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Standard Offer\STDOFFER_Bid_Package\Jan 2027\0-Templates &amp; Working Data\Bid Package File Exports\BHD\"/>
    </mc:Choice>
  </mc:AlternateContent>
  <xr:revisionPtr revIDLastSave="0" documentId="13_ncr:1_{3C90A0BD-A8BD-4635-87F7-DEB223DA74D5}" xr6:coauthVersionLast="47" xr6:coauthVersionMax="47" xr10:uidLastSave="{00000000-0000-0000-0000-000000000000}"/>
  <bookViews>
    <workbookView xWindow="-120" yWindow="-120" windowWidth="29040" windowHeight="17520" tabRatio="830" firstSheet="1" activeTab="1" xr2:uid="{00000000-000D-0000-FFFF-FFFF00000000}"/>
  </bookViews>
  <sheets>
    <sheet name="Holiday Schedule" sheetId="14" state="hidden" r:id="rId1"/>
    <sheet name="Summary" sheetId="13" r:id="rId2"/>
    <sheet name="Total_StdO_Customers" sheetId="4" r:id="rId3"/>
    <sheet name="StdO_Customers_Residential" sheetId="5" r:id="rId4"/>
    <sheet name="StdO_Customers_Small_Commercial" sheetId="6" r:id="rId5"/>
    <sheet name="StdO_Customers_Lighting" sheetId="7" r:id="rId6"/>
    <sheet name="Total_All_Customers" sheetId="9" r:id="rId7"/>
    <sheet name="All_Customers_Residential" sheetId="10" r:id="rId8"/>
    <sheet name="All_Customers_Small_Commercial" sheetId="11" r:id="rId9"/>
    <sheet name="All_Customers_Lighting" sheetId="12" r:id="rId10"/>
  </sheets>
  <definedNames>
    <definedName name="_xlnm._FilterDatabase" localSheetId="2" hidden="1">Total_StdO_Customers!$A$9:$AK$647</definedName>
    <definedName name="ID" localSheetId="9" hidden="1">"a0e190c6-d168-4195-a96d-362a6bcbd31d"</definedName>
    <definedName name="ID" localSheetId="7" hidden="1">"34293bde-71bc-4b5e-a08c-5eaf37eee888"</definedName>
    <definedName name="ID" localSheetId="8" hidden="1">"3c63aff2-88b3-4bb8-8921-8e3ea819f292"</definedName>
    <definedName name="ID" localSheetId="0" hidden="1">"f3b7f84f-1864-4d1f-aa21-7e95617f189c"</definedName>
    <definedName name="ID" localSheetId="5" hidden="1">"556e9108-e7ee-4c31-93a7-3f1dd69781f4"</definedName>
    <definedName name="ID" localSheetId="3" hidden="1">"c9922e2a-d430-43ad-a9c7-9f562e85425b"</definedName>
    <definedName name="ID" localSheetId="4" hidden="1">"338c7d34-5bdb-4e72-be4b-c1f797bcf988"</definedName>
    <definedName name="ID" localSheetId="1" hidden="1">"53805e6d-b55f-46d7-9d14-51ae07f70d08"</definedName>
    <definedName name="ID" localSheetId="6" hidden="1">"3a12ec6f-a811-47ee-9a52-2ed383677868"</definedName>
    <definedName name="ID" localSheetId="2" hidden="1">"3a5fcb49-a653-4c93-941a-301d7d624c0e"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0" i="4" l="1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76" i="5"/>
  <c r="AJ177" i="5"/>
  <c r="AJ178" i="5"/>
  <c r="AJ179" i="5"/>
  <c r="AJ180" i="5"/>
  <c r="AJ181" i="5"/>
  <c r="AJ182" i="5"/>
  <c r="AJ183" i="5"/>
  <c r="AJ184" i="5"/>
  <c r="AJ185" i="5"/>
  <c r="AJ186" i="5"/>
  <c r="AJ187" i="5"/>
  <c r="AJ188" i="5"/>
  <c r="AJ189" i="5"/>
  <c r="AJ190" i="5"/>
  <c r="AJ191" i="5"/>
  <c r="AJ192" i="5"/>
  <c r="AJ193" i="5"/>
  <c r="AJ194" i="5"/>
  <c r="AJ195" i="5"/>
  <c r="AJ196" i="5"/>
  <c r="AJ197" i="5"/>
  <c r="AJ198" i="5"/>
  <c r="AJ199" i="5"/>
  <c r="AJ200" i="5"/>
  <c r="AJ201" i="5"/>
  <c r="AJ202" i="5"/>
  <c r="AJ203" i="5"/>
  <c r="AJ204" i="5"/>
  <c r="AJ205" i="5"/>
  <c r="AJ206" i="5"/>
  <c r="AJ207" i="5"/>
  <c r="AJ208" i="5"/>
  <c r="AJ209" i="5"/>
  <c r="AJ210" i="5"/>
  <c r="AJ211" i="5"/>
  <c r="AJ212" i="5"/>
  <c r="AJ213" i="5"/>
  <c r="AJ214" i="5"/>
  <c r="AJ215" i="5"/>
  <c r="AJ216" i="5"/>
  <c r="AJ217" i="5"/>
  <c r="AJ218" i="5"/>
  <c r="AJ219" i="5"/>
  <c r="AJ220" i="5"/>
  <c r="AJ221" i="5"/>
  <c r="AJ222" i="5"/>
  <c r="AJ223" i="5"/>
  <c r="AJ224" i="5"/>
  <c r="AJ225" i="5"/>
  <c r="AJ226" i="5"/>
  <c r="AJ227" i="5"/>
  <c r="AJ228" i="5"/>
  <c r="AJ229" i="5"/>
  <c r="AJ230" i="5"/>
  <c r="AJ231" i="5"/>
  <c r="AJ232" i="5"/>
  <c r="AJ233" i="5"/>
  <c r="AJ234" i="5"/>
  <c r="AJ235" i="5"/>
  <c r="AJ236" i="5"/>
  <c r="AJ237" i="5"/>
  <c r="AJ238" i="5"/>
  <c r="AJ239" i="5"/>
  <c r="AJ240" i="5"/>
  <c r="AJ241" i="5"/>
  <c r="AJ242" i="5"/>
  <c r="AJ243" i="5"/>
  <c r="AJ244" i="5"/>
  <c r="AJ245" i="5"/>
  <c r="AJ246" i="5"/>
  <c r="AJ247" i="5"/>
  <c r="AJ248" i="5"/>
  <c r="AJ249" i="5"/>
  <c r="AJ250" i="5"/>
  <c r="AJ251" i="5"/>
  <c r="AJ252" i="5"/>
  <c r="AJ253" i="5"/>
  <c r="AJ254" i="5"/>
  <c r="AJ255" i="5"/>
  <c r="AJ256" i="5"/>
  <c r="AJ257" i="5"/>
  <c r="AJ258" i="5"/>
  <c r="AJ259" i="5"/>
  <c r="AJ260" i="5"/>
  <c r="AJ261" i="5"/>
  <c r="AJ262" i="5"/>
  <c r="AJ263" i="5"/>
  <c r="AJ264" i="5"/>
  <c r="AJ265" i="5"/>
  <c r="AJ266" i="5"/>
  <c r="AJ267" i="5"/>
  <c r="AJ268" i="5"/>
  <c r="AJ269" i="5"/>
  <c r="AJ270" i="5"/>
  <c r="AJ271" i="5"/>
  <c r="AJ272" i="5"/>
  <c r="AJ273" i="5"/>
  <c r="AJ274" i="5"/>
  <c r="AJ275" i="5"/>
  <c r="AJ276" i="5"/>
  <c r="AJ277" i="5"/>
  <c r="AJ278" i="5"/>
  <c r="AJ279" i="5"/>
  <c r="AJ280" i="5"/>
  <c r="AJ281" i="5"/>
  <c r="AJ282" i="5"/>
  <c r="AJ283" i="5"/>
  <c r="AJ284" i="5"/>
  <c r="AJ285" i="5"/>
  <c r="AJ286" i="5"/>
  <c r="AJ287" i="5"/>
  <c r="AJ288" i="5"/>
  <c r="AJ289" i="5"/>
  <c r="AJ290" i="5"/>
  <c r="AJ291" i="5"/>
  <c r="AJ292" i="5"/>
  <c r="AJ293" i="5"/>
  <c r="AJ294" i="5"/>
  <c r="AJ295" i="5"/>
  <c r="AJ296" i="5"/>
  <c r="AJ297" i="5"/>
  <c r="AJ298" i="5"/>
  <c r="AJ299" i="5"/>
  <c r="AJ300" i="5"/>
  <c r="AJ301" i="5"/>
  <c r="AJ302" i="5"/>
  <c r="AJ303" i="5"/>
  <c r="AJ304" i="5"/>
  <c r="AJ305" i="5"/>
  <c r="AJ306" i="5"/>
  <c r="AJ307" i="5"/>
  <c r="AJ308" i="5"/>
  <c r="AJ309" i="5"/>
  <c r="AJ310" i="5"/>
  <c r="AJ311" i="5"/>
  <c r="AJ312" i="5"/>
  <c r="AJ313" i="5"/>
  <c r="AJ314" i="5"/>
  <c r="AJ315" i="5"/>
  <c r="AJ316" i="5"/>
  <c r="AJ317" i="5"/>
  <c r="AJ318" i="5"/>
  <c r="AJ319" i="5"/>
  <c r="AJ320" i="5"/>
  <c r="AJ321" i="5"/>
  <c r="AJ322" i="5"/>
  <c r="AJ323" i="5"/>
  <c r="AJ324" i="5"/>
  <c r="AJ325" i="5"/>
  <c r="AJ326" i="5"/>
  <c r="AJ327" i="5"/>
  <c r="AJ328" i="5"/>
  <c r="AJ329" i="5"/>
  <c r="AJ330" i="5"/>
  <c r="AJ331" i="5"/>
  <c r="AJ332" i="5"/>
  <c r="AJ333" i="5"/>
  <c r="AJ334" i="5"/>
  <c r="AJ335" i="5"/>
  <c r="AJ336" i="5"/>
  <c r="AJ337" i="5"/>
  <c r="AJ338" i="5"/>
  <c r="AJ339" i="5"/>
  <c r="AJ340" i="5"/>
  <c r="AJ341" i="5"/>
  <c r="AJ342" i="5"/>
  <c r="AJ343" i="5"/>
  <c r="AJ344" i="5"/>
  <c r="AJ345" i="5"/>
  <c r="AJ346" i="5"/>
  <c r="AJ347" i="5"/>
  <c r="AJ348" i="5"/>
  <c r="AJ349" i="5"/>
  <c r="AJ350" i="5"/>
  <c r="AJ351" i="5"/>
  <c r="AJ352" i="5"/>
  <c r="AJ353" i="5"/>
  <c r="AJ354" i="5"/>
  <c r="AJ355" i="5"/>
  <c r="AJ356" i="5"/>
  <c r="AJ357" i="5"/>
  <c r="AJ358" i="5"/>
  <c r="AJ359" i="5"/>
  <c r="AJ360" i="5"/>
  <c r="AJ361" i="5"/>
  <c r="AJ362" i="5"/>
  <c r="AJ363" i="5"/>
  <c r="AJ364" i="5"/>
  <c r="AJ365" i="5"/>
  <c r="AJ366" i="5"/>
  <c r="AJ367" i="5"/>
  <c r="AJ368" i="5"/>
  <c r="AJ369" i="5"/>
  <c r="AJ370" i="5"/>
  <c r="AJ371" i="5"/>
  <c r="AJ372" i="5"/>
  <c r="AJ373" i="5"/>
  <c r="AJ374" i="5"/>
  <c r="AJ375" i="5"/>
  <c r="AJ376" i="5"/>
  <c r="AJ377" i="5"/>
  <c r="AJ378" i="5"/>
  <c r="AJ379" i="5"/>
  <c r="AJ380" i="5"/>
  <c r="AJ381" i="5"/>
  <c r="AJ382" i="5"/>
  <c r="AJ383" i="5"/>
  <c r="AJ384" i="5"/>
  <c r="AJ385" i="5"/>
  <c r="AJ386" i="5"/>
  <c r="AJ387" i="5"/>
  <c r="AJ388" i="5"/>
  <c r="AJ389" i="5"/>
  <c r="AJ390" i="5"/>
  <c r="AJ391" i="5"/>
  <c r="AJ392" i="5"/>
  <c r="AJ393" i="5"/>
  <c r="AJ394" i="5"/>
  <c r="AJ395" i="5"/>
  <c r="AJ396" i="5"/>
  <c r="AJ397" i="5"/>
  <c r="AJ398" i="5"/>
  <c r="AJ399" i="5"/>
  <c r="AJ400" i="5"/>
  <c r="AJ401" i="5"/>
  <c r="AJ402" i="5"/>
  <c r="AJ403" i="5"/>
  <c r="AJ404" i="5"/>
  <c r="AJ405" i="5"/>
  <c r="AJ406" i="5"/>
  <c r="AJ407" i="5"/>
  <c r="AJ408" i="5"/>
  <c r="AJ409" i="5"/>
  <c r="AJ410" i="5"/>
  <c r="AJ411" i="5"/>
  <c r="AJ412" i="5"/>
  <c r="AJ413" i="5"/>
  <c r="AJ414" i="5"/>
  <c r="AJ415" i="5"/>
  <c r="AJ416" i="5"/>
  <c r="AJ417" i="5"/>
  <c r="AJ418" i="5"/>
  <c r="AJ419" i="5"/>
  <c r="AJ420" i="5"/>
  <c r="AJ421" i="5"/>
  <c r="AJ422" i="5"/>
  <c r="AJ423" i="5"/>
  <c r="AJ424" i="5"/>
  <c r="AJ425" i="5"/>
  <c r="AJ426" i="5"/>
  <c r="AJ427" i="5"/>
  <c r="AJ428" i="5"/>
  <c r="AJ429" i="5"/>
  <c r="AJ430" i="5"/>
  <c r="AJ431" i="5"/>
  <c r="AJ432" i="5"/>
  <c r="AJ433" i="5"/>
  <c r="AJ434" i="5"/>
  <c r="AJ435" i="5"/>
  <c r="AJ436" i="5"/>
  <c r="AJ437" i="5"/>
  <c r="AJ438" i="5"/>
  <c r="AJ439" i="5"/>
  <c r="AJ440" i="5"/>
  <c r="AJ441" i="5"/>
  <c r="AJ442" i="5"/>
  <c r="AJ443" i="5"/>
  <c r="AJ444" i="5"/>
  <c r="AJ445" i="5"/>
  <c r="AJ446" i="5"/>
  <c r="AJ447" i="5"/>
  <c r="AJ448" i="5"/>
  <c r="AJ449" i="5"/>
  <c r="AJ450" i="5"/>
  <c r="AJ451" i="5"/>
  <c r="AJ452" i="5"/>
  <c r="AJ453" i="5"/>
  <c r="AJ454" i="5"/>
  <c r="AJ455" i="5"/>
  <c r="AJ456" i="5"/>
  <c r="AJ457" i="5"/>
  <c r="AJ458" i="5"/>
  <c r="AJ459" i="5"/>
  <c r="AJ460" i="5"/>
  <c r="AJ461" i="5"/>
  <c r="AJ462" i="5"/>
  <c r="AJ463" i="5"/>
  <c r="AJ464" i="5"/>
  <c r="AK464" i="5"/>
  <c r="AJ465" i="5"/>
  <c r="AJ466" i="5"/>
  <c r="AJ467" i="5"/>
  <c r="AK467" i="5"/>
  <c r="AJ468" i="5"/>
  <c r="AK468" i="5" s="1"/>
  <c r="AJ469" i="5"/>
  <c r="AJ470" i="5"/>
  <c r="AJ471" i="5"/>
  <c r="AK471" i="5"/>
  <c r="AJ472" i="5"/>
  <c r="AK472" i="5"/>
  <c r="AJ473" i="5"/>
  <c r="AJ474" i="5"/>
  <c r="AK474" i="5"/>
  <c r="AJ475" i="5"/>
  <c r="AJ476" i="5"/>
  <c r="AJ477" i="5"/>
  <c r="AK477" i="5"/>
  <c r="AJ478" i="5"/>
  <c r="AJ479" i="5"/>
  <c r="AJ480" i="5"/>
  <c r="AJ481" i="5"/>
  <c r="AK481" i="5"/>
  <c r="AJ482" i="5"/>
  <c r="AK482" i="5" s="1"/>
  <c r="AJ483" i="5"/>
  <c r="AJ484" i="5"/>
  <c r="AK484" i="5"/>
  <c r="AJ485" i="5"/>
  <c r="AJ486" i="5"/>
  <c r="AJ487" i="5"/>
  <c r="AJ488" i="5"/>
  <c r="AK488" i="5"/>
  <c r="AJ489" i="5"/>
  <c r="AJ490" i="5"/>
  <c r="AJ491" i="5"/>
  <c r="AK491" i="5"/>
  <c r="AJ492" i="5"/>
  <c r="AK492" i="5"/>
  <c r="AJ493" i="5"/>
  <c r="AJ494" i="5"/>
  <c r="AJ495" i="5"/>
  <c r="AK495" i="5"/>
  <c r="AJ496" i="5"/>
  <c r="AK496" i="5" s="1"/>
  <c r="AJ497" i="5"/>
  <c r="AJ498" i="5"/>
  <c r="AK498" i="5"/>
  <c r="AJ499" i="5"/>
  <c r="AK499" i="5"/>
  <c r="AJ500" i="5"/>
  <c r="AK500" i="5"/>
  <c r="AJ501" i="5"/>
  <c r="AJ502" i="5"/>
  <c r="AK502" i="5"/>
  <c r="AJ503" i="5"/>
  <c r="AJ504" i="5"/>
  <c r="AJ505" i="5"/>
  <c r="AK505" i="5"/>
  <c r="AJ506" i="5"/>
  <c r="AJ507" i="5"/>
  <c r="AK507" i="5"/>
  <c r="AJ508" i="5"/>
  <c r="AJ509" i="5"/>
  <c r="AK509" i="5"/>
  <c r="AJ510" i="5"/>
  <c r="AJ511" i="5"/>
  <c r="AJ512" i="5"/>
  <c r="AJ513" i="5"/>
  <c r="AJ514" i="5"/>
  <c r="AJ515" i="5"/>
  <c r="AJ516" i="5"/>
  <c r="AK516" i="5"/>
  <c r="AJ517" i="5"/>
  <c r="AJ518" i="5"/>
  <c r="AJ519" i="5"/>
  <c r="AK519" i="5"/>
  <c r="AJ520" i="5"/>
  <c r="AJ521" i="5"/>
  <c r="AK521" i="5"/>
  <c r="AJ522" i="5"/>
  <c r="AJ523" i="5"/>
  <c r="AK523" i="5"/>
  <c r="AJ524" i="5"/>
  <c r="AK524" i="5" s="1"/>
  <c r="AJ525" i="5"/>
  <c r="AK525" i="5"/>
  <c r="AJ526" i="5"/>
  <c r="AK526" i="5"/>
  <c r="AJ527" i="5"/>
  <c r="AK527" i="5"/>
  <c r="AJ528" i="5"/>
  <c r="AK528" i="5"/>
  <c r="AJ529" i="5"/>
  <c r="AK529" i="5"/>
  <c r="AJ530" i="5"/>
  <c r="AK530" i="5"/>
  <c r="AJ531" i="5"/>
  <c r="AK531" i="5"/>
  <c r="AJ532" i="5"/>
  <c r="AK532" i="5"/>
  <c r="AJ533" i="5"/>
  <c r="AK533" i="5"/>
  <c r="AJ534" i="5"/>
  <c r="AK534" i="5"/>
  <c r="AJ535" i="5"/>
  <c r="AK535" i="5"/>
  <c r="AJ536" i="5"/>
  <c r="AK536" i="5"/>
  <c r="AJ537" i="5"/>
  <c r="AK537" i="5"/>
  <c r="AJ538" i="5"/>
  <c r="AK538" i="5"/>
  <c r="AJ539" i="5"/>
  <c r="AK539" i="5"/>
  <c r="AJ540" i="5"/>
  <c r="AK540" i="5"/>
  <c r="AJ541" i="5"/>
  <c r="AK541" i="5"/>
  <c r="AJ542" i="5"/>
  <c r="AK542" i="5"/>
  <c r="AJ543" i="5"/>
  <c r="AK543" i="5"/>
  <c r="AJ544" i="5"/>
  <c r="AK544" i="5"/>
  <c r="AJ545" i="5"/>
  <c r="AK545" i="5"/>
  <c r="AJ546" i="5"/>
  <c r="AK546" i="5"/>
  <c r="AJ547" i="5"/>
  <c r="AK547" i="5"/>
  <c r="AJ548" i="5"/>
  <c r="AK548" i="5"/>
  <c r="AJ549" i="5"/>
  <c r="AK549" i="5"/>
  <c r="AJ550" i="5"/>
  <c r="AK550" i="5"/>
  <c r="AJ551" i="5"/>
  <c r="AK551" i="5"/>
  <c r="AJ552" i="5"/>
  <c r="AK552" i="5"/>
  <c r="AJ553" i="5"/>
  <c r="AK553" i="5"/>
  <c r="AJ554" i="5"/>
  <c r="AK554" i="5"/>
  <c r="AJ555" i="5"/>
  <c r="AK555" i="5"/>
  <c r="AJ556" i="5"/>
  <c r="AK556" i="5"/>
  <c r="AJ557" i="5"/>
  <c r="AK557" i="5"/>
  <c r="AJ558" i="5"/>
  <c r="AK558" i="5"/>
  <c r="AJ559" i="5"/>
  <c r="AK559" i="5"/>
  <c r="AJ560" i="5"/>
  <c r="AK560" i="5"/>
  <c r="AJ561" i="5"/>
  <c r="AK561" i="5"/>
  <c r="AJ562" i="5"/>
  <c r="AK562" i="5"/>
  <c r="AJ563" i="5"/>
  <c r="AK563" i="5"/>
  <c r="AJ564" i="5"/>
  <c r="AK564" i="5"/>
  <c r="AJ565" i="5"/>
  <c r="AK565" i="5"/>
  <c r="AJ566" i="5"/>
  <c r="AK566" i="5"/>
  <c r="AJ567" i="5"/>
  <c r="AK567" i="5"/>
  <c r="AJ568" i="5"/>
  <c r="AK568" i="5"/>
  <c r="AJ569" i="5"/>
  <c r="AK569" i="5"/>
  <c r="AJ570" i="5"/>
  <c r="AK570" i="5"/>
  <c r="AJ571" i="5"/>
  <c r="AK571" i="5"/>
  <c r="AJ572" i="5"/>
  <c r="AK572" i="5"/>
  <c r="AJ573" i="5"/>
  <c r="AK573" i="5"/>
  <c r="AJ574" i="5"/>
  <c r="AK574" i="5"/>
  <c r="AJ575" i="5"/>
  <c r="AK575" i="5"/>
  <c r="AJ576" i="5"/>
  <c r="AK576" i="5"/>
  <c r="AJ577" i="5"/>
  <c r="AK577" i="5"/>
  <c r="AJ578" i="5"/>
  <c r="AK578" i="5"/>
  <c r="AJ579" i="5"/>
  <c r="AK579" i="5"/>
  <c r="AJ580" i="5"/>
  <c r="AK580" i="5"/>
  <c r="AJ581" i="5"/>
  <c r="AK581" i="5"/>
  <c r="AJ582" i="5"/>
  <c r="AK582" i="5"/>
  <c r="AJ583" i="5"/>
  <c r="AK583" i="5"/>
  <c r="AJ584" i="5"/>
  <c r="AK584" i="5"/>
  <c r="AJ585" i="5"/>
  <c r="AK585" i="5"/>
  <c r="AJ586" i="5"/>
  <c r="AK586" i="5"/>
  <c r="AJ587" i="5"/>
  <c r="AK587" i="5"/>
  <c r="AJ588" i="5"/>
  <c r="AK588" i="5"/>
  <c r="AJ589" i="5"/>
  <c r="AK589" i="5"/>
  <c r="AJ590" i="5"/>
  <c r="AK590" i="5"/>
  <c r="AJ591" i="5"/>
  <c r="AK591" i="5"/>
  <c r="AJ592" i="5"/>
  <c r="AK592" i="5"/>
  <c r="AJ593" i="5"/>
  <c r="AK593" i="5"/>
  <c r="AJ594" i="5"/>
  <c r="AK594" i="5"/>
  <c r="AJ595" i="5"/>
  <c r="AK595" i="5"/>
  <c r="AJ596" i="5"/>
  <c r="AK596" i="5"/>
  <c r="AJ597" i="5"/>
  <c r="AK597" i="5"/>
  <c r="AJ598" i="5"/>
  <c r="AK598" i="5"/>
  <c r="AJ599" i="5"/>
  <c r="AK599" i="5"/>
  <c r="AJ600" i="5"/>
  <c r="AK600" i="5"/>
  <c r="AJ601" i="5"/>
  <c r="AK601" i="5"/>
  <c r="AJ602" i="5"/>
  <c r="AK602" i="5"/>
  <c r="AJ603" i="5"/>
  <c r="AK603" i="5"/>
  <c r="AJ604" i="5"/>
  <c r="AK604" i="5"/>
  <c r="AJ605" i="5"/>
  <c r="AK605" i="5"/>
  <c r="AJ606" i="5"/>
  <c r="AK606" i="5"/>
  <c r="AJ607" i="5"/>
  <c r="AK607" i="5"/>
  <c r="AJ608" i="5"/>
  <c r="AK608" i="5"/>
  <c r="AJ609" i="5"/>
  <c r="AK609" i="5"/>
  <c r="AJ610" i="5"/>
  <c r="AK610" i="5"/>
  <c r="AJ611" i="5"/>
  <c r="AK611" i="5"/>
  <c r="AJ612" i="5"/>
  <c r="AK612" i="5"/>
  <c r="AJ613" i="5"/>
  <c r="AK613" i="5"/>
  <c r="AJ614" i="5"/>
  <c r="AK614" i="5"/>
  <c r="AJ615" i="5"/>
  <c r="AK615" i="5"/>
  <c r="AJ616" i="5"/>
  <c r="AK616" i="5"/>
  <c r="AJ617" i="5"/>
  <c r="AK617" i="5"/>
  <c r="AJ618" i="5"/>
  <c r="AK618" i="5"/>
  <c r="AJ619" i="5"/>
  <c r="AK619" i="5"/>
  <c r="AJ620" i="5"/>
  <c r="AK620" i="5"/>
  <c r="AJ621" i="5"/>
  <c r="AK621" i="5"/>
  <c r="AJ622" i="5"/>
  <c r="AK622" i="5"/>
  <c r="AJ623" i="5"/>
  <c r="AK623" i="5"/>
  <c r="AJ624" i="5"/>
  <c r="AK624" i="5"/>
  <c r="AJ625" i="5"/>
  <c r="AK625" i="5"/>
  <c r="AJ626" i="5"/>
  <c r="AK626" i="5"/>
  <c r="AJ627" i="5"/>
  <c r="AK627" i="5"/>
  <c r="AJ628" i="5"/>
  <c r="AK628" i="5"/>
  <c r="AJ629" i="5"/>
  <c r="AK629" i="5"/>
  <c r="AJ630" i="5"/>
  <c r="AK630" i="5"/>
  <c r="AJ631" i="5"/>
  <c r="AK631" i="5"/>
  <c r="AJ632" i="5"/>
  <c r="AK632" i="5"/>
  <c r="AJ633" i="5"/>
  <c r="AK633" i="5"/>
  <c r="AJ634" i="5"/>
  <c r="AK634" i="5"/>
  <c r="AJ635" i="5"/>
  <c r="AK635" i="5"/>
  <c r="AJ636" i="5"/>
  <c r="AK636" i="5"/>
  <c r="AJ637" i="5"/>
  <c r="AK637" i="5"/>
  <c r="AJ638" i="5"/>
  <c r="AK638" i="5"/>
  <c r="AJ639" i="5"/>
  <c r="AK639" i="5"/>
  <c r="AJ640" i="5"/>
  <c r="AK640" i="5"/>
  <c r="AJ641" i="5"/>
  <c r="AK641" i="5"/>
  <c r="AJ642" i="5"/>
  <c r="AK642" i="5"/>
  <c r="AJ643" i="5"/>
  <c r="AK643" i="5"/>
  <c r="AJ644" i="5"/>
  <c r="AK644" i="5"/>
  <c r="AJ645" i="5"/>
  <c r="AK645" i="5"/>
  <c r="AJ646" i="5"/>
  <c r="AK646" i="5"/>
  <c r="AJ647" i="5"/>
  <c r="AG10" i="5"/>
  <c r="AH10" i="5"/>
  <c r="AG11" i="5"/>
  <c r="AH11" i="5"/>
  <c r="AG12" i="5"/>
  <c r="AH12" i="5"/>
  <c r="AG13" i="5"/>
  <c r="AH13" i="5"/>
  <c r="AG14" i="5"/>
  <c r="AH14" i="5"/>
  <c r="AG15" i="5"/>
  <c r="AH15" i="5"/>
  <c r="AG16" i="5"/>
  <c r="AH16" i="5"/>
  <c r="AG17" i="5"/>
  <c r="AH17" i="5"/>
  <c r="AG18" i="5"/>
  <c r="AH18" i="5"/>
  <c r="AG19" i="5"/>
  <c r="AH19" i="5"/>
  <c r="AG20" i="5"/>
  <c r="AH20" i="5"/>
  <c r="AG21" i="5"/>
  <c r="AH21" i="5"/>
  <c r="AG22" i="5"/>
  <c r="AH22" i="5"/>
  <c r="AG23" i="5"/>
  <c r="AH23" i="5"/>
  <c r="AG24" i="5"/>
  <c r="AH24" i="5"/>
  <c r="AG25" i="5"/>
  <c r="AH25" i="5"/>
  <c r="AG26" i="5"/>
  <c r="AH26" i="5"/>
  <c r="AG27" i="5"/>
  <c r="AH27" i="5"/>
  <c r="AG28" i="5"/>
  <c r="AH28" i="5"/>
  <c r="AG29" i="5"/>
  <c r="AH29" i="5"/>
  <c r="AG30" i="5"/>
  <c r="AH30" i="5"/>
  <c r="AG31" i="5"/>
  <c r="AH31" i="5"/>
  <c r="AG32" i="5"/>
  <c r="AH32" i="5"/>
  <c r="AG33" i="5"/>
  <c r="AH33" i="5"/>
  <c r="AG34" i="5"/>
  <c r="AH34" i="5"/>
  <c r="AG35" i="5"/>
  <c r="AH35" i="5"/>
  <c r="AG36" i="5"/>
  <c r="AH36" i="5"/>
  <c r="AG37" i="5"/>
  <c r="AH37" i="5"/>
  <c r="AG38" i="5"/>
  <c r="AH38" i="5"/>
  <c r="AG39" i="5"/>
  <c r="AH39" i="5"/>
  <c r="AG40" i="5"/>
  <c r="AH40" i="5"/>
  <c r="AG41" i="5"/>
  <c r="AH41" i="5"/>
  <c r="AG42" i="5"/>
  <c r="AH42" i="5"/>
  <c r="AG43" i="5"/>
  <c r="AH43" i="5"/>
  <c r="AG44" i="5"/>
  <c r="AH44" i="5"/>
  <c r="AG45" i="5"/>
  <c r="AH45" i="5"/>
  <c r="AG46" i="5"/>
  <c r="AH46" i="5"/>
  <c r="AG47" i="5"/>
  <c r="AH47" i="5"/>
  <c r="AG48" i="5"/>
  <c r="AH48" i="5"/>
  <c r="AG49" i="5"/>
  <c r="AH49" i="5"/>
  <c r="AG50" i="5"/>
  <c r="AH50" i="5"/>
  <c r="AG51" i="5"/>
  <c r="AH51" i="5"/>
  <c r="AG52" i="5"/>
  <c r="AH52" i="5"/>
  <c r="AG53" i="5"/>
  <c r="AH53" i="5"/>
  <c r="AG54" i="5"/>
  <c r="AH54" i="5"/>
  <c r="AG55" i="5"/>
  <c r="AH55" i="5"/>
  <c r="AG56" i="5"/>
  <c r="AH56" i="5"/>
  <c r="AG57" i="5"/>
  <c r="AH57" i="5"/>
  <c r="AG58" i="5"/>
  <c r="AH58" i="5"/>
  <c r="AG59" i="5"/>
  <c r="AH59" i="5"/>
  <c r="AG60" i="5"/>
  <c r="AH60" i="5"/>
  <c r="AG61" i="5"/>
  <c r="AH61" i="5"/>
  <c r="AG62" i="5"/>
  <c r="AH62" i="5"/>
  <c r="AG63" i="5"/>
  <c r="AH63" i="5"/>
  <c r="AG64" i="5"/>
  <c r="AH64" i="5"/>
  <c r="AG65" i="5"/>
  <c r="AH65" i="5"/>
  <c r="AG66" i="5"/>
  <c r="AH66" i="5"/>
  <c r="AG67" i="5"/>
  <c r="AH67" i="5"/>
  <c r="AG68" i="5"/>
  <c r="AH68" i="5"/>
  <c r="AG69" i="5"/>
  <c r="AH69" i="5"/>
  <c r="AG70" i="5"/>
  <c r="AH70" i="5"/>
  <c r="AG71" i="5"/>
  <c r="AH71" i="5"/>
  <c r="AG72" i="5"/>
  <c r="AH72" i="5"/>
  <c r="AG73" i="5"/>
  <c r="AH73" i="5"/>
  <c r="AG74" i="5"/>
  <c r="AH74" i="5"/>
  <c r="AG75" i="5"/>
  <c r="AH75" i="5"/>
  <c r="AG76" i="5"/>
  <c r="AH76" i="5"/>
  <c r="AG77" i="5"/>
  <c r="AH77" i="5"/>
  <c r="AG78" i="5"/>
  <c r="AH78" i="5"/>
  <c r="AG79" i="5"/>
  <c r="AH79" i="5"/>
  <c r="AG80" i="5"/>
  <c r="AH80" i="5"/>
  <c r="AG81" i="5"/>
  <c r="AH81" i="5"/>
  <c r="AG82" i="5"/>
  <c r="AH82" i="5"/>
  <c r="AG83" i="5"/>
  <c r="AH83" i="5"/>
  <c r="AG84" i="5"/>
  <c r="AH84" i="5"/>
  <c r="AG85" i="5"/>
  <c r="AH85" i="5"/>
  <c r="AG86" i="5"/>
  <c r="AH86" i="5"/>
  <c r="AG87" i="5"/>
  <c r="AH87" i="5"/>
  <c r="AG88" i="5"/>
  <c r="AH88" i="5"/>
  <c r="AG89" i="5"/>
  <c r="AH89" i="5"/>
  <c r="AG90" i="5"/>
  <c r="AH90" i="5"/>
  <c r="AG91" i="5"/>
  <c r="AH91" i="5"/>
  <c r="AG92" i="5"/>
  <c r="AH92" i="5"/>
  <c r="AG93" i="5"/>
  <c r="AH93" i="5"/>
  <c r="AG94" i="5"/>
  <c r="AH94" i="5"/>
  <c r="AG95" i="5"/>
  <c r="AH95" i="5"/>
  <c r="AG96" i="5"/>
  <c r="AH96" i="5"/>
  <c r="AG97" i="5"/>
  <c r="AH97" i="5"/>
  <c r="AG98" i="5"/>
  <c r="AH98" i="5"/>
  <c r="AG99" i="5"/>
  <c r="AH99" i="5"/>
  <c r="AG100" i="5"/>
  <c r="AH100" i="5"/>
  <c r="AG101" i="5"/>
  <c r="AH101" i="5"/>
  <c r="AG102" i="5"/>
  <c r="AH102" i="5"/>
  <c r="AG103" i="5"/>
  <c r="AH103" i="5"/>
  <c r="AG104" i="5"/>
  <c r="AH104" i="5"/>
  <c r="AG105" i="5"/>
  <c r="AH105" i="5"/>
  <c r="AG106" i="5"/>
  <c r="AH106" i="5"/>
  <c r="AG107" i="5"/>
  <c r="AH107" i="5"/>
  <c r="AG108" i="5"/>
  <c r="AH108" i="5"/>
  <c r="AG109" i="5"/>
  <c r="AH109" i="5"/>
  <c r="AG110" i="5"/>
  <c r="AH110" i="5"/>
  <c r="AG111" i="5"/>
  <c r="AH111" i="5"/>
  <c r="AG112" i="5"/>
  <c r="AH112" i="5"/>
  <c r="AG113" i="5"/>
  <c r="AH113" i="5"/>
  <c r="AG114" i="5"/>
  <c r="AH114" i="5"/>
  <c r="AG115" i="5"/>
  <c r="AH115" i="5"/>
  <c r="AG116" i="5"/>
  <c r="AH116" i="5"/>
  <c r="AG117" i="5"/>
  <c r="AH117" i="5"/>
  <c r="AG118" i="5"/>
  <c r="AH118" i="5"/>
  <c r="AG119" i="5"/>
  <c r="AH119" i="5"/>
  <c r="AG120" i="5"/>
  <c r="AH120" i="5"/>
  <c r="AG121" i="5"/>
  <c r="AH121" i="5"/>
  <c r="AG122" i="5"/>
  <c r="AH122" i="5"/>
  <c r="AG123" i="5"/>
  <c r="AH123" i="5"/>
  <c r="AG124" i="5"/>
  <c r="AH124" i="5"/>
  <c r="AG125" i="5"/>
  <c r="AH125" i="5"/>
  <c r="AG126" i="5"/>
  <c r="AH126" i="5"/>
  <c r="AG127" i="5"/>
  <c r="AH127" i="5"/>
  <c r="AG128" i="5"/>
  <c r="AH128" i="5"/>
  <c r="AG129" i="5"/>
  <c r="AH129" i="5"/>
  <c r="AG130" i="5"/>
  <c r="AH130" i="5"/>
  <c r="AG131" i="5"/>
  <c r="AH131" i="5"/>
  <c r="AG132" i="5"/>
  <c r="AH132" i="5"/>
  <c r="AG133" i="5"/>
  <c r="AH133" i="5"/>
  <c r="AG134" i="5"/>
  <c r="AH134" i="5"/>
  <c r="AG135" i="5"/>
  <c r="AH135" i="5"/>
  <c r="AG136" i="5"/>
  <c r="AH136" i="5"/>
  <c r="AG137" i="5"/>
  <c r="AH137" i="5"/>
  <c r="AG138" i="5"/>
  <c r="AH138" i="5"/>
  <c r="AG139" i="5"/>
  <c r="AH139" i="5"/>
  <c r="AG140" i="5"/>
  <c r="AH140" i="5"/>
  <c r="AG141" i="5"/>
  <c r="AH141" i="5"/>
  <c r="AG142" i="5"/>
  <c r="AH142" i="5"/>
  <c r="AG143" i="5"/>
  <c r="AH143" i="5"/>
  <c r="AG144" i="5"/>
  <c r="AH144" i="5"/>
  <c r="AG145" i="5"/>
  <c r="AH145" i="5"/>
  <c r="AG146" i="5"/>
  <c r="AH146" i="5"/>
  <c r="AG147" i="5"/>
  <c r="AH147" i="5"/>
  <c r="AG148" i="5"/>
  <c r="AH148" i="5"/>
  <c r="AG149" i="5"/>
  <c r="AH149" i="5"/>
  <c r="AG150" i="5"/>
  <c r="AH150" i="5"/>
  <c r="AG151" i="5"/>
  <c r="AH151" i="5"/>
  <c r="AG152" i="5"/>
  <c r="AH152" i="5"/>
  <c r="AG153" i="5"/>
  <c r="AH153" i="5"/>
  <c r="AG154" i="5"/>
  <c r="AH154" i="5"/>
  <c r="AG155" i="5"/>
  <c r="AH155" i="5"/>
  <c r="AG156" i="5"/>
  <c r="AH156" i="5"/>
  <c r="AG157" i="5"/>
  <c r="AH157" i="5"/>
  <c r="AG158" i="5"/>
  <c r="AH158" i="5"/>
  <c r="AG159" i="5"/>
  <c r="AH159" i="5"/>
  <c r="AG160" i="5"/>
  <c r="AH160" i="5"/>
  <c r="AG161" i="5"/>
  <c r="AH161" i="5"/>
  <c r="AG162" i="5"/>
  <c r="AH162" i="5"/>
  <c r="AG163" i="5"/>
  <c r="AH163" i="5"/>
  <c r="AG164" i="5"/>
  <c r="AH164" i="5"/>
  <c r="AG165" i="5"/>
  <c r="AH165" i="5"/>
  <c r="AG166" i="5"/>
  <c r="AH166" i="5"/>
  <c r="AG167" i="5"/>
  <c r="AH167" i="5"/>
  <c r="AG168" i="5"/>
  <c r="AH168" i="5"/>
  <c r="AG169" i="5"/>
  <c r="AH169" i="5"/>
  <c r="AG170" i="5"/>
  <c r="AH170" i="5"/>
  <c r="AG171" i="5"/>
  <c r="AH171" i="5"/>
  <c r="AG172" i="5"/>
  <c r="AH172" i="5"/>
  <c r="AG173" i="5"/>
  <c r="AH173" i="5"/>
  <c r="AG174" i="5"/>
  <c r="AH174" i="5"/>
  <c r="AG175" i="5"/>
  <c r="AH175" i="5"/>
  <c r="AG176" i="5"/>
  <c r="AH176" i="5"/>
  <c r="AG177" i="5"/>
  <c r="AH177" i="5"/>
  <c r="AG178" i="5"/>
  <c r="AH178" i="5"/>
  <c r="AG179" i="5"/>
  <c r="AH179" i="5"/>
  <c r="AG180" i="5"/>
  <c r="AH180" i="5"/>
  <c r="AG181" i="5"/>
  <c r="AH181" i="5"/>
  <c r="AG182" i="5"/>
  <c r="AH182" i="5"/>
  <c r="AG183" i="5"/>
  <c r="AH183" i="5"/>
  <c r="AG184" i="5"/>
  <c r="AH184" i="5"/>
  <c r="AG185" i="5"/>
  <c r="AH185" i="5"/>
  <c r="AG186" i="5"/>
  <c r="AH186" i="5"/>
  <c r="AG187" i="5"/>
  <c r="AH187" i="5"/>
  <c r="AG188" i="5"/>
  <c r="AH188" i="5"/>
  <c r="AG189" i="5"/>
  <c r="AH189" i="5"/>
  <c r="AG190" i="5"/>
  <c r="AH190" i="5"/>
  <c r="AG191" i="5"/>
  <c r="AH191" i="5"/>
  <c r="AG192" i="5"/>
  <c r="AH192" i="5"/>
  <c r="AG193" i="5"/>
  <c r="AH193" i="5"/>
  <c r="AG194" i="5"/>
  <c r="AH194" i="5"/>
  <c r="AG195" i="5"/>
  <c r="AH195" i="5"/>
  <c r="AG196" i="5"/>
  <c r="AH196" i="5"/>
  <c r="AG197" i="5"/>
  <c r="AH197" i="5"/>
  <c r="AG198" i="5"/>
  <c r="AH198" i="5"/>
  <c r="AG199" i="5"/>
  <c r="AH199" i="5"/>
  <c r="AG200" i="5"/>
  <c r="AH200" i="5"/>
  <c r="AG201" i="5"/>
  <c r="AH201" i="5"/>
  <c r="AG202" i="5"/>
  <c r="AH202" i="5"/>
  <c r="AG203" i="5"/>
  <c r="AH203" i="5"/>
  <c r="AG204" i="5"/>
  <c r="AH204" i="5"/>
  <c r="AG205" i="5"/>
  <c r="AH205" i="5"/>
  <c r="AG206" i="5"/>
  <c r="AH206" i="5"/>
  <c r="AG207" i="5"/>
  <c r="AH207" i="5"/>
  <c r="AG208" i="5"/>
  <c r="AH208" i="5"/>
  <c r="AG209" i="5"/>
  <c r="AH209" i="5"/>
  <c r="AG210" i="5"/>
  <c r="AH210" i="5"/>
  <c r="AG211" i="5"/>
  <c r="AH211" i="5"/>
  <c r="AG212" i="5"/>
  <c r="AH212" i="5"/>
  <c r="AG213" i="5"/>
  <c r="AH213" i="5"/>
  <c r="AG214" i="5"/>
  <c r="AH214" i="5"/>
  <c r="AG215" i="5"/>
  <c r="AH215" i="5"/>
  <c r="AG216" i="5"/>
  <c r="AH216" i="5"/>
  <c r="AG217" i="5"/>
  <c r="AH217" i="5"/>
  <c r="AG218" i="5"/>
  <c r="AH218" i="5"/>
  <c r="AG219" i="5"/>
  <c r="AH219" i="5"/>
  <c r="AG220" i="5"/>
  <c r="AH220" i="5"/>
  <c r="AG221" i="5"/>
  <c r="AH221" i="5"/>
  <c r="AG222" i="5"/>
  <c r="AH222" i="5"/>
  <c r="AG223" i="5"/>
  <c r="AH223" i="5"/>
  <c r="AG224" i="5"/>
  <c r="AH224" i="5"/>
  <c r="AG225" i="5"/>
  <c r="AH225" i="5"/>
  <c r="AG226" i="5"/>
  <c r="AH226" i="5"/>
  <c r="AG227" i="5"/>
  <c r="AH227" i="5"/>
  <c r="AG228" i="5"/>
  <c r="AH228" i="5"/>
  <c r="AG229" i="5"/>
  <c r="AH229" i="5"/>
  <c r="AG230" i="5"/>
  <c r="AH230" i="5"/>
  <c r="AG231" i="5"/>
  <c r="AH231" i="5"/>
  <c r="AG232" i="5"/>
  <c r="AH232" i="5"/>
  <c r="AG233" i="5"/>
  <c r="AH233" i="5"/>
  <c r="AG234" i="5"/>
  <c r="AH234" i="5"/>
  <c r="AG235" i="5"/>
  <c r="AH235" i="5"/>
  <c r="AG236" i="5"/>
  <c r="AH236" i="5"/>
  <c r="AG237" i="5"/>
  <c r="AH237" i="5"/>
  <c r="AG238" i="5"/>
  <c r="AH238" i="5"/>
  <c r="AG239" i="5"/>
  <c r="AH239" i="5"/>
  <c r="AG240" i="5"/>
  <c r="AH240" i="5"/>
  <c r="AG241" i="5"/>
  <c r="AH241" i="5"/>
  <c r="AG242" i="5"/>
  <c r="AH242" i="5"/>
  <c r="AG243" i="5"/>
  <c r="AH243" i="5"/>
  <c r="AG244" i="5"/>
  <c r="AH244" i="5"/>
  <c r="AG245" i="5"/>
  <c r="AH245" i="5"/>
  <c r="AG246" i="5"/>
  <c r="AH246" i="5"/>
  <c r="AG247" i="5"/>
  <c r="AH247" i="5"/>
  <c r="AG248" i="5"/>
  <c r="AH248" i="5"/>
  <c r="AG249" i="5"/>
  <c r="AH249" i="5"/>
  <c r="AG250" i="5"/>
  <c r="AH250" i="5"/>
  <c r="AG251" i="5"/>
  <c r="AH251" i="5"/>
  <c r="AG252" i="5"/>
  <c r="AH252" i="5"/>
  <c r="AG253" i="5"/>
  <c r="AH253" i="5"/>
  <c r="AG254" i="5"/>
  <c r="AH254" i="5"/>
  <c r="AG255" i="5"/>
  <c r="AH255" i="5"/>
  <c r="AG256" i="5"/>
  <c r="AH256" i="5"/>
  <c r="AG257" i="5"/>
  <c r="AH257" i="5"/>
  <c r="AG258" i="5"/>
  <c r="AH258" i="5"/>
  <c r="AG259" i="5"/>
  <c r="AH259" i="5"/>
  <c r="AG260" i="5"/>
  <c r="AH260" i="5"/>
  <c r="AG261" i="5"/>
  <c r="AH261" i="5"/>
  <c r="AG262" i="5"/>
  <c r="AH262" i="5"/>
  <c r="AG263" i="5"/>
  <c r="AH263" i="5"/>
  <c r="AG264" i="5"/>
  <c r="AH264" i="5"/>
  <c r="AG265" i="5"/>
  <c r="AH265" i="5"/>
  <c r="AG266" i="5"/>
  <c r="AH266" i="5"/>
  <c r="AG267" i="5"/>
  <c r="AH267" i="5"/>
  <c r="AG268" i="5"/>
  <c r="AH268" i="5"/>
  <c r="AG269" i="5"/>
  <c r="AH269" i="5"/>
  <c r="AG270" i="5"/>
  <c r="AH270" i="5"/>
  <c r="AG271" i="5"/>
  <c r="AH271" i="5"/>
  <c r="AG272" i="5"/>
  <c r="AH272" i="5"/>
  <c r="AG273" i="5"/>
  <c r="AH273" i="5"/>
  <c r="AG274" i="5"/>
  <c r="AH274" i="5"/>
  <c r="AG275" i="5"/>
  <c r="AH275" i="5"/>
  <c r="AG276" i="5"/>
  <c r="AH276" i="5"/>
  <c r="AG277" i="5"/>
  <c r="AH277" i="5"/>
  <c r="AG278" i="5"/>
  <c r="AH278" i="5"/>
  <c r="AG279" i="5"/>
  <c r="AH279" i="5"/>
  <c r="AG280" i="5"/>
  <c r="AH280" i="5"/>
  <c r="AG281" i="5"/>
  <c r="AH281" i="5"/>
  <c r="AG282" i="5"/>
  <c r="AH282" i="5"/>
  <c r="AG283" i="5"/>
  <c r="AH283" i="5"/>
  <c r="AG284" i="5"/>
  <c r="AH284" i="5"/>
  <c r="AG285" i="5"/>
  <c r="AH285" i="5"/>
  <c r="AG286" i="5"/>
  <c r="AH286" i="5"/>
  <c r="AG287" i="5"/>
  <c r="AH287" i="5"/>
  <c r="AG288" i="5"/>
  <c r="AH288" i="5"/>
  <c r="AG289" i="5"/>
  <c r="AH289" i="5"/>
  <c r="AG290" i="5"/>
  <c r="AH290" i="5"/>
  <c r="AG291" i="5"/>
  <c r="AH291" i="5"/>
  <c r="AG292" i="5"/>
  <c r="AH292" i="5"/>
  <c r="AG293" i="5"/>
  <c r="AH293" i="5"/>
  <c r="AG294" i="5"/>
  <c r="AH294" i="5"/>
  <c r="AG295" i="5"/>
  <c r="AH295" i="5"/>
  <c r="AG296" i="5"/>
  <c r="AH296" i="5"/>
  <c r="AG297" i="5"/>
  <c r="AH297" i="5"/>
  <c r="AG298" i="5"/>
  <c r="AH298" i="5"/>
  <c r="AG299" i="5"/>
  <c r="AH299" i="5"/>
  <c r="AG300" i="5"/>
  <c r="AH300" i="5"/>
  <c r="AG301" i="5"/>
  <c r="AH301" i="5"/>
  <c r="AG302" i="5"/>
  <c r="AH302" i="5"/>
  <c r="AG303" i="5"/>
  <c r="AH303" i="5"/>
  <c r="AG304" i="5"/>
  <c r="AH304" i="5"/>
  <c r="AG305" i="5"/>
  <c r="AH305" i="5"/>
  <c r="AG306" i="5"/>
  <c r="AH306" i="5"/>
  <c r="AG307" i="5"/>
  <c r="AH307" i="5"/>
  <c r="AG308" i="5"/>
  <c r="AH308" i="5"/>
  <c r="AG309" i="5"/>
  <c r="AH309" i="5"/>
  <c r="AG310" i="5"/>
  <c r="AH310" i="5"/>
  <c r="AG311" i="5"/>
  <c r="AH311" i="5"/>
  <c r="AG312" i="5"/>
  <c r="AH312" i="5"/>
  <c r="AG313" i="5"/>
  <c r="AH313" i="5"/>
  <c r="AG314" i="5"/>
  <c r="AH314" i="5"/>
  <c r="AG315" i="5"/>
  <c r="AH315" i="5"/>
  <c r="AG316" i="5"/>
  <c r="AH316" i="5"/>
  <c r="AG317" i="5"/>
  <c r="AH317" i="5"/>
  <c r="AG318" i="5"/>
  <c r="AH318" i="5"/>
  <c r="AG319" i="5"/>
  <c r="AH319" i="5"/>
  <c r="AG320" i="5"/>
  <c r="AH320" i="5"/>
  <c r="AG321" i="5"/>
  <c r="AH321" i="5"/>
  <c r="AG322" i="5"/>
  <c r="AH322" i="5"/>
  <c r="AG323" i="5"/>
  <c r="AH323" i="5"/>
  <c r="AG324" i="5"/>
  <c r="AH324" i="5"/>
  <c r="AG325" i="5"/>
  <c r="AH325" i="5"/>
  <c r="AG326" i="5"/>
  <c r="AH326" i="5"/>
  <c r="AG327" i="5"/>
  <c r="AH327" i="5"/>
  <c r="AG328" i="5"/>
  <c r="AH328" i="5"/>
  <c r="AG329" i="5"/>
  <c r="AH329" i="5"/>
  <c r="AG330" i="5"/>
  <c r="AH330" i="5"/>
  <c r="AG331" i="5"/>
  <c r="AH331" i="5"/>
  <c r="AG332" i="5"/>
  <c r="AH332" i="5"/>
  <c r="AG333" i="5"/>
  <c r="AH333" i="5"/>
  <c r="AG334" i="5"/>
  <c r="AH334" i="5"/>
  <c r="AG335" i="5"/>
  <c r="AH335" i="5"/>
  <c r="AG336" i="5"/>
  <c r="AH336" i="5"/>
  <c r="AG337" i="5"/>
  <c r="AH337" i="5"/>
  <c r="AG338" i="5"/>
  <c r="AH338" i="5"/>
  <c r="AG339" i="5"/>
  <c r="AH339" i="5"/>
  <c r="AG340" i="5"/>
  <c r="AH340" i="5"/>
  <c r="AG341" i="5"/>
  <c r="AH341" i="5"/>
  <c r="AG342" i="5"/>
  <c r="AH342" i="5"/>
  <c r="AG343" i="5"/>
  <c r="AH343" i="5"/>
  <c r="AG344" i="5"/>
  <c r="AH344" i="5"/>
  <c r="AG345" i="5"/>
  <c r="AH345" i="5"/>
  <c r="AG346" i="5"/>
  <c r="AH346" i="5"/>
  <c r="AG347" i="5"/>
  <c r="AH347" i="5"/>
  <c r="AG348" i="5"/>
  <c r="AH348" i="5"/>
  <c r="AG349" i="5"/>
  <c r="AH349" i="5"/>
  <c r="AG350" i="5"/>
  <c r="AH350" i="5"/>
  <c r="AG351" i="5"/>
  <c r="AH351" i="5"/>
  <c r="AG352" i="5"/>
  <c r="AH352" i="5"/>
  <c r="AG353" i="5"/>
  <c r="AH353" i="5"/>
  <c r="AG354" i="5"/>
  <c r="AH354" i="5"/>
  <c r="AG355" i="5"/>
  <c r="AH355" i="5"/>
  <c r="AG356" i="5"/>
  <c r="AH356" i="5"/>
  <c r="AG357" i="5"/>
  <c r="AH357" i="5"/>
  <c r="AG358" i="5"/>
  <c r="AH358" i="5"/>
  <c r="AG359" i="5"/>
  <c r="AH359" i="5"/>
  <c r="AG360" i="5"/>
  <c r="AH360" i="5"/>
  <c r="AG361" i="5"/>
  <c r="AH361" i="5"/>
  <c r="AG362" i="5"/>
  <c r="AH362" i="5"/>
  <c r="AG363" i="5"/>
  <c r="AH363" i="5"/>
  <c r="AG364" i="5"/>
  <c r="AH364" i="5"/>
  <c r="AG365" i="5"/>
  <c r="AH365" i="5"/>
  <c r="AG366" i="5"/>
  <c r="AH366" i="5"/>
  <c r="AG367" i="5"/>
  <c r="AH367" i="5"/>
  <c r="AG368" i="5"/>
  <c r="AH368" i="5"/>
  <c r="AG369" i="5"/>
  <c r="AH369" i="5"/>
  <c r="AG370" i="5"/>
  <c r="AH370" i="5"/>
  <c r="AG371" i="5"/>
  <c r="AH371" i="5"/>
  <c r="AG372" i="5"/>
  <c r="AH372" i="5"/>
  <c r="AG373" i="5"/>
  <c r="AH373" i="5"/>
  <c r="AG374" i="5"/>
  <c r="AH374" i="5"/>
  <c r="AG375" i="5"/>
  <c r="AH375" i="5"/>
  <c r="AG376" i="5"/>
  <c r="AH376" i="5"/>
  <c r="AG377" i="5"/>
  <c r="AH377" i="5"/>
  <c r="AG378" i="5"/>
  <c r="AH378" i="5"/>
  <c r="AG379" i="5"/>
  <c r="AH379" i="5"/>
  <c r="AG380" i="5"/>
  <c r="AH380" i="5"/>
  <c r="AG381" i="5"/>
  <c r="AH381" i="5"/>
  <c r="AG382" i="5"/>
  <c r="AH382" i="5"/>
  <c r="AG383" i="5"/>
  <c r="AH383" i="5"/>
  <c r="AG384" i="5"/>
  <c r="AH384" i="5"/>
  <c r="AG385" i="5"/>
  <c r="AH385" i="5"/>
  <c r="AG386" i="5"/>
  <c r="AH386" i="5"/>
  <c r="AG387" i="5"/>
  <c r="AH387" i="5"/>
  <c r="AG388" i="5"/>
  <c r="AH388" i="5"/>
  <c r="AG389" i="5"/>
  <c r="AH389" i="5"/>
  <c r="AG390" i="5"/>
  <c r="AH390" i="5"/>
  <c r="AG391" i="5"/>
  <c r="AH391" i="5"/>
  <c r="AG392" i="5"/>
  <c r="AH392" i="5"/>
  <c r="AG393" i="5"/>
  <c r="AH393" i="5"/>
  <c r="AG394" i="5"/>
  <c r="AH394" i="5"/>
  <c r="AG395" i="5"/>
  <c r="AH395" i="5"/>
  <c r="AG396" i="5"/>
  <c r="AH396" i="5"/>
  <c r="AG397" i="5"/>
  <c r="AH397" i="5"/>
  <c r="AG398" i="5"/>
  <c r="AH398" i="5"/>
  <c r="AG399" i="5"/>
  <c r="AH399" i="5"/>
  <c r="AG400" i="5"/>
  <c r="AH400" i="5"/>
  <c r="AG401" i="5"/>
  <c r="AH401" i="5"/>
  <c r="AG402" i="5"/>
  <c r="AH402" i="5"/>
  <c r="AG403" i="5"/>
  <c r="AH403" i="5"/>
  <c r="AG404" i="5"/>
  <c r="AH404" i="5"/>
  <c r="AG405" i="5"/>
  <c r="AH405" i="5"/>
  <c r="AG406" i="5"/>
  <c r="AH406" i="5"/>
  <c r="AG407" i="5"/>
  <c r="AH407" i="5"/>
  <c r="AG408" i="5"/>
  <c r="AH408" i="5"/>
  <c r="AG409" i="5"/>
  <c r="AH409" i="5"/>
  <c r="AG410" i="5"/>
  <c r="AH410" i="5"/>
  <c r="AG411" i="5"/>
  <c r="AH411" i="5"/>
  <c r="AG412" i="5"/>
  <c r="AH412" i="5"/>
  <c r="AG413" i="5"/>
  <c r="AH413" i="5"/>
  <c r="AG414" i="5"/>
  <c r="AH414" i="5"/>
  <c r="AG415" i="5"/>
  <c r="AH415" i="5"/>
  <c r="AG416" i="5"/>
  <c r="AH416" i="5"/>
  <c r="AG417" i="5"/>
  <c r="AH417" i="5"/>
  <c r="AG418" i="5"/>
  <c r="AH418" i="5"/>
  <c r="AG419" i="5"/>
  <c r="AH419" i="5"/>
  <c r="AG420" i="5"/>
  <c r="AH420" i="5"/>
  <c r="AG421" i="5"/>
  <c r="AH421" i="5"/>
  <c r="AG422" i="5"/>
  <c r="AH422" i="5"/>
  <c r="AG423" i="5"/>
  <c r="AH423" i="5"/>
  <c r="AG424" i="5"/>
  <c r="AH424" i="5"/>
  <c r="AG425" i="5"/>
  <c r="AH425" i="5"/>
  <c r="AG426" i="5"/>
  <c r="AH426" i="5"/>
  <c r="AG427" i="5"/>
  <c r="AH427" i="5"/>
  <c r="AG428" i="5"/>
  <c r="AH428" i="5"/>
  <c r="AG429" i="5"/>
  <c r="AH429" i="5"/>
  <c r="AG430" i="5"/>
  <c r="AH430" i="5"/>
  <c r="AG431" i="5"/>
  <c r="AH431" i="5"/>
  <c r="AG432" i="5"/>
  <c r="AH432" i="5"/>
  <c r="AG433" i="5"/>
  <c r="AH433" i="5"/>
  <c r="AG434" i="5"/>
  <c r="AH434" i="5"/>
  <c r="AG435" i="5"/>
  <c r="AH435" i="5"/>
  <c r="AG436" i="5"/>
  <c r="AH436" i="5"/>
  <c r="AG437" i="5"/>
  <c r="AH437" i="5"/>
  <c r="AG438" i="5"/>
  <c r="AH438" i="5"/>
  <c r="AG439" i="5"/>
  <c r="AH439" i="5"/>
  <c r="AG440" i="5"/>
  <c r="AH440" i="5"/>
  <c r="AG441" i="5"/>
  <c r="AH441" i="5"/>
  <c r="AG442" i="5"/>
  <c r="AH442" i="5"/>
  <c r="AG443" i="5"/>
  <c r="AH443" i="5"/>
  <c r="AG444" i="5"/>
  <c r="AH444" i="5"/>
  <c r="AG445" i="5"/>
  <c r="AH445" i="5"/>
  <c r="AG446" i="5"/>
  <c r="AH446" i="5"/>
  <c r="AG447" i="5"/>
  <c r="AH447" i="5"/>
  <c r="AG448" i="5"/>
  <c r="AH448" i="5"/>
  <c r="AG449" i="5"/>
  <c r="AH449" i="5"/>
  <c r="AG450" i="5"/>
  <c r="AH450" i="5"/>
  <c r="AG451" i="5"/>
  <c r="AH451" i="5"/>
  <c r="AG452" i="5"/>
  <c r="AH452" i="5"/>
  <c r="AG453" i="5"/>
  <c r="AH453" i="5"/>
  <c r="AG454" i="5"/>
  <c r="AH454" i="5"/>
  <c r="AG455" i="5"/>
  <c r="AH455" i="5"/>
  <c r="AG456" i="5"/>
  <c r="AH456" i="5"/>
  <c r="AG457" i="5"/>
  <c r="AH457" i="5"/>
  <c r="AG458" i="5"/>
  <c r="AH458" i="5"/>
  <c r="AG459" i="5"/>
  <c r="AH459" i="5"/>
  <c r="AG460" i="5"/>
  <c r="AH460" i="5"/>
  <c r="AG461" i="5"/>
  <c r="AH461" i="5"/>
  <c r="AG462" i="5"/>
  <c r="AH462" i="5"/>
  <c r="AG463" i="5"/>
  <c r="AH463" i="5"/>
  <c r="AG464" i="5"/>
  <c r="AH464" i="5"/>
  <c r="AG465" i="5"/>
  <c r="AH465" i="5"/>
  <c r="AG466" i="5"/>
  <c r="AH466" i="5"/>
  <c r="AG467" i="5"/>
  <c r="AH467" i="5"/>
  <c r="AG468" i="5"/>
  <c r="AH468" i="5"/>
  <c r="AG469" i="5"/>
  <c r="AH469" i="5"/>
  <c r="AG470" i="5"/>
  <c r="AH470" i="5"/>
  <c r="AG471" i="5"/>
  <c r="AH471" i="5"/>
  <c r="AG472" i="5"/>
  <c r="AH472" i="5"/>
  <c r="AG473" i="5"/>
  <c r="AH473" i="5"/>
  <c r="AG474" i="5"/>
  <c r="AH474" i="5"/>
  <c r="AG475" i="5"/>
  <c r="AH475" i="5"/>
  <c r="AG476" i="5"/>
  <c r="AH476" i="5"/>
  <c r="AG477" i="5"/>
  <c r="AH477" i="5"/>
  <c r="AG478" i="5"/>
  <c r="AH478" i="5"/>
  <c r="AG479" i="5"/>
  <c r="AH479" i="5"/>
  <c r="AG480" i="5"/>
  <c r="AH480" i="5"/>
  <c r="AG481" i="5"/>
  <c r="AH481" i="5"/>
  <c r="AG482" i="5"/>
  <c r="AH482" i="5"/>
  <c r="AG483" i="5"/>
  <c r="AH483" i="5"/>
  <c r="AG484" i="5"/>
  <c r="AH484" i="5"/>
  <c r="AG485" i="5"/>
  <c r="AH485" i="5"/>
  <c r="AG486" i="5"/>
  <c r="AH486" i="5"/>
  <c r="AG487" i="5"/>
  <c r="AH487" i="5"/>
  <c r="AG488" i="5"/>
  <c r="AH488" i="5"/>
  <c r="AG489" i="5"/>
  <c r="AH489" i="5"/>
  <c r="AG490" i="5"/>
  <c r="AH490" i="5"/>
  <c r="AG491" i="5"/>
  <c r="AH491" i="5"/>
  <c r="AG492" i="5"/>
  <c r="AH492" i="5"/>
  <c r="AG493" i="5"/>
  <c r="AH493" i="5"/>
  <c r="AG494" i="5"/>
  <c r="AH494" i="5"/>
  <c r="AG495" i="5"/>
  <c r="AH495" i="5"/>
  <c r="AG496" i="5"/>
  <c r="AH496" i="5"/>
  <c r="AG497" i="5"/>
  <c r="AH497" i="5"/>
  <c r="AG498" i="5"/>
  <c r="AH498" i="5"/>
  <c r="AG499" i="5"/>
  <c r="AH499" i="5"/>
  <c r="AG500" i="5"/>
  <c r="AH500" i="5"/>
  <c r="AG501" i="5"/>
  <c r="AH501" i="5"/>
  <c r="AG502" i="5"/>
  <c r="AH502" i="5"/>
  <c r="AG503" i="5"/>
  <c r="AH503" i="5"/>
  <c r="AG504" i="5"/>
  <c r="AH504" i="5"/>
  <c r="AG505" i="5"/>
  <c r="AH505" i="5"/>
  <c r="AG506" i="5"/>
  <c r="AH506" i="5"/>
  <c r="AG507" i="5"/>
  <c r="AH507" i="5"/>
  <c r="AG508" i="5"/>
  <c r="AH508" i="5"/>
  <c r="AG509" i="5"/>
  <c r="AH509" i="5"/>
  <c r="AG510" i="5"/>
  <c r="AH510" i="5"/>
  <c r="AG511" i="5"/>
  <c r="AH511" i="5"/>
  <c r="AG512" i="5"/>
  <c r="AH512" i="5"/>
  <c r="AG513" i="5"/>
  <c r="AH513" i="5"/>
  <c r="AG514" i="5"/>
  <c r="AH514" i="5"/>
  <c r="AG515" i="5"/>
  <c r="AH515" i="5"/>
  <c r="AG516" i="5"/>
  <c r="AH516" i="5"/>
  <c r="AG517" i="5"/>
  <c r="AH517" i="5"/>
  <c r="AG518" i="5"/>
  <c r="AH518" i="5"/>
  <c r="AG519" i="5"/>
  <c r="AH519" i="5"/>
  <c r="AG520" i="5"/>
  <c r="AH520" i="5"/>
  <c r="AG521" i="5"/>
  <c r="AH521" i="5"/>
  <c r="AG522" i="5"/>
  <c r="AH522" i="5"/>
  <c r="AG523" i="5"/>
  <c r="AH523" i="5"/>
  <c r="AG524" i="5"/>
  <c r="AH524" i="5"/>
  <c r="AG525" i="5"/>
  <c r="AH525" i="5"/>
  <c r="AG526" i="5"/>
  <c r="AH526" i="5"/>
  <c r="AG527" i="5"/>
  <c r="AH527" i="5"/>
  <c r="AG528" i="5"/>
  <c r="AH528" i="5"/>
  <c r="AG529" i="5"/>
  <c r="AH529" i="5"/>
  <c r="AG530" i="5"/>
  <c r="AH530" i="5"/>
  <c r="AG531" i="5"/>
  <c r="AH531" i="5"/>
  <c r="AG532" i="5"/>
  <c r="AH532" i="5"/>
  <c r="AG533" i="5"/>
  <c r="AH533" i="5"/>
  <c r="AG534" i="5"/>
  <c r="AH534" i="5"/>
  <c r="AG535" i="5"/>
  <c r="AH535" i="5"/>
  <c r="AG536" i="5"/>
  <c r="AH536" i="5"/>
  <c r="AG537" i="5"/>
  <c r="AH537" i="5"/>
  <c r="AG538" i="5"/>
  <c r="AH538" i="5"/>
  <c r="AG539" i="5"/>
  <c r="AH539" i="5"/>
  <c r="AG540" i="5"/>
  <c r="AH540" i="5"/>
  <c r="AG541" i="5"/>
  <c r="AH541" i="5"/>
  <c r="AG542" i="5"/>
  <c r="AH542" i="5"/>
  <c r="AG543" i="5"/>
  <c r="AH543" i="5"/>
  <c r="AG544" i="5"/>
  <c r="AH544" i="5"/>
  <c r="AG545" i="5"/>
  <c r="AH545" i="5"/>
  <c r="AG546" i="5"/>
  <c r="AH546" i="5"/>
  <c r="AG547" i="5"/>
  <c r="AH547" i="5"/>
  <c r="AG548" i="5"/>
  <c r="AH548" i="5"/>
  <c r="AG549" i="5"/>
  <c r="AH549" i="5"/>
  <c r="AG550" i="5"/>
  <c r="AH550" i="5"/>
  <c r="AG551" i="5"/>
  <c r="AH551" i="5"/>
  <c r="AG552" i="5"/>
  <c r="AH552" i="5"/>
  <c r="AG553" i="5"/>
  <c r="AH553" i="5"/>
  <c r="AG554" i="5"/>
  <c r="AH554" i="5"/>
  <c r="AG555" i="5"/>
  <c r="AH555" i="5"/>
  <c r="AG556" i="5"/>
  <c r="AH556" i="5"/>
  <c r="AG557" i="5"/>
  <c r="AH557" i="5"/>
  <c r="AG558" i="5"/>
  <c r="AH558" i="5"/>
  <c r="AG559" i="5"/>
  <c r="AH559" i="5"/>
  <c r="AG560" i="5"/>
  <c r="AH560" i="5"/>
  <c r="AG561" i="5"/>
  <c r="AH561" i="5"/>
  <c r="AG562" i="5"/>
  <c r="AH562" i="5"/>
  <c r="AG563" i="5"/>
  <c r="AH563" i="5"/>
  <c r="AG564" i="5"/>
  <c r="AH564" i="5"/>
  <c r="AG565" i="5"/>
  <c r="AH565" i="5"/>
  <c r="AG566" i="5"/>
  <c r="AH566" i="5"/>
  <c r="AG567" i="5"/>
  <c r="AH567" i="5"/>
  <c r="AG568" i="5"/>
  <c r="AH568" i="5"/>
  <c r="AG569" i="5"/>
  <c r="AH569" i="5"/>
  <c r="AG570" i="5"/>
  <c r="AH570" i="5"/>
  <c r="AG571" i="5"/>
  <c r="AH571" i="5"/>
  <c r="AG572" i="5"/>
  <c r="AH572" i="5"/>
  <c r="AG573" i="5"/>
  <c r="AH573" i="5"/>
  <c r="AG574" i="5"/>
  <c r="AH574" i="5"/>
  <c r="AG575" i="5"/>
  <c r="AH575" i="5"/>
  <c r="AG576" i="5"/>
  <c r="AH576" i="5"/>
  <c r="AG577" i="5"/>
  <c r="AH577" i="5"/>
  <c r="AG578" i="5"/>
  <c r="AH578" i="5"/>
  <c r="AG579" i="5"/>
  <c r="AH579" i="5"/>
  <c r="AG580" i="5"/>
  <c r="AH580" i="5"/>
  <c r="AG581" i="5"/>
  <c r="AH581" i="5"/>
  <c r="AG582" i="5"/>
  <c r="AH582" i="5"/>
  <c r="AG583" i="5"/>
  <c r="AH583" i="5"/>
  <c r="AG584" i="5"/>
  <c r="AH584" i="5"/>
  <c r="AG585" i="5"/>
  <c r="AH585" i="5"/>
  <c r="AG586" i="5"/>
  <c r="AH586" i="5"/>
  <c r="AG587" i="5"/>
  <c r="AH587" i="5"/>
  <c r="AG588" i="5"/>
  <c r="AH588" i="5"/>
  <c r="AG589" i="5"/>
  <c r="AH589" i="5"/>
  <c r="AG590" i="5"/>
  <c r="AH590" i="5"/>
  <c r="AG591" i="5"/>
  <c r="AH591" i="5"/>
  <c r="AG592" i="5"/>
  <c r="AH592" i="5"/>
  <c r="AG593" i="5"/>
  <c r="AH593" i="5"/>
  <c r="AG594" i="5"/>
  <c r="AH594" i="5"/>
  <c r="AG595" i="5"/>
  <c r="AH595" i="5"/>
  <c r="AG596" i="5"/>
  <c r="AH596" i="5"/>
  <c r="AG597" i="5"/>
  <c r="AH597" i="5"/>
  <c r="AG598" i="5"/>
  <c r="AH598" i="5"/>
  <c r="AG599" i="5"/>
  <c r="AH599" i="5"/>
  <c r="AG600" i="5"/>
  <c r="AH600" i="5"/>
  <c r="AG601" i="5"/>
  <c r="AH601" i="5"/>
  <c r="AG602" i="5"/>
  <c r="AH602" i="5"/>
  <c r="AG603" i="5"/>
  <c r="AH603" i="5"/>
  <c r="AG604" i="5"/>
  <c r="AH604" i="5"/>
  <c r="AG605" i="5"/>
  <c r="AH605" i="5"/>
  <c r="AG606" i="5"/>
  <c r="AH606" i="5"/>
  <c r="AG607" i="5"/>
  <c r="AH607" i="5"/>
  <c r="AG608" i="5"/>
  <c r="AH608" i="5"/>
  <c r="AG609" i="5"/>
  <c r="AH609" i="5"/>
  <c r="AG610" i="5"/>
  <c r="AH610" i="5"/>
  <c r="AG611" i="5"/>
  <c r="AH611" i="5"/>
  <c r="AG612" i="5"/>
  <c r="AH612" i="5"/>
  <c r="AG613" i="5"/>
  <c r="AH613" i="5"/>
  <c r="AG614" i="5"/>
  <c r="AH614" i="5"/>
  <c r="AG615" i="5"/>
  <c r="AH615" i="5"/>
  <c r="AG616" i="5"/>
  <c r="AH616" i="5"/>
  <c r="AG617" i="5"/>
  <c r="AH617" i="5"/>
  <c r="AG618" i="5"/>
  <c r="AH618" i="5"/>
  <c r="AG619" i="5"/>
  <c r="AH619" i="5"/>
  <c r="AG620" i="5"/>
  <c r="AH620" i="5"/>
  <c r="AG621" i="5"/>
  <c r="AH621" i="5"/>
  <c r="AG622" i="5"/>
  <c r="AH622" i="5"/>
  <c r="AG623" i="5"/>
  <c r="AH623" i="5"/>
  <c r="AG624" i="5"/>
  <c r="AH624" i="5"/>
  <c r="AG625" i="5"/>
  <c r="AH625" i="5"/>
  <c r="AG626" i="5"/>
  <c r="AH626" i="5"/>
  <c r="AG627" i="5"/>
  <c r="AH627" i="5"/>
  <c r="AG628" i="5"/>
  <c r="AH628" i="5"/>
  <c r="AG629" i="5"/>
  <c r="AH629" i="5"/>
  <c r="AG630" i="5"/>
  <c r="AH630" i="5"/>
  <c r="AG631" i="5"/>
  <c r="AH631" i="5"/>
  <c r="AG632" i="5"/>
  <c r="AH632" i="5"/>
  <c r="AG633" i="5"/>
  <c r="AH633" i="5"/>
  <c r="AG634" i="5"/>
  <c r="AH634" i="5"/>
  <c r="AG635" i="5"/>
  <c r="AH635" i="5"/>
  <c r="AG636" i="5"/>
  <c r="AH636" i="5"/>
  <c r="AG637" i="5"/>
  <c r="AH637" i="5"/>
  <c r="AG638" i="5"/>
  <c r="AH638" i="5"/>
  <c r="AG639" i="5"/>
  <c r="AH639" i="5"/>
  <c r="AG640" i="5"/>
  <c r="AH640" i="5"/>
  <c r="AG641" i="5"/>
  <c r="AH641" i="5"/>
  <c r="AG642" i="5"/>
  <c r="AH642" i="5"/>
  <c r="AG643" i="5"/>
  <c r="AH643" i="5"/>
  <c r="AG644" i="5"/>
  <c r="AH644" i="5"/>
  <c r="AG645" i="5"/>
  <c r="AH645" i="5"/>
  <c r="AG646" i="5"/>
  <c r="AH646" i="5"/>
  <c r="AG647" i="5"/>
  <c r="AH647" i="5"/>
  <c r="AA10" i="5"/>
  <c r="AB10" i="5"/>
  <c r="AC10" i="5"/>
  <c r="AE10" i="5"/>
  <c r="AA11" i="5"/>
  <c r="AB11" i="5"/>
  <c r="AC11" i="5" s="1"/>
  <c r="AE11" i="5"/>
  <c r="AA12" i="5"/>
  <c r="AB12" i="5"/>
  <c r="AC12" i="5"/>
  <c r="AE12" i="5"/>
  <c r="AA13" i="5"/>
  <c r="AB13" i="5"/>
  <c r="AC13" i="5" s="1"/>
  <c r="AE13" i="5"/>
  <c r="AD13" i="5" s="1"/>
  <c r="AA14" i="5"/>
  <c r="AB14" i="5"/>
  <c r="AC14" i="5"/>
  <c r="AE14" i="5"/>
  <c r="AD14" i="5" s="1"/>
  <c r="AA15" i="5"/>
  <c r="AB15" i="5"/>
  <c r="AC15" i="5"/>
  <c r="AE15" i="5"/>
  <c r="AA16" i="5"/>
  <c r="AB16" i="5"/>
  <c r="AC16" i="5"/>
  <c r="AE16" i="5"/>
  <c r="AA17" i="5"/>
  <c r="AB17" i="5"/>
  <c r="AC17" i="5" s="1"/>
  <c r="AE17" i="5"/>
  <c r="AK17" i="5" s="1"/>
  <c r="AA18" i="5"/>
  <c r="AB18" i="5"/>
  <c r="AC18" i="5" s="1"/>
  <c r="AE18" i="5"/>
  <c r="AA19" i="5"/>
  <c r="AB19" i="5"/>
  <c r="AC19" i="5"/>
  <c r="AE19" i="5"/>
  <c r="AA20" i="5"/>
  <c r="AB20" i="5"/>
  <c r="AC20" i="5"/>
  <c r="AE20" i="5"/>
  <c r="AD20" i="5" s="1"/>
  <c r="AA21" i="5"/>
  <c r="AC21" i="5" s="1"/>
  <c r="AB21" i="5"/>
  <c r="AE21" i="5"/>
  <c r="AK21" i="5" s="1"/>
  <c r="AA22" i="5"/>
  <c r="AB22" i="5"/>
  <c r="AC22" i="5"/>
  <c r="AE22" i="5"/>
  <c r="AD22" i="5" s="1"/>
  <c r="AA23" i="5"/>
  <c r="AB23" i="5"/>
  <c r="AC23" i="5" s="1"/>
  <c r="AE23" i="5"/>
  <c r="AK23" i="5" s="1"/>
  <c r="AA24" i="5"/>
  <c r="AB24" i="5"/>
  <c r="AC24" i="5"/>
  <c r="AE24" i="5"/>
  <c r="AA25" i="5"/>
  <c r="AB25" i="5"/>
  <c r="AC25" i="5"/>
  <c r="AE25" i="5"/>
  <c r="AA26" i="5"/>
  <c r="AB26" i="5"/>
  <c r="AC26" i="5" s="1"/>
  <c r="AE26" i="5"/>
  <c r="AK26" i="5" s="1"/>
  <c r="AA27" i="5"/>
  <c r="AB27" i="5"/>
  <c r="AC27" i="5" s="1"/>
  <c r="AE27" i="5"/>
  <c r="AD27" i="5" s="1"/>
  <c r="AA28" i="5"/>
  <c r="AB28" i="5"/>
  <c r="AC28" i="5"/>
  <c r="AE28" i="5"/>
  <c r="AA29" i="5"/>
  <c r="AB29" i="5"/>
  <c r="AC29" i="5" s="1"/>
  <c r="AE29" i="5"/>
  <c r="AK29" i="5" s="1"/>
  <c r="AA30" i="5"/>
  <c r="AB30" i="5"/>
  <c r="AC30" i="5"/>
  <c r="AE30" i="5"/>
  <c r="AA31" i="5"/>
  <c r="AC31" i="5" s="1"/>
  <c r="AB31" i="5"/>
  <c r="AE31" i="5"/>
  <c r="AK31" i="5" s="1"/>
  <c r="AA32" i="5"/>
  <c r="AB32" i="5"/>
  <c r="AC32" i="5" s="1"/>
  <c r="AE32" i="5"/>
  <c r="AK32" i="5" s="1"/>
  <c r="AA33" i="5"/>
  <c r="AB33" i="5"/>
  <c r="AC33" i="5"/>
  <c r="AE33" i="5"/>
  <c r="AA34" i="5"/>
  <c r="AB34" i="5"/>
  <c r="AC34" i="5" s="1"/>
  <c r="AE34" i="5"/>
  <c r="AD34" i="5" s="1"/>
  <c r="AA35" i="5"/>
  <c r="AC35" i="5" s="1"/>
  <c r="AB35" i="5"/>
  <c r="AE35" i="5"/>
  <c r="AK35" i="5" s="1"/>
  <c r="AA36" i="5"/>
  <c r="AB36" i="5"/>
  <c r="AC36" i="5"/>
  <c r="AE36" i="5"/>
  <c r="AA37" i="5"/>
  <c r="AB37" i="5"/>
  <c r="AC37" i="5"/>
  <c r="AE37" i="5"/>
  <c r="AK37" i="5" s="1"/>
  <c r="AA38" i="5"/>
  <c r="AB38" i="5"/>
  <c r="AC38" i="5"/>
  <c r="AE38" i="5"/>
  <c r="AA39" i="5"/>
  <c r="AB39" i="5"/>
  <c r="AC39" i="5"/>
  <c r="AE39" i="5"/>
  <c r="AA40" i="5"/>
  <c r="AB40" i="5"/>
  <c r="AC40" i="5"/>
  <c r="AE40" i="5"/>
  <c r="AK40" i="5" s="1"/>
  <c r="AA41" i="5"/>
  <c r="AB41" i="5"/>
  <c r="AC41" i="5" s="1"/>
  <c r="AE41" i="5"/>
  <c r="AD41" i="5" s="1"/>
  <c r="AA42" i="5"/>
  <c r="AB42" i="5"/>
  <c r="AC42" i="5"/>
  <c r="AE42" i="5"/>
  <c r="AA43" i="5"/>
  <c r="AB43" i="5"/>
  <c r="AC43" i="5"/>
  <c r="AE43" i="5"/>
  <c r="AA44" i="5"/>
  <c r="AB44" i="5"/>
  <c r="AC44" i="5"/>
  <c r="AE44" i="5"/>
  <c r="AA45" i="5"/>
  <c r="AB45" i="5"/>
  <c r="AC45" i="5"/>
  <c r="AE45" i="5"/>
  <c r="AA46" i="5"/>
  <c r="AB46" i="5"/>
  <c r="AC46" i="5" s="1"/>
  <c r="AE46" i="5"/>
  <c r="AK46" i="5" s="1"/>
  <c r="AA47" i="5"/>
  <c r="AB47" i="5"/>
  <c r="AC47" i="5" s="1"/>
  <c r="AE47" i="5"/>
  <c r="AK47" i="5" s="1"/>
  <c r="AA48" i="5"/>
  <c r="AB48" i="5"/>
  <c r="AC48" i="5"/>
  <c r="AE48" i="5"/>
  <c r="AD48" i="5" s="1"/>
  <c r="AA49" i="5"/>
  <c r="AC49" i="5" s="1"/>
  <c r="AB49" i="5"/>
  <c r="AE49" i="5"/>
  <c r="AK49" i="5" s="1"/>
  <c r="AA50" i="5"/>
  <c r="AB50" i="5"/>
  <c r="AC50" i="5"/>
  <c r="AE50" i="5"/>
  <c r="AK50" i="5" s="1"/>
  <c r="AA51" i="5"/>
  <c r="AB51" i="5"/>
  <c r="AC51" i="5" s="1"/>
  <c r="AE51" i="5"/>
  <c r="AK51" i="5" s="1"/>
  <c r="AA52" i="5"/>
  <c r="AB52" i="5"/>
  <c r="AC52" i="5"/>
  <c r="AE52" i="5"/>
  <c r="AA53" i="5"/>
  <c r="AB53" i="5"/>
  <c r="AC53" i="5" s="1"/>
  <c r="AE53" i="5"/>
  <c r="AK53" i="5" s="1"/>
  <c r="AA54" i="5"/>
  <c r="AB54" i="5"/>
  <c r="AC54" i="5" s="1"/>
  <c r="AE54" i="5"/>
  <c r="AK54" i="5" s="1"/>
  <c r="AA55" i="5"/>
  <c r="AB55" i="5"/>
  <c r="AC55" i="5" s="1"/>
  <c r="AE55" i="5"/>
  <c r="AD55" i="5" s="1"/>
  <c r="AA56" i="5"/>
  <c r="AB56" i="5"/>
  <c r="AC56" i="5"/>
  <c r="AE56" i="5"/>
  <c r="AA57" i="5"/>
  <c r="AB57" i="5"/>
  <c r="AC57" i="5" s="1"/>
  <c r="AE57" i="5"/>
  <c r="AK57" i="5" s="1"/>
  <c r="AA58" i="5"/>
  <c r="AB58" i="5"/>
  <c r="AC58" i="5"/>
  <c r="AE58" i="5"/>
  <c r="AA59" i="5"/>
  <c r="AB59" i="5"/>
  <c r="AC59" i="5"/>
  <c r="AE59" i="5"/>
  <c r="AA60" i="5"/>
  <c r="AB60" i="5"/>
  <c r="AC60" i="5" s="1"/>
  <c r="AE60" i="5"/>
  <c r="AK60" i="5" s="1"/>
  <c r="AA61" i="5"/>
  <c r="AB61" i="5"/>
  <c r="AC61" i="5" s="1"/>
  <c r="AE61" i="5"/>
  <c r="AK61" i="5" s="1"/>
  <c r="AA62" i="5"/>
  <c r="AB62" i="5"/>
  <c r="AC62" i="5" s="1"/>
  <c r="AE62" i="5"/>
  <c r="AD62" i="5" s="1"/>
  <c r="AA63" i="5"/>
  <c r="AC63" i="5" s="1"/>
  <c r="AB63" i="5"/>
  <c r="AE63" i="5"/>
  <c r="AK63" i="5" s="1"/>
  <c r="AA64" i="5"/>
  <c r="AB64" i="5"/>
  <c r="AC64" i="5"/>
  <c r="AE64" i="5"/>
  <c r="AK64" i="5" s="1"/>
  <c r="AA65" i="5"/>
  <c r="AB65" i="5"/>
  <c r="AC65" i="5"/>
  <c r="AE65" i="5"/>
  <c r="AA66" i="5"/>
  <c r="AB66" i="5"/>
  <c r="AC66" i="5"/>
  <c r="AE66" i="5"/>
  <c r="AA67" i="5"/>
  <c r="AB67" i="5"/>
  <c r="AC67" i="5"/>
  <c r="AE67" i="5"/>
  <c r="AA68" i="5"/>
  <c r="AB68" i="5"/>
  <c r="AC68" i="5"/>
  <c r="AE68" i="5"/>
  <c r="AK68" i="5" s="1"/>
  <c r="AA69" i="5"/>
  <c r="AB69" i="5"/>
  <c r="AC69" i="5" s="1"/>
  <c r="AE69" i="5"/>
  <c r="AD69" i="5" s="1"/>
  <c r="AA70" i="5"/>
  <c r="AB70" i="5"/>
  <c r="AC70" i="5"/>
  <c r="AE70" i="5"/>
  <c r="AA71" i="5"/>
  <c r="AB71" i="5"/>
  <c r="AC71" i="5" s="1"/>
  <c r="AE71" i="5"/>
  <c r="AK71" i="5" s="1"/>
  <c r="AA72" i="5"/>
  <c r="AB72" i="5"/>
  <c r="AC72" i="5"/>
  <c r="AE72" i="5"/>
  <c r="AA73" i="5"/>
  <c r="AB73" i="5"/>
  <c r="AC73" i="5"/>
  <c r="AE73" i="5"/>
  <c r="AA74" i="5"/>
  <c r="AB74" i="5"/>
  <c r="AC74" i="5" s="1"/>
  <c r="AE74" i="5"/>
  <c r="AK74" i="5" s="1"/>
  <c r="AA75" i="5"/>
  <c r="AB75" i="5"/>
  <c r="AC75" i="5" s="1"/>
  <c r="AE75" i="5"/>
  <c r="AK75" i="5" s="1"/>
  <c r="AA76" i="5"/>
  <c r="AB76" i="5"/>
  <c r="AC76" i="5"/>
  <c r="AE76" i="5"/>
  <c r="AD76" i="5" s="1"/>
  <c r="AA77" i="5"/>
  <c r="AC77" i="5" s="1"/>
  <c r="AB77" i="5"/>
  <c r="AE77" i="5"/>
  <c r="AK77" i="5" s="1"/>
  <c r="AA78" i="5"/>
  <c r="AB78" i="5"/>
  <c r="AC78" i="5" s="1"/>
  <c r="AE78" i="5"/>
  <c r="AK78" i="5" s="1"/>
  <c r="AA79" i="5"/>
  <c r="AB79" i="5"/>
  <c r="AC79" i="5" s="1"/>
  <c r="AE79" i="5"/>
  <c r="AA80" i="5"/>
  <c r="AB80" i="5"/>
  <c r="AC80" i="5"/>
  <c r="AE80" i="5"/>
  <c r="AA81" i="5"/>
  <c r="AB81" i="5"/>
  <c r="AC81" i="5"/>
  <c r="AE81" i="5"/>
  <c r="AK81" i="5" s="1"/>
  <c r="AA82" i="5"/>
  <c r="AB82" i="5"/>
  <c r="AC82" i="5" s="1"/>
  <c r="AE82" i="5"/>
  <c r="AK82" i="5" s="1"/>
  <c r="AA83" i="5"/>
  <c r="AB83" i="5"/>
  <c r="AC83" i="5" s="1"/>
  <c r="AE83" i="5"/>
  <c r="AD83" i="5" s="1"/>
  <c r="AA84" i="5"/>
  <c r="AB84" i="5"/>
  <c r="AC84" i="5"/>
  <c r="AE84" i="5"/>
  <c r="AA85" i="5"/>
  <c r="AB85" i="5"/>
  <c r="AC85" i="5" s="1"/>
  <c r="AE85" i="5"/>
  <c r="AK85" i="5" s="1"/>
  <c r="AA86" i="5"/>
  <c r="AB86" i="5"/>
  <c r="AC86" i="5"/>
  <c r="AE86" i="5"/>
  <c r="AK86" i="5" s="1"/>
  <c r="AA87" i="5"/>
  <c r="AB87" i="5"/>
  <c r="AC87" i="5"/>
  <c r="AE87" i="5"/>
  <c r="AA88" i="5"/>
  <c r="AB88" i="5"/>
  <c r="AC88" i="5" s="1"/>
  <c r="AE88" i="5"/>
  <c r="AK88" i="5" s="1"/>
  <c r="AA89" i="5"/>
  <c r="AB89" i="5"/>
  <c r="AC89" i="5"/>
  <c r="AE89" i="5"/>
  <c r="AK89" i="5" s="1"/>
  <c r="AA90" i="5"/>
  <c r="AB90" i="5"/>
  <c r="AC90" i="5"/>
  <c r="AE90" i="5"/>
  <c r="AD90" i="5" s="1"/>
  <c r="AA91" i="5"/>
  <c r="AC91" i="5" s="1"/>
  <c r="AB91" i="5"/>
  <c r="AE91" i="5"/>
  <c r="AK91" i="5" s="1"/>
  <c r="AA92" i="5"/>
  <c r="AB92" i="5"/>
  <c r="AC92" i="5"/>
  <c r="AE92" i="5"/>
  <c r="AK92" i="5" s="1"/>
  <c r="AA93" i="5"/>
  <c r="AB93" i="5"/>
  <c r="AC93" i="5"/>
  <c r="AE93" i="5"/>
  <c r="AA94" i="5"/>
  <c r="AB94" i="5"/>
  <c r="AC94" i="5"/>
  <c r="AE94" i="5"/>
  <c r="AA95" i="5"/>
  <c r="AB95" i="5"/>
  <c r="AC95" i="5"/>
  <c r="AE95" i="5"/>
  <c r="AK95" i="5" s="1"/>
  <c r="AA96" i="5"/>
  <c r="AB96" i="5"/>
  <c r="AC96" i="5"/>
  <c r="AE96" i="5"/>
  <c r="AA97" i="5"/>
  <c r="AB97" i="5"/>
  <c r="AC97" i="5" s="1"/>
  <c r="AE97" i="5"/>
  <c r="AA98" i="5"/>
  <c r="AB98" i="5"/>
  <c r="AC98" i="5"/>
  <c r="AE98" i="5"/>
  <c r="AK98" i="5" s="1"/>
  <c r="AA99" i="5"/>
  <c r="AB99" i="5"/>
  <c r="AC99" i="5"/>
  <c r="AE99" i="5"/>
  <c r="AA100" i="5"/>
  <c r="AB100" i="5"/>
  <c r="AC100" i="5"/>
  <c r="AE100" i="5"/>
  <c r="AA101" i="5"/>
  <c r="AB101" i="5"/>
  <c r="AC101" i="5"/>
  <c r="AE101" i="5"/>
  <c r="AA102" i="5"/>
  <c r="AB102" i="5"/>
  <c r="AC102" i="5" s="1"/>
  <c r="AE102" i="5"/>
  <c r="AK102" i="5" s="1"/>
  <c r="AA103" i="5"/>
  <c r="AB103" i="5"/>
  <c r="AC103" i="5"/>
  <c r="AE103" i="5"/>
  <c r="AA104" i="5"/>
  <c r="AB104" i="5"/>
  <c r="AC104" i="5"/>
  <c r="AE104" i="5"/>
  <c r="AD104" i="5" s="1"/>
  <c r="AA105" i="5"/>
  <c r="AC105" i="5" s="1"/>
  <c r="AD105" i="5" s="1"/>
  <c r="AB105" i="5"/>
  <c r="AE105" i="5"/>
  <c r="AK105" i="5" s="1"/>
  <c r="AA106" i="5"/>
  <c r="AB106" i="5"/>
  <c r="AC106" i="5"/>
  <c r="AE106" i="5"/>
  <c r="AA107" i="5"/>
  <c r="AB107" i="5"/>
  <c r="AC107" i="5" s="1"/>
  <c r="AE107" i="5"/>
  <c r="AK107" i="5" s="1"/>
  <c r="AA108" i="5"/>
  <c r="AB108" i="5"/>
  <c r="AC108" i="5"/>
  <c r="AE108" i="5"/>
  <c r="AK108" i="5" s="1"/>
  <c r="AA109" i="5"/>
  <c r="AC109" i="5" s="1"/>
  <c r="AD109" i="5" s="1"/>
  <c r="AB109" i="5"/>
  <c r="AE109" i="5"/>
  <c r="AK109" i="5" s="1"/>
  <c r="AA110" i="5"/>
  <c r="AB110" i="5"/>
  <c r="AC110" i="5" s="1"/>
  <c r="AD110" i="5" s="1"/>
  <c r="AE110" i="5"/>
  <c r="AK110" i="5" s="1"/>
  <c r="AA111" i="5"/>
  <c r="AB111" i="5"/>
  <c r="AC111" i="5" s="1"/>
  <c r="AE111" i="5"/>
  <c r="AD111" i="5" s="1"/>
  <c r="AA112" i="5"/>
  <c r="AB112" i="5"/>
  <c r="AC112" i="5" s="1"/>
  <c r="AD112" i="5" s="1"/>
  <c r="AE112" i="5"/>
  <c r="AK112" i="5" s="1"/>
  <c r="AA113" i="5"/>
  <c r="AB113" i="5"/>
  <c r="AC113" i="5" s="1"/>
  <c r="AE113" i="5"/>
  <c r="AK113" i="5" s="1"/>
  <c r="AA114" i="5"/>
  <c r="AB114" i="5"/>
  <c r="AC114" i="5"/>
  <c r="AE114" i="5"/>
  <c r="AA115" i="5"/>
  <c r="AB115" i="5"/>
  <c r="AC115" i="5"/>
  <c r="AE115" i="5"/>
  <c r="AA116" i="5"/>
  <c r="AB116" i="5"/>
  <c r="AC116" i="5" s="1"/>
  <c r="AE116" i="5"/>
  <c r="AK116" i="5" s="1"/>
  <c r="AA117" i="5"/>
  <c r="AB117" i="5"/>
  <c r="AC117" i="5"/>
  <c r="AE117" i="5"/>
  <c r="AA118" i="5"/>
  <c r="AB118" i="5"/>
  <c r="AC118" i="5"/>
  <c r="AE118" i="5"/>
  <c r="AD118" i="5" s="1"/>
  <c r="AA119" i="5"/>
  <c r="AC119" i="5" s="1"/>
  <c r="AD119" i="5" s="1"/>
  <c r="AB119" i="5"/>
  <c r="AE119" i="5"/>
  <c r="AK119" i="5" s="1"/>
  <c r="AA120" i="5"/>
  <c r="AB120" i="5"/>
  <c r="AC120" i="5"/>
  <c r="AE120" i="5"/>
  <c r="AA121" i="5"/>
  <c r="AB121" i="5"/>
  <c r="AC121" i="5"/>
  <c r="AE121" i="5"/>
  <c r="AK121" i="5" s="1"/>
  <c r="AA122" i="5"/>
  <c r="AB122" i="5"/>
  <c r="AC122" i="5"/>
  <c r="AE122" i="5"/>
  <c r="AA123" i="5"/>
  <c r="AB123" i="5"/>
  <c r="AC123" i="5"/>
  <c r="AE123" i="5"/>
  <c r="AA124" i="5"/>
  <c r="AB124" i="5"/>
  <c r="AC124" i="5"/>
  <c r="AE124" i="5"/>
  <c r="AA125" i="5"/>
  <c r="AB125" i="5"/>
  <c r="AC125" i="5" s="1"/>
  <c r="AE125" i="5"/>
  <c r="AD125" i="5" s="1"/>
  <c r="AA126" i="5"/>
  <c r="AB126" i="5"/>
  <c r="AC126" i="5"/>
  <c r="AD126" i="5" s="1"/>
  <c r="AE126" i="5"/>
  <c r="AK126" i="5" s="1"/>
  <c r="AA127" i="5"/>
  <c r="AB127" i="5"/>
  <c r="AC127" i="5"/>
  <c r="AE127" i="5"/>
  <c r="AK127" i="5" s="1"/>
  <c r="AA128" i="5"/>
  <c r="AB128" i="5"/>
  <c r="AC128" i="5"/>
  <c r="AE128" i="5"/>
  <c r="AK128" i="5" s="1"/>
  <c r="AA129" i="5"/>
  <c r="AB129" i="5"/>
  <c r="AC129" i="5"/>
  <c r="AE129" i="5"/>
  <c r="AA130" i="5"/>
  <c r="AB130" i="5"/>
  <c r="AC130" i="5" s="1"/>
  <c r="AE130" i="5"/>
  <c r="AA131" i="5"/>
  <c r="AB131" i="5"/>
  <c r="AC131" i="5"/>
  <c r="AE131" i="5"/>
  <c r="AK131" i="5" s="1"/>
  <c r="AA132" i="5"/>
  <c r="AB132" i="5"/>
  <c r="AC132" i="5"/>
  <c r="AE132" i="5"/>
  <c r="AD132" i="5" s="1"/>
  <c r="AA133" i="5"/>
  <c r="AC133" i="5" s="1"/>
  <c r="AD133" i="5" s="1"/>
  <c r="AB133" i="5"/>
  <c r="AE133" i="5"/>
  <c r="AK133" i="5" s="1"/>
  <c r="AA134" i="5"/>
  <c r="AB134" i="5"/>
  <c r="AC134" i="5"/>
  <c r="AE134" i="5"/>
  <c r="AA135" i="5"/>
  <c r="AB135" i="5"/>
  <c r="AC135" i="5" s="1"/>
  <c r="AE135" i="5"/>
  <c r="AA136" i="5"/>
  <c r="AB136" i="5"/>
  <c r="AC136" i="5"/>
  <c r="AE136" i="5"/>
  <c r="AK136" i="5" s="1"/>
  <c r="AA137" i="5"/>
  <c r="AB137" i="5"/>
  <c r="AC137" i="5"/>
  <c r="AE137" i="5"/>
  <c r="AA138" i="5"/>
  <c r="AB138" i="5"/>
  <c r="AC138" i="5" s="1"/>
  <c r="AD138" i="5" s="1"/>
  <c r="AE138" i="5"/>
  <c r="AK138" i="5" s="1"/>
  <c r="AA139" i="5"/>
  <c r="AB139" i="5"/>
  <c r="AC139" i="5" s="1"/>
  <c r="AE139" i="5"/>
  <c r="AD139" i="5" s="1"/>
  <c r="AA140" i="5"/>
  <c r="AC140" i="5" s="1"/>
  <c r="AD140" i="5" s="1"/>
  <c r="AB140" i="5"/>
  <c r="AE140" i="5"/>
  <c r="AK140" i="5" s="1"/>
  <c r="AA141" i="5"/>
  <c r="AB141" i="5"/>
  <c r="AC141" i="5" s="1"/>
  <c r="AE141" i="5"/>
  <c r="AK141" i="5" s="1"/>
  <c r="AA142" i="5"/>
  <c r="AB142" i="5"/>
  <c r="AC142" i="5"/>
  <c r="AE142" i="5"/>
  <c r="AK142" i="5" s="1"/>
  <c r="AA143" i="5"/>
  <c r="AB143" i="5"/>
  <c r="AC143" i="5" s="1"/>
  <c r="AD143" i="5" s="1"/>
  <c r="AE143" i="5"/>
  <c r="AK143" i="5" s="1"/>
  <c r="AA144" i="5"/>
  <c r="AB144" i="5"/>
  <c r="AC144" i="5" s="1"/>
  <c r="AE144" i="5"/>
  <c r="AK144" i="5" s="1"/>
  <c r="AA145" i="5"/>
  <c r="AB145" i="5"/>
  <c r="AC145" i="5"/>
  <c r="AE145" i="5"/>
  <c r="AA146" i="5"/>
  <c r="AB146" i="5"/>
  <c r="AC146" i="5"/>
  <c r="AE146" i="5"/>
  <c r="AD146" i="5" s="1"/>
  <c r="AA147" i="5"/>
  <c r="AC147" i="5" s="1"/>
  <c r="AD147" i="5" s="1"/>
  <c r="AB147" i="5"/>
  <c r="AE147" i="5"/>
  <c r="AK147" i="5" s="1"/>
  <c r="AA148" i="5"/>
  <c r="AB148" i="5"/>
  <c r="AC148" i="5"/>
  <c r="AE148" i="5"/>
  <c r="AA149" i="5"/>
  <c r="AB149" i="5"/>
  <c r="AC149" i="5"/>
  <c r="AE149" i="5"/>
  <c r="AA150" i="5"/>
  <c r="AB150" i="5"/>
  <c r="AC150" i="5"/>
  <c r="AE150" i="5"/>
  <c r="AK150" i="5" s="1"/>
  <c r="AA151" i="5"/>
  <c r="AB151" i="5"/>
  <c r="AC151" i="5"/>
  <c r="AE151" i="5"/>
  <c r="AA152" i="5"/>
  <c r="AB152" i="5"/>
  <c r="AC152" i="5"/>
  <c r="AE152" i="5"/>
  <c r="AA153" i="5"/>
  <c r="AB153" i="5"/>
  <c r="AC153" i="5" s="1"/>
  <c r="AE153" i="5"/>
  <c r="AA154" i="5"/>
  <c r="AB154" i="5"/>
  <c r="AC154" i="5"/>
  <c r="AD154" i="5" s="1"/>
  <c r="AE154" i="5"/>
  <c r="AK154" i="5" s="1"/>
  <c r="AA155" i="5"/>
  <c r="AB155" i="5"/>
  <c r="AC155" i="5"/>
  <c r="AE155" i="5"/>
  <c r="AK155" i="5" s="1"/>
  <c r="AA156" i="5"/>
  <c r="AB156" i="5"/>
  <c r="AC156" i="5"/>
  <c r="AE156" i="5"/>
  <c r="AK156" i="5" s="1"/>
  <c r="AA157" i="5"/>
  <c r="AB157" i="5"/>
  <c r="AC157" i="5"/>
  <c r="AE157" i="5"/>
  <c r="AA158" i="5"/>
  <c r="AB158" i="5"/>
  <c r="AC158" i="5" s="1"/>
  <c r="AE158" i="5"/>
  <c r="AA159" i="5"/>
  <c r="AB159" i="5"/>
  <c r="AC159" i="5"/>
  <c r="AE159" i="5"/>
  <c r="AA160" i="5"/>
  <c r="AB160" i="5"/>
  <c r="AC160" i="5"/>
  <c r="AE160" i="5"/>
  <c r="AD160" i="5" s="1"/>
  <c r="AA161" i="5"/>
  <c r="AC161" i="5" s="1"/>
  <c r="AB161" i="5"/>
  <c r="AE161" i="5"/>
  <c r="AA162" i="5"/>
  <c r="AB162" i="5"/>
  <c r="AC162" i="5"/>
  <c r="AE162" i="5"/>
  <c r="AK162" i="5" s="1"/>
  <c r="AA163" i="5"/>
  <c r="AB163" i="5"/>
  <c r="AC163" i="5"/>
  <c r="AE163" i="5"/>
  <c r="AA164" i="5"/>
  <c r="AB164" i="5"/>
  <c r="AC164" i="5"/>
  <c r="AE164" i="5"/>
  <c r="AK164" i="5" s="1"/>
  <c r="AA165" i="5"/>
  <c r="AB165" i="5"/>
  <c r="AC165" i="5"/>
  <c r="AE165" i="5"/>
  <c r="AA166" i="5"/>
  <c r="AB166" i="5"/>
  <c r="AC166" i="5"/>
  <c r="AE166" i="5"/>
  <c r="AA167" i="5"/>
  <c r="AB167" i="5"/>
  <c r="AC167" i="5" s="1"/>
  <c r="AE167" i="5"/>
  <c r="AD167" i="5" s="1"/>
  <c r="AA168" i="5"/>
  <c r="AB168" i="5"/>
  <c r="AC168" i="5"/>
  <c r="AE168" i="5"/>
  <c r="AK168" i="5" s="1"/>
  <c r="AA169" i="5"/>
  <c r="AB169" i="5"/>
  <c r="AC169" i="5"/>
  <c r="AE169" i="5"/>
  <c r="AA170" i="5"/>
  <c r="AB170" i="5"/>
  <c r="AC170" i="5"/>
  <c r="AE170" i="5"/>
  <c r="AK170" i="5" s="1"/>
  <c r="AA171" i="5"/>
  <c r="AB171" i="5"/>
  <c r="AC171" i="5"/>
  <c r="AE171" i="5"/>
  <c r="AK171" i="5" s="1"/>
  <c r="AA172" i="5"/>
  <c r="AB172" i="5"/>
  <c r="AE172" i="5"/>
  <c r="AK172" i="5" s="1"/>
  <c r="AA173" i="5"/>
  <c r="AB173" i="5"/>
  <c r="AC173" i="5" s="1"/>
  <c r="AE173" i="5"/>
  <c r="AA174" i="5"/>
  <c r="AB174" i="5"/>
  <c r="AC174" i="5"/>
  <c r="AE174" i="5"/>
  <c r="AD174" i="5" s="1"/>
  <c r="AA175" i="5"/>
  <c r="AC175" i="5" s="1"/>
  <c r="AD175" i="5" s="1"/>
  <c r="AB175" i="5"/>
  <c r="AE175" i="5"/>
  <c r="AK175" i="5" s="1"/>
  <c r="AA176" i="5"/>
  <c r="AB176" i="5"/>
  <c r="AE176" i="5"/>
  <c r="AK176" i="5" s="1"/>
  <c r="AA177" i="5"/>
  <c r="AB177" i="5"/>
  <c r="AC177" i="5" s="1"/>
  <c r="AD177" i="5" s="1"/>
  <c r="AE177" i="5"/>
  <c r="AK177" i="5" s="1"/>
  <c r="AA178" i="5"/>
  <c r="AB178" i="5"/>
  <c r="AC178" i="5"/>
  <c r="AE178" i="5"/>
  <c r="AA179" i="5"/>
  <c r="AB179" i="5"/>
  <c r="AE179" i="5"/>
  <c r="AK179" i="5" s="1"/>
  <c r="AA180" i="5"/>
  <c r="AC180" i="5" s="1"/>
  <c r="AB180" i="5"/>
  <c r="AE180" i="5"/>
  <c r="AK180" i="5" s="1"/>
  <c r="AA181" i="5"/>
  <c r="AB181" i="5"/>
  <c r="AC181" i="5" s="1"/>
  <c r="AE181" i="5"/>
  <c r="AD181" i="5" s="1"/>
  <c r="AA182" i="5"/>
  <c r="AB182" i="5"/>
  <c r="AC182" i="5" s="1"/>
  <c r="AE182" i="5"/>
  <c r="AA183" i="5"/>
  <c r="AB183" i="5"/>
  <c r="AE183" i="5"/>
  <c r="AK183" i="5" s="1"/>
  <c r="AA184" i="5"/>
  <c r="AB184" i="5"/>
  <c r="AC184" i="5"/>
  <c r="AE184" i="5"/>
  <c r="AK184" i="5" s="1"/>
  <c r="AA185" i="5"/>
  <c r="AB185" i="5"/>
  <c r="AC185" i="5" s="1"/>
  <c r="AE185" i="5"/>
  <c r="AK185" i="5" s="1"/>
  <c r="AA186" i="5"/>
  <c r="AB186" i="5"/>
  <c r="AC186" i="5" s="1"/>
  <c r="AE186" i="5"/>
  <c r="AA187" i="5"/>
  <c r="AB187" i="5"/>
  <c r="AC187" i="5"/>
  <c r="AE187" i="5"/>
  <c r="AA188" i="5"/>
  <c r="AB188" i="5"/>
  <c r="AC188" i="5"/>
  <c r="AE188" i="5"/>
  <c r="AD188" i="5" s="1"/>
  <c r="AA189" i="5"/>
  <c r="AC189" i="5" s="1"/>
  <c r="AB189" i="5"/>
  <c r="AE189" i="5"/>
  <c r="AA190" i="5"/>
  <c r="AC190" i="5" s="1"/>
  <c r="AD190" i="5" s="1"/>
  <c r="AB190" i="5"/>
  <c r="AE190" i="5"/>
  <c r="AK190" i="5" s="1"/>
  <c r="AA191" i="5"/>
  <c r="AB191" i="5"/>
  <c r="AC191" i="5" s="1"/>
  <c r="AE191" i="5"/>
  <c r="AK191" i="5" s="1"/>
  <c r="AA192" i="5"/>
  <c r="AB192" i="5"/>
  <c r="AC192" i="5"/>
  <c r="AE192" i="5"/>
  <c r="AA193" i="5"/>
  <c r="AC193" i="5" s="1"/>
  <c r="AD193" i="5" s="1"/>
  <c r="AB193" i="5"/>
  <c r="AE193" i="5"/>
  <c r="AK193" i="5" s="1"/>
  <c r="AA194" i="5"/>
  <c r="AB194" i="5"/>
  <c r="AC194" i="5" s="1"/>
  <c r="AE194" i="5"/>
  <c r="AK194" i="5" s="1"/>
  <c r="AA195" i="5"/>
  <c r="AB195" i="5"/>
  <c r="AC195" i="5" s="1"/>
  <c r="AE195" i="5"/>
  <c r="AD195" i="5" s="1"/>
  <c r="AA196" i="5"/>
  <c r="AC196" i="5" s="1"/>
  <c r="AD196" i="5" s="1"/>
  <c r="AB196" i="5"/>
  <c r="AE196" i="5"/>
  <c r="AK196" i="5" s="1"/>
  <c r="AA197" i="5"/>
  <c r="AB197" i="5"/>
  <c r="AC197" i="5"/>
  <c r="AE197" i="5"/>
  <c r="AK197" i="5" s="1"/>
  <c r="AA198" i="5"/>
  <c r="AC198" i="5" s="1"/>
  <c r="AD198" i="5" s="1"/>
  <c r="AB198" i="5"/>
  <c r="AE198" i="5"/>
  <c r="AK198" i="5" s="1"/>
  <c r="AA199" i="5"/>
  <c r="AC199" i="5" s="1"/>
  <c r="AB199" i="5"/>
  <c r="AE199" i="5"/>
  <c r="AK199" i="5" s="1"/>
  <c r="AA200" i="5"/>
  <c r="AB200" i="5"/>
  <c r="AC200" i="5" s="1"/>
  <c r="AE200" i="5"/>
  <c r="AA201" i="5"/>
  <c r="AB201" i="5"/>
  <c r="AC201" i="5"/>
  <c r="AE201" i="5"/>
  <c r="AA202" i="5"/>
  <c r="AB202" i="5"/>
  <c r="AC202" i="5" s="1"/>
  <c r="AE202" i="5"/>
  <c r="AA203" i="5"/>
  <c r="AC203" i="5" s="1"/>
  <c r="AB203" i="5"/>
  <c r="AE203" i="5"/>
  <c r="AA204" i="5"/>
  <c r="AB204" i="5"/>
  <c r="AC204" i="5"/>
  <c r="AE204" i="5"/>
  <c r="AK204" i="5" s="1"/>
  <c r="AA205" i="5"/>
  <c r="AB205" i="5"/>
  <c r="AE205" i="5"/>
  <c r="AK205" i="5" s="1"/>
  <c r="AA206" i="5"/>
  <c r="AB206" i="5"/>
  <c r="AC206" i="5"/>
  <c r="AE206" i="5"/>
  <c r="AK206" i="5" s="1"/>
  <c r="AA207" i="5"/>
  <c r="AB207" i="5"/>
  <c r="AC207" i="5"/>
  <c r="AE207" i="5"/>
  <c r="AA208" i="5"/>
  <c r="AB208" i="5"/>
  <c r="AC208" i="5" s="1"/>
  <c r="AD208" i="5" s="1"/>
  <c r="AE208" i="5"/>
  <c r="AK208" i="5" s="1"/>
  <c r="AA209" i="5"/>
  <c r="AB209" i="5"/>
  <c r="AC209" i="5" s="1"/>
  <c r="AE209" i="5"/>
  <c r="AD209" i="5" s="1"/>
  <c r="AA210" i="5"/>
  <c r="AB210" i="5"/>
  <c r="AC210" i="5"/>
  <c r="AE210" i="5"/>
  <c r="AK210" i="5" s="1"/>
  <c r="AA211" i="5"/>
  <c r="AB211" i="5"/>
  <c r="AE211" i="5"/>
  <c r="AK211" i="5" s="1"/>
  <c r="AA212" i="5"/>
  <c r="AB212" i="5"/>
  <c r="AC212" i="5"/>
  <c r="AE212" i="5"/>
  <c r="AK212" i="5" s="1"/>
  <c r="AA213" i="5"/>
  <c r="AB213" i="5"/>
  <c r="AC213" i="5"/>
  <c r="AE213" i="5"/>
  <c r="AK213" i="5" s="1"/>
  <c r="AA214" i="5"/>
  <c r="AB214" i="5"/>
  <c r="AC214" i="5" s="1"/>
  <c r="AE214" i="5"/>
  <c r="AK214" i="5" s="1"/>
  <c r="AA215" i="5"/>
  <c r="AB215" i="5"/>
  <c r="AC215" i="5" s="1"/>
  <c r="AE215" i="5"/>
  <c r="AA216" i="5"/>
  <c r="AB216" i="5"/>
  <c r="AC216" i="5"/>
  <c r="AE216" i="5"/>
  <c r="AD216" i="5" s="1"/>
  <c r="AA217" i="5"/>
  <c r="AB217" i="5"/>
  <c r="AC217" i="5"/>
  <c r="AD217" i="5" s="1"/>
  <c r="AE217" i="5"/>
  <c r="AK217" i="5" s="1"/>
  <c r="AA218" i="5"/>
  <c r="AB218" i="5"/>
  <c r="AC218" i="5"/>
  <c r="AD218" i="5" s="1"/>
  <c r="AE218" i="5"/>
  <c r="AK218" i="5" s="1"/>
  <c r="AA219" i="5"/>
  <c r="AB219" i="5"/>
  <c r="AC219" i="5" s="1"/>
  <c r="AE219" i="5"/>
  <c r="AK219" i="5" s="1"/>
  <c r="AA220" i="5"/>
  <c r="AB220" i="5"/>
  <c r="AC220" i="5" s="1"/>
  <c r="AE220" i="5"/>
  <c r="AK220" i="5" s="1"/>
  <c r="AA221" i="5"/>
  <c r="AB221" i="5"/>
  <c r="AC221" i="5"/>
  <c r="AE221" i="5"/>
  <c r="AK221" i="5" s="1"/>
  <c r="AA222" i="5"/>
  <c r="AB222" i="5"/>
  <c r="AC222" i="5"/>
  <c r="AE222" i="5"/>
  <c r="AK222" i="5" s="1"/>
  <c r="AA223" i="5"/>
  <c r="AB223" i="5"/>
  <c r="AC223" i="5" s="1"/>
  <c r="AE223" i="5"/>
  <c r="AD223" i="5" s="1"/>
  <c r="AA224" i="5"/>
  <c r="AB224" i="5"/>
  <c r="AC224" i="5"/>
  <c r="AE224" i="5"/>
  <c r="AA225" i="5"/>
  <c r="AB225" i="5"/>
  <c r="AC225" i="5" s="1"/>
  <c r="AE225" i="5"/>
  <c r="AK225" i="5" s="1"/>
  <c r="AA226" i="5"/>
  <c r="AB226" i="5"/>
  <c r="AC226" i="5"/>
  <c r="AE226" i="5"/>
  <c r="AK226" i="5" s="1"/>
  <c r="AA227" i="5"/>
  <c r="AB227" i="5"/>
  <c r="AC227" i="5"/>
  <c r="AE227" i="5"/>
  <c r="AK227" i="5" s="1"/>
  <c r="AA228" i="5"/>
  <c r="AB228" i="5"/>
  <c r="AC228" i="5" s="1"/>
  <c r="AE228" i="5"/>
  <c r="AK228" i="5" s="1"/>
  <c r="AA229" i="5"/>
  <c r="AB229" i="5"/>
  <c r="AC229" i="5"/>
  <c r="AE229" i="5"/>
  <c r="AA230" i="5"/>
  <c r="AB230" i="5"/>
  <c r="AC230" i="5"/>
  <c r="AE230" i="5"/>
  <c r="AA231" i="5"/>
  <c r="AB231" i="5"/>
  <c r="AC231" i="5"/>
  <c r="AD231" i="5" s="1"/>
  <c r="AE231" i="5"/>
  <c r="AK231" i="5" s="1"/>
  <c r="AA232" i="5"/>
  <c r="AB232" i="5"/>
  <c r="AE232" i="5"/>
  <c r="AK232" i="5" s="1"/>
  <c r="AA233" i="5"/>
  <c r="AB233" i="5"/>
  <c r="AC233" i="5"/>
  <c r="AE233" i="5"/>
  <c r="AA234" i="5"/>
  <c r="AB234" i="5"/>
  <c r="AC234" i="5"/>
  <c r="AE234" i="5"/>
  <c r="AK234" i="5" s="1"/>
  <c r="AA235" i="5"/>
  <c r="AB235" i="5"/>
  <c r="AE235" i="5"/>
  <c r="AK235" i="5" s="1"/>
  <c r="AA236" i="5"/>
  <c r="AB236" i="5"/>
  <c r="AC236" i="5"/>
  <c r="AE236" i="5"/>
  <c r="AA237" i="5"/>
  <c r="AB237" i="5"/>
  <c r="AC237" i="5" s="1"/>
  <c r="AE237" i="5"/>
  <c r="AD237" i="5" s="1"/>
  <c r="AA238" i="5"/>
  <c r="AB238" i="5"/>
  <c r="AC238" i="5" s="1"/>
  <c r="AE238" i="5"/>
  <c r="AK238" i="5" s="1"/>
  <c r="AA239" i="5"/>
  <c r="AB239" i="5"/>
  <c r="AC239" i="5" s="1"/>
  <c r="AE239" i="5"/>
  <c r="AK239" i="5" s="1"/>
  <c r="AA240" i="5"/>
  <c r="AB240" i="5"/>
  <c r="AC240" i="5"/>
  <c r="AE240" i="5"/>
  <c r="AA241" i="5"/>
  <c r="AB241" i="5"/>
  <c r="AC241" i="5" s="1"/>
  <c r="AE241" i="5"/>
  <c r="AA242" i="5"/>
  <c r="AB242" i="5"/>
  <c r="AC242" i="5" s="1"/>
  <c r="AE242" i="5"/>
  <c r="AA243" i="5"/>
  <c r="AB243" i="5"/>
  <c r="AC243" i="5"/>
  <c r="AE243" i="5"/>
  <c r="AA244" i="5"/>
  <c r="AB244" i="5"/>
  <c r="AC244" i="5" s="1"/>
  <c r="AE244" i="5"/>
  <c r="AD244" i="5" s="1"/>
  <c r="AA245" i="5"/>
  <c r="AB245" i="5"/>
  <c r="AC245" i="5"/>
  <c r="AD245" i="5" s="1"/>
  <c r="AE245" i="5"/>
  <c r="AK245" i="5" s="1"/>
  <c r="AA246" i="5"/>
  <c r="AB246" i="5"/>
  <c r="AC246" i="5"/>
  <c r="AE246" i="5"/>
  <c r="AA247" i="5"/>
  <c r="AC247" i="5" s="1"/>
  <c r="AB247" i="5"/>
  <c r="AE247" i="5"/>
  <c r="AK247" i="5" s="1"/>
  <c r="AA248" i="5"/>
  <c r="AB248" i="5"/>
  <c r="AC248" i="5"/>
  <c r="AE248" i="5"/>
  <c r="AK248" i="5" s="1"/>
  <c r="AA249" i="5"/>
  <c r="AC249" i="5" s="1"/>
  <c r="AB249" i="5"/>
  <c r="AE249" i="5"/>
  <c r="AK249" i="5" s="1"/>
  <c r="AA250" i="5"/>
  <c r="AC250" i="5" s="1"/>
  <c r="AD250" i="5" s="1"/>
  <c r="AB250" i="5"/>
  <c r="AE250" i="5"/>
  <c r="AK250" i="5" s="1"/>
  <c r="AA251" i="5"/>
  <c r="AB251" i="5"/>
  <c r="AC251" i="5" s="1"/>
  <c r="AD251" i="5" s="1"/>
  <c r="AE251" i="5"/>
  <c r="AA252" i="5"/>
  <c r="AB252" i="5"/>
  <c r="AE252" i="5"/>
  <c r="AK252" i="5" s="1"/>
  <c r="AA253" i="5"/>
  <c r="AC253" i="5" s="1"/>
  <c r="AB253" i="5"/>
  <c r="AE253" i="5"/>
  <c r="AK253" i="5" s="1"/>
  <c r="AA254" i="5"/>
  <c r="AB254" i="5"/>
  <c r="AC254" i="5"/>
  <c r="AE254" i="5"/>
  <c r="AA255" i="5"/>
  <c r="AC255" i="5" s="1"/>
  <c r="AD255" i="5" s="1"/>
  <c r="AB255" i="5"/>
  <c r="AE255" i="5"/>
  <c r="AK255" i="5" s="1"/>
  <c r="AA256" i="5"/>
  <c r="AB256" i="5"/>
  <c r="AE256" i="5"/>
  <c r="AK256" i="5" s="1"/>
  <c r="AA257" i="5"/>
  <c r="AB257" i="5"/>
  <c r="AC257" i="5"/>
  <c r="AE257" i="5"/>
  <c r="AA258" i="5"/>
  <c r="AB258" i="5"/>
  <c r="AC258" i="5"/>
  <c r="AD258" i="5" s="1"/>
  <c r="AE258" i="5"/>
  <c r="AA259" i="5"/>
  <c r="AC259" i="5" s="1"/>
  <c r="AD259" i="5" s="1"/>
  <c r="AB259" i="5"/>
  <c r="AE259" i="5"/>
  <c r="AK259" i="5" s="1"/>
  <c r="AA260" i="5"/>
  <c r="AB260" i="5"/>
  <c r="AC260" i="5"/>
  <c r="AE260" i="5"/>
  <c r="AK260" i="5" s="1"/>
  <c r="AA261" i="5"/>
  <c r="AB261" i="5"/>
  <c r="AC261" i="5"/>
  <c r="AE261" i="5"/>
  <c r="AK261" i="5" s="1"/>
  <c r="AA262" i="5"/>
  <c r="AB262" i="5"/>
  <c r="AC262" i="5"/>
  <c r="AE262" i="5"/>
  <c r="AK262" i="5" s="1"/>
  <c r="AA263" i="5"/>
  <c r="AB263" i="5"/>
  <c r="AC263" i="5"/>
  <c r="AE263" i="5"/>
  <c r="AA264" i="5"/>
  <c r="AB264" i="5"/>
  <c r="AC264" i="5"/>
  <c r="AE264" i="5"/>
  <c r="AA265" i="5"/>
  <c r="AB265" i="5"/>
  <c r="AC265" i="5" s="1"/>
  <c r="AE265" i="5"/>
  <c r="AD265" i="5" s="1"/>
  <c r="AA266" i="5"/>
  <c r="AB266" i="5"/>
  <c r="AC266" i="5"/>
  <c r="AE266" i="5"/>
  <c r="AA267" i="5"/>
  <c r="AB267" i="5"/>
  <c r="AC267" i="5"/>
  <c r="AE267" i="5"/>
  <c r="AK267" i="5" s="1"/>
  <c r="AA268" i="5"/>
  <c r="AC268" i="5" s="1"/>
  <c r="AD268" i="5" s="1"/>
  <c r="AB268" i="5"/>
  <c r="AE268" i="5"/>
  <c r="AK268" i="5" s="1"/>
  <c r="AA269" i="5"/>
  <c r="AB269" i="5"/>
  <c r="AC269" i="5" s="1"/>
  <c r="AE269" i="5"/>
  <c r="AK269" i="5" s="1"/>
  <c r="AA270" i="5"/>
  <c r="AB270" i="5"/>
  <c r="AC270" i="5" s="1"/>
  <c r="AE270" i="5"/>
  <c r="AK270" i="5" s="1"/>
  <c r="AA271" i="5"/>
  <c r="AB271" i="5"/>
  <c r="AC271" i="5"/>
  <c r="AE271" i="5"/>
  <c r="AA272" i="5"/>
  <c r="AB272" i="5"/>
  <c r="AC272" i="5" s="1"/>
  <c r="AE272" i="5"/>
  <c r="AA273" i="5"/>
  <c r="AB273" i="5"/>
  <c r="AC273" i="5"/>
  <c r="AE273" i="5"/>
  <c r="AA274" i="5"/>
  <c r="AB274" i="5"/>
  <c r="AC274" i="5"/>
  <c r="AE274" i="5"/>
  <c r="AK274" i="5" s="1"/>
  <c r="AA275" i="5"/>
  <c r="AB275" i="5"/>
  <c r="AC275" i="5" s="1"/>
  <c r="AE275" i="5"/>
  <c r="AA276" i="5"/>
  <c r="AB276" i="5"/>
  <c r="AC276" i="5" s="1"/>
  <c r="AE276" i="5"/>
  <c r="AK276" i="5" s="1"/>
  <c r="AA277" i="5"/>
  <c r="AB277" i="5"/>
  <c r="AC277" i="5"/>
  <c r="AE277" i="5"/>
  <c r="AA278" i="5"/>
  <c r="AB278" i="5"/>
  <c r="AC278" i="5" s="1"/>
  <c r="AE278" i="5"/>
  <c r="AA279" i="5"/>
  <c r="AB279" i="5"/>
  <c r="AE279" i="5"/>
  <c r="AA280" i="5"/>
  <c r="AB280" i="5"/>
  <c r="AC280" i="5"/>
  <c r="AE280" i="5"/>
  <c r="AK280" i="5" s="1"/>
  <c r="AA281" i="5"/>
  <c r="AB281" i="5"/>
  <c r="AC281" i="5" s="1"/>
  <c r="AE281" i="5"/>
  <c r="AK281" i="5" s="1"/>
  <c r="AA282" i="5"/>
  <c r="AB282" i="5"/>
  <c r="AC282" i="5"/>
  <c r="AE282" i="5"/>
  <c r="AA283" i="5"/>
  <c r="AB283" i="5"/>
  <c r="AC283" i="5"/>
  <c r="AE283" i="5"/>
  <c r="AK283" i="5" s="1"/>
  <c r="AA284" i="5"/>
  <c r="AB284" i="5"/>
  <c r="AC284" i="5" s="1"/>
  <c r="AE284" i="5"/>
  <c r="AA285" i="5"/>
  <c r="AB285" i="5"/>
  <c r="AC285" i="5"/>
  <c r="AE285" i="5"/>
  <c r="AA286" i="5"/>
  <c r="AB286" i="5"/>
  <c r="AC286" i="5"/>
  <c r="AE286" i="5"/>
  <c r="AD286" i="5" s="1"/>
  <c r="AA287" i="5"/>
  <c r="AC287" i="5" s="1"/>
  <c r="AB287" i="5"/>
  <c r="AE287" i="5"/>
  <c r="AA288" i="5"/>
  <c r="AB288" i="5"/>
  <c r="AC288" i="5"/>
  <c r="AE288" i="5"/>
  <c r="AA289" i="5"/>
  <c r="AB289" i="5"/>
  <c r="AC289" i="5" s="1"/>
  <c r="AD289" i="5" s="1"/>
  <c r="AE289" i="5"/>
  <c r="AK289" i="5" s="1"/>
  <c r="AA290" i="5"/>
  <c r="AB290" i="5"/>
  <c r="AC290" i="5"/>
  <c r="AE290" i="5"/>
  <c r="AA291" i="5"/>
  <c r="AB291" i="5"/>
  <c r="AC291" i="5"/>
  <c r="AE291" i="5"/>
  <c r="AA292" i="5"/>
  <c r="AB292" i="5"/>
  <c r="AC292" i="5" s="1"/>
  <c r="AE292" i="5"/>
  <c r="AA293" i="5"/>
  <c r="AB293" i="5"/>
  <c r="AE293" i="5"/>
  <c r="AA294" i="5"/>
  <c r="AB294" i="5"/>
  <c r="AC294" i="5"/>
  <c r="AE294" i="5"/>
  <c r="AA295" i="5"/>
  <c r="AB295" i="5"/>
  <c r="AC295" i="5" s="1"/>
  <c r="AE295" i="5"/>
  <c r="AK295" i="5" s="1"/>
  <c r="AA296" i="5"/>
  <c r="AC296" i="5" s="1"/>
  <c r="AB296" i="5"/>
  <c r="AE296" i="5"/>
  <c r="AA297" i="5"/>
  <c r="AB297" i="5"/>
  <c r="AC297" i="5"/>
  <c r="AE297" i="5"/>
  <c r="AA298" i="5"/>
  <c r="AB298" i="5"/>
  <c r="AC298" i="5" s="1"/>
  <c r="AE298" i="5"/>
  <c r="AK298" i="5" s="1"/>
  <c r="AA299" i="5"/>
  <c r="AB299" i="5"/>
  <c r="AC299" i="5" s="1"/>
  <c r="AE299" i="5"/>
  <c r="AA300" i="5"/>
  <c r="AB300" i="5"/>
  <c r="AC300" i="5" s="1"/>
  <c r="AE300" i="5"/>
  <c r="AA301" i="5"/>
  <c r="AC301" i="5" s="1"/>
  <c r="AB301" i="5"/>
  <c r="AE301" i="5"/>
  <c r="AA302" i="5"/>
  <c r="AC302" i="5" s="1"/>
  <c r="AD302" i="5" s="1"/>
  <c r="AB302" i="5"/>
  <c r="AE302" i="5"/>
  <c r="AK302" i="5" s="1"/>
  <c r="AA303" i="5"/>
  <c r="AB303" i="5"/>
  <c r="AC303" i="5" s="1"/>
  <c r="AE303" i="5"/>
  <c r="AK303" i="5" s="1"/>
  <c r="AA304" i="5"/>
  <c r="AB304" i="5"/>
  <c r="AC304" i="5"/>
  <c r="AE304" i="5"/>
  <c r="AA305" i="5"/>
  <c r="AC305" i="5" s="1"/>
  <c r="AD305" i="5" s="1"/>
  <c r="AB305" i="5"/>
  <c r="AE305" i="5"/>
  <c r="AK305" i="5" s="1"/>
  <c r="AA306" i="5"/>
  <c r="AC306" i="5" s="1"/>
  <c r="AD306" i="5" s="1"/>
  <c r="AB306" i="5"/>
  <c r="AE306" i="5"/>
  <c r="AK306" i="5" s="1"/>
  <c r="AA307" i="5"/>
  <c r="AB307" i="5"/>
  <c r="AE307" i="5"/>
  <c r="AA308" i="5"/>
  <c r="AB308" i="5"/>
  <c r="AC308" i="5"/>
  <c r="AE308" i="5"/>
  <c r="AA309" i="5"/>
  <c r="AB309" i="5"/>
  <c r="AC309" i="5" s="1"/>
  <c r="AE309" i="5"/>
  <c r="AK309" i="5" s="1"/>
  <c r="AA310" i="5"/>
  <c r="AC310" i="5" s="1"/>
  <c r="AB310" i="5"/>
  <c r="AE310" i="5"/>
  <c r="AA311" i="5"/>
  <c r="AB311" i="5"/>
  <c r="AC311" i="5"/>
  <c r="AE311" i="5"/>
  <c r="AA312" i="5"/>
  <c r="AB312" i="5"/>
  <c r="AC312" i="5" s="1"/>
  <c r="AE312" i="5"/>
  <c r="AK312" i="5" s="1"/>
  <c r="AA313" i="5"/>
  <c r="AB313" i="5"/>
  <c r="AC313" i="5" s="1"/>
  <c r="AE313" i="5"/>
  <c r="AA314" i="5"/>
  <c r="AB314" i="5"/>
  <c r="AC314" i="5"/>
  <c r="AE314" i="5"/>
  <c r="AA315" i="5"/>
  <c r="AB315" i="5"/>
  <c r="AC315" i="5"/>
  <c r="AE315" i="5"/>
  <c r="AA316" i="5"/>
  <c r="AB316" i="5"/>
  <c r="AC316" i="5"/>
  <c r="AE316" i="5"/>
  <c r="AA317" i="5"/>
  <c r="AB317" i="5"/>
  <c r="AC317" i="5"/>
  <c r="AE317" i="5"/>
  <c r="AA318" i="5"/>
  <c r="AB318" i="5"/>
  <c r="AC318" i="5" s="1"/>
  <c r="AE318" i="5"/>
  <c r="AK318" i="5" s="1"/>
  <c r="AA319" i="5"/>
  <c r="AB319" i="5"/>
  <c r="AC319" i="5"/>
  <c r="AE319" i="5"/>
  <c r="AK319" i="5" s="1"/>
  <c r="AA320" i="5"/>
  <c r="AB320" i="5"/>
  <c r="AC320" i="5"/>
  <c r="AE320" i="5"/>
  <c r="AA321" i="5"/>
  <c r="AB321" i="5"/>
  <c r="AC321" i="5" s="1"/>
  <c r="AE321" i="5"/>
  <c r="AA322" i="5"/>
  <c r="AB322" i="5"/>
  <c r="AC322" i="5"/>
  <c r="AE322" i="5"/>
  <c r="AA323" i="5"/>
  <c r="AB323" i="5"/>
  <c r="AC323" i="5"/>
  <c r="AE323" i="5"/>
  <c r="AA324" i="5"/>
  <c r="AC324" i="5" s="1"/>
  <c r="AB324" i="5"/>
  <c r="AE324" i="5"/>
  <c r="AA325" i="5"/>
  <c r="AB325" i="5"/>
  <c r="AC325" i="5" s="1"/>
  <c r="AD325" i="5" s="1"/>
  <c r="AE325" i="5"/>
  <c r="AK325" i="5" s="1"/>
  <c r="AA326" i="5"/>
  <c r="AB326" i="5"/>
  <c r="AC326" i="5"/>
  <c r="AE326" i="5"/>
  <c r="AA327" i="5"/>
  <c r="AB327" i="5"/>
  <c r="AC327" i="5"/>
  <c r="AE327" i="5"/>
  <c r="AA328" i="5"/>
  <c r="AB328" i="5"/>
  <c r="AC328" i="5" s="1"/>
  <c r="AE328" i="5"/>
  <c r="AA329" i="5"/>
  <c r="AB329" i="5"/>
  <c r="AC329" i="5"/>
  <c r="AE329" i="5"/>
  <c r="AA330" i="5"/>
  <c r="AB330" i="5"/>
  <c r="AC330" i="5"/>
  <c r="AE330" i="5"/>
  <c r="AK330" i="5" s="1"/>
  <c r="AA331" i="5"/>
  <c r="AB331" i="5"/>
  <c r="AE331" i="5"/>
  <c r="AA332" i="5"/>
  <c r="AB332" i="5"/>
  <c r="AC332" i="5"/>
  <c r="AE332" i="5"/>
  <c r="AK332" i="5" s="1"/>
  <c r="AA333" i="5"/>
  <c r="AB333" i="5"/>
  <c r="AC333" i="5"/>
  <c r="AE333" i="5"/>
  <c r="AA334" i="5"/>
  <c r="AB334" i="5"/>
  <c r="AE334" i="5"/>
  <c r="AK334" i="5" s="1"/>
  <c r="AA335" i="5"/>
  <c r="AB335" i="5"/>
  <c r="AE335" i="5"/>
  <c r="AA336" i="5"/>
  <c r="AB336" i="5"/>
  <c r="AC336" i="5"/>
  <c r="AE336" i="5"/>
  <c r="AA337" i="5"/>
  <c r="AB337" i="5"/>
  <c r="AC337" i="5" s="1"/>
  <c r="AE337" i="5"/>
  <c r="AA338" i="5"/>
  <c r="AC338" i="5" s="1"/>
  <c r="AB338" i="5"/>
  <c r="AE338" i="5"/>
  <c r="AK338" i="5" s="1"/>
  <c r="AA339" i="5"/>
  <c r="AB339" i="5"/>
  <c r="AC339" i="5" s="1"/>
  <c r="AE339" i="5"/>
  <c r="AA340" i="5"/>
  <c r="AB340" i="5"/>
  <c r="AC340" i="5"/>
  <c r="AE340" i="5"/>
  <c r="AA341" i="5"/>
  <c r="AB341" i="5"/>
  <c r="AC341" i="5" s="1"/>
  <c r="AE341" i="5"/>
  <c r="AK341" i="5" s="1"/>
  <c r="AA342" i="5"/>
  <c r="AB342" i="5"/>
  <c r="AC342" i="5"/>
  <c r="AE342" i="5"/>
  <c r="AA343" i="5"/>
  <c r="AB343" i="5"/>
  <c r="AC343" i="5"/>
  <c r="AE343" i="5"/>
  <c r="AA344" i="5"/>
  <c r="AB344" i="5"/>
  <c r="AC344" i="5" s="1"/>
  <c r="AE344" i="5"/>
  <c r="AK344" i="5" s="1"/>
  <c r="AA345" i="5"/>
  <c r="AB345" i="5"/>
  <c r="AC345" i="5" s="1"/>
  <c r="AE345" i="5"/>
  <c r="AA346" i="5"/>
  <c r="AB346" i="5"/>
  <c r="AC346" i="5"/>
  <c r="AE346" i="5"/>
  <c r="AK346" i="5" s="1"/>
  <c r="AA347" i="5"/>
  <c r="AB347" i="5"/>
  <c r="AC347" i="5" s="1"/>
  <c r="AE347" i="5"/>
  <c r="AK347" i="5" s="1"/>
  <c r="AA348" i="5"/>
  <c r="AB348" i="5"/>
  <c r="AC348" i="5" s="1"/>
  <c r="AE348" i="5"/>
  <c r="AK348" i="5" s="1"/>
  <c r="AA349" i="5"/>
  <c r="AB349" i="5"/>
  <c r="AC349" i="5" s="1"/>
  <c r="AE349" i="5"/>
  <c r="AA350" i="5"/>
  <c r="AB350" i="5"/>
  <c r="AC350" i="5" s="1"/>
  <c r="AE350" i="5"/>
  <c r="AA351" i="5"/>
  <c r="AB351" i="5"/>
  <c r="AC351" i="5"/>
  <c r="AD351" i="5" s="1"/>
  <c r="AE351" i="5"/>
  <c r="AA352" i="5"/>
  <c r="AB352" i="5"/>
  <c r="AC352" i="5"/>
  <c r="AE352" i="5"/>
  <c r="AK352" i="5" s="1"/>
  <c r="AA353" i="5"/>
  <c r="AC353" i="5" s="1"/>
  <c r="AD353" i="5" s="1"/>
  <c r="AB353" i="5"/>
  <c r="AE353" i="5"/>
  <c r="AK353" i="5" s="1"/>
  <c r="AA354" i="5"/>
  <c r="AB354" i="5"/>
  <c r="AC354" i="5"/>
  <c r="AE354" i="5"/>
  <c r="AK354" i="5" s="1"/>
  <c r="AA355" i="5"/>
  <c r="AB355" i="5"/>
  <c r="AC355" i="5"/>
  <c r="AE355" i="5"/>
  <c r="AA356" i="5"/>
  <c r="AB356" i="5"/>
  <c r="AC356" i="5"/>
  <c r="AE356" i="5"/>
  <c r="AD356" i="5" s="1"/>
  <c r="AA357" i="5"/>
  <c r="AB357" i="5"/>
  <c r="AC357" i="5" s="1"/>
  <c r="AE357" i="5"/>
  <c r="AA358" i="5"/>
  <c r="AB358" i="5"/>
  <c r="AE358" i="5"/>
  <c r="AA359" i="5"/>
  <c r="AB359" i="5"/>
  <c r="AC359" i="5" s="1"/>
  <c r="AE359" i="5"/>
  <c r="AA360" i="5"/>
  <c r="AB360" i="5"/>
  <c r="AC360" i="5"/>
  <c r="AE360" i="5"/>
  <c r="AK360" i="5" s="1"/>
  <c r="AA361" i="5"/>
  <c r="AB361" i="5"/>
  <c r="AC361" i="5" s="1"/>
  <c r="AD361" i="5" s="1"/>
  <c r="AE361" i="5"/>
  <c r="AA362" i="5"/>
  <c r="AB362" i="5"/>
  <c r="AC362" i="5" s="1"/>
  <c r="AE362" i="5"/>
  <c r="AA363" i="5"/>
  <c r="AB363" i="5"/>
  <c r="AE363" i="5"/>
  <c r="AA364" i="5"/>
  <c r="AB364" i="5"/>
  <c r="AC364" i="5"/>
  <c r="AE364" i="5"/>
  <c r="AA365" i="5"/>
  <c r="AB365" i="5"/>
  <c r="AC365" i="5" s="1"/>
  <c r="AE365" i="5"/>
  <c r="AA366" i="5"/>
  <c r="AB366" i="5"/>
  <c r="AC366" i="5"/>
  <c r="AE366" i="5"/>
  <c r="AK366" i="5" s="1"/>
  <c r="AA367" i="5"/>
  <c r="AB367" i="5"/>
  <c r="AC367" i="5"/>
  <c r="AE367" i="5"/>
  <c r="AK367" i="5" s="1"/>
  <c r="AA368" i="5"/>
  <c r="AB368" i="5"/>
  <c r="AC368" i="5"/>
  <c r="AE368" i="5"/>
  <c r="AK368" i="5" s="1"/>
  <c r="AA369" i="5"/>
  <c r="AB369" i="5"/>
  <c r="AC369" i="5"/>
  <c r="AE369" i="5"/>
  <c r="AA370" i="5"/>
  <c r="AB370" i="5"/>
  <c r="AC370" i="5" s="1"/>
  <c r="AE370" i="5"/>
  <c r="AA371" i="5"/>
  <c r="AB371" i="5"/>
  <c r="AC371" i="5"/>
  <c r="AE371" i="5"/>
  <c r="AA372" i="5"/>
  <c r="AB372" i="5"/>
  <c r="AC372" i="5"/>
  <c r="AE372" i="5"/>
  <c r="AK372" i="5" s="1"/>
  <c r="AA373" i="5"/>
  <c r="AC373" i="5" s="1"/>
  <c r="AB373" i="5"/>
  <c r="AE373" i="5"/>
  <c r="AA374" i="5"/>
  <c r="AB374" i="5"/>
  <c r="AC374" i="5" s="1"/>
  <c r="AE374" i="5"/>
  <c r="AK374" i="5" s="1"/>
  <c r="AA375" i="5"/>
  <c r="AB375" i="5"/>
  <c r="AC375" i="5"/>
  <c r="AE375" i="5"/>
  <c r="AK375" i="5" s="1"/>
  <c r="AA376" i="5"/>
  <c r="AC376" i="5" s="1"/>
  <c r="AB376" i="5"/>
  <c r="AE376" i="5"/>
  <c r="AK376" i="5" s="1"/>
  <c r="AA377" i="5"/>
  <c r="AB377" i="5"/>
  <c r="AC377" i="5" s="1"/>
  <c r="AD377" i="5" s="1"/>
  <c r="AE377" i="5"/>
  <c r="AA378" i="5"/>
  <c r="AB378" i="5"/>
  <c r="AC378" i="5" s="1"/>
  <c r="AE378" i="5"/>
  <c r="AA379" i="5"/>
  <c r="AC379" i="5" s="1"/>
  <c r="AB379" i="5"/>
  <c r="AE379" i="5"/>
  <c r="AK379" i="5" s="1"/>
  <c r="AA380" i="5"/>
  <c r="AB380" i="5"/>
  <c r="AC380" i="5"/>
  <c r="AE380" i="5"/>
  <c r="AK380" i="5" s="1"/>
  <c r="AA381" i="5"/>
  <c r="AB381" i="5"/>
  <c r="AC381" i="5" s="1"/>
  <c r="AD381" i="5" s="1"/>
  <c r="AE381" i="5"/>
  <c r="AK381" i="5" s="1"/>
  <c r="AA382" i="5"/>
  <c r="AB382" i="5"/>
  <c r="AC382" i="5"/>
  <c r="AE382" i="5"/>
  <c r="AK382" i="5" s="1"/>
  <c r="AA383" i="5"/>
  <c r="AB383" i="5"/>
  <c r="AC383" i="5" s="1"/>
  <c r="AE383" i="5"/>
  <c r="AA384" i="5"/>
  <c r="AB384" i="5"/>
  <c r="AC384" i="5" s="1"/>
  <c r="AE384" i="5"/>
  <c r="AA385" i="5"/>
  <c r="AB385" i="5"/>
  <c r="AC385" i="5" s="1"/>
  <c r="AE385" i="5"/>
  <c r="AA386" i="5"/>
  <c r="AB386" i="5"/>
  <c r="AC386" i="5"/>
  <c r="AE386" i="5"/>
  <c r="AA387" i="5"/>
  <c r="AB387" i="5"/>
  <c r="AC387" i="5" s="1"/>
  <c r="AE387" i="5"/>
  <c r="AA388" i="5"/>
  <c r="AB388" i="5"/>
  <c r="AC388" i="5"/>
  <c r="AE388" i="5"/>
  <c r="AK388" i="5" s="1"/>
  <c r="AA389" i="5"/>
  <c r="AB389" i="5"/>
  <c r="AC389" i="5"/>
  <c r="AE389" i="5"/>
  <c r="AA390" i="5"/>
  <c r="AB390" i="5"/>
  <c r="AC390" i="5"/>
  <c r="AE390" i="5"/>
  <c r="AA391" i="5"/>
  <c r="AB391" i="5"/>
  <c r="AE391" i="5"/>
  <c r="AA392" i="5"/>
  <c r="AB392" i="5"/>
  <c r="AC392" i="5"/>
  <c r="AE392" i="5"/>
  <c r="AA393" i="5"/>
  <c r="AB393" i="5"/>
  <c r="AC393" i="5"/>
  <c r="AE393" i="5"/>
  <c r="AA394" i="5"/>
  <c r="AB394" i="5"/>
  <c r="AC394" i="5"/>
  <c r="AE394" i="5"/>
  <c r="AA395" i="5"/>
  <c r="AB395" i="5"/>
  <c r="AC395" i="5"/>
  <c r="AE395" i="5"/>
  <c r="AK395" i="5" s="1"/>
  <c r="AA396" i="5"/>
  <c r="AB396" i="5"/>
  <c r="AC396" i="5" s="1"/>
  <c r="AE396" i="5"/>
  <c r="AK396" i="5" s="1"/>
  <c r="AA397" i="5"/>
  <c r="AB397" i="5"/>
  <c r="AC397" i="5" s="1"/>
  <c r="AD397" i="5" s="1"/>
  <c r="AE397" i="5"/>
  <c r="AK397" i="5" s="1"/>
  <c r="AA398" i="5"/>
  <c r="AB398" i="5"/>
  <c r="AC398" i="5"/>
  <c r="AE398" i="5"/>
  <c r="AA399" i="5"/>
  <c r="AC399" i="5" s="1"/>
  <c r="AD399" i="5" s="1"/>
  <c r="AB399" i="5"/>
  <c r="AE399" i="5"/>
  <c r="AA400" i="5"/>
  <c r="AB400" i="5"/>
  <c r="AE400" i="5"/>
  <c r="AA401" i="5"/>
  <c r="AB401" i="5"/>
  <c r="AC401" i="5"/>
  <c r="AE401" i="5"/>
  <c r="AA402" i="5"/>
  <c r="AB402" i="5"/>
  <c r="AC402" i="5"/>
  <c r="AE402" i="5"/>
  <c r="AK402" i="5" s="1"/>
  <c r="AA403" i="5"/>
  <c r="AC403" i="5" s="1"/>
  <c r="AB403" i="5"/>
  <c r="AE403" i="5"/>
  <c r="AA404" i="5"/>
  <c r="AB404" i="5"/>
  <c r="AC404" i="5" s="1"/>
  <c r="AE404" i="5"/>
  <c r="AA405" i="5"/>
  <c r="AB405" i="5"/>
  <c r="AC405" i="5" s="1"/>
  <c r="AE405" i="5"/>
  <c r="AA406" i="5"/>
  <c r="AB406" i="5"/>
  <c r="AC406" i="5"/>
  <c r="AE406" i="5"/>
  <c r="AA407" i="5"/>
  <c r="AC407" i="5" s="1"/>
  <c r="AB407" i="5"/>
  <c r="AE407" i="5"/>
  <c r="AK407" i="5" s="1"/>
  <c r="AA408" i="5"/>
  <c r="AB408" i="5"/>
  <c r="AC408" i="5"/>
  <c r="AE408" i="5"/>
  <c r="AA409" i="5"/>
  <c r="AB409" i="5"/>
  <c r="AC409" i="5" s="1"/>
  <c r="AE409" i="5"/>
  <c r="AK409" i="5" s="1"/>
  <c r="AA410" i="5"/>
  <c r="AB410" i="5"/>
  <c r="AC410" i="5" s="1"/>
  <c r="AE410" i="5"/>
  <c r="AK410" i="5" s="1"/>
  <c r="AA411" i="5"/>
  <c r="AB411" i="5"/>
  <c r="AC411" i="5" s="1"/>
  <c r="AE411" i="5"/>
  <c r="AA412" i="5"/>
  <c r="AB412" i="5"/>
  <c r="AC412" i="5"/>
  <c r="AE412" i="5"/>
  <c r="AA413" i="5"/>
  <c r="AB413" i="5"/>
  <c r="AC413" i="5" s="1"/>
  <c r="AE413" i="5"/>
  <c r="AK413" i="5" s="1"/>
  <c r="AA414" i="5"/>
  <c r="AB414" i="5"/>
  <c r="AC414" i="5"/>
  <c r="AE414" i="5"/>
  <c r="AA415" i="5"/>
  <c r="AB415" i="5"/>
  <c r="AC415" i="5" s="1"/>
  <c r="AE415" i="5"/>
  <c r="AA416" i="5"/>
  <c r="AB416" i="5"/>
  <c r="AE416" i="5"/>
  <c r="AK416" i="5" s="1"/>
  <c r="AA417" i="5"/>
  <c r="AB417" i="5"/>
  <c r="AC417" i="5"/>
  <c r="AE417" i="5"/>
  <c r="AK417" i="5" s="1"/>
  <c r="AA418" i="5"/>
  <c r="AB418" i="5"/>
  <c r="AC418" i="5"/>
  <c r="AE418" i="5"/>
  <c r="AA419" i="5"/>
  <c r="AB419" i="5"/>
  <c r="AC419" i="5" s="1"/>
  <c r="AE419" i="5"/>
  <c r="AA420" i="5"/>
  <c r="AB420" i="5"/>
  <c r="AC420" i="5"/>
  <c r="AE420" i="5"/>
  <c r="AA421" i="5"/>
  <c r="AB421" i="5"/>
  <c r="AC421" i="5"/>
  <c r="AE421" i="5"/>
  <c r="AA422" i="5"/>
  <c r="AC422" i="5" s="1"/>
  <c r="AB422" i="5"/>
  <c r="AE422" i="5"/>
  <c r="AA423" i="5"/>
  <c r="AB423" i="5"/>
  <c r="AC423" i="5"/>
  <c r="AE423" i="5"/>
  <c r="AK423" i="5" s="1"/>
  <c r="AA424" i="5"/>
  <c r="AB424" i="5"/>
  <c r="AC424" i="5"/>
  <c r="AE424" i="5"/>
  <c r="AA425" i="5"/>
  <c r="AB425" i="5"/>
  <c r="AC425" i="5"/>
  <c r="AE425" i="5"/>
  <c r="AA426" i="5"/>
  <c r="AB426" i="5"/>
  <c r="AC426" i="5" s="1"/>
  <c r="AE426" i="5"/>
  <c r="AA427" i="5"/>
  <c r="AB427" i="5"/>
  <c r="AC427" i="5"/>
  <c r="AE427" i="5"/>
  <c r="AA428" i="5"/>
  <c r="AB428" i="5"/>
  <c r="AC428" i="5"/>
  <c r="AE428" i="5"/>
  <c r="AK428" i="5" s="1"/>
  <c r="AA429" i="5"/>
  <c r="AB429" i="5"/>
  <c r="AE429" i="5"/>
  <c r="AA430" i="5"/>
  <c r="AB430" i="5"/>
  <c r="AC430" i="5"/>
  <c r="AE430" i="5"/>
  <c r="AK430" i="5" s="1"/>
  <c r="AA431" i="5"/>
  <c r="AB431" i="5"/>
  <c r="AC431" i="5"/>
  <c r="AE431" i="5"/>
  <c r="AK431" i="5" s="1"/>
  <c r="AA432" i="5"/>
  <c r="AB432" i="5"/>
  <c r="AE432" i="5"/>
  <c r="AK432" i="5" s="1"/>
  <c r="AA433" i="5"/>
  <c r="AB433" i="5"/>
  <c r="AE433" i="5"/>
  <c r="AA434" i="5"/>
  <c r="AB434" i="5"/>
  <c r="AC434" i="5"/>
  <c r="AE434" i="5"/>
  <c r="AA435" i="5"/>
  <c r="AB435" i="5"/>
  <c r="AC435" i="5" s="1"/>
  <c r="AE435" i="5"/>
  <c r="AA436" i="5"/>
  <c r="AC436" i="5" s="1"/>
  <c r="AB436" i="5"/>
  <c r="AE436" i="5"/>
  <c r="AK436" i="5" s="1"/>
  <c r="AA437" i="5"/>
  <c r="AB437" i="5"/>
  <c r="AC437" i="5" s="1"/>
  <c r="AE437" i="5"/>
  <c r="AK437" i="5" s="1"/>
  <c r="AA438" i="5"/>
  <c r="AB438" i="5"/>
  <c r="AC438" i="5"/>
  <c r="AE438" i="5"/>
  <c r="AA439" i="5"/>
  <c r="AB439" i="5"/>
  <c r="AC439" i="5"/>
  <c r="AE439" i="5"/>
  <c r="AK439" i="5" s="1"/>
  <c r="AA440" i="5"/>
  <c r="AB440" i="5"/>
  <c r="AC440" i="5"/>
  <c r="AE440" i="5"/>
  <c r="AD440" i="5" s="1"/>
  <c r="AA441" i="5"/>
  <c r="AB441" i="5"/>
  <c r="AC441" i="5"/>
  <c r="AE441" i="5"/>
  <c r="AA442" i="5"/>
  <c r="AB442" i="5"/>
  <c r="AE442" i="5"/>
  <c r="AA443" i="5"/>
  <c r="AB443" i="5"/>
  <c r="AC443" i="5"/>
  <c r="AE443" i="5"/>
  <c r="AA444" i="5"/>
  <c r="AB444" i="5"/>
  <c r="AC444" i="5"/>
  <c r="AE444" i="5"/>
  <c r="AA445" i="5"/>
  <c r="AB445" i="5"/>
  <c r="AC445" i="5" s="1"/>
  <c r="AE445" i="5"/>
  <c r="AA446" i="5"/>
  <c r="AB446" i="5"/>
  <c r="AC446" i="5" s="1"/>
  <c r="AE446" i="5"/>
  <c r="AA447" i="5"/>
  <c r="AB447" i="5"/>
  <c r="AC447" i="5" s="1"/>
  <c r="AE447" i="5"/>
  <c r="AA448" i="5"/>
  <c r="AB448" i="5"/>
  <c r="AE448" i="5"/>
  <c r="AA449" i="5"/>
  <c r="AB449" i="5"/>
  <c r="AC449" i="5" s="1"/>
  <c r="AE449" i="5"/>
  <c r="AA450" i="5"/>
  <c r="AB450" i="5"/>
  <c r="AC450" i="5"/>
  <c r="AE450" i="5"/>
  <c r="AK450" i="5" s="1"/>
  <c r="AA451" i="5"/>
  <c r="AC451" i="5" s="1"/>
  <c r="AB451" i="5"/>
  <c r="AE451" i="5"/>
  <c r="AK451" i="5" s="1"/>
  <c r="AA452" i="5"/>
  <c r="AB452" i="5"/>
  <c r="AC452" i="5" s="1"/>
  <c r="AE452" i="5"/>
  <c r="AK452" i="5" s="1"/>
  <c r="AA453" i="5"/>
  <c r="AB453" i="5"/>
  <c r="AC453" i="5"/>
  <c r="AE453" i="5"/>
  <c r="AA454" i="5"/>
  <c r="AB454" i="5"/>
  <c r="AC454" i="5"/>
  <c r="AE454" i="5"/>
  <c r="AD454" i="5" s="1"/>
  <c r="AA455" i="5"/>
  <c r="AB455" i="5"/>
  <c r="AC455" i="5" s="1"/>
  <c r="AE455" i="5"/>
  <c r="AK455" i="5" s="1"/>
  <c r="AA456" i="5"/>
  <c r="AB456" i="5"/>
  <c r="AC456" i="5" s="1"/>
  <c r="AE456" i="5"/>
  <c r="AA457" i="5"/>
  <c r="AB457" i="5"/>
  <c r="AC457" i="5" s="1"/>
  <c r="AE457" i="5"/>
  <c r="AA458" i="5"/>
  <c r="AB458" i="5"/>
  <c r="AC458" i="5"/>
  <c r="AE458" i="5"/>
  <c r="AK458" i="5" s="1"/>
  <c r="AA459" i="5"/>
  <c r="AC459" i="5" s="1"/>
  <c r="AB459" i="5"/>
  <c r="AE459" i="5"/>
  <c r="AK459" i="5" s="1"/>
  <c r="AA460" i="5"/>
  <c r="AB460" i="5"/>
  <c r="AC460" i="5" s="1"/>
  <c r="AE460" i="5"/>
  <c r="AA461" i="5"/>
  <c r="AB461" i="5"/>
  <c r="AE461" i="5"/>
  <c r="AA462" i="5"/>
  <c r="AB462" i="5"/>
  <c r="AC462" i="5" s="1"/>
  <c r="AD462" i="5" s="1"/>
  <c r="AE462" i="5"/>
  <c r="AA463" i="5"/>
  <c r="AB463" i="5"/>
  <c r="AC463" i="5" s="1"/>
  <c r="AE463" i="5"/>
  <c r="AA464" i="5"/>
  <c r="AB464" i="5"/>
  <c r="AC464" i="5"/>
  <c r="AE464" i="5"/>
  <c r="AA465" i="5"/>
  <c r="AB465" i="5"/>
  <c r="AC465" i="5" s="1"/>
  <c r="AE465" i="5"/>
  <c r="AK465" i="5" s="1"/>
  <c r="AA466" i="5"/>
  <c r="AB466" i="5"/>
  <c r="AC466" i="5"/>
  <c r="AE466" i="5"/>
  <c r="AD466" i="5" s="1"/>
  <c r="AA467" i="5"/>
  <c r="AB467" i="5"/>
  <c r="AC467" i="5" s="1"/>
  <c r="AE467" i="5"/>
  <c r="AD467" i="5" s="1"/>
  <c r="AA468" i="5"/>
  <c r="AB468" i="5"/>
  <c r="AE468" i="5"/>
  <c r="AA469" i="5"/>
  <c r="AB469" i="5"/>
  <c r="AC469" i="5"/>
  <c r="AD469" i="5" s="1"/>
  <c r="AE469" i="5"/>
  <c r="AK469" i="5" s="1"/>
  <c r="AA470" i="5"/>
  <c r="AB470" i="5"/>
  <c r="AC470" i="5"/>
  <c r="AE470" i="5"/>
  <c r="AD470" i="5" s="1"/>
  <c r="AA471" i="5"/>
  <c r="AC471" i="5" s="1"/>
  <c r="AD471" i="5" s="1"/>
  <c r="AB471" i="5"/>
  <c r="AE471" i="5"/>
  <c r="AA472" i="5"/>
  <c r="AB472" i="5"/>
  <c r="AC472" i="5" s="1"/>
  <c r="AE472" i="5"/>
  <c r="AA473" i="5"/>
  <c r="AB473" i="5"/>
  <c r="AC473" i="5"/>
  <c r="AE473" i="5"/>
  <c r="AA474" i="5"/>
  <c r="AC474" i="5" s="1"/>
  <c r="AB474" i="5"/>
  <c r="AE474" i="5"/>
  <c r="AA475" i="5"/>
  <c r="AB475" i="5"/>
  <c r="AE475" i="5"/>
  <c r="AK475" i="5" s="1"/>
  <c r="AA476" i="5"/>
  <c r="AB476" i="5"/>
  <c r="AC476" i="5"/>
  <c r="AE476" i="5"/>
  <c r="AK476" i="5" s="1"/>
  <c r="AA477" i="5"/>
  <c r="AC477" i="5" s="1"/>
  <c r="AB477" i="5"/>
  <c r="AE477" i="5"/>
  <c r="AA478" i="5"/>
  <c r="AB478" i="5"/>
  <c r="AC478" i="5"/>
  <c r="AE478" i="5"/>
  <c r="AK478" i="5" s="1"/>
  <c r="AA479" i="5"/>
  <c r="AB479" i="5"/>
  <c r="AC479" i="5" s="1"/>
  <c r="AE479" i="5"/>
  <c r="AK479" i="5" s="1"/>
  <c r="AA480" i="5"/>
  <c r="AB480" i="5"/>
  <c r="AC480" i="5"/>
  <c r="AE480" i="5"/>
  <c r="AA481" i="5"/>
  <c r="AB481" i="5"/>
  <c r="AC481" i="5" s="1"/>
  <c r="AE481" i="5"/>
  <c r="AA482" i="5"/>
  <c r="AC482" i="5" s="1"/>
  <c r="AD482" i="5" s="1"/>
  <c r="AB482" i="5"/>
  <c r="AE482" i="5"/>
  <c r="AA483" i="5"/>
  <c r="AB483" i="5"/>
  <c r="AC483" i="5" s="1"/>
  <c r="AE483" i="5"/>
  <c r="AD483" i="5" s="1"/>
  <c r="AA484" i="5"/>
  <c r="AB484" i="5"/>
  <c r="AC484" i="5"/>
  <c r="AE484" i="5"/>
  <c r="AA485" i="5"/>
  <c r="AC485" i="5" s="1"/>
  <c r="AB485" i="5"/>
  <c r="AE485" i="5"/>
  <c r="AK485" i="5" s="1"/>
  <c r="AA486" i="5"/>
  <c r="AB486" i="5"/>
  <c r="AC486" i="5"/>
  <c r="AE486" i="5"/>
  <c r="AD486" i="5" s="1"/>
  <c r="AA487" i="5"/>
  <c r="AB487" i="5"/>
  <c r="AC487" i="5"/>
  <c r="AE487" i="5"/>
  <c r="AK487" i="5" s="1"/>
  <c r="AA488" i="5"/>
  <c r="AB488" i="5"/>
  <c r="AC488" i="5" s="1"/>
  <c r="AE488" i="5"/>
  <c r="AA489" i="5"/>
  <c r="AB489" i="5"/>
  <c r="AE489" i="5"/>
  <c r="AK489" i="5" s="1"/>
  <c r="AA490" i="5"/>
  <c r="AB490" i="5"/>
  <c r="AC490" i="5"/>
  <c r="AE490" i="5"/>
  <c r="AD490" i="5" s="1"/>
  <c r="AA491" i="5"/>
  <c r="AB491" i="5"/>
  <c r="AC491" i="5" s="1"/>
  <c r="AE491" i="5"/>
  <c r="AA492" i="5"/>
  <c r="AB492" i="5"/>
  <c r="AC492" i="5"/>
  <c r="AE492" i="5"/>
  <c r="AA493" i="5"/>
  <c r="AB493" i="5"/>
  <c r="AC493" i="5" s="1"/>
  <c r="AE493" i="5"/>
  <c r="AA494" i="5"/>
  <c r="AB494" i="5"/>
  <c r="AC494" i="5" s="1"/>
  <c r="AE494" i="5"/>
  <c r="AK494" i="5" s="1"/>
  <c r="AA495" i="5"/>
  <c r="AB495" i="5"/>
  <c r="AC495" i="5" s="1"/>
  <c r="AD495" i="5" s="1"/>
  <c r="AE495" i="5"/>
  <c r="AA496" i="5"/>
  <c r="AB496" i="5"/>
  <c r="AC496" i="5"/>
  <c r="AE496" i="5"/>
  <c r="AA497" i="5"/>
  <c r="AC497" i="5" s="1"/>
  <c r="AB497" i="5"/>
  <c r="AE497" i="5"/>
  <c r="AK497" i="5" s="1"/>
  <c r="AA498" i="5"/>
  <c r="AC498" i="5" s="1"/>
  <c r="AB498" i="5"/>
  <c r="AE498" i="5"/>
  <c r="AA499" i="5"/>
  <c r="AB499" i="5"/>
  <c r="AC499" i="5"/>
  <c r="AE499" i="5"/>
  <c r="AA500" i="5"/>
  <c r="AB500" i="5"/>
  <c r="AC500" i="5"/>
  <c r="AE500" i="5"/>
  <c r="AA501" i="5"/>
  <c r="AB501" i="5"/>
  <c r="AC501" i="5" s="1"/>
  <c r="AE501" i="5"/>
  <c r="AK501" i="5" s="1"/>
  <c r="AA502" i="5"/>
  <c r="AB502" i="5"/>
  <c r="AC502" i="5"/>
  <c r="AE502" i="5"/>
  <c r="AA503" i="5"/>
  <c r="AB503" i="5"/>
  <c r="AC503" i="5" s="1"/>
  <c r="AE503" i="5"/>
  <c r="AD503" i="5" s="1"/>
  <c r="AA504" i="5"/>
  <c r="AB504" i="5"/>
  <c r="AC504" i="5" s="1"/>
  <c r="AE504" i="5"/>
  <c r="AK504" i="5" s="1"/>
  <c r="AA505" i="5"/>
  <c r="AB505" i="5"/>
  <c r="AC505" i="5"/>
  <c r="AE505" i="5"/>
  <c r="AA506" i="5"/>
  <c r="AB506" i="5"/>
  <c r="AC506" i="5"/>
  <c r="AE506" i="5"/>
  <c r="AD506" i="5" s="1"/>
  <c r="AA507" i="5"/>
  <c r="AB507" i="5"/>
  <c r="AC507" i="5" s="1"/>
  <c r="AD507" i="5"/>
  <c r="AE507" i="5"/>
  <c r="AA508" i="5"/>
  <c r="AB508" i="5"/>
  <c r="AC508" i="5" s="1"/>
  <c r="AD508" i="5" s="1"/>
  <c r="AE508" i="5"/>
  <c r="AK508" i="5" s="1"/>
  <c r="AA509" i="5"/>
  <c r="AB509" i="5"/>
  <c r="AC509" i="5" s="1"/>
  <c r="AE509" i="5"/>
  <c r="AA510" i="5"/>
  <c r="AB510" i="5"/>
  <c r="AC510" i="5"/>
  <c r="AE510" i="5"/>
  <c r="AK510" i="5" s="1"/>
  <c r="AA511" i="5"/>
  <c r="AB511" i="5"/>
  <c r="AC511" i="5" s="1"/>
  <c r="AD511" i="5" s="1"/>
  <c r="AE511" i="5"/>
  <c r="AK511" i="5" s="1"/>
  <c r="AA512" i="5"/>
  <c r="AB512" i="5"/>
  <c r="AC512" i="5"/>
  <c r="AE512" i="5"/>
  <c r="AD512" i="5" s="1"/>
  <c r="AA513" i="5"/>
  <c r="AB513" i="5"/>
  <c r="AC513" i="5"/>
  <c r="AE513" i="5"/>
  <c r="AK513" i="5" s="1"/>
  <c r="AA514" i="5"/>
  <c r="AB514" i="5"/>
  <c r="AC514" i="5" s="1"/>
  <c r="AE514" i="5"/>
  <c r="AK514" i="5" s="1"/>
  <c r="AA515" i="5"/>
  <c r="AB515" i="5"/>
  <c r="AC515" i="5"/>
  <c r="AE515" i="5"/>
  <c r="AA516" i="5"/>
  <c r="AB516" i="5"/>
  <c r="AC516" i="5"/>
  <c r="AE516" i="5"/>
  <c r="AA517" i="5"/>
  <c r="AB517" i="5"/>
  <c r="AE517" i="5"/>
  <c r="AK517" i="5" s="1"/>
  <c r="AA518" i="5"/>
  <c r="AB518" i="5"/>
  <c r="AC518" i="5"/>
  <c r="AE518" i="5"/>
  <c r="AK518" i="5" s="1"/>
  <c r="AA519" i="5"/>
  <c r="AB519" i="5"/>
  <c r="AC519" i="5"/>
  <c r="AE519" i="5"/>
  <c r="AA520" i="5"/>
  <c r="AC520" i="5" s="1"/>
  <c r="AB520" i="5"/>
  <c r="AE520" i="5"/>
  <c r="AK520" i="5" s="1"/>
  <c r="AA521" i="5"/>
  <c r="AB521" i="5"/>
  <c r="AC521" i="5"/>
  <c r="AD521" i="5"/>
  <c r="AE521" i="5"/>
  <c r="AA522" i="5"/>
  <c r="AB522" i="5"/>
  <c r="AC522" i="5"/>
  <c r="AD522" i="5" s="1"/>
  <c r="AE522" i="5"/>
  <c r="AK522" i="5" s="1"/>
  <c r="AA523" i="5"/>
  <c r="AB523" i="5"/>
  <c r="AC523" i="5"/>
  <c r="AE523" i="5"/>
  <c r="AD523" i="5" s="1"/>
  <c r="AA524" i="5"/>
  <c r="AB524" i="5"/>
  <c r="AC524" i="5"/>
  <c r="AE524" i="5"/>
  <c r="AA525" i="5"/>
  <c r="AB525" i="5"/>
  <c r="AC525" i="5"/>
  <c r="AD525" i="5"/>
  <c r="AE525" i="5"/>
  <c r="AA526" i="5"/>
  <c r="AB526" i="5"/>
  <c r="AC526" i="5"/>
  <c r="AE526" i="5"/>
  <c r="AD526" i="5" s="1"/>
  <c r="AA527" i="5"/>
  <c r="AB527" i="5"/>
  <c r="AE527" i="5"/>
  <c r="AA528" i="5"/>
  <c r="AB528" i="5"/>
  <c r="AC528" i="5"/>
  <c r="AE528" i="5"/>
  <c r="AA529" i="5"/>
  <c r="AB529" i="5"/>
  <c r="AC529" i="5"/>
  <c r="AE529" i="5"/>
  <c r="AD529" i="5" s="1"/>
  <c r="AA530" i="5"/>
  <c r="AB530" i="5"/>
  <c r="AE530" i="5"/>
  <c r="AA531" i="5"/>
  <c r="AB531" i="5"/>
  <c r="AC531" i="5" s="1"/>
  <c r="AE531" i="5"/>
  <c r="AD531" i="5" s="1"/>
  <c r="AA532" i="5"/>
  <c r="AB532" i="5"/>
  <c r="AC532" i="5"/>
  <c r="AE532" i="5"/>
  <c r="AD532" i="5" s="1"/>
  <c r="AA533" i="5"/>
  <c r="AB533" i="5"/>
  <c r="AC533" i="5" s="1"/>
  <c r="AD533" i="5" s="1"/>
  <c r="AE533" i="5"/>
  <c r="AA534" i="5"/>
  <c r="AB534" i="5"/>
  <c r="AC534" i="5"/>
  <c r="AD534" i="5"/>
  <c r="AE534" i="5"/>
  <c r="AA535" i="5"/>
  <c r="AB535" i="5"/>
  <c r="AC535" i="5" s="1"/>
  <c r="AE535" i="5"/>
  <c r="AD535" i="5" s="1"/>
  <c r="AA536" i="5"/>
  <c r="AC536" i="5" s="1"/>
  <c r="AD536" i="5" s="1"/>
  <c r="AB536" i="5"/>
  <c r="AE536" i="5"/>
  <c r="AA537" i="5"/>
  <c r="AB537" i="5"/>
  <c r="AC537" i="5"/>
  <c r="AE537" i="5"/>
  <c r="AD537" i="5" s="1"/>
  <c r="AA538" i="5"/>
  <c r="AB538" i="5"/>
  <c r="AC538" i="5"/>
  <c r="AE538" i="5"/>
  <c r="AD538" i="5" s="1"/>
  <c r="AA539" i="5"/>
  <c r="AB539" i="5"/>
  <c r="AC539" i="5" s="1"/>
  <c r="AD539" i="5" s="1"/>
  <c r="AE539" i="5"/>
  <c r="AA540" i="5"/>
  <c r="AB540" i="5"/>
  <c r="AE540" i="5"/>
  <c r="AA541" i="5"/>
  <c r="AB541" i="5"/>
  <c r="AC541" i="5"/>
  <c r="AD541" i="5"/>
  <c r="AE541" i="5"/>
  <c r="AA542" i="5"/>
  <c r="AB542" i="5"/>
  <c r="AC542" i="5"/>
  <c r="AE542" i="5"/>
  <c r="AD542" i="5" s="1"/>
  <c r="AA543" i="5"/>
  <c r="AB543" i="5"/>
  <c r="AE543" i="5"/>
  <c r="AA544" i="5"/>
  <c r="AB544" i="5"/>
  <c r="AC544" i="5"/>
  <c r="AD544" i="5"/>
  <c r="AE544" i="5"/>
  <c r="AA545" i="5"/>
  <c r="AB545" i="5"/>
  <c r="AC545" i="5" s="1"/>
  <c r="AE545" i="5"/>
  <c r="AD545" i="5" s="1"/>
  <c r="AA546" i="5"/>
  <c r="AB546" i="5"/>
  <c r="AC546" i="5" s="1"/>
  <c r="AE546" i="5"/>
  <c r="AA547" i="5"/>
  <c r="AB547" i="5"/>
  <c r="AC547" i="5" s="1"/>
  <c r="AD547" i="5" s="1"/>
  <c r="AE547" i="5"/>
  <c r="AA548" i="5"/>
  <c r="AB548" i="5"/>
  <c r="AC548" i="5"/>
  <c r="AE548" i="5"/>
  <c r="AD548" i="5" s="1"/>
  <c r="AA549" i="5"/>
  <c r="AC549" i="5" s="1"/>
  <c r="AD549" i="5" s="1"/>
  <c r="AB549" i="5"/>
  <c r="AE549" i="5"/>
  <c r="AA550" i="5"/>
  <c r="AC550" i="5" s="1"/>
  <c r="AB550" i="5"/>
  <c r="AE550" i="5"/>
  <c r="AA551" i="5"/>
  <c r="AB551" i="5"/>
  <c r="AC551" i="5"/>
  <c r="AE551" i="5"/>
  <c r="AD551" i="5" s="1"/>
  <c r="AA552" i="5"/>
  <c r="AB552" i="5"/>
  <c r="AC552" i="5"/>
  <c r="AE552" i="5"/>
  <c r="AD552" i="5" s="1"/>
  <c r="AA553" i="5"/>
  <c r="AB553" i="5"/>
  <c r="AE553" i="5"/>
  <c r="AA554" i="5"/>
  <c r="AB554" i="5"/>
  <c r="AC554" i="5"/>
  <c r="AD554" i="5"/>
  <c r="AE554" i="5"/>
  <c r="AA555" i="5"/>
  <c r="AB555" i="5"/>
  <c r="AC555" i="5" s="1"/>
  <c r="AE555" i="5"/>
  <c r="AD555" i="5" s="1"/>
  <c r="AA556" i="5"/>
  <c r="AC556" i="5" s="1"/>
  <c r="AB556" i="5"/>
  <c r="AE556" i="5"/>
  <c r="AA557" i="5"/>
  <c r="AB557" i="5"/>
  <c r="AC557" i="5"/>
  <c r="AD557" i="5"/>
  <c r="AE557" i="5"/>
  <c r="AA558" i="5"/>
  <c r="AB558" i="5"/>
  <c r="AC558" i="5" s="1"/>
  <c r="AE558" i="5"/>
  <c r="AD558" i="5" s="1"/>
  <c r="AA559" i="5"/>
  <c r="AB559" i="5"/>
  <c r="AE559" i="5"/>
  <c r="AA560" i="5"/>
  <c r="AB560" i="5"/>
  <c r="AC560" i="5" s="1"/>
  <c r="AD560" i="5" s="1"/>
  <c r="AE560" i="5"/>
  <c r="AA561" i="5"/>
  <c r="AB561" i="5"/>
  <c r="AC561" i="5" s="1"/>
  <c r="AE561" i="5"/>
  <c r="AD561" i="5" s="1"/>
  <c r="AA562" i="5"/>
  <c r="AB562" i="5"/>
  <c r="AC562" i="5"/>
  <c r="AD562" i="5"/>
  <c r="AE562" i="5"/>
  <c r="AA563" i="5"/>
  <c r="AB563" i="5"/>
  <c r="AC563" i="5" s="1"/>
  <c r="AE563" i="5"/>
  <c r="AA564" i="5"/>
  <c r="AB564" i="5"/>
  <c r="AC564" i="5"/>
  <c r="AD564" i="5"/>
  <c r="AE564" i="5"/>
  <c r="AA565" i="5"/>
  <c r="AB565" i="5"/>
  <c r="AC565" i="5" s="1"/>
  <c r="AD565" i="5" s="1"/>
  <c r="AE565" i="5"/>
  <c r="AA566" i="5"/>
  <c r="AB566" i="5"/>
  <c r="AC566" i="5" s="1"/>
  <c r="AE566" i="5"/>
  <c r="AA567" i="5"/>
  <c r="AB567" i="5"/>
  <c r="AC567" i="5"/>
  <c r="AD567" i="5"/>
  <c r="AE567" i="5"/>
  <c r="AA568" i="5"/>
  <c r="AB568" i="5"/>
  <c r="AC568" i="5"/>
  <c r="AE568" i="5"/>
  <c r="AD568" i="5" s="1"/>
  <c r="AA569" i="5"/>
  <c r="AC569" i="5" s="1"/>
  <c r="AD569" i="5" s="1"/>
  <c r="AB569" i="5"/>
  <c r="AE569" i="5"/>
  <c r="AA570" i="5"/>
  <c r="AB570" i="5"/>
  <c r="AC570" i="5"/>
  <c r="AE570" i="5"/>
  <c r="AA571" i="5"/>
  <c r="AB571" i="5"/>
  <c r="AC571" i="5" s="1"/>
  <c r="AE571" i="5"/>
  <c r="AD571" i="5" s="1"/>
  <c r="AA572" i="5"/>
  <c r="AC572" i="5" s="1"/>
  <c r="AD572" i="5" s="1"/>
  <c r="AB572" i="5"/>
  <c r="AE572" i="5"/>
  <c r="AA573" i="5"/>
  <c r="AB573" i="5"/>
  <c r="AC573" i="5" s="1"/>
  <c r="AD573" i="5" s="1"/>
  <c r="AE573" i="5"/>
  <c r="AA574" i="5"/>
  <c r="AB574" i="5"/>
  <c r="AC574" i="5"/>
  <c r="AE574" i="5"/>
  <c r="AD574" i="5" s="1"/>
  <c r="AA575" i="5"/>
  <c r="AC575" i="5" s="1"/>
  <c r="AD575" i="5" s="1"/>
  <c r="AB575" i="5"/>
  <c r="AE575" i="5"/>
  <c r="AA576" i="5"/>
  <c r="AC576" i="5" s="1"/>
  <c r="AB576" i="5"/>
  <c r="AE576" i="5"/>
  <c r="AA577" i="5"/>
  <c r="AB577" i="5"/>
  <c r="AC577" i="5"/>
  <c r="AE577" i="5"/>
  <c r="AD577" i="5" s="1"/>
  <c r="AA578" i="5"/>
  <c r="AB578" i="5"/>
  <c r="AC578" i="5"/>
  <c r="AE578" i="5"/>
  <c r="AD578" i="5" s="1"/>
  <c r="AA579" i="5"/>
  <c r="AB579" i="5"/>
  <c r="AC579" i="5" s="1"/>
  <c r="AD579" i="5" s="1"/>
  <c r="AE579" i="5"/>
  <c r="AA580" i="5"/>
  <c r="AB580" i="5"/>
  <c r="AC580" i="5"/>
  <c r="AD580" i="5"/>
  <c r="AE580" i="5"/>
  <c r="AA581" i="5"/>
  <c r="AB581" i="5"/>
  <c r="AC581" i="5" s="1"/>
  <c r="AD581" i="5"/>
  <c r="AE581" i="5"/>
  <c r="AA582" i="5"/>
  <c r="AC582" i="5" s="1"/>
  <c r="AD582" i="5" s="1"/>
  <c r="AB582" i="5"/>
  <c r="AE582" i="5"/>
  <c r="AA583" i="5"/>
  <c r="AB583" i="5"/>
  <c r="AC583" i="5"/>
  <c r="AE583" i="5"/>
  <c r="AD583" i="5" s="1"/>
  <c r="AA584" i="5"/>
  <c r="AB584" i="5"/>
  <c r="AC584" i="5"/>
  <c r="AE584" i="5"/>
  <c r="AD584" i="5" s="1"/>
  <c r="AA585" i="5"/>
  <c r="AB585" i="5"/>
  <c r="AC585" i="5"/>
  <c r="AD585" i="5"/>
  <c r="AE585" i="5"/>
  <c r="AA586" i="5"/>
  <c r="AB586" i="5"/>
  <c r="AC586" i="5" s="1"/>
  <c r="AE586" i="5"/>
  <c r="AA587" i="5"/>
  <c r="AB587" i="5"/>
  <c r="AE587" i="5"/>
  <c r="AA588" i="5"/>
  <c r="AB588" i="5"/>
  <c r="AC588" i="5"/>
  <c r="AE588" i="5"/>
  <c r="AD588" i="5" s="1"/>
  <c r="AA589" i="5"/>
  <c r="AC589" i="5" s="1"/>
  <c r="AB589" i="5"/>
  <c r="AE589" i="5"/>
  <c r="AA590" i="5"/>
  <c r="AB590" i="5"/>
  <c r="AC590" i="5"/>
  <c r="AE590" i="5"/>
  <c r="AD590" i="5" s="1"/>
  <c r="AA591" i="5"/>
  <c r="AB591" i="5"/>
  <c r="AC591" i="5"/>
  <c r="AE591" i="5"/>
  <c r="AD591" i="5" s="1"/>
  <c r="AA592" i="5"/>
  <c r="AB592" i="5"/>
  <c r="AE592" i="5"/>
  <c r="AA593" i="5"/>
  <c r="AB593" i="5"/>
  <c r="AC593" i="5"/>
  <c r="AD593" i="5"/>
  <c r="AE593" i="5"/>
  <c r="AA594" i="5"/>
  <c r="AB594" i="5"/>
  <c r="AC594" i="5"/>
  <c r="AE594" i="5"/>
  <c r="AD594" i="5" s="1"/>
  <c r="AA595" i="5"/>
  <c r="AC595" i="5" s="1"/>
  <c r="AD595" i="5" s="1"/>
  <c r="AB595" i="5"/>
  <c r="AE595" i="5"/>
  <c r="AA596" i="5"/>
  <c r="AB596" i="5"/>
  <c r="AC596" i="5"/>
  <c r="AE596" i="5"/>
  <c r="AD596" i="5" s="1"/>
  <c r="AA597" i="5"/>
  <c r="AB597" i="5"/>
  <c r="AC597" i="5"/>
  <c r="AE597" i="5"/>
  <c r="AD597" i="5" s="1"/>
  <c r="AA598" i="5"/>
  <c r="AB598" i="5"/>
  <c r="AC598" i="5"/>
  <c r="AE598" i="5"/>
  <c r="AA599" i="5"/>
  <c r="AB599" i="5"/>
  <c r="AC599" i="5" s="1"/>
  <c r="AE599" i="5"/>
  <c r="AA600" i="5"/>
  <c r="AB600" i="5"/>
  <c r="AC600" i="5"/>
  <c r="AE600" i="5"/>
  <c r="AD600" i="5" s="1"/>
  <c r="AA601" i="5"/>
  <c r="AB601" i="5"/>
  <c r="AC601" i="5"/>
  <c r="AE601" i="5"/>
  <c r="AD601" i="5" s="1"/>
  <c r="AA602" i="5"/>
  <c r="AB602" i="5"/>
  <c r="AE602" i="5"/>
  <c r="AA603" i="5"/>
  <c r="AB603" i="5"/>
  <c r="AC603" i="5"/>
  <c r="AD603" i="5"/>
  <c r="AE603" i="5"/>
  <c r="AA604" i="5"/>
  <c r="AB604" i="5"/>
  <c r="AC604" i="5" s="1"/>
  <c r="AE604" i="5"/>
  <c r="AD604" i="5" s="1"/>
  <c r="AA605" i="5"/>
  <c r="AC605" i="5" s="1"/>
  <c r="AD605" i="5" s="1"/>
  <c r="AB605" i="5"/>
  <c r="AE605" i="5"/>
  <c r="AA606" i="5"/>
  <c r="AB606" i="5"/>
  <c r="AC606" i="5"/>
  <c r="AE606" i="5"/>
  <c r="AD606" i="5" s="1"/>
  <c r="AA607" i="5"/>
  <c r="AB607" i="5"/>
  <c r="AC607" i="5"/>
  <c r="AE607" i="5"/>
  <c r="AD607" i="5" s="1"/>
  <c r="AA608" i="5"/>
  <c r="AB608" i="5"/>
  <c r="AC608" i="5" s="1"/>
  <c r="AD608" i="5" s="1"/>
  <c r="AE608" i="5"/>
  <c r="AA609" i="5"/>
  <c r="AB609" i="5"/>
  <c r="AC609" i="5" s="1"/>
  <c r="AE609" i="5"/>
  <c r="AD609" i="5" s="1"/>
  <c r="AA610" i="5"/>
  <c r="AB610" i="5"/>
  <c r="AC610" i="5"/>
  <c r="AD610" i="5" s="1"/>
  <c r="AE610" i="5"/>
  <c r="AA611" i="5"/>
  <c r="AB611" i="5"/>
  <c r="AE611" i="5"/>
  <c r="AA612" i="5"/>
  <c r="AC612" i="5" s="1"/>
  <c r="AD612" i="5" s="1"/>
  <c r="AB612" i="5"/>
  <c r="AE612" i="5"/>
  <c r="AA613" i="5"/>
  <c r="AB613" i="5"/>
  <c r="AC613" i="5"/>
  <c r="AE613" i="5"/>
  <c r="AD613" i="5" s="1"/>
  <c r="AA614" i="5"/>
  <c r="AB614" i="5"/>
  <c r="AC614" i="5" s="1"/>
  <c r="AD614" i="5" s="1"/>
  <c r="AE614" i="5"/>
  <c r="AA615" i="5"/>
  <c r="AB615" i="5"/>
  <c r="AC615" i="5"/>
  <c r="AE615" i="5"/>
  <c r="AD615" i="5" s="1"/>
  <c r="AA616" i="5"/>
  <c r="AB616" i="5"/>
  <c r="AC616" i="5" s="1"/>
  <c r="AE616" i="5"/>
  <c r="AD616" i="5" s="1"/>
  <c r="AA617" i="5"/>
  <c r="AB617" i="5"/>
  <c r="AC617" i="5"/>
  <c r="AD617" i="5"/>
  <c r="AE617" i="5"/>
  <c r="AA618" i="5"/>
  <c r="AB618" i="5"/>
  <c r="AC618" i="5" s="1"/>
  <c r="AD618" i="5"/>
  <c r="AE618" i="5"/>
  <c r="AA619" i="5"/>
  <c r="AB619" i="5"/>
  <c r="AC619" i="5"/>
  <c r="AE619" i="5"/>
  <c r="AD619" i="5" s="1"/>
  <c r="AA620" i="5"/>
  <c r="AB620" i="5"/>
  <c r="AC620" i="5"/>
  <c r="AE620" i="5"/>
  <c r="AD620" i="5" s="1"/>
  <c r="AA621" i="5"/>
  <c r="AB621" i="5"/>
  <c r="AC621" i="5"/>
  <c r="AD621" i="5"/>
  <c r="AE621" i="5"/>
  <c r="AA622" i="5"/>
  <c r="AB622" i="5"/>
  <c r="AC622" i="5"/>
  <c r="AE622" i="5"/>
  <c r="AD622" i="5" s="1"/>
  <c r="AA623" i="5"/>
  <c r="AB623" i="5"/>
  <c r="AC623" i="5" s="1"/>
  <c r="AE623" i="5"/>
  <c r="AD623" i="5" s="1"/>
  <c r="AA624" i="5"/>
  <c r="AB624" i="5"/>
  <c r="AC624" i="5" s="1"/>
  <c r="AD624" i="5" s="1"/>
  <c r="AE624" i="5"/>
  <c r="AA625" i="5"/>
  <c r="AB625" i="5"/>
  <c r="AC625" i="5"/>
  <c r="AE625" i="5"/>
  <c r="AD625" i="5" s="1"/>
  <c r="AA626" i="5"/>
  <c r="AC626" i="5" s="1"/>
  <c r="AD626" i="5" s="1"/>
  <c r="AB626" i="5"/>
  <c r="AE626" i="5"/>
  <c r="AA627" i="5"/>
  <c r="AB627" i="5"/>
  <c r="AC627" i="5"/>
  <c r="AE627" i="5"/>
  <c r="AA628" i="5"/>
  <c r="AB628" i="5"/>
  <c r="AC628" i="5" s="1"/>
  <c r="AE628" i="5"/>
  <c r="AD628" i="5" s="1"/>
  <c r="AA629" i="5"/>
  <c r="AB629" i="5"/>
  <c r="AC629" i="5"/>
  <c r="AE629" i="5"/>
  <c r="AD629" i="5" s="1"/>
  <c r="AA630" i="5"/>
  <c r="AB630" i="5"/>
  <c r="AC630" i="5" s="1"/>
  <c r="AE630" i="5"/>
  <c r="AD630" i="5" s="1"/>
  <c r="AA631" i="5"/>
  <c r="AC631" i="5" s="1"/>
  <c r="AD631" i="5" s="1"/>
  <c r="AB631" i="5"/>
  <c r="AE631" i="5"/>
  <c r="AA632" i="5"/>
  <c r="AB632" i="5"/>
  <c r="AC632" i="5" s="1"/>
  <c r="AE632" i="5"/>
  <c r="AD632" i="5" s="1"/>
  <c r="AA633" i="5"/>
  <c r="AB633" i="5"/>
  <c r="AC633" i="5"/>
  <c r="AE633" i="5"/>
  <c r="AD633" i="5" s="1"/>
  <c r="AA634" i="5"/>
  <c r="AC634" i="5" s="1"/>
  <c r="AB634" i="5"/>
  <c r="AE634" i="5"/>
  <c r="AA635" i="5"/>
  <c r="AB635" i="5"/>
  <c r="AC635" i="5"/>
  <c r="AE635" i="5"/>
  <c r="AD635" i="5" s="1"/>
  <c r="AA636" i="5"/>
  <c r="AB636" i="5"/>
  <c r="AC636" i="5" s="1"/>
  <c r="AE636" i="5"/>
  <c r="AD636" i="5" s="1"/>
  <c r="AA637" i="5"/>
  <c r="AB637" i="5"/>
  <c r="AE637" i="5"/>
  <c r="AA638" i="5"/>
  <c r="AB638" i="5"/>
  <c r="AC638" i="5"/>
  <c r="AD638" i="5"/>
  <c r="AE638" i="5"/>
  <c r="AA639" i="5"/>
  <c r="AB639" i="5"/>
  <c r="AC639" i="5"/>
  <c r="AE639" i="5"/>
  <c r="AD639" i="5" s="1"/>
  <c r="AA640" i="5"/>
  <c r="AC640" i="5" s="1"/>
  <c r="AD640" i="5" s="1"/>
  <c r="AB640" i="5"/>
  <c r="AE640" i="5"/>
  <c r="AA641" i="5"/>
  <c r="AB641" i="5"/>
  <c r="AC641" i="5"/>
  <c r="AE641" i="5"/>
  <c r="AD641" i="5" s="1"/>
  <c r="AA642" i="5"/>
  <c r="AB642" i="5"/>
  <c r="AC642" i="5"/>
  <c r="AE642" i="5"/>
  <c r="AD642" i="5" s="1"/>
  <c r="AA643" i="5"/>
  <c r="AB643" i="5"/>
  <c r="AC643" i="5"/>
  <c r="AE643" i="5"/>
  <c r="AD643" i="5" s="1"/>
  <c r="AA644" i="5"/>
  <c r="AB644" i="5"/>
  <c r="AC644" i="5" s="1"/>
  <c r="AE644" i="5"/>
  <c r="AD644" i="5" s="1"/>
  <c r="AA645" i="5"/>
  <c r="AB645" i="5"/>
  <c r="AC645" i="5"/>
  <c r="AD645" i="5"/>
  <c r="AE645" i="5"/>
  <c r="AA646" i="5"/>
  <c r="AB646" i="5"/>
  <c r="AC646" i="5" s="1"/>
  <c r="AE646" i="5"/>
  <c r="AD646" i="5" s="1"/>
  <c r="AA647" i="5"/>
  <c r="AB647" i="5"/>
  <c r="AE647" i="5"/>
  <c r="AJ9" i="5"/>
  <c r="AH9" i="5"/>
  <c r="AG9" i="5"/>
  <c r="AE9" i="5"/>
  <c r="AC9" i="5"/>
  <c r="AB9" i="5"/>
  <c r="AA9" i="5"/>
  <c r="AH9" i="4"/>
  <c r="AG9" i="4"/>
  <c r="AC9" i="4"/>
  <c r="AA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B60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B70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B72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B87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B88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B99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B100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B102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B103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B104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B105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B106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B107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B108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B110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B111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B112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B113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B114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B115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B116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B118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B119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B120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B121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B122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B123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B124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B125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B126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B127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B128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B129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B130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B131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B132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B133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B134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B135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B136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B137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B138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B144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B145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B146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B147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B148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B149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B150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B151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B152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B153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B154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B155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B156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B157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B158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B159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B160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B161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B162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B163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B164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B166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B167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B168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B169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B170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B171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B172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B173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B174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B175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B176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B177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B178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B179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B180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B181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B182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B183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B184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B185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B186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B187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B188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B189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B190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B191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B192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B193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B194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B195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B196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B197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B198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B199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B200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B201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B202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B203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B204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B205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B206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B207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B208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B209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B210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B211" i="4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B212" i="4"/>
  <c r="C212" i="4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B213" i="4"/>
  <c r="C213" i="4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B214" i="4"/>
  <c r="C214" i="4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B215" i="4"/>
  <c r="C215" i="4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B216" i="4"/>
  <c r="C216" i="4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B217" i="4"/>
  <c r="C217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B218" i="4"/>
  <c r="C218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B219" i="4"/>
  <c r="C219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B220" i="4"/>
  <c r="C220" i="4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B221" i="4"/>
  <c r="C221" i="4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B222" i="4"/>
  <c r="C222" i="4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B223" i="4"/>
  <c r="C223" i="4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B224" i="4"/>
  <c r="C224" i="4"/>
  <c r="D224" i="4"/>
  <c r="E224" i="4"/>
  <c r="F224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B225" i="4"/>
  <c r="C225" i="4"/>
  <c r="D225" i="4"/>
  <c r="E225" i="4"/>
  <c r="F225" i="4"/>
  <c r="G225" i="4"/>
  <c r="H225" i="4"/>
  <c r="I225" i="4"/>
  <c r="J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B226" i="4"/>
  <c r="C226" i="4"/>
  <c r="D226" i="4"/>
  <c r="E226" i="4"/>
  <c r="F226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B227" i="4"/>
  <c r="C227" i="4"/>
  <c r="D227" i="4"/>
  <c r="E227" i="4"/>
  <c r="F227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B228" i="4"/>
  <c r="C228" i="4"/>
  <c r="D228" i="4"/>
  <c r="E228" i="4"/>
  <c r="F228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B229" i="4"/>
  <c r="C229" i="4"/>
  <c r="D229" i="4"/>
  <c r="E229" i="4"/>
  <c r="F229" i="4"/>
  <c r="G229" i="4"/>
  <c r="H229" i="4"/>
  <c r="I229" i="4"/>
  <c r="J229" i="4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B230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B231" i="4"/>
  <c r="C231" i="4"/>
  <c r="D231" i="4"/>
  <c r="E231" i="4"/>
  <c r="F231" i="4"/>
  <c r="G231" i="4"/>
  <c r="H231" i="4"/>
  <c r="I231" i="4"/>
  <c r="J231" i="4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B232" i="4"/>
  <c r="C232" i="4"/>
  <c r="D232" i="4"/>
  <c r="E232" i="4"/>
  <c r="F232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B233" i="4"/>
  <c r="C233" i="4"/>
  <c r="D233" i="4"/>
  <c r="E233" i="4"/>
  <c r="F233" i="4"/>
  <c r="G233" i="4"/>
  <c r="H233" i="4"/>
  <c r="I233" i="4"/>
  <c r="J233" i="4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B234" i="4"/>
  <c r="C234" i="4"/>
  <c r="D234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B235" i="4"/>
  <c r="C235" i="4"/>
  <c r="D235" i="4"/>
  <c r="E235" i="4"/>
  <c r="F235" i="4"/>
  <c r="G235" i="4"/>
  <c r="H235" i="4"/>
  <c r="I235" i="4"/>
  <c r="J235" i="4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B236" i="4"/>
  <c r="C236" i="4"/>
  <c r="D236" i="4"/>
  <c r="E236" i="4"/>
  <c r="F236" i="4"/>
  <c r="G236" i="4"/>
  <c r="H236" i="4"/>
  <c r="I236" i="4"/>
  <c r="J236" i="4"/>
  <c r="K236" i="4"/>
  <c r="L236" i="4"/>
  <c r="M236" i="4"/>
  <c r="N236" i="4"/>
  <c r="O236" i="4"/>
  <c r="P236" i="4"/>
  <c r="Q236" i="4"/>
  <c r="R236" i="4"/>
  <c r="S236" i="4"/>
  <c r="T236" i="4"/>
  <c r="U236" i="4"/>
  <c r="V236" i="4"/>
  <c r="W236" i="4"/>
  <c r="X236" i="4"/>
  <c r="Y236" i="4"/>
  <c r="Z236" i="4"/>
  <c r="B237" i="4"/>
  <c r="C237" i="4"/>
  <c r="D237" i="4"/>
  <c r="E237" i="4"/>
  <c r="F237" i="4"/>
  <c r="G237" i="4"/>
  <c r="H237" i="4"/>
  <c r="I237" i="4"/>
  <c r="J237" i="4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B238" i="4"/>
  <c r="C238" i="4"/>
  <c r="D238" i="4"/>
  <c r="E238" i="4"/>
  <c r="F238" i="4"/>
  <c r="G238" i="4"/>
  <c r="H238" i="4"/>
  <c r="I238" i="4"/>
  <c r="J238" i="4"/>
  <c r="K238" i="4"/>
  <c r="L238" i="4"/>
  <c r="M238" i="4"/>
  <c r="N238" i="4"/>
  <c r="O238" i="4"/>
  <c r="P238" i="4"/>
  <c r="Q238" i="4"/>
  <c r="R238" i="4"/>
  <c r="S238" i="4"/>
  <c r="T238" i="4"/>
  <c r="U238" i="4"/>
  <c r="V238" i="4"/>
  <c r="W238" i="4"/>
  <c r="X238" i="4"/>
  <c r="Y238" i="4"/>
  <c r="Z238" i="4"/>
  <c r="B239" i="4"/>
  <c r="C239" i="4"/>
  <c r="D239" i="4"/>
  <c r="E239" i="4"/>
  <c r="F239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V239" i="4"/>
  <c r="W239" i="4"/>
  <c r="X239" i="4"/>
  <c r="Y239" i="4"/>
  <c r="Z239" i="4"/>
  <c r="B240" i="4"/>
  <c r="C240" i="4"/>
  <c r="D240" i="4"/>
  <c r="E240" i="4"/>
  <c r="F240" i="4"/>
  <c r="G240" i="4"/>
  <c r="H240" i="4"/>
  <c r="I240" i="4"/>
  <c r="J240" i="4"/>
  <c r="K240" i="4"/>
  <c r="L240" i="4"/>
  <c r="M240" i="4"/>
  <c r="N240" i="4"/>
  <c r="O240" i="4"/>
  <c r="P240" i="4"/>
  <c r="Q240" i="4"/>
  <c r="R240" i="4"/>
  <c r="S240" i="4"/>
  <c r="T240" i="4"/>
  <c r="U240" i="4"/>
  <c r="V240" i="4"/>
  <c r="W240" i="4"/>
  <c r="X240" i="4"/>
  <c r="Y240" i="4"/>
  <c r="Z240" i="4"/>
  <c r="B241" i="4"/>
  <c r="C241" i="4"/>
  <c r="D241" i="4"/>
  <c r="E241" i="4"/>
  <c r="F241" i="4"/>
  <c r="G241" i="4"/>
  <c r="H241" i="4"/>
  <c r="I241" i="4"/>
  <c r="J241" i="4"/>
  <c r="K241" i="4"/>
  <c r="L241" i="4"/>
  <c r="M241" i="4"/>
  <c r="N241" i="4"/>
  <c r="O241" i="4"/>
  <c r="P241" i="4"/>
  <c r="Q241" i="4"/>
  <c r="R241" i="4"/>
  <c r="S241" i="4"/>
  <c r="T241" i="4"/>
  <c r="U241" i="4"/>
  <c r="V241" i="4"/>
  <c r="W241" i="4"/>
  <c r="X241" i="4"/>
  <c r="Y241" i="4"/>
  <c r="Z241" i="4"/>
  <c r="B242" i="4"/>
  <c r="C242" i="4"/>
  <c r="D242" i="4"/>
  <c r="E242" i="4"/>
  <c r="F242" i="4"/>
  <c r="G242" i="4"/>
  <c r="H242" i="4"/>
  <c r="I242" i="4"/>
  <c r="J242" i="4"/>
  <c r="K242" i="4"/>
  <c r="L242" i="4"/>
  <c r="M242" i="4"/>
  <c r="N242" i="4"/>
  <c r="O242" i="4"/>
  <c r="P242" i="4"/>
  <c r="Q242" i="4"/>
  <c r="R242" i="4"/>
  <c r="S242" i="4"/>
  <c r="T242" i="4"/>
  <c r="U242" i="4"/>
  <c r="V242" i="4"/>
  <c r="W242" i="4"/>
  <c r="X242" i="4"/>
  <c r="Y242" i="4"/>
  <c r="Z242" i="4"/>
  <c r="B243" i="4"/>
  <c r="C243" i="4"/>
  <c r="D243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B244" i="4"/>
  <c r="C244" i="4"/>
  <c r="D244" i="4"/>
  <c r="E244" i="4"/>
  <c r="F244" i="4"/>
  <c r="G244" i="4"/>
  <c r="H244" i="4"/>
  <c r="I244" i="4"/>
  <c r="J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B245" i="4"/>
  <c r="C245" i="4"/>
  <c r="D245" i="4"/>
  <c r="E245" i="4"/>
  <c r="F245" i="4"/>
  <c r="G245" i="4"/>
  <c r="H245" i="4"/>
  <c r="I245" i="4"/>
  <c r="J245" i="4"/>
  <c r="K245" i="4"/>
  <c r="L245" i="4"/>
  <c r="M245" i="4"/>
  <c r="N245" i="4"/>
  <c r="O245" i="4"/>
  <c r="P245" i="4"/>
  <c r="Q245" i="4"/>
  <c r="R245" i="4"/>
  <c r="S245" i="4"/>
  <c r="T245" i="4"/>
  <c r="U245" i="4"/>
  <c r="V245" i="4"/>
  <c r="W245" i="4"/>
  <c r="X245" i="4"/>
  <c r="Y245" i="4"/>
  <c r="Z245" i="4"/>
  <c r="B246" i="4"/>
  <c r="C246" i="4"/>
  <c r="D246" i="4"/>
  <c r="E246" i="4"/>
  <c r="F246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B247" i="4"/>
  <c r="C247" i="4"/>
  <c r="D247" i="4"/>
  <c r="E247" i="4"/>
  <c r="F247" i="4"/>
  <c r="G247" i="4"/>
  <c r="H247" i="4"/>
  <c r="I247" i="4"/>
  <c r="J247" i="4"/>
  <c r="K247" i="4"/>
  <c r="L247" i="4"/>
  <c r="M247" i="4"/>
  <c r="N247" i="4"/>
  <c r="O247" i="4"/>
  <c r="P247" i="4"/>
  <c r="Q247" i="4"/>
  <c r="R247" i="4"/>
  <c r="S247" i="4"/>
  <c r="T247" i="4"/>
  <c r="U247" i="4"/>
  <c r="V247" i="4"/>
  <c r="W247" i="4"/>
  <c r="X247" i="4"/>
  <c r="Y247" i="4"/>
  <c r="Z247" i="4"/>
  <c r="B248" i="4"/>
  <c r="C248" i="4"/>
  <c r="D248" i="4"/>
  <c r="E248" i="4"/>
  <c r="F248" i="4"/>
  <c r="G248" i="4"/>
  <c r="H248" i="4"/>
  <c r="I248" i="4"/>
  <c r="J248" i="4"/>
  <c r="K248" i="4"/>
  <c r="L248" i="4"/>
  <c r="M248" i="4"/>
  <c r="N248" i="4"/>
  <c r="O248" i="4"/>
  <c r="P248" i="4"/>
  <c r="Q248" i="4"/>
  <c r="R248" i="4"/>
  <c r="S248" i="4"/>
  <c r="T248" i="4"/>
  <c r="U248" i="4"/>
  <c r="V248" i="4"/>
  <c r="W248" i="4"/>
  <c r="X248" i="4"/>
  <c r="Y248" i="4"/>
  <c r="Z248" i="4"/>
  <c r="B249" i="4"/>
  <c r="C249" i="4"/>
  <c r="D249" i="4"/>
  <c r="E249" i="4"/>
  <c r="F249" i="4"/>
  <c r="G249" i="4"/>
  <c r="H249" i="4"/>
  <c r="I249" i="4"/>
  <c r="J249" i="4"/>
  <c r="K249" i="4"/>
  <c r="L249" i="4"/>
  <c r="M249" i="4"/>
  <c r="N249" i="4"/>
  <c r="O249" i="4"/>
  <c r="P249" i="4"/>
  <c r="Q249" i="4"/>
  <c r="R249" i="4"/>
  <c r="S249" i="4"/>
  <c r="T249" i="4"/>
  <c r="U249" i="4"/>
  <c r="V249" i="4"/>
  <c r="W249" i="4"/>
  <c r="X249" i="4"/>
  <c r="Y249" i="4"/>
  <c r="Z249" i="4"/>
  <c r="B250" i="4"/>
  <c r="C250" i="4"/>
  <c r="D250" i="4"/>
  <c r="E250" i="4"/>
  <c r="F250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V250" i="4"/>
  <c r="W250" i="4"/>
  <c r="X250" i="4"/>
  <c r="Y250" i="4"/>
  <c r="Z250" i="4"/>
  <c r="B251" i="4"/>
  <c r="C251" i="4"/>
  <c r="D251" i="4"/>
  <c r="E251" i="4"/>
  <c r="F251" i="4"/>
  <c r="G251" i="4"/>
  <c r="H251" i="4"/>
  <c r="I251" i="4"/>
  <c r="J251" i="4"/>
  <c r="K251" i="4"/>
  <c r="L251" i="4"/>
  <c r="M251" i="4"/>
  <c r="N251" i="4"/>
  <c r="O251" i="4"/>
  <c r="P251" i="4"/>
  <c r="Q251" i="4"/>
  <c r="R251" i="4"/>
  <c r="S251" i="4"/>
  <c r="T251" i="4"/>
  <c r="U251" i="4"/>
  <c r="V251" i="4"/>
  <c r="W251" i="4"/>
  <c r="X251" i="4"/>
  <c r="Y251" i="4"/>
  <c r="Z251" i="4"/>
  <c r="B252" i="4"/>
  <c r="C252" i="4"/>
  <c r="D252" i="4"/>
  <c r="E252" i="4"/>
  <c r="F252" i="4"/>
  <c r="G252" i="4"/>
  <c r="H252" i="4"/>
  <c r="I252" i="4"/>
  <c r="J252" i="4"/>
  <c r="K252" i="4"/>
  <c r="L252" i="4"/>
  <c r="M252" i="4"/>
  <c r="N252" i="4"/>
  <c r="O252" i="4"/>
  <c r="P252" i="4"/>
  <c r="Q252" i="4"/>
  <c r="R252" i="4"/>
  <c r="S252" i="4"/>
  <c r="T252" i="4"/>
  <c r="U252" i="4"/>
  <c r="V252" i="4"/>
  <c r="W252" i="4"/>
  <c r="X252" i="4"/>
  <c r="Y252" i="4"/>
  <c r="Z252" i="4"/>
  <c r="B253" i="4"/>
  <c r="C253" i="4"/>
  <c r="D253" i="4"/>
  <c r="E253" i="4"/>
  <c r="F253" i="4"/>
  <c r="G253" i="4"/>
  <c r="H253" i="4"/>
  <c r="I253" i="4"/>
  <c r="J253" i="4"/>
  <c r="K253" i="4"/>
  <c r="L253" i="4"/>
  <c r="M253" i="4"/>
  <c r="N253" i="4"/>
  <c r="O253" i="4"/>
  <c r="P253" i="4"/>
  <c r="Q253" i="4"/>
  <c r="R253" i="4"/>
  <c r="S253" i="4"/>
  <c r="T253" i="4"/>
  <c r="U253" i="4"/>
  <c r="V253" i="4"/>
  <c r="W253" i="4"/>
  <c r="X253" i="4"/>
  <c r="Y253" i="4"/>
  <c r="Z253" i="4"/>
  <c r="B254" i="4"/>
  <c r="C254" i="4"/>
  <c r="D254" i="4"/>
  <c r="E254" i="4"/>
  <c r="F254" i="4"/>
  <c r="G254" i="4"/>
  <c r="H254" i="4"/>
  <c r="I254" i="4"/>
  <c r="J254" i="4"/>
  <c r="K254" i="4"/>
  <c r="L254" i="4"/>
  <c r="M254" i="4"/>
  <c r="N254" i="4"/>
  <c r="O254" i="4"/>
  <c r="P254" i="4"/>
  <c r="Q254" i="4"/>
  <c r="R254" i="4"/>
  <c r="S254" i="4"/>
  <c r="T254" i="4"/>
  <c r="U254" i="4"/>
  <c r="V254" i="4"/>
  <c r="W254" i="4"/>
  <c r="X254" i="4"/>
  <c r="Y254" i="4"/>
  <c r="Z254" i="4"/>
  <c r="B255" i="4"/>
  <c r="C255" i="4"/>
  <c r="D255" i="4"/>
  <c r="E255" i="4"/>
  <c r="F255" i="4"/>
  <c r="G255" i="4"/>
  <c r="H255" i="4"/>
  <c r="I255" i="4"/>
  <c r="J255" i="4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B256" i="4"/>
  <c r="C256" i="4"/>
  <c r="D256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B257" i="4"/>
  <c r="C257" i="4"/>
  <c r="D257" i="4"/>
  <c r="E257" i="4"/>
  <c r="F257" i="4"/>
  <c r="G257" i="4"/>
  <c r="H257" i="4"/>
  <c r="I257" i="4"/>
  <c r="J257" i="4"/>
  <c r="K257" i="4"/>
  <c r="L257" i="4"/>
  <c r="M257" i="4"/>
  <c r="N257" i="4"/>
  <c r="O257" i="4"/>
  <c r="P257" i="4"/>
  <c r="Q257" i="4"/>
  <c r="R257" i="4"/>
  <c r="S257" i="4"/>
  <c r="T257" i="4"/>
  <c r="U257" i="4"/>
  <c r="V257" i="4"/>
  <c r="W257" i="4"/>
  <c r="X257" i="4"/>
  <c r="Y257" i="4"/>
  <c r="Z257" i="4"/>
  <c r="B258" i="4"/>
  <c r="C258" i="4"/>
  <c r="D258" i="4"/>
  <c r="E258" i="4"/>
  <c r="F258" i="4"/>
  <c r="G258" i="4"/>
  <c r="H258" i="4"/>
  <c r="I258" i="4"/>
  <c r="J258" i="4"/>
  <c r="K258" i="4"/>
  <c r="L258" i="4"/>
  <c r="M258" i="4"/>
  <c r="N258" i="4"/>
  <c r="O258" i="4"/>
  <c r="P258" i="4"/>
  <c r="Q258" i="4"/>
  <c r="R258" i="4"/>
  <c r="S258" i="4"/>
  <c r="T258" i="4"/>
  <c r="U258" i="4"/>
  <c r="V258" i="4"/>
  <c r="W258" i="4"/>
  <c r="X258" i="4"/>
  <c r="Y258" i="4"/>
  <c r="Z258" i="4"/>
  <c r="B259" i="4"/>
  <c r="C259" i="4"/>
  <c r="D259" i="4"/>
  <c r="E259" i="4"/>
  <c r="F259" i="4"/>
  <c r="G259" i="4"/>
  <c r="H259" i="4"/>
  <c r="I259" i="4"/>
  <c r="J259" i="4"/>
  <c r="K259" i="4"/>
  <c r="L259" i="4"/>
  <c r="M259" i="4"/>
  <c r="N259" i="4"/>
  <c r="O259" i="4"/>
  <c r="P259" i="4"/>
  <c r="Q259" i="4"/>
  <c r="R259" i="4"/>
  <c r="S259" i="4"/>
  <c r="T259" i="4"/>
  <c r="U259" i="4"/>
  <c r="V259" i="4"/>
  <c r="W259" i="4"/>
  <c r="X259" i="4"/>
  <c r="Y259" i="4"/>
  <c r="Z259" i="4"/>
  <c r="B260" i="4"/>
  <c r="C260" i="4"/>
  <c r="D260" i="4"/>
  <c r="E260" i="4"/>
  <c r="F260" i="4"/>
  <c r="G260" i="4"/>
  <c r="H260" i="4"/>
  <c r="I260" i="4"/>
  <c r="J260" i="4"/>
  <c r="K260" i="4"/>
  <c r="L260" i="4"/>
  <c r="M260" i="4"/>
  <c r="N260" i="4"/>
  <c r="O260" i="4"/>
  <c r="P260" i="4"/>
  <c r="Q260" i="4"/>
  <c r="R260" i="4"/>
  <c r="S260" i="4"/>
  <c r="T260" i="4"/>
  <c r="U260" i="4"/>
  <c r="V260" i="4"/>
  <c r="W260" i="4"/>
  <c r="X260" i="4"/>
  <c r="Y260" i="4"/>
  <c r="Z260" i="4"/>
  <c r="B261" i="4"/>
  <c r="C261" i="4"/>
  <c r="D261" i="4"/>
  <c r="E261" i="4"/>
  <c r="F261" i="4"/>
  <c r="G261" i="4"/>
  <c r="H261" i="4"/>
  <c r="I261" i="4"/>
  <c r="J261" i="4"/>
  <c r="K261" i="4"/>
  <c r="L261" i="4"/>
  <c r="M261" i="4"/>
  <c r="N261" i="4"/>
  <c r="O261" i="4"/>
  <c r="P261" i="4"/>
  <c r="Q261" i="4"/>
  <c r="R261" i="4"/>
  <c r="S261" i="4"/>
  <c r="T261" i="4"/>
  <c r="U261" i="4"/>
  <c r="V261" i="4"/>
  <c r="W261" i="4"/>
  <c r="X261" i="4"/>
  <c r="Y261" i="4"/>
  <c r="Z261" i="4"/>
  <c r="B262" i="4"/>
  <c r="C262" i="4"/>
  <c r="D262" i="4"/>
  <c r="E262" i="4"/>
  <c r="F262" i="4"/>
  <c r="G262" i="4"/>
  <c r="H262" i="4"/>
  <c r="I262" i="4"/>
  <c r="J262" i="4"/>
  <c r="K262" i="4"/>
  <c r="L262" i="4"/>
  <c r="M262" i="4"/>
  <c r="N262" i="4"/>
  <c r="O262" i="4"/>
  <c r="P262" i="4"/>
  <c r="Q262" i="4"/>
  <c r="R262" i="4"/>
  <c r="S262" i="4"/>
  <c r="T262" i="4"/>
  <c r="U262" i="4"/>
  <c r="V262" i="4"/>
  <c r="W262" i="4"/>
  <c r="X262" i="4"/>
  <c r="Y262" i="4"/>
  <c r="Z262" i="4"/>
  <c r="B263" i="4"/>
  <c r="C263" i="4"/>
  <c r="D263" i="4"/>
  <c r="E263" i="4"/>
  <c r="F263" i="4"/>
  <c r="G263" i="4"/>
  <c r="H263" i="4"/>
  <c r="I263" i="4"/>
  <c r="J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B264" i="4"/>
  <c r="C264" i="4"/>
  <c r="D264" i="4"/>
  <c r="E264" i="4"/>
  <c r="F264" i="4"/>
  <c r="G264" i="4"/>
  <c r="H264" i="4"/>
  <c r="I264" i="4"/>
  <c r="J264" i="4"/>
  <c r="K264" i="4"/>
  <c r="L264" i="4"/>
  <c r="M264" i="4"/>
  <c r="N264" i="4"/>
  <c r="O264" i="4"/>
  <c r="P264" i="4"/>
  <c r="Q264" i="4"/>
  <c r="R264" i="4"/>
  <c r="S264" i="4"/>
  <c r="T264" i="4"/>
  <c r="U264" i="4"/>
  <c r="V264" i="4"/>
  <c r="W264" i="4"/>
  <c r="X264" i="4"/>
  <c r="Y264" i="4"/>
  <c r="Z264" i="4"/>
  <c r="B265" i="4"/>
  <c r="C265" i="4"/>
  <c r="D265" i="4"/>
  <c r="E265" i="4"/>
  <c r="F265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B266" i="4"/>
  <c r="C266" i="4"/>
  <c r="D266" i="4"/>
  <c r="E266" i="4"/>
  <c r="F266" i="4"/>
  <c r="G266" i="4"/>
  <c r="H266" i="4"/>
  <c r="I266" i="4"/>
  <c r="J266" i="4"/>
  <c r="K266" i="4"/>
  <c r="L266" i="4"/>
  <c r="M266" i="4"/>
  <c r="N266" i="4"/>
  <c r="O266" i="4"/>
  <c r="P266" i="4"/>
  <c r="Q266" i="4"/>
  <c r="R266" i="4"/>
  <c r="S266" i="4"/>
  <c r="T266" i="4"/>
  <c r="U266" i="4"/>
  <c r="V266" i="4"/>
  <c r="W266" i="4"/>
  <c r="X266" i="4"/>
  <c r="Y266" i="4"/>
  <c r="Z266" i="4"/>
  <c r="B267" i="4"/>
  <c r="C267" i="4"/>
  <c r="D267" i="4"/>
  <c r="E267" i="4"/>
  <c r="F267" i="4"/>
  <c r="G267" i="4"/>
  <c r="H267" i="4"/>
  <c r="I267" i="4"/>
  <c r="J267" i="4"/>
  <c r="K267" i="4"/>
  <c r="L267" i="4"/>
  <c r="M267" i="4"/>
  <c r="N267" i="4"/>
  <c r="O267" i="4"/>
  <c r="P267" i="4"/>
  <c r="Q267" i="4"/>
  <c r="R267" i="4"/>
  <c r="S267" i="4"/>
  <c r="T267" i="4"/>
  <c r="U267" i="4"/>
  <c r="V267" i="4"/>
  <c r="W267" i="4"/>
  <c r="X267" i="4"/>
  <c r="Y267" i="4"/>
  <c r="Z267" i="4"/>
  <c r="B268" i="4"/>
  <c r="C268" i="4"/>
  <c r="D268" i="4"/>
  <c r="E268" i="4"/>
  <c r="F268" i="4"/>
  <c r="G268" i="4"/>
  <c r="H268" i="4"/>
  <c r="I268" i="4"/>
  <c r="J268" i="4"/>
  <c r="K268" i="4"/>
  <c r="L268" i="4"/>
  <c r="M268" i="4"/>
  <c r="N268" i="4"/>
  <c r="O268" i="4"/>
  <c r="P268" i="4"/>
  <c r="Q268" i="4"/>
  <c r="R268" i="4"/>
  <c r="S268" i="4"/>
  <c r="T268" i="4"/>
  <c r="U268" i="4"/>
  <c r="V268" i="4"/>
  <c r="W268" i="4"/>
  <c r="X268" i="4"/>
  <c r="Y268" i="4"/>
  <c r="Z268" i="4"/>
  <c r="B269" i="4"/>
  <c r="C269" i="4"/>
  <c r="D269" i="4"/>
  <c r="E269" i="4"/>
  <c r="F269" i="4"/>
  <c r="G269" i="4"/>
  <c r="H269" i="4"/>
  <c r="I269" i="4"/>
  <c r="J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B270" i="4"/>
  <c r="C270" i="4"/>
  <c r="D270" i="4"/>
  <c r="E270" i="4"/>
  <c r="F270" i="4"/>
  <c r="G270" i="4"/>
  <c r="H270" i="4"/>
  <c r="I270" i="4"/>
  <c r="J270" i="4"/>
  <c r="K270" i="4"/>
  <c r="L270" i="4"/>
  <c r="M270" i="4"/>
  <c r="N270" i="4"/>
  <c r="O270" i="4"/>
  <c r="P270" i="4"/>
  <c r="Q270" i="4"/>
  <c r="R270" i="4"/>
  <c r="S270" i="4"/>
  <c r="T270" i="4"/>
  <c r="U270" i="4"/>
  <c r="V270" i="4"/>
  <c r="W270" i="4"/>
  <c r="X270" i="4"/>
  <c r="Y270" i="4"/>
  <c r="Z270" i="4"/>
  <c r="B271" i="4"/>
  <c r="C271" i="4"/>
  <c r="D271" i="4"/>
  <c r="E271" i="4"/>
  <c r="F271" i="4"/>
  <c r="G271" i="4"/>
  <c r="H271" i="4"/>
  <c r="I271" i="4"/>
  <c r="J271" i="4"/>
  <c r="K271" i="4"/>
  <c r="L271" i="4"/>
  <c r="M271" i="4"/>
  <c r="N271" i="4"/>
  <c r="O271" i="4"/>
  <c r="P271" i="4"/>
  <c r="Q271" i="4"/>
  <c r="R271" i="4"/>
  <c r="S271" i="4"/>
  <c r="T271" i="4"/>
  <c r="U271" i="4"/>
  <c r="V271" i="4"/>
  <c r="W271" i="4"/>
  <c r="X271" i="4"/>
  <c r="Y271" i="4"/>
  <c r="Z271" i="4"/>
  <c r="B272" i="4"/>
  <c r="C272" i="4"/>
  <c r="D272" i="4"/>
  <c r="E272" i="4"/>
  <c r="F272" i="4"/>
  <c r="G272" i="4"/>
  <c r="H272" i="4"/>
  <c r="I272" i="4"/>
  <c r="J272" i="4"/>
  <c r="K272" i="4"/>
  <c r="L272" i="4"/>
  <c r="M272" i="4"/>
  <c r="N272" i="4"/>
  <c r="O272" i="4"/>
  <c r="P272" i="4"/>
  <c r="Q272" i="4"/>
  <c r="R272" i="4"/>
  <c r="S272" i="4"/>
  <c r="T272" i="4"/>
  <c r="U272" i="4"/>
  <c r="V272" i="4"/>
  <c r="W272" i="4"/>
  <c r="X272" i="4"/>
  <c r="Y272" i="4"/>
  <c r="Z272" i="4"/>
  <c r="B273" i="4"/>
  <c r="C273" i="4"/>
  <c r="D273" i="4"/>
  <c r="E273" i="4"/>
  <c r="F273" i="4"/>
  <c r="G273" i="4"/>
  <c r="H273" i="4"/>
  <c r="I273" i="4"/>
  <c r="J273" i="4"/>
  <c r="K273" i="4"/>
  <c r="L273" i="4"/>
  <c r="M273" i="4"/>
  <c r="N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B274" i="4"/>
  <c r="C274" i="4"/>
  <c r="D274" i="4"/>
  <c r="E274" i="4"/>
  <c r="F274" i="4"/>
  <c r="G274" i="4"/>
  <c r="H274" i="4"/>
  <c r="I274" i="4"/>
  <c r="J274" i="4"/>
  <c r="K274" i="4"/>
  <c r="L274" i="4"/>
  <c r="M274" i="4"/>
  <c r="N274" i="4"/>
  <c r="O274" i="4"/>
  <c r="P274" i="4"/>
  <c r="Q274" i="4"/>
  <c r="R274" i="4"/>
  <c r="S274" i="4"/>
  <c r="T274" i="4"/>
  <c r="U274" i="4"/>
  <c r="V274" i="4"/>
  <c r="W274" i="4"/>
  <c r="X274" i="4"/>
  <c r="Y274" i="4"/>
  <c r="Z274" i="4"/>
  <c r="B275" i="4"/>
  <c r="C275" i="4"/>
  <c r="D275" i="4"/>
  <c r="E275" i="4"/>
  <c r="F275" i="4"/>
  <c r="G275" i="4"/>
  <c r="H275" i="4"/>
  <c r="I275" i="4"/>
  <c r="J275" i="4"/>
  <c r="K275" i="4"/>
  <c r="L275" i="4"/>
  <c r="M275" i="4"/>
  <c r="N275" i="4"/>
  <c r="O275" i="4"/>
  <c r="P275" i="4"/>
  <c r="Q275" i="4"/>
  <c r="R275" i="4"/>
  <c r="S275" i="4"/>
  <c r="T275" i="4"/>
  <c r="U275" i="4"/>
  <c r="V275" i="4"/>
  <c r="W275" i="4"/>
  <c r="X275" i="4"/>
  <c r="Y275" i="4"/>
  <c r="Z275" i="4"/>
  <c r="B276" i="4"/>
  <c r="C276" i="4"/>
  <c r="D276" i="4"/>
  <c r="E276" i="4"/>
  <c r="F276" i="4"/>
  <c r="G276" i="4"/>
  <c r="H276" i="4"/>
  <c r="I276" i="4"/>
  <c r="J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B277" i="4"/>
  <c r="C277" i="4"/>
  <c r="D277" i="4"/>
  <c r="E277" i="4"/>
  <c r="F277" i="4"/>
  <c r="G277" i="4"/>
  <c r="H277" i="4"/>
  <c r="I277" i="4"/>
  <c r="J277" i="4"/>
  <c r="K277" i="4"/>
  <c r="L277" i="4"/>
  <c r="M277" i="4"/>
  <c r="N277" i="4"/>
  <c r="O277" i="4"/>
  <c r="P277" i="4"/>
  <c r="Q277" i="4"/>
  <c r="R277" i="4"/>
  <c r="S277" i="4"/>
  <c r="T277" i="4"/>
  <c r="U277" i="4"/>
  <c r="V277" i="4"/>
  <c r="W277" i="4"/>
  <c r="X277" i="4"/>
  <c r="Y277" i="4"/>
  <c r="Z277" i="4"/>
  <c r="B278" i="4"/>
  <c r="C278" i="4"/>
  <c r="D278" i="4"/>
  <c r="E278" i="4"/>
  <c r="F278" i="4"/>
  <c r="G278" i="4"/>
  <c r="H278" i="4"/>
  <c r="I278" i="4"/>
  <c r="J278" i="4"/>
  <c r="K278" i="4"/>
  <c r="L278" i="4"/>
  <c r="M278" i="4"/>
  <c r="N278" i="4"/>
  <c r="O278" i="4"/>
  <c r="P278" i="4"/>
  <c r="Q278" i="4"/>
  <c r="R278" i="4"/>
  <c r="S278" i="4"/>
  <c r="T278" i="4"/>
  <c r="U278" i="4"/>
  <c r="V278" i="4"/>
  <c r="W278" i="4"/>
  <c r="X278" i="4"/>
  <c r="Y278" i="4"/>
  <c r="Z278" i="4"/>
  <c r="B279" i="4"/>
  <c r="C279" i="4"/>
  <c r="D279" i="4"/>
  <c r="E279" i="4"/>
  <c r="F279" i="4"/>
  <c r="G279" i="4"/>
  <c r="H279" i="4"/>
  <c r="I279" i="4"/>
  <c r="J279" i="4"/>
  <c r="K279" i="4"/>
  <c r="L279" i="4"/>
  <c r="M279" i="4"/>
  <c r="N279" i="4"/>
  <c r="O279" i="4"/>
  <c r="P279" i="4"/>
  <c r="Q279" i="4"/>
  <c r="R279" i="4"/>
  <c r="S279" i="4"/>
  <c r="T279" i="4"/>
  <c r="U279" i="4"/>
  <c r="V279" i="4"/>
  <c r="W279" i="4"/>
  <c r="X279" i="4"/>
  <c r="Y279" i="4"/>
  <c r="Z279" i="4"/>
  <c r="B280" i="4"/>
  <c r="C280" i="4"/>
  <c r="D280" i="4"/>
  <c r="E280" i="4"/>
  <c r="F280" i="4"/>
  <c r="G280" i="4"/>
  <c r="H280" i="4"/>
  <c r="I280" i="4"/>
  <c r="J280" i="4"/>
  <c r="K280" i="4"/>
  <c r="L280" i="4"/>
  <c r="M280" i="4"/>
  <c r="N280" i="4"/>
  <c r="O280" i="4"/>
  <c r="P280" i="4"/>
  <c r="Q280" i="4"/>
  <c r="R280" i="4"/>
  <c r="S280" i="4"/>
  <c r="T280" i="4"/>
  <c r="U280" i="4"/>
  <c r="V280" i="4"/>
  <c r="W280" i="4"/>
  <c r="X280" i="4"/>
  <c r="Y280" i="4"/>
  <c r="Z280" i="4"/>
  <c r="B281" i="4"/>
  <c r="C281" i="4"/>
  <c r="D281" i="4"/>
  <c r="E281" i="4"/>
  <c r="F281" i="4"/>
  <c r="G281" i="4"/>
  <c r="H281" i="4"/>
  <c r="I281" i="4"/>
  <c r="J281" i="4"/>
  <c r="K281" i="4"/>
  <c r="L281" i="4"/>
  <c r="M281" i="4"/>
  <c r="N281" i="4"/>
  <c r="O281" i="4"/>
  <c r="P281" i="4"/>
  <c r="Q281" i="4"/>
  <c r="R281" i="4"/>
  <c r="S281" i="4"/>
  <c r="T281" i="4"/>
  <c r="U281" i="4"/>
  <c r="V281" i="4"/>
  <c r="W281" i="4"/>
  <c r="X281" i="4"/>
  <c r="Y281" i="4"/>
  <c r="Z281" i="4"/>
  <c r="B282" i="4"/>
  <c r="C282" i="4"/>
  <c r="D282" i="4"/>
  <c r="E282" i="4"/>
  <c r="F282" i="4"/>
  <c r="G282" i="4"/>
  <c r="H282" i="4"/>
  <c r="I282" i="4"/>
  <c r="J282" i="4"/>
  <c r="K282" i="4"/>
  <c r="L282" i="4"/>
  <c r="M282" i="4"/>
  <c r="N282" i="4"/>
  <c r="O282" i="4"/>
  <c r="P282" i="4"/>
  <c r="Q282" i="4"/>
  <c r="R282" i="4"/>
  <c r="S282" i="4"/>
  <c r="T282" i="4"/>
  <c r="U282" i="4"/>
  <c r="V282" i="4"/>
  <c r="W282" i="4"/>
  <c r="X282" i="4"/>
  <c r="Y282" i="4"/>
  <c r="Z282" i="4"/>
  <c r="B283" i="4"/>
  <c r="C283" i="4"/>
  <c r="D283" i="4"/>
  <c r="E283" i="4"/>
  <c r="F283" i="4"/>
  <c r="G283" i="4"/>
  <c r="H283" i="4"/>
  <c r="I283" i="4"/>
  <c r="J283" i="4"/>
  <c r="K283" i="4"/>
  <c r="L283" i="4"/>
  <c r="M283" i="4"/>
  <c r="N283" i="4"/>
  <c r="O283" i="4"/>
  <c r="P283" i="4"/>
  <c r="Q283" i="4"/>
  <c r="R283" i="4"/>
  <c r="S283" i="4"/>
  <c r="T283" i="4"/>
  <c r="U283" i="4"/>
  <c r="V283" i="4"/>
  <c r="W283" i="4"/>
  <c r="X283" i="4"/>
  <c r="Y283" i="4"/>
  <c r="Z283" i="4"/>
  <c r="B284" i="4"/>
  <c r="C284" i="4"/>
  <c r="D284" i="4"/>
  <c r="E284" i="4"/>
  <c r="F284" i="4"/>
  <c r="G284" i="4"/>
  <c r="H284" i="4"/>
  <c r="I284" i="4"/>
  <c r="J284" i="4"/>
  <c r="K284" i="4"/>
  <c r="L284" i="4"/>
  <c r="M284" i="4"/>
  <c r="N284" i="4"/>
  <c r="O284" i="4"/>
  <c r="P284" i="4"/>
  <c r="Q284" i="4"/>
  <c r="R284" i="4"/>
  <c r="S284" i="4"/>
  <c r="T284" i="4"/>
  <c r="U284" i="4"/>
  <c r="V284" i="4"/>
  <c r="W284" i="4"/>
  <c r="X284" i="4"/>
  <c r="Y284" i="4"/>
  <c r="Z284" i="4"/>
  <c r="B285" i="4"/>
  <c r="C285" i="4"/>
  <c r="D285" i="4"/>
  <c r="E285" i="4"/>
  <c r="F285" i="4"/>
  <c r="G285" i="4"/>
  <c r="H285" i="4"/>
  <c r="I285" i="4"/>
  <c r="J285" i="4"/>
  <c r="K285" i="4"/>
  <c r="L285" i="4"/>
  <c r="M285" i="4"/>
  <c r="N285" i="4"/>
  <c r="O285" i="4"/>
  <c r="P285" i="4"/>
  <c r="Q285" i="4"/>
  <c r="R285" i="4"/>
  <c r="S285" i="4"/>
  <c r="T285" i="4"/>
  <c r="U285" i="4"/>
  <c r="V285" i="4"/>
  <c r="W285" i="4"/>
  <c r="X285" i="4"/>
  <c r="Y285" i="4"/>
  <c r="Z285" i="4"/>
  <c r="B286" i="4"/>
  <c r="C286" i="4"/>
  <c r="D286" i="4"/>
  <c r="E286" i="4"/>
  <c r="F286" i="4"/>
  <c r="G286" i="4"/>
  <c r="H286" i="4"/>
  <c r="I286" i="4"/>
  <c r="J286" i="4"/>
  <c r="K286" i="4"/>
  <c r="L286" i="4"/>
  <c r="M286" i="4"/>
  <c r="N286" i="4"/>
  <c r="O286" i="4"/>
  <c r="P286" i="4"/>
  <c r="Q286" i="4"/>
  <c r="R286" i="4"/>
  <c r="S286" i="4"/>
  <c r="T286" i="4"/>
  <c r="U286" i="4"/>
  <c r="V286" i="4"/>
  <c r="W286" i="4"/>
  <c r="X286" i="4"/>
  <c r="Y286" i="4"/>
  <c r="Z286" i="4"/>
  <c r="B287" i="4"/>
  <c r="C287" i="4"/>
  <c r="D287" i="4"/>
  <c r="E287" i="4"/>
  <c r="F287" i="4"/>
  <c r="G287" i="4"/>
  <c r="H287" i="4"/>
  <c r="I287" i="4"/>
  <c r="J287" i="4"/>
  <c r="K287" i="4"/>
  <c r="L287" i="4"/>
  <c r="M287" i="4"/>
  <c r="N287" i="4"/>
  <c r="O287" i="4"/>
  <c r="P287" i="4"/>
  <c r="Q287" i="4"/>
  <c r="R287" i="4"/>
  <c r="S287" i="4"/>
  <c r="T287" i="4"/>
  <c r="U287" i="4"/>
  <c r="V287" i="4"/>
  <c r="W287" i="4"/>
  <c r="X287" i="4"/>
  <c r="Y287" i="4"/>
  <c r="Z287" i="4"/>
  <c r="B288" i="4"/>
  <c r="C288" i="4"/>
  <c r="D288" i="4"/>
  <c r="E288" i="4"/>
  <c r="F288" i="4"/>
  <c r="G288" i="4"/>
  <c r="H288" i="4"/>
  <c r="I288" i="4"/>
  <c r="J288" i="4"/>
  <c r="K288" i="4"/>
  <c r="L288" i="4"/>
  <c r="M288" i="4"/>
  <c r="N288" i="4"/>
  <c r="O288" i="4"/>
  <c r="P288" i="4"/>
  <c r="Q288" i="4"/>
  <c r="R288" i="4"/>
  <c r="S288" i="4"/>
  <c r="T288" i="4"/>
  <c r="U288" i="4"/>
  <c r="V288" i="4"/>
  <c r="W288" i="4"/>
  <c r="X288" i="4"/>
  <c r="Y288" i="4"/>
  <c r="Z288" i="4"/>
  <c r="B289" i="4"/>
  <c r="C289" i="4"/>
  <c r="D289" i="4"/>
  <c r="E289" i="4"/>
  <c r="F289" i="4"/>
  <c r="G289" i="4"/>
  <c r="H289" i="4"/>
  <c r="I289" i="4"/>
  <c r="J289" i="4"/>
  <c r="K289" i="4"/>
  <c r="L289" i="4"/>
  <c r="M289" i="4"/>
  <c r="N289" i="4"/>
  <c r="O289" i="4"/>
  <c r="P289" i="4"/>
  <c r="Q289" i="4"/>
  <c r="R289" i="4"/>
  <c r="S289" i="4"/>
  <c r="T289" i="4"/>
  <c r="U289" i="4"/>
  <c r="V289" i="4"/>
  <c r="W289" i="4"/>
  <c r="X289" i="4"/>
  <c r="Y289" i="4"/>
  <c r="Z289" i="4"/>
  <c r="B290" i="4"/>
  <c r="C290" i="4"/>
  <c r="D290" i="4"/>
  <c r="E290" i="4"/>
  <c r="F290" i="4"/>
  <c r="G290" i="4"/>
  <c r="H290" i="4"/>
  <c r="I290" i="4"/>
  <c r="J290" i="4"/>
  <c r="K290" i="4"/>
  <c r="L290" i="4"/>
  <c r="M290" i="4"/>
  <c r="N290" i="4"/>
  <c r="O290" i="4"/>
  <c r="P290" i="4"/>
  <c r="Q290" i="4"/>
  <c r="R290" i="4"/>
  <c r="S290" i="4"/>
  <c r="T290" i="4"/>
  <c r="U290" i="4"/>
  <c r="V290" i="4"/>
  <c r="W290" i="4"/>
  <c r="X290" i="4"/>
  <c r="Y290" i="4"/>
  <c r="Z290" i="4"/>
  <c r="B291" i="4"/>
  <c r="C291" i="4"/>
  <c r="D291" i="4"/>
  <c r="E291" i="4"/>
  <c r="F291" i="4"/>
  <c r="G291" i="4"/>
  <c r="H291" i="4"/>
  <c r="I291" i="4"/>
  <c r="J291" i="4"/>
  <c r="K291" i="4"/>
  <c r="L291" i="4"/>
  <c r="M291" i="4"/>
  <c r="N291" i="4"/>
  <c r="O291" i="4"/>
  <c r="P291" i="4"/>
  <c r="Q291" i="4"/>
  <c r="R291" i="4"/>
  <c r="S291" i="4"/>
  <c r="T291" i="4"/>
  <c r="U291" i="4"/>
  <c r="V291" i="4"/>
  <c r="W291" i="4"/>
  <c r="X291" i="4"/>
  <c r="Y291" i="4"/>
  <c r="Z291" i="4"/>
  <c r="B292" i="4"/>
  <c r="C292" i="4"/>
  <c r="D292" i="4"/>
  <c r="E292" i="4"/>
  <c r="F292" i="4"/>
  <c r="G292" i="4"/>
  <c r="H292" i="4"/>
  <c r="I292" i="4"/>
  <c r="J292" i="4"/>
  <c r="K292" i="4"/>
  <c r="L292" i="4"/>
  <c r="M292" i="4"/>
  <c r="N292" i="4"/>
  <c r="O292" i="4"/>
  <c r="P292" i="4"/>
  <c r="Q292" i="4"/>
  <c r="R292" i="4"/>
  <c r="S292" i="4"/>
  <c r="T292" i="4"/>
  <c r="U292" i="4"/>
  <c r="V292" i="4"/>
  <c r="W292" i="4"/>
  <c r="X292" i="4"/>
  <c r="Y292" i="4"/>
  <c r="Z292" i="4"/>
  <c r="B293" i="4"/>
  <c r="C293" i="4"/>
  <c r="D293" i="4"/>
  <c r="E293" i="4"/>
  <c r="F293" i="4"/>
  <c r="G293" i="4"/>
  <c r="H293" i="4"/>
  <c r="I293" i="4"/>
  <c r="J293" i="4"/>
  <c r="K293" i="4"/>
  <c r="L293" i="4"/>
  <c r="M293" i="4"/>
  <c r="N293" i="4"/>
  <c r="O293" i="4"/>
  <c r="P293" i="4"/>
  <c r="Q293" i="4"/>
  <c r="R293" i="4"/>
  <c r="S293" i="4"/>
  <c r="T293" i="4"/>
  <c r="U293" i="4"/>
  <c r="V293" i="4"/>
  <c r="W293" i="4"/>
  <c r="X293" i="4"/>
  <c r="Y293" i="4"/>
  <c r="Z293" i="4"/>
  <c r="B294" i="4"/>
  <c r="C294" i="4"/>
  <c r="D294" i="4"/>
  <c r="E294" i="4"/>
  <c r="F294" i="4"/>
  <c r="G294" i="4"/>
  <c r="H294" i="4"/>
  <c r="I294" i="4"/>
  <c r="J294" i="4"/>
  <c r="K294" i="4"/>
  <c r="L294" i="4"/>
  <c r="M294" i="4"/>
  <c r="N294" i="4"/>
  <c r="O294" i="4"/>
  <c r="P294" i="4"/>
  <c r="Q294" i="4"/>
  <c r="R294" i="4"/>
  <c r="S294" i="4"/>
  <c r="T294" i="4"/>
  <c r="U294" i="4"/>
  <c r="V294" i="4"/>
  <c r="W294" i="4"/>
  <c r="X294" i="4"/>
  <c r="Y294" i="4"/>
  <c r="Z294" i="4"/>
  <c r="B295" i="4"/>
  <c r="C295" i="4"/>
  <c r="D295" i="4"/>
  <c r="E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B296" i="4"/>
  <c r="C296" i="4"/>
  <c r="D296" i="4"/>
  <c r="E296" i="4"/>
  <c r="F296" i="4"/>
  <c r="G296" i="4"/>
  <c r="H296" i="4"/>
  <c r="I296" i="4"/>
  <c r="J296" i="4"/>
  <c r="K296" i="4"/>
  <c r="L296" i="4"/>
  <c r="M296" i="4"/>
  <c r="N296" i="4"/>
  <c r="O296" i="4"/>
  <c r="P296" i="4"/>
  <c r="Q296" i="4"/>
  <c r="R296" i="4"/>
  <c r="S296" i="4"/>
  <c r="T296" i="4"/>
  <c r="U296" i="4"/>
  <c r="V296" i="4"/>
  <c r="W296" i="4"/>
  <c r="X296" i="4"/>
  <c r="Y296" i="4"/>
  <c r="Z296" i="4"/>
  <c r="B297" i="4"/>
  <c r="C297" i="4"/>
  <c r="D297" i="4"/>
  <c r="E297" i="4"/>
  <c r="F297" i="4"/>
  <c r="G297" i="4"/>
  <c r="H297" i="4"/>
  <c r="I297" i="4"/>
  <c r="J297" i="4"/>
  <c r="K297" i="4"/>
  <c r="L297" i="4"/>
  <c r="M297" i="4"/>
  <c r="N297" i="4"/>
  <c r="O297" i="4"/>
  <c r="P297" i="4"/>
  <c r="Q297" i="4"/>
  <c r="R297" i="4"/>
  <c r="S297" i="4"/>
  <c r="T297" i="4"/>
  <c r="U297" i="4"/>
  <c r="V297" i="4"/>
  <c r="W297" i="4"/>
  <c r="X297" i="4"/>
  <c r="Y297" i="4"/>
  <c r="Z297" i="4"/>
  <c r="B298" i="4"/>
  <c r="C298" i="4"/>
  <c r="D298" i="4"/>
  <c r="E298" i="4"/>
  <c r="F298" i="4"/>
  <c r="G298" i="4"/>
  <c r="H298" i="4"/>
  <c r="I298" i="4"/>
  <c r="J298" i="4"/>
  <c r="K298" i="4"/>
  <c r="L298" i="4"/>
  <c r="M298" i="4"/>
  <c r="N298" i="4"/>
  <c r="O298" i="4"/>
  <c r="P298" i="4"/>
  <c r="Q298" i="4"/>
  <c r="R298" i="4"/>
  <c r="S298" i="4"/>
  <c r="T298" i="4"/>
  <c r="U298" i="4"/>
  <c r="V298" i="4"/>
  <c r="W298" i="4"/>
  <c r="X298" i="4"/>
  <c r="Y298" i="4"/>
  <c r="Z298" i="4"/>
  <c r="B299" i="4"/>
  <c r="C299" i="4"/>
  <c r="D299" i="4"/>
  <c r="E299" i="4"/>
  <c r="F299" i="4"/>
  <c r="G299" i="4"/>
  <c r="H299" i="4"/>
  <c r="I299" i="4"/>
  <c r="J299" i="4"/>
  <c r="K299" i="4"/>
  <c r="L299" i="4"/>
  <c r="M299" i="4"/>
  <c r="N299" i="4"/>
  <c r="O299" i="4"/>
  <c r="P299" i="4"/>
  <c r="Q299" i="4"/>
  <c r="R299" i="4"/>
  <c r="S299" i="4"/>
  <c r="T299" i="4"/>
  <c r="U299" i="4"/>
  <c r="V299" i="4"/>
  <c r="W299" i="4"/>
  <c r="X299" i="4"/>
  <c r="Y299" i="4"/>
  <c r="Z299" i="4"/>
  <c r="B300" i="4"/>
  <c r="C300" i="4"/>
  <c r="D300" i="4"/>
  <c r="E300" i="4"/>
  <c r="F300" i="4"/>
  <c r="G300" i="4"/>
  <c r="H300" i="4"/>
  <c r="I300" i="4"/>
  <c r="J300" i="4"/>
  <c r="K300" i="4"/>
  <c r="L300" i="4"/>
  <c r="M300" i="4"/>
  <c r="N300" i="4"/>
  <c r="O300" i="4"/>
  <c r="P300" i="4"/>
  <c r="Q300" i="4"/>
  <c r="R300" i="4"/>
  <c r="S300" i="4"/>
  <c r="T300" i="4"/>
  <c r="U300" i="4"/>
  <c r="V300" i="4"/>
  <c r="W300" i="4"/>
  <c r="X300" i="4"/>
  <c r="Y300" i="4"/>
  <c r="Z300" i="4"/>
  <c r="B301" i="4"/>
  <c r="C301" i="4"/>
  <c r="D301" i="4"/>
  <c r="E301" i="4"/>
  <c r="F301" i="4"/>
  <c r="G301" i="4"/>
  <c r="H301" i="4"/>
  <c r="I301" i="4"/>
  <c r="J301" i="4"/>
  <c r="K301" i="4"/>
  <c r="L301" i="4"/>
  <c r="M301" i="4"/>
  <c r="N301" i="4"/>
  <c r="O301" i="4"/>
  <c r="P301" i="4"/>
  <c r="Q301" i="4"/>
  <c r="R301" i="4"/>
  <c r="S301" i="4"/>
  <c r="T301" i="4"/>
  <c r="U301" i="4"/>
  <c r="V301" i="4"/>
  <c r="W301" i="4"/>
  <c r="X301" i="4"/>
  <c r="Y301" i="4"/>
  <c r="Z301" i="4"/>
  <c r="B302" i="4"/>
  <c r="C302" i="4"/>
  <c r="D302" i="4"/>
  <c r="E302" i="4"/>
  <c r="F302" i="4"/>
  <c r="G302" i="4"/>
  <c r="H302" i="4"/>
  <c r="I302" i="4"/>
  <c r="J302" i="4"/>
  <c r="K302" i="4"/>
  <c r="L302" i="4"/>
  <c r="M302" i="4"/>
  <c r="N302" i="4"/>
  <c r="O302" i="4"/>
  <c r="P302" i="4"/>
  <c r="Q302" i="4"/>
  <c r="R302" i="4"/>
  <c r="S302" i="4"/>
  <c r="T302" i="4"/>
  <c r="U302" i="4"/>
  <c r="V302" i="4"/>
  <c r="W302" i="4"/>
  <c r="X302" i="4"/>
  <c r="Y302" i="4"/>
  <c r="Z302" i="4"/>
  <c r="B303" i="4"/>
  <c r="C303" i="4"/>
  <c r="D303" i="4"/>
  <c r="E303" i="4"/>
  <c r="F303" i="4"/>
  <c r="G303" i="4"/>
  <c r="H303" i="4"/>
  <c r="I303" i="4"/>
  <c r="J303" i="4"/>
  <c r="K303" i="4"/>
  <c r="L303" i="4"/>
  <c r="M303" i="4"/>
  <c r="N303" i="4"/>
  <c r="O303" i="4"/>
  <c r="P303" i="4"/>
  <c r="Q303" i="4"/>
  <c r="R303" i="4"/>
  <c r="S303" i="4"/>
  <c r="T303" i="4"/>
  <c r="U303" i="4"/>
  <c r="V303" i="4"/>
  <c r="W303" i="4"/>
  <c r="X303" i="4"/>
  <c r="Y303" i="4"/>
  <c r="Z303" i="4"/>
  <c r="B304" i="4"/>
  <c r="C304" i="4"/>
  <c r="D304" i="4"/>
  <c r="E304" i="4"/>
  <c r="F304" i="4"/>
  <c r="G304" i="4"/>
  <c r="H304" i="4"/>
  <c r="I304" i="4"/>
  <c r="J304" i="4"/>
  <c r="K304" i="4"/>
  <c r="L304" i="4"/>
  <c r="M304" i="4"/>
  <c r="N304" i="4"/>
  <c r="O304" i="4"/>
  <c r="P304" i="4"/>
  <c r="Q304" i="4"/>
  <c r="R304" i="4"/>
  <c r="S304" i="4"/>
  <c r="T304" i="4"/>
  <c r="U304" i="4"/>
  <c r="V304" i="4"/>
  <c r="W304" i="4"/>
  <c r="X304" i="4"/>
  <c r="Y304" i="4"/>
  <c r="Z304" i="4"/>
  <c r="B305" i="4"/>
  <c r="C305" i="4"/>
  <c r="D305" i="4"/>
  <c r="E305" i="4"/>
  <c r="F305" i="4"/>
  <c r="G305" i="4"/>
  <c r="H305" i="4"/>
  <c r="I305" i="4"/>
  <c r="J305" i="4"/>
  <c r="K305" i="4"/>
  <c r="L305" i="4"/>
  <c r="M305" i="4"/>
  <c r="N305" i="4"/>
  <c r="O305" i="4"/>
  <c r="P305" i="4"/>
  <c r="Q305" i="4"/>
  <c r="R305" i="4"/>
  <c r="S305" i="4"/>
  <c r="T305" i="4"/>
  <c r="U305" i="4"/>
  <c r="V305" i="4"/>
  <c r="W305" i="4"/>
  <c r="X305" i="4"/>
  <c r="Y305" i="4"/>
  <c r="Z305" i="4"/>
  <c r="B306" i="4"/>
  <c r="C306" i="4"/>
  <c r="D306" i="4"/>
  <c r="E306" i="4"/>
  <c r="F306" i="4"/>
  <c r="G306" i="4"/>
  <c r="H306" i="4"/>
  <c r="I306" i="4"/>
  <c r="J306" i="4"/>
  <c r="K306" i="4"/>
  <c r="L306" i="4"/>
  <c r="M306" i="4"/>
  <c r="N306" i="4"/>
  <c r="O306" i="4"/>
  <c r="P306" i="4"/>
  <c r="Q306" i="4"/>
  <c r="R306" i="4"/>
  <c r="S306" i="4"/>
  <c r="T306" i="4"/>
  <c r="U306" i="4"/>
  <c r="V306" i="4"/>
  <c r="W306" i="4"/>
  <c r="X306" i="4"/>
  <c r="Y306" i="4"/>
  <c r="Z306" i="4"/>
  <c r="B307" i="4"/>
  <c r="C307" i="4"/>
  <c r="D307" i="4"/>
  <c r="E307" i="4"/>
  <c r="F307" i="4"/>
  <c r="G307" i="4"/>
  <c r="H307" i="4"/>
  <c r="I307" i="4"/>
  <c r="J307" i="4"/>
  <c r="K307" i="4"/>
  <c r="L307" i="4"/>
  <c r="M307" i="4"/>
  <c r="N307" i="4"/>
  <c r="O307" i="4"/>
  <c r="P307" i="4"/>
  <c r="Q307" i="4"/>
  <c r="R307" i="4"/>
  <c r="S307" i="4"/>
  <c r="T307" i="4"/>
  <c r="U307" i="4"/>
  <c r="V307" i="4"/>
  <c r="W307" i="4"/>
  <c r="X307" i="4"/>
  <c r="Y307" i="4"/>
  <c r="Z307" i="4"/>
  <c r="B308" i="4"/>
  <c r="C308" i="4"/>
  <c r="D308" i="4"/>
  <c r="E308" i="4"/>
  <c r="F308" i="4"/>
  <c r="G308" i="4"/>
  <c r="H308" i="4"/>
  <c r="I308" i="4"/>
  <c r="J308" i="4"/>
  <c r="K308" i="4"/>
  <c r="L308" i="4"/>
  <c r="M308" i="4"/>
  <c r="N308" i="4"/>
  <c r="O308" i="4"/>
  <c r="P308" i="4"/>
  <c r="Q308" i="4"/>
  <c r="R308" i="4"/>
  <c r="S308" i="4"/>
  <c r="T308" i="4"/>
  <c r="U308" i="4"/>
  <c r="V308" i="4"/>
  <c r="W308" i="4"/>
  <c r="X308" i="4"/>
  <c r="Y308" i="4"/>
  <c r="Z308" i="4"/>
  <c r="B309" i="4"/>
  <c r="C309" i="4"/>
  <c r="D309" i="4"/>
  <c r="E309" i="4"/>
  <c r="F309" i="4"/>
  <c r="G309" i="4"/>
  <c r="H309" i="4"/>
  <c r="I309" i="4"/>
  <c r="J309" i="4"/>
  <c r="K309" i="4"/>
  <c r="L309" i="4"/>
  <c r="M309" i="4"/>
  <c r="N309" i="4"/>
  <c r="O309" i="4"/>
  <c r="P309" i="4"/>
  <c r="Q309" i="4"/>
  <c r="R309" i="4"/>
  <c r="S309" i="4"/>
  <c r="T309" i="4"/>
  <c r="U309" i="4"/>
  <c r="V309" i="4"/>
  <c r="W309" i="4"/>
  <c r="X309" i="4"/>
  <c r="Y309" i="4"/>
  <c r="Z309" i="4"/>
  <c r="B310" i="4"/>
  <c r="C310" i="4"/>
  <c r="D310" i="4"/>
  <c r="E310" i="4"/>
  <c r="F310" i="4"/>
  <c r="G310" i="4"/>
  <c r="H310" i="4"/>
  <c r="I310" i="4"/>
  <c r="J310" i="4"/>
  <c r="K310" i="4"/>
  <c r="L310" i="4"/>
  <c r="M310" i="4"/>
  <c r="N310" i="4"/>
  <c r="O310" i="4"/>
  <c r="P310" i="4"/>
  <c r="Q310" i="4"/>
  <c r="R310" i="4"/>
  <c r="S310" i="4"/>
  <c r="T310" i="4"/>
  <c r="U310" i="4"/>
  <c r="V310" i="4"/>
  <c r="W310" i="4"/>
  <c r="X310" i="4"/>
  <c r="Y310" i="4"/>
  <c r="Z310" i="4"/>
  <c r="B311" i="4"/>
  <c r="C311" i="4"/>
  <c r="D311" i="4"/>
  <c r="E311" i="4"/>
  <c r="F311" i="4"/>
  <c r="G311" i="4"/>
  <c r="H311" i="4"/>
  <c r="I311" i="4"/>
  <c r="J311" i="4"/>
  <c r="K311" i="4"/>
  <c r="L311" i="4"/>
  <c r="M311" i="4"/>
  <c r="N311" i="4"/>
  <c r="O311" i="4"/>
  <c r="P311" i="4"/>
  <c r="Q311" i="4"/>
  <c r="R311" i="4"/>
  <c r="S311" i="4"/>
  <c r="T311" i="4"/>
  <c r="U311" i="4"/>
  <c r="V311" i="4"/>
  <c r="W311" i="4"/>
  <c r="X311" i="4"/>
  <c r="Y311" i="4"/>
  <c r="Z311" i="4"/>
  <c r="B312" i="4"/>
  <c r="C312" i="4"/>
  <c r="D312" i="4"/>
  <c r="E312" i="4"/>
  <c r="F312" i="4"/>
  <c r="G312" i="4"/>
  <c r="H312" i="4"/>
  <c r="I312" i="4"/>
  <c r="J312" i="4"/>
  <c r="K312" i="4"/>
  <c r="L312" i="4"/>
  <c r="M312" i="4"/>
  <c r="N312" i="4"/>
  <c r="O312" i="4"/>
  <c r="P312" i="4"/>
  <c r="Q312" i="4"/>
  <c r="R312" i="4"/>
  <c r="S312" i="4"/>
  <c r="T312" i="4"/>
  <c r="U312" i="4"/>
  <c r="V312" i="4"/>
  <c r="W312" i="4"/>
  <c r="X312" i="4"/>
  <c r="Y312" i="4"/>
  <c r="Z312" i="4"/>
  <c r="B313" i="4"/>
  <c r="C313" i="4"/>
  <c r="D313" i="4"/>
  <c r="E313" i="4"/>
  <c r="F313" i="4"/>
  <c r="G313" i="4"/>
  <c r="H313" i="4"/>
  <c r="I313" i="4"/>
  <c r="J313" i="4"/>
  <c r="K313" i="4"/>
  <c r="L313" i="4"/>
  <c r="M313" i="4"/>
  <c r="N313" i="4"/>
  <c r="O313" i="4"/>
  <c r="P313" i="4"/>
  <c r="Q313" i="4"/>
  <c r="R313" i="4"/>
  <c r="S313" i="4"/>
  <c r="T313" i="4"/>
  <c r="U313" i="4"/>
  <c r="V313" i="4"/>
  <c r="W313" i="4"/>
  <c r="X313" i="4"/>
  <c r="Y313" i="4"/>
  <c r="Z313" i="4"/>
  <c r="B314" i="4"/>
  <c r="C314" i="4"/>
  <c r="D314" i="4"/>
  <c r="E314" i="4"/>
  <c r="F314" i="4"/>
  <c r="G314" i="4"/>
  <c r="H314" i="4"/>
  <c r="I314" i="4"/>
  <c r="J314" i="4"/>
  <c r="K314" i="4"/>
  <c r="L314" i="4"/>
  <c r="M314" i="4"/>
  <c r="N314" i="4"/>
  <c r="O314" i="4"/>
  <c r="P314" i="4"/>
  <c r="Q314" i="4"/>
  <c r="R314" i="4"/>
  <c r="S314" i="4"/>
  <c r="T314" i="4"/>
  <c r="U314" i="4"/>
  <c r="V314" i="4"/>
  <c r="W314" i="4"/>
  <c r="X314" i="4"/>
  <c r="Y314" i="4"/>
  <c r="Z314" i="4"/>
  <c r="B315" i="4"/>
  <c r="C315" i="4"/>
  <c r="D315" i="4"/>
  <c r="E315" i="4"/>
  <c r="F315" i="4"/>
  <c r="G315" i="4"/>
  <c r="H315" i="4"/>
  <c r="I315" i="4"/>
  <c r="J315" i="4"/>
  <c r="K315" i="4"/>
  <c r="L315" i="4"/>
  <c r="M315" i="4"/>
  <c r="N315" i="4"/>
  <c r="O315" i="4"/>
  <c r="P315" i="4"/>
  <c r="Q315" i="4"/>
  <c r="R315" i="4"/>
  <c r="S315" i="4"/>
  <c r="T315" i="4"/>
  <c r="U315" i="4"/>
  <c r="V315" i="4"/>
  <c r="W315" i="4"/>
  <c r="X315" i="4"/>
  <c r="Y315" i="4"/>
  <c r="Z315" i="4"/>
  <c r="B316" i="4"/>
  <c r="C316" i="4"/>
  <c r="D316" i="4"/>
  <c r="E316" i="4"/>
  <c r="F316" i="4"/>
  <c r="G316" i="4"/>
  <c r="H316" i="4"/>
  <c r="I316" i="4"/>
  <c r="J316" i="4"/>
  <c r="K316" i="4"/>
  <c r="L316" i="4"/>
  <c r="M316" i="4"/>
  <c r="N316" i="4"/>
  <c r="O316" i="4"/>
  <c r="P316" i="4"/>
  <c r="Q316" i="4"/>
  <c r="R316" i="4"/>
  <c r="S316" i="4"/>
  <c r="T316" i="4"/>
  <c r="U316" i="4"/>
  <c r="V316" i="4"/>
  <c r="W316" i="4"/>
  <c r="X316" i="4"/>
  <c r="Y316" i="4"/>
  <c r="Z316" i="4"/>
  <c r="B317" i="4"/>
  <c r="C317" i="4"/>
  <c r="D317" i="4"/>
  <c r="E317" i="4"/>
  <c r="F317" i="4"/>
  <c r="G317" i="4"/>
  <c r="H317" i="4"/>
  <c r="I317" i="4"/>
  <c r="J317" i="4"/>
  <c r="K317" i="4"/>
  <c r="L317" i="4"/>
  <c r="M317" i="4"/>
  <c r="N317" i="4"/>
  <c r="O317" i="4"/>
  <c r="P317" i="4"/>
  <c r="Q317" i="4"/>
  <c r="R317" i="4"/>
  <c r="S317" i="4"/>
  <c r="T317" i="4"/>
  <c r="U317" i="4"/>
  <c r="V317" i="4"/>
  <c r="W317" i="4"/>
  <c r="X317" i="4"/>
  <c r="Y317" i="4"/>
  <c r="Z317" i="4"/>
  <c r="B318" i="4"/>
  <c r="C318" i="4"/>
  <c r="D318" i="4"/>
  <c r="E318" i="4"/>
  <c r="F318" i="4"/>
  <c r="G318" i="4"/>
  <c r="H318" i="4"/>
  <c r="I318" i="4"/>
  <c r="J318" i="4"/>
  <c r="K318" i="4"/>
  <c r="L318" i="4"/>
  <c r="M318" i="4"/>
  <c r="N318" i="4"/>
  <c r="O318" i="4"/>
  <c r="P318" i="4"/>
  <c r="Q318" i="4"/>
  <c r="R318" i="4"/>
  <c r="S318" i="4"/>
  <c r="T318" i="4"/>
  <c r="U318" i="4"/>
  <c r="V318" i="4"/>
  <c r="W318" i="4"/>
  <c r="X318" i="4"/>
  <c r="Y318" i="4"/>
  <c r="Z318" i="4"/>
  <c r="B319" i="4"/>
  <c r="C319" i="4"/>
  <c r="D319" i="4"/>
  <c r="E319" i="4"/>
  <c r="F319" i="4"/>
  <c r="G319" i="4"/>
  <c r="H319" i="4"/>
  <c r="I319" i="4"/>
  <c r="J319" i="4"/>
  <c r="K319" i="4"/>
  <c r="L319" i="4"/>
  <c r="M319" i="4"/>
  <c r="N319" i="4"/>
  <c r="O319" i="4"/>
  <c r="P319" i="4"/>
  <c r="Q319" i="4"/>
  <c r="R319" i="4"/>
  <c r="S319" i="4"/>
  <c r="T319" i="4"/>
  <c r="U319" i="4"/>
  <c r="V319" i="4"/>
  <c r="W319" i="4"/>
  <c r="X319" i="4"/>
  <c r="Y319" i="4"/>
  <c r="Z319" i="4"/>
  <c r="B320" i="4"/>
  <c r="C320" i="4"/>
  <c r="D320" i="4"/>
  <c r="E320" i="4"/>
  <c r="F320" i="4"/>
  <c r="G320" i="4"/>
  <c r="H320" i="4"/>
  <c r="I320" i="4"/>
  <c r="J320" i="4"/>
  <c r="K320" i="4"/>
  <c r="L320" i="4"/>
  <c r="M320" i="4"/>
  <c r="N320" i="4"/>
  <c r="O320" i="4"/>
  <c r="P320" i="4"/>
  <c r="Q320" i="4"/>
  <c r="R320" i="4"/>
  <c r="S320" i="4"/>
  <c r="T320" i="4"/>
  <c r="U320" i="4"/>
  <c r="V320" i="4"/>
  <c r="W320" i="4"/>
  <c r="X320" i="4"/>
  <c r="Y320" i="4"/>
  <c r="Z320" i="4"/>
  <c r="B321" i="4"/>
  <c r="C321" i="4"/>
  <c r="D321" i="4"/>
  <c r="E321" i="4"/>
  <c r="F321" i="4"/>
  <c r="G321" i="4"/>
  <c r="H321" i="4"/>
  <c r="I321" i="4"/>
  <c r="J321" i="4"/>
  <c r="K321" i="4"/>
  <c r="L321" i="4"/>
  <c r="M321" i="4"/>
  <c r="N321" i="4"/>
  <c r="O321" i="4"/>
  <c r="P321" i="4"/>
  <c r="Q321" i="4"/>
  <c r="R321" i="4"/>
  <c r="S321" i="4"/>
  <c r="T321" i="4"/>
  <c r="U321" i="4"/>
  <c r="V321" i="4"/>
  <c r="W321" i="4"/>
  <c r="X321" i="4"/>
  <c r="Y321" i="4"/>
  <c r="Z321" i="4"/>
  <c r="B322" i="4"/>
  <c r="C322" i="4"/>
  <c r="D322" i="4"/>
  <c r="E322" i="4"/>
  <c r="F322" i="4"/>
  <c r="G322" i="4"/>
  <c r="H322" i="4"/>
  <c r="I322" i="4"/>
  <c r="J322" i="4"/>
  <c r="K322" i="4"/>
  <c r="L322" i="4"/>
  <c r="M322" i="4"/>
  <c r="N322" i="4"/>
  <c r="O322" i="4"/>
  <c r="P322" i="4"/>
  <c r="Q322" i="4"/>
  <c r="R322" i="4"/>
  <c r="S322" i="4"/>
  <c r="T322" i="4"/>
  <c r="U322" i="4"/>
  <c r="V322" i="4"/>
  <c r="W322" i="4"/>
  <c r="X322" i="4"/>
  <c r="Y322" i="4"/>
  <c r="Z322" i="4"/>
  <c r="B323" i="4"/>
  <c r="C323" i="4"/>
  <c r="D323" i="4"/>
  <c r="E323" i="4"/>
  <c r="F323" i="4"/>
  <c r="G323" i="4"/>
  <c r="H323" i="4"/>
  <c r="I323" i="4"/>
  <c r="J323" i="4"/>
  <c r="K323" i="4"/>
  <c r="L323" i="4"/>
  <c r="M323" i="4"/>
  <c r="N323" i="4"/>
  <c r="O323" i="4"/>
  <c r="P323" i="4"/>
  <c r="Q323" i="4"/>
  <c r="R323" i="4"/>
  <c r="S323" i="4"/>
  <c r="T323" i="4"/>
  <c r="U323" i="4"/>
  <c r="V323" i="4"/>
  <c r="W323" i="4"/>
  <c r="X323" i="4"/>
  <c r="Y323" i="4"/>
  <c r="Z323" i="4"/>
  <c r="B324" i="4"/>
  <c r="C324" i="4"/>
  <c r="D324" i="4"/>
  <c r="E324" i="4"/>
  <c r="F324" i="4"/>
  <c r="G324" i="4"/>
  <c r="H324" i="4"/>
  <c r="I324" i="4"/>
  <c r="J324" i="4"/>
  <c r="K324" i="4"/>
  <c r="L324" i="4"/>
  <c r="M324" i="4"/>
  <c r="N324" i="4"/>
  <c r="O324" i="4"/>
  <c r="P324" i="4"/>
  <c r="Q324" i="4"/>
  <c r="R324" i="4"/>
  <c r="S324" i="4"/>
  <c r="T324" i="4"/>
  <c r="U324" i="4"/>
  <c r="V324" i="4"/>
  <c r="W324" i="4"/>
  <c r="X324" i="4"/>
  <c r="Y324" i="4"/>
  <c r="Z324" i="4"/>
  <c r="B325" i="4"/>
  <c r="C325" i="4"/>
  <c r="D325" i="4"/>
  <c r="E325" i="4"/>
  <c r="F325" i="4"/>
  <c r="G325" i="4"/>
  <c r="H325" i="4"/>
  <c r="I325" i="4"/>
  <c r="J325" i="4"/>
  <c r="K325" i="4"/>
  <c r="L325" i="4"/>
  <c r="M325" i="4"/>
  <c r="N325" i="4"/>
  <c r="O325" i="4"/>
  <c r="P325" i="4"/>
  <c r="Q325" i="4"/>
  <c r="R325" i="4"/>
  <c r="S325" i="4"/>
  <c r="T325" i="4"/>
  <c r="U325" i="4"/>
  <c r="V325" i="4"/>
  <c r="W325" i="4"/>
  <c r="X325" i="4"/>
  <c r="Y325" i="4"/>
  <c r="Z325" i="4"/>
  <c r="B326" i="4"/>
  <c r="C326" i="4"/>
  <c r="D326" i="4"/>
  <c r="E326" i="4"/>
  <c r="F326" i="4"/>
  <c r="G326" i="4"/>
  <c r="H326" i="4"/>
  <c r="I326" i="4"/>
  <c r="J326" i="4"/>
  <c r="K326" i="4"/>
  <c r="L326" i="4"/>
  <c r="M326" i="4"/>
  <c r="N326" i="4"/>
  <c r="O326" i="4"/>
  <c r="P326" i="4"/>
  <c r="Q326" i="4"/>
  <c r="R326" i="4"/>
  <c r="S326" i="4"/>
  <c r="T326" i="4"/>
  <c r="U326" i="4"/>
  <c r="V326" i="4"/>
  <c r="W326" i="4"/>
  <c r="X326" i="4"/>
  <c r="Y326" i="4"/>
  <c r="Z326" i="4"/>
  <c r="B327" i="4"/>
  <c r="C327" i="4"/>
  <c r="D327" i="4"/>
  <c r="E327" i="4"/>
  <c r="F327" i="4"/>
  <c r="G327" i="4"/>
  <c r="H327" i="4"/>
  <c r="I327" i="4"/>
  <c r="J327" i="4"/>
  <c r="K327" i="4"/>
  <c r="L327" i="4"/>
  <c r="M327" i="4"/>
  <c r="N327" i="4"/>
  <c r="O327" i="4"/>
  <c r="P327" i="4"/>
  <c r="Q327" i="4"/>
  <c r="R327" i="4"/>
  <c r="S327" i="4"/>
  <c r="T327" i="4"/>
  <c r="U327" i="4"/>
  <c r="V327" i="4"/>
  <c r="W327" i="4"/>
  <c r="X327" i="4"/>
  <c r="Y327" i="4"/>
  <c r="Z327" i="4"/>
  <c r="B328" i="4"/>
  <c r="C328" i="4"/>
  <c r="D328" i="4"/>
  <c r="E328" i="4"/>
  <c r="F328" i="4"/>
  <c r="G328" i="4"/>
  <c r="H328" i="4"/>
  <c r="I328" i="4"/>
  <c r="J328" i="4"/>
  <c r="K328" i="4"/>
  <c r="L328" i="4"/>
  <c r="M328" i="4"/>
  <c r="N328" i="4"/>
  <c r="O328" i="4"/>
  <c r="P328" i="4"/>
  <c r="Q328" i="4"/>
  <c r="R328" i="4"/>
  <c r="S328" i="4"/>
  <c r="T328" i="4"/>
  <c r="U328" i="4"/>
  <c r="V328" i="4"/>
  <c r="W328" i="4"/>
  <c r="X328" i="4"/>
  <c r="Y328" i="4"/>
  <c r="Z328" i="4"/>
  <c r="B329" i="4"/>
  <c r="C329" i="4"/>
  <c r="D329" i="4"/>
  <c r="E329" i="4"/>
  <c r="F329" i="4"/>
  <c r="G329" i="4"/>
  <c r="H329" i="4"/>
  <c r="I329" i="4"/>
  <c r="J329" i="4"/>
  <c r="K329" i="4"/>
  <c r="L329" i="4"/>
  <c r="M329" i="4"/>
  <c r="N329" i="4"/>
  <c r="O329" i="4"/>
  <c r="P329" i="4"/>
  <c r="Q329" i="4"/>
  <c r="R329" i="4"/>
  <c r="S329" i="4"/>
  <c r="T329" i="4"/>
  <c r="U329" i="4"/>
  <c r="V329" i="4"/>
  <c r="W329" i="4"/>
  <c r="X329" i="4"/>
  <c r="Y329" i="4"/>
  <c r="Z329" i="4"/>
  <c r="B330" i="4"/>
  <c r="C330" i="4"/>
  <c r="D330" i="4"/>
  <c r="E330" i="4"/>
  <c r="F330" i="4"/>
  <c r="G330" i="4"/>
  <c r="H330" i="4"/>
  <c r="I330" i="4"/>
  <c r="J330" i="4"/>
  <c r="K330" i="4"/>
  <c r="L330" i="4"/>
  <c r="M330" i="4"/>
  <c r="N330" i="4"/>
  <c r="O330" i="4"/>
  <c r="P330" i="4"/>
  <c r="Q330" i="4"/>
  <c r="R330" i="4"/>
  <c r="S330" i="4"/>
  <c r="T330" i="4"/>
  <c r="U330" i="4"/>
  <c r="V330" i="4"/>
  <c r="W330" i="4"/>
  <c r="X330" i="4"/>
  <c r="Y330" i="4"/>
  <c r="Z330" i="4"/>
  <c r="B331" i="4"/>
  <c r="C331" i="4"/>
  <c r="D331" i="4"/>
  <c r="E331" i="4"/>
  <c r="F331" i="4"/>
  <c r="G331" i="4"/>
  <c r="H331" i="4"/>
  <c r="I331" i="4"/>
  <c r="J331" i="4"/>
  <c r="K331" i="4"/>
  <c r="L331" i="4"/>
  <c r="M331" i="4"/>
  <c r="N331" i="4"/>
  <c r="O331" i="4"/>
  <c r="P331" i="4"/>
  <c r="Q331" i="4"/>
  <c r="R331" i="4"/>
  <c r="S331" i="4"/>
  <c r="T331" i="4"/>
  <c r="U331" i="4"/>
  <c r="V331" i="4"/>
  <c r="W331" i="4"/>
  <c r="X331" i="4"/>
  <c r="Y331" i="4"/>
  <c r="Z331" i="4"/>
  <c r="B332" i="4"/>
  <c r="C332" i="4"/>
  <c r="D332" i="4"/>
  <c r="E332" i="4"/>
  <c r="F332" i="4"/>
  <c r="G332" i="4"/>
  <c r="H332" i="4"/>
  <c r="I332" i="4"/>
  <c r="J332" i="4"/>
  <c r="K332" i="4"/>
  <c r="L332" i="4"/>
  <c r="M332" i="4"/>
  <c r="N332" i="4"/>
  <c r="O332" i="4"/>
  <c r="P332" i="4"/>
  <c r="Q332" i="4"/>
  <c r="R332" i="4"/>
  <c r="S332" i="4"/>
  <c r="T332" i="4"/>
  <c r="U332" i="4"/>
  <c r="V332" i="4"/>
  <c r="W332" i="4"/>
  <c r="X332" i="4"/>
  <c r="Y332" i="4"/>
  <c r="Z332" i="4"/>
  <c r="B333" i="4"/>
  <c r="C333" i="4"/>
  <c r="D333" i="4"/>
  <c r="E333" i="4"/>
  <c r="F333" i="4"/>
  <c r="G333" i="4"/>
  <c r="H333" i="4"/>
  <c r="I333" i="4"/>
  <c r="J333" i="4"/>
  <c r="K333" i="4"/>
  <c r="L333" i="4"/>
  <c r="M333" i="4"/>
  <c r="N333" i="4"/>
  <c r="O333" i="4"/>
  <c r="P333" i="4"/>
  <c r="Q333" i="4"/>
  <c r="R333" i="4"/>
  <c r="S333" i="4"/>
  <c r="T333" i="4"/>
  <c r="U333" i="4"/>
  <c r="V333" i="4"/>
  <c r="W333" i="4"/>
  <c r="X333" i="4"/>
  <c r="Y333" i="4"/>
  <c r="Z333" i="4"/>
  <c r="B334" i="4"/>
  <c r="C334" i="4"/>
  <c r="D334" i="4"/>
  <c r="E334" i="4"/>
  <c r="F334" i="4"/>
  <c r="G334" i="4"/>
  <c r="H334" i="4"/>
  <c r="I334" i="4"/>
  <c r="J334" i="4"/>
  <c r="K334" i="4"/>
  <c r="L334" i="4"/>
  <c r="M334" i="4"/>
  <c r="N334" i="4"/>
  <c r="O334" i="4"/>
  <c r="P334" i="4"/>
  <c r="Q334" i="4"/>
  <c r="R334" i="4"/>
  <c r="S334" i="4"/>
  <c r="T334" i="4"/>
  <c r="U334" i="4"/>
  <c r="V334" i="4"/>
  <c r="W334" i="4"/>
  <c r="X334" i="4"/>
  <c r="Y334" i="4"/>
  <c r="Z334" i="4"/>
  <c r="B335" i="4"/>
  <c r="C335" i="4"/>
  <c r="D335" i="4"/>
  <c r="E335" i="4"/>
  <c r="F335" i="4"/>
  <c r="G335" i="4"/>
  <c r="H335" i="4"/>
  <c r="I335" i="4"/>
  <c r="J335" i="4"/>
  <c r="K335" i="4"/>
  <c r="L335" i="4"/>
  <c r="M335" i="4"/>
  <c r="N335" i="4"/>
  <c r="O335" i="4"/>
  <c r="P335" i="4"/>
  <c r="Q335" i="4"/>
  <c r="R335" i="4"/>
  <c r="S335" i="4"/>
  <c r="T335" i="4"/>
  <c r="U335" i="4"/>
  <c r="V335" i="4"/>
  <c r="W335" i="4"/>
  <c r="X335" i="4"/>
  <c r="Y335" i="4"/>
  <c r="Z335" i="4"/>
  <c r="B336" i="4"/>
  <c r="C336" i="4"/>
  <c r="D336" i="4"/>
  <c r="E336" i="4"/>
  <c r="F336" i="4"/>
  <c r="G336" i="4"/>
  <c r="H336" i="4"/>
  <c r="I336" i="4"/>
  <c r="J336" i="4"/>
  <c r="K336" i="4"/>
  <c r="L336" i="4"/>
  <c r="M336" i="4"/>
  <c r="N336" i="4"/>
  <c r="O336" i="4"/>
  <c r="P336" i="4"/>
  <c r="Q336" i="4"/>
  <c r="R336" i="4"/>
  <c r="S336" i="4"/>
  <c r="T336" i="4"/>
  <c r="U336" i="4"/>
  <c r="V336" i="4"/>
  <c r="W336" i="4"/>
  <c r="X336" i="4"/>
  <c r="Y336" i="4"/>
  <c r="Z336" i="4"/>
  <c r="B337" i="4"/>
  <c r="C337" i="4"/>
  <c r="D337" i="4"/>
  <c r="E337" i="4"/>
  <c r="F337" i="4"/>
  <c r="G337" i="4"/>
  <c r="H337" i="4"/>
  <c r="I337" i="4"/>
  <c r="J337" i="4"/>
  <c r="K337" i="4"/>
  <c r="L337" i="4"/>
  <c r="M337" i="4"/>
  <c r="N337" i="4"/>
  <c r="O337" i="4"/>
  <c r="P337" i="4"/>
  <c r="Q337" i="4"/>
  <c r="R337" i="4"/>
  <c r="S337" i="4"/>
  <c r="T337" i="4"/>
  <c r="U337" i="4"/>
  <c r="V337" i="4"/>
  <c r="W337" i="4"/>
  <c r="X337" i="4"/>
  <c r="Y337" i="4"/>
  <c r="Z337" i="4"/>
  <c r="B338" i="4"/>
  <c r="C338" i="4"/>
  <c r="D338" i="4"/>
  <c r="E338" i="4"/>
  <c r="F338" i="4"/>
  <c r="G338" i="4"/>
  <c r="H338" i="4"/>
  <c r="I338" i="4"/>
  <c r="J338" i="4"/>
  <c r="K338" i="4"/>
  <c r="L338" i="4"/>
  <c r="M338" i="4"/>
  <c r="N338" i="4"/>
  <c r="O338" i="4"/>
  <c r="P338" i="4"/>
  <c r="Q338" i="4"/>
  <c r="R338" i="4"/>
  <c r="S338" i="4"/>
  <c r="T338" i="4"/>
  <c r="U338" i="4"/>
  <c r="V338" i="4"/>
  <c r="W338" i="4"/>
  <c r="X338" i="4"/>
  <c r="Y338" i="4"/>
  <c r="Z338" i="4"/>
  <c r="B339" i="4"/>
  <c r="C339" i="4"/>
  <c r="D339" i="4"/>
  <c r="E339" i="4"/>
  <c r="F339" i="4"/>
  <c r="G339" i="4"/>
  <c r="H339" i="4"/>
  <c r="I339" i="4"/>
  <c r="J339" i="4"/>
  <c r="K339" i="4"/>
  <c r="L339" i="4"/>
  <c r="M339" i="4"/>
  <c r="N339" i="4"/>
  <c r="O339" i="4"/>
  <c r="P339" i="4"/>
  <c r="Q339" i="4"/>
  <c r="R339" i="4"/>
  <c r="S339" i="4"/>
  <c r="T339" i="4"/>
  <c r="U339" i="4"/>
  <c r="V339" i="4"/>
  <c r="W339" i="4"/>
  <c r="X339" i="4"/>
  <c r="Y339" i="4"/>
  <c r="Z339" i="4"/>
  <c r="B340" i="4"/>
  <c r="C340" i="4"/>
  <c r="D340" i="4"/>
  <c r="E340" i="4"/>
  <c r="F340" i="4"/>
  <c r="G340" i="4"/>
  <c r="H340" i="4"/>
  <c r="I340" i="4"/>
  <c r="J340" i="4"/>
  <c r="K340" i="4"/>
  <c r="L340" i="4"/>
  <c r="M340" i="4"/>
  <c r="N340" i="4"/>
  <c r="O340" i="4"/>
  <c r="P340" i="4"/>
  <c r="Q340" i="4"/>
  <c r="R340" i="4"/>
  <c r="S340" i="4"/>
  <c r="T340" i="4"/>
  <c r="U340" i="4"/>
  <c r="V340" i="4"/>
  <c r="W340" i="4"/>
  <c r="X340" i="4"/>
  <c r="Y340" i="4"/>
  <c r="Z340" i="4"/>
  <c r="B341" i="4"/>
  <c r="C341" i="4"/>
  <c r="D341" i="4"/>
  <c r="E341" i="4"/>
  <c r="F341" i="4"/>
  <c r="G341" i="4"/>
  <c r="H341" i="4"/>
  <c r="I341" i="4"/>
  <c r="J341" i="4"/>
  <c r="K341" i="4"/>
  <c r="L341" i="4"/>
  <c r="M341" i="4"/>
  <c r="N341" i="4"/>
  <c r="O341" i="4"/>
  <c r="P341" i="4"/>
  <c r="Q341" i="4"/>
  <c r="R341" i="4"/>
  <c r="S341" i="4"/>
  <c r="T341" i="4"/>
  <c r="U341" i="4"/>
  <c r="V341" i="4"/>
  <c r="W341" i="4"/>
  <c r="X341" i="4"/>
  <c r="Y341" i="4"/>
  <c r="Z341" i="4"/>
  <c r="B342" i="4"/>
  <c r="C342" i="4"/>
  <c r="D342" i="4"/>
  <c r="E342" i="4"/>
  <c r="F342" i="4"/>
  <c r="G342" i="4"/>
  <c r="H342" i="4"/>
  <c r="I342" i="4"/>
  <c r="J342" i="4"/>
  <c r="K342" i="4"/>
  <c r="L342" i="4"/>
  <c r="M342" i="4"/>
  <c r="N342" i="4"/>
  <c r="O342" i="4"/>
  <c r="P342" i="4"/>
  <c r="Q342" i="4"/>
  <c r="R342" i="4"/>
  <c r="S342" i="4"/>
  <c r="T342" i="4"/>
  <c r="U342" i="4"/>
  <c r="V342" i="4"/>
  <c r="W342" i="4"/>
  <c r="X342" i="4"/>
  <c r="Y342" i="4"/>
  <c r="Z342" i="4"/>
  <c r="B343" i="4"/>
  <c r="C343" i="4"/>
  <c r="D343" i="4"/>
  <c r="E343" i="4"/>
  <c r="F343" i="4"/>
  <c r="G343" i="4"/>
  <c r="H343" i="4"/>
  <c r="I343" i="4"/>
  <c r="J343" i="4"/>
  <c r="K343" i="4"/>
  <c r="L343" i="4"/>
  <c r="M343" i="4"/>
  <c r="N343" i="4"/>
  <c r="O343" i="4"/>
  <c r="P343" i="4"/>
  <c r="Q343" i="4"/>
  <c r="R343" i="4"/>
  <c r="S343" i="4"/>
  <c r="T343" i="4"/>
  <c r="U343" i="4"/>
  <c r="V343" i="4"/>
  <c r="W343" i="4"/>
  <c r="X343" i="4"/>
  <c r="Y343" i="4"/>
  <c r="Z343" i="4"/>
  <c r="B344" i="4"/>
  <c r="C344" i="4"/>
  <c r="D344" i="4"/>
  <c r="E344" i="4"/>
  <c r="F344" i="4"/>
  <c r="G344" i="4"/>
  <c r="H344" i="4"/>
  <c r="I344" i="4"/>
  <c r="J344" i="4"/>
  <c r="K344" i="4"/>
  <c r="L344" i="4"/>
  <c r="M344" i="4"/>
  <c r="N344" i="4"/>
  <c r="O344" i="4"/>
  <c r="P344" i="4"/>
  <c r="Q344" i="4"/>
  <c r="R344" i="4"/>
  <c r="S344" i="4"/>
  <c r="T344" i="4"/>
  <c r="U344" i="4"/>
  <c r="V344" i="4"/>
  <c r="W344" i="4"/>
  <c r="X344" i="4"/>
  <c r="Y344" i="4"/>
  <c r="Z344" i="4"/>
  <c r="B345" i="4"/>
  <c r="C345" i="4"/>
  <c r="D345" i="4"/>
  <c r="E345" i="4"/>
  <c r="F345" i="4"/>
  <c r="G345" i="4"/>
  <c r="H345" i="4"/>
  <c r="I345" i="4"/>
  <c r="J345" i="4"/>
  <c r="K345" i="4"/>
  <c r="L345" i="4"/>
  <c r="M345" i="4"/>
  <c r="N345" i="4"/>
  <c r="O345" i="4"/>
  <c r="P345" i="4"/>
  <c r="Q345" i="4"/>
  <c r="R345" i="4"/>
  <c r="S345" i="4"/>
  <c r="T345" i="4"/>
  <c r="U345" i="4"/>
  <c r="V345" i="4"/>
  <c r="W345" i="4"/>
  <c r="X345" i="4"/>
  <c r="Y345" i="4"/>
  <c r="Z345" i="4"/>
  <c r="B346" i="4"/>
  <c r="C346" i="4"/>
  <c r="D346" i="4"/>
  <c r="E346" i="4"/>
  <c r="F346" i="4"/>
  <c r="G346" i="4"/>
  <c r="H346" i="4"/>
  <c r="I346" i="4"/>
  <c r="J346" i="4"/>
  <c r="K346" i="4"/>
  <c r="L346" i="4"/>
  <c r="M346" i="4"/>
  <c r="N346" i="4"/>
  <c r="O346" i="4"/>
  <c r="P346" i="4"/>
  <c r="Q346" i="4"/>
  <c r="R346" i="4"/>
  <c r="S346" i="4"/>
  <c r="T346" i="4"/>
  <c r="U346" i="4"/>
  <c r="V346" i="4"/>
  <c r="W346" i="4"/>
  <c r="X346" i="4"/>
  <c r="Y346" i="4"/>
  <c r="Z346" i="4"/>
  <c r="B347" i="4"/>
  <c r="C347" i="4"/>
  <c r="D347" i="4"/>
  <c r="E347" i="4"/>
  <c r="F347" i="4"/>
  <c r="G347" i="4"/>
  <c r="H347" i="4"/>
  <c r="I347" i="4"/>
  <c r="J347" i="4"/>
  <c r="K347" i="4"/>
  <c r="L347" i="4"/>
  <c r="M347" i="4"/>
  <c r="N347" i="4"/>
  <c r="O347" i="4"/>
  <c r="P347" i="4"/>
  <c r="Q347" i="4"/>
  <c r="R347" i="4"/>
  <c r="S347" i="4"/>
  <c r="T347" i="4"/>
  <c r="U347" i="4"/>
  <c r="V347" i="4"/>
  <c r="W347" i="4"/>
  <c r="X347" i="4"/>
  <c r="Y347" i="4"/>
  <c r="Z347" i="4"/>
  <c r="B348" i="4"/>
  <c r="C348" i="4"/>
  <c r="D348" i="4"/>
  <c r="E348" i="4"/>
  <c r="F348" i="4"/>
  <c r="G348" i="4"/>
  <c r="H348" i="4"/>
  <c r="I348" i="4"/>
  <c r="J348" i="4"/>
  <c r="K348" i="4"/>
  <c r="L348" i="4"/>
  <c r="M348" i="4"/>
  <c r="N348" i="4"/>
  <c r="O348" i="4"/>
  <c r="P348" i="4"/>
  <c r="Q348" i="4"/>
  <c r="R348" i="4"/>
  <c r="S348" i="4"/>
  <c r="T348" i="4"/>
  <c r="U348" i="4"/>
  <c r="V348" i="4"/>
  <c r="W348" i="4"/>
  <c r="X348" i="4"/>
  <c r="Y348" i="4"/>
  <c r="Z348" i="4"/>
  <c r="B349" i="4"/>
  <c r="C349" i="4"/>
  <c r="D349" i="4"/>
  <c r="E349" i="4"/>
  <c r="F349" i="4"/>
  <c r="G349" i="4"/>
  <c r="H349" i="4"/>
  <c r="I349" i="4"/>
  <c r="J349" i="4"/>
  <c r="K349" i="4"/>
  <c r="L349" i="4"/>
  <c r="M349" i="4"/>
  <c r="N349" i="4"/>
  <c r="O349" i="4"/>
  <c r="P349" i="4"/>
  <c r="Q349" i="4"/>
  <c r="R349" i="4"/>
  <c r="S349" i="4"/>
  <c r="T349" i="4"/>
  <c r="U349" i="4"/>
  <c r="V349" i="4"/>
  <c r="W349" i="4"/>
  <c r="X349" i="4"/>
  <c r="Y349" i="4"/>
  <c r="Z349" i="4"/>
  <c r="B350" i="4"/>
  <c r="C350" i="4"/>
  <c r="D350" i="4"/>
  <c r="E350" i="4"/>
  <c r="F350" i="4"/>
  <c r="G350" i="4"/>
  <c r="H350" i="4"/>
  <c r="I350" i="4"/>
  <c r="J350" i="4"/>
  <c r="K350" i="4"/>
  <c r="L350" i="4"/>
  <c r="M350" i="4"/>
  <c r="N350" i="4"/>
  <c r="O350" i="4"/>
  <c r="P350" i="4"/>
  <c r="Q350" i="4"/>
  <c r="R350" i="4"/>
  <c r="S350" i="4"/>
  <c r="T350" i="4"/>
  <c r="U350" i="4"/>
  <c r="V350" i="4"/>
  <c r="W350" i="4"/>
  <c r="X350" i="4"/>
  <c r="Y350" i="4"/>
  <c r="Z350" i="4"/>
  <c r="B351" i="4"/>
  <c r="C351" i="4"/>
  <c r="D351" i="4"/>
  <c r="E351" i="4"/>
  <c r="F351" i="4"/>
  <c r="G351" i="4"/>
  <c r="H351" i="4"/>
  <c r="I351" i="4"/>
  <c r="J351" i="4"/>
  <c r="K351" i="4"/>
  <c r="L351" i="4"/>
  <c r="M351" i="4"/>
  <c r="N351" i="4"/>
  <c r="O351" i="4"/>
  <c r="P351" i="4"/>
  <c r="Q351" i="4"/>
  <c r="R351" i="4"/>
  <c r="S351" i="4"/>
  <c r="T351" i="4"/>
  <c r="U351" i="4"/>
  <c r="V351" i="4"/>
  <c r="W351" i="4"/>
  <c r="X351" i="4"/>
  <c r="Y351" i="4"/>
  <c r="Z351" i="4"/>
  <c r="B352" i="4"/>
  <c r="C352" i="4"/>
  <c r="D352" i="4"/>
  <c r="E352" i="4"/>
  <c r="F352" i="4"/>
  <c r="G352" i="4"/>
  <c r="H352" i="4"/>
  <c r="I352" i="4"/>
  <c r="J352" i="4"/>
  <c r="K352" i="4"/>
  <c r="L352" i="4"/>
  <c r="M352" i="4"/>
  <c r="N352" i="4"/>
  <c r="O352" i="4"/>
  <c r="P352" i="4"/>
  <c r="Q352" i="4"/>
  <c r="R352" i="4"/>
  <c r="S352" i="4"/>
  <c r="T352" i="4"/>
  <c r="U352" i="4"/>
  <c r="V352" i="4"/>
  <c r="W352" i="4"/>
  <c r="X352" i="4"/>
  <c r="Y352" i="4"/>
  <c r="Z352" i="4"/>
  <c r="B353" i="4"/>
  <c r="C353" i="4"/>
  <c r="D353" i="4"/>
  <c r="E353" i="4"/>
  <c r="F353" i="4"/>
  <c r="G353" i="4"/>
  <c r="H353" i="4"/>
  <c r="I353" i="4"/>
  <c r="J353" i="4"/>
  <c r="K353" i="4"/>
  <c r="L353" i="4"/>
  <c r="M353" i="4"/>
  <c r="N353" i="4"/>
  <c r="O353" i="4"/>
  <c r="P353" i="4"/>
  <c r="Q353" i="4"/>
  <c r="R353" i="4"/>
  <c r="S353" i="4"/>
  <c r="T353" i="4"/>
  <c r="U353" i="4"/>
  <c r="V353" i="4"/>
  <c r="W353" i="4"/>
  <c r="X353" i="4"/>
  <c r="Y353" i="4"/>
  <c r="Z353" i="4"/>
  <c r="B354" i="4"/>
  <c r="C354" i="4"/>
  <c r="D354" i="4"/>
  <c r="E354" i="4"/>
  <c r="F354" i="4"/>
  <c r="G354" i="4"/>
  <c r="H354" i="4"/>
  <c r="I354" i="4"/>
  <c r="J354" i="4"/>
  <c r="K354" i="4"/>
  <c r="L354" i="4"/>
  <c r="M354" i="4"/>
  <c r="N354" i="4"/>
  <c r="O354" i="4"/>
  <c r="P354" i="4"/>
  <c r="Q354" i="4"/>
  <c r="R354" i="4"/>
  <c r="S354" i="4"/>
  <c r="T354" i="4"/>
  <c r="U354" i="4"/>
  <c r="V354" i="4"/>
  <c r="W354" i="4"/>
  <c r="X354" i="4"/>
  <c r="Y354" i="4"/>
  <c r="Z354" i="4"/>
  <c r="B355" i="4"/>
  <c r="C355" i="4"/>
  <c r="D355" i="4"/>
  <c r="E355" i="4"/>
  <c r="F355" i="4"/>
  <c r="G355" i="4"/>
  <c r="H355" i="4"/>
  <c r="I355" i="4"/>
  <c r="J355" i="4"/>
  <c r="K355" i="4"/>
  <c r="L355" i="4"/>
  <c r="M355" i="4"/>
  <c r="N355" i="4"/>
  <c r="O355" i="4"/>
  <c r="P355" i="4"/>
  <c r="Q355" i="4"/>
  <c r="R355" i="4"/>
  <c r="S355" i="4"/>
  <c r="T355" i="4"/>
  <c r="U355" i="4"/>
  <c r="V355" i="4"/>
  <c r="W355" i="4"/>
  <c r="X355" i="4"/>
  <c r="Y355" i="4"/>
  <c r="Z355" i="4"/>
  <c r="B356" i="4"/>
  <c r="C356" i="4"/>
  <c r="D356" i="4"/>
  <c r="E356" i="4"/>
  <c r="F356" i="4"/>
  <c r="G356" i="4"/>
  <c r="H356" i="4"/>
  <c r="I356" i="4"/>
  <c r="J356" i="4"/>
  <c r="K356" i="4"/>
  <c r="L356" i="4"/>
  <c r="M356" i="4"/>
  <c r="N356" i="4"/>
  <c r="O356" i="4"/>
  <c r="P356" i="4"/>
  <c r="Q356" i="4"/>
  <c r="R356" i="4"/>
  <c r="S356" i="4"/>
  <c r="T356" i="4"/>
  <c r="U356" i="4"/>
  <c r="V356" i="4"/>
  <c r="W356" i="4"/>
  <c r="X356" i="4"/>
  <c r="Y356" i="4"/>
  <c r="Z356" i="4"/>
  <c r="B357" i="4"/>
  <c r="C357" i="4"/>
  <c r="D357" i="4"/>
  <c r="E357" i="4"/>
  <c r="F357" i="4"/>
  <c r="G357" i="4"/>
  <c r="H357" i="4"/>
  <c r="I357" i="4"/>
  <c r="J357" i="4"/>
  <c r="K357" i="4"/>
  <c r="L357" i="4"/>
  <c r="M357" i="4"/>
  <c r="N357" i="4"/>
  <c r="O357" i="4"/>
  <c r="P357" i="4"/>
  <c r="Q357" i="4"/>
  <c r="R357" i="4"/>
  <c r="S357" i="4"/>
  <c r="T357" i="4"/>
  <c r="U357" i="4"/>
  <c r="V357" i="4"/>
  <c r="W357" i="4"/>
  <c r="X357" i="4"/>
  <c r="Y357" i="4"/>
  <c r="Z357" i="4"/>
  <c r="B358" i="4"/>
  <c r="C358" i="4"/>
  <c r="D358" i="4"/>
  <c r="E358" i="4"/>
  <c r="F358" i="4"/>
  <c r="G358" i="4"/>
  <c r="H358" i="4"/>
  <c r="I358" i="4"/>
  <c r="J358" i="4"/>
  <c r="K358" i="4"/>
  <c r="L358" i="4"/>
  <c r="M358" i="4"/>
  <c r="N358" i="4"/>
  <c r="O358" i="4"/>
  <c r="P358" i="4"/>
  <c r="Q358" i="4"/>
  <c r="R358" i="4"/>
  <c r="S358" i="4"/>
  <c r="T358" i="4"/>
  <c r="U358" i="4"/>
  <c r="V358" i="4"/>
  <c r="W358" i="4"/>
  <c r="X358" i="4"/>
  <c r="Y358" i="4"/>
  <c r="Z358" i="4"/>
  <c r="B359" i="4"/>
  <c r="C359" i="4"/>
  <c r="D359" i="4"/>
  <c r="E359" i="4"/>
  <c r="F359" i="4"/>
  <c r="G359" i="4"/>
  <c r="H359" i="4"/>
  <c r="I359" i="4"/>
  <c r="J359" i="4"/>
  <c r="K359" i="4"/>
  <c r="L359" i="4"/>
  <c r="M359" i="4"/>
  <c r="N359" i="4"/>
  <c r="O359" i="4"/>
  <c r="P359" i="4"/>
  <c r="Q359" i="4"/>
  <c r="R359" i="4"/>
  <c r="S359" i="4"/>
  <c r="T359" i="4"/>
  <c r="U359" i="4"/>
  <c r="V359" i="4"/>
  <c r="W359" i="4"/>
  <c r="X359" i="4"/>
  <c r="Y359" i="4"/>
  <c r="Z359" i="4"/>
  <c r="B360" i="4"/>
  <c r="C360" i="4"/>
  <c r="D360" i="4"/>
  <c r="E360" i="4"/>
  <c r="F360" i="4"/>
  <c r="G360" i="4"/>
  <c r="H360" i="4"/>
  <c r="I360" i="4"/>
  <c r="J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B361" i="4"/>
  <c r="C361" i="4"/>
  <c r="D361" i="4"/>
  <c r="E361" i="4"/>
  <c r="F361" i="4"/>
  <c r="G361" i="4"/>
  <c r="H361" i="4"/>
  <c r="I361" i="4"/>
  <c r="J361" i="4"/>
  <c r="K361" i="4"/>
  <c r="L361" i="4"/>
  <c r="M361" i="4"/>
  <c r="N361" i="4"/>
  <c r="O361" i="4"/>
  <c r="P361" i="4"/>
  <c r="Q361" i="4"/>
  <c r="R361" i="4"/>
  <c r="S361" i="4"/>
  <c r="T361" i="4"/>
  <c r="U361" i="4"/>
  <c r="V361" i="4"/>
  <c r="W361" i="4"/>
  <c r="X361" i="4"/>
  <c r="Y361" i="4"/>
  <c r="Z361" i="4"/>
  <c r="B362" i="4"/>
  <c r="C362" i="4"/>
  <c r="D362" i="4"/>
  <c r="E362" i="4"/>
  <c r="F362" i="4"/>
  <c r="G362" i="4"/>
  <c r="H362" i="4"/>
  <c r="I362" i="4"/>
  <c r="J362" i="4"/>
  <c r="K362" i="4"/>
  <c r="L362" i="4"/>
  <c r="M362" i="4"/>
  <c r="N362" i="4"/>
  <c r="O362" i="4"/>
  <c r="P362" i="4"/>
  <c r="Q362" i="4"/>
  <c r="R362" i="4"/>
  <c r="S362" i="4"/>
  <c r="T362" i="4"/>
  <c r="U362" i="4"/>
  <c r="V362" i="4"/>
  <c r="W362" i="4"/>
  <c r="X362" i="4"/>
  <c r="Y362" i="4"/>
  <c r="Z362" i="4"/>
  <c r="B363" i="4"/>
  <c r="C363" i="4"/>
  <c r="D363" i="4"/>
  <c r="E363" i="4"/>
  <c r="F363" i="4"/>
  <c r="G363" i="4"/>
  <c r="H363" i="4"/>
  <c r="I363" i="4"/>
  <c r="J363" i="4"/>
  <c r="K363" i="4"/>
  <c r="L363" i="4"/>
  <c r="M363" i="4"/>
  <c r="N363" i="4"/>
  <c r="O363" i="4"/>
  <c r="P363" i="4"/>
  <c r="Q363" i="4"/>
  <c r="R363" i="4"/>
  <c r="S363" i="4"/>
  <c r="T363" i="4"/>
  <c r="U363" i="4"/>
  <c r="V363" i="4"/>
  <c r="W363" i="4"/>
  <c r="X363" i="4"/>
  <c r="Y363" i="4"/>
  <c r="Z363" i="4"/>
  <c r="B364" i="4"/>
  <c r="C364" i="4"/>
  <c r="D364" i="4"/>
  <c r="E364" i="4"/>
  <c r="F364" i="4"/>
  <c r="G364" i="4"/>
  <c r="H364" i="4"/>
  <c r="I364" i="4"/>
  <c r="J364" i="4"/>
  <c r="K364" i="4"/>
  <c r="L364" i="4"/>
  <c r="M364" i="4"/>
  <c r="N364" i="4"/>
  <c r="O364" i="4"/>
  <c r="P364" i="4"/>
  <c r="Q364" i="4"/>
  <c r="R364" i="4"/>
  <c r="S364" i="4"/>
  <c r="T364" i="4"/>
  <c r="U364" i="4"/>
  <c r="V364" i="4"/>
  <c r="W364" i="4"/>
  <c r="X364" i="4"/>
  <c r="Y364" i="4"/>
  <c r="Z364" i="4"/>
  <c r="B365" i="4"/>
  <c r="C365" i="4"/>
  <c r="D365" i="4"/>
  <c r="E365" i="4"/>
  <c r="F365" i="4"/>
  <c r="G365" i="4"/>
  <c r="H365" i="4"/>
  <c r="I365" i="4"/>
  <c r="J365" i="4"/>
  <c r="K365" i="4"/>
  <c r="L365" i="4"/>
  <c r="M365" i="4"/>
  <c r="N365" i="4"/>
  <c r="O365" i="4"/>
  <c r="P365" i="4"/>
  <c r="Q365" i="4"/>
  <c r="R365" i="4"/>
  <c r="S365" i="4"/>
  <c r="T365" i="4"/>
  <c r="U365" i="4"/>
  <c r="V365" i="4"/>
  <c r="W365" i="4"/>
  <c r="X365" i="4"/>
  <c r="Y365" i="4"/>
  <c r="Z365" i="4"/>
  <c r="B366" i="4"/>
  <c r="C366" i="4"/>
  <c r="D366" i="4"/>
  <c r="E366" i="4"/>
  <c r="F366" i="4"/>
  <c r="G366" i="4"/>
  <c r="H366" i="4"/>
  <c r="I366" i="4"/>
  <c r="J366" i="4"/>
  <c r="K366" i="4"/>
  <c r="L366" i="4"/>
  <c r="M366" i="4"/>
  <c r="N366" i="4"/>
  <c r="O366" i="4"/>
  <c r="P366" i="4"/>
  <c r="Q366" i="4"/>
  <c r="R366" i="4"/>
  <c r="S366" i="4"/>
  <c r="T366" i="4"/>
  <c r="U366" i="4"/>
  <c r="V366" i="4"/>
  <c r="W366" i="4"/>
  <c r="X366" i="4"/>
  <c r="Y366" i="4"/>
  <c r="Z366" i="4"/>
  <c r="B367" i="4"/>
  <c r="C367" i="4"/>
  <c r="D367" i="4"/>
  <c r="E367" i="4"/>
  <c r="F367" i="4"/>
  <c r="G367" i="4"/>
  <c r="H367" i="4"/>
  <c r="I367" i="4"/>
  <c r="J367" i="4"/>
  <c r="K367" i="4"/>
  <c r="L367" i="4"/>
  <c r="M367" i="4"/>
  <c r="N367" i="4"/>
  <c r="O367" i="4"/>
  <c r="P367" i="4"/>
  <c r="Q367" i="4"/>
  <c r="R367" i="4"/>
  <c r="S367" i="4"/>
  <c r="T367" i="4"/>
  <c r="U367" i="4"/>
  <c r="V367" i="4"/>
  <c r="W367" i="4"/>
  <c r="X367" i="4"/>
  <c r="Y367" i="4"/>
  <c r="Z367" i="4"/>
  <c r="B368" i="4"/>
  <c r="C368" i="4"/>
  <c r="D368" i="4"/>
  <c r="E368" i="4"/>
  <c r="F368" i="4"/>
  <c r="G368" i="4"/>
  <c r="H368" i="4"/>
  <c r="I368" i="4"/>
  <c r="J368" i="4"/>
  <c r="K368" i="4"/>
  <c r="L368" i="4"/>
  <c r="M368" i="4"/>
  <c r="N368" i="4"/>
  <c r="O368" i="4"/>
  <c r="P368" i="4"/>
  <c r="Q368" i="4"/>
  <c r="R368" i="4"/>
  <c r="S368" i="4"/>
  <c r="T368" i="4"/>
  <c r="U368" i="4"/>
  <c r="V368" i="4"/>
  <c r="W368" i="4"/>
  <c r="X368" i="4"/>
  <c r="Y368" i="4"/>
  <c r="Z368" i="4"/>
  <c r="B369" i="4"/>
  <c r="C369" i="4"/>
  <c r="D369" i="4"/>
  <c r="E369" i="4"/>
  <c r="F369" i="4"/>
  <c r="G369" i="4"/>
  <c r="H369" i="4"/>
  <c r="I369" i="4"/>
  <c r="J369" i="4"/>
  <c r="K369" i="4"/>
  <c r="L369" i="4"/>
  <c r="M369" i="4"/>
  <c r="N369" i="4"/>
  <c r="O369" i="4"/>
  <c r="P369" i="4"/>
  <c r="Q369" i="4"/>
  <c r="R369" i="4"/>
  <c r="S369" i="4"/>
  <c r="T369" i="4"/>
  <c r="U369" i="4"/>
  <c r="V369" i="4"/>
  <c r="W369" i="4"/>
  <c r="X369" i="4"/>
  <c r="Y369" i="4"/>
  <c r="Z369" i="4"/>
  <c r="B370" i="4"/>
  <c r="C370" i="4"/>
  <c r="D370" i="4"/>
  <c r="E370" i="4"/>
  <c r="F370" i="4"/>
  <c r="G370" i="4"/>
  <c r="H370" i="4"/>
  <c r="I370" i="4"/>
  <c r="J370" i="4"/>
  <c r="K370" i="4"/>
  <c r="L370" i="4"/>
  <c r="M370" i="4"/>
  <c r="N370" i="4"/>
  <c r="O370" i="4"/>
  <c r="P370" i="4"/>
  <c r="Q370" i="4"/>
  <c r="R370" i="4"/>
  <c r="S370" i="4"/>
  <c r="T370" i="4"/>
  <c r="U370" i="4"/>
  <c r="V370" i="4"/>
  <c r="W370" i="4"/>
  <c r="X370" i="4"/>
  <c r="Y370" i="4"/>
  <c r="Z370" i="4"/>
  <c r="B371" i="4"/>
  <c r="C371" i="4"/>
  <c r="D371" i="4"/>
  <c r="E371" i="4"/>
  <c r="F371" i="4"/>
  <c r="G371" i="4"/>
  <c r="H371" i="4"/>
  <c r="I371" i="4"/>
  <c r="J371" i="4"/>
  <c r="K371" i="4"/>
  <c r="L371" i="4"/>
  <c r="M371" i="4"/>
  <c r="N371" i="4"/>
  <c r="O371" i="4"/>
  <c r="P371" i="4"/>
  <c r="Q371" i="4"/>
  <c r="R371" i="4"/>
  <c r="S371" i="4"/>
  <c r="T371" i="4"/>
  <c r="U371" i="4"/>
  <c r="V371" i="4"/>
  <c r="W371" i="4"/>
  <c r="X371" i="4"/>
  <c r="Y371" i="4"/>
  <c r="Z371" i="4"/>
  <c r="B372" i="4"/>
  <c r="C372" i="4"/>
  <c r="D372" i="4"/>
  <c r="E372" i="4"/>
  <c r="F372" i="4"/>
  <c r="G372" i="4"/>
  <c r="H372" i="4"/>
  <c r="I372" i="4"/>
  <c r="J372" i="4"/>
  <c r="K372" i="4"/>
  <c r="L372" i="4"/>
  <c r="M372" i="4"/>
  <c r="N372" i="4"/>
  <c r="O372" i="4"/>
  <c r="P372" i="4"/>
  <c r="Q372" i="4"/>
  <c r="R372" i="4"/>
  <c r="S372" i="4"/>
  <c r="T372" i="4"/>
  <c r="U372" i="4"/>
  <c r="V372" i="4"/>
  <c r="W372" i="4"/>
  <c r="X372" i="4"/>
  <c r="Y372" i="4"/>
  <c r="Z372" i="4"/>
  <c r="B373" i="4"/>
  <c r="C373" i="4"/>
  <c r="D373" i="4"/>
  <c r="E373" i="4"/>
  <c r="F373" i="4"/>
  <c r="G373" i="4"/>
  <c r="H373" i="4"/>
  <c r="I373" i="4"/>
  <c r="J373" i="4"/>
  <c r="K373" i="4"/>
  <c r="L373" i="4"/>
  <c r="M373" i="4"/>
  <c r="N373" i="4"/>
  <c r="O373" i="4"/>
  <c r="P373" i="4"/>
  <c r="Q373" i="4"/>
  <c r="R373" i="4"/>
  <c r="S373" i="4"/>
  <c r="T373" i="4"/>
  <c r="U373" i="4"/>
  <c r="V373" i="4"/>
  <c r="W373" i="4"/>
  <c r="X373" i="4"/>
  <c r="Y373" i="4"/>
  <c r="Z373" i="4"/>
  <c r="B374" i="4"/>
  <c r="C374" i="4"/>
  <c r="D374" i="4"/>
  <c r="E374" i="4"/>
  <c r="F374" i="4"/>
  <c r="G374" i="4"/>
  <c r="H374" i="4"/>
  <c r="I374" i="4"/>
  <c r="J374" i="4"/>
  <c r="K374" i="4"/>
  <c r="L374" i="4"/>
  <c r="M374" i="4"/>
  <c r="N374" i="4"/>
  <c r="O374" i="4"/>
  <c r="P374" i="4"/>
  <c r="Q374" i="4"/>
  <c r="R374" i="4"/>
  <c r="S374" i="4"/>
  <c r="T374" i="4"/>
  <c r="U374" i="4"/>
  <c r="V374" i="4"/>
  <c r="W374" i="4"/>
  <c r="X374" i="4"/>
  <c r="Y374" i="4"/>
  <c r="Z374" i="4"/>
  <c r="B375" i="4"/>
  <c r="C375" i="4"/>
  <c r="D375" i="4"/>
  <c r="E375" i="4"/>
  <c r="F375" i="4"/>
  <c r="G375" i="4"/>
  <c r="H375" i="4"/>
  <c r="I375" i="4"/>
  <c r="J375" i="4"/>
  <c r="K375" i="4"/>
  <c r="L375" i="4"/>
  <c r="M375" i="4"/>
  <c r="N375" i="4"/>
  <c r="O375" i="4"/>
  <c r="P375" i="4"/>
  <c r="Q375" i="4"/>
  <c r="R375" i="4"/>
  <c r="S375" i="4"/>
  <c r="T375" i="4"/>
  <c r="U375" i="4"/>
  <c r="V375" i="4"/>
  <c r="W375" i="4"/>
  <c r="X375" i="4"/>
  <c r="Y375" i="4"/>
  <c r="Z375" i="4"/>
  <c r="B376" i="4"/>
  <c r="C376" i="4"/>
  <c r="D376" i="4"/>
  <c r="E376" i="4"/>
  <c r="F376" i="4"/>
  <c r="G376" i="4"/>
  <c r="H376" i="4"/>
  <c r="I376" i="4"/>
  <c r="J376" i="4"/>
  <c r="K376" i="4"/>
  <c r="L376" i="4"/>
  <c r="M376" i="4"/>
  <c r="N376" i="4"/>
  <c r="O376" i="4"/>
  <c r="P376" i="4"/>
  <c r="Q376" i="4"/>
  <c r="R376" i="4"/>
  <c r="S376" i="4"/>
  <c r="T376" i="4"/>
  <c r="U376" i="4"/>
  <c r="V376" i="4"/>
  <c r="W376" i="4"/>
  <c r="X376" i="4"/>
  <c r="Y376" i="4"/>
  <c r="Z376" i="4"/>
  <c r="B377" i="4"/>
  <c r="C377" i="4"/>
  <c r="D377" i="4"/>
  <c r="E377" i="4"/>
  <c r="F377" i="4"/>
  <c r="G377" i="4"/>
  <c r="H377" i="4"/>
  <c r="I377" i="4"/>
  <c r="J377" i="4"/>
  <c r="K377" i="4"/>
  <c r="L377" i="4"/>
  <c r="M377" i="4"/>
  <c r="N377" i="4"/>
  <c r="O377" i="4"/>
  <c r="P377" i="4"/>
  <c r="Q377" i="4"/>
  <c r="R377" i="4"/>
  <c r="S377" i="4"/>
  <c r="T377" i="4"/>
  <c r="U377" i="4"/>
  <c r="V377" i="4"/>
  <c r="W377" i="4"/>
  <c r="X377" i="4"/>
  <c r="Y377" i="4"/>
  <c r="Z377" i="4"/>
  <c r="B378" i="4"/>
  <c r="C378" i="4"/>
  <c r="D378" i="4"/>
  <c r="E378" i="4"/>
  <c r="F378" i="4"/>
  <c r="G378" i="4"/>
  <c r="H378" i="4"/>
  <c r="I378" i="4"/>
  <c r="J378" i="4"/>
  <c r="K378" i="4"/>
  <c r="L378" i="4"/>
  <c r="M378" i="4"/>
  <c r="N378" i="4"/>
  <c r="O378" i="4"/>
  <c r="P378" i="4"/>
  <c r="Q378" i="4"/>
  <c r="R378" i="4"/>
  <c r="S378" i="4"/>
  <c r="T378" i="4"/>
  <c r="U378" i="4"/>
  <c r="V378" i="4"/>
  <c r="W378" i="4"/>
  <c r="X378" i="4"/>
  <c r="Y378" i="4"/>
  <c r="Z378" i="4"/>
  <c r="B379" i="4"/>
  <c r="C379" i="4"/>
  <c r="D379" i="4"/>
  <c r="E379" i="4"/>
  <c r="F379" i="4"/>
  <c r="G379" i="4"/>
  <c r="H379" i="4"/>
  <c r="I379" i="4"/>
  <c r="J379" i="4"/>
  <c r="K379" i="4"/>
  <c r="L379" i="4"/>
  <c r="M379" i="4"/>
  <c r="N379" i="4"/>
  <c r="O379" i="4"/>
  <c r="P379" i="4"/>
  <c r="Q379" i="4"/>
  <c r="R379" i="4"/>
  <c r="S379" i="4"/>
  <c r="T379" i="4"/>
  <c r="U379" i="4"/>
  <c r="V379" i="4"/>
  <c r="W379" i="4"/>
  <c r="X379" i="4"/>
  <c r="Y379" i="4"/>
  <c r="Z379" i="4"/>
  <c r="B380" i="4"/>
  <c r="C380" i="4"/>
  <c r="D380" i="4"/>
  <c r="E380" i="4"/>
  <c r="F380" i="4"/>
  <c r="G380" i="4"/>
  <c r="H380" i="4"/>
  <c r="I380" i="4"/>
  <c r="J380" i="4"/>
  <c r="K380" i="4"/>
  <c r="L380" i="4"/>
  <c r="M380" i="4"/>
  <c r="N380" i="4"/>
  <c r="O380" i="4"/>
  <c r="P380" i="4"/>
  <c r="Q380" i="4"/>
  <c r="R380" i="4"/>
  <c r="S380" i="4"/>
  <c r="T380" i="4"/>
  <c r="U380" i="4"/>
  <c r="V380" i="4"/>
  <c r="W380" i="4"/>
  <c r="X380" i="4"/>
  <c r="Y380" i="4"/>
  <c r="Z380" i="4"/>
  <c r="B381" i="4"/>
  <c r="C381" i="4"/>
  <c r="D381" i="4"/>
  <c r="E381" i="4"/>
  <c r="F381" i="4"/>
  <c r="G381" i="4"/>
  <c r="H381" i="4"/>
  <c r="I381" i="4"/>
  <c r="J381" i="4"/>
  <c r="K381" i="4"/>
  <c r="L381" i="4"/>
  <c r="M381" i="4"/>
  <c r="N381" i="4"/>
  <c r="O381" i="4"/>
  <c r="P381" i="4"/>
  <c r="Q381" i="4"/>
  <c r="R381" i="4"/>
  <c r="S381" i="4"/>
  <c r="T381" i="4"/>
  <c r="U381" i="4"/>
  <c r="V381" i="4"/>
  <c r="W381" i="4"/>
  <c r="X381" i="4"/>
  <c r="Y381" i="4"/>
  <c r="Z381" i="4"/>
  <c r="B382" i="4"/>
  <c r="C382" i="4"/>
  <c r="D382" i="4"/>
  <c r="E382" i="4"/>
  <c r="F382" i="4"/>
  <c r="G382" i="4"/>
  <c r="H382" i="4"/>
  <c r="I382" i="4"/>
  <c r="J382" i="4"/>
  <c r="K382" i="4"/>
  <c r="L382" i="4"/>
  <c r="M382" i="4"/>
  <c r="N382" i="4"/>
  <c r="O382" i="4"/>
  <c r="P382" i="4"/>
  <c r="Q382" i="4"/>
  <c r="R382" i="4"/>
  <c r="S382" i="4"/>
  <c r="T382" i="4"/>
  <c r="U382" i="4"/>
  <c r="V382" i="4"/>
  <c r="W382" i="4"/>
  <c r="X382" i="4"/>
  <c r="Y382" i="4"/>
  <c r="Z382" i="4"/>
  <c r="B383" i="4"/>
  <c r="C383" i="4"/>
  <c r="D383" i="4"/>
  <c r="E383" i="4"/>
  <c r="F383" i="4"/>
  <c r="G383" i="4"/>
  <c r="H383" i="4"/>
  <c r="I383" i="4"/>
  <c r="J383" i="4"/>
  <c r="K383" i="4"/>
  <c r="L383" i="4"/>
  <c r="M383" i="4"/>
  <c r="N383" i="4"/>
  <c r="O383" i="4"/>
  <c r="P383" i="4"/>
  <c r="Q383" i="4"/>
  <c r="R383" i="4"/>
  <c r="S383" i="4"/>
  <c r="T383" i="4"/>
  <c r="U383" i="4"/>
  <c r="V383" i="4"/>
  <c r="W383" i="4"/>
  <c r="X383" i="4"/>
  <c r="Y383" i="4"/>
  <c r="Z383" i="4"/>
  <c r="B384" i="4"/>
  <c r="C384" i="4"/>
  <c r="D384" i="4"/>
  <c r="E384" i="4"/>
  <c r="F384" i="4"/>
  <c r="G384" i="4"/>
  <c r="H384" i="4"/>
  <c r="I384" i="4"/>
  <c r="J384" i="4"/>
  <c r="K384" i="4"/>
  <c r="L384" i="4"/>
  <c r="M384" i="4"/>
  <c r="N384" i="4"/>
  <c r="O384" i="4"/>
  <c r="P384" i="4"/>
  <c r="Q384" i="4"/>
  <c r="R384" i="4"/>
  <c r="S384" i="4"/>
  <c r="T384" i="4"/>
  <c r="U384" i="4"/>
  <c r="V384" i="4"/>
  <c r="W384" i="4"/>
  <c r="X384" i="4"/>
  <c r="Y384" i="4"/>
  <c r="Z384" i="4"/>
  <c r="B385" i="4"/>
  <c r="C385" i="4"/>
  <c r="D385" i="4"/>
  <c r="E385" i="4"/>
  <c r="F385" i="4"/>
  <c r="G385" i="4"/>
  <c r="H385" i="4"/>
  <c r="I385" i="4"/>
  <c r="J385" i="4"/>
  <c r="K385" i="4"/>
  <c r="L385" i="4"/>
  <c r="M385" i="4"/>
  <c r="N385" i="4"/>
  <c r="O385" i="4"/>
  <c r="P385" i="4"/>
  <c r="Q385" i="4"/>
  <c r="R385" i="4"/>
  <c r="S385" i="4"/>
  <c r="T385" i="4"/>
  <c r="U385" i="4"/>
  <c r="V385" i="4"/>
  <c r="W385" i="4"/>
  <c r="X385" i="4"/>
  <c r="Y385" i="4"/>
  <c r="Z385" i="4"/>
  <c r="B386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O386" i="4"/>
  <c r="P386" i="4"/>
  <c r="Q386" i="4"/>
  <c r="R386" i="4"/>
  <c r="S386" i="4"/>
  <c r="T386" i="4"/>
  <c r="U386" i="4"/>
  <c r="V386" i="4"/>
  <c r="W386" i="4"/>
  <c r="X386" i="4"/>
  <c r="Y386" i="4"/>
  <c r="Z386" i="4"/>
  <c r="B387" i="4"/>
  <c r="C387" i="4"/>
  <c r="D387" i="4"/>
  <c r="E387" i="4"/>
  <c r="F387" i="4"/>
  <c r="G387" i="4"/>
  <c r="H387" i="4"/>
  <c r="I387" i="4"/>
  <c r="J387" i="4"/>
  <c r="K387" i="4"/>
  <c r="L387" i="4"/>
  <c r="M387" i="4"/>
  <c r="N387" i="4"/>
  <c r="O387" i="4"/>
  <c r="P387" i="4"/>
  <c r="Q387" i="4"/>
  <c r="R387" i="4"/>
  <c r="S387" i="4"/>
  <c r="T387" i="4"/>
  <c r="U387" i="4"/>
  <c r="V387" i="4"/>
  <c r="W387" i="4"/>
  <c r="X387" i="4"/>
  <c r="Y387" i="4"/>
  <c r="Z387" i="4"/>
  <c r="B388" i="4"/>
  <c r="C388" i="4"/>
  <c r="D388" i="4"/>
  <c r="E388" i="4"/>
  <c r="F388" i="4"/>
  <c r="G388" i="4"/>
  <c r="H388" i="4"/>
  <c r="I388" i="4"/>
  <c r="J388" i="4"/>
  <c r="K388" i="4"/>
  <c r="L388" i="4"/>
  <c r="M388" i="4"/>
  <c r="N388" i="4"/>
  <c r="O388" i="4"/>
  <c r="P388" i="4"/>
  <c r="Q388" i="4"/>
  <c r="R388" i="4"/>
  <c r="S388" i="4"/>
  <c r="T388" i="4"/>
  <c r="U388" i="4"/>
  <c r="V388" i="4"/>
  <c r="W388" i="4"/>
  <c r="X388" i="4"/>
  <c r="Y388" i="4"/>
  <c r="Z388" i="4"/>
  <c r="B389" i="4"/>
  <c r="C389" i="4"/>
  <c r="D389" i="4"/>
  <c r="E389" i="4"/>
  <c r="F389" i="4"/>
  <c r="G389" i="4"/>
  <c r="H389" i="4"/>
  <c r="I389" i="4"/>
  <c r="J389" i="4"/>
  <c r="K389" i="4"/>
  <c r="L389" i="4"/>
  <c r="M389" i="4"/>
  <c r="N389" i="4"/>
  <c r="O389" i="4"/>
  <c r="P389" i="4"/>
  <c r="Q389" i="4"/>
  <c r="R389" i="4"/>
  <c r="S389" i="4"/>
  <c r="T389" i="4"/>
  <c r="U389" i="4"/>
  <c r="V389" i="4"/>
  <c r="W389" i="4"/>
  <c r="X389" i="4"/>
  <c r="Y389" i="4"/>
  <c r="Z389" i="4"/>
  <c r="B390" i="4"/>
  <c r="C390" i="4"/>
  <c r="D390" i="4"/>
  <c r="E390" i="4"/>
  <c r="F390" i="4"/>
  <c r="G390" i="4"/>
  <c r="H390" i="4"/>
  <c r="I390" i="4"/>
  <c r="J390" i="4"/>
  <c r="K390" i="4"/>
  <c r="L390" i="4"/>
  <c r="M390" i="4"/>
  <c r="N390" i="4"/>
  <c r="O390" i="4"/>
  <c r="P390" i="4"/>
  <c r="Q390" i="4"/>
  <c r="R390" i="4"/>
  <c r="S390" i="4"/>
  <c r="T390" i="4"/>
  <c r="U390" i="4"/>
  <c r="V390" i="4"/>
  <c r="W390" i="4"/>
  <c r="X390" i="4"/>
  <c r="Y390" i="4"/>
  <c r="Z390" i="4"/>
  <c r="B391" i="4"/>
  <c r="C391" i="4"/>
  <c r="D391" i="4"/>
  <c r="E391" i="4"/>
  <c r="F391" i="4"/>
  <c r="G391" i="4"/>
  <c r="H391" i="4"/>
  <c r="I391" i="4"/>
  <c r="J391" i="4"/>
  <c r="K391" i="4"/>
  <c r="L391" i="4"/>
  <c r="M391" i="4"/>
  <c r="N391" i="4"/>
  <c r="O391" i="4"/>
  <c r="P391" i="4"/>
  <c r="Q391" i="4"/>
  <c r="R391" i="4"/>
  <c r="S391" i="4"/>
  <c r="T391" i="4"/>
  <c r="U391" i="4"/>
  <c r="V391" i="4"/>
  <c r="W391" i="4"/>
  <c r="X391" i="4"/>
  <c r="Y391" i="4"/>
  <c r="Z391" i="4"/>
  <c r="B392" i="4"/>
  <c r="C392" i="4"/>
  <c r="D392" i="4"/>
  <c r="E392" i="4"/>
  <c r="F392" i="4"/>
  <c r="G392" i="4"/>
  <c r="H392" i="4"/>
  <c r="I392" i="4"/>
  <c r="J392" i="4"/>
  <c r="K392" i="4"/>
  <c r="L392" i="4"/>
  <c r="M392" i="4"/>
  <c r="N392" i="4"/>
  <c r="O392" i="4"/>
  <c r="P392" i="4"/>
  <c r="Q392" i="4"/>
  <c r="R392" i="4"/>
  <c r="S392" i="4"/>
  <c r="T392" i="4"/>
  <c r="U392" i="4"/>
  <c r="V392" i="4"/>
  <c r="W392" i="4"/>
  <c r="X392" i="4"/>
  <c r="Y392" i="4"/>
  <c r="Z392" i="4"/>
  <c r="B393" i="4"/>
  <c r="C393" i="4"/>
  <c r="D393" i="4"/>
  <c r="E393" i="4"/>
  <c r="F393" i="4"/>
  <c r="G393" i="4"/>
  <c r="H393" i="4"/>
  <c r="I393" i="4"/>
  <c r="J393" i="4"/>
  <c r="K393" i="4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B394" i="4"/>
  <c r="C394" i="4"/>
  <c r="D394" i="4"/>
  <c r="E394" i="4"/>
  <c r="F394" i="4"/>
  <c r="G394" i="4"/>
  <c r="H394" i="4"/>
  <c r="I394" i="4"/>
  <c r="J394" i="4"/>
  <c r="K394" i="4"/>
  <c r="L394" i="4"/>
  <c r="M394" i="4"/>
  <c r="N394" i="4"/>
  <c r="O394" i="4"/>
  <c r="P394" i="4"/>
  <c r="Q394" i="4"/>
  <c r="R394" i="4"/>
  <c r="S394" i="4"/>
  <c r="T394" i="4"/>
  <c r="U394" i="4"/>
  <c r="V394" i="4"/>
  <c r="W394" i="4"/>
  <c r="X394" i="4"/>
  <c r="Y394" i="4"/>
  <c r="Z394" i="4"/>
  <c r="B395" i="4"/>
  <c r="C395" i="4"/>
  <c r="D395" i="4"/>
  <c r="E395" i="4"/>
  <c r="F395" i="4"/>
  <c r="G395" i="4"/>
  <c r="H395" i="4"/>
  <c r="I395" i="4"/>
  <c r="J395" i="4"/>
  <c r="K395" i="4"/>
  <c r="L395" i="4"/>
  <c r="M395" i="4"/>
  <c r="N395" i="4"/>
  <c r="O395" i="4"/>
  <c r="P395" i="4"/>
  <c r="Q395" i="4"/>
  <c r="R395" i="4"/>
  <c r="S395" i="4"/>
  <c r="T395" i="4"/>
  <c r="U395" i="4"/>
  <c r="V395" i="4"/>
  <c r="W395" i="4"/>
  <c r="X395" i="4"/>
  <c r="Y395" i="4"/>
  <c r="Z395" i="4"/>
  <c r="B396" i="4"/>
  <c r="C396" i="4"/>
  <c r="D396" i="4"/>
  <c r="E396" i="4"/>
  <c r="F396" i="4"/>
  <c r="G396" i="4"/>
  <c r="H396" i="4"/>
  <c r="I396" i="4"/>
  <c r="J396" i="4"/>
  <c r="K396" i="4"/>
  <c r="L396" i="4"/>
  <c r="M396" i="4"/>
  <c r="N396" i="4"/>
  <c r="O396" i="4"/>
  <c r="P396" i="4"/>
  <c r="Q396" i="4"/>
  <c r="R396" i="4"/>
  <c r="S396" i="4"/>
  <c r="T396" i="4"/>
  <c r="U396" i="4"/>
  <c r="V396" i="4"/>
  <c r="W396" i="4"/>
  <c r="X396" i="4"/>
  <c r="Y396" i="4"/>
  <c r="Z396" i="4"/>
  <c r="B397" i="4"/>
  <c r="C397" i="4"/>
  <c r="D397" i="4"/>
  <c r="E397" i="4"/>
  <c r="F397" i="4"/>
  <c r="G397" i="4"/>
  <c r="H397" i="4"/>
  <c r="I397" i="4"/>
  <c r="J397" i="4"/>
  <c r="K397" i="4"/>
  <c r="L397" i="4"/>
  <c r="M397" i="4"/>
  <c r="N397" i="4"/>
  <c r="O397" i="4"/>
  <c r="P397" i="4"/>
  <c r="Q397" i="4"/>
  <c r="R397" i="4"/>
  <c r="S397" i="4"/>
  <c r="T397" i="4"/>
  <c r="U397" i="4"/>
  <c r="V397" i="4"/>
  <c r="W397" i="4"/>
  <c r="X397" i="4"/>
  <c r="Y397" i="4"/>
  <c r="Z397" i="4"/>
  <c r="B398" i="4"/>
  <c r="C398" i="4"/>
  <c r="D398" i="4"/>
  <c r="E398" i="4"/>
  <c r="F398" i="4"/>
  <c r="G398" i="4"/>
  <c r="H398" i="4"/>
  <c r="I398" i="4"/>
  <c r="J398" i="4"/>
  <c r="K398" i="4"/>
  <c r="L398" i="4"/>
  <c r="M398" i="4"/>
  <c r="N398" i="4"/>
  <c r="O398" i="4"/>
  <c r="P398" i="4"/>
  <c r="Q398" i="4"/>
  <c r="R398" i="4"/>
  <c r="S398" i="4"/>
  <c r="T398" i="4"/>
  <c r="U398" i="4"/>
  <c r="V398" i="4"/>
  <c r="W398" i="4"/>
  <c r="X398" i="4"/>
  <c r="Y398" i="4"/>
  <c r="Z398" i="4"/>
  <c r="B399" i="4"/>
  <c r="C399" i="4"/>
  <c r="D399" i="4"/>
  <c r="E399" i="4"/>
  <c r="F399" i="4"/>
  <c r="G399" i="4"/>
  <c r="H399" i="4"/>
  <c r="I399" i="4"/>
  <c r="J399" i="4"/>
  <c r="K399" i="4"/>
  <c r="L399" i="4"/>
  <c r="M399" i="4"/>
  <c r="N399" i="4"/>
  <c r="O399" i="4"/>
  <c r="P399" i="4"/>
  <c r="Q399" i="4"/>
  <c r="R399" i="4"/>
  <c r="S399" i="4"/>
  <c r="T399" i="4"/>
  <c r="U399" i="4"/>
  <c r="V399" i="4"/>
  <c r="W399" i="4"/>
  <c r="X399" i="4"/>
  <c r="Y399" i="4"/>
  <c r="Z399" i="4"/>
  <c r="B400" i="4"/>
  <c r="C400" i="4"/>
  <c r="D400" i="4"/>
  <c r="E400" i="4"/>
  <c r="F400" i="4"/>
  <c r="G400" i="4"/>
  <c r="H400" i="4"/>
  <c r="I400" i="4"/>
  <c r="J400" i="4"/>
  <c r="K400" i="4"/>
  <c r="L400" i="4"/>
  <c r="M400" i="4"/>
  <c r="N400" i="4"/>
  <c r="O400" i="4"/>
  <c r="P400" i="4"/>
  <c r="Q400" i="4"/>
  <c r="R400" i="4"/>
  <c r="S400" i="4"/>
  <c r="T400" i="4"/>
  <c r="U400" i="4"/>
  <c r="V400" i="4"/>
  <c r="W400" i="4"/>
  <c r="X400" i="4"/>
  <c r="Y400" i="4"/>
  <c r="Z400" i="4"/>
  <c r="B401" i="4"/>
  <c r="C401" i="4"/>
  <c r="D401" i="4"/>
  <c r="E401" i="4"/>
  <c r="F401" i="4"/>
  <c r="G401" i="4"/>
  <c r="H401" i="4"/>
  <c r="I401" i="4"/>
  <c r="J401" i="4"/>
  <c r="K401" i="4"/>
  <c r="L401" i="4"/>
  <c r="M401" i="4"/>
  <c r="N401" i="4"/>
  <c r="O401" i="4"/>
  <c r="P401" i="4"/>
  <c r="Q401" i="4"/>
  <c r="R401" i="4"/>
  <c r="S401" i="4"/>
  <c r="T401" i="4"/>
  <c r="U401" i="4"/>
  <c r="V401" i="4"/>
  <c r="W401" i="4"/>
  <c r="X401" i="4"/>
  <c r="Y401" i="4"/>
  <c r="Z401" i="4"/>
  <c r="B402" i="4"/>
  <c r="C402" i="4"/>
  <c r="D402" i="4"/>
  <c r="E402" i="4"/>
  <c r="F402" i="4"/>
  <c r="G402" i="4"/>
  <c r="H402" i="4"/>
  <c r="I402" i="4"/>
  <c r="J402" i="4"/>
  <c r="K402" i="4"/>
  <c r="L402" i="4"/>
  <c r="M402" i="4"/>
  <c r="N402" i="4"/>
  <c r="O402" i="4"/>
  <c r="P402" i="4"/>
  <c r="Q402" i="4"/>
  <c r="R402" i="4"/>
  <c r="S402" i="4"/>
  <c r="T402" i="4"/>
  <c r="U402" i="4"/>
  <c r="V402" i="4"/>
  <c r="W402" i="4"/>
  <c r="X402" i="4"/>
  <c r="Y402" i="4"/>
  <c r="Z402" i="4"/>
  <c r="B403" i="4"/>
  <c r="C403" i="4"/>
  <c r="D403" i="4"/>
  <c r="E403" i="4"/>
  <c r="F403" i="4"/>
  <c r="G403" i="4"/>
  <c r="H403" i="4"/>
  <c r="I403" i="4"/>
  <c r="J403" i="4"/>
  <c r="K403" i="4"/>
  <c r="L403" i="4"/>
  <c r="M403" i="4"/>
  <c r="N403" i="4"/>
  <c r="O403" i="4"/>
  <c r="P403" i="4"/>
  <c r="Q403" i="4"/>
  <c r="R403" i="4"/>
  <c r="S403" i="4"/>
  <c r="T403" i="4"/>
  <c r="U403" i="4"/>
  <c r="V403" i="4"/>
  <c r="W403" i="4"/>
  <c r="X403" i="4"/>
  <c r="Y403" i="4"/>
  <c r="Z403" i="4"/>
  <c r="B404" i="4"/>
  <c r="C404" i="4"/>
  <c r="D404" i="4"/>
  <c r="E404" i="4"/>
  <c r="F404" i="4"/>
  <c r="G404" i="4"/>
  <c r="H404" i="4"/>
  <c r="I404" i="4"/>
  <c r="J404" i="4"/>
  <c r="K404" i="4"/>
  <c r="L404" i="4"/>
  <c r="M404" i="4"/>
  <c r="N404" i="4"/>
  <c r="O404" i="4"/>
  <c r="P404" i="4"/>
  <c r="Q404" i="4"/>
  <c r="R404" i="4"/>
  <c r="S404" i="4"/>
  <c r="T404" i="4"/>
  <c r="U404" i="4"/>
  <c r="V404" i="4"/>
  <c r="W404" i="4"/>
  <c r="X404" i="4"/>
  <c r="Y404" i="4"/>
  <c r="Z404" i="4"/>
  <c r="B405" i="4"/>
  <c r="C405" i="4"/>
  <c r="D405" i="4"/>
  <c r="E405" i="4"/>
  <c r="F405" i="4"/>
  <c r="G405" i="4"/>
  <c r="H405" i="4"/>
  <c r="I405" i="4"/>
  <c r="J405" i="4"/>
  <c r="K405" i="4"/>
  <c r="L405" i="4"/>
  <c r="M405" i="4"/>
  <c r="N405" i="4"/>
  <c r="O405" i="4"/>
  <c r="P405" i="4"/>
  <c r="Q405" i="4"/>
  <c r="R405" i="4"/>
  <c r="S405" i="4"/>
  <c r="T405" i="4"/>
  <c r="U405" i="4"/>
  <c r="V405" i="4"/>
  <c r="W405" i="4"/>
  <c r="X405" i="4"/>
  <c r="Y405" i="4"/>
  <c r="Z405" i="4"/>
  <c r="B406" i="4"/>
  <c r="C406" i="4"/>
  <c r="D406" i="4"/>
  <c r="E406" i="4"/>
  <c r="F406" i="4"/>
  <c r="G406" i="4"/>
  <c r="H406" i="4"/>
  <c r="I406" i="4"/>
  <c r="J406" i="4"/>
  <c r="K406" i="4"/>
  <c r="L406" i="4"/>
  <c r="M406" i="4"/>
  <c r="N406" i="4"/>
  <c r="O406" i="4"/>
  <c r="P406" i="4"/>
  <c r="Q406" i="4"/>
  <c r="R406" i="4"/>
  <c r="S406" i="4"/>
  <c r="T406" i="4"/>
  <c r="U406" i="4"/>
  <c r="V406" i="4"/>
  <c r="W406" i="4"/>
  <c r="X406" i="4"/>
  <c r="Y406" i="4"/>
  <c r="Z406" i="4"/>
  <c r="B407" i="4"/>
  <c r="C407" i="4"/>
  <c r="D407" i="4"/>
  <c r="E407" i="4"/>
  <c r="F407" i="4"/>
  <c r="G407" i="4"/>
  <c r="H407" i="4"/>
  <c r="I407" i="4"/>
  <c r="J407" i="4"/>
  <c r="K407" i="4"/>
  <c r="L407" i="4"/>
  <c r="M407" i="4"/>
  <c r="N407" i="4"/>
  <c r="O407" i="4"/>
  <c r="P407" i="4"/>
  <c r="Q407" i="4"/>
  <c r="R407" i="4"/>
  <c r="S407" i="4"/>
  <c r="T407" i="4"/>
  <c r="U407" i="4"/>
  <c r="V407" i="4"/>
  <c r="W407" i="4"/>
  <c r="X407" i="4"/>
  <c r="Y407" i="4"/>
  <c r="Z407" i="4"/>
  <c r="B408" i="4"/>
  <c r="C408" i="4"/>
  <c r="D408" i="4"/>
  <c r="E408" i="4"/>
  <c r="F408" i="4"/>
  <c r="G408" i="4"/>
  <c r="H408" i="4"/>
  <c r="I408" i="4"/>
  <c r="J408" i="4"/>
  <c r="K408" i="4"/>
  <c r="L408" i="4"/>
  <c r="M408" i="4"/>
  <c r="N408" i="4"/>
  <c r="O408" i="4"/>
  <c r="P408" i="4"/>
  <c r="Q408" i="4"/>
  <c r="R408" i="4"/>
  <c r="S408" i="4"/>
  <c r="T408" i="4"/>
  <c r="U408" i="4"/>
  <c r="V408" i="4"/>
  <c r="W408" i="4"/>
  <c r="X408" i="4"/>
  <c r="Y408" i="4"/>
  <c r="Z408" i="4"/>
  <c r="B409" i="4"/>
  <c r="C409" i="4"/>
  <c r="D409" i="4"/>
  <c r="E409" i="4"/>
  <c r="F409" i="4"/>
  <c r="G409" i="4"/>
  <c r="H409" i="4"/>
  <c r="I409" i="4"/>
  <c r="J409" i="4"/>
  <c r="K409" i="4"/>
  <c r="L409" i="4"/>
  <c r="M409" i="4"/>
  <c r="N409" i="4"/>
  <c r="O409" i="4"/>
  <c r="P409" i="4"/>
  <c r="Q409" i="4"/>
  <c r="R409" i="4"/>
  <c r="S409" i="4"/>
  <c r="T409" i="4"/>
  <c r="U409" i="4"/>
  <c r="V409" i="4"/>
  <c r="W409" i="4"/>
  <c r="X409" i="4"/>
  <c r="Y409" i="4"/>
  <c r="Z409" i="4"/>
  <c r="B410" i="4"/>
  <c r="C410" i="4"/>
  <c r="D410" i="4"/>
  <c r="E410" i="4"/>
  <c r="F410" i="4"/>
  <c r="G410" i="4"/>
  <c r="H410" i="4"/>
  <c r="I410" i="4"/>
  <c r="J410" i="4"/>
  <c r="K410" i="4"/>
  <c r="L410" i="4"/>
  <c r="M410" i="4"/>
  <c r="N410" i="4"/>
  <c r="O410" i="4"/>
  <c r="P410" i="4"/>
  <c r="Q410" i="4"/>
  <c r="R410" i="4"/>
  <c r="S410" i="4"/>
  <c r="T410" i="4"/>
  <c r="U410" i="4"/>
  <c r="V410" i="4"/>
  <c r="W410" i="4"/>
  <c r="X410" i="4"/>
  <c r="Y410" i="4"/>
  <c r="Z410" i="4"/>
  <c r="B411" i="4"/>
  <c r="C411" i="4"/>
  <c r="D411" i="4"/>
  <c r="E411" i="4"/>
  <c r="F411" i="4"/>
  <c r="G411" i="4"/>
  <c r="H411" i="4"/>
  <c r="I411" i="4"/>
  <c r="J411" i="4"/>
  <c r="K411" i="4"/>
  <c r="L411" i="4"/>
  <c r="M411" i="4"/>
  <c r="N411" i="4"/>
  <c r="O411" i="4"/>
  <c r="P411" i="4"/>
  <c r="Q411" i="4"/>
  <c r="R411" i="4"/>
  <c r="S411" i="4"/>
  <c r="T411" i="4"/>
  <c r="U411" i="4"/>
  <c r="V411" i="4"/>
  <c r="W411" i="4"/>
  <c r="X411" i="4"/>
  <c r="Y411" i="4"/>
  <c r="Z411" i="4"/>
  <c r="B412" i="4"/>
  <c r="C412" i="4"/>
  <c r="D412" i="4"/>
  <c r="E412" i="4"/>
  <c r="F412" i="4"/>
  <c r="G412" i="4"/>
  <c r="H412" i="4"/>
  <c r="I412" i="4"/>
  <c r="J412" i="4"/>
  <c r="K412" i="4"/>
  <c r="L412" i="4"/>
  <c r="M412" i="4"/>
  <c r="N412" i="4"/>
  <c r="O412" i="4"/>
  <c r="P412" i="4"/>
  <c r="Q412" i="4"/>
  <c r="R412" i="4"/>
  <c r="S412" i="4"/>
  <c r="T412" i="4"/>
  <c r="U412" i="4"/>
  <c r="V412" i="4"/>
  <c r="W412" i="4"/>
  <c r="X412" i="4"/>
  <c r="Y412" i="4"/>
  <c r="Z412" i="4"/>
  <c r="B413" i="4"/>
  <c r="C413" i="4"/>
  <c r="D413" i="4"/>
  <c r="E413" i="4"/>
  <c r="F413" i="4"/>
  <c r="G413" i="4"/>
  <c r="H413" i="4"/>
  <c r="I413" i="4"/>
  <c r="J413" i="4"/>
  <c r="K413" i="4"/>
  <c r="L413" i="4"/>
  <c r="M413" i="4"/>
  <c r="N413" i="4"/>
  <c r="O413" i="4"/>
  <c r="P413" i="4"/>
  <c r="Q413" i="4"/>
  <c r="R413" i="4"/>
  <c r="S413" i="4"/>
  <c r="T413" i="4"/>
  <c r="U413" i="4"/>
  <c r="V413" i="4"/>
  <c r="W413" i="4"/>
  <c r="X413" i="4"/>
  <c r="Y413" i="4"/>
  <c r="Z413" i="4"/>
  <c r="B414" i="4"/>
  <c r="C414" i="4"/>
  <c r="D414" i="4"/>
  <c r="E414" i="4"/>
  <c r="F414" i="4"/>
  <c r="G414" i="4"/>
  <c r="H414" i="4"/>
  <c r="I414" i="4"/>
  <c r="J414" i="4"/>
  <c r="K414" i="4"/>
  <c r="L414" i="4"/>
  <c r="M414" i="4"/>
  <c r="N414" i="4"/>
  <c r="O414" i="4"/>
  <c r="P414" i="4"/>
  <c r="Q414" i="4"/>
  <c r="R414" i="4"/>
  <c r="S414" i="4"/>
  <c r="T414" i="4"/>
  <c r="U414" i="4"/>
  <c r="V414" i="4"/>
  <c r="W414" i="4"/>
  <c r="X414" i="4"/>
  <c r="Y414" i="4"/>
  <c r="Z414" i="4"/>
  <c r="B415" i="4"/>
  <c r="C415" i="4"/>
  <c r="D415" i="4"/>
  <c r="E415" i="4"/>
  <c r="F415" i="4"/>
  <c r="G415" i="4"/>
  <c r="H415" i="4"/>
  <c r="I415" i="4"/>
  <c r="J415" i="4"/>
  <c r="K415" i="4"/>
  <c r="L415" i="4"/>
  <c r="M415" i="4"/>
  <c r="N415" i="4"/>
  <c r="O415" i="4"/>
  <c r="P415" i="4"/>
  <c r="Q415" i="4"/>
  <c r="R415" i="4"/>
  <c r="S415" i="4"/>
  <c r="T415" i="4"/>
  <c r="U415" i="4"/>
  <c r="V415" i="4"/>
  <c r="W415" i="4"/>
  <c r="X415" i="4"/>
  <c r="Y415" i="4"/>
  <c r="Z415" i="4"/>
  <c r="B416" i="4"/>
  <c r="C416" i="4"/>
  <c r="D416" i="4"/>
  <c r="E416" i="4"/>
  <c r="F416" i="4"/>
  <c r="G416" i="4"/>
  <c r="H416" i="4"/>
  <c r="I416" i="4"/>
  <c r="J416" i="4"/>
  <c r="K416" i="4"/>
  <c r="L416" i="4"/>
  <c r="M416" i="4"/>
  <c r="N416" i="4"/>
  <c r="O416" i="4"/>
  <c r="P416" i="4"/>
  <c r="Q416" i="4"/>
  <c r="R416" i="4"/>
  <c r="S416" i="4"/>
  <c r="T416" i="4"/>
  <c r="U416" i="4"/>
  <c r="V416" i="4"/>
  <c r="W416" i="4"/>
  <c r="X416" i="4"/>
  <c r="Y416" i="4"/>
  <c r="Z416" i="4"/>
  <c r="B417" i="4"/>
  <c r="C417" i="4"/>
  <c r="D417" i="4"/>
  <c r="E417" i="4"/>
  <c r="F417" i="4"/>
  <c r="G417" i="4"/>
  <c r="H417" i="4"/>
  <c r="I417" i="4"/>
  <c r="J417" i="4"/>
  <c r="K417" i="4"/>
  <c r="L417" i="4"/>
  <c r="M417" i="4"/>
  <c r="N417" i="4"/>
  <c r="O417" i="4"/>
  <c r="P417" i="4"/>
  <c r="Q417" i="4"/>
  <c r="R417" i="4"/>
  <c r="S417" i="4"/>
  <c r="T417" i="4"/>
  <c r="U417" i="4"/>
  <c r="V417" i="4"/>
  <c r="W417" i="4"/>
  <c r="X417" i="4"/>
  <c r="Y417" i="4"/>
  <c r="Z417" i="4"/>
  <c r="B418" i="4"/>
  <c r="C418" i="4"/>
  <c r="D418" i="4"/>
  <c r="E418" i="4"/>
  <c r="F418" i="4"/>
  <c r="G418" i="4"/>
  <c r="H418" i="4"/>
  <c r="I418" i="4"/>
  <c r="J418" i="4"/>
  <c r="K418" i="4"/>
  <c r="L418" i="4"/>
  <c r="M418" i="4"/>
  <c r="N418" i="4"/>
  <c r="O418" i="4"/>
  <c r="P418" i="4"/>
  <c r="Q418" i="4"/>
  <c r="R418" i="4"/>
  <c r="S418" i="4"/>
  <c r="T418" i="4"/>
  <c r="U418" i="4"/>
  <c r="V418" i="4"/>
  <c r="W418" i="4"/>
  <c r="X418" i="4"/>
  <c r="Y418" i="4"/>
  <c r="Z418" i="4"/>
  <c r="B419" i="4"/>
  <c r="C419" i="4"/>
  <c r="D419" i="4"/>
  <c r="E419" i="4"/>
  <c r="F419" i="4"/>
  <c r="G419" i="4"/>
  <c r="H419" i="4"/>
  <c r="I419" i="4"/>
  <c r="J419" i="4"/>
  <c r="K419" i="4"/>
  <c r="L419" i="4"/>
  <c r="M419" i="4"/>
  <c r="N419" i="4"/>
  <c r="O419" i="4"/>
  <c r="P419" i="4"/>
  <c r="Q419" i="4"/>
  <c r="R419" i="4"/>
  <c r="S419" i="4"/>
  <c r="T419" i="4"/>
  <c r="U419" i="4"/>
  <c r="V419" i="4"/>
  <c r="W419" i="4"/>
  <c r="X419" i="4"/>
  <c r="Y419" i="4"/>
  <c r="Z419" i="4"/>
  <c r="B420" i="4"/>
  <c r="C420" i="4"/>
  <c r="D420" i="4"/>
  <c r="E420" i="4"/>
  <c r="F420" i="4"/>
  <c r="G420" i="4"/>
  <c r="H420" i="4"/>
  <c r="I420" i="4"/>
  <c r="J420" i="4"/>
  <c r="K420" i="4"/>
  <c r="L420" i="4"/>
  <c r="M420" i="4"/>
  <c r="N420" i="4"/>
  <c r="O420" i="4"/>
  <c r="P420" i="4"/>
  <c r="Q420" i="4"/>
  <c r="R420" i="4"/>
  <c r="S420" i="4"/>
  <c r="T420" i="4"/>
  <c r="U420" i="4"/>
  <c r="V420" i="4"/>
  <c r="W420" i="4"/>
  <c r="X420" i="4"/>
  <c r="Y420" i="4"/>
  <c r="Z420" i="4"/>
  <c r="B421" i="4"/>
  <c r="C421" i="4"/>
  <c r="D421" i="4"/>
  <c r="E421" i="4"/>
  <c r="F421" i="4"/>
  <c r="G421" i="4"/>
  <c r="H421" i="4"/>
  <c r="I421" i="4"/>
  <c r="J421" i="4"/>
  <c r="K421" i="4"/>
  <c r="L421" i="4"/>
  <c r="M421" i="4"/>
  <c r="N421" i="4"/>
  <c r="O421" i="4"/>
  <c r="P421" i="4"/>
  <c r="Q421" i="4"/>
  <c r="R421" i="4"/>
  <c r="S421" i="4"/>
  <c r="T421" i="4"/>
  <c r="U421" i="4"/>
  <c r="V421" i="4"/>
  <c r="W421" i="4"/>
  <c r="X421" i="4"/>
  <c r="Y421" i="4"/>
  <c r="Z421" i="4"/>
  <c r="B422" i="4"/>
  <c r="C422" i="4"/>
  <c r="D422" i="4"/>
  <c r="E422" i="4"/>
  <c r="F422" i="4"/>
  <c r="G422" i="4"/>
  <c r="H422" i="4"/>
  <c r="I422" i="4"/>
  <c r="J422" i="4"/>
  <c r="K422" i="4"/>
  <c r="L422" i="4"/>
  <c r="M422" i="4"/>
  <c r="N422" i="4"/>
  <c r="O422" i="4"/>
  <c r="P422" i="4"/>
  <c r="Q422" i="4"/>
  <c r="R422" i="4"/>
  <c r="S422" i="4"/>
  <c r="T422" i="4"/>
  <c r="U422" i="4"/>
  <c r="V422" i="4"/>
  <c r="W422" i="4"/>
  <c r="X422" i="4"/>
  <c r="Y422" i="4"/>
  <c r="Z422" i="4"/>
  <c r="B423" i="4"/>
  <c r="C423" i="4"/>
  <c r="D423" i="4"/>
  <c r="E423" i="4"/>
  <c r="F423" i="4"/>
  <c r="G423" i="4"/>
  <c r="H423" i="4"/>
  <c r="I423" i="4"/>
  <c r="J423" i="4"/>
  <c r="K423" i="4"/>
  <c r="L423" i="4"/>
  <c r="M423" i="4"/>
  <c r="N423" i="4"/>
  <c r="O423" i="4"/>
  <c r="P423" i="4"/>
  <c r="Q423" i="4"/>
  <c r="R423" i="4"/>
  <c r="S423" i="4"/>
  <c r="T423" i="4"/>
  <c r="U423" i="4"/>
  <c r="V423" i="4"/>
  <c r="W423" i="4"/>
  <c r="X423" i="4"/>
  <c r="Y423" i="4"/>
  <c r="Z423" i="4"/>
  <c r="B424" i="4"/>
  <c r="C424" i="4"/>
  <c r="D424" i="4"/>
  <c r="E424" i="4"/>
  <c r="F424" i="4"/>
  <c r="G424" i="4"/>
  <c r="H424" i="4"/>
  <c r="I424" i="4"/>
  <c r="J424" i="4"/>
  <c r="K424" i="4"/>
  <c r="L424" i="4"/>
  <c r="M424" i="4"/>
  <c r="N424" i="4"/>
  <c r="O424" i="4"/>
  <c r="P424" i="4"/>
  <c r="Q424" i="4"/>
  <c r="R424" i="4"/>
  <c r="S424" i="4"/>
  <c r="T424" i="4"/>
  <c r="U424" i="4"/>
  <c r="V424" i="4"/>
  <c r="W424" i="4"/>
  <c r="X424" i="4"/>
  <c r="Y424" i="4"/>
  <c r="Z424" i="4"/>
  <c r="B425" i="4"/>
  <c r="C425" i="4"/>
  <c r="D425" i="4"/>
  <c r="E425" i="4"/>
  <c r="F425" i="4"/>
  <c r="G425" i="4"/>
  <c r="H425" i="4"/>
  <c r="I425" i="4"/>
  <c r="J425" i="4"/>
  <c r="K425" i="4"/>
  <c r="L425" i="4"/>
  <c r="M425" i="4"/>
  <c r="N425" i="4"/>
  <c r="O425" i="4"/>
  <c r="P425" i="4"/>
  <c r="Q425" i="4"/>
  <c r="R425" i="4"/>
  <c r="S425" i="4"/>
  <c r="T425" i="4"/>
  <c r="U425" i="4"/>
  <c r="V425" i="4"/>
  <c r="W425" i="4"/>
  <c r="X425" i="4"/>
  <c r="Y425" i="4"/>
  <c r="Z425" i="4"/>
  <c r="B426" i="4"/>
  <c r="C426" i="4"/>
  <c r="D426" i="4"/>
  <c r="E426" i="4"/>
  <c r="F426" i="4"/>
  <c r="G426" i="4"/>
  <c r="H426" i="4"/>
  <c r="I426" i="4"/>
  <c r="J426" i="4"/>
  <c r="K426" i="4"/>
  <c r="L426" i="4"/>
  <c r="M426" i="4"/>
  <c r="N426" i="4"/>
  <c r="O426" i="4"/>
  <c r="P426" i="4"/>
  <c r="Q426" i="4"/>
  <c r="R426" i="4"/>
  <c r="S426" i="4"/>
  <c r="T426" i="4"/>
  <c r="U426" i="4"/>
  <c r="V426" i="4"/>
  <c r="W426" i="4"/>
  <c r="X426" i="4"/>
  <c r="Y426" i="4"/>
  <c r="Z426" i="4"/>
  <c r="B427" i="4"/>
  <c r="C427" i="4"/>
  <c r="D427" i="4"/>
  <c r="E427" i="4"/>
  <c r="F427" i="4"/>
  <c r="G427" i="4"/>
  <c r="H427" i="4"/>
  <c r="I427" i="4"/>
  <c r="J427" i="4"/>
  <c r="K427" i="4"/>
  <c r="L427" i="4"/>
  <c r="M427" i="4"/>
  <c r="N427" i="4"/>
  <c r="O427" i="4"/>
  <c r="P427" i="4"/>
  <c r="Q427" i="4"/>
  <c r="R427" i="4"/>
  <c r="S427" i="4"/>
  <c r="T427" i="4"/>
  <c r="U427" i="4"/>
  <c r="V427" i="4"/>
  <c r="W427" i="4"/>
  <c r="X427" i="4"/>
  <c r="Y427" i="4"/>
  <c r="Z427" i="4"/>
  <c r="B428" i="4"/>
  <c r="C428" i="4"/>
  <c r="D428" i="4"/>
  <c r="E428" i="4"/>
  <c r="F428" i="4"/>
  <c r="G428" i="4"/>
  <c r="H428" i="4"/>
  <c r="I428" i="4"/>
  <c r="J428" i="4"/>
  <c r="K428" i="4"/>
  <c r="L428" i="4"/>
  <c r="M428" i="4"/>
  <c r="N428" i="4"/>
  <c r="O428" i="4"/>
  <c r="P428" i="4"/>
  <c r="Q428" i="4"/>
  <c r="R428" i="4"/>
  <c r="S428" i="4"/>
  <c r="T428" i="4"/>
  <c r="U428" i="4"/>
  <c r="V428" i="4"/>
  <c r="W428" i="4"/>
  <c r="X428" i="4"/>
  <c r="Y428" i="4"/>
  <c r="Z428" i="4"/>
  <c r="B429" i="4"/>
  <c r="C429" i="4"/>
  <c r="D429" i="4"/>
  <c r="E429" i="4"/>
  <c r="F429" i="4"/>
  <c r="G429" i="4"/>
  <c r="H429" i="4"/>
  <c r="I429" i="4"/>
  <c r="J429" i="4"/>
  <c r="K429" i="4"/>
  <c r="L429" i="4"/>
  <c r="M429" i="4"/>
  <c r="N429" i="4"/>
  <c r="O429" i="4"/>
  <c r="P429" i="4"/>
  <c r="Q429" i="4"/>
  <c r="R429" i="4"/>
  <c r="S429" i="4"/>
  <c r="T429" i="4"/>
  <c r="U429" i="4"/>
  <c r="V429" i="4"/>
  <c r="W429" i="4"/>
  <c r="X429" i="4"/>
  <c r="Y429" i="4"/>
  <c r="Z429" i="4"/>
  <c r="B430" i="4"/>
  <c r="C430" i="4"/>
  <c r="D430" i="4"/>
  <c r="E430" i="4"/>
  <c r="F430" i="4"/>
  <c r="G430" i="4"/>
  <c r="H430" i="4"/>
  <c r="I430" i="4"/>
  <c r="J430" i="4"/>
  <c r="K430" i="4"/>
  <c r="L430" i="4"/>
  <c r="M430" i="4"/>
  <c r="N430" i="4"/>
  <c r="O430" i="4"/>
  <c r="P430" i="4"/>
  <c r="Q430" i="4"/>
  <c r="R430" i="4"/>
  <c r="S430" i="4"/>
  <c r="T430" i="4"/>
  <c r="U430" i="4"/>
  <c r="V430" i="4"/>
  <c r="W430" i="4"/>
  <c r="X430" i="4"/>
  <c r="Y430" i="4"/>
  <c r="Z430" i="4"/>
  <c r="B431" i="4"/>
  <c r="C431" i="4"/>
  <c r="D431" i="4"/>
  <c r="E431" i="4"/>
  <c r="F431" i="4"/>
  <c r="G431" i="4"/>
  <c r="H431" i="4"/>
  <c r="I431" i="4"/>
  <c r="J431" i="4"/>
  <c r="K431" i="4"/>
  <c r="L431" i="4"/>
  <c r="M431" i="4"/>
  <c r="N431" i="4"/>
  <c r="O431" i="4"/>
  <c r="P431" i="4"/>
  <c r="Q431" i="4"/>
  <c r="R431" i="4"/>
  <c r="S431" i="4"/>
  <c r="T431" i="4"/>
  <c r="U431" i="4"/>
  <c r="V431" i="4"/>
  <c r="W431" i="4"/>
  <c r="X431" i="4"/>
  <c r="Y431" i="4"/>
  <c r="Z431" i="4"/>
  <c r="B432" i="4"/>
  <c r="C432" i="4"/>
  <c r="D432" i="4"/>
  <c r="E432" i="4"/>
  <c r="F432" i="4"/>
  <c r="G432" i="4"/>
  <c r="H432" i="4"/>
  <c r="I432" i="4"/>
  <c r="J432" i="4"/>
  <c r="K432" i="4"/>
  <c r="L432" i="4"/>
  <c r="M432" i="4"/>
  <c r="N432" i="4"/>
  <c r="O432" i="4"/>
  <c r="P432" i="4"/>
  <c r="Q432" i="4"/>
  <c r="R432" i="4"/>
  <c r="S432" i="4"/>
  <c r="T432" i="4"/>
  <c r="U432" i="4"/>
  <c r="V432" i="4"/>
  <c r="W432" i="4"/>
  <c r="X432" i="4"/>
  <c r="Y432" i="4"/>
  <c r="Z432" i="4"/>
  <c r="B433" i="4"/>
  <c r="C433" i="4"/>
  <c r="D433" i="4"/>
  <c r="E433" i="4"/>
  <c r="F433" i="4"/>
  <c r="G433" i="4"/>
  <c r="H433" i="4"/>
  <c r="I433" i="4"/>
  <c r="J433" i="4"/>
  <c r="K433" i="4"/>
  <c r="L433" i="4"/>
  <c r="M433" i="4"/>
  <c r="N433" i="4"/>
  <c r="O433" i="4"/>
  <c r="P433" i="4"/>
  <c r="Q433" i="4"/>
  <c r="R433" i="4"/>
  <c r="S433" i="4"/>
  <c r="T433" i="4"/>
  <c r="U433" i="4"/>
  <c r="V433" i="4"/>
  <c r="W433" i="4"/>
  <c r="X433" i="4"/>
  <c r="Y433" i="4"/>
  <c r="Z433" i="4"/>
  <c r="B434" i="4"/>
  <c r="C434" i="4"/>
  <c r="D434" i="4"/>
  <c r="E434" i="4"/>
  <c r="F434" i="4"/>
  <c r="G434" i="4"/>
  <c r="H434" i="4"/>
  <c r="I434" i="4"/>
  <c r="J434" i="4"/>
  <c r="K434" i="4"/>
  <c r="L434" i="4"/>
  <c r="M434" i="4"/>
  <c r="N434" i="4"/>
  <c r="O434" i="4"/>
  <c r="P434" i="4"/>
  <c r="Q434" i="4"/>
  <c r="R434" i="4"/>
  <c r="S434" i="4"/>
  <c r="T434" i="4"/>
  <c r="U434" i="4"/>
  <c r="V434" i="4"/>
  <c r="W434" i="4"/>
  <c r="X434" i="4"/>
  <c r="Y434" i="4"/>
  <c r="Z434" i="4"/>
  <c r="B435" i="4"/>
  <c r="C435" i="4"/>
  <c r="D435" i="4"/>
  <c r="E435" i="4"/>
  <c r="F435" i="4"/>
  <c r="G435" i="4"/>
  <c r="H435" i="4"/>
  <c r="I435" i="4"/>
  <c r="J435" i="4"/>
  <c r="K435" i="4"/>
  <c r="L435" i="4"/>
  <c r="M435" i="4"/>
  <c r="N435" i="4"/>
  <c r="O435" i="4"/>
  <c r="P435" i="4"/>
  <c r="Q435" i="4"/>
  <c r="R435" i="4"/>
  <c r="S435" i="4"/>
  <c r="T435" i="4"/>
  <c r="U435" i="4"/>
  <c r="V435" i="4"/>
  <c r="W435" i="4"/>
  <c r="X435" i="4"/>
  <c r="Y435" i="4"/>
  <c r="Z435" i="4"/>
  <c r="B436" i="4"/>
  <c r="C436" i="4"/>
  <c r="D436" i="4"/>
  <c r="E436" i="4"/>
  <c r="F436" i="4"/>
  <c r="G436" i="4"/>
  <c r="H436" i="4"/>
  <c r="I436" i="4"/>
  <c r="J436" i="4"/>
  <c r="K436" i="4"/>
  <c r="L436" i="4"/>
  <c r="M436" i="4"/>
  <c r="N436" i="4"/>
  <c r="O436" i="4"/>
  <c r="P436" i="4"/>
  <c r="Q436" i="4"/>
  <c r="R436" i="4"/>
  <c r="S436" i="4"/>
  <c r="T436" i="4"/>
  <c r="U436" i="4"/>
  <c r="V436" i="4"/>
  <c r="W436" i="4"/>
  <c r="X436" i="4"/>
  <c r="Y436" i="4"/>
  <c r="Z436" i="4"/>
  <c r="B437" i="4"/>
  <c r="C437" i="4"/>
  <c r="D437" i="4"/>
  <c r="E437" i="4"/>
  <c r="F437" i="4"/>
  <c r="G437" i="4"/>
  <c r="H437" i="4"/>
  <c r="I437" i="4"/>
  <c r="J437" i="4"/>
  <c r="K437" i="4"/>
  <c r="L437" i="4"/>
  <c r="M437" i="4"/>
  <c r="N437" i="4"/>
  <c r="O437" i="4"/>
  <c r="P437" i="4"/>
  <c r="Q437" i="4"/>
  <c r="R437" i="4"/>
  <c r="S437" i="4"/>
  <c r="T437" i="4"/>
  <c r="U437" i="4"/>
  <c r="V437" i="4"/>
  <c r="W437" i="4"/>
  <c r="X437" i="4"/>
  <c r="Y437" i="4"/>
  <c r="Z437" i="4"/>
  <c r="B438" i="4"/>
  <c r="C438" i="4"/>
  <c r="D438" i="4"/>
  <c r="E438" i="4"/>
  <c r="F438" i="4"/>
  <c r="G438" i="4"/>
  <c r="H438" i="4"/>
  <c r="I438" i="4"/>
  <c r="J438" i="4"/>
  <c r="K438" i="4"/>
  <c r="L438" i="4"/>
  <c r="M438" i="4"/>
  <c r="N438" i="4"/>
  <c r="O438" i="4"/>
  <c r="P438" i="4"/>
  <c r="Q438" i="4"/>
  <c r="R438" i="4"/>
  <c r="S438" i="4"/>
  <c r="T438" i="4"/>
  <c r="U438" i="4"/>
  <c r="V438" i="4"/>
  <c r="W438" i="4"/>
  <c r="X438" i="4"/>
  <c r="Y438" i="4"/>
  <c r="Z438" i="4"/>
  <c r="B439" i="4"/>
  <c r="C439" i="4"/>
  <c r="D439" i="4"/>
  <c r="E439" i="4"/>
  <c r="F439" i="4"/>
  <c r="G439" i="4"/>
  <c r="H439" i="4"/>
  <c r="I439" i="4"/>
  <c r="J439" i="4"/>
  <c r="K439" i="4"/>
  <c r="L439" i="4"/>
  <c r="M439" i="4"/>
  <c r="N439" i="4"/>
  <c r="O439" i="4"/>
  <c r="P439" i="4"/>
  <c r="Q439" i="4"/>
  <c r="R439" i="4"/>
  <c r="S439" i="4"/>
  <c r="T439" i="4"/>
  <c r="U439" i="4"/>
  <c r="V439" i="4"/>
  <c r="W439" i="4"/>
  <c r="X439" i="4"/>
  <c r="Y439" i="4"/>
  <c r="Z439" i="4"/>
  <c r="B440" i="4"/>
  <c r="D440" i="4"/>
  <c r="E440" i="4"/>
  <c r="F440" i="4"/>
  <c r="G440" i="4"/>
  <c r="H440" i="4"/>
  <c r="I440" i="4"/>
  <c r="J440" i="4"/>
  <c r="K440" i="4"/>
  <c r="L440" i="4"/>
  <c r="M440" i="4"/>
  <c r="N440" i="4"/>
  <c r="O440" i="4"/>
  <c r="P440" i="4"/>
  <c r="Q440" i="4"/>
  <c r="R440" i="4"/>
  <c r="S440" i="4"/>
  <c r="T440" i="4"/>
  <c r="U440" i="4"/>
  <c r="V440" i="4"/>
  <c r="W440" i="4"/>
  <c r="X440" i="4"/>
  <c r="Y440" i="4"/>
  <c r="Z440" i="4"/>
  <c r="B441" i="4"/>
  <c r="C441" i="4"/>
  <c r="D441" i="4"/>
  <c r="E441" i="4"/>
  <c r="F441" i="4"/>
  <c r="G441" i="4"/>
  <c r="H441" i="4"/>
  <c r="I441" i="4"/>
  <c r="J441" i="4"/>
  <c r="K441" i="4"/>
  <c r="L441" i="4"/>
  <c r="M441" i="4"/>
  <c r="N441" i="4"/>
  <c r="O441" i="4"/>
  <c r="P441" i="4"/>
  <c r="Q441" i="4"/>
  <c r="R441" i="4"/>
  <c r="S441" i="4"/>
  <c r="T441" i="4"/>
  <c r="U441" i="4"/>
  <c r="V441" i="4"/>
  <c r="W441" i="4"/>
  <c r="X441" i="4"/>
  <c r="Y441" i="4"/>
  <c r="Z441" i="4"/>
  <c r="B442" i="4"/>
  <c r="C442" i="4"/>
  <c r="D442" i="4"/>
  <c r="E442" i="4"/>
  <c r="F442" i="4"/>
  <c r="G442" i="4"/>
  <c r="H442" i="4"/>
  <c r="I442" i="4"/>
  <c r="J442" i="4"/>
  <c r="K442" i="4"/>
  <c r="L442" i="4"/>
  <c r="M442" i="4"/>
  <c r="N442" i="4"/>
  <c r="O442" i="4"/>
  <c r="P442" i="4"/>
  <c r="Q442" i="4"/>
  <c r="R442" i="4"/>
  <c r="S442" i="4"/>
  <c r="T442" i="4"/>
  <c r="U442" i="4"/>
  <c r="V442" i="4"/>
  <c r="W442" i="4"/>
  <c r="X442" i="4"/>
  <c r="Y442" i="4"/>
  <c r="Z442" i="4"/>
  <c r="B443" i="4"/>
  <c r="C443" i="4"/>
  <c r="D443" i="4"/>
  <c r="E443" i="4"/>
  <c r="F443" i="4"/>
  <c r="G443" i="4"/>
  <c r="H443" i="4"/>
  <c r="I443" i="4"/>
  <c r="J443" i="4"/>
  <c r="K443" i="4"/>
  <c r="L443" i="4"/>
  <c r="M443" i="4"/>
  <c r="N443" i="4"/>
  <c r="O443" i="4"/>
  <c r="P443" i="4"/>
  <c r="Q443" i="4"/>
  <c r="R443" i="4"/>
  <c r="S443" i="4"/>
  <c r="T443" i="4"/>
  <c r="U443" i="4"/>
  <c r="V443" i="4"/>
  <c r="W443" i="4"/>
  <c r="X443" i="4"/>
  <c r="Y443" i="4"/>
  <c r="Z443" i="4"/>
  <c r="B444" i="4"/>
  <c r="C444" i="4"/>
  <c r="D444" i="4"/>
  <c r="E444" i="4"/>
  <c r="F444" i="4"/>
  <c r="G444" i="4"/>
  <c r="H444" i="4"/>
  <c r="I444" i="4"/>
  <c r="J444" i="4"/>
  <c r="K444" i="4"/>
  <c r="L444" i="4"/>
  <c r="M444" i="4"/>
  <c r="N444" i="4"/>
  <c r="O444" i="4"/>
  <c r="P444" i="4"/>
  <c r="Q444" i="4"/>
  <c r="R444" i="4"/>
  <c r="S444" i="4"/>
  <c r="T444" i="4"/>
  <c r="U444" i="4"/>
  <c r="V444" i="4"/>
  <c r="W444" i="4"/>
  <c r="X444" i="4"/>
  <c r="Y444" i="4"/>
  <c r="Z444" i="4"/>
  <c r="B445" i="4"/>
  <c r="C445" i="4"/>
  <c r="D445" i="4"/>
  <c r="E445" i="4"/>
  <c r="F445" i="4"/>
  <c r="G445" i="4"/>
  <c r="H445" i="4"/>
  <c r="I445" i="4"/>
  <c r="J445" i="4"/>
  <c r="K445" i="4"/>
  <c r="L445" i="4"/>
  <c r="M445" i="4"/>
  <c r="N445" i="4"/>
  <c r="O445" i="4"/>
  <c r="P445" i="4"/>
  <c r="Q445" i="4"/>
  <c r="R445" i="4"/>
  <c r="S445" i="4"/>
  <c r="T445" i="4"/>
  <c r="U445" i="4"/>
  <c r="V445" i="4"/>
  <c r="W445" i="4"/>
  <c r="X445" i="4"/>
  <c r="Y445" i="4"/>
  <c r="Z445" i="4"/>
  <c r="B446" i="4"/>
  <c r="C446" i="4"/>
  <c r="D446" i="4"/>
  <c r="E446" i="4"/>
  <c r="F446" i="4"/>
  <c r="G446" i="4"/>
  <c r="H446" i="4"/>
  <c r="I446" i="4"/>
  <c r="J446" i="4"/>
  <c r="K446" i="4"/>
  <c r="L446" i="4"/>
  <c r="M446" i="4"/>
  <c r="N446" i="4"/>
  <c r="O446" i="4"/>
  <c r="P446" i="4"/>
  <c r="Q446" i="4"/>
  <c r="R446" i="4"/>
  <c r="S446" i="4"/>
  <c r="T446" i="4"/>
  <c r="U446" i="4"/>
  <c r="V446" i="4"/>
  <c r="W446" i="4"/>
  <c r="X446" i="4"/>
  <c r="Y446" i="4"/>
  <c r="Z446" i="4"/>
  <c r="B447" i="4"/>
  <c r="C447" i="4"/>
  <c r="D447" i="4"/>
  <c r="E447" i="4"/>
  <c r="F447" i="4"/>
  <c r="G447" i="4"/>
  <c r="H447" i="4"/>
  <c r="I447" i="4"/>
  <c r="J447" i="4"/>
  <c r="K447" i="4"/>
  <c r="L447" i="4"/>
  <c r="M447" i="4"/>
  <c r="N447" i="4"/>
  <c r="O447" i="4"/>
  <c r="P447" i="4"/>
  <c r="Q447" i="4"/>
  <c r="R447" i="4"/>
  <c r="S447" i="4"/>
  <c r="T447" i="4"/>
  <c r="U447" i="4"/>
  <c r="V447" i="4"/>
  <c r="W447" i="4"/>
  <c r="X447" i="4"/>
  <c r="Y447" i="4"/>
  <c r="Z447" i="4"/>
  <c r="B448" i="4"/>
  <c r="C448" i="4"/>
  <c r="D448" i="4"/>
  <c r="E448" i="4"/>
  <c r="F448" i="4"/>
  <c r="G448" i="4"/>
  <c r="H448" i="4"/>
  <c r="I448" i="4"/>
  <c r="J448" i="4"/>
  <c r="K448" i="4"/>
  <c r="L448" i="4"/>
  <c r="M448" i="4"/>
  <c r="N448" i="4"/>
  <c r="O448" i="4"/>
  <c r="P448" i="4"/>
  <c r="Q448" i="4"/>
  <c r="R448" i="4"/>
  <c r="S448" i="4"/>
  <c r="T448" i="4"/>
  <c r="U448" i="4"/>
  <c r="V448" i="4"/>
  <c r="W448" i="4"/>
  <c r="X448" i="4"/>
  <c r="Y448" i="4"/>
  <c r="Z448" i="4"/>
  <c r="B449" i="4"/>
  <c r="C449" i="4"/>
  <c r="D449" i="4"/>
  <c r="E449" i="4"/>
  <c r="F449" i="4"/>
  <c r="G449" i="4"/>
  <c r="H449" i="4"/>
  <c r="I449" i="4"/>
  <c r="J449" i="4"/>
  <c r="K449" i="4"/>
  <c r="L449" i="4"/>
  <c r="M449" i="4"/>
  <c r="N449" i="4"/>
  <c r="O449" i="4"/>
  <c r="P449" i="4"/>
  <c r="Q449" i="4"/>
  <c r="R449" i="4"/>
  <c r="S449" i="4"/>
  <c r="T449" i="4"/>
  <c r="U449" i="4"/>
  <c r="V449" i="4"/>
  <c r="W449" i="4"/>
  <c r="X449" i="4"/>
  <c r="Y449" i="4"/>
  <c r="Z449" i="4"/>
  <c r="B450" i="4"/>
  <c r="C450" i="4"/>
  <c r="D450" i="4"/>
  <c r="E450" i="4"/>
  <c r="F450" i="4"/>
  <c r="G450" i="4"/>
  <c r="H450" i="4"/>
  <c r="I450" i="4"/>
  <c r="J450" i="4"/>
  <c r="K450" i="4"/>
  <c r="L450" i="4"/>
  <c r="M450" i="4"/>
  <c r="N450" i="4"/>
  <c r="O450" i="4"/>
  <c r="P450" i="4"/>
  <c r="Q450" i="4"/>
  <c r="R450" i="4"/>
  <c r="S450" i="4"/>
  <c r="T450" i="4"/>
  <c r="U450" i="4"/>
  <c r="V450" i="4"/>
  <c r="W450" i="4"/>
  <c r="X450" i="4"/>
  <c r="Y450" i="4"/>
  <c r="Z450" i="4"/>
  <c r="B451" i="4"/>
  <c r="C451" i="4"/>
  <c r="D451" i="4"/>
  <c r="E451" i="4"/>
  <c r="F451" i="4"/>
  <c r="G451" i="4"/>
  <c r="H451" i="4"/>
  <c r="I451" i="4"/>
  <c r="J451" i="4"/>
  <c r="K451" i="4"/>
  <c r="L451" i="4"/>
  <c r="M451" i="4"/>
  <c r="N451" i="4"/>
  <c r="O451" i="4"/>
  <c r="P451" i="4"/>
  <c r="Q451" i="4"/>
  <c r="R451" i="4"/>
  <c r="S451" i="4"/>
  <c r="T451" i="4"/>
  <c r="U451" i="4"/>
  <c r="V451" i="4"/>
  <c r="W451" i="4"/>
  <c r="X451" i="4"/>
  <c r="Y451" i="4"/>
  <c r="Z451" i="4"/>
  <c r="B452" i="4"/>
  <c r="C452" i="4"/>
  <c r="D452" i="4"/>
  <c r="E452" i="4"/>
  <c r="F452" i="4"/>
  <c r="G452" i="4"/>
  <c r="H452" i="4"/>
  <c r="I452" i="4"/>
  <c r="J452" i="4"/>
  <c r="K452" i="4"/>
  <c r="L452" i="4"/>
  <c r="M452" i="4"/>
  <c r="N452" i="4"/>
  <c r="O452" i="4"/>
  <c r="P452" i="4"/>
  <c r="Q452" i="4"/>
  <c r="R452" i="4"/>
  <c r="S452" i="4"/>
  <c r="T452" i="4"/>
  <c r="U452" i="4"/>
  <c r="V452" i="4"/>
  <c r="W452" i="4"/>
  <c r="X452" i="4"/>
  <c r="Y452" i="4"/>
  <c r="Z452" i="4"/>
  <c r="B453" i="4"/>
  <c r="C453" i="4"/>
  <c r="D453" i="4"/>
  <c r="E453" i="4"/>
  <c r="F453" i="4"/>
  <c r="G453" i="4"/>
  <c r="H453" i="4"/>
  <c r="I453" i="4"/>
  <c r="J453" i="4"/>
  <c r="K453" i="4"/>
  <c r="L453" i="4"/>
  <c r="M453" i="4"/>
  <c r="N453" i="4"/>
  <c r="O453" i="4"/>
  <c r="P453" i="4"/>
  <c r="Q453" i="4"/>
  <c r="R453" i="4"/>
  <c r="S453" i="4"/>
  <c r="T453" i="4"/>
  <c r="U453" i="4"/>
  <c r="V453" i="4"/>
  <c r="W453" i="4"/>
  <c r="X453" i="4"/>
  <c r="Y453" i="4"/>
  <c r="Z453" i="4"/>
  <c r="B454" i="4"/>
  <c r="C454" i="4"/>
  <c r="D454" i="4"/>
  <c r="E454" i="4"/>
  <c r="F454" i="4"/>
  <c r="G454" i="4"/>
  <c r="H454" i="4"/>
  <c r="I454" i="4"/>
  <c r="J454" i="4"/>
  <c r="K454" i="4"/>
  <c r="L454" i="4"/>
  <c r="M454" i="4"/>
  <c r="N454" i="4"/>
  <c r="O454" i="4"/>
  <c r="P454" i="4"/>
  <c r="Q454" i="4"/>
  <c r="R454" i="4"/>
  <c r="S454" i="4"/>
  <c r="T454" i="4"/>
  <c r="U454" i="4"/>
  <c r="V454" i="4"/>
  <c r="W454" i="4"/>
  <c r="X454" i="4"/>
  <c r="Y454" i="4"/>
  <c r="Z454" i="4"/>
  <c r="B455" i="4"/>
  <c r="C455" i="4"/>
  <c r="D455" i="4"/>
  <c r="E455" i="4"/>
  <c r="F455" i="4"/>
  <c r="G455" i="4"/>
  <c r="H455" i="4"/>
  <c r="I455" i="4"/>
  <c r="J455" i="4"/>
  <c r="K455" i="4"/>
  <c r="L455" i="4"/>
  <c r="M455" i="4"/>
  <c r="N455" i="4"/>
  <c r="O455" i="4"/>
  <c r="P455" i="4"/>
  <c r="Q455" i="4"/>
  <c r="R455" i="4"/>
  <c r="S455" i="4"/>
  <c r="T455" i="4"/>
  <c r="U455" i="4"/>
  <c r="V455" i="4"/>
  <c r="W455" i="4"/>
  <c r="X455" i="4"/>
  <c r="Y455" i="4"/>
  <c r="Z455" i="4"/>
  <c r="B456" i="4"/>
  <c r="C456" i="4"/>
  <c r="D456" i="4"/>
  <c r="E456" i="4"/>
  <c r="F456" i="4"/>
  <c r="G456" i="4"/>
  <c r="H456" i="4"/>
  <c r="I456" i="4"/>
  <c r="J456" i="4"/>
  <c r="K456" i="4"/>
  <c r="L456" i="4"/>
  <c r="M456" i="4"/>
  <c r="N456" i="4"/>
  <c r="O456" i="4"/>
  <c r="P456" i="4"/>
  <c r="Q456" i="4"/>
  <c r="R456" i="4"/>
  <c r="S456" i="4"/>
  <c r="T456" i="4"/>
  <c r="U456" i="4"/>
  <c r="V456" i="4"/>
  <c r="W456" i="4"/>
  <c r="X456" i="4"/>
  <c r="Y456" i="4"/>
  <c r="Z456" i="4"/>
  <c r="B457" i="4"/>
  <c r="C457" i="4"/>
  <c r="D457" i="4"/>
  <c r="E457" i="4"/>
  <c r="F457" i="4"/>
  <c r="G457" i="4"/>
  <c r="H457" i="4"/>
  <c r="I457" i="4"/>
  <c r="J457" i="4"/>
  <c r="K457" i="4"/>
  <c r="L457" i="4"/>
  <c r="M457" i="4"/>
  <c r="N457" i="4"/>
  <c r="O457" i="4"/>
  <c r="P457" i="4"/>
  <c r="Q457" i="4"/>
  <c r="R457" i="4"/>
  <c r="S457" i="4"/>
  <c r="T457" i="4"/>
  <c r="U457" i="4"/>
  <c r="V457" i="4"/>
  <c r="W457" i="4"/>
  <c r="X457" i="4"/>
  <c r="Y457" i="4"/>
  <c r="Z457" i="4"/>
  <c r="B458" i="4"/>
  <c r="C458" i="4"/>
  <c r="D458" i="4"/>
  <c r="E458" i="4"/>
  <c r="F458" i="4"/>
  <c r="G458" i="4"/>
  <c r="H458" i="4"/>
  <c r="I458" i="4"/>
  <c r="J458" i="4"/>
  <c r="K458" i="4"/>
  <c r="L458" i="4"/>
  <c r="M458" i="4"/>
  <c r="N458" i="4"/>
  <c r="O458" i="4"/>
  <c r="P458" i="4"/>
  <c r="Q458" i="4"/>
  <c r="R458" i="4"/>
  <c r="S458" i="4"/>
  <c r="T458" i="4"/>
  <c r="U458" i="4"/>
  <c r="V458" i="4"/>
  <c r="W458" i="4"/>
  <c r="X458" i="4"/>
  <c r="Y458" i="4"/>
  <c r="Z458" i="4"/>
  <c r="B459" i="4"/>
  <c r="C459" i="4"/>
  <c r="D459" i="4"/>
  <c r="E459" i="4"/>
  <c r="F459" i="4"/>
  <c r="G459" i="4"/>
  <c r="H459" i="4"/>
  <c r="I459" i="4"/>
  <c r="J459" i="4"/>
  <c r="K459" i="4"/>
  <c r="L459" i="4"/>
  <c r="M459" i="4"/>
  <c r="N459" i="4"/>
  <c r="O459" i="4"/>
  <c r="P459" i="4"/>
  <c r="Q459" i="4"/>
  <c r="R459" i="4"/>
  <c r="S459" i="4"/>
  <c r="T459" i="4"/>
  <c r="U459" i="4"/>
  <c r="V459" i="4"/>
  <c r="W459" i="4"/>
  <c r="X459" i="4"/>
  <c r="Y459" i="4"/>
  <c r="Z459" i="4"/>
  <c r="B460" i="4"/>
  <c r="C460" i="4"/>
  <c r="D460" i="4"/>
  <c r="E460" i="4"/>
  <c r="F460" i="4"/>
  <c r="G460" i="4"/>
  <c r="H460" i="4"/>
  <c r="I460" i="4"/>
  <c r="J460" i="4"/>
  <c r="K460" i="4"/>
  <c r="L460" i="4"/>
  <c r="M460" i="4"/>
  <c r="N460" i="4"/>
  <c r="O460" i="4"/>
  <c r="P460" i="4"/>
  <c r="Q460" i="4"/>
  <c r="R460" i="4"/>
  <c r="S460" i="4"/>
  <c r="T460" i="4"/>
  <c r="U460" i="4"/>
  <c r="V460" i="4"/>
  <c r="W460" i="4"/>
  <c r="X460" i="4"/>
  <c r="Y460" i="4"/>
  <c r="Z460" i="4"/>
  <c r="B461" i="4"/>
  <c r="C461" i="4"/>
  <c r="D461" i="4"/>
  <c r="E461" i="4"/>
  <c r="F461" i="4"/>
  <c r="G461" i="4"/>
  <c r="H461" i="4"/>
  <c r="I461" i="4"/>
  <c r="J461" i="4"/>
  <c r="K461" i="4"/>
  <c r="L461" i="4"/>
  <c r="M461" i="4"/>
  <c r="N461" i="4"/>
  <c r="O461" i="4"/>
  <c r="P461" i="4"/>
  <c r="Q461" i="4"/>
  <c r="R461" i="4"/>
  <c r="S461" i="4"/>
  <c r="T461" i="4"/>
  <c r="U461" i="4"/>
  <c r="V461" i="4"/>
  <c r="W461" i="4"/>
  <c r="X461" i="4"/>
  <c r="Y461" i="4"/>
  <c r="Z461" i="4"/>
  <c r="B462" i="4"/>
  <c r="C462" i="4"/>
  <c r="D462" i="4"/>
  <c r="E462" i="4"/>
  <c r="F462" i="4"/>
  <c r="G462" i="4"/>
  <c r="H462" i="4"/>
  <c r="I462" i="4"/>
  <c r="J462" i="4"/>
  <c r="K462" i="4"/>
  <c r="L462" i="4"/>
  <c r="M462" i="4"/>
  <c r="N462" i="4"/>
  <c r="O462" i="4"/>
  <c r="P462" i="4"/>
  <c r="Q462" i="4"/>
  <c r="R462" i="4"/>
  <c r="S462" i="4"/>
  <c r="T462" i="4"/>
  <c r="U462" i="4"/>
  <c r="V462" i="4"/>
  <c r="W462" i="4"/>
  <c r="X462" i="4"/>
  <c r="Y462" i="4"/>
  <c r="Z462" i="4"/>
  <c r="B463" i="4"/>
  <c r="C463" i="4"/>
  <c r="D463" i="4"/>
  <c r="E463" i="4"/>
  <c r="F463" i="4"/>
  <c r="G463" i="4"/>
  <c r="H463" i="4"/>
  <c r="I463" i="4"/>
  <c r="J463" i="4"/>
  <c r="K463" i="4"/>
  <c r="L463" i="4"/>
  <c r="M463" i="4"/>
  <c r="N463" i="4"/>
  <c r="O463" i="4"/>
  <c r="P463" i="4"/>
  <c r="Q463" i="4"/>
  <c r="R463" i="4"/>
  <c r="S463" i="4"/>
  <c r="T463" i="4"/>
  <c r="U463" i="4"/>
  <c r="V463" i="4"/>
  <c r="W463" i="4"/>
  <c r="X463" i="4"/>
  <c r="Y463" i="4"/>
  <c r="Z463" i="4"/>
  <c r="B464" i="4"/>
  <c r="C464" i="4"/>
  <c r="D464" i="4"/>
  <c r="E464" i="4"/>
  <c r="F464" i="4"/>
  <c r="G464" i="4"/>
  <c r="H464" i="4"/>
  <c r="I464" i="4"/>
  <c r="J464" i="4"/>
  <c r="K464" i="4"/>
  <c r="L464" i="4"/>
  <c r="M464" i="4"/>
  <c r="N464" i="4"/>
  <c r="O464" i="4"/>
  <c r="P464" i="4"/>
  <c r="Q464" i="4"/>
  <c r="R464" i="4"/>
  <c r="S464" i="4"/>
  <c r="T464" i="4"/>
  <c r="U464" i="4"/>
  <c r="V464" i="4"/>
  <c r="W464" i="4"/>
  <c r="X464" i="4"/>
  <c r="Y464" i="4"/>
  <c r="Z464" i="4"/>
  <c r="B465" i="4"/>
  <c r="C465" i="4"/>
  <c r="D465" i="4"/>
  <c r="E465" i="4"/>
  <c r="F465" i="4"/>
  <c r="G465" i="4"/>
  <c r="H465" i="4"/>
  <c r="I465" i="4"/>
  <c r="J465" i="4"/>
  <c r="K465" i="4"/>
  <c r="L465" i="4"/>
  <c r="M465" i="4"/>
  <c r="N465" i="4"/>
  <c r="O465" i="4"/>
  <c r="P465" i="4"/>
  <c r="Q465" i="4"/>
  <c r="R465" i="4"/>
  <c r="S465" i="4"/>
  <c r="T465" i="4"/>
  <c r="U465" i="4"/>
  <c r="V465" i="4"/>
  <c r="W465" i="4"/>
  <c r="X465" i="4"/>
  <c r="Y465" i="4"/>
  <c r="Z465" i="4"/>
  <c r="B466" i="4"/>
  <c r="C466" i="4"/>
  <c r="D466" i="4"/>
  <c r="E466" i="4"/>
  <c r="F466" i="4"/>
  <c r="G466" i="4"/>
  <c r="H466" i="4"/>
  <c r="I466" i="4"/>
  <c r="J466" i="4"/>
  <c r="K466" i="4"/>
  <c r="L466" i="4"/>
  <c r="M466" i="4"/>
  <c r="N466" i="4"/>
  <c r="O466" i="4"/>
  <c r="P466" i="4"/>
  <c r="Q466" i="4"/>
  <c r="R466" i="4"/>
  <c r="S466" i="4"/>
  <c r="T466" i="4"/>
  <c r="U466" i="4"/>
  <c r="V466" i="4"/>
  <c r="W466" i="4"/>
  <c r="X466" i="4"/>
  <c r="Y466" i="4"/>
  <c r="Z466" i="4"/>
  <c r="B467" i="4"/>
  <c r="C467" i="4"/>
  <c r="D467" i="4"/>
  <c r="E467" i="4"/>
  <c r="F467" i="4"/>
  <c r="G467" i="4"/>
  <c r="H467" i="4"/>
  <c r="I467" i="4"/>
  <c r="J467" i="4"/>
  <c r="K467" i="4"/>
  <c r="L467" i="4"/>
  <c r="M467" i="4"/>
  <c r="N467" i="4"/>
  <c r="O467" i="4"/>
  <c r="P467" i="4"/>
  <c r="Q467" i="4"/>
  <c r="R467" i="4"/>
  <c r="S467" i="4"/>
  <c r="T467" i="4"/>
  <c r="U467" i="4"/>
  <c r="V467" i="4"/>
  <c r="W467" i="4"/>
  <c r="X467" i="4"/>
  <c r="Y467" i="4"/>
  <c r="Z467" i="4"/>
  <c r="B468" i="4"/>
  <c r="C468" i="4"/>
  <c r="D468" i="4"/>
  <c r="E468" i="4"/>
  <c r="F468" i="4"/>
  <c r="G468" i="4"/>
  <c r="H468" i="4"/>
  <c r="I468" i="4"/>
  <c r="J468" i="4"/>
  <c r="K468" i="4"/>
  <c r="L468" i="4"/>
  <c r="M468" i="4"/>
  <c r="N468" i="4"/>
  <c r="O468" i="4"/>
  <c r="P468" i="4"/>
  <c r="Q468" i="4"/>
  <c r="R468" i="4"/>
  <c r="S468" i="4"/>
  <c r="T468" i="4"/>
  <c r="U468" i="4"/>
  <c r="V468" i="4"/>
  <c r="W468" i="4"/>
  <c r="X468" i="4"/>
  <c r="Y468" i="4"/>
  <c r="Z468" i="4"/>
  <c r="B469" i="4"/>
  <c r="C469" i="4"/>
  <c r="D469" i="4"/>
  <c r="E469" i="4"/>
  <c r="F469" i="4"/>
  <c r="G469" i="4"/>
  <c r="H469" i="4"/>
  <c r="I469" i="4"/>
  <c r="J469" i="4"/>
  <c r="K469" i="4"/>
  <c r="L469" i="4"/>
  <c r="M469" i="4"/>
  <c r="N469" i="4"/>
  <c r="O469" i="4"/>
  <c r="P469" i="4"/>
  <c r="Q469" i="4"/>
  <c r="R469" i="4"/>
  <c r="S469" i="4"/>
  <c r="T469" i="4"/>
  <c r="U469" i="4"/>
  <c r="V469" i="4"/>
  <c r="W469" i="4"/>
  <c r="X469" i="4"/>
  <c r="Y469" i="4"/>
  <c r="Z469" i="4"/>
  <c r="B470" i="4"/>
  <c r="C470" i="4"/>
  <c r="D470" i="4"/>
  <c r="E470" i="4"/>
  <c r="F470" i="4"/>
  <c r="G470" i="4"/>
  <c r="H470" i="4"/>
  <c r="I470" i="4"/>
  <c r="J470" i="4"/>
  <c r="K470" i="4"/>
  <c r="L470" i="4"/>
  <c r="M470" i="4"/>
  <c r="N470" i="4"/>
  <c r="O470" i="4"/>
  <c r="P470" i="4"/>
  <c r="Q470" i="4"/>
  <c r="R470" i="4"/>
  <c r="S470" i="4"/>
  <c r="T470" i="4"/>
  <c r="U470" i="4"/>
  <c r="V470" i="4"/>
  <c r="W470" i="4"/>
  <c r="X470" i="4"/>
  <c r="Y470" i="4"/>
  <c r="Z470" i="4"/>
  <c r="B471" i="4"/>
  <c r="C471" i="4"/>
  <c r="D471" i="4"/>
  <c r="E471" i="4"/>
  <c r="F471" i="4"/>
  <c r="G471" i="4"/>
  <c r="H471" i="4"/>
  <c r="I471" i="4"/>
  <c r="J471" i="4"/>
  <c r="K471" i="4"/>
  <c r="L471" i="4"/>
  <c r="M471" i="4"/>
  <c r="N471" i="4"/>
  <c r="O471" i="4"/>
  <c r="P471" i="4"/>
  <c r="Q471" i="4"/>
  <c r="R471" i="4"/>
  <c r="S471" i="4"/>
  <c r="T471" i="4"/>
  <c r="U471" i="4"/>
  <c r="V471" i="4"/>
  <c r="W471" i="4"/>
  <c r="X471" i="4"/>
  <c r="Y471" i="4"/>
  <c r="Z471" i="4"/>
  <c r="B472" i="4"/>
  <c r="C472" i="4"/>
  <c r="D472" i="4"/>
  <c r="E472" i="4"/>
  <c r="F472" i="4"/>
  <c r="G472" i="4"/>
  <c r="H472" i="4"/>
  <c r="I472" i="4"/>
  <c r="J472" i="4"/>
  <c r="K472" i="4"/>
  <c r="L472" i="4"/>
  <c r="M472" i="4"/>
  <c r="N472" i="4"/>
  <c r="O472" i="4"/>
  <c r="P472" i="4"/>
  <c r="Q472" i="4"/>
  <c r="R472" i="4"/>
  <c r="S472" i="4"/>
  <c r="T472" i="4"/>
  <c r="U472" i="4"/>
  <c r="V472" i="4"/>
  <c r="W472" i="4"/>
  <c r="X472" i="4"/>
  <c r="Y472" i="4"/>
  <c r="Z472" i="4"/>
  <c r="B473" i="4"/>
  <c r="C473" i="4"/>
  <c r="D473" i="4"/>
  <c r="E473" i="4"/>
  <c r="F473" i="4"/>
  <c r="G473" i="4"/>
  <c r="H473" i="4"/>
  <c r="I473" i="4"/>
  <c r="J473" i="4"/>
  <c r="K473" i="4"/>
  <c r="L473" i="4"/>
  <c r="M473" i="4"/>
  <c r="N473" i="4"/>
  <c r="O473" i="4"/>
  <c r="P473" i="4"/>
  <c r="Q473" i="4"/>
  <c r="R473" i="4"/>
  <c r="S473" i="4"/>
  <c r="T473" i="4"/>
  <c r="U473" i="4"/>
  <c r="V473" i="4"/>
  <c r="W473" i="4"/>
  <c r="X473" i="4"/>
  <c r="Y473" i="4"/>
  <c r="Z473" i="4"/>
  <c r="B474" i="4"/>
  <c r="C474" i="4"/>
  <c r="D474" i="4"/>
  <c r="E474" i="4"/>
  <c r="F474" i="4"/>
  <c r="G474" i="4"/>
  <c r="H474" i="4"/>
  <c r="I474" i="4"/>
  <c r="J474" i="4"/>
  <c r="K474" i="4"/>
  <c r="L474" i="4"/>
  <c r="M474" i="4"/>
  <c r="N474" i="4"/>
  <c r="O474" i="4"/>
  <c r="P474" i="4"/>
  <c r="Q474" i="4"/>
  <c r="R474" i="4"/>
  <c r="S474" i="4"/>
  <c r="T474" i="4"/>
  <c r="U474" i="4"/>
  <c r="V474" i="4"/>
  <c r="W474" i="4"/>
  <c r="X474" i="4"/>
  <c r="Y474" i="4"/>
  <c r="Z474" i="4"/>
  <c r="B475" i="4"/>
  <c r="C475" i="4"/>
  <c r="D475" i="4"/>
  <c r="E475" i="4"/>
  <c r="F475" i="4"/>
  <c r="G475" i="4"/>
  <c r="H475" i="4"/>
  <c r="I475" i="4"/>
  <c r="J475" i="4"/>
  <c r="K475" i="4"/>
  <c r="L475" i="4"/>
  <c r="M475" i="4"/>
  <c r="N475" i="4"/>
  <c r="O475" i="4"/>
  <c r="P475" i="4"/>
  <c r="Q475" i="4"/>
  <c r="R475" i="4"/>
  <c r="S475" i="4"/>
  <c r="T475" i="4"/>
  <c r="U475" i="4"/>
  <c r="V475" i="4"/>
  <c r="W475" i="4"/>
  <c r="X475" i="4"/>
  <c r="Y475" i="4"/>
  <c r="Z475" i="4"/>
  <c r="B476" i="4"/>
  <c r="C476" i="4"/>
  <c r="D476" i="4"/>
  <c r="E476" i="4"/>
  <c r="F476" i="4"/>
  <c r="G476" i="4"/>
  <c r="H476" i="4"/>
  <c r="I476" i="4"/>
  <c r="J476" i="4"/>
  <c r="K476" i="4"/>
  <c r="L476" i="4"/>
  <c r="M476" i="4"/>
  <c r="N476" i="4"/>
  <c r="O476" i="4"/>
  <c r="P476" i="4"/>
  <c r="Q476" i="4"/>
  <c r="R476" i="4"/>
  <c r="S476" i="4"/>
  <c r="T476" i="4"/>
  <c r="U476" i="4"/>
  <c r="V476" i="4"/>
  <c r="W476" i="4"/>
  <c r="X476" i="4"/>
  <c r="Y476" i="4"/>
  <c r="Z476" i="4"/>
  <c r="B477" i="4"/>
  <c r="C477" i="4"/>
  <c r="D477" i="4"/>
  <c r="E477" i="4"/>
  <c r="F477" i="4"/>
  <c r="G477" i="4"/>
  <c r="H477" i="4"/>
  <c r="I477" i="4"/>
  <c r="J477" i="4"/>
  <c r="K477" i="4"/>
  <c r="L477" i="4"/>
  <c r="M477" i="4"/>
  <c r="N477" i="4"/>
  <c r="O477" i="4"/>
  <c r="P477" i="4"/>
  <c r="Q477" i="4"/>
  <c r="R477" i="4"/>
  <c r="S477" i="4"/>
  <c r="T477" i="4"/>
  <c r="U477" i="4"/>
  <c r="V477" i="4"/>
  <c r="W477" i="4"/>
  <c r="X477" i="4"/>
  <c r="Y477" i="4"/>
  <c r="Z477" i="4"/>
  <c r="B478" i="4"/>
  <c r="C478" i="4"/>
  <c r="D478" i="4"/>
  <c r="E478" i="4"/>
  <c r="F478" i="4"/>
  <c r="G478" i="4"/>
  <c r="H478" i="4"/>
  <c r="I478" i="4"/>
  <c r="J478" i="4"/>
  <c r="K478" i="4"/>
  <c r="L478" i="4"/>
  <c r="M478" i="4"/>
  <c r="N478" i="4"/>
  <c r="O478" i="4"/>
  <c r="P478" i="4"/>
  <c r="Q478" i="4"/>
  <c r="R478" i="4"/>
  <c r="S478" i="4"/>
  <c r="T478" i="4"/>
  <c r="U478" i="4"/>
  <c r="V478" i="4"/>
  <c r="W478" i="4"/>
  <c r="X478" i="4"/>
  <c r="Y478" i="4"/>
  <c r="Z478" i="4"/>
  <c r="B479" i="4"/>
  <c r="C479" i="4"/>
  <c r="D479" i="4"/>
  <c r="E479" i="4"/>
  <c r="F479" i="4"/>
  <c r="G479" i="4"/>
  <c r="H479" i="4"/>
  <c r="I479" i="4"/>
  <c r="J479" i="4"/>
  <c r="K479" i="4"/>
  <c r="L479" i="4"/>
  <c r="M479" i="4"/>
  <c r="N479" i="4"/>
  <c r="O479" i="4"/>
  <c r="P479" i="4"/>
  <c r="Q479" i="4"/>
  <c r="R479" i="4"/>
  <c r="S479" i="4"/>
  <c r="T479" i="4"/>
  <c r="U479" i="4"/>
  <c r="V479" i="4"/>
  <c r="W479" i="4"/>
  <c r="X479" i="4"/>
  <c r="Y479" i="4"/>
  <c r="Z479" i="4"/>
  <c r="B480" i="4"/>
  <c r="C480" i="4"/>
  <c r="D480" i="4"/>
  <c r="E480" i="4"/>
  <c r="F480" i="4"/>
  <c r="G480" i="4"/>
  <c r="H480" i="4"/>
  <c r="I480" i="4"/>
  <c r="J480" i="4"/>
  <c r="K480" i="4"/>
  <c r="L480" i="4"/>
  <c r="M480" i="4"/>
  <c r="N480" i="4"/>
  <c r="O480" i="4"/>
  <c r="P480" i="4"/>
  <c r="Q480" i="4"/>
  <c r="R480" i="4"/>
  <c r="S480" i="4"/>
  <c r="T480" i="4"/>
  <c r="U480" i="4"/>
  <c r="V480" i="4"/>
  <c r="W480" i="4"/>
  <c r="X480" i="4"/>
  <c r="Y480" i="4"/>
  <c r="Z480" i="4"/>
  <c r="B481" i="4"/>
  <c r="C481" i="4"/>
  <c r="D481" i="4"/>
  <c r="E481" i="4"/>
  <c r="F481" i="4"/>
  <c r="G481" i="4"/>
  <c r="H481" i="4"/>
  <c r="I481" i="4"/>
  <c r="J481" i="4"/>
  <c r="K481" i="4"/>
  <c r="L481" i="4"/>
  <c r="M481" i="4"/>
  <c r="N481" i="4"/>
  <c r="O481" i="4"/>
  <c r="P481" i="4"/>
  <c r="Q481" i="4"/>
  <c r="R481" i="4"/>
  <c r="S481" i="4"/>
  <c r="T481" i="4"/>
  <c r="U481" i="4"/>
  <c r="V481" i="4"/>
  <c r="W481" i="4"/>
  <c r="X481" i="4"/>
  <c r="Y481" i="4"/>
  <c r="Z481" i="4"/>
  <c r="B482" i="4"/>
  <c r="C482" i="4"/>
  <c r="D482" i="4"/>
  <c r="E482" i="4"/>
  <c r="F482" i="4"/>
  <c r="G482" i="4"/>
  <c r="H482" i="4"/>
  <c r="I482" i="4"/>
  <c r="J482" i="4"/>
  <c r="K482" i="4"/>
  <c r="L482" i="4"/>
  <c r="M482" i="4"/>
  <c r="N482" i="4"/>
  <c r="O482" i="4"/>
  <c r="P482" i="4"/>
  <c r="Q482" i="4"/>
  <c r="R482" i="4"/>
  <c r="S482" i="4"/>
  <c r="T482" i="4"/>
  <c r="U482" i="4"/>
  <c r="V482" i="4"/>
  <c r="W482" i="4"/>
  <c r="X482" i="4"/>
  <c r="Y482" i="4"/>
  <c r="Z482" i="4"/>
  <c r="B483" i="4"/>
  <c r="C483" i="4"/>
  <c r="D483" i="4"/>
  <c r="E483" i="4"/>
  <c r="F483" i="4"/>
  <c r="G483" i="4"/>
  <c r="H483" i="4"/>
  <c r="I483" i="4"/>
  <c r="J483" i="4"/>
  <c r="K483" i="4"/>
  <c r="L483" i="4"/>
  <c r="M483" i="4"/>
  <c r="N483" i="4"/>
  <c r="O483" i="4"/>
  <c r="P483" i="4"/>
  <c r="Q483" i="4"/>
  <c r="R483" i="4"/>
  <c r="S483" i="4"/>
  <c r="T483" i="4"/>
  <c r="U483" i="4"/>
  <c r="V483" i="4"/>
  <c r="W483" i="4"/>
  <c r="X483" i="4"/>
  <c r="Y483" i="4"/>
  <c r="Z483" i="4"/>
  <c r="B484" i="4"/>
  <c r="C484" i="4"/>
  <c r="D484" i="4"/>
  <c r="E484" i="4"/>
  <c r="F484" i="4"/>
  <c r="G484" i="4"/>
  <c r="H484" i="4"/>
  <c r="I484" i="4"/>
  <c r="J484" i="4"/>
  <c r="K484" i="4"/>
  <c r="L484" i="4"/>
  <c r="M484" i="4"/>
  <c r="N484" i="4"/>
  <c r="O484" i="4"/>
  <c r="P484" i="4"/>
  <c r="Q484" i="4"/>
  <c r="R484" i="4"/>
  <c r="S484" i="4"/>
  <c r="T484" i="4"/>
  <c r="U484" i="4"/>
  <c r="V484" i="4"/>
  <c r="W484" i="4"/>
  <c r="X484" i="4"/>
  <c r="Y484" i="4"/>
  <c r="Z484" i="4"/>
  <c r="B485" i="4"/>
  <c r="C485" i="4"/>
  <c r="D485" i="4"/>
  <c r="E485" i="4"/>
  <c r="F485" i="4"/>
  <c r="G485" i="4"/>
  <c r="H485" i="4"/>
  <c r="I485" i="4"/>
  <c r="J485" i="4"/>
  <c r="K485" i="4"/>
  <c r="L485" i="4"/>
  <c r="M485" i="4"/>
  <c r="N485" i="4"/>
  <c r="O485" i="4"/>
  <c r="P485" i="4"/>
  <c r="Q485" i="4"/>
  <c r="R485" i="4"/>
  <c r="S485" i="4"/>
  <c r="T485" i="4"/>
  <c r="U485" i="4"/>
  <c r="V485" i="4"/>
  <c r="W485" i="4"/>
  <c r="X485" i="4"/>
  <c r="Y485" i="4"/>
  <c r="Z485" i="4"/>
  <c r="B486" i="4"/>
  <c r="C486" i="4"/>
  <c r="D486" i="4"/>
  <c r="E486" i="4"/>
  <c r="F486" i="4"/>
  <c r="G486" i="4"/>
  <c r="H486" i="4"/>
  <c r="I486" i="4"/>
  <c r="J486" i="4"/>
  <c r="K486" i="4"/>
  <c r="L486" i="4"/>
  <c r="M486" i="4"/>
  <c r="N486" i="4"/>
  <c r="O486" i="4"/>
  <c r="P486" i="4"/>
  <c r="Q486" i="4"/>
  <c r="R486" i="4"/>
  <c r="S486" i="4"/>
  <c r="T486" i="4"/>
  <c r="U486" i="4"/>
  <c r="V486" i="4"/>
  <c r="W486" i="4"/>
  <c r="X486" i="4"/>
  <c r="Y486" i="4"/>
  <c r="Z486" i="4"/>
  <c r="B487" i="4"/>
  <c r="C487" i="4"/>
  <c r="D487" i="4"/>
  <c r="E487" i="4"/>
  <c r="F487" i="4"/>
  <c r="G487" i="4"/>
  <c r="H487" i="4"/>
  <c r="I487" i="4"/>
  <c r="J487" i="4"/>
  <c r="K487" i="4"/>
  <c r="L487" i="4"/>
  <c r="M487" i="4"/>
  <c r="N487" i="4"/>
  <c r="O487" i="4"/>
  <c r="P487" i="4"/>
  <c r="Q487" i="4"/>
  <c r="R487" i="4"/>
  <c r="S487" i="4"/>
  <c r="T487" i="4"/>
  <c r="U487" i="4"/>
  <c r="V487" i="4"/>
  <c r="W487" i="4"/>
  <c r="X487" i="4"/>
  <c r="Y487" i="4"/>
  <c r="Z487" i="4"/>
  <c r="B488" i="4"/>
  <c r="C488" i="4"/>
  <c r="D488" i="4"/>
  <c r="E488" i="4"/>
  <c r="F488" i="4"/>
  <c r="G488" i="4"/>
  <c r="H488" i="4"/>
  <c r="I488" i="4"/>
  <c r="J488" i="4"/>
  <c r="K488" i="4"/>
  <c r="L488" i="4"/>
  <c r="M488" i="4"/>
  <c r="N488" i="4"/>
  <c r="O488" i="4"/>
  <c r="P488" i="4"/>
  <c r="Q488" i="4"/>
  <c r="R488" i="4"/>
  <c r="S488" i="4"/>
  <c r="T488" i="4"/>
  <c r="U488" i="4"/>
  <c r="V488" i="4"/>
  <c r="W488" i="4"/>
  <c r="X488" i="4"/>
  <c r="Y488" i="4"/>
  <c r="Z488" i="4"/>
  <c r="B489" i="4"/>
  <c r="C489" i="4"/>
  <c r="D489" i="4"/>
  <c r="E489" i="4"/>
  <c r="F489" i="4"/>
  <c r="G489" i="4"/>
  <c r="H489" i="4"/>
  <c r="I489" i="4"/>
  <c r="J489" i="4"/>
  <c r="K489" i="4"/>
  <c r="L489" i="4"/>
  <c r="M489" i="4"/>
  <c r="N489" i="4"/>
  <c r="O489" i="4"/>
  <c r="P489" i="4"/>
  <c r="Q489" i="4"/>
  <c r="R489" i="4"/>
  <c r="S489" i="4"/>
  <c r="T489" i="4"/>
  <c r="U489" i="4"/>
  <c r="V489" i="4"/>
  <c r="W489" i="4"/>
  <c r="X489" i="4"/>
  <c r="Y489" i="4"/>
  <c r="Z489" i="4"/>
  <c r="B490" i="4"/>
  <c r="C490" i="4"/>
  <c r="D490" i="4"/>
  <c r="E490" i="4"/>
  <c r="F490" i="4"/>
  <c r="G490" i="4"/>
  <c r="H490" i="4"/>
  <c r="I490" i="4"/>
  <c r="J490" i="4"/>
  <c r="K490" i="4"/>
  <c r="L490" i="4"/>
  <c r="M490" i="4"/>
  <c r="N490" i="4"/>
  <c r="O490" i="4"/>
  <c r="P490" i="4"/>
  <c r="Q490" i="4"/>
  <c r="R490" i="4"/>
  <c r="S490" i="4"/>
  <c r="T490" i="4"/>
  <c r="U490" i="4"/>
  <c r="V490" i="4"/>
  <c r="W490" i="4"/>
  <c r="X490" i="4"/>
  <c r="Y490" i="4"/>
  <c r="Z490" i="4"/>
  <c r="B491" i="4"/>
  <c r="C491" i="4"/>
  <c r="D491" i="4"/>
  <c r="E491" i="4"/>
  <c r="F491" i="4"/>
  <c r="G491" i="4"/>
  <c r="H491" i="4"/>
  <c r="I491" i="4"/>
  <c r="J491" i="4"/>
  <c r="K491" i="4"/>
  <c r="L491" i="4"/>
  <c r="M491" i="4"/>
  <c r="N491" i="4"/>
  <c r="O491" i="4"/>
  <c r="P491" i="4"/>
  <c r="Q491" i="4"/>
  <c r="R491" i="4"/>
  <c r="S491" i="4"/>
  <c r="T491" i="4"/>
  <c r="U491" i="4"/>
  <c r="V491" i="4"/>
  <c r="W491" i="4"/>
  <c r="X491" i="4"/>
  <c r="Y491" i="4"/>
  <c r="Z491" i="4"/>
  <c r="B492" i="4"/>
  <c r="C492" i="4"/>
  <c r="D492" i="4"/>
  <c r="E492" i="4"/>
  <c r="F492" i="4"/>
  <c r="G492" i="4"/>
  <c r="H492" i="4"/>
  <c r="I492" i="4"/>
  <c r="J492" i="4"/>
  <c r="K492" i="4"/>
  <c r="L492" i="4"/>
  <c r="M492" i="4"/>
  <c r="N492" i="4"/>
  <c r="O492" i="4"/>
  <c r="P492" i="4"/>
  <c r="Q492" i="4"/>
  <c r="R492" i="4"/>
  <c r="S492" i="4"/>
  <c r="T492" i="4"/>
  <c r="U492" i="4"/>
  <c r="V492" i="4"/>
  <c r="W492" i="4"/>
  <c r="X492" i="4"/>
  <c r="Y492" i="4"/>
  <c r="Z492" i="4"/>
  <c r="B493" i="4"/>
  <c r="C493" i="4"/>
  <c r="D493" i="4"/>
  <c r="E493" i="4"/>
  <c r="F493" i="4"/>
  <c r="G493" i="4"/>
  <c r="H493" i="4"/>
  <c r="I493" i="4"/>
  <c r="J493" i="4"/>
  <c r="K493" i="4"/>
  <c r="L493" i="4"/>
  <c r="M493" i="4"/>
  <c r="N493" i="4"/>
  <c r="O493" i="4"/>
  <c r="P493" i="4"/>
  <c r="Q493" i="4"/>
  <c r="R493" i="4"/>
  <c r="S493" i="4"/>
  <c r="T493" i="4"/>
  <c r="U493" i="4"/>
  <c r="V493" i="4"/>
  <c r="W493" i="4"/>
  <c r="X493" i="4"/>
  <c r="Y493" i="4"/>
  <c r="Z493" i="4"/>
  <c r="B494" i="4"/>
  <c r="C494" i="4"/>
  <c r="D494" i="4"/>
  <c r="E494" i="4"/>
  <c r="F494" i="4"/>
  <c r="G494" i="4"/>
  <c r="H494" i="4"/>
  <c r="I494" i="4"/>
  <c r="J494" i="4"/>
  <c r="K494" i="4"/>
  <c r="L494" i="4"/>
  <c r="M494" i="4"/>
  <c r="N494" i="4"/>
  <c r="O494" i="4"/>
  <c r="P494" i="4"/>
  <c r="Q494" i="4"/>
  <c r="R494" i="4"/>
  <c r="S494" i="4"/>
  <c r="T494" i="4"/>
  <c r="U494" i="4"/>
  <c r="V494" i="4"/>
  <c r="W494" i="4"/>
  <c r="X494" i="4"/>
  <c r="Y494" i="4"/>
  <c r="Z494" i="4"/>
  <c r="B495" i="4"/>
  <c r="C495" i="4"/>
  <c r="D495" i="4"/>
  <c r="E495" i="4"/>
  <c r="F495" i="4"/>
  <c r="G495" i="4"/>
  <c r="H495" i="4"/>
  <c r="I495" i="4"/>
  <c r="J495" i="4"/>
  <c r="K495" i="4"/>
  <c r="L495" i="4"/>
  <c r="M495" i="4"/>
  <c r="N495" i="4"/>
  <c r="O495" i="4"/>
  <c r="P495" i="4"/>
  <c r="Q495" i="4"/>
  <c r="R495" i="4"/>
  <c r="S495" i="4"/>
  <c r="T495" i="4"/>
  <c r="U495" i="4"/>
  <c r="V495" i="4"/>
  <c r="W495" i="4"/>
  <c r="X495" i="4"/>
  <c r="Y495" i="4"/>
  <c r="Z495" i="4"/>
  <c r="B496" i="4"/>
  <c r="C496" i="4"/>
  <c r="D496" i="4"/>
  <c r="E496" i="4"/>
  <c r="F496" i="4"/>
  <c r="G496" i="4"/>
  <c r="H496" i="4"/>
  <c r="I496" i="4"/>
  <c r="J496" i="4"/>
  <c r="K496" i="4"/>
  <c r="L496" i="4"/>
  <c r="M496" i="4"/>
  <c r="N496" i="4"/>
  <c r="O496" i="4"/>
  <c r="P496" i="4"/>
  <c r="Q496" i="4"/>
  <c r="R496" i="4"/>
  <c r="S496" i="4"/>
  <c r="T496" i="4"/>
  <c r="U496" i="4"/>
  <c r="V496" i="4"/>
  <c r="W496" i="4"/>
  <c r="X496" i="4"/>
  <c r="Y496" i="4"/>
  <c r="Z496" i="4"/>
  <c r="B497" i="4"/>
  <c r="C497" i="4"/>
  <c r="D497" i="4"/>
  <c r="E497" i="4"/>
  <c r="F497" i="4"/>
  <c r="G497" i="4"/>
  <c r="H497" i="4"/>
  <c r="I497" i="4"/>
  <c r="J497" i="4"/>
  <c r="K497" i="4"/>
  <c r="L497" i="4"/>
  <c r="M497" i="4"/>
  <c r="N497" i="4"/>
  <c r="O497" i="4"/>
  <c r="P497" i="4"/>
  <c r="Q497" i="4"/>
  <c r="R497" i="4"/>
  <c r="S497" i="4"/>
  <c r="T497" i="4"/>
  <c r="U497" i="4"/>
  <c r="V497" i="4"/>
  <c r="W497" i="4"/>
  <c r="X497" i="4"/>
  <c r="Y497" i="4"/>
  <c r="Z497" i="4"/>
  <c r="B498" i="4"/>
  <c r="C498" i="4"/>
  <c r="D498" i="4"/>
  <c r="E498" i="4"/>
  <c r="F498" i="4"/>
  <c r="G498" i="4"/>
  <c r="H498" i="4"/>
  <c r="I498" i="4"/>
  <c r="J498" i="4"/>
  <c r="K498" i="4"/>
  <c r="L498" i="4"/>
  <c r="M498" i="4"/>
  <c r="N498" i="4"/>
  <c r="O498" i="4"/>
  <c r="P498" i="4"/>
  <c r="Q498" i="4"/>
  <c r="R498" i="4"/>
  <c r="S498" i="4"/>
  <c r="T498" i="4"/>
  <c r="U498" i="4"/>
  <c r="V498" i="4"/>
  <c r="W498" i="4"/>
  <c r="X498" i="4"/>
  <c r="Y498" i="4"/>
  <c r="Z498" i="4"/>
  <c r="B499" i="4"/>
  <c r="C499" i="4"/>
  <c r="D499" i="4"/>
  <c r="E499" i="4"/>
  <c r="F499" i="4"/>
  <c r="G499" i="4"/>
  <c r="H499" i="4"/>
  <c r="I499" i="4"/>
  <c r="J499" i="4"/>
  <c r="K499" i="4"/>
  <c r="L499" i="4"/>
  <c r="M499" i="4"/>
  <c r="N499" i="4"/>
  <c r="O499" i="4"/>
  <c r="P499" i="4"/>
  <c r="Q499" i="4"/>
  <c r="R499" i="4"/>
  <c r="S499" i="4"/>
  <c r="T499" i="4"/>
  <c r="U499" i="4"/>
  <c r="V499" i="4"/>
  <c r="W499" i="4"/>
  <c r="X499" i="4"/>
  <c r="Y499" i="4"/>
  <c r="Z499" i="4"/>
  <c r="B500" i="4"/>
  <c r="C500" i="4"/>
  <c r="D500" i="4"/>
  <c r="E500" i="4"/>
  <c r="F500" i="4"/>
  <c r="G500" i="4"/>
  <c r="H500" i="4"/>
  <c r="I500" i="4"/>
  <c r="J500" i="4"/>
  <c r="K500" i="4"/>
  <c r="L500" i="4"/>
  <c r="M500" i="4"/>
  <c r="N500" i="4"/>
  <c r="O500" i="4"/>
  <c r="P500" i="4"/>
  <c r="Q500" i="4"/>
  <c r="R500" i="4"/>
  <c r="S500" i="4"/>
  <c r="T500" i="4"/>
  <c r="U500" i="4"/>
  <c r="V500" i="4"/>
  <c r="W500" i="4"/>
  <c r="X500" i="4"/>
  <c r="Y500" i="4"/>
  <c r="Z500" i="4"/>
  <c r="B501" i="4"/>
  <c r="C501" i="4"/>
  <c r="D501" i="4"/>
  <c r="E501" i="4"/>
  <c r="F501" i="4"/>
  <c r="G501" i="4"/>
  <c r="H501" i="4"/>
  <c r="I501" i="4"/>
  <c r="J501" i="4"/>
  <c r="K501" i="4"/>
  <c r="L501" i="4"/>
  <c r="M501" i="4"/>
  <c r="N501" i="4"/>
  <c r="O501" i="4"/>
  <c r="P501" i="4"/>
  <c r="Q501" i="4"/>
  <c r="R501" i="4"/>
  <c r="S501" i="4"/>
  <c r="T501" i="4"/>
  <c r="U501" i="4"/>
  <c r="V501" i="4"/>
  <c r="W501" i="4"/>
  <c r="X501" i="4"/>
  <c r="Y501" i="4"/>
  <c r="Z501" i="4"/>
  <c r="B502" i="4"/>
  <c r="C502" i="4"/>
  <c r="D502" i="4"/>
  <c r="E502" i="4"/>
  <c r="F502" i="4"/>
  <c r="G502" i="4"/>
  <c r="H502" i="4"/>
  <c r="I502" i="4"/>
  <c r="J502" i="4"/>
  <c r="K502" i="4"/>
  <c r="L502" i="4"/>
  <c r="M502" i="4"/>
  <c r="N502" i="4"/>
  <c r="O502" i="4"/>
  <c r="P502" i="4"/>
  <c r="Q502" i="4"/>
  <c r="R502" i="4"/>
  <c r="S502" i="4"/>
  <c r="T502" i="4"/>
  <c r="U502" i="4"/>
  <c r="V502" i="4"/>
  <c r="W502" i="4"/>
  <c r="X502" i="4"/>
  <c r="Y502" i="4"/>
  <c r="Z502" i="4"/>
  <c r="B503" i="4"/>
  <c r="C503" i="4"/>
  <c r="D503" i="4"/>
  <c r="E503" i="4"/>
  <c r="F503" i="4"/>
  <c r="G503" i="4"/>
  <c r="H503" i="4"/>
  <c r="I503" i="4"/>
  <c r="J503" i="4"/>
  <c r="K503" i="4"/>
  <c r="L503" i="4"/>
  <c r="M503" i="4"/>
  <c r="N503" i="4"/>
  <c r="O503" i="4"/>
  <c r="P503" i="4"/>
  <c r="Q503" i="4"/>
  <c r="R503" i="4"/>
  <c r="S503" i="4"/>
  <c r="T503" i="4"/>
  <c r="U503" i="4"/>
  <c r="V503" i="4"/>
  <c r="W503" i="4"/>
  <c r="X503" i="4"/>
  <c r="Y503" i="4"/>
  <c r="Z503" i="4"/>
  <c r="B504" i="4"/>
  <c r="C504" i="4"/>
  <c r="D504" i="4"/>
  <c r="E504" i="4"/>
  <c r="F504" i="4"/>
  <c r="G504" i="4"/>
  <c r="H504" i="4"/>
  <c r="I504" i="4"/>
  <c r="J504" i="4"/>
  <c r="K504" i="4"/>
  <c r="L504" i="4"/>
  <c r="M504" i="4"/>
  <c r="N504" i="4"/>
  <c r="O504" i="4"/>
  <c r="P504" i="4"/>
  <c r="Q504" i="4"/>
  <c r="R504" i="4"/>
  <c r="S504" i="4"/>
  <c r="T504" i="4"/>
  <c r="U504" i="4"/>
  <c r="V504" i="4"/>
  <c r="W504" i="4"/>
  <c r="X504" i="4"/>
  <c r="Y504" i="4"/>
  <c r="Z504" i="4"/>
  <c r="B505" i="4"/>
  <c r="C505" i="4"/>
  <c r="D505" i="4"/>
  <c r="E505" i="4"/>
  <c r="F505" i="4"/>
  <c r="G505" i="4"/>
  <c r="H505" i="4"/>
  <c r="I505" i="4"/>
  <c r="J505" i="4"/>
  <c r="K505" i="4"/>
  <c r="L505" i="4"/>
  <c r="M505" i="4"/>
  <c r="N505" i="4"/>
  <c r="O505" i="4"/>
  <c r="P505" i="4"/>
  <c r="Q505" i="4"/>
  <c r="R505" i="4"/>
  <c r="S505" i="4"/>
  <c r="T505" i="4"/>
  <c r="U505" i="4"/>
  <c r="V505" i="4"/>
  <c r="W505" i="4"/>
  <c r="X505" i="4"/>
  <c r="Y505" i="4"/>
  <c r="Z505" i="4"/>
  <c r="B506" i="4"/>
  <c r="C506" i="4"/>
  <c r="D506" i="4"/>
  <c r="E506" i="4"/>
  <c r="F506" i="4"/>
  <c r="G506" i="4"/>
  <c r="H506" i="4"/>
  <c r="I506" i="4"/>
  <c r="J506" i="4"/>
  <c r="K506" i="4"/>
  <c r="L506" i="4"/>
  <c r="M506" i="4"/>
  <c r="N506" i="4"/>
  <c r="O506" i="4"/>
  <c r="P506" i="4"/>
  <c r="Q506" i="4"/>
  <c r="R506" i="4"/>
  <c r="S506" i="4"/>
  <c r="T506" i="4"/>
  <c r="U506" i="4"/>
  <c r="V506" i="4"/>
  <c r="W506" i="4"/>
  <c r="X506" i="4"/>
  <c r="Y506" i="4"/>
  <c r="Z506" i="4"/>
  <c r="B507" i="4"/>
  <c r="C507" i="4"/>
  <c r="D507" i="4"/>
  <c r="E507" i="4"/>
  <c r="F507" i="4"/>
  <c r="G507" i="4"/>
  <c r="H507" i="4"/>
  <c r="I507" i="4"/>
  <c r="J507" i="4"/>
  <c r="K507" i="4"/>
  <c r="L507" i="4"/>
  <c r="M507" i="4"/>
  <c r="N507" i="4"/>
  <c r="O507" i="4"/>
  <c r="P507" i="4"/>
  <c r="Q507" i="4"/>
  <c r="R507" i="4"/>
  <c r="S507" i="4"/>
  <c r="T507" i="4"/>
  <c r="U507" i="4"/>
  <c r="V507" i="4"/>
  <c r="W507" i="4"/>
  <c r="X507" i="4"/>
  <c r="Y507" i="4"/>
  <c r="Z507" i="4"/>
  <c r="B508" i="4"/>
  <c r="C508" i="4"/>
  <c r="D508" i="4"/>
  <c r="E508" i="4"/>
  <c r="F508" i="4"/>
  <c r="G508" i="4"/>
  <c r="H508" i="4"/>
  <c r="I508" i="4"/>
  <c r="J508" i="4"/>
  <c r="K508" i="4"/>
  <c r="L508" i="4"/>
  <c r="M508" i="4"/>
  <c r="N508" i="4"/>
  <c r="O508" i="4"/>
  <c r="P508" i="4"/>
  <c r="Q508" i="4"/>
  <c r="R508" i="4"/>
  <c r="S508" i="4"/>
  <c r="T508" i="4"/>
  <c r="U508" i="4"/>
  <c r="V508" i="4"/>
  <c r="W508" i="4"/>
  <c r="X508" i="4"/>
  <c r="Y508" i="4"/>
  <c r="Z508" i="4"/>
  <c r="B509" i="4"/>
  <c r="C509" i="4"/>
  <c r="D509" i="4"/>
  <c r="E509" i="4"/>
  <c r="F509" i="4"/>
  <c r="G509" i="4"/>
  <c r="H509" i="4"/>
  <c r="I509" i="4"/>
  <c r="J509" i="4"/>
  <c r="K509" i="4"/>
  <c r="L509" i="4"/>
  <c r="M509" i="4"/>
  <c r="N509" i="4"/>
  <c r="O509" i="4"/>
  <c r="P509" i="4"/>
  <c r="Q509" i="4"/>
  <c r="R509" i="4"/>
  <c r="S509" i="4"/>
  <c r="T509" i="4"/>
  <c r="U509" i="4"/>
  <c r="V509" i="4"/>
  <c r="W509" i="4"/>
  <c r="X509" i="4"/>
  <c r="Y509" i="4"/>
  <c r="Z509" i="4"/>
  <c r="B510" i="4"/>
  <c r="C510" i="4"/>
  <c r="D510" i="4"/>
  <c r="E510" i="4"/>
  <c r="F510" i="4"/>
  <c r="G510" i="4"/>
  <c r="H510" i="4"/>
  <c r="I510" i="4"/>
  <c r="J510" i="4"/>
  <c r="K510" i="4"/>
  <c r="L510" i="4"/>
  <c r="M510" i="4"/>
  <c r="N510" i="4"/>
  <c r="O510" i="4"/>
  <c r="P510" i="4"/>
  <c r="Q510" i="4"/>
  <c r="R510" i="4"/>
  <c r="S510" i="4"/>
  <c r="T510" i="4"/>
  <c r="U510" i="4"/>
  <c r="V510" i="4"/>
  <c r="W510" i="4"/>
  <c r="X510" i="4"/>
  <c r="Y510" i="4"/>
  <c r="Z510" i="4"/>
  <c r="B511" i="4"/>
  <c r="C511" i="4"/>
  <c r="D511" i="4"/>
  <c r="E511" i="4"/>
  <c r="F511" i="4"/>
  <c r="G511" i="4"/>
  <c r="H511" i="4"/>
  <c r="I511" i="4"/>
  <c r="J511" i="4"/>
  <c r="K511" i="4"/>
  <c r="L511" i="4"/>
  <c r="M511" i="4"/>
  <c r="N511" i="4"/>
  <c r="O511" i="4"/>
  <c r="P511" i="4"/>
  <c r="Q511" i="4"/>
  <c r="R511" i="4"/>
  <c r="S511" i="4"/>
  <c r="T511" i="4"/>
  <c r="U511" i="4"/>
  <c r="V511" i="4"/>
  <c r="W511" i="4"/>
  <c r="X511" i="4"/>
  <c r="Y511" i="4"/>
  <c r="Z511" i="4"/>
  <c r="B512" i="4"/>
  <c r="C512" i="4"/>
  <c r="D512" i="4"/>
  <c r="E512" i="4"/>
  <c r="F512" i="4"/>
  <c r="G512" i="4"/>
  <c r="H512" i="4"/>
  <c r="I512" i="4"/>
  <c r="J512" i="4"/>
  <c r="K512" i="4"/>
  <c r="L512" i="4"/>
  <c r="M512" i="4"/>
  <c r="N512" i="4"/>
  <c r="O512" i="4"/>
  <c r="P512" i="4"/>
  <c r="Q512" i="4"/>
  <c r="R512" i="4"/>
  <c r="S512" i="4"/>
  <c r="T512" i="4"/>
  <c r="U512" i="4"/>
  <c r="V512" i="4"/>
  <c r="W512" i="4"/>
  <c r="X512" i="4"/>
  <c r="Y512" i="4"/>
  <c r="Z512" i="4"/>
  <c r="B513" i="4"/>
  <c r="C513" i="4"/>
  <c r="D513" i="4"/>
  <c r="E513" i="4"/>
  <c r="F513" i="4"/>
  <c r="G513" i="4"/>
  <c r="H513" i="4"/>
  <c r="I513" i="4"/>
  <c r="J513" i="4"/>
  <c r="K513" i="4"/>
  <c r="L513" i="4"/>
  <c r="M513" i="4"/>
  <c r="N513" i="4"/>
  <c r="O513" i="4"/>
  <c r="P513" i="4"/>
  <c r="Q513" i="4"/>
  <c r="R513" i="4"/>
  <c r="S513" i="4"/>
  <c r="T513" i="4"/>
  <c r="U513" i="4"/>
  <c r="V513" i="4"/>
  <c r="W513" i="4"/>
  <c r="X513" i="4"/>
  <c r="Y513" i="4"/>
  <c r="Z513" i="4"/>
  <c r="B514" i="4"/>
  <c r="C514" i="4"/>
  <c r="D514" i="4"/>
  <c r="E514" i="4"/>
  <c r="F514" i="4"/>
  <c r="G514" i="4"/>
  <c r="H514" i="4"/>
  <c r="I514" i="4"/>
  <c r="J514" i="4"/>
  <c r="K514" i="4"/>
  <c r="L514" i="4"/>
  <c r="M514" i="4"/>
  <c r="N514" i="4"/>
  <c r="O514" i="4"/>
  <c r="P514" i="4"/>
  <c r="Q514" i="4"/>
  <c r="R514" i="4"/>
  <c r="S514" i="4"/>
  <c r="T514" i="4"/>
  <c r="U514" i="4"/>
  <c r="V514" i="4"/>
  <c r="W514" i="4"/>
  <c r="X514" i="4"/>
  <c r="Y514" i="4"/>
  <c r="Z514" i="4"/>
  <c r="B515" i="4"/>
  <c r="C515" i="4"/>
  <c r="D515" i="4"/>
  <c r="E515" i="4"/>
  <c r="F515" i="4"/>
  <c r="G515" i="4"/>
  <c r="H515" i="4"/>
  <c r="I515" i="4"/>
  <c r="J515" i="4"/>
  <c r="K515" i="4"/>
  <c r="L515" i="4"/>
  <c r="M515" i="4"/>
  <c r="N515" i="4"/>
  <c r="O515" i="4"/>
  <c r="P515" i="4"/>
  <c r="Q515" i="4"/>
  <c r="R515" i="4"/>
  <c r="S515" i="4"/>
  <c r="T515" i="4"/>
  <c r="U515" i="4"/>
  <c r="V515" i="4"/>
  <c r="W515" i="4"/>
  <c r="X515" i="4"/>
  <c r="Y515" i="4"/>
  <c r="Z515" i="4"/>
  <c r="B516" i="4"/>
  <c r="C516" i="4"/>
  <c r="D516" i="4"/>
  <c r="E516" i="4"/>
  <c r="F516" i="4"/>
  <c r="G516" i="4"/>
  <c r="H516" i="4"/>
  <c r="I516" i="4"/>
  <c r="J516" i="4"/>
  <c r="K516" i="4"/>
  <c r="L516" i="4"/>
  <c r="M516" i="4"/>
  <c r="N516" i="4"/>
  <c r="O516" i="4"/>
  <c r="P516" i="4"/>
  <c r="Q516" i="4"/>
  <c r="R516" i="4"/>
  <c r="S516" i="4"/>
  <c r="T516" i="4"/>
  <c r="U516" i="4"/>
  <c r="V516" i="4"/>
  <c r="W516" i="4"/>
  <c r="X516" i="4"/>
  <c r="Y516" i="4"/>
  <c r="Z516" i="4"/>
  <c r="B517" i="4"/>
  <c r="C517" i="4"/>
  <c r="D517" i="4"/>
  <c r="E517" i="4"/>
  <c r="F517" i="4"/>
  <c r="G517" i="4"/>
  <c r="H517" i="4"/>
  <c r="I517" i="4"/>
  <c r="J517" i="4"/>
  <c r="K517" i="4"/>
  <c r="L517" i="4"/>
  <c r="M517" i="4"/>
  <c r="N517" i="4"/>
  <c r="O517" i="4"/>
  <c r="P517" i="4"/>
  <c r="Q517" i="4"/>
  <c r="R517" i="4"/>
  <c r="S517" i="4"/>
  <c r="T517" i="4"/>
  <c r="U517" i="4"/>
  <c r="V517" i="4"/>
  <c r="W517" i="4"/>
  <c r="X517" i="4"/>
  <c r="Y517" i="4"/>
  <c r="Z517" i="4"/>
  <c r="B518" i="4"/>
  <c r="C518" i="4"/>
  <c r="D518" i="4"/>
  <c r="E518" i="4"/>
  <c r="F518" i="4"/>
  <c r="G518" i="4"/>
  <c r="H518" i="4"/>
  <c r="I518" i="4"/>
  <c r="J518" i="4"/>
  <c r="K518" i="4"/>
  <c r="L518" i="4"/>
  <c r="M518" i="4"/>
  <c r="N518" i="4"/>
  <c r="O518" i="4"/>
  <c r="P518" i="4"/>
  <c r="Q518" i="4"/>
  <c r="R518" i="4"/>
  <c r="S518" i="4"/>
  <c r="T518" i="4"/>
  <c r="U518" i="4"/>
  <c r="V518" i="4"/>
  <c r="W518" i="4"/>
  <c r="X518" i="4"/>
  <c r="Y518" i="4"/>
  <c r="Z518" i="4"/>
  <c r="B519" i="4"/>
  <c r="C519" i="4"/>
  <c r="D519" i="4"/>
  <c r="E519" i="4"/>
  <c r="F519" i="4"/>
  <c r="G519" i="4"/>
  <c r="H519" i="4"/>
  <c r="I519" i="4"/>
  <c r="J519" i="4"/>
  <c r="K519" i="4"/>
  <c r="L519" i="4"/>
  <c r="M519" i="4"/>
  <c r="N519" i="4"/>
  <c r="O519" i="4"/>
  <c r="P519" i="4"/>
  <c r="Q519" i="4"/>
  <c r="R519" i="4"/>
  <c r="S519" i="4"/>
  <c r="T519" i="4"/>
  <c r="U519" i="4"/>
  <c r="V519" i="4"/>
  <c r="W519" i="4"/>
  <c r="X519" i="4"/>
  <c r="Y519" i="4"/>
  <c r="Z519" i="4"/>
  <c r="B520" i="4"/>
  <c r="C520" i="4"/>
  <c r="D520" i="4"/>
  <c r="E520" i="4"/>
  <c r="F520" i="4"/>
  <c r="G520" i="4"/>
  <c r="H520" i="4"/>
  <c r="I520" i="4"/>
  <c r="J520" i="4"/>
  <c r="K520" i="4"/>
  <c r="L520" i="4"/>
  <c r="M520" i="4"/>
  <c r="N520" i="4"/>
  <c r="O520" i="4"/>
  <c r="P520" i="4"/>
  <c r="Q520" i="4"/>
  <c r="R520" i="4"/>
  <c r="S520" i="4"/>
  <c r="T520" i="4"/>
  <c r="U520" i="4"/>
  <c r="V520" i="4"/>
  <c r="W520" i="4"/>
  <c r="X520" i="4"/>
  <c r="Y520" i="4"/>
  <c r="Z520" i="4"/>
  <c r="B521" i="4"/>
  <c r="C521" i="4"/>
  <c r="D521" i="4"/>
  <c r="E521" i="4"/>
  <c r="F521" i="4"/>
  <c r="G521" i="4"/>
  <c r="H521" i="4"/>
  <c r="I521" i="4"/>
  <c r="J521" i="4"/>
  <c r="K521" i="4"/>
  <c r="L521" i="4"/>
  <c r="M521" i="4"/>
  <c r="N521" i="4"/>
  <c r="O521" i="4"/>
  <c r="P521" i="4"/>
  <c r="Q521" i="4"/>
  <c r="R521" i="4"/>
  <c r="S521" i="4"/>
  <c r="T521" i="4"/>
  <c r="U521" i="4"/>
  <c r="V521" i="4"/>
  <c r="W521" i="4"/>
  <c r="X521" i="4"/>
  <c r="Y521" i="4"/>
  <c r="Z521" i="4"/>
  <c r="B522" i="4"/>
  <c r="C522" i="4"/>
  <c r="D522" i="4"/>
  <c r="E522" i="4"/>
  <c r="F522" i="4"/>
  <c r="G522" i="4"/>
  <c r="H522" i="4"/>
  <c r="I522" i="4"/>
  <c r="J522" i="4"/>
  <c r="K522" i="4"/>
  <c r="L522" i="4"/>
  <c r="M522" i="4"/>
  <c r="N522" i="4"/>
  <c r="O522" i="4"/>
  <c r="P522" i="4"/>
  <c r="Q522" i="4"/>
  <c r="R522" i="4"/>
  <c r="S522" i="4"/>
  <c r="T522" i="4"/>
  <c r="U522" i="4"/>
  <c r="V522" i="4"/>
  <c r="W522" i="4"/>
  <c r="X522" i="4"/>
  <c r="Y522" i="4"/>
  <c r="Z522" i="4"/>
  <c r="B523" i="4"/>
  <c r="C523" i="4"/>
  <c r="D523" i="4"/>
  <c r="E523" i="4"/>
  <c r="F523" i="4"/>
  <c r="G523" i="4"/>
  <c r="H523" i="4"/>
  <c r="I523" i="4"/>
  <c r="J523" i="4"/>
  <c r="K523" i="4"/>
  <c r="L523" i="4"/>
  <c r="M523" i="4"/>
  <c r="N523" i="4"/>
  <c r="O523" i="4"/>
  <c r="P523" i="4"/>
  <c r="Q523" i="4"/>
  <c r="R523" i="4"/>
  <c r="S523" i="4"/>
  <c r="T523" i="4"/>
  <c r="U523" i="4"/>
  <c r="V523" i="4"/>
  <c r="W523" i="4"/>
  <c r="X523" i="4"/>
  <c r="Y523" i="4"/>
  <c r="Z523" i="4"/>
  <c r="B524" i="4"/>
  <c r="C524" i="4"/>
  <c r="D524" i="4"/>
  <c r="E524" i="4"/>
  <c r="F524" i="4"/>
  <c r="G524" i="4"/>
  <c r="H524" i="4"/>
  <c r="I524" i="4"/>
  <c r="J524" i="4"/>
  <c r="K524" i="4"/>
  <c r="L524" i="4"/>
  <c r="M524" i="4"/>
  <c r="N524" i="4"/>
  <c r="O524" i="4"/>
  <c r="P524" i="4"/>
  <c r="Q524" i="4"/>
  <c r="R524" i="4"/>
  <c r="S524" i="4"/>
  <c r="T524" i="4"/>
  <c r="U524" i="4"/>
  <c r="V524" i="4"/>
  <c r="W524" i="4"/>
  <c r="X524" i="4"/>
  <c r="Y524" i="4"/>
  <c r="Z524" i="4"/>
  <c r="B525" i="4"/>
  <c r="C525" i="4"/>
  <c r="D525" i="4"/>
  <c r="E525" i="4"/>
  <c r="F525" i="4"/>
  <c r="G525" i="4"/>
  <c r="H525" i="4"/>
  <c r="I525" i="4"/>
  <c r="J525" i="4"/>
  <c r="K525" i="4"/>
  <c r="L525" i="4"/>
  <c r="M525" i="4"/>
  <c r="N525" i="4"/>
  <c r="O525" i="4"/>
  <c r="P525" i="4"/>
  <c r="Q525" i="4"/>
  <c r="R525" i="4"/>
  <c r="S525" i="4"/>
  <c r="T525" i="4"/>
  <c r="U525" i="4"/>
  <c r="V525" i="4"/>
  <c r="W525" i="4"/>
  <c r="X525" i="4"/>
  <c r="Y525" i="4"/>
  <c r="Z525" i="4"/>
  <c r="B526" i="4"/>
  <c r="C526" i="4"/>
  <c r="D526" i="4"/>
  <c r="E526" i="4"/>
  <c r="F526" i="4"/>
  <c r="G526" i="4"/>
  <c r="H526" i="4"/>
  <c r="I526" i="4"/>
  <c r="J526" i="4"/>
  <c r="K526" i="4"/>
  <c r="L526" i="4"/>
  <c r="M526" i="4"/>
  <c r="N526" i="4"/>
  <c r="O526" i="4"/>
  <c r="P526" i="4"/>
  <c r="Q526" i="4"/>
  <c r="R526" i="4"/>
  <c r="S526" i="4"/>
  <c r="T526" i="4"/>
  <c r="U526" i="4"/>
  <c r="V526" i="4"/>
  <c r="W526" i="4"/>
  <c r="X526" i="4"/>
  <c r="Y526" i="4"/>
  <c r="Z526" i="4"/>
  <c r="B527" i="4"/>
  <c r="C527" i="4"/>
  <c r="D527" i="4"/>
  <c r="E527" i="4"/>
  <c r="F527" i="4"/>
  <c r="G527" i="4"/>
  <c r="H527" i="4"/>
  <c r="I527" i="4"/>
  <c r="J527" i="4"/>
  <c r="K527" i="4"/>
  <c r="L527" i="4"/>
  <c r="M527" i="4"/>
  <c r="N527" i="4"/>
  <c r="O527" i="4"/>
  <c r="P527" i="4"/>
  <c r="Q527" i="4"/>
  <c r="R527" i="4"/>
  <c r="S527" i="4"/>
  <c r="T527" i="4"/>
  <c r="U527" i="4"/>
  <c r="V527" i="4"/>
  <c r="W527" i="4"/>
  <c r="X527" i="4"/>
  <c r="Y527" i="4"/>
  <c r="Z527" i="4"/>
  <c r="B528" i="4"/>
  <c r="C528" i="4"/>
  <c r="D528" i="4"/>
  <c r="E528" i="4"/>
  <c r="F528" i="4"/>
  <c r="G528" i="4"/>
  <c r="H528" i="4"/>
  <c r="I528" i="4"/>
  <c r="J528" i="4"/>
  <c r="K528" i="4"/>
  <c r="L528" i="4"/>
  <c r="M528" i="4"/>
  <c r="N528" i="4"/>
  <c r="O528" i="4"/>
  <c r="P528" i="4"/>
  <c r="Q528" i="4"/>
  <c r="R528" i="4"/>
  <c r="S528" i="4"/>
  <c r="T528" i="4"/>
  <c r="U528" i="4"/>
  <c r="V528" i="4"/>
  <c r="W528" i="4"/>
  <c r="X528" i="4"/>
  <c r="Y528" i="4"/>
  <c r="Z528" i="4"/>
  <c r="B529" i="4"/>
  <c r="C529" i="4"/>
  <c r="D529" i="4"/>
  <c r="E529" i="4"/>
  <c r="F529" i="4"/>
  <c r="G529" i="4"/>
  <c r="H529" i="4"/>
  <c r="I529" i="4"/>
  <c r="J529" i="4"/>
  <c r="K529" i="4"/>
  <c r="L529" i="4"/>
  <c r="M529" i="4"/>
  <c r="N529" i="4"/>
  <c r="O529" i="4"/>
  <c r="P529" i="4"/>
  <c r="Q529" i="4"/>
  <c r="R529" i="4"/>
  <c r="S529" i="4"/>
  <c r="T529" i="4"/>
  <c r="U529" i="4"/>
  <c r="V529" i="4"/>
  <c r="W529" i="4"/>
  <c r="X529" i="4"/>
  <c r="Y529" i="4"/>
  <c r="Z529" i="4"/>
  <c r="B530" i="4"/>
  <c r="C530" i="4"/>
  <c r="D530" i="4"/>
  <c r="E530" i="4"/>
  <c r="F530" i="4"/>
  <c r="G530" i="4"/>
  <c r="H530" i="4"/>
  <c r="I530" i="4"/>
  <c r="J530" i="4"/>
  <c r="K530" i="4"/>
  <c r="L530" i="4"/>
  <c r="M530" i="4"/>
  <c r="N530" i="4"/>
  <c r="O530" i="4"/>
  <c r="P530" i="4"/>
  <c r="Q530" i="4"/>
  <c r="R530" i="4"/>
  <c r="S530" i="4"/>
  <c r="T530" i="4"/>
  <c r="U530" i="4"/>
  <c r="V530" i="4"/>
  <c r="W530" i="4"/>
  <c r="X530" i="4"/>
  <c r="Y530" i="4"/>
  <c r="Z530" i="4"/>
  <c r="B531" i="4"/>
  <c r="C531" i="4"/>
  <c r="D531" i="4"/>
  <c r="E531" i="4"/>
  <c r="F531" i="4"/>
  <c r="G531" i="4"/>
  <c r="H531" i="4"/>
  <c r="I531" i="4"/>
  <c r="J531" i="4"/>
  <c r="K531" i="4"/>
  <c r="L531" i="4"/>
  <c r="M531" i="4"/>
  <c r="N531" i="4"/>
  <c r="O531" i="4"/>
  <c r="P531" i="4"/>
  <c r="Q531" i="4"/>
  <c r="R531" i="4"/>
  <c r="S531" i="4"/>
  <c r="T531" i="4"/>
  <c r="U531" i="4"/>
  <c r="V531" i="4"/>
  <c r="W531" i="4"/>
  <c r="X531" i="4"/>
  <c r="Y531" i="4"/>
  <c r="Z531" i="4"/>
  <c r="B532" i="4"/>
  <c r="C532" i="4"/>
  <c r="D532" i="4"/>
  <c r="E532" i="4"/>
  <c r="F532" i="4"/>
  <c r="G532" i="4"/>
  <c r="H532" i="4"/>
  <c r="I532" i="4"/>
  <c r="J532" i="4"/>
  <c r="K532" i="4"/>
  <c r="L532" i="4"/>
  <c r="M532" i="4"/>
  <c r="N532" i="4"/>
  <c r="O532" i="4"/>
  <c r="P532" i="4"/>
  <c r="Q532" i="4"/>
  <c r="R532" i="4"/>
  <c r="S532" i="4"/>
  <c r="T532" i="4"/>
  <c r="U532" i="4"/>
  <c r="V532" i="4"/>
  <c r="W532" i="4"/>
  <c r="X532" i="4"/>
  <c r="Y532" i="4"/>
  <c r="Z532" i="4"/>
  <c r="B533" i="4"/>
  <c r="C533" i="4"/>
  <c r="D533" i="4"/>
  <c r="E533" i="4"/>
  <c r="F533" i="4"/>
  <c r="G533" i="4"/>
  <c r="H533" i="4"/>
  <c r="I533" i="4"/>
  <c r="J533" i="4"/>
  <c r="K533" i="4"/>
  <c r="L533" i="4"/>
  <c r="M533" i="4"/>
  <c r="N533" i="4"/>
  <c r="O533" i="4"/>
  <c r="P533" i="4"/>
  <c r="Q533" i="4"/>
  <c r="R533" i="4"/>
  <c r="S533" i="4"/>
  <c r="T533" i="4"/>
  <c r="U533" i="4"/>
  <c r="V533" i="4"/>
  <c r="W533" i="4"/>
  <c r="X533" i="4"/>
  <c r="Y533" i="4"/>
  <c r="Z533" i="4"/>
  <c r="B534" i="4"/>
  <c r="C534" i="4"/>
  <c r="D534" i="4"/>
  <c r="E534" i="4"/>
  <c r="F534" i="4"/>
  <c r="G534" i="4"/>
  <c r="H534" i="4"/>
  <c r="I534" i="4"/>
  <c r="J534" i="4"/>
  <c r="K534" i="4"/>
  <c r="L534" i="4"/>
  <c r="M534" i="4"/>
  <c r="N534" i="4"/>
  <c r="O534" i="4"/>
  <c r="P534" i="4"/>
  <c r="Q534" i="4"/>
  <c r="R534" i="4"/>
  <c r="S534" i="4"/>
  <c r="T534" i="4"/>
  <c r="U534" i="4"/>
  <c r="V534" i="4"/>
  <c r="W534" i="4"/>
  <c r="X534" i="4"/>
  <c r="Y534" i="4"/>
  <c r="Z534" i="4"/>
  <c r="B535" i="4"/>
  <c r="C535" i="4"/>
  <c r="D535" i="4"/>
  <c r="E535" i="4"/>
  <c r="F535" i="4"/>
  <c r="G535" i="4"/>
  <c r="H535" i="4"/>
  <c r="I535" i="4"/>
  <c r="J535" i="4"/>
  <c r="K535" i="4"/>
  <c r="L535" i="4"/>
  <c r="M535" i="4"/>
  <c r="N535" i="4"/>
  <c r="O535" i="4"/>
  <c r="P535" i="4"/>
  <c r="Q535" i="4"/>
  <c r="R535" i="4"/>
  <c r="S535" i="4"/>
  <c r="T535" i="4"/>
  <c r="U535" i="4"/>
  <c r="V535" i="4"/>
  <c r="W535" i="4"/>
  <c r="X535" i="4"/>
  <c r="Y535" i="4"/>
  <c r="Z535" i="4"/>
  <c r="B536" i="4"/>
  <c r="C536" i="4"/>
  <c r="D536" i="4"/>
  <c r="E536" i="4"/>
  <c r="F536" i="4"/>
  <c r="G536" i="4"/>
  <c r="H536" i="4"/>
  <c r="I536" i="4"/>
  <c r="J536" i="4"/>
  <c r="K536" i="4"/>
  <c r="L536" i="4"/>
  <c r="M536" i="4"/>
  <c r="N536" i="4"/>
  <c r="O536" i="4"/>
  <c r="P536" i="4"/>
  <c r="Q536" i="4"/>
  <c r="R536" i="4"/>
  <c r="S536" i="4"/>
  <c r="T536" i="4"/>
  <c r="U536" i="4"/>
  <c r="V536" i="4"/>
  <c r="W536" i="4"/>
  <c r="X536" i="4"/>
  <c r="Y536" i="4"/>
  <c r="Z536" i="4"/>
  <c r="B537" i="4"/>
  <c r="C537" i="4"/>
  <c r="D537" i="4"/>
  <c r="E537" i="4"/>
  <c r="F537" i="4"/>
  <c r="G537" i="4"/>
  <c r="H537" i="4"/>
  <c r="I537" i="4"/>
  <c r="J537" i="4"/>
  <c r="K537" i="4"/>
  <c r="L537" i="4"/>
  <c r="M537" i="4"/>
  <c r="N537" i="4"/>
  <c r="O537" i="4"/>
  <c r="P537" i="4"/>
  <c r="Q537" i="4"/>
  <c r="R537" i="4"/>
  <c r="S537" i="4"/>
  <c r="T537" i="4"/>
  <c r="U537" i="4"/>
  <c r="V537" i="4"/>
  <c r="W537" i="4"/>
  <c r="X537" i="4"/>
  <c r="Y537" i="4"/>
  <c r="Z537" i="4"/>
  <c r="B538" i="4"/>
  <c r="C538" i="4"/>
  <c r="D538" i="4"/>
  <c r="E538" i="4"/>
  <c r="F538" i="4"/>
  <c r="G538" i="4"/>
  <c r="H538" i="4"/>
  <c r="I538" i="4"/>
  <c r="J538" i="4"/>
  <c r="K538" i="4"/>
  <c r="L538" i="4"/>
  <c r="M538" i="4"/>
  <c r="N538" i="4"/>
  <c r="O538" i="4"/>
  <c r="P538" i="4"/>
  <c r="Q538" i="4"/>
  <c r="R538" i="4"/>
  <c r="S538" i="4"/>
  <c r="T538" i="4"/>
  <c r="U538" i="4"/>
  <c r="V538" i="4"/>
  <c r="W538" i="4"/>
  <c r="X538" i="4"/>
  <c r="Y538" i="4"/>
  <c r="Z538" i="4"/>
  <c r="B539" i="4"/>
  <c r="C539" i="4"/>
  <c r="D539" i="4"/>
  <c r="E539" i="4"/>
  <c r="F539" i="4"/>
  <c r="G539" i="4"/>
  <c r="H539" i="4"/>
  <c r="I539" i="4"/>
  <c r="J539" i="4"/>
  <c r="K539" i="4"/>
  <c r="L539" i="4"/>
  <c r="M539" i="4"/>
  <c r="N539" i="4"/>
  <c r="O539" i="4"/>
  <c r="P539" i="4"/>
  <c r="Q539" i="4"/>
  <c r="R539" i="4"/>
  <c r="S539" i="4"/>
  <c r="T539" i="4"/>
  <c r="U539" i="4"/>
  <c r="V539" i="4"/>
  <c r="W539" i="4"/>
  <c r="X539" i="4"/>
  <c r="Y539" i="4"/>
  <c r="Z539" i="4"/>
  <c r="B540" i="4"/>
  <c r="C540" i="4"/>
  <c r="D540" i="4"/>
  <c r="E540" i="4"/>
  <c r="F540" i="4"/>
  <c r="G540" i="4"/>
  <c r="H540" i="4"/>
  <c r="I540" i="4"/>
  <c r="J540" i="4"/>
  <c r="K540" i="4"/>
  <c r="L540" i="4"/>
  <c r="M540" i="4"/>
  <c r="N540" i="4"/>
  <c r="O540" i="4"/>
  <c r="P540" i="4"/>
  <c r="Q540" i="4"/>
  <c r="R540" i="4"/>
  <c r="S540" i="4"/>
  <c r="T540" i="4"/>
  <c r="U540" i="4"/>
  <c r="V540" i="4"/>
  <c r="W540" i="4"/>
  <c r="X540" i="4"/>
  <c r="Y540" i="4"/>
  <c r="Z540" i="4"/>
  <c r="B541" i="4"/>
  <c r="C541" i="4"/>
  <c r="D541" i="4"/>
  <c r="E541" i="4"/>
  <c r="F541" i="4"/>
  <c r="G541" i="4"/>
  <c r="H541" i="4"/>
  <c r="I541" i="4"/>
  <c r="J541" i="4"/>
  <c r="K541" i="4"/>
  <c r="L541" i="4"/>
  <c r="M541" i="4"/>
  <c r="N541" i="4"/>
  <c r="O541" i="4"/>
  <c r="P541" i="4"/>
  <c r="Q541" i="4"/>
  <c r="R541" i="4"/>
  <c r="S541" i="4"/>
  <c r="T541" i="4"/>
  <c r="U541" i="4"/>
  <c r="V541" i="4"/>
  <c r="W541" i="4"/>
  <c r="X541" i="4"/>
  <c r="Y541" i="4"/>
  <c r="Z541" i="4"/>
  <c r="B542" i="4"/>
  <c r="C542" i="4"/>
  <c r="D542" i="4"/>
  <c r="E542" i="4"/>
  <c r="F542" i="4"/>
  <c r="G542" i="4"/>
  <c r="H542" i="4"/>
  <c r="I542" i="4"/>
  <c r="J542" i="4"/>
  <c r="K542" i="4"/>
  <c r="L542" i="4"/>
  <c r="M542" i="4"/>
  <c r="N542" i="4"/>
  <c r="O542" i="4"/>
  <c r="P542" i="4"/>
  <c r="Q542" i="4"/>
  <c r="R542" i="4"/>
  <c r="S542" i="4"/>
  <c r="T542" i="4"/>
  <c r="U542" i="4"/>
  <c r="V542" i="4"/>
  <c r="W542" i="4"/>
  <c r="X542" i="4"/>
  <c r="Y542" i="4"/>
  <c r="Z542" i="4"/>
  <c r="B543" i="4"/>
  <c r="C543" i="4"/>
  <c r="D543" i="4"/>
  <c r="E543" i="4"/>
  <c r="F543" i="4"/>
  <c r="G543" i="4"/>
  <c r="H543" i="4"/>
  <c r="I543" i="4"/>
  <c r="J543" i="4"/>
  <c r="K543" i="4"/>
  <c r="L543" i="4"/>
  <c r="M543" i="4"/>
  <c r="N543" i="4"/>
  <c r="O543" i="4"/>
  <c r="P543" i="4"/>
  <c r="Q543" i="4"/>
  <c r="R543" i="4"/>
  <c r="S543" i="4"/>
  <c r="T543" i="4"/>
  <c r="U543" i="4"/>
  <c r="V543" i="4"/>
  <c r="W543" i="4"/>
  <c r="X543" i="4"/>
  <c r="Y543" i="4"/>
  <c r="Z543" i="4"/>
  <c r="B544" i="4"/>
  <c r="C544" i="4"/>
  <c r="D544" i="4"/>
  <c r="E544" i="4"/>
  <c r="F544" i="4"/>
  <c r="G544" i="4"/>
  <c r="H544" i="4"/>
  <c r="I544" i="4"/>
  <c r="J544" i="4"/>
  <c r="K544" i="4"/>
  <c r="L544" i="4"/>
  <c r="M544" i="4"/>
  <c r="N544" i="4"/>
  <c r="O544" i="4"/>
  <c r="P544" i="4"/>
  <c r="Q544" i="4"/>
  <c r="R544" i="4"/>
  <c r="S544" i="4"/>
  <c r="T544" i="4"/>
  <c r="U544" i="4"/>
  <c r="V544" i="4"/>
  <c r="W544" i="4"/>
  <c r="X544" i="4"/>
  <c r="Y544" i="4"/>
  <c r="Z544" i="4"/>
  <c r="B545" i="4"/>
  <c r="C545" i="4"/>
  <c r="D545" i="4"/>
  <c r="E545" i="4"/>
  <c r="F545" i="4"/>
  <c r="G545" i="4"/>
  <c r="H545" i="4"/>
  <c r="I545" i="4"/>
  <c r="J545" i="4"/>
  <c r="K545" i="4"/>
  <c r="L545" i="4"/>
  <c r="M545" i="4"/>
  <c r="N545" i="4"/>
  <c r="O545" i="4"/>
  <c r="P545" i="4"/>
  <c r="Q545" i="4"/>
  <c r="R545" i="4"/>
  <c r="S545" i="4"/>
  <c r="T545" i="4"/>
  <c r="U545" i="4"/>
  <c r="V545" i="4"/>
  <c r="W545" i="4"/>
  <c r="X545" i="4"/>
  <c r="Y545" i="4"/>
  <c r="Z545" i="4"/>
  <c r="B546" i="4"/>
  <c r="C546" i="4"/>
  <c r="D546" i="4"/>
  <c r="E546" i="4"/>
  <c r="F546" i="4"/>
  <c r="G546" i="4"/>
  <c r="H546" i="4"/>
  <c r="I546" i="4"/>
  <c r="J546" i="4"/>
  <c r="K546" i="4"/>
  <c r="L546" i="4"/>
  <c r="M546" i="4"/>
  <c r="N546" i="4"/>
  <c r="O546" i="4"/>
  <c r="P546" i="4"/>
  <c r="Q546" i="4"/>
  <c r="R546" i="4"/>
  <c r="S546" i="4"/>
  <c r="T546" i="4"/>
  <c r="U546" i="4"/>
  <c r="V546" i="4"/>
  <c r="W546" i="4"/>
  <c r="X546" i="4"/>
  <c r="Y546" i="4"/>
  <c r="Z546" i="4"/>
  <c r="B547" i="4"/>
  <c r="C547" i="4"/>
  <c r="D547" i="4"/>
  <c r="E547" i="4"/>
  <c r="F547" i="4"/>
  <c r="G547" i="4"/>
  <c r="H547" i="4"/>
  <c r="I547" i="4"/>
  <c r="J547" i="4"/>
  <c r="K547" i="4"/>
  <c r="L547" i="4"/>
  <c r="M547" i="4"/>
  <c r="N547" i="4"/>
  <c r="O547" i="4"/>
  <c r="P547" i="4"/>
  <c r="Q547" i="4"/>
  <c r="R547" i="4"/>
  <c r="S547" i="4"/>
  <c r="T547" i="4"/>
  <c r="U547" i="4"/>
  <c r="V547" i="4"/>
  <c r="W547" i="4"/>
  <c r="X547" i="4"/>
  <c r="Y547" i="4"/>
  <c r="Z547" i="4"/>
  <c r="B548" i="4"/>
  <c r="C548" i="4"/>
  <c r="D548" i="4"/>
  <c r="E548" i="4"/>
  <c r="F548" i="4"/>
  <c r="G548" i="4"/>
  <c r="H548" i="4"/>
  <c r="I548" i="4"/>
  <c r="J548" i="4"/>
  <c r="K548" i="4"/>
  <c r="L548" i="4"/>
  <c r="M548" i="4"/>
  <c r="N548" i="4"/>
  <c r="O548" i="4"/>
  <c r="P548" i="4"/>
  <c r="Q548" i="4"/>
  <c r="R548" i="4"/>
  <c r="S548" i="4"/>
  <c r="T548" i="4"/>
  <c r="U548" i="4"/>
  <c r="V548" i="4"/>
  <c r="W548" i="4"/>
  <c r="X548" i="4"/>
  <c r="Y548" i="4"/>
  <c r="Z548" i="4"/>
  <c r="B549" i="4"/>
  <c r="C549" i="4"/>
  <c r="D549" i="4"/>
  <c r="E549" i="4"/>
  <c r="F549" i="4"/>
  <c r="G549" i="4"/>
  <c r="H549" i="4"/>
  <c r="I549" i="4"/>
  <c r="J549" i="4"/>
  <c r="K549" i="4"/>
  <c r="L549" i="4"/>
  <c r="M549" i="4"/>
  <c r="N549" i="4"/>
  <c r="O549" i="4"/>
  <c r="P549" i="4"/>
  <c r="Q549" i="4"/>
  <c r="R549" i="4"/>
  <c r="S549" i="4"/>
  <c r="T549" i="4"/>
  <c r="U549" i="4"/>
  <c r="V549" i="4"/>
  <c r="W549" i="4"/>
  <c r="X549" i="4"/>
  <c r="Y549" i="4"/>
  <c r="Z549" i="4"/>
  <c r="B550" i="4"/>
  <c r="C550" i="4"/>
  <c r="D550" i="4"/>
  <c r="E550" i="4"/>
  <c r="F550" i="4"/>
  <c r="G550" i="4"/>
  <c r="H550" i="4"/>
  <c r="I550" i="4"/>
  <c r="J550" i="4"/>
  <c r="K550" i="4"/>
  <c r="L550" i="4"/>
  <c r="M550" i="4"/>
  <c r="N550" i="4"/>
  <c r="O550" i="4"/>
  <c r="P550" i="4"/>
  <c r="Q550" i="4"/>
  <c r="R550" i="4"/>
  <c r="S550" i="4"/>
  <c r="T550" i="4"/>
  <c r="U550" i="4"/>
  <c r="V550" i="4"/>
  <c r="W550" i="4"/>
  <c r="X550" i="4"/>
  <c r="Y550" i="4"/>
  <c r="Z550" i="4"/>
  <c r="B551" i="4"/>
  <c r="C551" i="4"/>
  <c r="D551" i="4"/>
  <c r="E551" i="4"/>
  <c r="F551" i="4"/>
  <c r="G551" i="4"/>
  <c r="H551" i="4"/>
  <c r="I551" i="4"/>
  <c r="J551" i="4"/>
  <c r="K551" i="4"/>
  <c r="L551" i="4"/>
  <c r="M551" i="4"/>
  <c r="N551" i="4"/>
  <c r="O551" i="4"/>
  <c r="P551" i="4"/>
  <c r="Q551" i="4"/>
  <c r="R551" i="4"/>
  <c r="S551" i="4"/>
  <c r="T551" i="4"/>
  <c r="U551" i="4"/>
  <c r="V551" i="4"/>
  <c r="W551" i="4"/>
  <c r="X551" i="4"/>
  <c r="Y551" i="4"/>
  <c r="Z551" i="4"/>
  <c r="B552" i="4"/>
  <c r="C552" i="4"/>
  <c r="D552" i="4"/>
  <c r="E552" i="4"/>
  <c r="F552" i="4"/>
  <c r="G552" i="4"/>
  <c r="H552" i="4"/>
  <c r="I552" i="4"/>
  <c r="J552" i="4"/>
  <c r="K552" i="4"/>
  <c r="L552" i="4"/>
  <c r="M552" i="4"/>
  <c r="N552" i="4"/>
  <c r="O552" i="4"/>
  <c r="P552" i="4"/>
  <c r="Q552" i="4"/>
  <c r="R552" i="4"/>
  <c r="S552" i="4"/>
  <c r="T552" i="4"/>
  <c r="U552" i="4"/>
  <c r="V552" i="4"/>
  <c r="W552" i="4"/>
  <c r="X552" i="4"/>
  <c r="Y552" i="4"/>
  <c r="Z552" i="4"/>
  <c r="B553" i="4"/>
  <c r="C553" i="4"/>
  <c r="D553" i="4"/>
  <c r="E553" i="4"/>
  <c r="F553" i="4"/>
  <c r="G553" i="4"/>
  <c r="H553" i="4"/>
  <c r="I553" i="4"/>
  <c r="J553" i="4"/>
  <c r="K553" i="4"/>
  <c r="L553" i="4"/>
  <c r="M553" i="4"/>
  <c r="N553" i="4"/>
  <c r="O553" i="4"/>
  <c r="P553" i="4"/>
  <c r="Q553" i="4"/>
  <c r="R553" i="4"/>
  <c r="S553" i="4"/>
  <c r="T553" i="4"/>
  <c r="U553" i="4"/>
  <c r="V553" i="4"/>
  <c r="W553" i="4"/>
  <c r="X553" i="4"/>
  <c r="Y553" i="4"/>
  <c r="Z553" i="4"/>
  <c r="B554" i="4"/>
  <c r="C554" i="4"/>
  <c r="D554" i="4"/>
  <c r="E554" i="4"/>
  <c r="F554" i="4"/>
  <c r="G554" i="4"/>
  <c r="H554" i="4"/>
  <c r="I554" i="4"/>
  <c r="J554" i="4"/>
  <c r="K554" i="4"/>
  <c r="L554" i="4"/>
  <c r="M554" i="4"/>
  <c r="N554" i="4"/>
  <c r="O554" i="4"/>
  <c r="P554" i="4"/>
  <c r="Q554" i="4"/>
  <c r="R554" i="4"/>
  <c r="S554" i="4"/>
  <c r="T554" i="4"/>
  <c r="U554" i="4"/>
  <c r="V554" i="4"/>
  <c r="W554" i="4"/>
  <c r="X554" i="4"/>
  <c r="Y554" i="4"/>
  <c r="Z554" i="4"/>
  <c r="B555" i="4"/>
  <c r="C555" i="4"/>
  <c r="D555" i="4"/>
  <c r="E555" i="4"/>
  <c r="F555" i="4"/>
  <c r="G555" i="4"/>
  <c r="H555" i="4"/>
  <c r="I555" i="4"/>
  <c r="J555" i="4"/>
  <c r="K555" i="4"/>
  <c r="L555" i="4"/>
  <c r="M555" i="4"/>
  <c r="N555" i="4"/>
  <c r="O555" i="4"/>
  <c r="P555" i="4"/>
  <c r="Q555" i="4"/>
  <c r="R555" i="4"/>
  <c r="S555" i="4"/>
  <c r="T555" i="4"/>
  <c r="U555" i="4"/>
  <c r="V555" i="4"/>
  <c r="W555" i="4"/>
  <c r="X555" i="4"/>
  <c r="Y555" i="4"/>
  <c r="Z555" i="4"/>
  <c r="B556" i="4"/>
  <c r="C556" i="4"/>
  <c r="D556" i="4"/>
  <c r="E556" i="4"/>
  <c r="F556" i="4"/>
  <c r="G556" i="4"/>
  <c r="H556" i="4"/>
  <c r="I556" i="4"/>
  <c r="J556" i="4"/>
  <c r="K556" i="4"/>
  <c r="L556" i="4"/>
  <c r="M556" i="4"/>
  <c r="N556" i="4"/>
  <c r="O556" i="4"/>
  <c r="P556" i="4"/>
  <c r="Q556" i="4"/>
  <c r="R556" i="4"/>
  <c r="S556" i="4"/>
  <c r="T556" i="4"/>
  <c r="U556" i="4"/>
  <c r="V556" i="4"/>
  <c r="W556" i="4"/>
  <c r="X556" i="4"/>
  <c r="Y556" i="4"/>
  <c r="Z556" i="4"/>
  <c r="B557" i="4"/>
  <c r="C557" i="4"/>
  <c r="D557" i="4"/>
  <c r="E557" i="4"/>
  <c r="F557" i="4"/>
  <c r="G557" i="4"/>
  <c r="H557" i="4"/>
  <c r="I557" i="4"/>
  <c r="J557" i="4"/>
  <c r="K557" i="4"/>
  <c r="L557" i="4"/>
  <c r="M557" i="4"/>
  <c r="N557" i="4"/>
  <c r="O557" i="4"/>
  <c r="P557" i="4"/>
  <c r="Q557" i="4"/>
  <c r="R557" i="4"/>
  <c r="S557" i="4"/>
  <c r="T557" i="4"/>
  <c r="U557" i="4"/>
  <c r="V557" i="4"/>
  <c r="W557" i="4"/>
  <c r="X557" i="4"/>
  <c r="Y557" i="4"/>
  <c r="Z557" i="4"/>
  <c r="B558" i="4"/>
  <c r="C558" i="4"/>
  <c r="D558" i="4"/>
  <c r="E558" i="4"/>
  <c r="F558" i="4"/>
  <c r="G558" i="4"/>
  <c r="H558" i="4"/>
  <c r="I558" i="4"/>
  <c r="J558" i="4"/>
  <c r="K558" i="4"/>
  <c r="L558" i="4"/>
  <c r="M558" i="4"/>
  <c r="N558" i="4"/>
  <c r="O558" i="4"/>
  <c r="P558" i="4"/>
  <c r="Q558" i="4"/>
  <c r="R558" i="4"/>
  <c r="S558" i="4"/>
  <c r="T558" i="4"/>
  <c r="U558" i="4"/>
  <c r="V558" i="4"/>
  <c r="W558" i="4"/>
  <c r="X558" i="4"/>
  <c r="Y558" i="4"/>
  <c r="Z558" i="4"/>
  <c r="B559" i="4"/>
  <c r="C559" i="4"/>
  <c r="D559" i="4"/>
  <c r="E559" i="4"/>
  <c r="F559" i="4"/>
  <c r="G559" i="4"/>
  <c r="H559" i="4"/>
  <c r="I559" i="4"/>
  <c r="J559" i="4"/>
  <c r="K559" i="4"/>
  <c r="L559" i="4"/>
  <c r="M559" i="4"/>
  <c r="N559" i="4"/>
  <c r="O559" i="4"/>
  <c r="P559" i="4"/>
  <c r="Q559" i="4"/>
  <c r="R559" i="4"/>
  <c r="S559" i="4"/>
  <c r="T559" i="4"/>
  <c r="U559" i="4"/>
  <c r="V559" i="4"/>
  <c r="W559" i="4"/>
  <c r="X559" i="4"/>
  <c r="Y559" i="4"/>
  <c r="Z559" i="4"/>
  <c r="B560" i="4"/>
  <c r="C560" i="4"/>
  <c r="D560" i="4"/>
  <c r="E560" i="4"/>
  <c r="F560" i="4"/>
  <c r="G560" i="4"/>
  <c r="H560" i="4"/>
  <c r="I560" i="4"/>
  <c r="J560" i="4"/>
  <c r="K560" i="4"/>
  <c r="L560" i="4"/>
  <c r="M560" i="4"/>
  <c r="N560" i="4"/>
  <c r="O560" i="4"/>
  <c r="P560" i="4"/>
  <c r="Q560" i="4"/>
  <c r="R560" i="4"/>
  <c r="S560" i="4"/>
  <c r="T560" i="4"/>
  <c r="U560" i="4"/>
  <c r="V560" i="4"/>
  <c r="W560" i="4"/>
  <c r="X560" i="4"/>
  <c r="Y560" i="4"/>
  <c r="Z560" i="4"/>
  <c r="B561" i="4"/>
  <c r="C561" i="4"/>
  <c r="D561" i="4"/>
  <c r="E561" i="4"/>
  <c r="F561" i="4"/>
  <c r="G561" i="4"/>
  <c r="H561" i="4"/>
  <c r="I561" i="4"/>
  <c r="J561" i="4"/>
  <c r="K561" i="4"/>
  <c r="L561" i="4"/>
  <c r="M561" i="4"/>
  <c r="N561" i="4"/>
  <c r="O561" i="4"/>
  <c r="P561" i="4"/>
  <c r="Q561" i="4"/>
  <c r="R561" i="4"/>
  <c r="S561" i="4"/>
  <c r="T561" i="4"/>
  <c r="U561" i="4"/>
  <c r="V561" i="4"/>
  <c r="W561" i="4"/>
  <c r="X561" i="4"/>
  <c r="Y561" i="4"/>
  <c r="Z561" i="4"/>
  <c r="B562" i="4"/>
  <c r="C562" i="4"/>
  <c r="D562" i="4"/>
  <c r="E562" i="4"/>
  <c r="F562" i="4"/>
  <c r="G562" i="4"/>
  <c r="H562" i="4"/>
  <c r="I562" i="4"/>
  <c r="J562" i="4"/>
  <c r="K562" i="4"/>
  <c r="L562" i="4"/>
  <c r="M562" i="4"/>
  <c r="N562" i="4"/>
  <c r="O562" i="4"/>
  <c r="P562" i="4"/>
  <c r="Q562" i="4"/>
  <c r="R562" i="4"/>
  <c r="S562" i="4"/>
  <c r="T562" i="4"/>
  <c r="U562" i="4"/>
  <c r="V562" i="4"/>
  <c r="W562" i="4"/>
  <c r="X562" i="4"/>
  <c r="Y562" i="4"/>
  <c r="Z562" i="4"/>
  <c r="B563" i="4"/>
  <c r="C563" i="4"/>
  <c r="D563" i="4"/>
  <c r="E563" i="4"/>
  <c r="F563" i="4"/>
  <c r="G563" i="4"/>
  <c r="H563" i="4"/>
  <c r="I563" i="4"/>
  <c r="J563" i="4"/>
  <c r="K563" i="4"/>
  <c r="L563" i="4"/>
  <c r="M563" i="4"/>
  <c r="N563" i="4"/>
  <c r="O563" i="4"/>
  <c r="P563" i="4"/>
  <c r="Q563" i="4"/>
  <c r="R563" i="4"/>
  <c r="S563" i="4"/>
  <c r="T563" i="4"/>
  <c r="U563" i="4"/>
  <c r="V563" i="4"/>
  <c r="W563" i="4"/>
  <c r="X563" i="4"/>
  <c r="Y563" i="4"/>
  <c r="Z563" i="4"/>
  <c r="B564" i="4"/>
  <c r="C564" i="4"/>
  <c r="D564" i="4"/>
  <c r="E564" i="4"/>
  <c r="F564" i="4"/>
  <c r="G564" i="4"/>
  <c r="H564" i="4"/>
  <c r="I564" i="4"/>
  <c r="J564" i="4"/>
  <c r="K564" i="4"/>
  <c r="L564" i="4"/>
  <c r="M564" i="4"/>
  <c r="N564" i="4"/>
  <c r="O564" i="4"/>
  <c r="P564" i="4"/>
  <c r="Q564" i="4"/>
  <c r="R564" i="4"/>
  <c r="S564" i="4"/>
  <c r="T564" i="4"/>
  <c r="U564" i="4"/>
  <c r="V564" i="4"/>
  <c r="W564" i="4"/>
  <c r="X564" i="4"/>
  <c r="Y564" i="4"/>
  <c r="Z564" i="4"/>
  <c r="B565" i="4"/>
  <c r="C565" i="4"/>
  <c r="D565" i="4"/>
  <c r="E565" i="4"/>
  <c r="F565" i="4"/>
  <c r="G565" i="4"/>
  <c r="H565" i="4"/>
  <c r="I565" i="4"/>
  <c r="J565" i="4"/>
  <c r="K565" i="4"/>
  <c r="L565" i="4"/>
  <c r="M565" i="4"/>
  <c r="N565" i="4"/>
  <c r="O565" i="4"/>
  <c r="P565" i="4"/>
  <c r="Q565" i="4"/>
  <c r="R565" i="4"/>
  <c r="S565" i="4"/>
  <c r="T565" i="4"/>
  <c r="U565" i="4"/>
  <c r="V565" i="4"/>
  <c r="W565" i="4"/>
  <c r="X565" i="4"/>
  <c r="Y565" i="4"/>
  <c r="Z565" i="4"/>
  <c r="B566" i="4"/>
  <c r="C566" i="4"/>
  <c r="D566" i="4"/>
  <c r="E566" i="4"/>
  <c r="F566" i="4"/>
  <c r="G566" i="4"/>
  <c r="H566" i="4"/>
  <c r="I566" i="4"/>
  <c r="J566" i="4"/>
  <c r="K566" i="4"/>
  <c r="L566" i="4"/>
  <c r="M566" i="4"/>
  <c r="N566" i="4"/>
  <c r="O566" i="4"/>
  <c r="P566" i="4"/>
  <c r="Q566" i="4"/>
  <c r="R566" i="4"/>
  <c r="S566" i="4"/>
  <c r="T566" i="4"/>
  <c r="U566" i="4"/>
  <c r="V566" i="4"/>
  <c r="W566" i="4"/>
  <c r="X566" i="4"/>
  <c r="Y566" i="4"/>
  <c r="Z566" i="4"/>
  <c r="B567" i="4"/>
  <c r="C567" i="4"/>
  <c r="D567" i="4"/>
  <c r="E567" i="4"/>
  <c r="F567" i="4"/>
  <c r="G567" i="4"/>
  <c r="H567" i="4"/>
  <c r="I567" i="4"/>
  <c r="J567" i="4"/>
  <c r="K567" i="4"/>
  <c r="L567" i="4"/>
  <c r="M567" i="4"/>
  <c r="N567" i="4"/>
  <c r="O567" i="4"/>
  <c r="P567" i="4"/>
  <c r="Q567" i="4"/>
  <c r="R567" i="4"/>
  <c r="S567" i="4"/>
  <c r="T567" i="4"/>
  <c r="U567" i="4"/>
  <c r="V567" i="4"/>
  <c r="W567" i="4"/>
  <c r="X567" i="4"/>
  <c r="Y567" i="4"/>
  <c r="Z567" i="4"/>
  <c r="B568" i="4"/>
  <c r="C568" i="4"/>
  <c r="D568" i="4"/>
  <c r="E568" i="4"/>
  <c r="F568" i="4"/>
  <c r="G568" i="4"/>
  <c r="H568" i="4"/>
  <c r="I568" i="4"/>
  <c r="J568" i="4"/>
  <c r="K568" i="4"/>
  <c r="L568" i="4"/>
  <c r="M568" i="4"/>
  <c r="N568" i="4"/>
  <c r="O568" i="4"/>
  <c r="P568" i="4"/>
  <c r="Q568" i="4"/>
  <c r="R568" i="4"/>
  <c r="S568" i="4"/>
  <c r="T568" i="4"/>
  <c r="U568" i="4"/>
  <c r="V568" i="4"/>
  <c r="W568" i="4"/>
  <c r="X568" i="4"/>
  <c r="Y568" i="4"/>
  <c r="Z568" i="4"/>
  <c r="B569" i="4"/>
  <c r="C569" i="4"/>
  <c r="D569" i="4"/>
  <c r="E569" i="4"/>
  <c r="F569" i="4"/>
  <c r="G569" i="4"/>
  <c r="H569" i="4"/>
  <c r="I569" i="4"/>
  <c r="J569" i="4"/>
  <c r="K569" i="4"/>
  <c r="L569" i="4"/>
  <c r="M569" i="4"/>
  <c r="N569" i="4"/>
  <c r="O569" i="4"/>
  <c r="P569" i="4"/>
  <c r="Q569" i="4"/>
  <c r="R569" i="4"/>
  <c r="S569" i="4"/>
  <c r="T569" i="4"/>
  <c r="U569" i="4"/>
  <c r="V569" i="4"/>
  <c r="W569" i="4"/>
  <c r="X569" i="4"/>
  <c r="Y569" i="4"/>
  <c r="Z569" i="4"/>
  <c r="B570" i="4"/>
  <c r="C570" i="4"/>
  <c r="D570" i="4"/>
  <c r="E570" i="4"/>
  <c r="F570" i="4"/>
  <c r="G570" i="4"/>
  <c r="H570" i="4"/>
  <c r="I570" i="4"/>
  <c r="J570" i="4"/>
  <c r="K570" i="4"/>
  <c r="L570" i="4"/>
  <c r="M570" i="4"/>
  <c r="N570" i="4"/>
  <c r="O570" i="4"/>
  <c r="P570" i="4"/>
  <c r="Q570" i="4"/>
  <c r="R570" i="4"/>
  <c r="S570" i="4"/>
  <c r="T570" i="4"/>
  <c r="U570" i="4"/>
  <c r="V570" i="4"/>
  <c r="W570" i="4"/>
  <c r="X570" i="4"/>
  <c r="Y570" i="4"/>
  <c r="Z570" i="4"/>
  <c r="B571" i="4"/>
  <c r="C571" i="4"/>
  <c r="D571" i="4"/>
  <c r="E571" i="4"/>
  <c r="F571" i="4"/>
  <c r="G571" i="4"/>
  <c r="H571" i="4"/>
  <c r="I571" i="4"/>
  <c r="J571" i="4"/>
  <c r="K571" i="4"/>
  <c r="L571" i="4"/>
  <c r="M571" i="4"/>
  <c r="N571" i="4"/>
  <c r="O571" i="4"/>
  <c r="P571" i="4"/>
  <c r="Q571" i="4"/>
  <c r="R571" i="4"/>
  <c r="S571" i="4"/>
  <c r="T571" i="4"/>
  <c r="U571" i="4"/>
  <c r="V571" i="4"/>
  <c r="W571" i="4"/>
  <c r="X571" i="4"/>
  <c r="Y571" i="4"/>
  <c r="Z571" i="4"/>
  <c r="B572" i="4"/>
  <c r="C572" i="4"/>
  <c r="D572" i="4"/>
  <c r="E572" i="4"/>
  <c r="F572" i="4"/>
  <c r="G572" i="4"/>
  <c r="H572" i="4"/>
  <c r="I572" i="4"/>
  <c r="J572" i="4"/>
  <c r="K572" i="4"/>
  <c r="L572" i="4"/>
  <c r="M572" i="4"/>
  <c r="N572" i="4"/>
  <c r="O572" i="4"/>
  <c r="P572" i="4"/>
  <c r="Q572" i="4"/>
  <c r="R572" i="4"/>
  <c r="S572" i="4"/>
  <c r="T572" i="4"/>
  <c r="U572" i="4"/>
  <c r="V572" i="4"/>
  <c r="W572" i="4"/>
  <c r="X572" i="4"/>
  <c r="Y572" i="4"/>
  <c r="Z572" i="4"/>
  <c r="B573" i="4"/>
  <c r="C573" i="4"/>
  <c r="D573" i="4"/>
  <c r="E573" i="4"/>
  <c r="F573" i="4"/>
  <c r="G573" i="4"/>
  <c r="H573" i="4"/>
  <c r="I573" i="4"/>
  <c r="J573" i="4"/>
  <c r="K573" i="4"/>
  <c r="L573" i="4"/>
  <c r="M573" i="4"/>
  <c r="N573" i="4"/>
  <c r="O573" i="4"/>
  <c r="P573" i="4"/>
  <c r="Q573" i="4"/>
  <c r="R573" i="4"/>
  <c r="S573" i="4"/>
  <c r="T573" i="4"/>
  <c r="U573" i="4"/>
  <c r="V573" i="4"/>
  <c r="W573" i="4"/>
  <c r="X573" i="4"/>
  <c r="Y573" i="4"/>
  <c r="Z573" i="4"/>
  <c r="B574" i="4"/>
  <c r="C574" i="4"/>
  <c r="D574" i="4"/>
  <c r="E574" i="4"/>
  <c r="F574" i="4"/>
  <c r="G574" i="4"/>
  <c r="H574" i="4"/>
  <c r="I574" i="4"/>
  <c r="J574" i="4"/>
  <c r="K574" i="4"/>
  <c r="L574" i="4"/>
  <c r="M574" i="4"/>
  <c r="N574" i="4"/>
  <c r="O574" i="4"/>
  <c r="P574" i="4"/>
  <c r="Q574" i="4"/>
  <c r="R574" i="4"/>
  <c r="S574" i="4"/>
  <c r="T574" i="4"/>
  <c r="U574" i="4"/>
  <c r="V574" i="4"/>
  <c r="W574" i="4"/>
  <c r="X574" i="4"/>
  <c r="Y574" i="4"/>
  <c r="Z574" i="4"/>
  <c r="B575" i="4"/>
  <c r="C575" i="4"/>
  <c r="D575" i="4"/>
  <c r="E575" i="4"/>
  <c r="F575" i="4"/>
  <c r="G575" i="4"/>
  <c r="H575" i="4"/>
  <c r="I575" i="4"/>
  <c r="J575" i="4"/>
  <c r="K575" i="4"/>
  <c r="L575" i="4"/>
  <c r="M575" i="4"/>
  <c r="N575" i="4"/>
  <c r="O575" i="4"/>
  <c r="P575" i="4"/>
  <c r="Q575" i="4"/>
  <c r="R575" i="4"/>
  <c r="S575" i="4"/>
  <c r="T575" i="4"/>
  <c r="U575" i="4"/>
  <c r="V575" i="4"/>
  <c r="W575" i="4"/>
  <c r="X575" i="4"/>
  <c r="Y575" i="4"/>
  <c r="Z575" i="4"/>
  <c r="B576" i="4"/>
  <c r="C576" i="4"/>
  <c r="D576" i="4"/>
  <c r="E576" i="4"/>
  <c r="F576" i="4"/>
  <c r="G576" i="4"/>
  <c r="H576" i="4"/>
  <c r="I576" i="4"/>
  <c r="J576" i="4"/>
  <c r="K576" i="4"/>
  <c r="L576" i="4"/>
  <c r="M576" i="4"/>
  <c r="N576" i="4"/>
  <c r="O576" i="4"/>
  <c r="P576" i="4"/>
  <c r="Q576" i="4"/>
  <c r="R576" i="4"/>
  <c r="S576" i="4"/>
  <c r="T576" i="4"/>
  <c r="U576" i="4"/>
  <c r="V576" i="4"/>
  <c r="W576" i="4"/>
  <c r="X576" i="4"/>
  <c r="Y576" i="4"/>
  <c r="Z576" i="4"/>
  <c r="B577" i="4"/>
  <c r="C577" i="4"/>
  <c r="D577" i="4"/>
  <c r="E577" i="4"/>
  <c r="F577" i="4"/>
  <c r="G577" i="4"/>
  <c r="H577" i="4"/>
  <c r="I577" i="4"/>
  <c r="J577" i="4"/>
  <c r="K577" i="4"/>
  <c r="L577" i="4"/>
  <c r="M577" i="4"/>
  <c r="N577" i="4"/>
  <c r="O577" i="4"/>
  <c r="P577" i="4"/>
  <c r="Q577" i="4"/>
  <c r="R577" i="4"/>
  <c r="S577" i="4"/>
  <c r="T577" i="4"/>
  <c r="U577" i="4"/>
  <c r="V577" i="4"/>
  <c r="W577" i="4"/>
  <c r="X577" i="4"/>
  <c r="Y577" i="4"/>
  <c r="Z577" i="4"/>
  <c r="B578" i="4"/>
  <c r="C578" i="4"/>
  <c r="D578" i="4"/>
  <c r="E578" i="4"/>
  <c r="F578" i="4"/>
  <c r="G578" i="4"/>
  <c r="H578" i="4"/>
  <c r="I578" i="4"/>
  <c r="J578" i="4"/>
  <c r="K578" i="4"/>
  <c r="L578" i="4"/>
  <c r="M578" i="4"/>
  <c r="N578" i="4"/>
  <c r="O578" i="4"/>
  <c r="P578" i="4"/>
  <c r="Q578" i="4"/>
  <c r="R578" i="4"/>
  <c r="S578" i="4"/>
  <c r="T578" i="4"/>
  <c r="U578" i="4"/>
  <c r="V578" i="4"/>
  <c r="W578" i="4"/>
  <c r="X578" i="4"/>
  <c r="Y578" i="4"/>
  <c r="Z578" i="4"/>
  <c r="B579" i="4"/>
  <c r="C579" i="4"/>
  <c r="D579" i="4"/>
  <c r="E579" i="4"/>
  <c r="F579" i="4"/>
  <c r="G579" i="4"/>
  <c r="H579" i="4"/>
  <c r="I579" i="4"/>
  <c r="J579" i="4"/>
  <c r="K579" i="4"/>
  <c r="L579" i="4"/>
  <c r="M579" i="4"/>
  <c r="N579" i="4"/>
  <c r="O579" i="4"/>
  <c r="P579" i="4"/>
  <c r="Q579" i="4"/>
  <c r="R579" i="4"/>
  <c r="S579" i="4"/>
  <c r="T579" i="4"/>
  <c r="U579" i="4"/>
  <c r="V579" i="4"/>
  <c r="W579" i="4"/>
  <c r="X579" i="4"/>
  <c r="Y579" i="4"/>
  <c r="Z579" i="4"/>
  <c r="B580" i="4"/>
  <c r="C580" i="4"/>
  <c r="D580" i="4"/>
  <c r="E580" i="4"/>
  <c r="F580" i="4"/>
  <c r="G580" i="4"/>
  <c r="H580" i="4"/>
  <c r="I580" i="4"/>
  <c r="J580" i="4"/>
  <c r="K580" i="4"/>
  <c r="L580" i="4"/>
  <c r="M580" i="4"/>
  <c r="N580" i="4"/>
  <c r="O580" i="4"/>
  <c r="P580" i="4"/>
  <c r="Q580" i="4"/>
  <c r="R580" i="4"/>
  <c r="S580" i="4"/>
  <c r="T580" i="4"/>
  <c r="U580" i="4"/>
  <c r="V580" i="4"/>
  <c r="W580" i="4"/>
  <c r="X580" i="4"/>
  <c r="Y580" i="4"/>
  <c r="Z580" i="4"/>
  <c r="B581" i="4"/>
  <c r="C581" i="4"/>
  <c r="D581" i="4"/>
  <c r="E581" i="4"/>
  <c r="F581" i="4"/>
  <c r="G581" i="4"/>
  <c r="H581" i="4"/>
  <c r="I581" i="4"/>
  <c r="J581" i="4"/>
  <c r="K581" i="4"/>
  <c r="L581" i="4"/>
  <c r="M581" i="4"/>
  <c r="N581" i="4"/>
  <c r="O581" i="4"/>
  <c r="P581" i="4"/>
  <c r="Q581" i="4"/>
  <c r="R581" i="4"/>
  <c r="S581" i="4"/>
  <c r="T581" i="4"/>
  <c r="U581" i="4"/>
  <c r="V581" i="4"/>
  <c r="W581" i="4"/>
  <c r="X581" i="4"/>
  <c r="Y581" i="4"/>
  <c r="Z581" i="4"/>
  <c r="B582" i="4"/>
  <c r="C582" i="4"/>
  <c r="D582" i="4"/>
  <c r="E582" i="4"/>
  <c r="F582" i="4"/>
  <c r="G582" i="4"/>
  <c r="H582" i="4"/>
  <c r="I582" i="4"/>
  <c r="J582" i="4"/>
  <c r="K582" i="4"/>
  <c r="L582" i="4"/>
  <c r="M582" i="4"/>
  <c r="N582" i="4"/>
  <c r="O582" i="4"/>
  <c r="P582" i="4"/>
  <c r="Q582" i="4"/>
  <c r="R582" i="4"/>
  <c r="S582" i="4"/>
  <c r="T582" i="4"/>
  <c r="U582" i="4"/>
  <c r="V582" i="4"/>
  <c r="W582" i="4"/>
  <c r="X582" i="4"/>
  <c r="Y582" i="4"/>
  <c r="Z582" i="4"/>
  <c r="B583" i="4"/>
  <c r="C583" i="4"/>
  <c r="D583" i="4"/>
  <c r="E583" i="4"/>
  <c r="F583" i="4"/>
  <c r="G583" i="4"/>
  <c r="H583" i="4"/>
  <c r="I583" i="4"/>
  <c r="J583" i="4"/>
  <c r="K583" i="4"/>
  <c r="L583" i="4"/>
  <c r="M583" i="4"/>
  <c r="N583" i="4"/>
  <c r="O583" i="4"/>
  <c r="P583" i="4"/>
  <c r="Q583" i="4"/>
  <c r="R583" i="4"/>
  <c r="S583" i="4"/>
  <c r="T583" i="4"/>
  <c r="U583" i="4"/>
  <c r="V583" i="4"/>
  <c r="W583" i="4"/>
  <c r="X583" i="4"/>
  <c r="Y583" i="4"/>
  <c r="Z583" i="4"/>
  <c r="B584" i="4"/>
  <c r="C584" i="4"/>
  <c r="D584" i="4"/>
  <c r="E584" i="4"/>
  <c r="F584" i="4"/>
  <c r="G584" i="4"/>
  <c r="H584" i="4"/>
  <c r="I584" i="4"/>
  <c r="J584" i="4"/>
  <c r="K584" i="4"/>
  <c r="L584" i="4"/>
  <c r="M584" i="4"/>
  <c r="N584" i="4"/>
  <c r="O584" i="4"/>
  <c r="P584" i="4"/>
  <c r="Q584" i="4"/>
  <c r="R584" i="4"/>
  <c r="S584" i="4"/>
  <c r="T584" i="4"/>
  <c r="U584" i="4"/>
  <c r="V584" i="4"/>
  <c r="W584" i="4"/>
  <c r="X584" i="4"/>
  <c r="Y584" i="4"/>
  <c r="Z584" i="4"/>
  <c r="B585" i="4"/>
  <c r="C585" i="4"/>
  <c r="D585" i="4"/>
  <c r="E585" i="4"/>
  <c r="F585" i="4"/>
  <c r="G585" i="4"/>
  <c r="H585" i="4"/>
  <c r="I585" i="4"/>
  <c r="J585" i="4"/>
  <c r="K585" i="4"/>
  <c r="L585" i="4"/>
  <c r="M585" i="4"/>
  <c r="N585" i="4"/>
  <c r="O585" i="4"/>
  <c r="P585" i="4"/>
  <c r="Q585" i="4"/>
  <c r="R585" i="4"/>
  <c r="S585" i="4"/>
  <c r="T585" i="4"/>
  <c r="U585" i="4"/>
  <c r="V585" i="4"/>
  <c r="W585" i="4"/>
  <c r="X585" i="4"/>
  <c r="Y585" i="4"/>
  <c r="Z585" i="4"/>
  <c r="B586" i="4"/>
  <c r="C586" i="4"/>
  <c r="D586" i="4"/>
  <c r="E586" i="4"/>
  <c r="F586" i="4"/>
  <c r="G586" i="4"/>
  <c r="H586" i="4"/>
  <c r="I586" i="4"/>
  <c r="J586" i="4"/>
  <c r="K586" i="4"/>
  <c r="L586" i="4"/>
  <c r="M586" i="4"/>
  <c r="N586" i="4"/>
  <c r="O586" i="4"/>
  <c r="P586" i="4"/>
  <c r="Q586" i="4"/>
  <c r="R586" i="4"/>
  <c r="S586" i="4"/>
  <c r="T586" i="4"/>
  <c r="U586" i="4"/>
  <c r="V586" i="4"/>
  <c r="W586" i="4"/>
  <c r="X586" i="4"/>
  <c r="Y586" i="4"/>
  <c r="Z586" i="4"/>
  <c r="B587" i="4"/>
  <c r="C587" i="4"/>
  <c r="D587" i="4"/>
  <c r="E587" i="4"/>
  <c r="F587" i="4"/>
  <c r="G587" i="4"/>
  <c r="H587" i="4"/>
  <c r="I587" i="4"/>
  <c r="J587" i="4"/>
  <c r="K587" i="4"/>
  <c r="L587" i="4"/>
  <c r="M587" i="4"/>
  <c r="N587" i="4"/>
  <c r="O587" i="4"/>
  <c r="P587" i="4"/>
  <c r="Q587" i="4"/>
  <c r="R587" i="4"/>
  <c r="S587" i="4"/>
  <c r="T587" i="4"/>
  <c r="U587" i="4"/>
  <c r="V587" i="4"/>
  <c r="W587" i="4"/>
  <c r="X587" i="4"/>
  <c r="Y587" i="4"/>
  <c r="Z587" i="4"/>
  <c r="B588" i="4"/>
  <c r="C588" i="4"/>
  <c r="D588" i="4"/>
  <c r="E588" i="4"/>
  <c r="F588" i="4"/>
  <c r="G588" i="4"/>
  <c r="H588" i="4"/>
  <c r="I588" i="4"/>
  <c r="J588" i="4"/>
  <c r="K588" i="4"/>
  <c r="L588" i="4"/>
  <c r="M588" i="4"/>
  <c r="N588" i="4"/>
  <c r="O588" i="4"/>
  <c r="P588" i="4"/>
  <c r="Q588" i="4"/>
  <c r="R588" i="4"/>
  <c r="S588" i="4"/>
  <c r="T588" i="4"/>
  <c r="U588" i="4"/>
  <c r="V588" i="4"/>
  <c r="W588" i="4"/>
  <c r="X588" i="4"/>
  <c r="Y588" i="4"/>
  <c r="Z588" i="4"/>
  <c r="B589" i="4"/>
  <c r="C589" i="4"/>
  <c r="D589" i="4"/>
  <c r="E589" i="4"/>
  <c r="F589" i="4"/>
  <c r="G589" i="4"/>
  <c r="H589" i="4"/>
  <c r="I589" i="4"/>
  <c r="J589" i="4"/>
  <c r="K589" i="4"/>
  <c r="L589" i="4"/>
  <c r="M589" i="4"/>
  <c r="N589" i="4"/>
  <c r="O589" i="4"/>
  <c r="P589" i="4"/>
  <c r="Q589" i="4"/>
  <c r="R589" i="4"/>
  <c r="S589" i="4"/>
  <c r="T589" i="4"/>
  <c r="U589" i="4"/>
  <c r="V589" i="4"/>
  <c r="W589" i="4"/>
  <c r="X589" i="4"/>
  <c r="Y589" i="4"/>
  <c r="Z589" i="4"/>
  <c r="B590" i="4"/>
  <c r="C590" i="4"/>
  <c r="D590" i="4"/>
  <c r="E590" i="4"/>
  <c r="F590" i="4"/>
  <c r="G590" i="4"/>
  <c r="H590" i="4"/>
  <c r="I590" i="4"/>
  <c r="J590" i="4"/>
  <c r="K590" i="4"/>
  <c r="L590" i="4"/>
  <c r="M590" i="4"/>
  <c r="N590" i="4"/>
  <c r="O590" i="4"/>
  <c r="P590" i="4"/>
  <c r="Q590" i="4"/>
  <c r="R590" i="4"/>
  <c r="S590" i="4"/>
  <c r="T590" i="4"/>
  <c r="U590" i="4"/>
  <c r="V590" i="4"/>
  <c r="W590" i="4"/>
  <c r="X590" i="4"/>
  <c r="Y590" i="4"/>
  <c r="Z590" i="4"/>
  <c r="B591" i="4"/>
  <c r="C591" i="4"/>
  <c r="D591" i="4"/>
  <c r="E591" i="4"/>
  <c r="F591" i="4"/>
  <c r="G591" i="4"/>
  <c r="H591" i="4"/>
  <c r="I591" i="4"/>
  <c r="J591" i="4"/>
  <c r="K591" i="4"/>
  <c r="L591" i="4"/>
  <c r="M591" i="4"/>
  <c r="N591" i="4"/>
  <c r="O591" i="4"/>
  <c r="P591" i="4"/>
  <c r="Q591" i="4"/>
  <c r="R591" i="4"/>
  <c r="S591" i="4"/>
  <c r="T591" i="4"/>
  <c r="U591" i="4"/>
  <c r="V591" i="4"/>
  <c r="W591" i="4"/>
  <c r="X591" i="4"/>
  <c r="Y591" i="4"/>
  <c r="Z591" i="4"/>
  <c r="B592" i="4"/>
  <c r="C592" i="4"/>
  <c r="D592" i="4"/>
  <c r="E592" i="4"/>
  <c r="F592" i="4"/>
  <c r="G592" i="4"/>
  <c r="H592" i="4"/>
  <c r="I592" i="4"/>
  <c r="J592" i="4"/>
  <c r="K592" i="4"/>
  <c r="L592" i="4"/>
  <c r="M592" i="4"/>
  <c r="N592" i="4"/>
  <c r="O592" i="4"/>
  <c r="P592" i="4"/>
  <c r="Q592" i="4"/>
  <c r="R592" i="4"/>
  <c r="S592" i="4"/>
  <c r="T592" i="4"/>
  <c r="U592" i="4"/>
  <c r="V592" i="4"/>
  <c r="W592" i="4"/>
  <c r="X592" i="4"/>
  <c r="Y592" i="4"/>
  <c r="Z592" i="4"/>
  <c r="B593" i="4"/>
  <c r="C593" i="4"/>
  <c r="D593" i="4"/>
  <c r="E593" i="4"/>
  <c r="F593" i="4"/>
  <c r="G593" i="4"/>
  <c r="H593" i="4"/>
  <c r="I593" i="4"/>
  <c r="J593" i="4"/>
  <c r="K593" i="4"/>
  <c r="L593" i="4"/>
  <c r="M593" i="4"/>
  <c r="N593" i="4"/>
  <c r="O593" i="4"/>
  <c r="P593" i="4"/>
  <c r="Q593" i="4"/>
  <c r="R593" i="4"/>
  <c r="S593" i="4"/>
  <c r="T593" i="4"/>
  <c r="U593" i="4"/>
  <c r="V593" i="4"/>
  <c r="W593" i="4"/>
  <c r="X593" i="4"/>
  <c r="Y593" i="4"/>
  <c r="Z593" i="4"/>
  <c r="B594" i="4"/>
  <c r="C594" i="4"/>
  <c r="D594" i="4"/>
  <c r="E594" i="4"/>
  <c r="F594" i="4"/>
  <c r="G594" i="4"/>
  <c r="H594" i="4"/>
  <c r="I594" i="4"/>
  <c r="J594" i="4"/>
  <c r="K594" i="4"/>
  <c r="L594" i="4"/>
  <c r="M594" i="4"/>
  <c r="N594" i="4"/>
  <c r="O594" i="4"/>
  <c r="P594" i="4"/>
  <c r="Q594" i="4"/>
  <c r="R594" i="4"/>
  <c r="S594" i="4"/>
  <c r="T594" i="4"/>
  <c r="U594" i="4"/>
  <c r="V594" i="4"/>
  <c r="W594" i="4"/>
  <c r="X594" i="4"/>
  <c r="Y594" i="4"/>
  <c r="Z594" i="4"/>
  <c r="B595" i="4"/>
  <c r="C595" i="4"/>
  <c r="D595" i="4"/>
  <c r="E595" i="4"/>
  <c r="F595" i="4"/>
  <c r="G595" i="4"/>
  <c r="H595" i="4"/>
  <c r="I595" i="4"/>
  <c r="J595" i="4"/>
  <c r="K595" i="4"/>
  <c r="L595" i="4"/>
  <c r="M595" i="4"/>
  <c r="N595" i="4"/>
  <c r="O595" i="4"/>
  <c r="P595" i="4"/>
  <c r="Q595" i="4"/>
  <c r="R595" i="4"/>
  <c r="S595" i="4"/>
  <c r="T595" i="4"/>
  <c r="U595" i="4"/>
  <c r="V595" i="4"/>
  <c r="W595" i="4"/>
  <c r="X595" i="4"/>
  <c r="Y595" i="4"/>
  <c r="Z595" i="4"/>
  <c r="B596" i="4"/>
  <c r="C596" i="4"/>
  <c r="D596" i="4"/>
  <c r="E596" i="4"/>
  <c r="F596" i="4"/>
  <c r="G596" i="4"/>
  <c r="H596" i="4"/>
  <c r="I596" i="4"/>
  <c r="J596" i="4"/>
  <c r="K596" i="4"/>
  <c r="L596" i="4"/>
  <c r="M596" i="4"/>
  <c r="N596" i="4"/>
  <c r="O596" i="4"/>
  <c r="P596" i="4"/>
  <c r="Q596" i="4"/>
  <c r="R596" i="4"/>
  <c r="S596" i="4"/>
  <c r="T596" i="4"/>
  <c r="U596" i="4"/>
  <c r="V596" i="4"/>
  <c r="W596" i="4"/>
  <c r="X596" i="4"/>
  <c r="Y596" i="4"/>
  <c r="Z596" i="4"/>
  <c r="B597" i="4"/>
  <c r="C597" i="4"/>
  <c r="D597" i="4"/>
  <c r="E597" i="4"/>
  <c r="F597" i="4"/>
  <c r="G597" i="4"/>
  <c r="H597" i="4"/>
  <c r="I597" i="4"/>
  <c r="J597" i="4"/>
  <c r="K597" i="4"/>
  <c r="L597" i="4"/>
  <c r="M597" i="4"/>
  <c r="N597" i="4"/>
  <c r="O597" i="4"/>
  <c r="P597" i="4"/>
  <c r="Q597" i="4"/>
  <c r="R597" i="4"/>
  <c r="S597" i="4"/>
  <c r="T597" i="4"/>
  <c r="U597" i="4"/>
  <c r="V597" i="4"/>
  <c r="W597" i="4"/>
  <c r="X597" i="4"/>
  <c r="Y597" i="4"/>
  <c r="Z597" i="4"/>
  <c r="B598" i="4"/>
  <c r="C598" i="4"/>
  <c r="D598" i="4"/>
  <c r="E598" i="4"/>
  <c r="F598" i="4"/>
  <c r="G598" i="4"/>
  <c r="H598" i="4"/>
  <c r="I598" i="4"/>
  <c r="J598" i="4"/>
  <c r="K598" i="4"/>
  <c r="L598" i="4"/>
  <c r="M598" i="4"/>
  <c r="N598" i="4"/>
  <c r="O598" i="4"/>
  <c r="P598" i="4"/>
  <c r="Q598" i="4"/>
  <c r="R598" i="4"/>
  <c r="S598" i="4"/>
  <c r="T598" i="4"/>
  <c r="U598" i="4"/>
  <c r="V598" i="4"/>
  <c r="W598" i="4"/>
  <c r="X598" i="4"/>
  <c r="Y598" i="4"/>
  <c r="Z598" i="4"/>
  <c r="B599" i="4"/>
  <c r="C599" i="4"/>
  <c r="D599" i="4"/>
  <c r="E599" i="4"/>
  <c r="F599" i="4"/>
  <c r="G599" i="4"/>
  <c r="H599" i="4"/>
  <c r="I599" i="4"/>
  <c r="J599" i="4"/>
  <c r="K599" i="4"/>
  <c r="L599" i="4"/>
  <c r="M599" i="4"/>
  <c r="N599" i="4"/>
  <c r="O599" i="4"/>
  <c r="P599" i="4"/>
  <c r="Q599" i="4"/>
  <c r="R599" i="4"/>
  <c r="S599" i="4"/>
  <c r="T599" i="4"/>
  <c r="U599" i="4"/>
  <c r="V599" i="4"/>
  <c r="W599" i="4"/>
  <c r="X599" i="4"/>
  <c r="Y599" i="4"/>
  <c r="Z599" i="4"/>
  <c r="B600" i="4"/>
  <c r="C600" i="4"/>
  <c r="D600" i="4"/>
  <c r="E600" i="4"/>
  <c r="F600" i="4"/>
  <c r="G600" i="4"/>
  <c r="H600" i="4"/>
  <c r="I600" i="4"/>
  <c r="J600" i="4"/>
  <c r="K600" i="4"/>
  <c r="L600" i="4"/>
  <c r="M600" i="4"/>
  <c r="N600" i="4"/>
  <c r="O600" i="4"/>
  <c r="P600" i="4"/>
  <c r="Q600" i="4"/>
  <c r="R600" i="4"/>
  <c r="S600" i="4"/>
  <c r="T600" i="4"/>
  <c r="U600" i="4"/>
  <c r="V600" i="4"/>
  <c r="W600" i="4"/>
  <c r="X600" i="4"/>
  <c r="Y600" i="4"/>
  <c r="Z600" i="4"/>
  <c r="B601" i="4"/>
  <c r="C601" i="4"/>
  <c r="D601" i="4"/>
  <c r="E601" i="4"/>
  <c r="F601" i="4"/>
  <c r="G601" i="4"/>
  <c r="H601" i="4"/>
  <c r="I601" i="4"/>
  <c r="J601" i="4"/>
  <c r="K601" i="4"/>
  <c r="L601" i="4"/>
  <c r="M601" i="4"/>
  <c r="N601" i="4"/>
  <c r="O601" i="4"/>
  <c r="P601" i="4"/>
  <c r="Q601" i="4"/>
  <c r="R601" i="4"/>
  <c r="S601" i="4"/>
  <c r="T601" i="4"/>
  <c r="U601" i="4"/>
  <c r="V601" i="4"/>
  <c r="W601" i="4"/>
  <c r="X601" i="4"/>
  <c r="Y601" i="4"/>
  <c r="Z601" i="4"/>
  <c r="B602" i="4"/>
  <c r="C602" i="4"/>
  <c r="D602" i="4"/>
  <c r="E602" i="4"/>
  <c r="F602" i="4"/>
  <c r="G602" i="4"/>
  <c r="H602" i="4"/>
  <c r="I602" i="4"/>
  <c r="J602" i="4"/>
  <c r="K602" i="4"/>
  <c r="L602" i="4"/>
  <c r="M602" i="4"/>
  <c r="N602" i="4"/>
  <c r="O602" i="4"/>
  <c r="P602" i="4"/>
  <c r="Q602" i="4"/>
  <c r="R602" i="4"/>
  <c r="S602" i="4"/>
  <c r="T602" i="4"/>
  <c r="U602" i="4"/>
  <c r="V602" i="4"/>
  <c r="W602" i="4"/>
  <c r="X602" i="4"/>
  <c r="Y602" i="4"/>
  <c r="Z602" i="4"/>
  <c r="B603" i="4"/>
  <c r="C603" i="4"/>
  <c r="D603" i="4"/>
  <c r="E603" i="4"/>
  <c r="F603" i="4"/>
  <c r="G603" i="4"/>
  <c r="H603" i="4"/>
  <c r="I603" i="4"/>
  <c r="J603" i="4"/>
  <c r="K603" i="4"/>
  <c r="L603" i="4"/>
  <c r="M603" i="4"/>
  <c r="N603" i="4"/>
  <c r="O603" i="4"/>
  <c r="P603" i="4"/>
  <c r="Q603" i="4"/>
  <c r="R603" i="4"/>
  <c r="S603" i="4"/>
  <c r="T603" i="4"/>
  <c r="U603" i="4"/>
  <c r="V603" i="4"/>
  <c r="W603" i="4"/>
  <c r="X603" i="4"/>
  <c r="Y603" i="4"/>
  <c r="Z603" i="4"/>
  <c r="B604" i="4"/>
  <c r="C604" i="4"/>
  <c r="D604" i="4"/>
  <c r="E604" i="4"/>
  <c r="F604" i="4"/>
  <c r="G604" i="4"/>
  <c r="H604" i="4"/>
  <c r="I604" i="4"/>
  <c r="J604" i="4"/>
  <c r="K604" i="4"/>
  <c r="L604" i="4"/>
  <c r="M604" i="4"/>
  <c r="N604" i="4"/>
  <c r="O604" i="4"/>
  <c r="P604" i="4"/>
  <c r="Q604" i="4"/>
  <c r="R604" i="4"/>
  <c r="S604" i="4"/>
  <c r="T604" i="4"/>
  <c r="U604" i="4"/>
  <c r="V604" i="4"/>
  <c r="W604" i="4"/>
  <c r="X604" i="4"/>
  <c r="Y604" i="4"/>
  <c r="Z604" i="4"/>
  <c r="B605" i="4"/>
  <c r="C605" i="4"/>
  <c r="D605" i="4"/>
  <c r="E605" i="4"/>
  <c r="F605" i="4"/>
  <c r="G605" i="4"/>
  <c r="H605" i="4"/>
  <c r="I605" i="4"/>
  <c r="J605" i="4"/>
  <c r="K605" i="4"/>
  <c r="L605" i="4"/>
  <c r="M605" i="4"/>
  <c r="N605" i="4"/>
  <c r="O605" i="4"/>
  <c r="P605" i="4"/>
  <c r="Q605" i="4"/>
  <c r="R605" i="4"/>
  <c r="S605" i="4"/>
  <c r="T605" i="4"/>
  <c r="U605" i="4"/>
  <c r="V605" i="4"/>
  <c r="W605" i="4"/>
  <c r="X605" i="4"/>
  <c r="Y605" i="4"/>
  <c r="Z605" i="4"/>
  <c r="B606" i="4"/>
  <c r="C606" i="4"/>
  <c r="D606" i="4"/>
  <c r="E606" i="4"/>
  <c r="F606" i="4"/>
  <c r="G606" i="4"/>
  <c r="H606" i="4"/>
  <c r="I606" i="4"/>
  <c r="J606" i="4"/>
  <c r="K606" i="4"/>
  <c r="L606" i="4"/>
  <c r="M606" i="4"/>
  <c r="N606" i="4"/>
  <c r="O606" i="4"/>
  <c r="P606" i="4"/>
  <c r="Q606" i="4"/>
  <c r="R606" i="4"/>
  <c r="S606" i="4"/>
  <c r="T606" i="4"/>
  <c r="U606" i="4"/>
  <c r="V606" i="4"/>
  <c r="W606" i="4"/>
  <c r="X606" i="4"/>
  <c r="Y606" i="4"/>
  <c r="Z606" i="4"/>
  <c r="B607" i="4"/>
  <c r="C607" i="4"/>
  <c r="D607" i="4"/>
  <c r="E607" i="4"/>
  <c r="F607" i="4"/>
  <c r="G607" i="4"/>
  <c r="H607" i="4"/>
  <c r="I607" i="4"/>
  <c r="J607" i="4"/>
  <c r="K607" i="4"/>
  <c r="L607" i="4"/>
  <c r="M607" i="4"/>
  <c r="N607" i="4"/>
  <c r="O607" i="4"/>
  <c r="P607" i="4"/>
  <c r="Q607" i="4"/>
  <c r="R607" i="4"/>
  <c r="S607" i="4"/>
  <c r="T607" i="4"/>
  <c r="U607" i="4"/>
  <c r="V607" i="4"/>
  <c r="W607" i="4"/>
  <c r="X607" i="4"/>
  <c r="Y607" i="4"/>
  <c r="Z607" i="4"/>
  <c r="B608" i="4"/>
  <c r="C608" i="4"/>
  <c r="D608" i="4"/>
  <c r="E608" i="4"/>
  <c r="F608" i="4"/>
  <c r="G608" i="4"/>
  <c r="H608" i="4"/>
  <c r="I608" i="4"/>
  <c r="J608" i="4"/>
  <c r="K608" i="4"/>
  <c r="L608" i="4"/>
  <c r="M608" i="4"/>
  <c r="N608" i="4"/>
  <c r="O608" i="4"/>
  <c r="P608" i="4"/>
  <c r="Q608" i="4"/>
  <c r="R608" i="4"/>
  <c r="S608" i="4"/>
  <c r="T608" i="4"/>
  <c r="U608" i="4"/>
  <c r="V608" i="4"/>
  <c r="W608" i="4"/>
  <c r="X608" i="4"/>
  <c r="Y608" i="4"/>
  <c r="Z608" i="4"/>
  <c r="B609" i="4"/>
  <c r="C609" i="4"/>
  <c r="D609" i="4"/>
  <c r="E609" i="4"/>
  <c r="F609" i="4"/>
  <c r="G609" i="4"/>
  <c r="H609" i="4"/>
  <c r="I609" i="4"/>
  <c r="J609" i="4"/>
  <c r="K609" i="4"/>
  <c r="L609" i="4"/>
  <c r="M609" i="4"/>
  <c r="N609" i="4"/>
  <c r="O609" i="4"/>
  <c r="P609" i="4"/>
  <c r="Q609" i="4"/>
  <c r="R609" i="4"/>
  <c r="S609" i="4"/>
  <c r="T609" i="4"/>
  <c r="U609" i="4"/>
  <c r="V609" i="4"/>
  <c r="W609" i="4"/>
  <c r="X609" i="4"/>
  <c r="Y609" i="4"/>
  <c r="Z609" i="4"/>
  <c r="B610" i="4"/>
  <c r="C610" i="4"/>
  <c r="D610" i="4"/>
  <c r="E610" i="4"/>
  <c r="F610" i="4"/>
  <c r="G610" i="4"/>
  <c r="H610" i="4"/>
  <c r="I610" i="4"/>
  <c r="J610" i="4"/>
  <c r="K610" i="4"/>
  <c r="L610" i="4"/>
  <c r="M610" i="4"/>
  <c r="N610" i="4"/>
  <c r="O610" i="4"/>
  <c r="P610" i="4"/>
  <c r="Q610" i="4"/>
  <c r="R610" i="4"/>
  <c r="S610" i="4"/>
  <c r="T610" i="4"/>
  <c r="U610" i="4"/>
  <c r="V610" i="4"/>
  <c r="W610" i="4"/>
  <c r="X610" i="4"/>
  <c r="Y610" i="4"/>
  <c r="Z610" i="4"/>
  <c r="B611" i="4"/>
  <c r="C611" i="4"/>
  <c r="D611" i="4"/>
  <c r="E611" i="4"/>
  <c r="F611" i="4"/>
  <c r="G611" i="4"/>
  <c r="H611" i="4"/>
  <c r="I611" i="4"/>
  <c r="J611" i="4"/>
  <c r="K611" i="4"/>
  <c r="L611" i="4"/>
  <c r="M611" i="4"/>
  <c r="N611" i="4"/>
  <c r="O611" i="4"/>
  <c r="P611" i="4"/>
  <c r="Q611" i="4"/>
  <c r="R611" i="4"/>
  <c r="S611" i="4"/>
  <c r="T611" i="4"/>
  <c r="U611" i="4"/>
  <c r="V611" i="4"/>
  <c r="W611" i="4"/>
  <c r="X611" i="4"/>
  <c r="Y611" i="4"/>
  <c r="Z611" i="4"/>
  <c r="B612" i="4"/>
  <c r="C612" i="4"/>
  <c r="D612" i="4"/>
  <c r="E612" i="4"/>
  <c r="F612" i="4"/>
  <c r="G612" i="4"/>
  <c r="H612" i="4"/>
  <c r="I612" i="4"/>
  <c r="J612" i="4"/>
  <c r="K612" i="4"/>
  <c r="L612" i="4"/>
  <c r="M612" i="4"/>
  <c r="N612" i="4"/>
  <c r="O612" i="4"/>
  <c r="P612" i="4"/>
  <c r="Q612" i="4"/>
  <c r="R612" i="4"/>
  <c r="S612" i="4"/>
  <c r="T612" i="4"/>
  <c r="U612" i="4"/>
  <c r="V612" i="4"/>
  <c r="W612" i="4"/>
  <c r="X612" i="4"/>
  <c r="Y612" i="4"/>
  <c r="Z612" i="4"/>
  <c r="B613" i="4"/>
  <c r="C613" i="4"/>
  <c r="D613" i="4"/>
  <c r="E613" i="4"/>
  <c r="F613" i="4"/>
  <c r="G613" i="4"/>
  <c r="H613" i="4"/>
  <c r="I613" i="4"/>
  <c r="J613" i="4"/>
  <c r="K613" i="4"/>
  <c r="L613" i="4"/>
  <c r="M613" i="4"/>
  <c r="N613" i="4"/>
  <c r="O613" i="4"/>
  <c r="P613" i="4"/>
  <c r="Q613" i="4"/>
  <c r="R613" i="4"/>
  <c r="S613" i="4"/>
  <c r="T613" i="4"/>
  <c r="U613" i="4"/>
  <c r="V613" i="4"/>
  <c r="W613" i="4"/>
  <c r="X613" i="4"/>
  <c r="Y613" i="4"/>
  <c r="Z613" i="4"/>
  <c r="B614" i="4"/>
  <c r="C614" i="4"/>
  <c r="D614" i="4"/>
  <c r="E614" i="4"/>
  <c r="F614" i="4"/>
  <c r="G614" i="4"/>
  <c r="H614" i="4"/>
  <c r="I614" i="4"/>
  <c r="J614" i="4"/>
  <c r="K614" i="4"/>
  <c r="L614" i="4"/>
  <c r="M614" i="4"/>
  <c r="N614" i="4"/>
  <c r="O614" i="4"/>
  <c r="P614" i="4"/>
  <c r="Q614" i="4"/>
  <c r="R614" i="4"/>
  <c r="S614" i="4"/>
  <c r="T614" i="4"/>
  <c r="U614" i="4"/>
  <c r="V614" i="4"/>
  <c r="W614" i="4"/>
  <c r="X614" i="4"/>
  <c r="Y614" i="4"/>
  <c r="Z614" i="4"/>
  <c r="B615" i="4"/>
  <c r="C615" i="4"/>
  <c r="D615" i="4"/>
  <c r="E615" i="4"/>
  <c r="F615" i="4"/>
  <c r="G615" i="4"/>
  <c r="H615" i="4"/>
  <c r="I615" i="4"/>
  <c r="J615" i="4"/>
  <c r="K615" i="4"/>
  <c r="L615" i="4"/>
  <c r="M615" i="4"/>
  <c r="N615" i="4"/>
  <c r="O615" i="4"/>
  <c r="P615" i="4"/>
  <c r="Q615" i="4"/>
  <c r="R615" i="4"/>
  <c r="S615" i="4"/>
  <c r="T615" i="4"/>
  <c r="U615" i="4"/>
  <c r="V615" i="4"/>
  <c r="W615" i="4"/>
  <c r="X615" i="4"/>
  <c r="Y615" i="4"/>
  <c r="Z615" i="4"/>
  <c r="B616" i="4"/>
  <c r="C616" i="4"/>
  <c r="D616" i="4"/>
  <c r="E616" i="4"/>
  <c r="F616" i="4"/>
  <c r="G616" i="4"/>
  <c r="H616" i="4"/>
  <c r="I616" i="4"/>
  <c r="J616" i="4"/>
  <c r="K616" i="4"/>
  <c r="L616" i="4"/>
  <c r="M616" i="4"/>
  <c r="N616" i="4"/>
  <c r="O616" i="4"/>
  <c r="P616" i="4"/>
  <c r="Q616" i="4"/>
  <c r="R616" i="4"/>
  <c r="S616" i="4"/>
  <c r="T616" i="4"/>
  <c r="U616" i="4"/>
  <c r="V616" i="4"/>
  <c r="W616" i="4"/>
  <c r="X616" i="4"/>
  <c r="Y616" i="4"/>
  <c r="Z616" i="4"/>
  <c r="B617" i="4"/>
  <c r="C617" i="4"/>
  <c r="D617" i="4"/>
  <c r="E617" i="4"/>
  <c r="F617" i="4"/>
  <c r="G617" i="4"/>
  <c r="H617" i="4"/>
  <c r="I617" i="4"/>
  <c r="J617" i="4"/>
  <c r="K617" i="4"/>
  <c r="L617" i="4"/>
  <c r="M617" i="4"/>
  <c r="N617" i="4"/>
  <c r="O617" i="4"/>
  <c r="P617" i="4"/>
  <c r="Q617" i="4"/>
  <c r="R617" i="4"/>
  <c r="S617" i="4"/>
  <c r="T617" i="4"/>
  <c r="U617" i="4"/>
  <c r="V617" i="4"/>
  <c r="W617" i="4"/>
  <c r="X617" i="4"/>
  <c r="Y617" i="4"/>
  <c r="Z617" i="4"/>
  <c r="B618" i="4"/>
  <c r="C618" i="4"/>
  <c r="D618" i="4"/>
  <c r="E618" i="4"/>
  <c r="F618" i="4"/>
  <c r="G618" i="4"/>
  <c r="H618" i="4"/>
  <c r="I618" i="4"/>
  <c r="J618" i="4"/>
  <c r="K618" i="4"/>
  <c r="L618" i="4"/>
  <c r="M618" i="4"/>
  <c r="N618" i="4"/>
  <c r="O618" i="4"/>
  <c r="P618" i="4"/>
  <c r="Q618" i="4"/>
  <c r="R618" i="4"/>
  <c r="S618" i="4"/>
  <c r="T618" i="4"/>
  <c r="U618" i="4"/>
  <c r="V618" i="4"/>
  <c r="W618" i="4"/>
  <c r="X618" i="4"/>
  <c r="Y618" i="4"/>
  <c r="Z618" i="4"/>
  <c r="B619" i="4"/>
  <c r="C619" i="4"/>
  <c r="D619" i="4"/>
  <c r="E619" i="4"/>
  <c r="F619" i="4"/>
  <c r="G619" i="4"/>
  <c r="H619" i="4"/>
  <c r="I619" i="4"/>
  <c r="J619" i="4"/>
  <c r="K619" i="4"/>
  <c r="L619" i="4"/>
  <c r="M619" i="4"/>
  <c r="N619" i="4"/>
  <c r="O619" i="4"/>
  <c r="P619" i="4"/>
  <c r="Q619" i="4"/>
  <c r="R619" i="4"/>
  <c r="S619" i="4"/>
  <c r="T619" i="4"/>
  <c r="U619" i="4"/>
  <c r="V619" i="4"/>
  <c r="W619" i="4"/>
  <c r="X619" i="4"/>
  <c r="Y619" i="4"/>
  <c r="Z619" i="4"/>
  <c r="B620" i="4"/>
  <c r="C620" i="4"/>
  <c r="D620" i="4"/>
  <c r="E620" i="4"/>
  <c r="F620" i="4"/>
  <c r="G620" i="4"/>
  <c r="H620" i="4"/>
  <c r="I620" i="4"/>
  <c r="J620" i="4"/>
  <c r="K620" i="4"/>
  <c r="L620" i="4"/>
  <c r="M620" i="4"/>
  <c r="N620" i="4"/>
  <c r="O620" i="4"/>
  <c r="P620" i="4"/>
  <c r="Q620" i="4"/>
  <c r="R620" i="4"/>
  <c r="S620" i="4"/>
  <c r="T620" i="4"/>
  <c r="U620" i="4"/>
  <c r="V620" i="4"/>
  <c r="W620" i="4"/>
  <c r="X620" i="4"/>
  <c r="Y620" i="4"/>
  <c r="Z620" i="4"/>
  <c r="B621" i="4"/>
  <c r="C621" i="4"/>
  <c r="D621" i="4"/>
  <c r="E621" i="4"/>
  <c r="F621" i="4"/>
  <c r="G621" i="4"/>
  <c r="H621" i="4"/>
  <c r="I621" i="4"/>
  <c r="J621" i="4"/>
  <c r="K621" i="4"/>
  <c r="L621" i="4"/>
  <c r="M621" i="4"/>
  <c r="N621" i="4"/>
  <c r="O621" i="4"/>
  <c r="P621" i="4"/>
  <c r="Q621" i="4"/>
  <c r="R621" i="4"/>
  <c r="S621" i="4"/>
  <c r="T621" i="4"/>
  <c r="U621" i="4"/>
  <c r="V621" i="4"/>
  <c r="W621" i="4"/>
  <c r="X621" i="4"/>
  <c r="Y621" i="4"/>
  <c r="Z621" i="4"/>
  <c r="B622" i="4"/>
  <c r="C622" i="4"/>
  <c r="D622" i="4"/>
  <c r="E622" i="4"/>
  <c r="F622" i="4"/>
  <c r="G622" i="4"/>
  <c r="H622" i="4"/>
  <c r="I622" i="4"/>
  <c r="J622" i="4"/>
  <c r="K622" i="4"/>
  <c r="L622" i="4"/>
  <c r="M622" i="4"/>
  <c r="N622" i="4"/>
  <c r="O622" i="4"/>
  <c r="P622" i="4"/>
  <c r="Q622" i="4"/>
  <c r="R622" i="4"/>
  <c r="S622" i="4"/>
  <c r="T622" i="4"/>
  <c r="U622" i="4"/>
  <c r="V622" i="4"/>
  <c r="W622" i="4"/>
  <c r="X622" i="4"/>
  <c r="Y622" i="4"/>
  <c r="Z622" i="4"/>
  <c r="B623" i="4"/>
  <c r="C623" i="4"/>
  <c r="D623" i="4"/>
  <c r="E623" i="4"/>
  <c r="F623" i="4"/>
  <c r="G623" i="4"/>
  <c r="H623" i="4"/>
  <c r="I623" i="4"/>
  <c r="J623" i="4"/>
  <c r="K623" i="4"/>
  <c r="L623" i="4"/>
  <c r="M623" i="4"/>
  <c r="N623" i="4"/>
  <c r="O623" i="4"/>
  <c r="P623" i="4"/>
  <c r="Q623" i="4"/>
  <c r="R623" i="4"/>
  <c r="S623" i="4"/>
  <c r="T623" i="4"/>
  <c r="U623" i="4"/>
  <c r="V623" i="4"/>
  <c r="W623" i="4"/>
  <c r="X623" i="4"/>
  <c r="Y623" i="4"/>
  <c r="Z623" i="4"/>
  <c r="B624" i="4"/>
  <c r="C624" i="4"/>
  <c r="D624" i="4"/>
  <c r="E624" i="4"/>
  <c r="F624" i="4"/>
  <c r="G624" i="4"/>
  <c r="H624" i="4"/>
  <c r="I624" i="4"/>
  <c r="J624" i="4"/>
  <c r="K624" i="4"/>
  <c r="L624" i="4"/>
  <c r="M624" i="4"/>
  <c r="N624" i="4"/>
  <c r="O624" i="4"/>
  <c r="P624" i="4"/>
  <c r="Q624" i="4"/>
  <c r="R624" i="4"/>
  <c r="S624" i="4"/>
  <c r="T624" i="4"/>
  <c r="U624" i="4"/>
  <c r="V624" i="4"/>
  <c r="W624" i="4"/>
  <c r="X624" i="4"/>
  <c r="Y624" i="4"/>
  <c r="Z624" i="4"/>
  <c r="B625" i="4"/>
  <c r="C625" i="4"/>
  <c r="D625" i="4"/>
  <c r="E625" i="4"/>
  <c r="F625" i="4"/>
  <c r="G625" i="4"/>
  <c r="H625" i="4"/>
  <c r="I625" i="4"/>
  <c r="J625" i="4"/>
  <c r="K625" i="4"/>
  <c r="L625" i="4"/>
  <c r="M625" i="4"/>
  <c r="N625" i="4"/>
  <c r="O625" i="4"/>
  <c r="P625" i="4"/>
  <c r="Q625" i="4"/>
  <c r="R625" i="4"/>
  <c r="S625" i="4"/>
  <c r="T625" i="4"/>
  <c r="U625" i="4"/>
  <c r="V625" i="4"/>
  <c r="W625" i="4"/>
  <c r="X625" i="4"/>
  <c r="Y625" i="4"/>
  <c r="Z625" i="4"/>
  <c r="B626" i="4"/>
  <c r="C626" i="4"/>
  <c r="D626" i="4"/>
  <c r="E626" i="4"/>
  <c r="F626" i="4"/>
  <c r="G626" i="4"/>
  <c r="H626" i="4"/>
  <c r="I626" i="4"/>
  <c r="J626" i="4"/>
  <c r="K626" i="4"/>
  <c r="L626" i="4"/>
  <c r="M626" i="4"/>
  <c r="N626" i="4"/>
  <c r="O626" i="4"/>
  <c r="P626" i="4"/>
  <c r="Q626" i="4"/>
  <c r="R626" i="4"/>
  <c r="S626" i="4"/>
  <c r="T626" i="4"/>
  <c r="U626" i="4"/>
  <c r="V626" i="4"/>
  <c r="W626" i="4"/>
  <c r="X626" i="4"/>
  <c r="Y626" i="4"/>
  <c r="Z626" i="4"/>
  <c r="B627" i="4"/>
  <c r="C627" i="4"/>
  <c r="D627" i="4"/>
  <c r="E627" i="4"/>
  <c r="F627" i="4"/>
  <c r="G627" i="4"/>
  <c r="H627" i="4"/>
  <c r="I627" i="4"/>
  <c r="J627" i="4"/>
  <c r="K627" i="4"/>
  <c r="L627" i="4"/>
  <c r="M627" i="4"/>
  <c r="N627" i="4"/>
  <c r="O627" i="4"/>
  <c r="P627" i="4"/>
  <c r="Q627" i="4"/>
  <c r="R627" i="4"/>
  <c r="S627" i="4"/>
  <c r="T627" i="4"/>
  <c r="U627" i="4"/>
  <c r="V627" i="4"/>
  <c r="W627" i="4"/>
  <c r="X627" i="4"/>
  <c r="Y627" i="4"/>
  <c r="Z627" i="4"/>
  <c r="B628" i="4"/>
  <c r="C628" i="4"/>
  <c r="D628" i="4"/>
  <c r="E628" i="4"/>
  <c r="F628" i="4"/>
  <c r="G628" i="4"/>
  <c r="H628" i="4"/>
  <c r="I628" i="4"/>
  <c r="J628" i="4"/>
  <c r="K628" i="4"/>
  <c r="L628" i="4"/>
  <c r="M628" i="4"/>
  <c r="N628" i="4"/>
  <c r="O628" i="4"/>
  <c r="P628" i="4"/>
  <c r="Q628" i="4"/>
  <c r="R628" i="4"/>
  <c r="S628" i="4"/>
  <c r="T628" i="4"/>
  <c r="U628" i="4"/>
  <c r="V628" i="4"/>
  <c r="W628" i="4"/>
  <c r="X628" i="4"/>
  <c r="Y628" i="4"/>
  <c r="Z628" i="4"/>
  <c r="B629" i="4"/>
  <c r="C629" i="4"/>
  <c r="D629" i="4"/>
  <c r="E629" i="4"/>
  <c r="F629" i="4"/>
  <c r="G629" i="4"/>
  <c r="H629" i="4"/>
  <c r="I629" i="4"/>
  <c r="J629" i="4"/>
  <c r="K629" i="4"/>
  <c r="L629" i="4"/>
  <c r="M629" i="4"/>
  <c r="N629" i="4"/>
  <c r="O629" i="4"/>
  <c r="P629" i="4"/>
  <c r="Q629" i="4"/>
  <c r="R629" i="4"/>
  <c r="S629" i="4"/>
  <c r="T629" i="4"/>
  <c r="U629" i="4"/>
  <c r="V629" i="4"/>
  <c r="W629" i="4"/>
  <c r="X629" i="4"/>
  <c r="Y629" i="4"/>
  <c r="Z629" i="4"/>
  <c r="B630" i="4"/>
  <c r="C630" i="4"/>
  <c r="D630" i="4"/>
  <c r="E630" i="4"/>
  <c r="F630" i="4"/>
  <c r="G630" i="4"/>
  <c r="H630" i="4"/>
  <c r="I630" i="4"/>
  <c r="J630" i="4"/>
  <c r="K630" i="4"/>
  <c r="L630" i="4"/>
  <c r="M630" i="4"/>
  <c r="N630" i="4"/>
  <c r="O630" i="4"/>
  <c r="P630" i="4"/>
  <c r="Q630" i="4"/>
  <c r="R630" i="4"/>
  <c r="S630" i="4"/>
  <c r="T630" i="4"/>
  <c r="U630" i="4"/>
  <c r="V630" i="4"/>
  <c r="W630" i="4"/>
  <c r="X630" i="4"/>
  <c r="Y630" i="4"/>
  <c r="Z630" i="4"/>
  <c r="B631" i="4"/>
  <c r="C631" i="4"/>
  <c r="D631" i="4"/>
  <c r="E631" i="4"/>
  <c r="F631" i="4"/>
  <c r="G631" i="4"/>
  <c r="H631" i="4"/>
  <c r="I631" i="4"/>
  <c r="J631" i="4"/>
  <c r="K631" i="4"/>
  <c r="L631" i="4"/>
  <c r="M631" i="4"/>
  <c r="N631" i="4"/>
  <c r="O631" i="4"/>
  <c r="P631" i="4"/>
  <c r="Q631" i="4"/>
  <c r="R631" i="4"/>
  <c r="S631" i="4"/>
  <c r="T631" i="4"/>
  <c r="U631" i="4"/>
  <c r="V631" i="4"/>
  <c r="W631" i="4"/>
  <c r="X631" i="4"/>
  <c r="Y631" i="4"/>
  <c r="Z631" i="4"/>
  <c r="B632" i="4"/>
  <c r="C632" i="4"/>
  <c r="D632" i="4"/>
  <c r="E632" i="4"/>
  <c r="F632" i="4"/>
  <c r="G632" i="4"/>
  <c r="H632" i="4"/>
  <c r="I632" i="4"/>
  <c r="J632" i="4"/>
  <c r="K632" i="4"/>
  <c r="L632" i="4"/>
  <c r="M632" i="4"/>
  <c r="N632" i="4"/>
  <c r="O632" i="4"/>
  <c r="P632" i="4"/>
  <c r="Q632" i="4"/>
  <c r="R632" i="4"/>
  <c r="S632" i="4"/>
  <c r="T632" i="4"/>
  <c r="U632" i="4"/>
  <c r="V632" i="4"/>
  <c r="W632" i="4"/>
  <c r="X632" i="4"/>
  <c r="Y632" i="4"/>
  <c r="Z632" i="4"/>
  <c r="B633" i="4"/>
  <c r="C633" i="4"/>
  <c r="D633" i="4"/>
  <c r="E633" i="4"/>
  <c r="F633" i="4"/>
  <c r="G633" i="4"/>
  <c r="H633" i="4"/>
  <c r="I633" i="4"/>
  <c r="J633" i="4"/>
  <c r="K633" i="4"/>
  <c r="L633" i="4"/>
  <c r="M633" i="4"/>
  <c r="N633" i="4"/>
  <c r="O633" i="4"/>
  <c r="P633" i="4"/>
  <c r="Q633" i="4"/>
  <c r="R633" i="4"/>
  <c r="S633" i="4"/>
  <c r="T633" i="4"/>
  <c r="U633" i="4"/>
  <c r="V633" i="4"/>
  <c r="W633" i="4"/>
  <c r="X633" i="4"/>
  <c r="Y633" i="4"/>
  <c r="Z633" i="4"/>
  <c r="B634" i="4"/>
  <c r="C634" i="4"/>
  <c r="D634" i="4"/>
  <c r="E634" i="4"/>
  <c r="F634" i="4"/>
  <c r="G634" i="4"/>
  <c r="H634" i="4"/>
  <c r="I634" i="4"/>
  <c r="J634" i="4"/>
  <c r="K634" i="4"/>
  <c r="L634" i="4"/>
  <c r="M634" i="4"/>
  <c r="N634" i="4"/>
  <c r="O634" i="4"/>
  <c r="P634" i="4"/>
  <c r="Q634" i="4"/>
  <c r="R634" i="4"/>
  <c r="S634" i="4"/>
  <c r="T634" i="4"/>
  <c r="U634" i="4"/>
  <c r="V634" i="4"/>
  <c r="W634" i="4"/>
  <c r="X634" i="4"/>
  <c r="Y634" i="4"/>
  <c r="Z634" i="4"/>
  <c r="B635" i="4"/>
  <c r="C635" i="4"/>
  <c r="D635" i="4"/>
  <c r="E635" i="4"/>
  <c r="F635" i="4"/>
  <c r="G635" i="4"/>
  <c r="H635" i="4"/>
  <c r="I635" i="4"/>
  <c r="J635" i="4"/>
  <c r="K635" i="4"/>
  <c r="L635" i="4"/>
  <c r="M635" i="4"/>
  <c r="N635" i="4"/>
  <c r="O635" i="4"/>
  <c r="P635" i="4"/>
  <c r="Q635" i="4"/>
  <c r="R635" i="4"/>
  <c r="S635" i="4"/>
  <c r="T635" i="4"/>
  <c r="U635" i="4"/>
  <c r="V635" i="4"/>
  <c r="W635" i="4"/>
  <c r="X635" i="4"/>
  <c r="Y635" i="4"/>
  <c r="Z635" i="4"/>
  <c r="B636" i="4"/>
  <c r="C636" i="4"/>
  <c r="D636" i="4"/>
  <c r="E636" i="4"/>
  <c r="F636" i="4"/>
  <c r="G636" i="4"/>
  <c r="H636" i="4"/>
  <c r="I636" i="4"/>
  <c r="J636" i="4"/>
  <c r="K636" i="4"/>
  <c r="L636" i="4"/>
  <c r="M636" i="4"/>
  <c r="N636" i="4"/>
  <c r="O636" i="4"/>
  <c r="P636" i="4"/>
  <c r="Q636" i="4"/>
  <c r="R636" i="4"/>
  <c r="S636" i="4"/>
  <c r="T636" i="4"/>
  <c r="U636" i="4"/>
  <c r="V636" i="4"/>
  <c r="W636" i="4"/>
  <c r="X636" i="4"/>
  <c r="Y636" i="4"/>
  <c r="Z636" i="4"/>
  <c r="B637" i="4"/>
  <c r="C637" i="4"/>
  <c r="D637" i="4"/>
  <c r="E637" i="4"/>
  <c r="F637" i="4"/>
  <c r="G637" i="4"/>
  <c r="H637" i="4"/>
  <c r="I637" i="4"/>
  <c r="J637" i="4"/>
  <c r="K637" i="4"/>
  <c r="L637" i="4"/>
  <c r="M637" i="4"/>
  <c r="N637" i="4"/>
  <c r="O637" i="4"/>
  <c r="P637" i="4"/>
  <c r="Q637" i="4"/>
  <c r="R637" i="4"/>
  <c r="S637" i="4"/>
  <c r="T637" i="4"/>
  <c r="U637" i="4"/>
  <c r="V637" i="4"/>
  <c r="W637" i="4"/>
  <c r="X637" i="4"/>
  <c r="Y637" i="4"/>
  <c r="Z637" i="4"/>
  <c r="B638" i="4"/>
  <c r="C638" i="4"/>
  <c r="D638" i="4"/>
  <c r="E638" i="4"/>
  <c r="F638" i="4"/>
  <c r="G638" i="4"/>
  <c r="H638" i="4"/>
  <c r="I638" i="4"/>
  <c r="J638" i="4"/>
  <c r="K638" i="4"/>
  <c r="L638" i="4"/>
  <c r="M638" i="4"/>
  <c r="N638" i="4"/>
  <c r="O638" i="4"/>
  <c r="P638" i="4"/>
  <c r="Q638" i="4"/>
  <c r="R638" i="4"/>
  <c r="S638" i="4"/>
  <c r="T638" i="4"/>
  <c r="U638" i="4"/>
  <c r="V638" i="4"/>
  <c r="W638" i="4"/>
  <c r="X638" i="4"/>
  <c r="Y638" i="4"/>
  <c r="Z638" i="4"/>
  <c r="B639" i="4"/>
  <c r="C639" i="4"/>
  <c r="D639" i="4"/>
  <c r="E639" i="4"/>
  <c r="F639" i="4"/>
  <c r="G639" i="4"/>
  <c r="H639" i="4"/>
  <c r="I639" i="4"/>
  <c r="J639" i="4"/>
  <c r="K639" i="4"/>
  <c r="L639" i="4"/>
  <c r="M639" i="4"/>
  <c r="N639" i="4"/>
  <c r="O639" i="4"/>
  <c r="P639" i="4"/>
  <c r="Q639" i="4"/>
  <c r="R639" i="4"/>
  <c r="S639" i="4"/>
  <c r="T639" i="4"/>
  <c r="U639" i="4"/>
  <c r="V639" i="4"/>
  <c r="W639" i="4"/>
  <c r="X639" i="4"/>
  <c r="Y639" i="4"/>
  <c r="Z639" i="4"/>
  <c r="B640" i="4"/>
  <c r="C640" i="4"/>
  <c r="D640" i="4"/>
  <c r="E640" i="4"/>
  <c r="F640" i="4"/>
  <c r="G640" i="4"/>
  <c r="H640" i="4"/>
  <c r="I640" i="4"/>
  <c r="J640" i="4"/>
  <c r="K640" i="4"/>
  <c r="L640" i="4"/>
  <c r="M640" i="4"/>
  <c r="N640" i="4"/>
  <c r="O640" i="4"/>
  <c r="P640" i="4"/>
  <c r="Q640" i="4"/>
  <c r="R640" i="4"/>
  <c r="S640" i="4"/>
  <c r="T640" i="4"/>
  <c r="U640" i="4"/>
  <c r="V640" i="4"/>
  <c r="W640" i="4"/>
  <c r="X640" i="4"/>
  <c r="Y640" i="4"/>
  <c r="Z640" i="4"/>
  <c r="B641" i="4"/>
  <c r="C641" i="4"/>
  <c r="D641" i="4"/>
  <c r="E641" i="4"/>
  <c r="F641" i="4"/>
  <c r="G641" i="4"/>
  <c r="H641" i="4"/>
  <c r="I641" i="4"/>
  <c r="J641" i="4"/>
  <c r="K641" i="4"/>
  <c r="L641" i="4"/>
  <c r="M641" i="4"/>
  <c r="N641" i="4"/>
  <c r="O641" i="4"/>
  <c r="P641" i="4"/>
  <c r="Q641" i="4"/>
  <c r="R641" i="4"/>
  <c r="S641" i="4"/>
  <c r="T641" i="4"/>
  <c r="U641" i="4"/>
  <c r="V641" i="4"/>
  <c r="W641" i="4"/>
  <c r="X641" i="4"/>
  <c r="Y641" i="4"/>
  <c r="Z641" i="4"/>
  <c r="B642" i="4"/>
  <c r="C642" i="4"/>
  <c r="D642" i="4"/>
  <c r="E642" i="4"/>
  <c r="F642" i="4"/>
  <c r="G642" i="4"/>
  <c r="H642" i="4"/>
  <c r="I642" i="4"/>
  <c r="J642" i="4"/>
  <c r="K642" i="4"/>
  <c r="L642" i="4"/>
  <c r="M642" i="4"/>
  <c r="N642" i="4"/>
  <c r="O642" i="4"/>
  <c r="P642" i="4"/>
  <c r="Q642" i="4"/>
  <c r="R642" i="4"/>
  <c r="S642" i="4"/>
  <c r="T642" i="4"/>
  <c r="U642" i="4"/>
  <c r="V642" i="4"/>
  <c r="W642" i="4"/>
  <c r="X642" i="4"/>
  <c r="Y642" i="4"/>
  <c r="Z642" i="4"/>
  <c r="B643" i="4"/>
  <c r="C643" i="4"/>
  <c r="D643" i="4"/>
  <c r="E643" i="4"/>
  <c r="F643" i="4"/>
  <c r="G643" i="4"/>
  <c r="H643" i="4"/>
  <c r="I643" i="4"/>
  <c r="J643" i="4"/>
  <c r="K643" i="4"/>
  <c r="L643" i="4"/>
  <c r="M643" i="4"/>
  <c r="N643" i="4"/>
  <c r="O643" i="4"/>
  <c r="P643" i="4"/>
  <c r="Q643" i="4"/>
  <c r="R643" i="4"/>
  <c r="S643" i="4"/>
  <c r="T643" i="4"/>
  <c r="U643" i="4"/>
  <c r="V643" i="4"/>
  <c r="W643" i="4"/>
  <c r="X643" i="4"/>
  <c r="Y643" i="4"/>
  <c r="Z643" i="4"/>
  <c r="B644" i="4"/>
  <c r="C644" i="4"/>
  <c r="D644" i="4"/>
  <c r="E644" i="4"/>
  <c r="F644" i="4"/>
  <c r="G644" i="4"/>
  <c r="H644" i="4"/>
  <c r="I644" i="4"/>
  <c r="J644" i="4"/>
  <c r="K644" i="4"/>
  <c r="L644" i="4"/>
  <c r="M644" i="4"/>
  <c r="N644" i="4"/>
  <c r="O644" i="4"/>
  <c r="P644" i="4"/>
  <c r="Q644" i="4"/>
  <c r="R644" i="4"/>
  <c r="S644" i="4"/>
  <c r="T644" i="4"/>
  <c r="U644" i="4"/>
  <c r="V644" i="4"/>
  <c r="W644" i="4"/>
  <c r="X644" i="4"/>
  <c r="Y644" i="4"/>
  <c r="Z644" i="4"/>
  <c r="B645" i="4"/>
  <c r="C645" i="4"/>
  <c r="D645" i="4"/>
  <c r="E645" i="4"/>
  <c r="F645" i="4"/>
  <c r="G645" i="4"/>
  <c r="H645" i="4"/>
  <c r="I645" i="4"/>
  <c r="J645" i="4"/>
  <c r="K645" i="4"/>
  <c r="L645" i="4"/>
  <c r="M645" i="4"/>
  <c r="N645" i="4"/>
  <c r="O645" i="4"/>
  <c r="P645" i="4"/>
  <c r="Q645" i="4"/>
  <c r="R645" i="4"/>
  <c r="S645" i="4"/>
  <c r="T645" i="4"/>
  <c r="U645" i="4"/>
  <c r="V645" i="4"/>
  <c r="W645" i="4"/>
  <c r="X645" i="4"/>
  <c r="Y645" i="4"/>
  <c r="Z645" i="4"/>
  <c r="B646" i="4"/>
  <c r="C646" i="4"/>
  <c r="D646" i="4"/>
  <c r="E646" i="4"/>
  <c r="F646" i="4"/>
  <c r="G646" i="4"/>
  <c r="H646" i="4"/>
  <c r="I646" i="4"/>
  <c r="J646" i="4"/>
  <c r="K646" i="4"/>
  <c r="L646" i="4"/>
  <c r="M646" i="4"/>
  <c r="N646" i="4"/>
  <c r="O646" i="4"/>
  <c r="P646" i="4"/>
  <c r="Q646" i="4"/>
  <c r="R646" i="4"/>
  <c r="S646" i="4"/>
  <c r="T646" i="4"/>
  <c r="U646" i="4"/>
  <c r="V646" i="4"/>
  <c r="W646" i="4"/>
  <c r="X646" i="4"/>
  <c r="Y646" i="4"/>
  <c r="Z646" i="4"/>
  <c r="B647" i="4"/>
  <c r="C647" i="4"/>
  <c r="D647" i="4"/>
  <c r="E647" i="4"/>
  <c r="F647" i="4"/>
  <c r="G647" i="4"/>
  <c r="H647" i="4"/>
  <c r="I647" i="4"/>
  <c r="J647" i="4"/>
  <c r="K647" i="4"/>
  <c r="L647" i="4"/>
  <c r="M647" i="4"/>
  <c r="N647" i="4"/>
  <c r="O647" i="4"/>
  <c r="P647" i="4"/>
  <c r="Q647" i="4"/>
  <c r="R647" i="4"/>
  <c r="S647" i="4"/>
  <c r="T647" i="4"/>
  <c r="U647" i="4"/>
  <c r="V647" i="4"/>
  <c r="W647" i="4"/>
  <c r="X647" i="4"/>
  <c r="Y647" i="4"/>
  <c r="Z647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B9" i="4"/>
  <c r="A636" i="6"/>
  <c r="B10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B12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B14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B16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B18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B22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B24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B26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B28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B30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B32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B34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B35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B36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B37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B3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B39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B40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B41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B42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B43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B44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B45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B46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B55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B57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B58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B59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B6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B61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B62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B63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B64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B65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B66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B67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B69" i="9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B7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B71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B72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B73" i="9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B74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B75" i="9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B76" i="9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Y77" i="9"/>
  <c r="Z77" i="9"/>
  <c r="B78" i="9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B79" i="9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Y79" i="9"/>
  <c r="Z79" i="9"/>
  <c r="B80" i="9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B81" i="9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B82" i="9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Y82" i="9"/>
  <c r="Z82" i="9"/>
  <c r="B83" i="9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B84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Y84" i="9"/>
  <c r="Z84" i="9"/>
  <c r="B85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X85" i="9"/>
  <c r="Y85" i="9"/>
  <c r="Z85" i="9"/>
  <c r="B86" i="9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B87" i="9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Y87" i="9"/>
  <c r="Z87" i="9"/>
  <c r="B88" i="9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Y88" i="9"/>
  <c r="Z88" i="9"/>
  <c r="B89" i="9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Y89" i="9"/>
  <c r="Z89" i="9"/>
  <c r="B90" i="9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V90" i="9"/>
  <c r="W90" i="9"/>
  <c r="X90" i="9"/>
  <c r="Y90" i="9"/>
  <c r="Z90" i="9"/>
  <c r="B91" i="9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Y91" i="9"/>
  <c r="Z91" i="9"/>
  <c r="B92" i="9"/>
  <c r="C92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T92" i="9"/>
  <c r="U92" i="9"/>
  <c r="V92" i="9"/>
  <c r="W92" i="9"/>
  <c r="X92" i="9"/>
  <c r="Y92" i="9"/>
  <c r="Z92" i="9"/>
  <c r="B93" i="9"/>
  <c r="C93" i="9"/>
  <c r="D93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X93" i="9"/>
  <c r="Y93" i="9"/>
  <c r="Z93" i="9"/>
  <c r="B94" i="9"/>
  <c r="C94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X94" i="9"/>
  <c r="Y94" i="9"/>
  <c r="Z94" i="9"/>
  <c r="B95" i="9"/>
  <c r="C95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X95" i="9"/>
  <c r="Y95" i="9"/>
  <c r="Z95" i="9"/>
  <c r="B96" i="9"/>
  <c r="C96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B97" i="9"/>
  <c r="C97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B98" i="9"/>
  <c r="C98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X98" i="9"/>
  <c r="Y98" i="9"/>
  <c r="Z98" i="9"/>
  <c r="B99" i="9"/>
  <c r="C99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X99" i="9"/>
  <c r="Y99" i="9"/>
  <c r="Z99" i="9"/>
  <c r="B100" i="9"/>
  <c r="C100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B101" i="9"/>
  <c r="C101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B102" i="9"/>
  <c r="C102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T102" i="9"/>
  <c r="U102" i="9"/>
  <c r="V102" i="9"/>
  <c r="W102" i="9"/>
  <c r="X102" i="9"/>
  <c r="Y102" i="9"/>
  <c r="Z102" i="9"/>
  <c r="B103" i="9"/>
  <c r="C103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X103" i="9"/>
  <c r="Y103" i="9"/>
  <c r="Z103" i="9"/>
  <c r="B104" i="9"/>
  <c r="C104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X104" i="9"/>
  <c r="Y104" i="9"/>
  <c r="Z104" i="9"/>
  <c r="B105" i="9"/>
  <c r="C105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X105" i="9"/>
  <c r="Y105" i="9"/>
  <c r="Z105" i="9"/>
  <c r="B106" i="9"/>
  <c r="C106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X106" i="9"/>
  <c r="Y106" i="9"/>
  <c r="Z106" i="9"/>
  <c r="B107" i="9"/>
  <c r="C107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X107" i="9"/>
  <c r="Y107" i="9"/>
  <c r="Z107" i="9"/>
  <c r="B108" i="9"/>
  <c r="C108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X108" i="9"/>
  <c r="Y108" i="9"/>
  <c r="Z108" i="9"/>
  <c r="B109" i="9"/>
  <c r="C109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X109" i="9"/>
  <c r="Y109" i="9"/>
  <c r="Z109" i="9"/>
  <c r="B110" i="9"/>
  <c r="C110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X110" i="9"/>
  <c r="Y110" i="9"/>
  <c r="Z110" i="9"/>
  <c r="B111" i="9"/>
  <c r="C111" i="9"/>
  <c r="D111" i="9"/>
  <c r="E111" i="9"/>
  <c r="F111" i="9"/>
  <c r="G111" i="9"/>
  <c r="H111" i="9"/>
  <c r="I111" i="9"/>
  <c r="J111" i="9"/>
  <c r="K111" i="9"/>
  <c r="L111" i="9"/>
  <c r="M111" i="9"/>
  <c r="N111" i="9"/>
  <c r="O111" i="9"/>
  <c r="P111" i="9"/>
  <c r="Q111" i="9"/>
  <c r="R111" i="9"/>
  <c r="S111" i="9"/>
  <c r="T111" i="9"/>
  <c r="U111" i="9"/>
  <c r="V111" i="9"/>
  <c r="W111" i="9"/>
  <c r="X111" i="9"/>
  <c r="Y111" i="9"/>
  <c r="Z111" i="9"/>
  <c r="B112" i="9"/>
  <c r="C112" i="9"/>
  <c r="D112" i="9"/>
  <c r="E112" i="9"/>
  <c r="F112" i="9"/>
  <c r="G112" i="9"/>
  <c r="H112" i="9"/>
  <c r="I112" i="9"/>
  <c r="J112" i="9"/>
  <c r="K112" i="9"/>
  <c r="L112" i="9"/>
  <c r="M112" i="9"/>
  <c r="N112" i="9"/>
  <c r="O112" i="9"/>
  <c r="P112" i="9"/>
  <c r="Q112" i="9"/>
  <c r="R112" i="9"/>
  <c r="S112" i="9"/>
  <c r="T112" i="9"/>
  <c r="U112" i="9"/>
  <c r="V112" i="9"/>
  <c r="W112" i="9"/>
  <c r="X112" i="9"/>
  <c r="Y112" i="9"/>
  <c r="Z112" i="9"/>
  <c r="B113" i="9"/>
  <c r="C113" i="9"/>
  <c r="D113" i="9"/>
  <c r="E113" i="9"/>
  <c r="F113" i="9"/>
  <c r="G113" i="9"/>
  <c r="H113" i="9"/>
  <c r="I113" i="9"/>
  <c r="J113" i="9"/>
  <c r="K113" i="9"/>
  <c r="L113" i="9"/>
  <c r="M113" i="9"/>
  <c r="N113" i="9"/>
  <c r="O113" i="9"/>
  <c r="P113" i="9"/>
  <c r="Q113" i="9"/>
  <c r="R113" i="9"/>
  <c r="S113" i="9"/>
  <c r="T113" i="9"/>
  <c r="U113" i="9"/>
  <c r="V113" i="9"/>
  <c r="W113" i="9"/>
  <c r="X113" i="9"/>
  <c r="Y113" i="9"/>
  <c r="Z113" i="9"/>
  <c r="B114" i="9"/>
  <c r="C114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T114" i="9"/>
  <c r="U114" i="9"/>
  <c r="V114" i="9"/>
  <c r="W114" i="9"/>
  <c r="X114" i="9"/>
  <c r="Y114" i="9"/>
  <c r="Z114" i="9"/>
  <c r="B115" i="9"/>
  <c r="C115" i="9"/>
  <c r="D115" i="9"/>
  <c r="E115" i="9"/>
  <c r="F115" i="9"/>
  <c r="G115" i="9"/>
  <c r="H115" i="9"/>
  <c r="I115" i="9"/>
  <c r="J115" i="9"/>
  <c r="K115" i="9"/>
  <c r="L115" i="9"/>
  <c r="M115" i="9"/>
  <c r="N115" i="9"/>
  <c r="O115" i="9"/>
  <c r="P115" i="9"/>
  <c r="Q115" i="9"/>
  <c r="R115" i="9"/>
  <c r="S115" i="9"/>
  <c r="T115" i="9"/>
  <c r="U115" i="9"/>
  <c r="V115" i="9"/>
  <c r="W115" i="9"/>
  <c r="X115" i="9"/>
  <c r="Y115" i="9"/>
  <c r="Z115" i="9"/>
  <c r="B116" i="9"/>
  <c r="C116" i="9"/>
  <c r="D116" i="9"/>
  <c r="E116" i="9"/>
  <c r="F116" i="9"/>
  <c r="G116" i="9"/>
  <c r="H116" i="9"/>
  <c r="I116" i="9"/>
  <c r="J116" i="9"/>
  <c r="K116" i="9"/>
  <c r="L116" i="9"/>
  <c r="M116" i="9"/>
  <c r="N116" i="9"/>
  <c r="O116" i="9"/>
  <c r="P116" i="9"/>
  <c r="Q116" i="9"/>
  <c r="R116" i="9"/>
  <c r="S116" i="9"/>
  <c r="T116" i="9"/>
  <c r="U116" i="9"/>
  <c r="V116" i="9"/>
  <c r="W116" i="9"/>
  <c r="X116" i="9"/>
  <c r="Y116" i="9"/>
  <c r="Z116" i="9"/>
  <c r="B117" i="9"/>
  <c r="C117" i="9"/>
  <c r="D117" i="9"/>
  <c r="E117" i="9"/>
  <c r="F117" i="9"/>
  <c r="G117" i="9"/>
  <c r="H117" i="9"/>
  <c r="I117" i="9"/>
  <c r="J117" i="9"/>
  <c r="K117" i="9"/>
  <c r="L117" i="9"/>
  <c r="M117" i="9"/>
  <c r="N117" i="9"/>
  <c r="O117" i="9"/>
  <c r="P117" i="9"/>
  <c r="Q117" i="9"/>
  <c r="R117" i="9"/>
  <c r="S117" i="9"/>
  <c r="T117" i="9"/>
  <c r="U117" i="9"/>
  <c r="V117" i="9"/>
  <c r="W117" i="9"/>
  <c r="X117" i="9"/>
  <c r="Y117" i="9"/>
  <c r="Z117" i="9"/>
  <c r="B118" i="9"/>
  <c r="C118" i="9"/>
  <c r="D118" i="9"/>
  <c r="E118" i="9"/>
  <c r="F118" i="9"/>
  <c r="G118" i="9"/>
  <c r="H118" i="9"/>
  <c r="I118" i="9"/>
  <c r="J118" i="9"/>
  <c r="K118" i="9"/>
  <c r="L118" i="9"/>
  <c r="M118" i="9"/>
  <c r="N118" i="9"/>
  <c r="O118" i="9"/>
  <c r="P118" i="9"/>
  <c r="Q118" i="9"/>
  <c r="R118" i="9"/>
  <c r="S118" i="9"/>
  <c r="T118" i="9"/>
  <c r="U118" i="9"/>
  <c r="V118" i="9"/>
  <c r="W118" i="9"/>
  <c r="X118" i="9"/>
  <c r="Y118" i="9"/>
  <c r="Z118" i="9"/>
  <c r="B119" i="9"/>
  <c r="C119" i="9"/>
  <c r="D119" i="9"/>
  <c r="E119" i="9"/>
  <c r="F119" i="9"/>
  <c r="G119" i="9"/>
  <c r="H119" i="9"/>
  <c r="I119" i="9"/>
  <c r="J119" i="9"/>
  <c r="K119" i="9"/>
  <c r="L119" i="9"/>
  <c r="M119" i="9"/>
  <c r="N119" i="9"/>
  <c r="O119" i="9"/>
  <c r="P119" i="9"/>
  <c r="Q119" i="9"/>
  <c r="R119" i="9"/>
  <c r="S119" i="9"/>
  <c r="T119" i="9"/>
  <c r="U119" i="9"/>
  <c r="V119" i="9"/>
  <c r="W119" i="9"/>
  <c r="X119" i="9"/>
  <c r="Y119" i="9"/>
  <c r="Z119" i="9"/>
  <c r="B120" i="9"/>
  <c r="C120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T120" i="9"/>
  <c r="U120" i="9"/>
  <c r="V120" i="9"/>
  <c r="W120" i="9"/>
  <c r="X120" i="9"/>
  <c r="Y120" i="9"/>
  <c r="Z120" i="9"/>
  <c r="B121" i="9"/>
  <c r="C121" i="9"/>
  <c r="D121" i="9"/>
  <c r="E121" i="9"/>
  <c r="F121" i="9"/>
  <c r="G121" i="9"/>
  <c r="H121" i="9"/>
  <c r="I121" i="9"/>
  <c r="J121" i="9"/>
  <c r="K121" i="9"/>
  <c r="L121" i="9"/>
  <c r="M121" i="9"/>
  <c r="N121" i="9"/>
  <c r="O121" i="9"/>
  <c r="P121" i="9"/>
  <c r="Q121" i="9"/>
  <c r="R121" i="9"/>
  <c r="S121" i="9"/>
  <c r="T121" i="9"/>
  <c r="U121" i="9"/>
  <c r="V121" i="9"/>
  <c r="W121" i="9"/>
  <c r="X121" i="9"/>
  <c r="Y121" i="9"/>
  <c r="Z121" i="9"/>
  <c r="B122" i="9"/>
  <c r="C122" i="9"/>
  <c r="D122" i="9"/>
  <c r="E122" i="9"/>
  <c r="F122" i="9"/>
  <c r="G122" i="9"/>
  <c r="H122" i="9"/>
  <c r="I122" i="9"/>
  <c r="J122" i="9"/>
  <c r="K122" i="9"/>
  <c r="L122" i="9"/>
  <c r="M122" i="9"/>
  <c r="N122" i="9"/>
  <c r="O122" i="9"/>
  <c r="P122" i="9"/>
  <c r="Q122" i="9"/>
  <c r="R122" i="9"/>
  <c r="S122" i="9"/>
  <c r="T122" i="9"/>
  <c r="U122" i="9"/>
  <c r="V122" i="9"/>
  <c r="W122" i="9"/>
  <c r="X122" i="9"/>
  <c r="Y122" i="9"/>
  <c r="Z122" i="9"/>
  <c r="B123" i="9"/>
  <c r="C123" i="9"/>
  <c r="D123" i="9"/>
  <c r="E123" i="9"/>
  <c r="F123" i="9"/>
  <c r="G123" i="9"/>
  <c r="H123" i="9"/>
  <c r="I123" i="9"/>
  <c r="J123" i="9"/>
  <c r="K123" i="9"/>
  <c r="L123" i="9"/>
  <c r="M123" i="9"/>
  <c r="N123" i="9"/>
  <c r="O123" i="9"/>
  <c r="P123" i="9"/>
  <c r="Q123" i="9"/>
  <c r="R123" i="9"/>
  <c r="S123" i="9"/>
  <c r="T123" i="9"/>
  <c r="U123" i="9"/>
  <c r="V123" i="9"/>
  <c r="W123" i="9"/>
  <c r="X123" i="9"/>
  <c r="Y123" i="9"/>
  <c r="Z123" i="9"/>
  <c r="B124" i="9"/>
  <c r="C124" i="9"/>
  <c r="D124" i="9"/>
  <c r="E124" i="9"/>
  <c r="F124" i="9"/>
  <c r="G124" i="9"/>
  <c r="H124" i="9"/>
  <c r="I124" i="9"/>
  <c r="J124" i="9"/>
  <c r="K124" i="9"/>
  <c r="L124" i="9"/>
  <c r="M124" i="9"/>
  <c r="N124" i="9"/>
  <c r="O124" i="9"/>
  <c r="P124" i="9"/>
  <c r="Q124" i="9"/>
  <c r="R124" i="9"/>
  <c r="S124" i="9"/>
  <c r="T124" i="9"/>
  <c r="U124" i="9"/>
  <c r="V124" i="9"/>
  <c r="W124" i="9"/>
  <c r="X124" i="9"/>
  <c r="Y124" i="9"/>
  <c r="Z124" i="9"/>
  <c r="B125" i="9"/>
  <c r="C125" i="9"/>
  <c r="D125" i="9"/>
  <c r="E125" i="9"/>
  <c r="F125" i="9"/>
  <c r="G125" i="9"/>
  <c r="H125" i="9"/>
  <c r="I125" i="9"/>
  <c r="J125" i="9"/>
  <c r="K125" i="9"/>
  <c r="L125" i="9"/>
  <c r="M125" i="9"/>
  <c r="N125" i="9"/>
  <c r="O125" i="9"/>
  <c r="P125" i="9"/>
  <c r="Q125" i="9"/>
  <c r="R125" i="9"/>
  <c r="S125" i="9"/>
  <c r="T125" i="9"/>
  <c r="U125" i="9"/>
  <c r="V125" i="9"/>
  <c r="W125" i="9"/>
  <c r="X125" i="9"/>
  <c r="Y125" i="9"/>
  <c r="Z125" i="9"/>
  <c r="B126" i="9"/>
  <c r="C126" i="9"/>
  <c r="D126" i="9"/>
  <c r="E126" i="9"/>
  <c r="F126" i="9"/>
  <c r="G126" i="9"/>
  <c r="H126" i="9"/>
  <c r="I126" i="9"/>
  <c r="J126" i="9"/>
  <c r="K126" i="9"/>
  <c r="L126" i="9"/>
  <c r="M126" i="9"/>
  <c r="N126" i="9"/>
  <c r="O126" i="9"/>
  <c r="P126" i="9"/>
  <c r="Q126" i="9"/>
  <c r="R126" i="9"/>
  <c r="S126" i="9"/>
  <c r="T126" i="9"/>
  <c r="U126" i="9"/>
  <c r="V126" i="9"/>
  <c r="W126" i="9"/>
  <c r="X126" i="9"/>
  <c r="Y126" i="9"/>
  <c r="Z126" i="9"/>
  <c r="B127" i="9"/>
  <c r="C127" i="9"/>
  <c r="D127" i="9"/>
  <c r="E127" i="9"/>
  <c r="F127" i="9"/>
  <c r="G127" i="9"/>
  <c r="H127" i="9"/>
  <c r="I127" i="9"/>
  <c r="J127" i="9"/>
  <c r="K127" i="9"/>
  <c r="L127" i="9"/>
  <c r="M127" i="9"/>
  <c r="N127" i="9"/>
  <c r="O127" i="9"/>
  <c r="P127" i="9"/>
  <c r="Q127" i="9"/>
  <c r="R127" i="9"/>
  <c r="S127" i="9"/>
  <c r="T127" i="9"/>
  <c r="U127" i="9"/>
  <c r="V127" i="9"/>
  <c r="W127" i="9"/>
  <c r="X127" i="9"/>
  <c r="Y127" i="9"/>
  <c r="Z127" i="9"/>
  <c r="B128" i="9"/>
  <c r="C128" i="9"/>
  <c r="D128" i="9"/>
  <c r="E128" i="9"/>
  <c r="F128" i="9"/>
  <c r="G128" i="9"/>
  <c r="H128" i="9"/>
  <c r="I128" i="9"/>
  <c r="J128" i="9"/>
  <c r="K128" i="9"/>
  <c r="L128" i="9"/>
  <c r="M128" i="9"/>
  <c r="N128" i="9"/>
  <c r="O128" i="9"/>
  <c r="P128" i="9"/>
  <c r="Q128" i="9"/>
  <c r="R128" i="9"/>
  <c r="S128" i="9"/>
  <c r="T128" i="9"/>
  <c r="U128" i="9"/>
  <c r="V128" i="9"/>
  <c r="W128" i="9"/>
  <c r="X128" i="9"/>
  <c r="Y128" i="9"/>
  <c r="Z128" i="9"/>
  <c r="B129" i="9"/>
  <c r="C129" i="9"/>
  <c r="D129" i="9"/>
  <c r="E129" i="9"/>
  <c r="F129" i="9"/>
  <c r="G129" i="9"/>
  <c r="H129" i="9"/>
  <c r="I129" i="9"/>
  <c r="J129" i="9"/>
  <c r="K129" i="9"/>
  <c r="L129" i="9"/>
  <c r="M129" i="9"/>
  <c r="N129" i="9"/>
  <c r="O129" i="9"/>
  <c r="P129" i="9"/>
  <c r="Q129" i="9"/>
  <c r="R129" i="9"/>
  <c r="S129" i="9"/>
  <c r="T129" i="9"/>
  <c r="U129" i="9"/>
  <c r="V129" i="9"/>
  <c r="W129" i="9"/>
  <c r="X129" i="9"/>
  <c r="Y129" i="9"/>
  <c r="Z129" i="9"/>
  <c r="B130" i="9"/>
  <c r="C130" i="9"/>
  <c r="D130" i="9"/>
  <c r="E130" i="9"/>
  <c r="F130" i="9"/>
  <c r="G130" i="9"/>
  <c r="H130" i="9"/>
  <c r="I130" i="9"/>
  <c r="J130" i="9"/>
  <c r="K130" i="9"/>
  <c r="L130" i="9"/>
  <c r="M130" i="9"/>
  <c r="N130" i="9"/>
  <c r="O130" i="9"/>
  <c r="P130" i="9"/>
  <c r="Q130" i="9"/>
  <c r="R130" i="9"/>
  <c r="S130" i="9"/>
  <c r="T130" i="9"/>
  <c r="U130" i="9"/>
  <c r="V130" i="9"/>
  <c r="W130" i="9"/>
  <c r="X130" i="9"/>
  <c r="Y130" i="9"/>
  <c r="Z130" i="9"/>
  <c r="B131" i="9"/>
  <c r="C131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P131" i="9"/>
  <c r="Q131" i="9"/>
  <c r="R131" i="9"/>
  <c r="S131" i="9"/>
  <c r="T131" i="9"/>
  <c r="U131" i="9"/>
  <c r="V131" i="9"/>
  <c r="W131" i="9"/>
  <c r="X131" i="9"/>
  <c r="Y131" i="9"/>
  <c r="Z131" i="9"/>
  <c r="B132" i="9"/>
  <c r="C132" i="9"/>
  <c r="D132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T132" i="9"/>
  <c r="U132" i="9"/>
  <c r="V132" i="9"/>
  <c r="W132" i="9"/>
  <c r="X132" i="9"/>
  <c r="Y132" i="9"/>
  <c r="Z132" i="9"/>
  <c r="B133" i="9"/>
  <c r="C133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B134" i="9"/>
  <c r="C134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T134" i="9"/>
  <c r="U134" i="9"/>
  <c r="V134" i="9"/>
  <c r="W134" i="9"/>
  <c r="X134" i="9"/>
  <c r="Y134" i="9"/>
  <c r="Z134" i="9"/>
  <c r="B135" i="9"/>
  <c r="C135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T135" i="9"/>
  <c r="U135" i="9"/>
  <c r="V135" i="9"/>
  <c r="W135" i="9"/>
  <c r="X135" i="9"/>
  <c r="Y135" i="9"/>
  <c r="Z135" i="9"/>
  <c r="B136" i="9"/>
  <c r="C136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T136" i="9"/>
  <c r="U136" i="9"/>
  <c r="V136" i="9"/>
  <c r="W136" i="9"/>
  <c r="X136" i="9"/>
  <c r="Y136" i="9"/>
  <c r="Z136" i="9"/>
  <c r="B137" i="9"/>
  <c r="C137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T137" i="9"/>
  <c r="U137" i="9"/>
  <c r="V137" i="9"/>
  <c r="W137" i="9"/>
  <c r="X137" i="9"/>
  <c r="Y137" i="9"/>
  <c r="Z137" i="9"/>
  <c r="B138" i="9"/>
  <c r="C138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P138" i="9"/>
  <c r="Q138" i="9"/>
  <c r="R138" i="9"/>
  <c r="S138" i="9"/>
  <c r="T138" i="9"/>
  <c r="U138" i="9"/>
  <c r="V138" i="9"/>
  <c r="W138" i="9"/>
  <c r="X138" i="9"/>
  <c r="Y138" i="9"/>
  <c r="Z138" i="9"/>
  <c r="B139" i="9"/>
  <c r="C139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X139" i="9"/>
  <c r="Y139" i="9"/>
  <c r="Z139" i="9"/>
  <c r="B140" i="9"/>
  <c r="C140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P140" i="9"/>
  <c r="Q140" i="9"/>
  <c r="R140" i="9"/>
  <c r="S140" i="9"/>
  <c r="T140" i="9"/>
  <c r="U140" i="9"/>
  <c r="V140" i="9"/>
  <c r="W140" i="9"/>
  <c r="X140" i="9"/>
  <c r="Y140" i="9"/>
  <c r="Z140" i="9"/>
  <c r="B141" i="9"/>
  <c r="C141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T141" i="9"/>
  <c r="U141" i="9"/>
  <c r="V141" i="9"/>
  <c r="W141" i="9"/>
  <c r="X141" i="9"/>
  <c r="Y141" i="9"/>
  <c r="Z141" i="9"/>
  <c r="B142" i="9"/>
  <c r="C142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P142" i="9"/>
  <c r="Q142" i="9"/>
  <c r="R142" i="9"/>
  <c r="S142" i="9"/>
  <c r="T142" i="9"/>
  <c r="U142" i="9"/>
  <c r="V142" i="9"/>
  <c r="W142" i="9"/>
  <c r="X142" i="9"/>
  <c r="Y142" i="9"/>
  <c r="Z142" i="9"/>
  <c r="B143" i="9"/>
  <c r="C143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T143" i="9"/>
  <c r="U143" i="9"/>
  <c r="V143" i="9"/>
  <c r="W143" i="9"/>
  <c r="X143" i="9"/>
  <c r="Y143" i="9"/>
  <c r="Z143" i="9"/>
  <c r="B144" i="9"/>
  <c r="C144" i="9"/>
  <c r="D144" i="9"/>
  <c r="E144" i="9"/>
  <c r="F144" i="9"/>
  <c r="G144" i="9"/>
  <c r="H144" i="9"/>
  <c r="I144" i="9"/>
  <c r="J144" i="9"/>
  <c r="K144" i="9"/>
  <c r="L144" i="9"/>
  <c r="M144" i="9"/>
  <c r="N144" i="9"/>
  <c r="O144" i="9"/>
  <c r="P144" i="9"/>
  <c r="Q144" i="9"/>
  <c r="R144" i="9"/>
  <c r="S144" i="9"/>
  <c r="T144" i="9"/>
  <c r="U144" i="9"/>
  <c r="V144" i="9"/>
  <c r="W144" i="9"/>
  <c r="X144" i="9"/>
  <c r="Y144" i="9"/>
  <c r="Z144" i="9"/>
  <c r="B145" i="9"/>
  <c r="C145" i="9"/>
  <c r="D145" i="9"/>
  <c r="E145" i="9"/>
  <c r="F145" i="9"/>
  <c r="G145" i="9"/>
  <c r="H145" i="9"/>
  <c r="I145" i="9"/>
  <c r="J145" i="9"/>
  <c r="K145" i="9"/>
  <c r="L145" i="9"/>
  <c r="M145" i="9"/>
  <c r="N145" i="9"/>
  <c r="O145" i="9"/>
  <c r="P145" i="9"/>
  <c r="Q145" i="9"/>
  <c r="R145" i="9"/>
  <c r="S145" i="9"/>
  <c r="T145" i="9"/>
  <c r="U145" i="9"/>
  <c r="V145" i="9"/>
  <c r="W145" i="9"/>
  <c r="X145" i="9"/>
  <c r="Y145" i="9"/>
  <c r="Z145" i="9"/>
  <c r="B146" i="9"/>
  <c r="C146" i="9"/>
  <c r="D146" i="9"/>
  <c r="E146" i="9"/>
  <c r="F146" i="9"/>
  <c r="G146" i="9"/>
  <c r="H146" i="9"/>
  <c r="I146" i="9"/>
  <c r="J146" i="9"/>
  <c r="K146" i="9"/>
  <c r="L146" i="9"/>
  <c r="M146" i="9"/>
  <c r="N146" i="9"/>
  <c r="O146" i="9"/>
  <c r="P146" i="9"/>
  <c r="Q146" i="9"/>
  <c r="R146" i="9"/>
  <c r="S146" i="9"/>
  <c r="T146" i="9"/>
  <c r="U146" i="9"/>
  <c r="V146" i="9"/>
  <c r="W146" i="9"/>
  <c r="X146" i="9"/>
  <c r="Y146" i="9"/>
  <c r="Z146" i="9"/>
  <c r="B147" i="9"/>
  <c r="C147" i="9"/>
  <c r="D147" i="9"/>
  <c r="E147" i="9"/>
  <c r="F147" i="9"/>
  <c r="G147" i="9"/>
  <c r="H147" i="9"/>
  <c r="I147" i="9"/>
  <c r="J147" i="9"/>
  <c r="K147" i="9"/>
  <c r="L147" i="9"/>
  <c r="M147" i="9"/>
  <c r="N147" i="9"/>
  <c r="O147" i="9"/>
  <c r="P147" i="9"/>
  <c r="Q147" i="9"/>
  <c r="R147" i="9"/>
  <c r="S147" i="9"/>
  <c r="T147" i="9"/>
  <c r="U147" i="9"/>
  <c r="V147" i="9"/>
  <c r="W147" i="9"/>
  <c r="X147" i="9"/>
  <c r="Y147" i="9"/>
  <c r="Z147" i="9"/>
  <c r="B148" i="9"/>
  <c r="C148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T148" i="9"/>
  <c r="U148" i="9"/>
  <c r="V148" i="9"/>
  <c r="W148" i="9"/>
  <c r="X148" i="9"/>
  <c r="Y148" i="9"/>
  <c r="Z148" i="9"/>
  <c r="B149" i="9"/>
  <c r="C149" i="9"/>
  <c r="D149" i="9"/>
  <c r="E149" i="9"/>
  <c r="F149" i="9"/>
  <c r="G149" i="9"/>
  <c r="H149" i="9"/>
  <c r="I149" i="9"/>
  <c r="J149" i="9"/>
  <c r="K149" i="9"/>
  <c r="L149" i="9"/>
  <c r="M149" i="9"/>
  <c r="N149" i="9"/>
  <c r="O149" i="9"/>
  <c r="P149" i="9"/>
  <c r="Q149" i="9"/>
  <c r="R149" i="9"/>
  <c r="S149" i="9"/>
  <c r="T149" i="9"/>
  <c r="U149" i="9"/>
  <c r="V149" i="9"/>
  <c r="W149" i="9"/>
  <c r="X149" i="9"/>
  <c r="Y149" i="9"/>
  <c r="Z149" i="9"/>
  <c r="B150" i="9"/>
  <c r="C150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T150" i="9"/>
  <c r="U150" i="9"/>
  <c r="V150" i="9"/>
  <c r="W150" i="9"/>
  <c r="X150" i="9"/>
  <c r="Y150" i="9"/>
  <c r="Z150" i="9"/>
  <c r="B151" i="9"/>
  <c r="C151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P151" i="9"/>
  <c r="Q151" i="9"/>
  <c r="R151" i="9"/>
  <c r="S151" i="9"/>
  <c r="T151" i="9"/>
  <c r="U151" i="9"/>
  <c r="V151" i="9"/>
  <c r="W151" i="9"/>
  <c r="X151" i="9"/>
  <c r="Y151" i="9"/>
  <c r="Z151" i="9"/>
  <c r="B152" i="9"/>
  <c r="C152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X152" i="9"/>
  <c r="Y152" i="9"/>
  <c r="Z152" i="9"/>
  <c r="B153" i="9"/>
  <c r="C153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T153" i="9"/>
  <c r="U153" i="9"/>
  <c r="V153" i="9"/>
  <c r="W153" i="9"/>
  <c r="X153" i="9"/>
  <c r="Y153" i="9"/>
  <c r="Z153" i="9"/>
  <c r="B154" i="9"/>
  <c r="C154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P154" i="9"/>
  <c r="Q154" i="9"/>
  <c r="R154" i="9"/>
  <c r="S154" i="9"/>
  <c r="T154" i="9"/>
  <c r="U154" i="9"/>
  <c r="V154" i="9"/>
  <c r="W154" i="9"/>
  <c r="X154" i="9"/>
  <c r="Y154" i="9"/>
  <c r="Z154" i="9"/>
  <c r="B155" i="9"/>
  <c r="C155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T155" i="9"/>
  <c r="U155" i="9"/>
  <c r="V155" i="9"/>
  <c r="W155" i="9"/>
  <c r="X155" i="9"/>
  <c r="Y155" i="9"/>
  <c r="Z155" i="9"/>
  <c r="B156" i="9"/>
  <c r="C156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P156" i="9"/>
  <c r="Q156" i="9"/>
  <c r="R156" i="9"/>
  <c r="S156" i="9"/>
  <c r="T156" i="9"/>
  <c r="U156" i="9"/>
  <c r="V156" i="9"/>
  <c r="W156" i="9"/>
  <c r="X156" i="9"/>
  <c r="Y156" i="9"/>
  <c r="Z156" i="9"/>
  <c r="B157" i="9"/>
  <c r="C157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T157" i="9"/>
  <c r="U157" i="9"/>
  <c r="V157" i="9"/>
  <c r="W157" i="9"/>
  <c r="X157" i="9"/>
  <c r="Y157" i="9"/>
  <c r="Z157" i="9"/>
  <c r="B158" i="9"/>
  <c r="C158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P158" i="9"/>
  <c r="Q158" i="9"/>
  <c r="R158" i="9"/>
  <c r="S158" i="9"/>
  <c r="T158" i="9"/>
  <c r="U158" i="9"/>
  <c r="V158" i="9"/>
  <c r="W158" i="9"/>
  <c r="X158" i="9"/>
  <c r="Y158" i="9"/>
  <c r="Z158" i="9"/>
  <c r="B159" i="9"/>
  <c r="C159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P159" i="9"/>
  <c r="Q159" i="9"/>
  <c r="R159" i="9"/>
  <c r="S159" i="9"/>
  <c r="T159" i="9"/>
  <c r="U159" i="9"/>
  <c r="V159" i="9"/>
  <c r="W159" i="9"/>
  <c r="X159" i="9"/>
  <c r="Y159" i="9"/>
  <c r="Z159" i="9"/>
  <c r="B160" i="9"/>
  <c r="C160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T160" i="9"/>
  <c r="U160" i="9"/>
  <c r="V160" i="9"/>
  <c r="W160" i="9"/>
  <c r="X160" i="9"/>
  <c r="Y160" i="9"/>
  <c r="Z160" i="9"/>
  <c r="B161" i="9"/>
  <c r="C161" i="9"/>
  <c r="D161" i="9"/>
  <c r="E161" i="9"/>
  <c r="F161" i="9"/>
  <c r="G161" i="9"/>
  <c r="H161" i="9"/>
  <c r="I161" i="9"/>
  <c r="J161" i="9"/>
  <c r="K161" i="9"/>
  <c r="L161" i="9"/>
  <c r="M161" i="9"/>
  <c r="N161" i="9"/>
  <c r="O161" i="9"/>
  <c r="P161" i="9"/>
  <c r="Q161" i="9"/>
  <c r="R161" i="9"/>
  <c r="S161" i="9"/>
  <c r="T161" i="9"/>
  <c r="U161" i="9"/>
  <c r="V161" i="9"/>
  <c r="W161" i="9"/>
  <c r="X161" i="9"/>
  <c r="Y161" i="9"/>
  <c r="Z161" i="9"/>
  <c r="B162" i="9"/>
  <c r="C162" i="9"/>
  <c r="D162" i="9"/>
  <c r="E162" i="9"/>
  <c r="F162" i="9"/>
  <c r="G162" i="9"/>
  <c r="H162" i="9"/>
  <c r="I162" i="9"/>
  <c r="J162" i="9"/>
  <c r="K162" i="9"/>
  <c r="L162" i="9"/>
  <c r="M162" i="9"/>
  <c r="N162" i="9"/>
  <c r="O162" i="9"/>
  <c r="P162" i="9"/>
  <c r="Q162" i="9"/>
  <c r="R162" i="9"/>
  <c r="S162" i="9"/>
  <c r="T162" i="9"/>
  <c r="U162" i="9"/>
  <c r="V162" i="9"/>
  <c r="W162" i="9"/>
  <c r="X162" i="9"/>
  <c r="Y162" i="9"/>
  <c r="Z162" i="9"/>
  <c r="B163" i="9"/>
  <c r="C163" i="9"/>
  <c r="D163" i="9"/>
  <c r="E163" i="9"/>
  <c r="F163" i="9"/>
  <c r="G163" i="9"/>
  <c r="H163" i="9"/>
  <c r="I163" i="9"/>
  <c r="J163" i="9"/>
  <c r="K163" i="9"/>
  <c r="L163" i="9"/>
  <c r="M163" i="9"/>
  <c r="N163" i="9"/>
  <c r="O163" i="9"/>
  <c r="P163" i="9"/>
  <c r="Q163" i="9"/>
  <c r="R163" i="9"/>
  <c r="S163" i="9"/>
  <c r="T163" i="9"/>
  <c r="U163" i="9"/>
  <c r="V163" i="9"/>
  <c r="W163" i="9"/>
  <c r="X163" i="9"/>
  <c r="Y163" i="9"/>
  <c r="Z163" i="9"/>
  <c r="B164" i="9"/>
  <c r="C164" i="9"/>
  <c r="D164" i="9"/>
  <c r="E164" i="9"/>
  <c r="F164" i="9"/>
  <c r="G164" i="9"/>
  <c r="H164" i="9"/>
  <c r="I164" i="9"/>
  <c r="J164" i="9"/>
  <c r="K164" i="9"/>
  <c r="L164" i="9"/>
  <c r="M164" i="9"/>
  <c r="N164" i="9"/>
  <c r="O164" i="9"/>
  <c r="P164" i="9"/>
  <c r="Q164" i="9"/>
  <c r="R164" i="9"/>
  <c r="S164" i="9"/>
  <c r="T164" i="9"/>
  <c r="U164" i="9"/>
  <c r="V164" i="9"/>
  <c r="W164" i="9"/>
  <c r="X164" i="9"/>
  <c r="Y164" i="9"/>
  <c r="Z164" i="9"/>
  <c r="B165" i="9"/>
  <c r="C165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P165" i="9"/>
  <c r="Q165" i="9"/>
  <c r="R165" i="9"/>
  <c r="S165" i="9"/>
  <c r="T165" i="9"/>
  <c r="U165" i="9"/>
  <c r="V165" i="9"/>
  <c r="W165" i="9"/>
  <c r="X165" i="9"/>
  <c r="Y165" i="9"/>
  <c r="Z165" i="9"/>
  <c r="B166" i="9"/>
  <c r="C166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P166" i="9"/>
  <c r="Q166" i="9"/>
  <c r="R166" i="9"/>
  <c r="S166" i="9"/>
  <c r="T166" i="9"/>
  <c r="U166" i="9"/>
  <c r="V166" i="9"/>
  <c r="W166" i="9"/>
  <c r="X166" i="9"/>
  <c r="Y166" i="9"/>
  <c r="Z166" i="9"/>
  <c r="B167" i="9"/>
  <c r="C167" i="9"/>
  <c r="D167" i="9"/>
  <c r="E167" i="9"/>
  <c r="F167" i="9"/>
  <c r="G167" i="9"/>
  <c r="H167" i="9"/>
  <c r="I167" i="9"/>
  <c r="J167" i="9"/>
  <c r="K167" i="9"/>
  <c r="L167" i="9"/>
  <c r="M167" i="9"/>
  <c r="N167" i="9"/>
  <c r="O167" i="9"/>
  <c r="P167" i="9"/>
  <c r="Q167" i="9"/>
  <c r="R167" i="9"/>
  <c r="S167" i="9"/>
  <c r="T167" i="9"/>
  <c r="U167" i="9"/>
  <c r="V167" i="9"/>
  <c r="W167" i="9"/>
  <c r="X167" i="9"/>
  <c r="Y167" i="9"/>
  <c r="Z167" i="9"/>
  <c r="B168" i="9"/>
  <c r="C168" i="9"/>
  <c r="D168" i="9"/>
  <c r="E168" i="9"/>
  <c r="F168" i="9"/>
  <c r="G168" i="9"/>
  <c r="H168" i="9"/>
  <c r="I168" i="9"/>
  <c r="J168" i="9"/>
  <c r="K168" i="9"/>
  <c r="L168" i="9"/>
  <c r="M168" i="9"/>
  <c r="N168" i="9"/>
  <c r="O168" i="9"/>
  <c r="P168" i="9"/>
  <c r="Q168" i="9"/>
  <c r="R168" i="9"/>
  <c r="S168" i="9"/>
  <c r="T168" i="9"/>
  <c r="U168" i="9"/>
  <c r="V168" i="9"/>
  <c r="W168" i="9"/>
  <c r="X168" i="9"/>
  <c r="Y168" i="9"/>
  <c r="Z168" i="9"/>
  <c r="B169" i="9"/>
  <c r="C169" i="9"/>
  <c r="D169" i="9"/>
  <c r="E169" i="9"/>
  <c r="F169" i="9"/>
  <c r="G169" i="9"/>
  <c r="H169" i="9"/>
  <c r="I169" i="9"/>
  <c r="J169" i="9"/>
  <c r="K169" i="9"/>
  <c r="L169" i="9"/>
  <c r="M169" i="9"/>
  <c r="N169" i="9"/>
  <c r="O169" i="9"/>
  <c r="P169" i="9"/>
  <c r="Q169" i="9"/>
  <c r="R169" i="9"/>
  <c r="S169" i="9"/>
  <c r="T169" i="9"/>
  <c r="U169" i="9"/>
  <c r="V169" i="9"/>
  <c r="W169" i="9"/>
  <c r="X169" i="9"/>
  <c r="Y169" i="9"/>
  <c r="Z169" i="9"/>
  <c r="B170" i="9"/>
  <c r="C170" i="9"/>
  <c r="D170" i="9"/>
  <c r="E170" i="9"/>
  <c r="F170" i="9"/>
  <c r="G170" i="9"/>
  <c r="H170" i="9"/>
  <c r="I170" i="9"/>
  <c r="J170" i="9"/>
  <c r="K170" i="9"/>
  <c r="L170" i="9"/>
  <c r="M170" i="9"/>
  <c r="N170" i="9"/>
  <c r="O170" i="9"/>
  <c r="P170" i="9"/>
  <c r="Q170" i="9"/>
  <c r="R170" i="9"/>
  <c r="S170" i="9"/>
  <c r="T170" i="9"/>
  <c r="U170" i="9"/>
  <c r="V170" i="9"/>
  <c r="W170" i="9"/>
  <c r="X170" i="9"/>
  <c r="Y170" i="9"/>
  <c r="Z170" i="9"/>
  <c r="B171" i="9"/>
  <c r="C171" i="9"/>
  <c r="D171" i="9"/>
  <c r="E171" i="9"/>
  <c r="F171" i="9"/>
  <c r="G171" i="9"/>
  <c r="H171" i="9"/>
  <c r="I171" i="9"/>
  <c r="J171" i="9"/>
  <c r="K171" i="9"/>
  <c r="L171" i="9"/>
  <c r="M171" i="9"/>
  <c r="N171" i="9"/>
  <c r="O171" i="9"/>
  <c r="P171" i="9"/>
  <c r="Q171" i="9"/>
  <c r="R171" i="9"/>
  <c r="S171" i="9"/>
  <c r="T171" i="9"/>
  <c r="U171" i="9"/>
  <c r="V171" i="9"/>
  <c r="W171" i="9"/>
  <c r="X171" i="9"/>
  <c r="Y171" i="9"/>
  <c r="Z171" i="9"/>
  <c r="B172" i="9"/>
  <c r="C172" i="9"/>
  <c r="D172" i="9"/>
  <c r="E172" i="9"/>
  <c r="F172" i="9"/>
  <c r="G172" i="9"/>
  <c r="H172" i="9"/>
  <c r="I172" i="9"/>
  <c r="J172" i="9"/>
  <c r="K172" i="9"/>
  <c r="L172" i="9"/>
  <c r="M172" i="9"/>
  <c r="N172" i="9"/>
  <c r="O172" i="9"/>
  <c r="P172" i="9"/>
  <c r="Q172" i="9"/>
  <c r="R172" i="9"/>
  <c r="S172" i="9"/>
  <c r="T172" i="9"/>
  <c r="U172" i="9"/>
  <c r="V172" i="9"/>
  <c r="W172" i="9"/>
  <c r="X172" i="9"/>
  <c r="Y172" i="9"/>
  <c r="Z172" i="9"/>
  <c r="B173" i="9"/>
  <c r="C173" i="9"/>
  <c r="D173" i="9"/>
  <c r="E173" i="9"/>
  <c r="F173" i="9"/>
  <c r="G173" i="9"/>
  <c r="H173" i="9"/>
  <c r="I173" i="9"/>
  <c r="J173" i="9"/>
  <c r="K173" i="9"/>
  <c r="L173" i="9"/>
  <c r="M173" i="9"/>
  <c r="N173" i="9"/>
  <c r="O173" i="9"/>
  <c r="P173" i="9"/>
  <c r="Q173" i="9"/>
  <c r="R173" i="9"/>
  <c r="S173" i="9"/>
  <c r="T173" i="9"/>
  <c r="U173" i="9"/>
  <c r="V173" i="9"/>
  <c r="W173" i="9"/>
  <c r="X173" i="9"/>
  <c r="Y173" i="9"/>
  <c r="Z173" i="9"/>
  <c r="B174" i="9"/>
  <c r="C174" i="9"/>
  <c r="D174" i="9"/>
  <c r="E174" i="9"/>
  <c r="F174" i="9"/>
  <c r="G174" i="9"/>
  <c r="H174" i="9"/>
  <c r="I174" i="9"/>
  <c r="J174" i="9"/>
  <c r="K174" i="9"/>
  <c r="L174" i="9"/>
  <c r="M174" i="9"/>
  <c r="N174" i="9"/>
  <c r="O174" i="9"/>
  <c r="P174" i="9"/>
  <c r="Q174" i="9"/>
  <c r="R174" i="9"/>
  <c r="S174" i="9"/>
  <c r="T174" i="9"/>
  <c r="U174" i="9"/>
  <c r="V174" i="9"/>
  <c r="W174" i="9"/>
  <c r="X174" i="9"/>
  <c r="Y174" i="9"/>
  <c r="Z174" i="9"/>
  <c r="B175" i="9"/>
  <c r="C175" i="9"/>
  <c r="D175" i="9"/>
  <c r="E175" i="9"/>
  <c r="F175" i="9"/>
  <c r="G175" i="9"/>
  <c r="H175" i="9"/>
  <c r="I175" i="9"/>
  <c r="J175" i="9"/>
  <c r="K175" i="9"/>
  <c r="L175" i="9"/>
  <c r="M175" i="9"/>
  <c r="N175" i="9"/>
  <c r="O175" i="9"/>
  <c r="P175" i="9"/>
  <c r="Q175" i="9"/>
  <c r="R175" i="9"/>
  <c r="S175" i="9"/>
  <c r="T175" i="9"/>
  <c r="U175" i="9"/>
  <c r="V175" i="9"/>
  <c r="W175" i="9"/>
  <c r="X175" i="9"/>
  <c r="Y175" i="9"/>
  <c r="Z175" i="9"/>
  <c r="B176" i="9"/>
  <c r="C176" i="9"/>
  <c r="D176" i="9"/>
  <c r="E176" i="9"/>
  <c r="F176" i="9"/>
  <c r="G176" i="9"/>
  <c r="H176" i="9"/>
  <c r="I176" i="9"/>
  <c r="J176" i="9"/>
  <c r="K176" i="9"/>
  <c r="L176" i="9"/>
  <c r="M176" i="9"/>
  <c r="N176" i="9"/>
  <c r="O176" i="9"/>
  <c r="P176" i="9"/>
  <c r="Q176" i="9"/>
  <c r="R176" i="9"/>
  <c r="S176" i="9"/>
  <c r="T176" i="9"/>
  <c r="U176" i="9"/>
  <c r="V176" i="9"/>
  <c r="W176" i="9"/>
  <c r="X176" i="9"/>
  <c r="Y176" i="9"/>
  <c r="Z176" i="9"/>
  <c r="B177" i="9"/>
  <c r="C177" i="9"/>
  <c r="D177" i="9"/>
  <c r="E177" i="9"/>
  <c r="F177" i="9"/>
  <c r="G177" i="9"/>
  <c r="H177" i="9"/>
  <c r="I177" i="9"/>
  <c r="J177" i="9"/>
  <c r="K177" i="9"/>
  <c r="L177" i="9"/>
  <c r="M177" i="9"/>
  <c r="N177" i="9"/>
  <c r="O177" i="9"/>
  <c r="P177" i="9"/>
  <c r="Q177" i="9"/>
  <c r="R177" i="9"/>
  <c r="S177" i="9"/>
  <c r="T177" i="9"/>
  <c r="U177" i="9"/>
  <c r="V177" i="9"/>
  <c r="W177" i="9"/>
  <c r="X177" i="9"/>
  <c r="Y177" i="9"/>
  <c r="Z177" i="9"/>
  <c r="B178" i="9"/>
  <c r="C178" i="9"/>
  <c r="D178" i="9"/>
  <c r="E178" i="9"/>
  <c r="F178" i="9"/>
  <c r="G178" i="9"/>
  <c r="H178" i="9"/>
  <c r="I178" i="9"/>
  <c r="J178" i="9"/>
  <c r="K178" i="9"/>
  <c r="L178" i="9"/>
  <c r="M178" i="9"/>
  <c r="N178" i="9"/>
  <c r="O178" i="9"/>
  <c r="P178" i="9"/>
  <c r="Q178" i="9"/>
  <c r="R178" i="9"/>
  <c r="S178" i="9"/>
  <c r="T178" i="9"/>
  <c r="U178" i="9"/>
  <c r="V178" i="9"/>
  <c r="W178" i="9"/>
  <c r="X178" i="9"/>
  <c r="Y178" i="9"/>
  <c r="Z178" i="9"/>
  <c r="B179" i="9"/>
  <c r="C179" i="9"/>
  <c r="D179" i="9"/>
  <c r="E179" i="9"/>
  <c r="F179" i="9"/>
  <c r="G179" i="9"/>
  <c r="H179" i="9"/>
  <c r="I179" i="9"/>
  <c r="J179" i="9"/>
  <c r="K179" i="9"/>
  <c r="L179" i="9"/>
  <c r="M179" i="9"/>
  <c r="N179" i="9"/>
  <c r="O179" i="9"/>
  <c r="P179" i="9"/>
  <c r="Q179" i="9"/>
  <c r="R179" i="9"/>
  <c r="S179" i="9"/>
  <c r="T179" i="9"/>
  <c r="U179" i="9"/>
  <c r="V179" i="9"/>
  <c r="W179" i="9"/>
  <c r="X179" i="9"/>
  <c r="Y179" i="9"/>
  <c r="Z179" i="9"/>
  <c r="B180" i="9"/>
  <c r="C180" i="9"/>
  <c r="D180" i="9"/>
  <c r="E180" i="9"/>
  <c r="F180" i="9"/>
  <c r="G180" i="9"/>
  <c r="H180" i="9"/>
  <c r="I180" i="9"/>
  <c r="J180" i="9"/>
  <c r="K180" i="9"/>
  <c r="L180" i="9"/>
  <c r="M180" i="9"/>
  <c r="N180" i="9"/>
  <c r="O180" i="9"/>
  <c r="P180" i="9"/>
  <c r="Q180" i="9"/>
  <c r="R180" i="9"/>
  <c r="S180" i="9"/>
  <c r="T180" i="9"/>
  <c r="U180" i="9"/>
  <c r="V180" i="9"/>
  <c r="W180" i="9"/>
  <c r="X180" i="9"/>
  <c r="Y180" i="9"/>
  <c r="Z180" i="9"/>
  <c r="B181" i="9"/>
  <c r="C181" i="9"/>
  <c r="D181" i="9"/>
  <c r="E181" i="9"/>
  <c r="F181" i="9"/>
  <c r="G181" i="9"/>
  <c r="H181" i="9"/>
  <c r="I181" i="9"/>
  <c r="J181" i="9"/>
  <c r="K181" i="9"/>
  <c r="L181" i="9"/>
  <c r="M181" i="9"/>
  <c r="N181" i="9"/>
  <c r="O181" i="9"/>
  <c r="P181" i="9"/>
  <c r="Q181" i="9"/>
  <c r="R181" i="9"/>
  <c r="S181" i="9"/>
  <c r="T181" i="9"/>
  <c r="U181" i="9"/>
  <c r="V181" i="9"/>
  <c r="W181" i="9"/>
  <c r="X181" i="9"/>
  <c r="Y181" i="9"/>
  <c r="Z181" i="9"/>
  <c r="B182" i="9"/>
  <c r="C182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P182" i="9"/>
  <c r="Q182" i="9"/>
  <c r="R182" i="9"/>
  <c r="S182" i="9"/>
  <c r="T182" i="9"/>
  <c r="U182" i="9"/>
  <c r="V182" i="9"/>
  <c r="W182" i="9"/>
  <c r="X182" i="9"/>
  <c r="Y182" i="9"/>
  <c r="Z182" i="9"/>
  <c r="B183" i="9"/>
  <c r="C183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P183" i="9"/>
  <c r="Q183" i="9"/>
  <c r="R183" i="9"/>
  <c r="S183" i="9"/>
  <c r="T183" i="9"/>
  <c r="U183" i="9"/>
  <c r="V183" i="9"/>
  <c r="W183" i="9"/>
  <c r="X183" i="9"/>
  <c r="Y183" i="9"/>
  <c r="Z183" i="9"/>
  <c r="B184" i="9"/>
  <c r="C184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T184" i="9"/>
  <c r="U184" i="9"/>
  <c r="V184" i="9"/>
  <c r="W184" i="9"/>
  <c r="X184" i="9"/>
  <c r="Y184" i="9"/>
  <c r="Z184" i="9"/>
  <c r="B185" i="9"/>
  <c r="C185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P185" i="9"/>
  <c r="Q185" i="9"/>
  <c r="R185" i="9"/>
  <c r="S185" i="9"/>
  <c r="T185" i="9"/>
  <c r="U185" i="9"/>
  <c r="V185" i="9"/>
  <c r="W185" i="9"/>
  <c r="X185" i="9"/>
  <c r="Y185" i="9"/>
  <c r="Z185" i="9"/>
  <c r="B186" i="9"/>
  <c r="C186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T186" i="9"/>
  <c r="U186" i="9"/>
  <c r="V186" i="9"/>
  <c r="W186" i="9"/>
  <c r="X186" i="9"/>
  <c r="Y186" i="9"/>
  <c r="Z186" i="9"/>
  <c r="B187" i="9"/>
  <c r="C187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P187" i="9"/>
  <c r="Q187" i="9"/>
  <c r="R187" i="9"/>
  <c r="S187" i="9"/>
  <c r="T187" i="9"/>
  <c r="U187" i="9"/>
  <c r="V187" i="9"/>
  <c r="W187" i="9"/>
  <c r="X187" i="9"/>
  <c r="Y187" i="9"/>
  <c r="Z187" i="9"/>
  <c r="B188" i="9"/>
  <c r="C188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P188" i="9"/>
  <c r="Q188" i="9"/>
  <c r="R188" i="9"/>
  <c r="S188" i="9"/>
  <c r="T188" i="9"/>
  <c r="U188" i="9"/>
  <c r="V188" i="9"/>
  <c r="W188" i="9"/>
  <c r="X188" i="9"/>
  <c r="Y188" i="9"/>
  <c r="Z188" i="9"/>
  <c r="B189" i="9"/>
  <c r="C189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T189" i="9"/>
  <c r="U189" i="9"/>
  <c r="V189" i="9"/>
  <c r="W189" i="9"/>
  <c r="X189" i="9"/>
  <c r="Y189" i="9"/>
  <c r="Z189" i="9"/>
  <c r="B190" i="9"/>
  <c r="C190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P190" i="9"/>
  <c r="Q190" i="9"/>
  <c r="R190" i="9"/>
  <c r="S190" i="9"/>
  <c r="T190" i="9"/>
  <c r="U190" i="9"/>
  <c r="V190" i="9"/>
  <c r="W190" i="9"/>
  <c r="X190" i="9"/>
  <c r="Y190" i="9"/>
  <c r="Z190" i="9"/>
  <c r="B191" i="9"/>
  <c r="C191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T191" i="9"/>
  <c r="U191" i="9"/>
  <c r="V191" i="9"/>
  <c r="W191" i="9"/>
  <c r="X191" i="9"/>
  <c r="Y191" i="9"/>
  <c r="Z191" i="9"/>
  <c r="B192" i="9"/>
  <c r="C192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P192" i="9"/>
  <c r="Q192" i="9"/>
  <c r="R192" i="9"/>
  <c r="S192" i="9"/>
  <c r="T192" i="9"/>
  <c r="U192" i="9"/>
  <c r="V192" i="9"/>
  <c r="W192" i="9"/>
  <c r="X192" i="9"/>
  <c r="Y192" i="9"/>
  <c r="Z192" i="9"/>
  <c r="B193" i="9"/>
  <c r="C193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T193" i="9"/>
  <c r="U193" i="9"/>
  <c r="V193" i="9"/>
  <c r="W193" i="9"/>
  <c r="X193" i="9"/>
  <c r="Y193" i="9"/>
  <c r="Z193" i="9"/>
  <c r="B194" i="9"/>
  <c r="C194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P194" i="9"/>
  <c r="Q194" i="9"/>
  <c r="R194" i="9"/>
  <c r="S194" i="9"/>
  <c r="T194" i="9"/>
  <c r="U194" i="9"/>
  <c r="V194" i="9"/>
  <c r="W194" i="9"/>
  <c r="X194" i="9"/>
  <c r="Y194" i="9"/>
  <c r="Z194" i="9"/>
  <c r="B195" i="9"/>
  <c r="C195" i="9"/>
  <c r="D195" i="9"/>
  <c r="E195" i="9"/>
  <c r="F195" i="9"/>
  <c r="G195" i="9"/>
  <c r="H195" i="9"/>
  <c r="I195" i="9"/>
  <c r="J195" i="9"/>
  <c r="K195" i="9"/>
  <c r="L195" i="9"/>
  <c r="M195" i="9"/>
  <c r="N195" i="9"/>
  <c r="O195" i="9"/>
  <c r="P195" i="9"/>
  <c r="Q195" i="9"/>
  <c r="R195" i="9"/>
  <c r="S195" i="9"/>
  <c r="T195" i="9"/>
  <c r="U195" i="9"/>
  <c r="V195" i="9"/>
  <c r="W195" i="9"/>
  <c r="X195" i="9"/>
  <c r="Y195" i="9"/>
  <c r="Z195" i="9"/>
  <c r="B196" i="9"/>
  <c r="C196" i="9"/>
  <c r="D196" i="9"/>
  <c r="E196" i="9"/>
  <c r="F196" i="9"/>
  <c r="G196" i="9"/>
  <c r="H196" i="9"/>
  <c r="I196" i="9"/>
  <c r="J196" i="9"/>
  <c r="K196" i="9"/>
  <c r="L196" i="9"/>
  <c r="M196" i="9"/>
  <c r="N196" i="9"/>
  <c r="O196" i="9"/>
  <c r="P196" i="9"/>
  <c r="Q196" i="9"/>
  <c r="R196" i="9"/>
  <c r="S196" i="9"/>
  <c r="T196" i="9"/>
  <c r="U196" i="9"/>
  <c r="V196" i="9"/>
  <c r="W196" i="9"/>
  <c r="X196" i="9"/>
  <c r="Y196" i="9"/>
  <c r="Z196" i="9"/>
  <c r="B197" i="9"/>
  <c r="C197" i="9"/>
  <c r="D197" i="9"/>
  <c r="E197" i="9"/>
  <c r="F197" i="9"/>
  <c r="G197" i="9"/>
  <c r="H197" i="9"/>
  <c r="I197" i="9"/>
  <c r="J197" i="9"/>
  <c r="K197" i="9"/>
  <c r="L197" i="9"/>
  <c r="M197" i="9"/>
  <c r="N197" i="9"/>
  <c r="O197" i="9"/>
  <c r="P197" i="9"/>
  <c r="Q197" i="9"/>
  <c r="R197" i="9"/>
  <c r="S197" i="9"/>
  <c r="T197" i="9"/>
  <c r="U197" i="9"/>
  <c r="V197" i="9"/>
  <c r="W197" i="9"/>
  <c r="X197" i="9"/>
  <c r="Y197" i="9"/>
  <c r="Z197" i="9"/>
  <c r="B198" i="9"/>
  <c r="C198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B199" i="9"/>
  <c r="C199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P199" i="9"/>
  <c r="Q199" i="9"/>
  <c r="R199" i="9"/>
  <c r="S199" i="9"/>
  <c r="T199" i="9"/>
  <c r="U199" i="9"/>
  <c r="V199" i="9"/>
  <c r="W199" i="9"/>
  <c r="X199" i="9"/>
  <c r="Y199" i="9"/>
  <c r="Z199" i="9"/>
  <c r="B200" i="9"/>
  <c r="C200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T200" i="9"/>
  <c r="U200" i="9"/>
  <c r="V200" i="9"/>
  <c r="W200" i="9"/>
  <c r="X200" i="9"/>
  <c r="Y200" i="9"/>
  <c r="Z200" i="9"/>
  <c r="B201" i="9"/>
  <c r="C201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P201" i="9"/>
  <c r="Q201" i="9"/>
  <c r="R201" i="9"/>
  <c r="S201" i="9"/>
  <c r="T201" i="9"/>
  <c r="U201" i="9"/>
  <c r="V201" i="9"/>
  <c r="W201" i="9"/>
  <c r="X201" i="9"/>
  <c r="Y201" i="9"/>
  <c r="Z201" i="9"/>
  <c r="B202" i="9"/>
  <c r="C202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P202" i="9"/>
  <c r="Q202" i="9"/>
  <c r="R202" i="9"/>
  <c r="S202" i="9"/>
  <c r="T202" i="9"/>
  <c r="U202" i="9"/>
  <c r="V202" i="9"/>
  <c r="W202" i="9"/>
  <c r="X202" i="9"/>
  <c r="Y202" i="9"/>
  <c r="Z202" i="9"/>
  <c r="B203" i="9"/>
  <c r="C203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P203" i="9"/>
  <c r="Q203" i="9"/>
  <c r="R203" i="9"/>
  <c r="S203" i="9"/>
  <c r="T203" i="9"/>
  <c r="U203" i="9"/>
  <c r="V203" i="9"/>
  <c r="W203" i="9"/>
  <c r="X203" i="9"/>
  <c r="Y203" i="9"/>
  <c r="Z203" i="9"/>
  <c r="B204" i="9"/>
  <c r="C204" i="9"/>
  <c r="D204" i="9"/>
  <c r="E204" i="9"/>
  <c r="F204" i="9"/>
  <c r="G204" i="9"/>
  <c r="H204" i="9"/>
  <c r="I204" i="9"/>
  <c r="J204" i="9"/>
  <c r="K204" i="9"/>
  <c r="L204" i="9"/>
  <c r="M204" i="9"/>
  <c r="N204" i="9"/>
  <c r="O204" i="9"/>
  <c r="P204" i="9"/>
  <c r="Q204" i="9"/>
  <c r="R204" i="9"/>
  <c r="S204" i="9"/>
  <c r="T204" i="9"/>
  <c r="U204" i="9"/>
  <c r="V204" i="9"/>
  <c r="W204" i="9"/>
  <c r="X204" i="9"/>
  <c r="Y204" i="9"/>
  <c r="Z204" i="9"/>
  <c r="B205" i="9"/>
  <c r="C205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P205" i="9"/>
  <c r="Q205" i="9"/>
  <c r="R205" i="9"/>
  <c r="S205" i="9"/>
  <c r="T205" i="9"/>
  <c r="U205" i="9"/>
  <c r="V205" i="9"/>
  <c r="W205" i="9"/>
  <c r="X205" i="9"/>
  <c r="Y205" i="9"/>
  <c r="Z205" i="9"/>
  <c r="B206" i="9"/>
  <c r="C206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P206" i="9"/>
  <c r="Q206" i="9"/>
  <c r="R206" i="9"/>
  <c r="S206" i="9"/>
  <c r="T206" i="9"/>
  <c r="U206" i="9"/>
  <c r="V206" i="9"/>
  <c r="W206" i="9"/>
  <c r="X206" i="9"/>
  <c r="Y206" i="9"/>
  <c r="Z206" i="9"/>
  <c r="B207" i="9"/>
  <c r="C207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T207" i="9"/>
  <c r="U207" i="9"/>
  <c r="V207" i="9"/>
  <c r="W207" i="9"/>
  <c r="X207" i="9"/>
  <c r="Y207" i="9"/>
  <c r="Z207" i="9"/>
  <c r="B208" i="9"/>
  <c r="C208" i="9"/>
  <c r="D208" i="9"/>
  <c r="E208" i="9"/>
  <c r="F208" i="9"/>
  <c r="G208" i="9"/>
  <c r="H208" i="9"/>
  <c r="I208" i="9"/>
  <c r="J208" i="9"/>
  <c r="K208" i="9"/>
  <c r="L208" i="9"/>
  <c r="M208" i="9"/>
  <c r="N208" i="9"/>
  <c r="O208" i="9"/>
  <c r="P208" i="9"/>
  <c r="Q208" i="9"/>
  <c r="R208" i="9"/>
  <c r="S208" i="9"/>
  <c r="T208" i="9"/>
  <c r="U208" i="9"/>
  <c r="V208" i="9"/>
  <c r="W208" i="9"/>
  <c r="X208" i="9"/>
  <c r="Y208" i="9"/>
  <c r="Z208" i="9"/>
  <c r="B209" i="9"/>
  <c r="C209" i="9"/>
  <c r="D209" i="9"/>
  <c r="E209" i="9"/>
  <c r="F209" i="9"/>
  <c r="G209" i="9"/>
  <c r="H209" i="9"/>
  <c r="I209" i="9"/>
  <c r="J209" i="9"/>
  <c r="K209" i="9"/>
  <c r="L209" i="9"/>
  <c r="M209" i="9"/>
  <c r="N209" i="9"/>
  <c r="O209" i="9"/>
  <c r="P209" i="9"/>
  <c r="Q209" i="9"/>
  <c r="R209" i="9"/>
  <c r="S209" i="9"/>
  <c r="T209" i="9"/>
  <c r="U209" i="9"/>
  <c r="V209" i="9"/>
  <c r="W209" i="9"/>
  <c r="X209" i="9"/>
  <c r="Y209" i="9"/>
  <c r="Z209" i="9"/>
  <c r="B210" i="9"/>
  <c r="C210" i="9"/>
  <c r="D210" i="9"/>
  <c r="E210" i="9"/>
  <c r="F210" i="9"/>
  <c r="G210" i="9"/>
  <c r="H210" i="9"/>
  <c r="I210" i="9"/>
  <c r="J210" i="9"/>
  <c r="K210" i="9"/>
  <c r="L210" i="9"/>
  <c r="M210" i="9"/>
  <c r="N210" i="9"/>
  <c r="O210" i="9"/>
  <c r="P210" i="9"/>
  <c r="Q210" i="9"/>
  <c r="R210" i="9"/>
  <c r="S210" i="9"/>
  <c r="T210" i="9"/>
  <c r="U210" i="9"/>
  <c r="V210" i="9"/>
  <c r="W210" i="9"/>
  <c r="X210" i="9"/>
  <c r="Y210" i="9"/>
  <c r="Z210" i="9"/>
  <c r="B211" i="9"/>
  <c r="C211" i="9"/>
  <c r="D211" i="9"/>
  <c r="E211" i="9"/>
  <c r="F211" i="9"/>
  <c r="G211" i="9"/>
  <c r="H211" i="9"/>
  <c r="I211" i="9"/>
  <c r="J211" i="9"/>
  <c r="K211" i="9"/>
  <c r="L211" i="9"/>
  <c r="M211" i="9"/>
  <c r="N211" i="9"/>
  <c r="O211" i="9"/>
  <c r="P211" i="9"/>
  <c r="Q211" i="9"/>
  <c r="R211" i="9"/>
  <c r="S211" i="9"/>
  <c r="T211" i="9"/>
  <c r="U211" i="9"/>
  <c r="V211" i="9"/>
  <c r="W211" i="9"/>
  <c r="X211" i="9"/>
  <c r="Y211" i="9"/>
  <c r="Z211" i="9"/>
  <c r="B212" i="9"/>
  <c r="C212" i="9"/>
  <c r="D212" i="9"/>
  <c r="E212" i="9"/>
  <c r="F212" i="9"/>
  <c r="G212" i="9"/>
  <c r="H212" i="9"/>
  <c r="I212" i="9"/>
  <c r="J212" i="9"/>
  <c r="K212" i="9"/>
  <c r="L212" i="9"/>
  <c r="M212" i="9"/>
  <c r="N212" i="9"/>
  <c r="O212" i="9"/>
  <c r="P212" i="9"/>
  <c r="Q212" i="9"/>
  <c r="R212" i="9"/>
  <c r="S212" i="9"/>
  <c r="T212" i="9"/>
  <c r="U212" i="9"/>
  <c r="V212" i="9"/>
  <c r="W212" i="9"/>
  <c r="X212" i="9"/>
  <c r="Y212" i="9"/>
  <c r="Z212" i="9"/>
  <c r="B213" i="9"/>
  <c r="C213" i="9"/>
  <c r="D213" i="9"/>
  <c r="E213" i="9"/>
  <c r="F213" i="9"/>
  <c r="G213" i="9"/>
  <c r="H213" i="9"/>
  <c r="I213" i="9"/>
  <c r="J213" i="9"/>
  <c r="K213" i="9"/>
  <c r="L213" i="9"/>
  <c r="M213" i="9"/>
  <c r="N213" i="9"/>
  <c r="O213" i="9"/>
  <c r="P213" i="9"/>
  <c r="Q213" i="9"/>
  <c r="R213" i="9"/>
  <c r="S213" i="9"/>
  <c r="T213" i="9"/>
  <c r="U213" i="9"/>
  <c r="V213" i="9"/>
  <c r="W213" i="9"/>
  <c r="X213" i="9"/>
  <c r="Y213" i="9"/>
  <c r="Z213" i="9"/>
  <c r="B214" i="9"/>
  <c r="C214" i="9"/>
  <c r="D214" i="9"/>
  <c r="E214" i="9"/>
  <c r="F214" i="9"/>
  <c r="G214" i="9"/>
  <c r="H214" i="9"/>
  <c r="I214" i="9"/>
  <c r="J214" i="9"/>
  <c r="K214" i="9"/>
  <c r="L214" i="9"/>
  <c r="M214" i="9"/>
  <c r="N214" i="9"/>
  <c r="O214" i="9"/>
  <c r="P214" i="9"/>
  <c r="Q214" i="9"/>
  <c r="R214" i="9"/>
  <c r="S214" i="9"/>
  <c r="T214" i="9"/>
  <c r="U214" i="9"/>
  <c r="V214" i="9"/>
  <c r="W214" i="9"/>
  <c r="X214" i="9"/>
  <c r="Y214" i="9"/>
  <c r="Z214" i="9"/>
  <c r="B215" i="9"/>
  <c r="C215" i="9"/>
  <c r="D215" i="9"/>
  <c r="E215" i="9"/>
  <c r="F215" i="9"/>
  <c r="G215" i="9"/>
  <c r="H215" i="9"/>
  <c r="I215" i="9"/>
  <c r="J215" i="9"/>
  <c r="K215" i="9"/>
  <c r="L215" i="9"/>
  <c r="M215" i="9"/>
  <c r="N215" i="9"/>
  <c r="O215" i="9"/>
  <c r="P215" i="9"/>
  <c r="Q215" i="9"/>
  <c r="R215" i="9"/>
  <c r="S215" i="9"/>
  <c r="T215" i="9"/>
  <c r="U215" i="9"/>
  <c r="V215" i="9"/>
  <c r="W215" i="9"/>
  <c r="X215" i="9"/>
  <c r="Y215" i="9"/>
  <c r="Z215" i="9"/>
  <c r="B216" i="9"/>
  <c r="C216" i="9"/>
  <c r="D216" i="9"/>
  <c r="E216" i="9"/>
  <c r="F216" i="9"/>
  <c r="G216" i="9"/>
  <c r="H216" i="9"/>
  <c r="I216" i="9"/>
  <c r="J216" i="9"/>
  <c r="K216" i="9"/>
  <c r="L216" i="9"/>
  <c r="M216" i="9"/>
  <c r="N216" i="9"/>
  <c r="O216" i="9"/>
  <c r="P216" i="9"/>
  <c r="Q216" i="9"/>
  <c r="R216" i="9"/>
  <c r="S216" i="9"/>
  <c r="T216" i="9"/>
  <c r="U216" i="9"/>
  <c r="V216" i="9"/>
  <c r="W216" i="9"/>
  <c r="X216" i="9"/>
  <c r="Y216" i="9"/>
  <c r="Z216" i="9"/>
  <c r="B217" i="9"/>
  <c r="C217" i="9"/>
  <c r="D217" i="9"/>
  <c r="E217" i="9"/>
  <c r="F217" i="9"/>
  <c r="G217" i="9"/>
  <c r="H217" i="9"/>
  <c r="I217" i="9"/>
  <c r="J217" i="9"/>
  <c r="K217" i="9"/>
  <c r="L217" i="9"/>
  <c r="M217" i="9"/>
  <c r="N217" i="9"/>
  <c r="O217" i="9"/>
  <c r="P217" i="9"/>
  <c r="Q217" i="9"/>
  <c r="R217" i="9"/>
  <c r="S217" i="9"/>
  <c r="T217" i="9"/>
  <c r="U217" i="9"/>
  <c r="V217" i="9"/>
  <c r="W217" i="9"/>
  <c r="X217" i="9"/>
  <c r="Y217" i="9"/>
  <c r="Z217" i="9"/>
  <c r="B218" i="9"/>
  <c r="C218" i="9"/>
  <c r="D218" i="9"/>
  <c r="E218" i="9"/>
  <c r="F218" i="9"/>
  <c r="G218" i="9"/>
  <c r="H218" i="9"/>
  <c r="I218" i="9"/>
  <c r="J218" i="9"/>
  <c r="K218" i="9"/>
  <c r="L218" i="9"/>
  <c r="M218" i="9"/>
  <c r="N218" i="9"/>
  <c r="O218" i="9"/>
  <c r="P218" i="9"/>
  <c r="Q218" i="9"/>
  <c r="R218" i="9"/>
  <c r="S218" i="9"/>
  <c r="T218" i="9"/>
  <c r="U218" i="9"/>
  <c r="V218" i="9"/>
  <c r="W218" i="9"/>
  <c r="X218" i="9"/>
  <c r="Y218" i="9"/>
  <c r="Z218" i="9"/>
  <c r="B219" i="9"/>
  <c r="C219" i="9"/>
  <c r="D219" i="9"/>
  <c r="E219" i="9"/>
  <c r="F219" i="9"/>
  <c r="G219" i="9"/>
  <c r="H219" i="9"/>
  <c r="I219" i="9"/>
  <c r="J219" i="9"/>
  <c r="K219" i="9"/>
  <c r="L219" i="9"/>
  <c r="M219" i="9"/>
  <c r="N219" i="9"/>
  <c r="O219" i="9"/>
  <c r="P219" i="9"/>
  <c r="Q219" i="9"/>
  <c r="R219" i="9"/>
  <c r="S219" i="9"/>
  <c r="T219" i="9"/>
  <c r="U219" i="9"/>
  <c r="V219" i="9"/>
  <c r="W219" i="9"/>
  <c r="X219" i="9"/>
  <c r="Y219" i="9"/>
  <c r="Z219" i="9"/>
  <c r="B220" i="9"/>
  <c r="C220" i="9"/>
  <c r="D220" i="9"/>
  <c r="E220" i="9"/>
  <c r="F220" i="9"/>
  <c r="G220" i="9"/>
  <c r="H220" i="9"/>
  <c r="I220" i="9"/>
  <c r="J220" i="9"/>
  <c r="K220" i="9"/>
  <c r="L220" i="9"/>
  <c r="M220" i="9"/>
  <c r="N220" i="9"/>
  <c r="O220" i="9"/>
  <c r="P220" i="9"/>
  <c r="Q220" i="9"/>
  <c r="R220" i="9"/>
  <c r="S220" i="9"/>
  <c r="T220" i="9"/>
  <c r="U220" i="9"/>
  <c r="V220" i="9"/>
  <c r="W220" i="9"/>
  <c r="X220" i="9"/>
  <c r="Y220" i="9"/>
  <c r="Z220" i="9"/>
  <c r="B221" i="9"/>
  <c r="C221" i="9"/>
  <c r="D221" i="9"/>
  <c r="E221" i="9"/>
  <c r="F221" i="9"/>
  <c r="G221" i="9"/>
  <c r="H221" i="9"/>
  <c r="I221" i="9"/>
  <c r="J221" i="9"/>
  <c r="K221" i="9"/>
  <c r="L221" i="9"/>
  <c r="M221" i="9"/>
  <c r="N221" i="9"/>
  <c r="O221" i="9"/>
  <c r="P221" i="9"/>
  <c r="Q221" i="9"/>
  <c r="R221" i="9"/>
  <c r="S221" i="9"/>
  <c r="T221" i="9"/>
  <c r="U221" i="9"/>
  <c r="V221" i="9"/>
  <c r="W221" i="9"/>
  <c r="X221" i="9"/>
  <c r="Y221" i="9"/>
  <c r="Z221" i="9"/>
  <c r="B222" i="9"/>
  <c r="C222" i="9"/>
  <c r="D222" i="9"/>
  <c r="E222" i="9"/>
  <c r="F222" i="9"/>
  <c r="G222" i="9"/>
  <c r="H222" i="9"/>
  <c r="I222" i="9"/>
  <c r="J222" i="9"/>
  <c r="K222" i="9"/>
  <c r="L222" i="9"/>
  <c r="M222" i="9"/>
  <c r="N222" i="9"/>
  <c r="O222" i="9"/>
  <c r="P222" i="9"/>
  <c r="Q222" i="9"/>
  <c r="R222" i="9"/>
  <c r="S222" i="9"/>
  <c r="T222" i="9"/>
  <c r="U222" i="9"/>
  <c r="V222" i="9"/>
  <c r="W222" i="9"/>
  <c r="X222" i="9"/>
  <c r="Y222" i="9"/>
  <c r="Z222" i="9"/>
  <c r="B223" i="9"/>
  <c r="C223" i="9"/>
  <c r="D223" i="9"/>
  <c r="E223" i="9"/>
  <c r="F223" i="9"/>
  <c r="G223" i="9"/>
  <c r="H223" i="9"/>
  <c r="I223" i="9"/>
  <c r="J223" i="9"/>
  <c r="K223" i="9"/>
  <c r="L223" i="9"/>
  <c r="M223" i="9"/>
  <c r="N223" i="9"/>
  <c r="O223" i="9"/>
  <c r="P223" i="9"/>
  <c r="Q223" i="9"/>
  <c r="R223" i="9"/>
  <c r="S223" i="9"/>
  <c r="T223" i="9"/>
  <c r="U223" i="9"/>
  <c r="V223" i="9"/>
  <c r="W223" i="9"/>
  <c r="X223" i="9"/>
  <c r="Y223" i="9"/>
  <c r="Z223" i="9"/>
  <c r="B224" i="9"/>
  <c r="C224" i="9"/>
  <c r="D224" i="9"/>
  <c r="E224" i="9"/>
  <c r="F224" i="9"/>
  <c r="G224" i="9"/>
  <c r="H224" i="9"/>
  <c r="I224" i="9"/>
  <c r="J224" i="9"/>
  <c r="K224" i="9"/>
  <c r="L224" i="9"/>
  <c r="M224" i="9"/>
  <c r="N224" i="9"/>
  <c r="O224" i="9"/>
  <c r="P224" i="9"/>
  <c r="Q224" i="9"/>
  <c r="R224" i="9"/>
  <c r="S224" i="9"/>
  <c r="T224" i="9"/>
  <c r="U224" i="9"/>
  <c r="V224" i="9"/>
  <c r="W224" i="9"/>
  <c r="X224" i="9"/>
  <c r="Y224" i="9"/>
  <c r="Z224" i="9"/>
  <c r="B225" i="9"/>
  <c r="C225" i="9"/>
  <c r="D225" i="9"/>
  <c r="E225" i="9"/>
  <c r="F225" i="9"/>
  <c r="G225" i="9"/>
  <c r="H225" i="9"/>
  <c r="I225" i="9"/>
  <c r="J225" i="9"/>
  <c r="K225" i="9"/>
  <c r="L225" i="9"/>
  <c r="M225" i="9"/>
  <c r="N225" i="9"/>
  <c r="O225" i="9"/>
  <c r="P225" i="9"/>
  <c r="Q225" i="9"/>
  <c r="R225" i="9"/>
  <c r="S225" i="9"/>
  <c r="T225" i="9"/>
  <c r="U225" i="9"/>
  <c r="V225" i="9"/>
  <c r="W225" i="9"/>
  <c r="X225" i="9"/>
  <c r="Y225" i="9"/>
  <c r="Z225" i="9"/>
  <c r="B226" i="9"/>
  <c r="C226" i="9"/>
  <c r="D226" i="9"/>
  <c r="E226" i="9"/>
  <c r="F226" i="9"/>
  <c r="G226" i="9"/>
  <c r="H226" i="9"/>
  <c r="I226" i="9"/>
  <c r="J226" i="9"/>
  <c r="K226" i="9"/>
  <c r="L226" i="9"/>
  <c r="M226" i="9"/>
  <c r="N226" i="9"/>
  <c r="O226" i="9"/>
  <c r="P226" i="9"/>
  <c r="Q226" i="9"/>
  <c r="R226" i="9"/>
  <c r="S226" i="9"/>
  <c r="T226" i="9"/>
  <c r="U226" i="9"/>
  <c r="V226" i="9"/>
  <c r="W226" i="9"/>
  <c r="X226" i="9"/>
  <c r="Y226" i="9"/>
  <c r="Z226" i="9"/>
  <c r="B227" i="9"/>
  <c r="C227" i="9"/>
  <c r="D227" i="9"/>
  <c r="E227" i="9"/>
  <c r="F227" i="9"/>
  <c r="G227" i="9"/>
  <c r="H227" i="9"/>
  <c r="I227" i="9"/>
  <c r="J227" i="9"/>
  <c r="K227" i="9"/>
  <c r="L227" i="9"/>
  <c r="M227" i="9"/>
  <c r="N227" i="9"/>
  <c r="O227" i="9"/>
  <c r="P227" i="9"/>
  <c r="Q227" i="9"/>
  <c r="R227" i="9"/>
  <c r="S227" i="9"/>
  <c r="T227" i="9"/>
  <c r="U227" i="9"/>
  <c r="V227" i="9"/>
  <c r="W227" i="9"/>
  <c r="X227" i="9"/>
  <c r="Y227" i="9"/>
  <c r="Z227" i="9"/>
  <c r="B228" i="9"/>
  <c r="C228" i="9"/>
  <c r="D228" i="9"/>
  <c r="E228" i="9"/>
  <c r="F228" i="9"/>
  <c r="G228" i="9"/>
  <c r="H228" i="9"/>
  <c r="I228" i="9"/>
  <c r="J228" i="9"/>
  <c r="K228" i="9"/>
  <c r="L228" i="9"/>
  <c r="M228" i="9"/>
  <c r="N228" i="9"/>
  <c r="O228" i="9"/>
  <c r="P228" i="9"/>
  <c r="Q228" i="9"/>
  <c r="R228" i="9"/>
  <c r="S228" i="9"/>
  <c r="T228" i="9"/>
  <c r="U228" i="9"/>
  <c r="V228" i="9"/>
  <c r="W228" i="9"/>
  <c r="X228" i="9"/>
  <c r="Y228" i="9"/>
  <c r="Z228" i="9"/>
  <c r="B229" i="9"/>
  <c r="C229" i="9"/>
  <c r="D229" i="9"/>
  <c r="E229" i="9"/>
  <c r="F229" i="9"/>
  <c r="G229" i="9"/>
  <c r="H229" i="9"/>
  <c r="I229" i="9"/>
  <c r="J229" i="9"/>
  <c r="K229" i="9"/>
  <c r="L229" i="9"/>
  <c r="M229" i="9"/>
  <c r="N229" i="9"/>
  <c r="O229" i="9"/>
  <c r="P229" i="9"/>
  <c r="Q229" i="9"/>
  <c r="R229" i="9"/>
  <c r="S229" i="9"/>
  <c r="T229" i="9"/>
  <c r="U229" i="9"/>
  <c r="V229" i="9"/>
  <c r="W229" i="9"/>
  <c r="X229" i="9"/>
  <c r="Y229" i="9"/>
  <c r="Z229" i="9"/>
  <c r="B230" i="9"/>
  <c r="C230" i="9"/>
  <c r="D230" i="9"/>
  <c r="E230" i="9"/>
  <c r="F230" i="9"/>
  <c r="G230" i="9"/>
  <c r="H230" i="9"/>
  <c r="I230" i="9"/>
  <c r="J230" i="9"/>
  <c r="K230" i="9"/>
  <c r="L230" i="9"/>
  <c r="M230" i="9"/>
  <c r="N230" i="9"/>
  <c r="O230" i="9"/>
  <c r="P230" i="9"/>
  <c r="Q230" i="9"/>
  <c r="R230" i="9"/>
  <c r="S230" i="9"/>
  <c r="T230" i="9"/>
  <c r="U230" i="9"/>
  <c r="V230" i="9"/>
  <c r="W230" i="9"/>
  <c r="X230" i="9"/>
  <c r="Y230" i="9"/>
  <c r="Z230" i="9"/>
  <c r="B231" i="9"/>
  <c r="C231" i="9"/>
  <c r="D231" i="9"/>
  <c r="E231" i="9"/>
  <c r="F231" i="9"/>
  <c r="G231" i="9"/>
  <c r="H231" i="9"/>
  <c r="I231" i="9"/>
  <c r="J231" i="9"/>
  <c r="K231" i="9"/>
  <c r="L231" i="9"/>
  <c r="M231" i="9"/>
  <c r="N231" i="9"/>
  <c r="O231" i="9"/>
  <c r="P231" i="9"/>
  <c r="Q231" i="9"/>
  <c r="R231" i="9"/>
  <c r="S231" i="9"/>
  <c r="T231" i="9"/>
  <c r="U231" i="9"/>
  <c r="V231" i="9"/>
  <c r="W231" i="9"/>
  <c r="X231" i="9"/>
  <c r="Y231" i="9"/>
  <c r="Z231" i="9"/>
  <c r="B232" i="9"/>
  <c r="C232" i="9"/>
  <c r="D232" i="9"/>
  <c r="E232" i="9"/>
  <c r="F232" i="9"/>
  <c r="G232" i="9"/>
  <c r="H232" i="9"/>
  <c r="I232" i="9"/>
  <c r="J232" i="9"/>
  <c r="K232" i="9"/>
  <c r="L232" i="9"/>
  <c r="M232" i="9"/>
  <c r="N232" i="9"/>
  <c r="O232" i="9"/>
  <c r="P232" i="9"/>
  <c r="Q232" i="9"/>
  <c r="R232" i="9"/>
  <c r="S232" i="9"/>
  <c r="T232" i="9"/>
  <c r="U232" i="9"/>
  <c r="V232" i="9"/>
  <c r="W232" i="9"/>
  <c r="X232" i="9"/>
  <c r="Y232" i="9"/>
  <c r="Z232" i="9"/>
  <c r="B233" i="9"/>
  <c r="C233" i="9"/>
  <c r="D233" i="9"/>
  <c r="E233" i="9"/>
  <c r="F233" i="9"/>
  <c r="G233" i="9"/>
  <c r="H233" i="9"/>
  <c r="I233" i="9"/>
  <c r="J233" i="9"/>
  <c r="K233" i="9"/>
  <c r="L233" i="9"/>
  <c r="M233" i="9"/>
  <c r="N233" i="9"/>
  <c r="O233" i="9"/>
  <c r="P233" i="9"/>
  <c r="Q233" i="9"/>
  <c r="R233" i="9"/>
  <c r="S233" i="9"/>
  <c r="T233" i="9"/>
  <c r="U233" i="9"/>
  <c r="V233" i="9"/>
  <c r="W233" i="9"/>
  <c r="X233" i="9"/>
  <c r="Y233" i="9"/>
  <c r="Z233" i="9"/>
  <c r="B234" i="9"/>
  <c r="C234" i="9"/>
  <c r="D234" i="9"/>
  <c r="E234" i="9"/>
  <c r="F234" i="9"/>
  <c r="G234" i="9"/>
  <c r="H234" i="9"/>
  <c r="I234" i="9"/>
  <c r="J234" i="9"/>
  <c r="K234" i="9"/>
  <c r="L234" i="9"/>
  <c r="M234" i="9"/>
  <c r="N234" i="9"/>
  <c r="O234" i="9"/>
  <c r="P234" i="9"/>
  <c r="Q234" i="9"/>
  <c r="R234" i="9"/>
  <c r="S234" i="9"/>
  <c r="T234" i="9"/>
  <c r="U234" i="9"/>
  <c r="V234" i="9"/>
  <c r="W234" i="9"/>
  <c r="X234" i="9"/>
  <c r="Y234" i="9"/>
  <c r="Z234" i="9"/>
  <c r="B235" i="9"/>
  <c r="C235" i="9"/>
  <c r="D235" i="9"/>
  <c r="E235" i="9"/>
  <c r="F235" i="9"/>
  <c r="G235" i="9"/>
  <c r="H235" i="9"/>
  <c r="I235" i="9"/>
  <c r="J235" i="9"/>
  <c r="K235" i="9"/>
  <c r="L235" i="9"/>
  <c r="M235" i="9"/>
  <c r="N235" i="9"/>
  <c r="O235" i="9"/>
  <c r="P235" i="9"/>
  <c r="Q235" i="9"/>
  <c r="R235" i="9"/>
  <c r="S235" i="9"/>
  <c r="T235" i="9"/>
  <c r="U235" i="9"/>
  <c r="V235" i="9"/>
  <c r="W235" i="9"/>
  <c r="X235" i="9"/>
  <c r="Y235" i="9"/>
  <c r="Z235" i="9"/>
  <c r="B236" i="9"/>
  <c r="C236" i="9"/>
  <c r="D236" i="9"/>
  <c r="E236" i="9"/>
  <c r="F236" i="9"/>
  <c r="G236" i="9"/>
  <c r="H236" i="9"/>
  <c r="I236" i="9"/>
  <c r="J236" i="9"/>
  <c r="K236" i="9"/>
  <c r="L236" i="9"/>
  <c r="M236" i="9"/>
  <c r="N236" i="9"/>
  <c r="O236" i="9"/>
  <c r="P236" i="9"/>
  <c r="Q236" i="9"/>
  <c r="R236" i="9"/>
  <c r="S236" i="9"/>
  <c r="T236" i="9"/>
  <c r="U236" i="9"/>
  <c r="V236" i="9"/>
  <c r="W236" i="9"/>
  <c r="X236" i="9"/>
  <c r="Y236" i="9"/>
  <c r="Z236" i="9"/>
  <c r="B237" i="9"/>
  <c r="C237" i="9"/>
  <c r="D237" i="9"/>
  <c r="E237" i="9"/>
  <c r="F237" i="9"/>
  <c r="G237" i="9"/>
  <c r="H237" i="9"/>
  <c r="I237" i="9"/>
  <c r="J237" i="9"/>
  <c r="K237" i="9"/>
  <c r="L237" i="9"/>
  <c r="M237" i="9"/>
  <c r="N237" i="9"/>
  <c r="O237" i="9"/>
  <c r="P237" i="9"/>
  <c r="Q237" i="9"/>
  <c r="R237" i="9"/>
  <c r="S237" i="9"/>
  <c r="T237" i="9"/>
  <c r="U237" i="9"/>
  <c r="V237" i="9"/>
  <c r="W237" i="9"/>
  <c r="X237" i="9"/>
  <c r="Y237" i="9"/>
  <c r="Z237" i="9"/>
  <c r="B238" i="9"/>
  <c r="C238" i="9"/>
  <c r="D238" i="9"/>
  <c r="E238" i="9"/>
  <c r="F238" i="9"/>
  <c r="G238" i="9"/>
  <c r="H238" i="9"/>
  <c r="I238" i="9"/>
  <c r="J238" i="9"/>
  <c r="K238" i="9"/>
  <c r="L238" i="9"/>
  <c r="M238" i="9"/>
  <c r="N238" i="9"/>
  <c r="O238" i="9"/>
  <c r="P238" i="9"/>
  <c r="Q238" i="9"/>
  <c r="R238" i="9"/>
  <c r="S238" i="9"/>
  <c r="T238" i="9"/>
  <c r="U238" i="9"/>
  <c r="V238" i="9"/>
  <c r="W238" i="9"/>
  <c r="X238" i="9"/>
  <c r="Y238" i="9"/>
  <c r="Z238" i="9"/>
  <c r="B239" i="9"/>
  <c r="C239" i="9"/>
  <c r="D239" i="9"/>
  <c r="E239" i="9"/>
  <c r="F239" i="9"/>
  <c r="G239" i="9"/>
  <c r="H239" i="9"/>
  <c r="I239" i="9"/>
  <c r="J239" i="9"/>
  <c r="K239" i="9"/>
  <c r="L239" i="9"/>
  <c r="M239" i="9"/>
  <c r="N239" i="9"/>
  <c r="O239" i="9"/>
  <c r="P239" i="9"/>
  <c r="Q239" i="9"/>
  <c r="R239" i="9"/>
  <c r="S239" i="9"/>
  <c r="T239" i="9"/>
  <c r="U239" i="9"/>
  <c r="V239" i="9"/>
  <c r="W239" i="9"/>
  <c r="X239" i="9"/>
  <c r="Y239" i="9"/>
  <c r="Z239" i="9"/>
  <c r="B240" i="9"/>
  <c r="C240" i="9"/>
  <c r="D240" i="9"/>
  <c r="E240" i="9"/>
  <c r="F240" i="9"/>
  <c r="G240" i="9"/>
  <c r="H240" i="9"/>
  <c r="I240" i="9"/>
  <c r="J240" i="9"/>
  <c r="K240" i="9"/>
  <c r="L240" i="9"/>
  <c r="M240" i="9"/>
  <c r="N240" i="9"/>
  <c r="O240" i="9"/>
  <c r="P240" i="9"/>
  <c r="Q240" i="9"/>
  <c r="R240" i="9"/>
  <c r="S240" i="9"/>
  <c r="T240" i="9"/>
  <c r="U240" i="9"/>
  <c r="V240" i="9"/>
  <c r="W240" i="9"/>
  <c r="X240" i="9"/>
  <c r="Y240" i="9"/>
  <c r="Z240" i="9"/>
  <c r="B241" i="9"/>
  <c r="C241" i="9"/>
  <c r="D241" i="9"/>
  <c r="E241" i="9"/>
  <c r="F241" i="9"/>
  <c r="G241" i="9"/>
  <c r="H241" i="9"/>
  <c r="I241" i="9"/>
  <c r="J241" i="9"/>
  <c r="K241" i="9"/>
  <c r="L241" i="9"/>
  <c r="M241" i="9"/>
  <c r="N241" i="9"/>
  <c r="O241" i="9"/>
  <c r="P241" i="9"/>
  <c r="Q241" i="9"/>
  <c r="R241" i="9"/>
  <c r="S241" i="9"/>
  <c r="T241" i="9"/>
  <c r="U241" i="9"/>
  <c r="V241" i="9"/>
  <c r="W241" i="9"/>
  <c r="X241" i="9"/>
  <c r="Y241" i="9"/>
  <c r="Z241" i="9"/>
  <c r="B242" i="9"/>
  <c r="C242" i="9"/>
  <c r="D242" i="9"/>
  <c r="E242" i="9"/>
  <c r="F242" i="9"/>
  <c r="G242" i="9"/>
  <c r="H242" i="9"/>
  <c r="I242" i="9"/>
  <c r="J242" i="9"/>
  <c r="K242" i="9"/>
  <c r="L242" i="9"/>
  <c r="M242" i="9"/>
  <c r="N242" i="9"/>
  <c r="O242" i="9"/>
  <c r="P242" i="9"/>
  <c r="Q242" i="9"/>
  <c r="R242" i="9"/>
  <c r="S242" i="9"/>
  <c r="T242" i="9"/>
  <c r="U242" i="9"/>
  <c r="V242" i="9"/>
  <c r="W242" i="9"/>
  <c r="X242" i="9"/>
  <c r="Y242" i="9"/>
  <c r="Z242" i="9"/>
  <c r="B243" i="9"/>
  <c r="C243" i="9"/>
  <c r="D243" i="9"/>
  <c r="E243" i="9"/>
  <c r="F243" i="9"/>
  <c r="G243" i="9"/>
  <c r="H243" i="9"/>
  <c r="I243" i="9"/>
  <c r="J243" i="9"/>
  <c r="K243" i="9"/>
  <c r="L243" i="9"/>
  <c r="M243" i="9"/>
  <c r="N243" i="9"/>
  <c r="O243" i="9"/>
  <c r="P243" i="9"/>
  <c r="Q243" i="9"/>
  <c r="R243" i="9"/>
  <c r="S243" i="9"/>
  <c r="T243" i="9"/>
  <c r="U243" i="9"/>
  <c r="V243" i="9"/>
  <c r="W243" i="9"/>
  <c r="X243" i="9"/>
  <c r="Y243" i="9"/>
  <c r="Z243" i="9"/>
  <c r="B244" i="9"/>
  <c r="C244" i="9"/>
  <c r="D244" i="9"/>
  <c r="E244" i="9"/>
  <c r="F244" i="9"/>
  <c r="G244" i="9"/>
  <c r="H244" i="9"/>
  <c r="I244" i="9"/>
  <c r="J244" i="9"/>
  <c r="K244" i="9"/>
  <c r="L244" i="9"/>
  <c r="M244" i="9"/>
  <c r="N244" i="9"/>
  <c r="O244" i="9"/>
  <c r="P244" i="9"/>
  <c r="Q244" i="9"/>
  <c r="R244" i="9"/>
  <c r="S244" i="9"/>
  <c r="T244" i="9"/>
  <c r="U244" i="9"/>
  <c r="V244" i="9"/>
  <c r="W244" i="9"/>
  <c r="X244" i="9"/>
  <c r="Y244" i="9"/>
  <c r="Z244" i="9"/>
  <c r="B245" i="9"/>
  <c r="C245" i="9"/>
  <c r="D245" i="9"/>
  <c r="E245" i="9"/>
  <c r="F245" i="9"/>
  <c r="G245" i="9"/>
  <c r="H245" i="9"/>
  <c r="I245" i="9"/>
  <c r="J245" i="9"/>
  <c r="K245" i="9"/>
  <c r="L245" i="9"/>
  <c r="M245" i="9"/>
  <c r="N245" i="9"/>
  <c r="O245" i="9"/>
  <c r="P245" i="9"/>
  <c r="Q245" i="9"/>
  <c r="R245" i="9"/>
  <c r="S245" i="9"/>
  <c r="T245" i="9"/>
  <c r="U245" i="9"/>
  <c r="V245" i="9"/>
  <c r="W245" i="9"/>
  <c r="X245" i="9"/>
  <c r="Y245" i="9"/>
  <c r="Z245" i="9"/>
  <c r="B246" i="9"/>
  <c r="C246" i="9"/>
  <c r="D246" i="9"/>
  <c r="E246" i="9"/>
  <c r="F246" i="9"/>
  <c r="G246" i="9"/>
  <c r="H246" i="9"/>
  <c r="I246" i="9"/>
  <c r="J246" i="9"/>
  <c r="K246" i="9"/>
  <c r="L246" i="9"/>
  <c r="M246" i="9"/>
  <c r="N246" i="9"/>
  <c r="O246" i="9"/>
  <c r="P246" i="9"/>
  <c r="Q246" i="9"/>
  <c r="R246" i="9"/>
  <c r="S246" i="9"/>
  <c r="T246" i="9"/>
  <c r="U246" i="9"/>
  <c r="V246" i="9"/>
  <c r="W246" i="9"/>
  <c r="X246" i="9"/>
  <c r="Y246" i="9"/>
  <c r="Z246" i="9"/>
  <c r="B247" i="9"/>
  <c r="C247" i="9"/>
  <c r="D247" i="9"/>
  <c r="E247" i="9"/>
  <c r="F247" i="9"/>
  <c r="G247" i="9"/>
  <c r="H247" i="9"/>
  <c r="I247" i="9"/>
  <c r="J247" i="9"/>
  <c r="K247" i="9"/>
  <c r="L247" i="9"/>
  <c r="M247" i="9"/>
  <c r="N247" i="9"/>
  <c r="O247" i="9"/>
  <c r="P247" i="9"/>
  <c r="Q247" i="9"/>
  <c r="R247" i="9"/>
  <c r="S247" i="9"/>
  <c r="T247" i="9"/>
  <c r="U247" i="9"/>
  <c r="V247" i="9"/>
  <c r="W247" i="9"/>
  <c r="X247" i="9"/>
  <c r="Y247" i="9"/>
  <c r="Z247" i="9"/>
  <c r="B248" i="9"/>
  <c r="C248" i="9"/>
  <c r="D248" i="9"/>
  <c r="E248" i="9"/>
  <c r="F248" i="9"/>
  <c r="G248" i="9"/>
  <c r="H248" i="9"/>
  <c r="I248" i="9"/>
  <c r="J248" i="9"/>
  <c r="K248" i="9"/>
  <c r="L248" i="9"/>
  <c r="M248" i="9"/>
  <c r="N248" i="9"/>
  <c r="O248" i="9"/>
  <c r="P248" i="9"/>
  <c r="Q248" i="9"/>
  <c r="R248" i="9"/>
  <c r="S248" i="9"/>
  <c r="T248" i="9"/>
  <c r="U248" i="9"/>
  <c r="V248" i="9"/>
  <c r="W248" i="9"/>
  <c r="X248" i="9"/>
  <c r="Y248" i="9"/>
  <c r="Z248" i="9"/>
  <c r="B249" i="9"/>
  <c r="C249" i="9"/>
  <c r="D249" i="9"/>
  <c r="E249" i="9"/>
  <c r="F249" i="9"/>
  <c r="G249" i="9"/>
  <c r="H249" i="9"/>
  <c r="I249" i="9"/>
  <c r="J249" i="9"/>
  <c r="K249" i="9"/>
  <c r="L249" i="9"/>
  <c r="M249" i="9"/>
  <c r="N249" i="9"/>
  <c r="O249" i="9"/>
  <c r="P249" i="9"/>
  <c r="Q249" i="9"/>
  <c r="R249" i="9"/>
  <c r="S249" i="9"/>
  <c r="T249" i="9"/>
  <c r="U249" i="9"/>
  <c r="V249" i="9"/>
  <c r="W249" i="9"/>
  <c r="X249" i="9"/>
  <c r="Y249" i="9"/>
  <c r="Z249" i="9"/>
  <c r="B250" i="9"/>
  <c r="C250" i="9"/>
  <c r="D250" i="9"/>
  <c r="E250" i="9"/>
  <c r="F250" i="9"/>
  <c r="G250" i="9"/>
  <c r="H250" i="9"/>
  <c r="I250" i="9"/>
  <c r="J250" i="9"/>
  <c r="K250" i="9"/>
  <c r="L250" i="9"/>
  <c r="M250" i="9"/>
  <c r="N250" i="9"/>
  <c r="O250" i="9"/>
  <c r="P250" i="9"/>
  <c r="Q250" i="9"/>
  <c r="R250" i="9"/>
  <c r="S250" i="9"/>
  <c r="T250" i="9"/>
  <c r="U250" i="9"/>
  <c r="V250" i="9"/>
  <c r="W250" i="9"/>
  <c r="X250" i="9"/>
  <c r="Y250" i="9"/>
  <c r="Z250" i="9"/>
  <c r="B251" i="9"/>
  <c r="C251" i="9"/>
  <c r="D251" i="9"/>
  <c r="E251" i="9"/>
  <c r="F251" i="9"/>
  <c r="G251" i="9"/>
  <c r="H251" i="9"/>
  <c r="I251" i="9"/>
  <c r="J251" i="9"/>
  <c r="K251" i="9"/>
  <c r="L251" i="9"/>
  <c r="M251" i="9"/>
  <c r="N251" i="9"/>
  <c r="O251" i="9"/>
  <c r="P251" i="9"/>
  <c r="Q251" i="9"/>
  <c r="R251" i="9"/>
  <c r="S251" i="9"/>
  <c r="T251" i="9"/>
  <c r="U251" i="9"/>
  <c r="V251" i="9"/>
  <c r="W251" i="9"/>
  <c r="X251" i="9"/>
  <c r="Y251" i="9"/>
  <c r="Z251" i="9"/>
  <c r="B252" i="9"/>
  <c r="C252" i="9"/>
  <c r="D252" i="9"/>
  <c r="E252" i="9"/>
  <c r="F252" i="9"/>
  <c r="G252" i="9"/>
  <c r="H252" i="9"/>
  <c r="I252" i="9"/>
  <c r="J252" i="9"/>
  <c r="K252" i="9"/>
  <c r="L252" i="9"/>
  <c r="M252" i="9"/>
  <c r="N252" i="9"/>
  <c r="O252" i="9"/>
  <c r="P252" i="9"/>
  <c r="Q252" i="9"/>
  <c r="R252" i="9"/>
  <c r="S252" i="9"/>
  <c r="T252" i="9"/>
  <c r="U252" i="9"/>
  <c r="V252" i="9"/>
  <c r="W252" i="9"/>
  <c r="X252" i="9"/>
  <c r="Y252" i="9"/>
  <c r="Z252" i="9"/>
  <c r="B253" i="9"/>
  <c r="C253" i="9"/>
  <c r="D253" i="9"/>
  <c r="E253" i="9"/>
  <c r="F253" i="9"/>
  <c r="G253" i="9"/>
  <c r="H253" i="9"/>
  <c r="I253" i="9"/>
  <c r="J253" i="9"/>
  <c r="K253" i="9"/>
  <c r="L253" i="9"/>
  <c r="M253" i="9"/>
  <c r="N253" i="9"/>
  <c r="O253" i="9"/>
  <c r="P253" i="9"/>
  <c r="Q253" i="9"/>
  <c r="R253" i="9"/>
  <c r="S253" i="9"/>
  <c r="T253" i="9"/>
  <c r="U253" i="9"/>
  <c r="V253" i="9"/>
  <c r="W253" i="9"/>
  <c r="X253" i="9"/>
  <c r="Y253" i="9"/>
  <c r="Z253" i="9"/>
  <c r="B254" i="9"/>
  <c r="C254" i="9"/>
  <c r="D254" i="9"/>
  <c r="E254" i="9"/>
  <c r="F254" i="9"/>
  <c r="G254" i="9"/>
  <c r="H254" i="9"/>
  <c r="I254" i="9"/>
  <c r="J254" i="9"/>
  <c r="K254" i="9"/>
  <c r="L254" i="9"/>
  <c r="M254" i="9"/>
  <c r="N254" i="9"/>
  <c r="O254" i="9"/>
  <c r="P254" i="9"/>
  <c r="Q254" i="9"/>
  <c r="R254" i="9"/>
  <c r="S254" i="9"/>
  <c r="T254" i="9"/>
  <c r="U254" i="9"/>
  <c r="V254" i="9"/>
  <c r="W254" i="9"/>
  <c r="X254" i="9"/>
  <c r="Y254" i="9"/>
  <c r="Z254" i="9"/>
  <c r="B255" i="9"/>
  <c r="C255" i="9"/>
  <c r="D255" i="9"/>
  <c r="E255" i="9"/>
  <c r="F255" i="9"/>
  <c r="G255" i="9"/>
  <c r="H255" i="9"/>
  <c r="I255" i="9"/>
  <c r="J255" i="9"/>
  <c r="K255" i="9"/>
  <c r="L255" i="9"/>
  <c r="M255" i="9"/>
  <c r="N255" i="9"/>
  <c r="O255" i="9"/>
  <c r="P255" i="9"/>
  <c r="Q255" i="9"/>
  <c r="R255" i="9"/>
  <c r="S255" i="9"/>
  <c r="T255" i="9"/>
  <c r="U255" i="9"/>
  <c r="V255" i="9"/>
  <c r="W255" i="9"/>
  <c r="X255" i="9"/>
  <c r="Y255" i="9"/>
  <c r="Z255" i="9"/>
  <c r="B256" i="9"/>
  <c r="C256" i="9"/>
  <c r="D256" i="9"/>
  <c r="E256" i="9"/>
  <c r="F256" i="9"/>
  <c r="G256" i="9"/>
  <c r="H256" i="9"/>
  <c r="I256" i="9"/>
  <c r="J256" i="9"/>
  <c r="K256" i="9"/>
  <c r="L256" i="9"/>
  <c r="M256" i="9"/>
  <c r="N256" i="9"/>
  <c r="O256" i="9"/>
  <c r="P256" i="9"/>
  <c r="Q256" i="9"/>
  <c r="R256" i="9"/>
  <c r="S256" i="9"/>
  <c r="T256" i="9"/>
  <c r="U256" i="9"/>
  <c r="V256" i="9"/>
  <c r="W256" i="9"/>
  <c r="X256" i="9"/>
  <c r="Y256" i="9"/>
  <c r="Z256" i="9"/>
  <c r="B257" i="9"/>
  <c r="C257" i="9"/>
  <c r="D257" i="9"/>
  <c r="E257" i="9"/>
  <c r="F257" i="9"/>
  <c r="G257" i="9"/>
  <c r="H257" i="9"/>
  <c r="I257" i="9"/>
  <c r="J257" i="9"/>
  <c r="K257" i="9"/>
  <c r="L257" i="9"/>
  <c r="M257" i="9"/>
  <c r="N257" i="9"/>
  <c r="O257" i="9"/>
  <c r="P257" i="9"/>
  <c r="Q257" i="9"/>
  <c r="R257" i="9"/>
  <c r="S257" i="9"/>
  <c r="T257" i="9"/>
  <c r="U257" i="9"/>
  <c r="V257" i="9"/>
  <c r="W257" i="9"/>
  <c r="X257" i="9"/>
  <c r="Y257" i="9"/>
  <c r="Z257" i="9"/>
  <c r="B258" i="9"/>
  <c r="C258" i="9"/>
  <c r="D258" i="9"/>
  <c r="E258" i="9"/>
  <c r="F258" i="9"/>
  <c r="G258" i="9"/>
  <c r="H258" i="9"/>
  <c r="I258" i="9"/>
  <c r="J258" i="9"/>
  <c r="K258" i="9"/>
  <c r="L258" i="9"/>
  <c r="M258" i="9"/>
  <c r="N258" i="9"/>
  <c r="O258" i="9"/>
  <c r="P258" i="9"/>
  <c r="Q258" i="9"/>
  <c r="R258" i="9"/>
  <c r="S258" i="9"/>
  <c r="T258" i="9"/>
  <c r="U258" i="9"/>
  <c r="V258" i="9"/>
  <c r="W258" i="9"/>
  <c r="X258" i="9"/>
  <c r="Y258" i="9"/>
  <c r="Z258" i="9"/>
  <c r="B259" i="9"/>
  <c r="C259" i="9"/>
  <c r="D259" i="9"/>
  <c r="E259" i="9"/>
  <c r="F259" i="9"/>
  <c r="G259" i="9"/>
  <c r="H259" i="9"/>
  <c r="I259" i="9"/>
  <c r="J259" i="9"/>
  <c r="K259" i="9"/>
  <c r="L259" i="9"/>
  <c r="M259" i="9"/>
  <c r="N259" i="9"/>
  <c r="O259" i="9"/>
  <c r="P259" i="9"/>
  <c r="Q259" i="9"/>
  <c r="R259" i="9"/>
  <c r="S259" i="9"/>
  <c r="T259" i="9"/>
  <c r="U259" i="9"/>
  <c r="V259" i="9"/>
  <c r="W259" i="9"/>
  <c r="X259" i="9"/>
  <c r="Y259" i="9"/>
  <c r="Z259" i="9"/>
  <c r="B260" i="9"/>
  <c r="C260" i="9"/>
  <c r="D260" i="9"/>
  <c r="E260" i="9"/>
  <c r="F260" i="9"/>
  <c r="G260" i="9"/>
  <c r="H260" i="9"/>
  <c r="I260" i="9"/>
  <c r="J260" i="9"/>
  <c r="K260" i="9"/>
  <c r="L260" i="9"/>
  <c r="M260" i="9"/>
  <c r="N260" i="9"/>
  <c r="O260" i="9"/>
  <c r="P260" i="9"/>
  <c r="Q260" i="9"/>
  <c r="R260" i="9"/>
  <c r="S260" i="9"/>
  <c r="T260" i="9"/>
  <c r="U260" i="9"/>
  <c r="V260" i="9"/>
  <c r="W260" i="9"/>
  <c r="X260" i="9"/>
  <c r="Y260" i="9"/>
  <c r="Z260" i="9"/>
  <c r="B261" i="9"/>
  <c r="C261" i="9"/>
  <c r="D261" i="9"/>
  <c r="E261" i="9"/>
  <c r="F261" i="9"/>
  <c r="G261" i="9"/>
  <c r="H261" i="9"/>
  <c r="I261" i="9"/>
  <c r="J261" i="9"/>
  <c r="K261" i="9"/>
  <c r="L261" i="9"/>
  <c r="M261" i="9"/>
  <c r="N261" i="9"/>
  <c r="O261" i="9"/>
  <c r="P261" i="9"/>
  <c r="Q261" i="9"/>
  <c r="R261" i="9"/>
  <c r="S261" i="9"/>
  <c r="T261" i="9"/>
  <c r="U261" i="9"/>
  <c r="V261" i="9"/>
  <c r="W261" i="9"/>
  <c r="X261" i="9"/>
  <c r="Y261" i="9"/>
  <c r="Z261" i="9"/>
  <c r="B262" i="9"/>
  <c r="C262" i="9"/>
  <c r="D262" i="9"/>
  <c r="E262" i="9"/>
  <c r="F262" i="9"/>
  <c r="G262" i="9"/>
  <c r="H262" i="9"/>
  <c r="I262" i="9"/>
  <c r="J262" i="9"/>
  <c r="K262" i="9"/>
  <c r="L262" i="9"/>
  <c r="M262" i="9"/>
  <c r="N262" i="9"/>
  <c r="O262" i="9"/>
  <c r="P262" i="9"/>
  <c r="Q262" i="9"/>
  <c r="R262" i="9"/>
  <c r="S262" i="9"/>
  <c r="T262" i="9"/>
  <c r="U262" i="9"/>
  <c r="V262" i="9"/>
  <c r="W262" i="9"/>
  <c r="X262" i="9"/>
  <c r="Y262" i="9"/>
  <c r="Z262" i="9"/>
  <c r="B263" i="9"/>
  <c r="C263" i="9"/>
  <c r="D263" i="9"/>
  <c r="E263" i="9"/>
  <c r="F263" i="9"/>
  <c r="G263" i="9"/>
  <c r="H263" i="9"/>
  <c r="I263" i="9"/>
  <c r="J263" i="9"/>
  <c r="K263" i="9"/>
  <c r="L263" i="9"/>
  <c r="M263" i="9"/>
  <c r="N263" i="9"/>
  <c r="O263" i="9"/>
  <c r="P263" i="9"/>
  <c r="Q263" i="9"/>
  <c r="R263" i="9"/>
  <c r="S263" i="9"/>
  <c r="T263" i="9"/>
  <c r="U263" i="9"/>
  <c r="V263" i="9"/>
  <c r="W263" i="9"/>
  <c r="X263" i="9"/>
  <c r="Y263" i="9"/>
  <c r="Z263" i="9"/>
  <c r="B264" i="9"/>
  <c r="C264" i="9"/>
  <c r="D264" i="9"/>
  <c r="E264" i="9"/>
  <c r="F264" i="9"/>
  <c r="G264" i="9"/>
  <c r="H264" i="9"/>
  <c r="I264" i="9"/>
  <c r="J264" i="9"/>
  <c r="K264" i="9"/>
  <c r="L264" i="9"/>
  <c r="M264" i="9"/>
  <c r="N264" i="9"/>
  <c r="O264" i="9"/>
  <c r="P264" i="9"/>
  <c r="Q264" i="9"/>
  <c r="R264" i="9"/>
  <c r="S264" i="9"/>
  <c r="T264" i="9"/>
  <c r="U264" i="9"/>
  <c r="V264" i="9"/>
  <c r="W264" i="9"/>
  <c r="X264" i="9"/>
  <c r="Y264" i="9"/>
  <c r="Z264" i="9"/>
  <c r="B265" i="9"/>
  <c r="C265" i="9"/>
  <c r="D265" i="9"/>
  <c r="E265" i="9"/>
  <c r="F265" i="9"/>
  <c r="G265" i="9"/>
  <c r="H265" i="9"/>
  <c r="I265" i="9"/>
  <c r="J265" i="9"/>
  <c r="K265" i="9"/>
  <c r="L265" i="9"/>
  <c r="M265" i="9"/>
  <c r="N265" i="9"/>
  <c r="O265" i="9"/>
  <c r="P265" i="9"/>
  <c r="Q265" i="9"/>
  <c r="R265" i="9"/>
  <c r="S265" i="9"/>
  <c r="T265" i="9"/>
  <c r="U265" i="9"/>
  <c r="V265" i="9"/>
  <c r="W265" i="9"/>
  <c r="X265" i="9"/>
  <c r="Y265" i="9"/>
  <c r="Z265" i="9"/>
  <c r="B266" i="9"/>
  <c r="C266" i="9"/>
  <c r="D266" i="9"/>
  <c r="E266" i="9"/>
  <c r="F266" i="9"/>
  <c r="G266" i="9"/>
  <c r="H266" i="9"/>
  <c r="I266" i="9"/>
  <c r="J266" i="9"/>
  <c r="K266" i="9"/>
  <c r="L266" i="9"/>
  <c r="M266" i="9"/>
  <c r="N266" i="9"/>
  <c r="O266" i="9"/>
  <c r="P266" i="9"/>
  <c r="Q266" i="9"/>
  <c r="R266" i="9"/>
  <c r="S266" i="9"/>
  <c r="T266" i="9"/>
  <c r="U266" i="9"/>
  <c r="V266" i="9"/>
  <c r="W266" i="9"/>
  <c r="X266" i="9"/>
  <c r="Y266" i="9"/>
  <c r="Z266" i="9"/>
  <c r="B267" i="9"/>
  <c r="C267" i="9"/>
  <c r="D267" i="9"/>
  <c r="E267" i="9"/>
  <c r="F267" i="9"/>
  <c r="G267" i="9"/>
  <c r="H267" i="9"/>
  <c r="I267" i="9"/>
  <c r="J267" i="9"/>
  <c r="K267" i="9"/>
  <c r="L267" i="9"/>
  <c r="M267" i="9"/>
  <c r="N267" i="9"/>
  <c r="O267" i="9"/>
  <c r="P267" i="9"/>
  <c r="Q267" i="9"/>
  <c r="R267" i="9"/>
  <c r="S267" i="9"/>
  <c r="T267" i="9"/>
  <c r="U267" i="9"/>
  <c r="V267" i="9"/>
  <c r="W267" i="9"/>
  <c r="X267" i="9"/>
  <c r="Y267" i="9"/>
  <c r="Z267" i="9"/>
  <c r="B268" i="9"/>
  <c r="C268" i="9"/>
  <c r="D268" i="9"/>
  <c r="E268" i="9"/>
  <c r="F268" i="9"/>
  <c r="G268" i="9"/>
  <c r="H268" i="9"/>
  <c r="I268" i="9"/>
  <c r="J268" i="9"/>
  <c r="K268" i="9"/>
  <c r="L268" i="9"/>
  <c r="M268" i="9"/>
  <c r="N268" i="9"/>
  <c r="O268" i="9"/>
  <c r="P268" i="9"/>
  <c r="Q268" i="9"/>
  <c r="R268" i="9"/>
  <c r="S268" i="9"/>
  <c r="T268" i="9"/>
  <c r="U268" i="9"/>
  <c r="V268" i="9"/>
  <c r="W268" i="9"/>
  <c r="X268" i="9"/>
  <c r="Y268" i="9"/>
  <c r="Z268" i="9"/>
  <c r="B269" i="9"/>
  <c r="C269" i="9"/>
  <c r="D269" i="9"/>
  <c r="E269" i="9"/>
  <c r="F269" i="9"/>
  <c r="G269" i="9"/>
  <c r="H269" i="9"/>
  <c r="I269" i="9"/>
  <c r="J269" i="9"/>
  <c r="K269" i="9"/>
  <c r="L269" i="9"/>
  <c r="M269" i="9"/>
  <c r="N269" i="9"/>
  <c r="O269" i="9"/>
  <c r="P269" i="9"/>
  <c r="Q269" i="9"/>
  <c r="R269" i="9"/>
  <c r="S269" i="9"/>
  <c r="T269" i="9"/>
  <c r="U269" i="9"/>
  <c r="V269" i="9"/>
  <c r="W269" i="9"/>
  <c r="X269" i="9"/>
  <c r="Y269" i="9"/>
  <c r="Z269" i="9"/>
  <c r="B270" i="9"/>
  <c r="C270" i="9"/>
  <c r="D270" i="9"/>
  <c r="E270" i="9"/>
  <c r="F270" i="9"/>
  <c r="G270" i="9"/>
  <c r="H270" i="9"/>
  <c r="I270" i="9"/>
  <c r="J270" i="9"/>
  <c r="K270" i="9"/>
  <c r="L270" i="9"/>
  <c r="M270" i="9"/>
  <c r="N270" i="9"/>
  <c r="O270" i="9"/>
  <c r="P270" i="9"/>
  <c r="Q270" i="9"/>
  <c r="R270" i="9"/>
  <c r="S270" i="9"/>
  <c r="T270" i="9"/>
  <c r="U270" i="9"/>
  <c r="V270" i="9"/>
  <c r="W270" i="9"/>
  <c r="X270" i="9"/>
  <c r="Y270" i="9"/>
  <c r="Z270" i="9"/>
  <c r="B271" i="9"/>
  <c r="C271" i="9"/>
  <c r="D271" i="9"/>
  <c r="E271" i="9"/>
  <c r="F271" i="9"/>
  <c r="G271" i="9"/>
  <c r="H271" i="9"/>
  <c r="I271" i="9"/>
  <c r="J271" i="9"/>
  <c r="K271" i="9"/>
  <c r="L271" i="9"/>
  <c r="M271" i="9"/>
  <c r="N271" i="9"/>
  <c r="O271" i="9"/>
  <c r="P271" i="9"/>
  <c r="Q271" i="9"/>
  <c r="R271" i="9"/>
  <c r="S271" i="9"/>
  <c r="T271" i="9"/>
  <c r="U271" i="9"/>
  <c r="V271" i="9"/>
  <c r="W271" i="9"/>
  <c r="X271" i="9"/>
  <c r="Y271" i="9"/>
  <c r="Z271" i="9"/>
  <c r="B272" i="9"/>
  <c r="C272" i="9"/>
  <c r="D272" i="9"/>
  <c r="E272" i="9"/>
  <c r="F272" i="9"/>
  <c r="G272" i="9"/>
  <c r="H272" i="9"/>
  <c r="I272" i="9"/>
  <c r="J272" i="9"/>
  <c r="K272" i="9"/>
  <c r="L272" i="9"/>
  <c r="M272" i="9"/>
  <c r="N272" i="9"/>
  <c r="O272" i="9"/>
  <c r="P272" i="9"/>
  <c r="Q272" i="9"/>
  <c r="R272" i="9"/>
  <c r="S272" i="9"/>
  <c r="T272" i="9"/>
  <c r="U272" i="9"/>
  <c r="V272" i="9"/>
  <c r="W272" i="9"/>
  <c r="X272" i="9"/>
  <c r="Y272" i="9"/>
  <c r="Z272" i="9"/>
  <c r="B273" i="9"/>
  <c r="C273" i="9"/>
  <c r="D273" i="9"/>
  <c r="E273" i="9"/>
  <c r="F273" i="9"/>
  <c r="G273" i="9"/>
  <c r="H273" i="9"/>
  <c r="I273" i="9"/>
  <c r="J273" i="9"/>
  <c r="K273" i="9"/>
  <c r="L273" i="9"/>
  <c r="M273" i="9"/>
  <c r="N273" i="9"/>
  <c r="O273" i="9"/>
  <c r="P273" i="9"/>
  <c r="Q273" i="9"/>
  <c r="R273" i="9"/>
  <c r="S273" i="9"/>
  <c r="T273" i="9"/>
  <c r="U273" i="9"/>
  <c r="V273" i="9"/>
  <c r="W273" i="9"/>
  <c r="X273" i="9"/>
  <c r="Y273" i="9"/>
  <c r="Z273" i="9"/>
  <c r="B274" i="9"/>
  <c r="C274" i="9"/>
  <c r="D274" i="9"/>
  <c r="E274" i="9"/>
  <c r="F274" i="9"/>
  <c r="G274" i="9"/>
  <c r="H274" i="9"/>
  <c r="I274" i="9"/>
  <c r="J274" i="9"/>
  <c r="K274" i="9"/>
  <c r="L274" i="9"/>
  <c r="M274" i="9"/>
  <c r="N274" i="9"/>
  <c r="O274" i="9"/>
  <c r="P274" i="9"/>
  <c r="Q274" i="9"/>
  <c r="R274" i="9"/>
  <c r="S274" i="9"/>
  <c r="T274" i="9"/>
  <c r="U274" i="9"/>
  <c r="V274" i="9"/>
  <c r="W274" i="9"/>
  <c r="X274" i="9"/>
  <c r="Y274" i="9"/>
  <c r="Z274" i="9"/>
  <c r="B275" i="9"/>
  <c r="C275" i="9"/>
  <c r="D275" i="9"/>
  <c r="E275" i="9"/>
  <c r="F275" i="9"/>
  <c r="G275" i="9"/>
  <c r="H275" i="9"/>
  <c r="I275" i="9"/>
  <c r="J275" i="9"/>
  <c r="K275" i="9"/>
  <c r="L275" i="9"/>
  <c r="M275" i="9"/>
  <c r="N275" i="9"/>
  <c r="O275" i="9"/>
  <c r="P275" i="9"/>
  <c r="Q275" i="9"/>
  <c r="R275" i="9"/>
  <c r="S275" i="9"/>
  <c r="T275" i="9"/>
  <c r="U275" i="9"/>
  <c r="V275" i="9"/>
  <c r="W275" i="9"/>
  <c r="X275" i="9"/>
  <c r="Y275" i="9"/>
  <c r="Z275" i="9"/>
  <c r="B276" i="9"/>
  <c r="C276" i="9"/>
  <c r="D276" i="9"/>
  <c r="E276" i="9"/>
  <c r="F276" i="9"/>
  <c r="G276" i="9"/>
  <c r="H276" i="9"/>
  <c r="I276" i="9"/>
  <c r="J276" i="9"/>
  <c r="K276" i="9"/>
  <c r="L276" i="9"/>
  <c r="M276" i="9"/>
  <c r="N276" i="9"/>
  <c r="O276" i="9"/>
  <c r="P276" i="9"/>
  <c r="Q276" i="9"/>
  <c r="R276" i="9"/>
  <c r="S276" i="9"/>
  <c r="T276" i="9"/>
  <c r="U276" i="9"/>
  <c r="V276" i="9"/>
  <c r="W276" i="9"/>
  <c r="X276" i="9"/>
  <c r="Y276" i="9"/>
  <c r="Z276" i="9"/>
  <c r="B277" i="9"/>
  <c r="C277" i="9"/>
  <c r="D277" i="9"/>
  <c r="E277" i="9"/>
  <c r="F277" i="9"/>
  <c r="G277" i="9"/>
  <c r="H277" i="9"/>
  <c r="I277" i="9"/>
  <c r="J277" i="9"/>
  <c r="K277" i="9"/>
  <c r="L277" i="9"/>
  <c r="M277" i="9"/>
  <c r="N277" i="9"/>
  <c r="O277" i="9"/>
  <c r="P277" i="9"/>
  <c r="Q277" i="9"/>
  <c r="R277" i="9"/>
  <c r="S277" i="9"/>
  <c r="T277" i="9"/>
  <c r="U277" i="9"/>
  <c r="V277" i="9"/>
  <c r="W277" i="9"/>
  <c r="X277" i="9"/>
  <c r="Y277" i="9"/>
  <c r="Z277" i="9"/>
  <c r="B278" i="9"/>
  <c r="C278" i="9"/>
  <c r="D278" i="9"/>
  <c r="E278" i="9"/>
  <c r="F278" i="9"/>
  <c r="G278" i="9"/>
  <c r="H278" i="9"/>
  <c r="I278" i="9"/>
  <c r="J278" i="9"/>
  <c r="K278" i="9"/>
  <c r="L278" i="9"/>
  <c r="M278" i="9"/>
  <c r="N278" i="9"/>
  <c r="O278" i="9"/>
  <c r="P278" i="9"/>
  <c r="Q278" i="9"/>
  <c r="R278" i="9"/>
  <c r="S278" i="9"/>
  <c r="T278" i="9"/>
  <c r="U278" i="9"/>
  <c r="V278" i="9"/>
  <c r="W278" i="9"/>
  <c r="X278" i="9"/>
  <c r="Y278" i="9"/>
  <c r="Z278" i="9"/>
  <c r="B279" i="9"/>
  <c r="C279" i="9"/>
  <c r="D279" i="9"/>
  <c r="E279" i="9"/>
  <c r="F279" i="9"/>
  <c r="G279" i="9"/>
  <c r="H279" i="9"/>
  <c r="I279" i="9"/>
  <c r="J279" i="9"/>
  <c r="K279" i="9"/>
  <c r="L279" i="9"/>
  <c r="M279" i="9"/>
  <c r="N279" i="9"/>
  <c r="O279" i="9"/>
  <c r="P279" i="9"/>
  <c r="Q279" i="9"/>
  <c r="R279" i="9"/>
  <c r="S279" i="9"/>
  <c r="T279" i="9"/>
  <c r="U279" i="9"/>
  <c r="V279" i="9"/>
  <c r="W279" i="9"/>
  <c r="X279" i="9"/>
  <c r="Y279" i="9"/>
  <c r="Z279" i="9"/>
  <c r="B280" i="9"/>
  <c r="C280" i="9"/>
  <c r="D280" i="9"/>
  <c r="E280" i="9"/>
  <c r="F280" i="9"/>
  <c r="G280" i="9"/>
  <c r="H280" i="9"/>
  <c r="I280" i="9"/>
  <c r="J280" i="9"/>
  <c r="K280" i="9"/>
  <c r="L280" i="9"/>
  <c r="M280" i="9"/>
  <c r="N280" i="9"/>
  <c r="O280" i="9"/>
  <c r="P280" i="9"/>
  <c r="Q280" i="9"/>
  <c r="R280" i="9"/>
  <c r="S280" i="9"/>
  <c r="T280" i="9"/>
  <c r="U280" i="9"/>
  <c r="V280" i="9"/>
  <c r="W280" i="9"/>
  <c r="X280" i="9"/>
  <c r="Y280" i="9"/>
  <c r="Z280" i="9"/>
  <c r="B281" i="9"/>
  <c r="C281" i="9"/>
  <c r="D281" i="9"/>
  <c r="E281" i="9"/>
  <c r="F281" i="9"/>
  <c r="G281" i="9"/>
  <c r="H281" i="9"/>
  <c r="I281" i="9"/>
  <c r="J281" i="9"/>
  <c r="K281" i="9"/>
  <c r="L281" i="9"/>
  <c r="M281" i="9"/>
  <c r="N281" i="9"/>
  <c r="O281" i="9"/>
  <c r="P281" i="9"/>
  <c r="Q281" i="9"/>
  <c r="R281" i="9"/>
  <c r="S281" i="9"/>
  <c r="T281" i="9"/>
  <c r="U281" i="9"/>
  <c r="V281" i="9"/>
  <c r="W281" i="9"/>
  <c r="X281" i="9"/>
  <c r="Y281" i="9"/>
  <c r="Z281" i="9"/>
  <c r="B282" i="9"/>
  <c r="C282" i="9"/>
  <c r="D282" i="9"/>
  <c r="E282" i="9"/>
  <c r="F282" i="9"/>
  <c r="G282" i="9"/>
  <c r="H282" i="9"/>
  <c r="I282" i="9"/>
  <c r="J282" i="9"/>
  <c r="K282" i="9"/>
  <c r="L282" i="9"/>
  <c r="M282" i="9"/>
  <c r="N282" i="9"/>
  <c r="O282" i="9"/>
  <c r="P282" i="9"/>
  <c r="Q282" i="9"/>
  <c r="R282" i="9"/>
  <c r="S282" i="9"/>
  <c r="T282" i="9"/>
  <c r="U282" i="9"/>
  <c r="V282" i="9"/>
  <c r="W282" i="9"/>
  <c r="X282" i="9"/>
  <c r="Y282" i="9"/>
  <c r="Z282" i="9"/>
  <c r="B283" i="9"/>
  <c r="C283" i="9"/>
  <c r="D283" i="9"/>
  <c r="E283" i="9"/>
  <c r="F283" i="9"/>
  <c r="G283" i="9"/>
  <c r="H283" i="9"/>
  <c r="I283" i="9"/>
  <c r="J283" i="9"/>
  <c r="K283" i="9"/>
  <c r="L283" i="9"/>
  <c r="M283" i="9"/>
  <c r="N283" i="9"/>
  <c r="O283" i="9"/>
  <c r="P283" i="9"/>
  <c r="Q283" i="9"/>
  <c r="R283" i="9"/>
  <c r="S283" i="9"/>
  <c r="T283" i="9"/>
  <c r="U283" i="9"/>
  <c r="V283" i="9"/>
  <c r="W283" i="9"/>
  <c r="X283" i="9"/>
  <c r="Y283" i="9"/>
  <c r="Z283" i="9"/>
  <c r="B284" i="9"/>
  <c r="C284" i="9"/>
  <c r="D284" i="9"/>
  <c r="E284" i="9"/>
  <c r="F284" i="9"/>
  <c r="G284" i="9"/>
  <c r="H284" i="9"/>
  <c r="I284" i="9"/>
  <c r="J284" i="9"/>
  <c r="K284" i="9"/>
  <c r="L284" i="9"/>
  <c r="M284" i="9"/>
  <c r="N284" i="9"/>
  <c r="O284" i="9"/>
  <c r="P284" i="9"/>
  <c r="Q284" i="9"/>
  <c r="R284" i="9"/>
  <c r="S284" i="9"/>
  <c r="T284" i="9"/>
  <c r="U284" i="9"/>
  <c r="V284" i="9"/>
  <c r="W284" i="9"/>
  <c r="X284" i="9"/>
  <c r="Y284" i="9"/>
  <c r="Z284" i="9"/>
  <c r="B285" i="9"/>
  <c r="C285" i="9"/>
  <c r="D285" i="9"/>
  <c r="E285" i="9"/>
  <c r="F285" i="9"/>
  <c r="G285" i="9"/>
  <c r="H285" i="9"/>
  <c r="I285" i="9"/>
  <c r="J285" i="9"/>
  <c r="K285" i="9"/>
  <c r="L285" i="9"/>
  <c r="M285" i="9"/>
  <c r="N285" i="9"/>
  <c r="O285" i="9"/>
  <c r="P285" i="9"/>
  <c r="Q285" i="9"/>
  <c r="R285" i="9"/>
  <c r="S285" i="9"/>
  <c r="T285" i="9"/>
  <c r="U285" i="9"/>
  <c r="V285" i="9"/>
  <c r="W285" i="9"/>
  <c r="X285" i="9"/>
  <c r="Y285" i="9"/>
  <c r="Z285" i="9"/>
  <c r="B286" i="9"/>
  <c r="C286" i="9"/>
  <c r="D286" i="9"/>
  <c r="E286" i="9"/>
  <c r="F286" i="9"/>
  <c r="G286" i="9"/>
  <c r="H286" i="9"/>
  <c r="I286" i="9"/>
  <c r="J286" i="9"/>
  <c r="K286" i="9"/>
  <c r="L286" i="9"/>
  <c r="M286" i="9"/>
  <c r="N286" i="9"/>
  <c r="O286" i="9"/>
  <c r="P286" i="9"/>
  <c r="Q286" i="9"/>
  <c r="R286" i="9"/>
  <c r="S286" i="9"/>
  <c r="T286" i="9"/>
  <c r="U286" i="9"/>
  <c r="V286" i="9"/>
  <c r="W286" i="9"/>
  <c r="X286" i="9"/>
  <c r="Y286" i="9"/>
  <c r="Z286" i="9"/>
  <c r="B287" i="9"/>
  <c r="C287" i="9"/>
  <c r="D287" i="9"/>
  <c r="E287" i="9"/>
  <c r="F287" i="9"/>
  <c r="G287" i="9"/>
  <c r="H287" i="9"/>
  <c r="I287" i="9"/>
  <c r="J287" i="9"/>
  <c r="K287" i="9"/>
  <c r="L287" i="9"/>
  <c r="M287" i="9"/>
  <c r="N287" i="9"/>
  <c r="O287" i="9"/>
  <c r="P287" i="9"/>
  <c r="Q287" i="9"/>
  <c r="R287" i="9"/>
  <c r="S287" i="9"/>
  <c r="T287" i="9"/>
  <c r="U287" i="9"/>
  <c r="V287" i="9"/>
  <c r="W287" i="9"/>
  <c r="X287" i="9"/>
  <c r="Y287" i="9"/>
  <c r="Z287" i="9"/>
  <c r="B288" i="9"/>
  <c r="C288" i="9"/>
  <c r="D288" i="9"/>
  <c r="E288" i="9"/>
  <c r="F288" i="9"/>
  <c r="G288" i="9"/>
  <c r="H288" i="9"/>
  <c r="I288" i="9"/>
  <c r="J288" i="9"/>
  <c r="K288" i="9"/>
  <c r="L288" i="9"/>
  <c r="M288" i="9"/>
  <c r="N288" i="9"/>
  <c r="O288" i="9"/>
  <c r="P288" i="9"/>
  <c r="Q288" i="9"/>
  <c r="R288" i="9"/>
  <c r="S288" i="9"/>
  <c r="T288" i="9"/>
  <c r="U288" i="9"/>
  <c r="V288" i="9"/>
  <c r="W288" i="9"/>
  <c r="X288" i="9"/>
  <c r="Y288" i="9"/>
  <c r="Z288" i="9"/>
  <c r="B289" i="9"/>
  <c r="C289" i="9"/>
  <c r="D289" i="9"/>
  <c r="E289" i="9"/>
  <c r="F289" i="9"/>
  <c r="G289" i="9"/>
  <c r="H289" i="9"/>
  <c r="I289" i="9"/>
  <c r="J289" i="9"/>
  <c r="K289" i="9"/>
  <c r="L289" i="9"/>
  <c r="M289" i="9"/>
  <c r="N289" i="9"/>
  <c r="O289" i="9"/>
  <c r="P289" i="9"/>
  <c r="Q289" i="9"/>
  <c r="R289" i="9"/>
  <c r="S289" i="9"/>
  <c r="T289" i="9"/>
  <c r="U289" i="9"/>
  <c r="V289" i="9"/>
  <c r="W289" i="9"/>
  <c r="X289" i="9"/>
  <c r="Y289" i="9"/>
  <c r="Z289" i="9"/>
  <c r="B290" i="9"/>
  <c r="C290" i="9"/>
  <c r="D290" i="9"/>
  <c r="E290" i="9"/>
  <c r="F290" i="9"/>
  <c r="G290" i="9"/>
  <c r="H290" i="9"/>
  <c r="I290" i="9"/>
  <c r="J290" i="9"/>
  <c r="K290" i="9"/>
  <c r="L290" i="9"/>
  <c r="M290" i="9"/>
  <c r="N290" i="9"/>
  <c r="O290" i="9"/>
  <c r="P290" i="9"/>
  <c r="Q290" i="9"/>
  <c r="R290" i="9"/>
  <c r="S290" i="9"/>
  <c r="T290" i="9"/>
  <c r="U290" i="9"/>
  <c r="V290" i="9"/>
  <c r="W290" i="9"/>
  <c r="X290" i="9"/>
  <c r="Y290" i="9"/>
  <c r="Z290" i="9"/>
  <c r="B291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O291" i="9"/>
  <c r="P291" i="9"/>
  <c r="Q291" i="9"/>
  <c r="R291" i="9"/>
  <c r="S291" i="9"/>
  <c r="T291" i="9"/>
  <c r="U291" i="9"/>
  <c r="V291" i="9"/>
  <c r="W291" i="9"/>
  <c r="X291" i="9"/>
  <c r="Y291" i="9"/>
  <c r="Z291" i="9"/>
  <c r="B292" i="9"/>
  <c r="C292" i="9"/>
  <c r="D292" i="9"/>
  <c r="E292" i="9"/>
  <c r="F292" i="9"/>
  <c r="G292" i="9"/>
  <c r="H292" i="9"/>
  <c r="I292" i="9"/>
  <c r="J292" i="9"/>
  <c r="K292" i="9"/>
  <c r="L292" i="9"/>
  <c r="M292" i="9"/>
  <c r="N292" i="9"/>
  <c r="O292" i="9"/>
  <c r="P292" i="9"/>
  <c r="Q292" i="9"/>
  <c r="R292" i="9"/>
  <c r="S292" i="9"/>
  <c r="T292" i="9"/>
  <c r="U292" i="9"/>
  <c r="V292" i="9"/>
  <c r="W292" i="9"/>
  <c r="X292" i="9"/>
  <c r="Y292" i="9"/>
  <c r="Z292" i="9"/>
  <c r="B293" i="9"/>
  <c r="C293" i="9"/>
  <c r="D293" i="9"/>
  <c r="E293" i="9"/>
  <c r="F293" i="9"/>
  <c r="G293" i="9"/>
  <c r="H293" i="9"/>
  <c r="I293" i="9"/>
  <c r="J293" i="9"/>
  <c r="K293" i="9"/>
  <c r="L293" i="9"/>
  <c r="M293" i="9"/>
  <c r="N293" i="9"/>
  <c r="O293" i="9"/>
  <c r="P293" i="9"/>
  <c r="Q293" i="9"/>
  <c r="R293" i="9"/>
  <c r="S293" i="9"/>
  <c r="T293" i="9"/>
  <c r="U293" i="9"/>
  <c r="V293" i="9"/>
  <c r="W293" i="9"/>
  <c r="X293" i="9"/>
  <c r="Y293" i="9"/>
  <c r="Z293" i="9"/>
  <c r="B294" i="9"/>
  <c r="C294" i="9"/>
  <c r="D294" i="9"/>
  <c r="E294" i="9"/>
  <c r="F294" i="9"/>
  <c r="G294" i="9"/>
  <c r="H294" i="9"/>
  <c r="I294" i="9"/>
  <c r="J294" i="9"/>
  <c r="K294" i="9"/>
  <c r="L294" i="9"/>
  <c r="M294" i="9"/>
  <c r="N294" i="9"/>
  <c r="O294" i="9"/>
  <c r="P294" i="9"/>
  <c r="Q294" i="9"/>
  <c r="R294" i="9"/>
  <c r="S294" i="9"/>
  <c r="T294" i="9"/>
  <c r="U294" i="9"/>
  <c r="V294" i="9"/>
  <c r="W294" i="9"/>
  <c r="X294" i="9"/>
  <c r="Y294" i="9"/>
  <c r="Z294" i="9"/>
  <c r="B295" i="9"/>
  <c r="C295" i="9"/>
  <c r="D295" i="9"/>
  <c r="E295" i="9"/>
  <c r="F295" i="9"/>
  <c r="G295" i="9"/>
  <c r="H295" i="9"/>
  <c r="I295" i="9"/>
  <c r="J295" i="9"/>
  <c r="K295" i="9"/>
  <c r="L295" i="9"/>
  <c r="M295" i="9"/>
  <c r="N295" i="9"/>
  <c r="O295" i="9"/>
  <c r="P295" i="9"/>
  <c r="Q295" i="9"/>
  <c r="R295" i="9"/>
  <c r="S295" i="9"/>
  <c r="T295" i="9"/>
  <c r="U295" i="9"/>
  <c r="V295" i="9"/>
  <c r="W295" i="9"/>
  <c r="X295" i="9"/>
  <c r="Y295" i="9"/>
  <c r="Z295" i="9"/>
  <c r="B296" i="9"/>
  <c r="C296" i="9"/>
  <c r="D296" i="9"/>
  <c r="E296" i="9"/>
  <c r="F296" i="9"/>
  <c r="G296" i="9"/>
  <c r="H296" i="9"/>
  <c r="I296" i="9"/>
  <c r="J296" i="9"/>
  <c r="K296" i="9"/>
  <c r="L296" i="9"/>
  <c r="M296" i="9"/>
  <c r="N296" i="9"/>
  <c r="O296" i="9"/>
  <c r="P296" i="9"/>
  <c r="Q296" i="9"/>
  <c r="R296" i="9"/>
  <c r="S296" i="9"/>
  <c r="T296" i="9"/>
  <c r="U296" i="9"/>
  <c r="V296" i="9"/>
  <c r="W296" i="9"/>
  <c r="X296" i="9"/>
  <c r="Y296" i="9"/>
  <c r="Z296" i="9"/>
  <c r="B297" i="9"/>
  <c r="C297" i="9"/>
  <c r="D297" i="9"/>
  <c r="E297" i="9"/>
  <c r="F297" i="9"/>
  <c r="G297" i="9"/>
  <c r="H297" i="9"/>
  <c r="I297" i="9"/>
  <c r="J297" i="9"/>
  <c r="K297" i="9"/>
  <c r="L297" i="9"/>
  <c r="M297" i="9"/>
  <c r="N297" i="9"/>
  <c r="O297" i="9"/>
  <c r="P297" i="9"/>
  <c r="Q297" i="9"/>
  <c r="R297" i="9"/>
  <c r="S297" i="9"/>
  <c r="T297" i="9"/>
  <c r="U297" i="9"/>
  <c r="V297" i="9"/>
  <c r="W297" i="9"/>
  <c r="X297" i="9"/>
  <c r="Y297" i="9"/>
  <c r="Z297" i="9"/>
  <c r="B298" i="9"/>
  <c r="C298" i="9"/>
  <c r="D298" i="9"/>
  <c r="E298" i="9"/>
  <c r="F298" i="9"/>
  <c r="G298" i="9"/>
  <c r="H298" i="9"/>
  <c r="I298" i="9"/>
  <c r="J298" i="9"/>
  <c r="K298" i="9"/>
  <c r="L298" i="9"/>
  <c r="M298" i="9"/>
  <c r="N298" i="9"/>
  <c r="O298" i="9"/>
  <c r="P298" i="9"/>
  <c r="Q298" i="9"/>
  <c r="R298" i="9"/>
  <c r="S298" i="9"/>
  <c r="T298" i="9"/>
  <c r="U298" i="9"/>
  <c r="V298" i="9"/>
  <c r="W298" i="9"/>
  <c r="X298" i="9"/>
  <c r="Y298" i="9"/>
  <c r="Z298" i="9"/>
  <c r="B299" i="9"/>
  <c r="C299" i="9"/>
  <c r="D299" i="9"/>
  <c r="E299" i="9"/>
  <c r="F299" i="9"/>
  <c r="G299" i="9"/>
  <c r="H299" i="9"/>
  <c r="I299" i="9"/>
  <c r="J299" i="9"/>
  <c r="K299" i="9"/>
  <c r="L299" i="9"/>
  <c r="M299" i="9"/>
  <c r="N299" i="9"/>
  <c r="O299" i="9"/>
  <c r="P299" i="9"/>
  <c r="Q299" i="9"/>
  <c r="R299" i="9"/>
  <c r="S299" i="9"/>
  <c r="T299" i="9"/>
  <c r="U299" i="9"/>
  <c r="V299" i="9"/>
  <c r="W299" i="9"/>
  <c r="X299" i="9"/>
  <c r="Y299" i="9"/>
  <c r="Z299" i="9"/>
  <c r="B300" i="9"/>
  <c r="C300" i="9"/>
  <c r="D300" i="9"/>
  <c r="E300" i="9"/>
  <c r="F300" i="9"/>
  <c r="G300" i="9"/>
  <c r="H300" i="9"/>
  <c r="I300" i="9"/>
  <c r="J300" i="9"/>
  <c r="K300" i="9"/>
  <c r="L300" i="9"/>
  <c r="M300" i="9"/>
  <c r="N300" i="9"/>
  <c r="O300" i="9"/>
  <c r="P300" i="9"/>
  <c r="Q300" i="9"/>
  <c r="R300" i="9"/>
  <c r="S300" i="9"/>
  <c r="T300" i="9"/>
  <c r="U300" i="9"/>
  <c r="V300" i="9"/>
  <c r="W300" i="9"/>
  <c r="X300" i="9"/>
  <c r="Y300" i="9"/>
  <c r="Z300" i="9"/>
  <c r="B301" i="9"/>
  <c r="C301" i="9"/>
  <c r="D301" i="9"/>
  <c r="E301" i="9"/>
  <c r="F301" i="9"/>
  <c r="G301" i="9"/>
  <c r="H301" i="9"/>
  <c r="I301" i="9"/>
  <c r="J301" i="9"/>
  <c r="K301" i="9"/>
  <c r="L301" i="9"/>
  <c r="M301" i="9"/>
  <c r="N301" i="9"/>
  <c r="O301" i="9"/>
  <c r="P301" i="9"/>
  <c r="Q301" i="9"/>
  <c r="R301" i="9"/>
  <c r="S301" i="9"/>
  <c r="T301" i="9"/>
  <c r="U301" i="9"/>
  <c r="V301" i="9"/>
  <c r="W301" i="9"/>
  <c r="X301" i="9"/>
  <c r="Y301" i="9"/>
  <c r="Z301" i="9"/>
  <c r="B302" i="9"/>
  <c r="C302" i="9"/>
  <c r="D302" i="9"/>
  <c r="E302" i="9"/>
  <c r="F302" i="9"/>
  <c r="G302" i="9"/>
  <c r="H302" i="9"/>
  <c r="I302" i="9"/>
  <c r="J302" i="9"/>
  <c r="K302" i="9"/>
  <c r="L302" i="9"/>
  <c r="M302" i="9"/>
  <c r="N302" i="9"/>
  <c r="O302" i="9"/>
  <c r="P302" i="9"/>
  <c r="Q302" i="9"/>
  <c r="R302" i="9"/>
  <c r="S302" i="9"/>
  <c r="T302" i="9"/>
  <c r="U302" i="9"/>
  <c r="V302" i="9"/>
  <c r="W302" i="9"/>
  <c r="X302" i="9"/>
  <c r="Y302" i="9"/>
  <c r="Z302" i="9"/>
  <c r="B303" i="9"/>
  <c r="C303" i="9"/>
  <c r="D303" i="9"/>
  <c r="E303" i="9"/>
  <c r="F303" i="9"/>
  <c r="G303" i="9"/>
  <c r="H303" i="9"/>
  <c r="I303" i="9"/>
  <c r="J303" i="9"/>
  <c r="K303" i="9"/>
  <c r="L303" i="9"/>
  <c r="M303" i="9"/>
  <c r="N303" i="9"/>
  <c r="O303" i="9"/>
  <c r="P303" i="9"/>
  <c r="Q303" i="9"/>
  <c r="R303" i="9"/>
  <c r="S303" i="9"/>
  <c r="T303" i="9"/>
  <c r="U303" i="9"/>
  <c r="V303" i="9"/>
  <c r="W303" i="9"/>
  <c r="X303" i="9"/>
  <c r="Y303" i="9"/>
  <c r="Z303" i="9"/>
  <c r="B304" i="9"/>
  <c r="C304" i="9"/>
  <c r="D304" i="9"/>
  <c r="E304" i="9"/>
  <c r="F304" i="9"/>
  <c r="G304" i="9"/>
  <c r="H304" i="9"/>
  <c r="I304" i="9"/>
  <c r="J304" i="9"/>
  <c r="K304" i="9"/>
  <c r="L304" i="9"/>
  <c r="M304" i="9"/>
  <c r="N304" i="9"/>
  <c r="O304" i="9"/>
  <c r="P304" i="9"/>
  <c r="Q304" i="9"/>
  <c r="R304" i="9"/>
  <c r="S304" i="9"/>
  <c r="T304" i="9"/>
  <c r="U304" i="9"/>
  <c r="V304" i="9"/>
  <c r="W304" i="9"/>
  <c r="X304" i="9"/>
  <c r="Y304" i="9"/>
  <c r="Z304" i="9"/>
  <c r="B305" i="9"/>
  <c r="C305" i="9"/>
  <c r="D305" i="9"/>
  <c r="E305" i="9"/>
  <c r="F305" i="9"/>
  <c r="G305" i="9"/>
  <c r="H305" i="9"/>
  <c r="I305" i="9"/>
  <c r="J305" i="9"/>
  <c r="K305" i="9"/>
  <c r="L305" i="9"/>
  <c r="M305" i="9"/>
  <c r="N305" i="9"/>
  <c r="O305" i="9"/>
  <c r="P305" i="9"/>
  <c r="Q305" i="9"/>
  <c r="R305" i="9"/>
  <c r="S305" i="9"/>
  <c r="T305" i="9"/>
  <c r="U305" i="9"/>
  <c r="V305" i="9"/>
  <c r="W305" i="9"/>
  <c r="X305" i="9"/>
  <c r="Y305" i="9"/>
  <c r="Z305" i="9"/>
  <c r="B306" i="9"/>
  <c r="C306" i="9"/>
  <c r="D306" i="9"/>
  <c r="E306" i="9"/>
  <c r="F306" i="9"/>
  <c r="G306" i="9"/>
  <c r="H306" i="9"/>
  <c r="I306" i="9"/>
  <c r="J306" i="9"/>
  <c r="K306" i="9"/>
  <c r="L306" i="9"/>
  <c r="M306" i="9"/>
  <c r="N306" i="9"/>
  <c r="O306" i="9"/>
  <c r="P306" i="9"/>
  <c r="Q306" i="9"/>
  <c r="R306" i="9"/>
  <c r="S306" i="9"/>
  <c r="T306" i="9"/>
  <c r="U306" i="9"/>
  <c r="V306" i="9"/>
  <c r="W306" i="9"/>
  <c r="X306" i="9"/>
  <c r="Y306" i="9"/>
  <c r="Z306" i="9"/>
  <c r="B307" i="9"/>
  <c r="C307" i="9"/>
  <c r="D307" i="9"/>
  <c r="E307" i="9"/>
  <c r="F307" i="9"/>
  <c r="G307" i="9"/>
  <c r="H307" i="9"/>
  <c r="I307" i="9"/>
  <c r="J307" i="9"/>
  <c r="K307" i="9"/>
  <c r="L307" i="9"/>
  <c r="M307" i="9"/>
  <c r="N307" i="9"/>
  <c r="O307" i="9"/>
  <c r="P307" i="9"/>
  <c r="Q307" i="9"/>
  <c r="R307" i="9"/>
  <c r="S307" i="9"/>
  <c r="T307" i="9"/>
  <c r="U307" i="9"/>
  <c r="V307" i="9"/>
  <c r="W307" i="9"/>
  <c r="X307" i="9"/>
  <c r="Y307" i="9"/>
  <c r="Z307" i="9"/>
  <c r="B308" i="9"/>
  <c r="C308" i="9"/>
  <c r="D308" i="9"/>
  <c r="E308" i="9"/>
  <c r="F308" i="9"/>
  <c r="G308" i="9"/>
  <c r="H308" i="9"/>
  <c r="I308" i="9"/>
  <c r="J308" i="9"/>
  <c r="K308" i="9"/>
  <c r="L308" i="9"/>
  <c r="M308" i="9"/>
  <c r="N308" i="9"/>
  <c r="O308" i="9"/>
  <c r="P308" i="9"/>
  <c r="Q308" i="9"/>
  <c r="R308" i="9"/>
  <c r="S308" i="9"/>
  <c r="T308" i="9"/>
  <c r="U308" i="9"/>
  <c r="V308" i="9"/>
  <c r="W308" i="9"/>
  <c r="X308" i="9"/>
  <c r="Y308" i="9"/>
  <c r="Z308" i="9"/>
  <c r="B309" i="9"/>
  <c r="C309" i="9"/>
  <c r="D309" i="9"/>
  <c r="E309" i="9"/>
  <c r="F309" i="9"/>
  <c r="G309" i="9"/>
  <c r="H309" i="9"/>
  <c r="I309" i="9"/>
  <c r="J309" i="9"/>
  <c r="K309" i="9"/>
  <c r="L309" i="9"/>
  <c r="M309" i="9"/>
  <c r="N309" i="9"/>
  <c r="O309" i="9"/>
  <c r="P309" i="9"/>
  <c r="Q309" i="9"/>
  <c r="R309" i="9"/>
  <c r="S309" i="9"/>
  <c r="T309" i="9"/>
  <c r="U309" i="9"/>
  <c r="V309" i="9"/>
  <c r="W309" i="9"/>
  <c r="X309" i="9"/>
  <c r="Y309" i="9"/>
  <c r="Z309" i="9"/>
  <c r="B310" i="9"/>
  <c r="C310" i="9"/>
  <c r="D310" i="9"/>
  <c r="E310" i="9"/>
  <c r="F310" i="9"/>
  <c r="G310" i="9"/>
  <c r="H310" i="9"/>
  <c r="I310" i="9"/>
  <c r="J310" i="9"/>
  <c r="K310" i="9"/>
  <c r="L310" i="9"/>
  <c r="M310" i="9"/>
  <c r="N310" i="9"/>
  <c r="O310" i="9"/>
  <c r="P310" i="9"/>
  <c r="Q310" i="9"/>
  <c r="R310" i="9"/>
  <c r="S310" i="9"/>
  <c r="T310" i="9"/>
  <c r="U310" i="9"/>
  <c r="V310" i="9"/>
  <c r="W310" i="9"/>
  <c r="X310" i="9"/>
  <c r="Y310" i="9"/>
  <c r="Z310" i="9"/>
  <c r="B311" i="9"/>
  <c r="C311" i="9"/>
  <c r="D311" i="9"/>
  <c r="E311" i="9"/>
  <c r="F311" i="9"/>
  <c r="G311" i="9"/>
  <c r="H311" i="9"/>
  <c r="I311" i="9"/>
  <c r="J311" i="9"/>
  <c r="K311" i="9"/>
  <c r="L311" i="9"/>
  <c r="M311" i="9"/>
  <c r="N311" i="9"/>
  <c r="O311" i="9"/>
  <c r="P311" i="9"/>
  <c r="Q311" i="9"/>
  <c r="R311" i="9"/>
  <c r="S311" i="9"/>
  <c r="T311" i="9"/>
  <c r="U311" i="9"/>
  <c r="V311" i="9"/>
  <c r="W311" i="9"/>
  <c r="X311" i="9"/>
  <c r="Y311" i="9"/>
  <c r="Z311" i="9"/>
  <c r="B312" i="9"/>
  <c r="C312" i="9"/>
  <c r="D312" i="9"/>
  <c r="E312" i="9"/>
  <c r="F312" i="9"/>
  <c r="G312" i="9"/>
  <c r="H312" i="9"/>
  <c r="I312" i="9"/>
  <c r="J312" i="9"/>
  <c r="K312" i="9"/>
  <c r="L312" i="9"/>
  <c r="M312" i="9"/>
  <c r="N312" i="9"/>
  <c r="O312" i="9"/>
  <c r="P312" i="9"/>
  <c r="Q312" i="9"/>
  <c r="R312" i="9"/>
  <c r="S312" i="9"/>
  <c r="T312" i="9"/>
  <c r="U312" i="9"/>
  <c r="V312" i="9"/>
  <c r="W312" i="9"/>
  <c r="X312" i="9"/>
  <c r="Y312" i="9"/>
  <c r="Z312" i="9"/>
  <c r="B313" i="9"/>
  <c r="C313" i="9"/>
  <c r="D313" i="9"/>
  <c r="E313" i="9"/>
  <c r="F313" i="9"/>
  <c r="G313" i="9"/>
  <c r="H313" i="9"/>
  <c r="I313" i="9"/>
  <c r="J313" i="9"/>
  <c r="K313" i="9"/>
  <c r="L313" i="9"/>
  <c r="M313" i="9"/>
  <c r="N313" i="9"/>
  <c r="O313" i="9"/>
  <c r="P313" i="9"/>
  <c r="Q313" i="9"/>
  <c r="R313" i="9"/>
  <c r="S313" i="9"/>
  <c r="T313" i="9"/>
  <c r="U313" i="9"/>
  <c r="V313" i="9"/>
  <c r="W313" i="9"/>
  <c r="X313" i="9"/>
  <c r="Y313" i="9"/>
  <c r="Z313" i="9"/>
  <c r="B314" i="9"/>
  <c r="C314" i="9"/>
  <c r="D314" i="9"/>
  <c r="E314" i="9"/>
  <c r="F314" i="9"/>
  <c r="G314" i="9"/>
  <c r="H314" i="9"/>
  <c r="I314" i="9"/>
  <c r="J314" i="9"/>
  <c r="K314" i="9"/>
  <c r="L314" i="9"/>
  <c r="M314" i="9"/>
  <c r="N314" i="9"/>
  <c r="O314" i="9"/>
  <c r="P314" i="9"/>
  <c r="Q314" i="9"/>
  <c r="R314" i="9"/>
  <c r="S314" i="9"/>
  <c r="T314" i="9"/>
  <c r="U314" i="9"/>
  <c r="V314" i="9"/>
  <c r="W314" i="9"/>
  <c r="X314" i="9"/>
  <c r="Y314" i="9"/>
  <c r="Z314" i="9"/>
  <c r="B315" i="9"/>
  <c r="C315" i="9"/>
  <c r="D315" i="9"/>
  <c r="E315" i="9"/>
  <c r="F315" i="9"/>
  <c r="G315" i="9"/>
  <c r="H315" i="9"/>
  <c r="I315" i="9"/>
  <c r="J315" i="9"/>
  <c r="K315" i="9"/>
  <c r="L315" i="9"/>
  <c r="M315" i="9"/>
  <c r="N315" i="9"/>
  <c r="O315" i="9"/>
  <c r="P315" i="9"/>
  <c r="Q315" i="9"/>
  <c r="R315" i="9"/>
  <c r="S315" i="9"/>
  <c r="T315" i="9"/>
  <c r="U315" i="9"/>
  <c r="V315" i="9"/>
  <c r="W315" i="9"/>
  <c r="X315" i="9"/>
  <c r="Y315" i="9"/>
  <c r="Z315" i="9"/>
  <c r="B316" i="9"/>
  <c r="C316" i="9"/>
  <c r="D316" i="9"/>
  <c r="E316" i="9"/>
  <c r="F316" i="9"/>
  <c r="G316" i="9"/>
  <c r="H316" i="9"/>
  <c r="I316" i="9"/>
  <c r="J316" i="9"/>
  <c r="K316" i="9"/>
  <c r="L316" i="9"/>
  <c r="M316" i="9"/>
  <c r="N316" i="9"/>
  <c r="O316" i="9"/>
  <c r="P316" i="9"/>
  <c r="Q316" i="9"/>
  <c r="R316" i="9"/>
  <c r="S316" i="9"/>
  <c r="T316" i="9"/>
  <c r="U316" i="9"/>
  <c r="V316" i="9"/>
  <c r="W316" i="9"/>
  <c r="X316" i="9"/>
  <c r="Y316" i="9"/>
  <c r="Z316" i="9"/>
  <c r="B317" i="9"/>
  <c r="C317" i="9"/>
  <c r="D317" i="9"/>
  <c r="E317" i="9"/>
  <c r="F317" i="9"/>
  <c r="G317" i="9"/>
  <c r="H317" i="9"/>
  <c r="I317" i="9"/>
  <c r="J317" i="9"/>
  <c r="K317" i="9"/>
  <c r="L317" i="9"/>
  <c r="M317" i="9"/>
  <c r="N317" i="9"/>
  <c r="O317" i="9"/>
  <c r="P317" i="9"/>
  <c r="Q317" i="9"/>
  <c r="R317" i="9"/>
  <c r="S317" i="9"/>
  <c r="T317" i="9"/>
  <c r="U317" i="9"/>
  <c r="V317" i="9"/>
  <c r="W317" i="9"/>
  <c r="X317" i="9"/>
  <c r="Y317" i="9"/>
  <c r="Z317" i="9"/>
  <c r="B318" i="9"/>
  <c r="C318" i="9"/>
  <c r="D318" i="9"/>
  <c r="E318" i="9"/>
  <c r="F318" i="9"/>
  <c r="G318" i="9"/>
  <c r="H318" i="9"/>
  <c r="I318" i="9"/>
  <c r="J318" i="9"/>
  <c r="K318" i="9"/>
  <c r="L318" i="9"/>
  <c r="M318" i="9"/>
  <c r="N318" i="9"/>
  <c r="O318" i="9"/>
  <c r="P318" i="9"/>
  <c r="Q318" i="9"/>
  <c r="R318" i="9"/>
  <c r="S318" i="9"/>
  <c r="T318" i="9"/>
  <c r="U318" i="9"/>
  <c r="V318" i="9"/>
  <c r="W318" i="9"/>
  <c r="X318" i="9"/>
  <c r="Y318" i="9"/>
  <c r="Z318" i="9"/>
  <c r="B319" i="9"/>
  <c r="C319" i="9"/>
  <c r="D319" i="9"/>
  <c r="E319" i="9"/>
  <c r="F319" i="9"/>
  <c r="G319" i="9"/>
  <c r="H319" i="9"/>
  <c r="I319" i="9"/>
  <c r="J319" i="9"/>
  <c r="K319" i="9"/>
  <c r="L319" i="9"/>
  <c r="M319" i="9"/>
  <c r="N319" i="9"/>
  <c r="O319" i="9"/>
  <c r="P319" i="9"/>
  <c r="Q319" i="9"/>
  <c r="R319" i="9"/>
  <c r="S319" i="9"/>
  <c r="T319" i="9"/>
  <c r="U319" i="9"/>
  <c r="V319" i="9"/>
  <c r="W319" i="9"/>
  <c r="X319" i="9"/>
  <c r="Y319" i="9"/>
  <c r="Z319" i="9"/>
  <c r="B320" i="9"/>
  <c r="C320" i="9"/>
  <c r="D320" i="9"/>
  <c r="E320" i="9"/>
  <c r="F320" i="9"/>
  <c r="G320" i="9"/>
  <c r="H320" i="9"/>
  <c r="I320" i="9"/>
  <c r="J320" i="9"/>
  <c r="K320" i="9"/>
  <c r="L320" i="9"/>
  <c r="M320" i="9"/>
  <c r="N320" i="9"/>
  <c r="O320" i="9"/>
  <c r="P320" i="9"/>
  <c r="Q320" i="9"/>
  <c r="R320" i="9"/>
  <c r="S320" i="9"/>
  <c r="T320" i="9"/>
  <c r="U320" i="9"/>
  <c r="V320" i="9"/>
  <c r="W320" i="9"/>
  <c r="X320" i="9"/>
  <c r="Y320" i="9"/>
  <c r="Z320" i="9"/>
  <c r="B321" i="9"/>
  <c r="C321" i="9"/>
  <c r="D321" i="9"/>
  <c r="E321" i="9"/>
  <c r="F321" i="9"/>
  <c r="G321" i="9"/>
  <c r="H321" i="9"/>
  <c r="I321" i="9"/>
  <c r="J321" i="9"/>
  <c r="K321" i="9"/>
  <c r="L321" i="9"/>
  <c r="M321" i="9"/>
  <c r="N321" i="9"/>
  <c r="O321" i="9"/>
  <c r="P321" i="9"/>
  <c r="Q321" i="9"/>
  <c r="R321" i="9"/>
  <c r="S321" i="9"/>
  <c r="T321" i="9"/>
  <c r="U321" i="9"/>
  <c r="V321" i="9"/>
  <c r="W321" i="9"/>
  <c r="X321" i="9"/>
  <c r="Y321" i="9"/>
  <c r="Z321" i="9"/>
  <c r="B322" i="9"/>
  <c r="C322" i="9"/>
  <c r="D322" i="9"/>
  <c r="E322" i="9"/>
  <c r="F322" i="9"/>
  <c r="G322" i="9"/>
  <c r="H322" i="9"/>
  <c r="I322" i="9"/>
  <c r="J322" i="9"/>
  <c r="K322" i="9"/>
  <c r="L322" i="9"/>
  <c r="M322" i="9"/>
  <c r="N322" i="9"/>
  <c r="O322" i="9"/>
  <c r="P322" i="9"/>
  <c r="Q322" i="9"/>
  <c r="R322" i="9"/>
  <c r="S322" i="9"/>
  <c r="T322" i="9"/>
  <c r="U322" i="9"/>
  <c r="V322" i="9"/>
  <c r="W322" i="9"/>
  <c r="X322" i="9"/>
  <c r="Y322" i="9"/>
  <c r="Z322" i="9"/>
  <c r="B323" i="9"/>
  <c r="C323" i="9"/>
  <c r="D323" i="9"/>
  <c r="E323" i="9"/>
  <c r="F323" i="9"/>
  <c r="G323" i="9"/>
  <c r="H323" i="9"/>
  <c r="I323" i="9"/>
  <c r="J323" i="9"/>
  <c r="K323" i="9"/>
  <c r="L323" i="9"/>
  <c r="M323" i="9"/>
  <c r="N323" i="9"/>
  <c r="O323" i="9"/>
  <c r="P323" i="9"/>
  <c r="Q323" i="9"/>
  <c r="R323" i="9"/>
  <c r="S323" i="9"/>
  <c r="T323" i="9"/>
  <c r="U323" i="9"/>
  <c r="V323" i="9"/>
  <c r="W323" i="9"/>
  <c r="X323" i="9"/>
  <c r="Y323" i="9"/>
  <c r="Z323" i="9"/>
  <c r="B324" i="9"/>
  <c r="C324" i="9"/>
  <c r="D324" i="9"/>
  <c r="E324" i="9"/>
  <c r="F324" i="9"/>
  <c r="G324" i="9"/>
  <c r="H324" i="9"/>
  <c r="I324" i="9"/>
  <c r="J324" i="9"/>
  <c r="K324" i="9"/>
  <c r="L324" i="9"/>
  <c r="M324" i="9"/>
  <c r="N324" i="9"/>
  <c r="O324" i="9"/>
  <c r="P324" i="9"/>
  <c r="Q324" i="9"/>
  <c r="R324" i="9"/>
  <c r="S324" i="9"/>
  <c r="T324" i="9"/>
  <c r="U324" i="9"/>
  <c r="V324" i="9"/>
  <c r="W324" i="9"/>
  <c r="X324" i="9"/>
  <c r="Y324" i="9"/>
  <c r="Z324" i="9"/>
  <c r="B325" i="9"/>
  <c r="C325" i="9"/>
  <c r="D325" i="9"/>
  <c r="E325" i="9"/>
  <c r="F325" i="9"/>
  <c r="G325" i="9"/>
  <c r="H325" i="9"/>
  <c r="I325" i="9"/>
  <c r="J325" i="9"/>
  <c r="K325" i="9"/>
  <c r="L325" i="9"/>
  <c r="M325" i="9"/>
  <c r="N325" i="9"/>
  <c r="O325" i="9"/>
  <c r="P325" i="9"/>
  <c r="Q325" i="9"/>
  <c r="R325" i="9"/>
  <c r="S325" i="9"/>
  <c r="T325" i="9"/>
  <c r="U325" i="9"/>
  <c r="V325" i="9"/>
  <c r="W325" i="9"/>
  <c r="X325" i="9"/>
  <c r="Y325" i="9"/>
  <c r="Z325" i="9"/>
  <c r="B326" i="9"/>
  <c r="C326" i="9"/>
  <c r="D326" i="9"/>
  <c r="E326" i="9"/>
  <c r="F326" i="9"/>
  <c r="G326" i="9"/>
  <c r="H326" i="9"/>
  <c r="I326" i="9"/>
  <c r="J326" i="9"/>
  <c r="K326" i="9"/>
  <c r="L326" i="9"/>
  <c r="M326" i="9"/>
  <c r="N326" i="9"/>
  <c r="O326" i="9"/>
  <c r="P326" i="9"/>
  <c r="Q326" i="9"/>
  <c r="R326" i="9"/>
  <c r="S326" i="9"/>
  <c r="T326" i="9"/>
  <c r="U326" i="9"/>
  <c r="V326" i="9"/>
  <c r="W326" i="9"/>
  <c r="X326" i="9"/>
  <c r="Y326" i="9"/>
  <c r="Z326" i="9"/>
  <c r="B327" i="9"/>
  <c r="C327" i="9"/>
  <c r="D327" i="9"/>
  <c r="E327" i="9"/>
  <c r="F327" i="9"/>
  <c r="G327" i="9"/>
  <c r="H327" i="9"/>
  <c r="I327" i="9"/>
  <c r="J327" i="9"/>
  <c r="K327" i="9"/>
  <c r="L327" i="9"/>
  <c r="M327" i="9"/>
  <c r="N327" i="9"/>
  <c r="O327" i="9"/>
  <c r="P327" i="9"/>
  <c r="Q327" i="9"/>
  <c r="R327" i="9"/>
  <c r="S327" i="9"/>
  <c r="T327" i="9"/>
  <c r="U327" i="9"/>
  <c r="V327" i="9"/>
  <c r="W327" i="9"/>
  <c r="X327" i="9"/>
  <c r="Y327" i="9"/>
  <c r="Z327" i="9"/>
  <c r="B328" i="9"/>
  <c r="C328" i="9"/>
  <c r="D328" i="9"/>
  <c r="E328" i="9"/>
  <c r="F328" i="9"/>
  <c r="G328" i="9"/>
  <c r="H328" i="9"/>
  <c r="I328" i="9"/>
  <c r="J328" i="9"/>
  <c r="K328" i="9"/>
  <c r="L328" i="9"/>
  <c r="M328" i="9"/>
  <c r="N328" i="9"/>
  <c r="O328" i="9"/>
  <c r="P328" i="9"/>
  <c r="Q328" i="9"/>
  <c r="R328" i="9"/>
  <c r="S328" i="9"/>
  <c r="T328" i="9"/>
  <c r="U328" i="9"/>
  <c r="V328" i="9"/>
  <c r="W328" i="9"/>
  <c r="X328" i="9"/>
  <c r="Y328" i="9"/>
  <c r="Z328" i="9"/>
  <c r="B329" i="9"/>
  <c r="C329" i="9"/>
  <c r="D329" i="9"/>
  <c r="E329" i="9"/>
  <c r="F329" i="9"/>
  <c r="G329" i="9"/>
  <c r="H329" i="9"/>
  <c r="I329" i="9"/>
  <c r="J329" i="9"/>
  <c r="K329" i="9"/>
  <c r="L329" i="9"/>
  <c r="M329" i="9"/>
  <c r="N329" i="9"/>
  <c r="O329" i="9"/>
  <c r="P329" i="9"/>
  <c r="Q329" i="9"/>
  <c r="R329" i="9"/>
  <c r="S329" i="9"/>
  <c r="T329" i="9"/>
  <c r="U329" i="9"/>
  <c r="V329" i="9"/>
  <c r="W329" i="9"/>
  <c r="X329" i="9"/>
  <c r="Y329" i="9"/>
  <c r="Z329" i="9"/>
  <c r="B330" i="9"/>
  <c r="C330" i="9"/>
  <c r="D330" i="9"/>
  <c r="E330" i="9"/>
  <c r="F330" i="9"/>
  <c r="G330" i="9"/>
  <c r="H330" i="9"/>
  <c r="I330" i="9"/>
  <c r="J330" i="9"/>
  <c r="K330" i="9"/>
  <c r="L330" i="9"/>
  <c r="M330" i="9"/>
  <c r="N330" i="9"/>
  <c r="O330" i="9"/>
  <c r="P330" i="9"/>
  <c r="Q330" i="9"/>
  <c r="R330" i="9"/>
  <c r="S330" i="9"/>
  <c r="T330" i="9"/>
  <c r="U330" i="9"/>
  <c r="V330" i="9"/>
  <c r="W330" i="9"/>
  <c r="X330" i="9"/>
  <c r="Y330" i="9"/>
  <c r="Z330" i="9"/>
  <c r="B331" i="9"/>
  <c r="C331" i="9"/>
  <c r="D331" i="9"/>
  <c r="E331" i="9"/>
  <c r="F331" i="9"/>
  <c r="G331" i="9"/>
  <c r="H331" i="9"/>
  <c r="I331" i="9"/>
  <c r="J331" i="9"/>
  <c r="K331" i="9"/>
  <c r="L331" i="9"/>
  <c r="M331" i="9"/>
  <c r="N331" i="9"/>
  <c r="O331" i="9"/>
  <c r="P331" i="9"/>
  <c r="Q331" i="9"/>
  <c r="R331" i="9"/>
  <c r="S331" i="9"/>
  <c r="T331" i="9"/>
  <c r="U331" i="9"/>
  <c r="V331" i="9"/>
  <c r="W331" i="9"/>
  <c r="X331" i="9"/>
  <c r="Y331" i="9"/>
  <c r="Z331" i="9"/>
  <c r="B332" i="9"/>
  <c r="C332" i="9"/>
  <c r="D332" i="9"/>
  <c r="E332" i="9"/>
  <c r="F332" i="9"/>
  <c r="G332" i="9"/>
  <c r="H332" i="9"/>
  <c r="I332" i="9"/>
  <c r="J332" i="9"/>
  <c r="K332" i="9"/>
  <c r="L332" i="9"/>
  <c r="M332" i="9"/>
  <c r="N332" i="9"/>
  <c r="O332" i="9"/>
  <c r="P332" i="9"/>
  <c r="Q332" i="9"/>
  <c r="R332" i="9"/>
  <c r="S332" i="9"/>
  <c r="T332" i="9"/>
  <c r="U332" i="9"/>
  <c r="V332" i="9"/>
  <c r="W332" i="9"/>
  <c r="X332" i="9"/>
  <c r="Y332" i="9"/>
  <c r="Z332" i="9"/>
  <c r="B333" i="9"/>
  <c r="C333" i="9"/>
  <c r="D333" i="9"/>
  <c r="E333" i="9"/>
  <c r="F333" i="9"/>
  <c r="G333" i="9"/>
  <c r="H333" i="9"/>
  <c r="I333" i="9"/>
  <c r="J333" i="9"/>
  <c r="K333" i="9"/>
  <c r="L333" i="9"/>
  <c r="M333" i="9"/>
  <c r="N333" i="9"/>
  <c r="O333" i="9"/>
  <c r="P333" i="9"/>
  <c r="Q333" i="9"/>
  <c r="R333" i="9"/>
  <c r="S333" i="9"/>
  <c r="T333" i="9"/>
  <c r="U333" i="9"/>
  <c r="V333" i="9"/>
  <c r="W333" i="9"/>
  <c r="X333" i="9"/>
  <c r="Y333" i="9"/>
  <c r="Z333" i="9"/>
  <c r="B334" i="9"/>
  <c r="C334" i="9"/>
  <c r="D334" i="9"/>
  <c r="E334" i="9"/>
  <c r="F334" i="9"/>
  <c r="G334" i="9"/>
  <c r="H334" i="9"/>
  <c r="I334" i="9"/>
  <c r="J334" i="9"/>
  <c r="K334" i="9"/>
  <c r="L334" i="9"/>
  <c r="M334" i="9"/>
  <c r="N334" i="9"/>
  <c r="O334" i="9"/>
  <c r="P334" i="9"/>
  <c r="Q334" i="9"/>
  <c r="R334" i="9"/>
  <c r="S334" i="9"/>
  <c r="T334" i="9"/>
  <c r="U334" i="9"/>
  <c r="V334" i="9"/>
  <c r="W334" i="9"/>
  <c r="X334" i="9"/>
  <c r="Y334" i="9"/>
  <c r="Z334" i="9"/>
  <c r="B335" i="9"/>
  <c r="C335" i="9"/>
  <c r="D335" i="9"/>
  <c r="E335" i="9"/>
  <c r="F335" i="9"/>
  <c r="G335" i="9"/>
  <c r="H335" i="9"/>
  <c r="I335" i="9"/>
  <c r="J335" i="9"/>
  <c r="K335" i="9"/>
  <c r="L335" i="9"/>
  <c r="M335" i="9"/>
  <c r="N335" i="9"/>
  <c r="O335" i="9"/>
  <c r="P335" i="9"/>
  <c r="Q335" i="9"/>
  <c r="R335" i="9"/>
  <c r="S335" i="9"/>
  <c r="T335" i="9"/>
  <c r="U335" i="9"/>
  <c r="V335" i="9"/>
  <c r="W335" i="9"/>
  <c r="X335" i="9"/>
  <c r="Y335" i="9"/>
  <c r="Z335" i="9"/>
  <c r="B336" i="9"/>
  <c r="C336" i="9"/>
  <c r="D336" i="9"/>
  <c r="E336" i="9"/>
  <c r="F336" i="9"/>
  <c r="G336" i="9"/>
  <c r="H336" i="9"/>
  <c r="I336" i="9"/>
  <c r="J336" i="9"/>
  <c r="K336" i="9"/>
  <c r="L336" i="9"/>
  <c r="M336" i="9"/>
  <c r="N336" i="9"/>
  <c r="O336" i="9"/>
  <c r="P336" i="9"/>
  <c r="Q336" i="9"/>
  <c r="R336" i="9"/>
  <c r="S336" i="9"/>
  <c r="T336" i="9"/>
  <c r="U336" i="9"/>
  <c r="V336" i="9"/>
  <c r="W336" i="9"/>
  <c r="X336" i="9"/>
  <c r="Y336" i="9"/>
  <c r="Z336" i="9"/>
  <c r="B337" i="9"/>
  <c r="C337" i="9"/>
  <c r="D337" i="9"/>
  <c r="E337" i="9"/>
  <c r="F337" i="9"/>
  <c r="G337" i="9"/>
  <c r="H337" i="9"/>
  <c r="I337" i="9"/>
  <c r="J337" i="9"/>
  <c r="K337" i="9"/>
  <c r="L337" i="9"/>
  <c r="M337" i="9"/>
  <c r="N337" i="9"/>
  <c r="O337" i="9"/>
  <c r="P337" i="9"/>
  <c r="Q337" i="9"/>
  <c r="R337" i="9"/>
  <c r="S337" i="9"/>
  <c r="T337" i="9"/>
  <c r="U337" i="9"/>
  <c r="V337" i="9"/>
  <c r="W337" i="9"/>
  <c r="X337" i="9"/>
  <c r="Y337" i="9"/>
  <c r="Z337" i="9"/>
  <c r="B338" i="9"/>
  <c r="C338" i="9"/>
  <c r="D338" i="9"/>
  <c r="E338" i="9"/>
  <c r="F338" i="9"/>
  <c r="G338" i="9"/>
  <c r="H338" i="9"/>
  <c r="I338" i="9"/>
  <c r="J338" i="9"/>
  <c r="K338" i="9"/>
  <c r="L338" i="9"/>
  <c r="M338" i="9"/>
  <c r="N338" i="9"/>
  <c r="O338" i="9"/>
  <c r="P338" i="9"/>
  <c r="Q338" i="9"/>
  <c r="R338" i="9"/>
  <c r="S338" i="9"/>
  <c r="T338" i="9"/>
  <c r="U338" i="9"/>
  <c r="V338" i="9"/>
  <c r="W338" i="9"/>
  <c r="X338" i="9"/>
  <c r="Y338" i="9"/>
  <c r="Z338" i="9"/>
  <c r="B339" i="9"/>
  <c r="C339" i="9"/>
  <c r="D339" i="9"/>
  <c r="E339" i="9"/>
  <c r="F339" i="9"/>
  <c r="G339" i="9"/>
  <c r="H339" i="9"/>
  <c r="I339" i="9"/>
  <c r="J339" i="9"/>
  <c r="K339" i="9"/>
  <c r="L339" i="9"/>
  <c r="M339" i="9"/>
  <c r="N339" i="9"/>
  <c r="O339" i="9"/>
  <c r="P339" i="9"/>
  <c r="Q339" i="9"/>
  <c r="R339" i="9"/>
  <c r="S339" i="9"/>
  <c r="T339" i="9"/>
  <c r="U339" i="9"/>
  <c r="V339" i="9"/>
  <c r="W339" i="9"/>
  <c r="X339" i="9"/>
  <c r="Y339" i="9"/>
  <c r="Z339" i="9"/>
  <c r="B340" i="9"/>
  <c r="C340" i="9"/>
  <c r="D340" i="9"/>
  <c r="E340" i="9"/>
  <c r="F340" i="9"/>
  <c r="G340" i="9"/>
  <c r="H340" i="9"/>
  <c r="I340" i="9"/>
  <c r="J340" i="9"/>
  <c r="K340" i="9"/>
  <c r="L340" i="9"/>
  <c r="M340" i="9"/>
  <c r="N340" i="9"/>
  <c r="O340" i="9"/>
  <c r="P340" i="9"/>
  <c r="Q340" i="9"/>
  <c r="R340" i="9"/>
  <c r="S340" i="9"/>
  <c r="T340" i="9"/>
  <c r="U340" i="9"/>
  <c r="V340" i="9"/>
  <c r="W340" i="9"/>
  <c r="X340" i="9"/>
  <c r="Y340" i="9"/>
  <c r="Z340" i="9"/>
  <c r="B341" i="9"/>
  <c r="C341" i="9"/>
  <c r="D341" i="9"/>
  <c r="E341" i="9"/>
  <c r="F341" i="9"/>
  <c r="G341" i="9"/>
  <c r="H341" i="9"/>
  <c r="I341" i="9"/>
  <c r="J341" i="9"/>
  <c r="K341" i="9"/>
  <c r="L341" i="9"/>
  <c r="M341" i="9"/>
  <c r="N341" i="9"/>
  <c r="O341" i="9"/>
  <c r="P341" i="9"/>
  <c r="Q341" i="9"/>
  <c r="R341" i="9"/>
  <c r="S341" i="9"/>
  <c r="T341" i="9"/>
  <c r="U341" i="9"/>
  <c r="V341" i="9"/>
  <c r="W341" i="9"/>
  <c r="X341" i="9"/>
  <c r="Y341" i="9"/>
  <c r="Z341" i="9"/>
  <c r="B342" i="9"/>
  <c r="C342" i="9"/>
  <c r="D342" i="9"/>
  <c r="E342" i="9"/>
  <c r="F342" i="9"/>
  <c r="G342" i="9"/>
  <c r="H342" i="9"/>
  <c r="I342" i="9"/>
  <c r="J342" i="9"/>
  <c r="K342" i="9"/>
  <c r="L342" i="9"/>
  <c r="M342" i="9"/>
  <c r="N342" i="9"/>
  <c r="O342" i="9"/>
  <c r="P342" i="9"/>
  <c r="Q342" i="9"/>
  <c r="R342" i="9"/>
  <c r="S342" i="9"/>
  <c r="T342" i="9"/>
  <c r="U342" i="9"/>
  <c r="V342" i="9"/>
  <c r="W342" i="9"/>
  <c r="X342" i="9"/>
  <c r="Y342" i="9"/>
  <c r="Z342" i="9"/>
  <c r="B343" i="9"/>
  <c r="C343" i="9"/>
  <c r="D343" i="9"/>
  <c r="E343" i="9"/>
  <c r="F343" i="9"/>
  <c r="G343" i="9"/>
  <c r="H343" i="9"/>
  <c r="I343" i="9"/>
  <c r="J343" i="9"/>
  <c r="K343" i="9"/>
  <c r="L343" i="9"/>
  <c r="M343" i="9"/>
  <c r="N343" i="9"/>
  <c r="O343" i="9"/>
  <c r="P343" i="9"/>
  <c r="Q343" i="9"/>
  <c r="R343" i="9"/>
  <c r="S343" i="9"/>
  <c r="T343" i="9"/>
  <c r="U343" i="9"/>
  <c r="V343" i="9"/>
  <c r="W343" i="9"/>
  <c r="X343" i="9"/>
  <c r="Y343" i="9"/>
  <c r="Z343" i="9"/>
  <c r="B344" i="9"/>
  <c r="C344" i="9"/>
  <c r="D344" i="9"/>
  <c r="E344" i="9"/>
  <c r="F344" i="9"/>
  <c r="G344" i="9"/>
  <c r="H344" i="9"/>
  <c r="I344" i="9"/>
  <c r="J344" i="9"/>
  <c r="K344" i="9"/>
  <c r="L344" i="9"/>
  <c r="M344" i="9"/>
  <c r="N344" i="9"/>
  <c r="O344" i="9"/>
  <c r="P344" i="9"/>
  <c r="Q344" i="9"/>
  <c r="R344" i="9"/>
  <c r="S344" i="9"/>
  <c r="T344" i="9"/>
  <c r="U344" i="9"/>
  <c r="V344" i="9"/>
  <c r="W344" i="9"/>
  <c r="X344" i="9"/>
  <c r="Y344" i="9"/>
  <c r="Z344" i="9"/>
  <c r="B345" i="9"/>
  <c r="C345" i="9"/>
  <c r="D345" i="9"/>
  <c r="E345" i="9"/>
  <c r="F345" i="9"/>
  <c r="G345" i="9"/>
  <c r="H345" i="9"/>
  <c r="I345" i="9"/>
  <c r="J345" i="9"/>
  <c r="K345" i="9"/>
  <c r="L345" i="9"/>
  <c r="M345" i="9"/>
  <c r="N345" i="9"/>
  <c r="O345" i="9"/>
  <c r="P345" i="9"/>
  <c r="Q345" i="9"/>
  <c r="R345" i="9"/>
  <c r="S345" i="9"/>
  <c r="T345" i="9"/>
  <c r="U345" i="9"/>
  <c r="V345" i="9"/>
  <c r="W345" i="9"/>
  <c r="X345" i="9"/>
  <c r="Y345" i="9"/>
  <c r="Z345" i="9"/>
  <c r="B346" i="9"/>
  <c r="C346" i="9"/>
  <c r="D346" i="9"/>
  <c r="E346" i="9"/>
  <c r="F346" i="9"/>
  <c r="G346" i="9"/>
  <c r="H346" i="9"/>
  <c r="I346" i="9"/>
  <c r="J346" i="9"/>
  <c r="K346" i="9"/>
  <c r="L346" i="9"/>
  <c r="M346" i="9"/>
  <c r="N346" i="9"/>
  <c r="O346" i="9"/>
  <c r="P346" i="9"/>
  <c r="Q346" i="9"/>
  <c r="R346" i="9"/>
  <c r="S346" i="9"/>
  <c r="T346" i="9"/>
  <c r="U346" i="9"/>
  <c r="V346" i="9"/>
  <c r="W346" i="9"/>
  <c r="X346" i="9"/>
  <c r="Y346" i="9"/>
  <c r="Z346" i="9"/>
  <c r="B347" i="9"/>
  <c r="C347" i="9"/>
  <c r="D347" i="9"/>
  <c r="E347" i="9"/>
  <c r="F347" i="9"/>
  <c r="G347" i="9"/>
  <c r="H347" i="9"/>
  <c r="I347" i="9"/>
  <c r="J347" i="9"/>
  <c r="K347" i="9"/>
  <c r="L347" i="9"/>
  <c r="M347" i="9"/>
  <c r="N347" i="9"/>
  <c r="O347" i="9"/>
  <c r="P347" i="9"/>
  <c r="Q347" i="9"/>
  <c r="R347" i="9"/>
  <c r="S347" i="9"/>
  <c r="T347" i="9"/>
  <c r="U347" i="9"/>
  <c r="V347" i="9"/>
  <c r="W347" i="9"/>
  <c r="X347" i="9"/>
  <c r="Y347" i="9"/>
  <c r="Z347" i="9"/>
  <c r="B348" i="9"/>
  <c r="C348" i="9"/>
  <c r="D348" i="9"/>
  <c r="E348" i="9"/>
  <c r="F348" i="9"/>
  <c r="G348" i="9"/>
  <c r="H348" i="9"/>
  <c r="I348" i="9"/>
  <c r="J348" i="9"/>
  <c r="K348" i="9"/>
  <c r="L348" i="9"/>
  <c r="M348" i="9"/>
  <c r="N348" i="9"/>
  <c r="O348" i="9"/>
  <c r="P348" i="9"/>
  <c r="Q348" i="9"/>
  <c r="R348" i="9"/>
  <c r="S348" i="9"/>
  <c r="T348" i="9"/>
  <c r="U348" i="9"/>
  <c r="V348" i="9"/>
  <c r="W348" i="9"/>
  <c r="X348" i="9"/>
  <c r="Y348" i="9"/>
  <c r="Z348" i="9"/>
  <c r="B349" i="9"/>
  <c r="C349" i="9"/>
  <c r="D349" i="9"/>
  <c r="E349" i="9"/>
  <c r="F349" i="9"/>
  <c r="G349" i="9"/>
  <c r="H349" i="9"/>
  <c r="I349" i="9"/>
  <c r="J349" i="9"/>
  <c r="K349" i="9"/>
  <c r="L349" i="9"/>
  <c r="M349" i="9"/>
  <c r="N349" i="9"/>
  <c r="O349" i="9"/>
  <c r="P349" i="9"/>
  <c r="Q349" i="9"/>
  <c r="R349" i="9"/>
  <c r="S349" i="9"/>
  <c r="T349" i="9"/>
  <c r="U349" i="9"/>
  <c r="V349" i="9"/>
  <c r="W349" i="9"/>
  <c r="X349" i="9"/>
  <c r="Y349" i="9"/>
  <c r="Z349" i="9"/>
  <c r="B350" i="9"/>
  <c r="C350" i="9"/>
  <c r="D350" i="9"/>
  <c r="E350" i="9"/>
  <c r="F350" i="9"/>
  <c r="G350" i="9"/>
  <c r="H350" i="9"/>
  <c r="I350" i="9"/>
  <c r="J350" i="9"/>
  <c r="K350" i="9"/>
  <c r="L350" i="9"/>
  <c r="M350" i="9"/>
  <c r="N350" i="9"/>
  <c r="O350" i="9"/>
  <c r="P350" i="9"/>
  <c r="Q350" i="9"/>
  <c r="R350" i="9"/>
  <c r="S350" i="9"/>
  <c r="T350" i="9"/>
  <c r="U350" i="9"/>
  <c r="V350" i="9"/>
  <c r="W350" i="9"/>
  <c r="X350" i="9"/>
  <c r="Y350" i="9"/>
  <c r="Z350" i="9"/>
  <c r="B351" i="9"/>
  <c r="C351" i="9"/>
  <c r="D351" i="9"/>
  <c r="E351" i="9"/>
  <c r="F351" i="9"/>
  <c r="G351" i="9"/>
  <c r="H351" i="9"/>
  <c r="I351" i="9"/>
  <c r="J351" i="9"/>
  <c r="K351" i="9"/>
  <c r="L351" i="9"/>
  <c r="M351" i="9"/>
  <c r="N351" i="9"/>
  <c r="O351" i="9"/>
  <c r="P351" i="9"/>
  <c r="Q351" i="9"/>
  <c r="R351" i="9"/>
  <c r="S351" i="9"/>
  <c r="T351" i="9"/>
  <c r="U351" i="9"/>
  <c r="V351" i="9"/>
  <c r="W351" i="9"/>
  <c r="X351" i="9"/>
  <c r="Y351" i="9"/>
  <c r="Z351" i="9"/>
  <c r="B352" i="9"/>
  <c r="C352" i="9"/>
  <c r="D352" i="9"/>
  <c r="E352" i="9"/>
  <c r="F352" i="9"/>
  <c r="G352" i="9"/>
  <c r="H352" i="9"/>
  <c r="I352" i="9"/>
  <c r="J352" i="9"/>
  <c r="K352" i="9"/>
  <c r="L352" i="9"/>
  <c r="M352" i="9"/>
  <c r="N352" i="9"/>
  <c r="O352" i="9"/>
  <c r="P352" i="9"/>
  <c r="Q352" i="9"/>
  <c r="R352" i="9"/>
  <c r="S352" i="9"/>
  <c r="T352" i="9"/>
  <c r="U352" i="9"/>
  <c r="V352" i="9"/>
  <c r="W352" i="9"/>
  <c r="X352" i="9"/>
  <c r="Y352" i="9"/>
  <c r="Z352" i="9"/>
  <c r="B353" i="9"/>
  <c r="C353" i="9"/>
  <c r="D353" i="9"/>
  <c r="E353" i="9"/>
  <c r="F353" i="9"/>
  <c r="G353" i="9"/>
  <c r="H353" i="9"/>
  <c r="I353" i="9"/>
  <c r="J353" i="9"/>
  <c r="K353" i="9"/>
  <c r="L353" i="9"/>
  <c r="M353" i="9"/>
  <c r="N353" i="9"/>
  <c r="O353" i="9"/>
  <c r="P353" i="9"/>
  <c r="Q353" i="9"/>
  <c r="R353" i="9"/>
  <c r="S353" i="9"/>
  <c r="T353" i="9"/>
  <c r="U353" i="9"/>
  <c r="V353" i="9"/>
  <c r="W353" i="9"/>
  <c r="X353" i="9"/>
  <c r="Y353" i="9"/>
  <c r="Z353" i="9"/>
  <c r="B354" i="9"/>
  <c r="C354" i="9"/>
  <c r="D354" i="9"/>
  <c r="E354" i="9"/>
  <c r="F354" i="9"/>
  <c r="G354" i="9"/>
  <c r="H354" i="9"/>
  <c r="I354" i="9"/>
  <c r="J354" i="9"/>
  <c r="K354" i="9"/>
  <c r="L354" i="9"/>
  <c r="M354" i="9"/>
  <c r="N354" i="9"/>
  <c r="O354" i="9"/>
  <c r="P354" i="9"/>
  <c r="Q354" i="9"/>
  <c r="R354" i="9"/>
  <c r="S354" i="9"/>
  <c r="T354" i="9"/>
  <c r="U354" i="9"/>
  <c r="V354" i="9"/>
  <c r="W354" i="9"/>
  <c r="X354" i="9"/>
  <c r="Y354" i="9"/>
  <c r="Z354" i="9"/>
  <c r="B355" i="9"/>
  <c r="C355" i="9"/>
  <c r="D355" i="9"/>
  <c r="E355" i="9"/>
  <c r="F355" i="9"/>
  <c r="G355" i="9"/>
  <c r="H355" i="9"/>
  <c r="I355" i="9"/>
  <c r="J355" i="9"/>
  <c r="K355" i="9"/>
  <c r="L355" i="9"/>
  <c r="M355" i="9"/>
  <c r="N355" i="9"/>
  <c r="O355" i="9"/>
  <c r="P355" i="9"/>
  <c r="Q355" i="9"/>
  <c r="R355" i="9"/>
  <c r="S355" i="9"/>
  <c r="T355" i="9"/>
  <c r="U355" i="9"/>
  <c r="V355" i="9"/>
  <c r="W355" i="9"/>
  <c r="X355" i="9"/>
  <c r="Y355" i="9"/>
  <c r="Z355" i="9"/>
  <c r="B356" i="9"/>
  <c r="C356" i="9"/>
  <c r="D356" i="9"/>
  <c r="E356" i="9"/>
  <c r="F356" i="9"/>
  <c r="G356" i="9"/>
  <c r="H356" i="9"/>
  <c r="I356" i="9"/>
  <c r="J356" i="9"/>
  <c r="K356" i="9"/>
  <c r="L356" i="9"/>
  <c r="M356" i="9"/>
  <c r="N356" i="9"/>
  <c r="O356" i="9"/>
  <c r="P356" i="9"/>
  <c r="Q356" i="9"/>
  <c r="R356" i="9"/>
  <c r="S356" i="9"/>
  <c r="T356" i="9"/>
  <c r="U356" i="9"/>
  <c r="V356" i="9"/>
  <c r="W356" i="9"/>
  <c r="X356" i="9"/>
  <c r="Y356" i="9"/>
  <c r="Z356" i="9"/>
  <c r="B357" i="9"/>
  <c r="C357" i="9"/>
  <c r="D357" i="9"/>
  <c r="E357" i="9"/>
  <c r="F357" i="9"/>
  <c r="G357" i="9"/>
  <c r="H357" i="9"/>
  <c r="I357" i="9"/>
  <c r="J357" i="9"/>
  <c r="K357" i="9"/>
  <c r="L357" i="9"/>
  <c r="M357" i="9"/>
  <c r="N357" i="9"/>
  <c r="O357" i="9"/>
  <c r="P357" i="9"/>
  <c r="Q357" i="9"/>
  <c r="R357" i="9"/>
  <c r="S357" i="9"/>
  <c r="T357" i="9"/>
  <c r="U357" i="9"/>
  <c r="V357" i="9"/>
  <c r="W357" i="9"/>
  <c r="X357" i="9"/>
  <c r="Y357" i="9"/>
  <c r="Z357" i="9"/>
  <c r="B358" i="9"/>
  <c r="C358" i="9"/>
  <c r="D358" i="9"/>
  <c r="E358" i="9"/>
  <c r="F358" i="9"/>
  <c r="G358" i="9"/>
  <c r="H358" i="9"/>
  <c r="I358" i="9"/>
  <c r="J358" i="9"/>
  <c r="K358" i="9"/>
  <c r="L358" i="9"/>
  <c r="M358" i="9"/>
  <c r="N358" i="9"/>
  <c r="O358" i="9"/>
  <c r="P358" i="9"/>
  <c r="Q358" i="9"/>
  <c r="R358" i="9"/>
  <c r="S358" i="9"/>
  <c r="T358" i="9"/>
  <c r="U358" i="9"/>
  <c r="V358" i="9"/>
  <c r="W358" i="9"/>
  <c r="X358" i="9"/>
  <c r="Y358" i="9"/>
  <c r="Z358" i="9"/>
  <c r="B359" i="9"/>
  <c r="C359" i="9"/>
  <c r="D359" i="9"/>
  <c r="E359" i="9"/>
  <c r="F359" i="9"/>
  <c r="G359" i="9"/>
  <c r="H359" i="9"/>
  <c r="I359" i="9"/>
  <c r="J359" i="9"/>
  <c r="K359" i="9"/>
  <c r="L359" i="9"/>
  <c r="M359" i="9"/>
  <c r="N359" i="9"/>
  <c r="O359" i="9"/>
  <c r="P359" i="9"/>
  <c r="Q359" i="9"/>
  <c r="R359" i="9"/>
  <c r="S359" i="9"/>
  <c r="T359" i="9"/>
  <c r="U359" i="9"/>
  <c r="V359" i="9"/>
  <c r="W359" i="9"/>
  <c r="X359" i="9"/>
  <c r="Y359" i="9"/>
  <c r="Z359" i="9"/>
  <c r="B360" i="9"/>
  <c r="C360" i="9"/>
  <c r="D360" i="9"/>
  <c r="E360" i="9"/>
  <c r="F360" i="9"/>
  <c r="G360" i="9"/>
  <c r="H360" i="9"/>
  <c r="I360" i="9"/>
  <c r="J360" i="9"/>
  <c r="K360" i="9"/>
  <c r="L360" i="9"/>
  <c r="M360" i="9"/>
  <c r="N360" i="9"/>
  <c r="O360" i="9"/>
  <c r="P360" i="9"/>
  <c r="Q360" i="9"/>
  <c r="R360" i="9"/>
  <c r="S360" i="9"/>
  <c r="T360" i="9"/>
  <c r="U360" i="9"/>
  <c r="V360" i="9"/>
  <c r="W360" i="9"/>
  <c r="X360" i="9"/>
  <c r="Y360" i="9"/>
  <c r="Z360" i="9"/>
  <c r="B361" i="9"/>
  <c r="C361" i="9"/>
  <c r="D361" i="9"/>
  <c r="E361" i="9"/>
  <c r="F361" i="9"/>
  <c r="G361" i="9"/>
  <c r="H361" i="9"/>
  <c r="I361" i="9"/>
  <c r="J361" i="9"/>
  <c r="K361" i="9"/>
  <c r="L361" i="9"/>
  <c r="M361" i="9"/>
  <c r="N361" i="9"/>
  <c r="O361" i="9"/>
  <c r="P361" i="9"/>
  <c r="Q361" i="9"/>
  <c r="R361" i="9"/>
  <c r="S361" i="9"/>
  <c r="T361" i="9"/>
  <c r="U361" i="9"/>
  <c r="V361" i="9"/>
  <c r="W361" i="9"/>
  <c r="X361" i="9"/>
  <c r="Y361" i="9"/>
  <c r="Z361" i="9"/>
  <c r="B362" i="9"/>
  <c r="C362" i="9"/>
  <c r="D362" i="9"/>
  <c r="E362" i="9"/>
  <c r="F362" i="9"/>
  <c r="G362" i="9"/>
  <c r="H362" i="9"/>
  <c r="I362" i="9"/>
  <c r="J362" i="9"/>
  <c r="K362" i="9"/>
  <c r="L362" i="9"/>
  <c r="M362" i="9"/>
  <c r="N362" i="9"/>
  <c r="O362" i="9"/>
  <c r="P362" i="9"/>
  <c r="Q362" i="9"/>
  <c r="R362" i="9"/>
  <c r="S362" i="9"/>
  <c r="T362" i="9"/>
  <c r="U362" i="9"/>
  <c r="V362" i="9"/>
  <c r="W362" i="9"/>
  <c r="X362" i="9"/>
  <c r="Y362" i="9"/>
  <c r="Z362" i="9"/>
  <c r="B363" i="9"/>
  <c r="C363" i="9"/>
  <c r="D363" i="9"/>
  <c r="E363" i="9"/>
  <c r="F363" i="9"/>
  <c r="G363" i="9"/>
  <c r="H363" i="9"/>
  <c r="I363" i="9"/>
  <c r="J363" i="9"/>
  <c r="K363" i="9"/>
  <c r="L363" i="9"/>
  <c r="M363" i="9"/>
  <c r="N363" i="9"/>
  <c r="O363" i="9"/>
  <c r="P363" i="9"/>
  <c r="Q363" i="9"/>
  <c r="R363" i="9"/>
  <c r="S363" i="9"/>
  <c r="T363" i="9"/>
  <c r="U363" i="9"/>
  <c r="V363" i="9"/>
  <c r="W363" i="9"/>
  <c r="X363" i="9"/>
  <c r="Y363" i="9"/>
  <c r="Z363" i="9"/>
  <c r="B364" i="9"/>
  <c r="C364" i="9"/>
  <c r="D364" i="9"/>
  <c r="E364" i="9"/>
  <c r="F364" i="9"/>
  <c r="G364" i="9"/>
  <c r="H364" i="9"/>
  <c r="I364" i="9"/>
  <c r="J364" i="9"/>
  <c r="K364" i="9"/>
  <c r="L364" i="9"/>
  <c r="M364" i="9"/>
  <c r="N364" i="9"/>
  <c r="O364" i="9"/>
  <c r="P364" i="9"/>
  <c r="Q364" i="9"/>
  <c r="R364" i="9"/>
  <c r="S364" i="9"/>
  <c r="T364" i="9"/>
  <c r="U364" i="9"/>
  <c r="V364" i="9"/>
  <c r="W364" i="9"/>
  <c r="X364" i="9"/>
  <c r="Y364" i="9"/>
  <c r="Z364" i="9"/>
  <c r="B365" i="9"/>
  <c r="C365" i="9"/>
  <c r="D365" i="9"/>
  <c r="E365" i="9"/>
  <c r="F365" i="9"/>
  <c r="G365" i="9"/>
  <c r="H365" i="9"/>
  <c r="I365" i="9"/>
  <c r="J365" i="9"/>
  <c r="K365" i="9"/>
  <c r="L365" i="9"/>
  <c r="M365" i="9"/>
  <c r="N365" i="9"/>
  <c r="O365" i="9"/>
  <c r="P365" i="9"/>
  <c r="Q365" i="9"/>
  <c r="R365" i="9"/>
  <c r="S365" i="9"/>
  <c r="T365" i="9"/>
  <c r="U365" i="9"/>
  <c r="V365" i="9"/>
  <c r="W365" i="9"/>
  <c r="X365" i="9"/>
  <c r="Y365" i="9"/>
  <c r="Z365" i="9"/>
  <c r="B366" i="9"/>
  <c r="C366" i="9"/>
  <c r="D366" i="9"/>
  <c r="E366" i="9"/>
  <c r="F366" i="9"/>
  <c r="G366" i="9"/>
  <c r="H366" i="9"/>
  <c r="I366" i="9"/>
  <c r="J366" i="9"/>
  <c r="K366" i="9"/>
  <c r="L366" i="9"/>
  <c r="M366" i="9"/>
  <c r="N366" i="9"/>
  <c r="O366" i="9"/>
  <c r="P366" i="9"/>
  <c r="Q366" i="9"/>
  <c r="R366" i="9"/>
  <c r="S366" i="9"/>
  <c r="T366" i="9"/>
  <c r="U366" i="9"/>
  <c r="V366" i="9"/>
  <c r="W366" i="9"/>
  <c r="X366" i="9"/>
  <c r="Y366" i="9"/>
  <c r="Z366" i="9"/>
  <c r="B367" i="9"/>
  <c r="C367" i="9"/>
  <c r="D367" i="9"/>
  <c r="E367" i="9"/>
  <c r="F367" i="9"/>
  <c r="G367" i="9"/>
  <c r="H367" i="9"/>
  <c r="I367" i="9"/>
  <c r="J367" i="9"/>
  <c r="K367" i="9"/>
  <c r="L367" i="9"/>
  <c r="M367" i="9"/>
  <c r="N367" i="9"/>
  <c r="O367" i="9"/>
  <c r="P367" i="9"/>
  <c r="Q367" i="9"/>
  <c r="R367" i="9"/>
  <c r="S367" i="9"/>
  <c r="T367" i="9"/>
  <c r="U367" i="9"/>
  <c r="V367" i="9"/>
  <c r="W367" i="9"/>
  <c r="X367" i="9"/>
  <c r="Y367" i="9"/>
  <c r="Z367" i="9"/>
  <c r="B368" i="9"/>
  <c r="C368" i="9"/>
  <c r="D368" i="9"/>
  <c r="E368" i="9"/>
  <c r="F368" i="9"/>
  <c r="G368" i="9"/>
  <c r="H368" i="9"/>
  <c r="I368" i="9"/>
  <c r="J368" i="9"/>
  <c r="K368" i="9"/>
  <c r="L368" i="9"/>
  <c r="M368" i="9"/>
  <c r="N368" i="9"/>
  <c r="O368" i="9"/>
  <c r="P368" i="9"/>
  <c r="Q368" i="9"/>
  <c r="R368" i="9"/>
  <c r="S368" i="9"/>
  <c r="T368" i="9"/>
  <c r="U368" i="9"/>
  <c r="V368" i="9"/>
  <c r="W368" i="9"/>
  <c r="X368" i="9"/>
  <c r="Y368" i="9"/>
  <c r="Z368" i="9"/>
  <c r="B369" i="9"/>
  <c r="C369" i="9"/>
  <c r="D369" i="9"/>
  <c r="E369" i="9"/>
  <c r="F369" i="9"/>
  <c r="G369" i="9"/>
  <c r="H369" i="9"/>
  <c r="I369" i="9"/>
  <c r="J369" i="9"/>
  <c r="K369" i="9"/>
  <c r="L369" i="9"/>
  <c r="M369" i="9"/>
  <c r="N369" i="9"/>
  <c r="O369" i="9"/>
  <c r="P369" i="9"/>
  <c r="Q369" i="9"/>
  <c r="R369" i="9"/>
  <c r="S369" i="9"/>
  <c r="T369" i="9"/>
  <c r="U369" i="9"/>
  <c r="V369" i="9"/>
  <c r="W369" i="9"/>
  <c r="X369" i="9"/>
  <c r="Y369" i="9"/>
  <c r="Z369" i="9"/>
  <c r="B370" i="9"/>
  <c r="C370" i="9"/>
  <c r="D370" i="9"/>
  <c r="E370" i="9"/>
  <c r="F370" i="9"/>
  <c r="G370" i="9"/>
  <c r="H370" i="9"/>
  <c r="I370" i="9"/>
  <c r="J370" i="9"/>
  <c r="K370" i="9"/>
  <c r="L370" i="9"/>
  <c r="M370" i="9"/>
  <c r="N370" i="9"/>
  <c r="O370" i="9"/>
  <c r="P370" i="9"/>
  <c r="Q370" i="9"/>
  <c r="R370" i="9"/>
  <c r="S370" i="9"/>
  <c r="T370" i="9"/>
  <c r="U370" i="9"/>
  <c r="V370" i="9"/>
  <c r="W370" i="9"/>
  <c r="X370" i="9"/>
  <c r="Y370" i="9"/>
  <c r="Z370" i="9"/>
  <c r="B371" i="9"/>
  <c r="C371" i="9"/>
  <c r="D371" i="9"/>
  <c r="E371" i="9"/>
  <c r="F371" i="9"/>
  <c r="G371" i="9"/>
  <c r="H371" i="9"/>
  <c r="I371" i="9"/>
  <c r="J371" i="9"/>
  <c r="K371" i="9"/>
  <c r="L371" i="9"/>
  <c r="M371" i="9"/>
  <c r="N371" i="9"/>
  <c r="O371" i="9"/>
  <c r="P371" i="9"/>
  <c r="Q371" i="9"/>
  <c r="R371" i="9"/>
  <c r="S371" i="9"/>
  <c r="T371" i="9"/>
  <c r="U371" i="9"/>
  <c r="V371" i="9"/>
  <c r="W371" i="9"/>
  <c r="X371" i="9"/>
  <c r="Y371" i="9"/>
  <c r="Z371" i="9"/>
  <c r="B372" i="9"/>
  <c r="C372" i="9"/>
  <c r="D372" i="9"/>
  <c r="E372" i="9"/>
  <c r="F372" i="9"/>
  <c r="G372" i="9"/>
  <c r="H372" i="9"/>
  <c r="I372" i="9"/>
  <c r="J372" i="9"/>
  <c r="K372" i="9"/>
  <c r="L372" i="9"/>
  <c r="M372" i="9"/>
  <c r="N372" i="9"/>
  <c r="O372" i="9"/>
  <c r="P372" i="9"/>
  <c r="Q372" i="9"/>
  <c r="R372" i="9"/>
  <c r="S372" i="9"/>
  <c r="T372" i="9"/>
  <c r="U372" i="9"/>
  <c r="V372" i="9"/>
  <c r="W372" i="9"/>
  <c r="X372" i="9"/>
  <c r="Y372" i="9"/>
  <c r="Z372" i="9"/>
  <c r="B373" i="9"/>
  <c r="C373" i="9"/>
  <c r="D373" i="9"/>
  <c r="E373" i="9"/>
  <c r="F373" i="9"/>
  <c r="G373" i="9"/>
  <c r="H373" i="9"/>
  <c r="I373" i="9"/>
  <c r="J373" i="9"/>
  <c r="K373" i="9"/>
  <c r="L373" i="9"/>
  <c r="M373" i="9"/>
  <c r="N373" i="9"/>
  <c r="O373" i="9"/>
  <c r="P373" i="9"/>
  <c r="Q373" i="9"/>
  <c r="R373" i="9"/>
  <c r="S373" i="9"/>
  <c r="T373" i="9"/>
  <c r="U373" i="9"/>
  <c r="V373" i="9"/>
  <c r="W373" i="9"/>
  <c r="X373" i="9"/>
  <c r="Y373" i="9"/>
  <c r="Z373" i="9"/>
  <c r="B374" i="9"/>
  <c r="C374" i="9"/>
  <c r="D374" i="9"/>
  <c r="E374" i="9"/>
  <c r="F374" i="9"/>
  <c r="G374" i="9"/>
  <c r="H374" i="9"/>
  <c r="I374" i="9"/>
  <c r="J374" i="9"/>
  <c r="K374" i="9"/>
  <c r="L374" i="9"/>
  <c r="M374" i="9"/>
  <c r="N374" i="9"/>
  <c r="O374" i="9"/>
  <c r="P374" i="9"/>
  <c r="Q374" i="9"/>
  <c r="R374" i="9"/>
  <c r="S374" i="9"/>
  <c r="T374" i="9"/>
  <c r="U374" i="9"/>
  <c r="V374" i="9"/>
  <c r="W374" i="9"/>
  <c r="X374" i="9"/>
  <c r="Y374" i="9"/>
  <c r="Z374" i="9"/>
  <c r="B375" i="9"/>
  <c r="C375" i="9"/>
  <c r="D375" i="9"/>
  <c r="E375" i="9"/>
  <c r="F375" i="9"/>
  <c r="G375" i="9"/>
  <c r="H375" i="9"/>
  <c r="I375" i="9"/>
  <c r="J375" i="9"/>
  <c r="K375" i="9"/>
  <c r="L375" i="9"/>
  <c r="M375" i="9"/>
  <c r="N375" i="9"/>
  <c r="O375" i="9"/>
  <c r="P375" i="9"/>
  <c r="Q375" i="9"/>
  <c r="R375" i="9"/>
  <c r="S375" i="9"/>
  <c r="T375" i="9"/>
  <c r="U375" i="9"/>
  <c r="V375" i="9"/>
  <c r="W375" i="9"/>
  <c r="X375" i="9"/>
  <c r="Y375" i="9"/>
  <c r="Z375" i="9"/>
  <c r="B376" i="9"/>
  <c r="C376" i="9"/>
  <c r="D376" i="9"/>
  <c r="E376" i="9"/>
  <c r="F376" i="9"/>
  <c r="G376" i="9"/>
  <c r="H376" i="9"/>
  <c r="I376" i="9"/>
  <c r="J376" i="9"/>
  <c r="K376" i="9"/>
  <c r="L376" i="9"/>
  <c r="M376" i="9"/>
  <c r="N376" i="9"/>
  <c r="O376" i="9"/>
  <c r="P376" i="9"/>
  <c r="Q376" i="9"/>
  <c r="R376" i="9"/>
  <c r="S376" i="9"/>
  <c r="T376" i="9"/>
  <c r="U376" i="9"/>
  <c r="V376" i="9"/>
  <c r="W376" i="9"/>
  <c r="X376" i="9"/>
  <c r="Y376" i="9"/>
  <c r="Z376" i="9"/>
  <c r="B377" i="9"/>
  <c r="C377" i="9"/>
  <c r="D377" i="9"/>
  <c r="E377" i="9"/>
  <c r="F377" i="9"/>
  <c r="G377" i="9"/>
  <c r="H377" i="9"/>
  <c r="I377" i="9"/>
  <c r="J377" i="9"/>
  <c r="K377" i="9"/>
  <c r="L377" i="9"/>
  <c r="M377" i="9"/>
  <c r="N377" i="9"/>
  <c r="O377" i="9"/>
  <c r="P377" i="9"/>
  <c r="Q377" i="9"/>
  <c r="R377" i="9"/>
  <c r="S377" i="9"/>
  <c r="T377" i="9"/>
  <c r="U377" i="9"/>
  <c r="V377" i="9"/>
  <c r="W377" i="9"/>
  <c r="X377" i="9"/>
  <c r="Y377" i="9"/>
  <c r="Z377" i="9"/>
  <c r="B378" i="9"/>
  <c r="C378" i="9"/>
  <c r="D378" i="9"/>
  <c r="E378" i="9"/>
  <c r="F378" i="9"/>
  <c r="G378" i="9"/>
  <c r="H378" i="9"/>
  <c r="I378" i="9"/>
  <c r="J378" i="9"/>
  <c r="K378" i="9"/>
  <c r="L378" i="9"/>
  <c r="M378" i="9"/>
  <c r="N378" i="9"/>
  <c r="O378" i="9"/>
  <c r="P378" i="9"/>
  <c r="Q378" i="9"/>
  <c r="R378" i="9"/>
  <c r="S378" i="9"/>
  <c r="T378" i="9"/>
  <c r="U378" i="9"/>
  <c r="V378" i="9"/>
  <c r="W378" i="9"/>
  <c r="X378" i="9"/>
  <c r="Y378" i="9"/>
  <c r="Z378" i="9"/>
  <c r="B379" i="9"/>
  <c r="C379" i="9"/>
  <c r="D379" i="9"/>
  <c r="E379" i="9"/>
  <c r="F379" i="9"/>
  <c r="G379" i="9"/>
  <c r="H379" i="9"/>
  <c r="I379" i="9"/>
  <c r="J379" i="9"/>
  <c r="K379" i="9"/>
  <c r="L379" i="9"/>
  <c r="M379" i="9"/>
  <c r="N379" i="9"/>
  <c r="O379" i="9"/>
  <c r="P379" i="9"/>
  <c r="Q379" i="9"/>
  <c r="R379" i="9"/>
  <c r="S379" i="9"/>
  <c r="T379" i="9"/>
  <c r="U379" i="9"/>
  <c r="V379" i="9"/>
  <c r="W379" i="9"/>
  <c r="X379" i="9"/>
  <c r="Y379" i="9"/>
  <c r="Z379" i="9"/>
  <c r="B380" i="9"/>
  <c r="C380" i="9"/>
  <c r="D380" i="9"/>
  <c r="E380" i="9"/>
  <c r="F380" i="9"/>
  <c r="G380" i="9"/>
  <c r="H380" i="9"/>
  <c r="I380" i="9"/>
  <c r="J380" i="9"/>
  <c r="K380" i="9"/>
  <c r="L380" i="9"/>
  <c r="M380" i="9"/>
  <c r="N380" i="9"/>
  <c r="O380" i="9"/>
  <c r="P380" i="9"/>
  <c r="Q380" i="9"/>
  <c r="R380" i="9"/>
  <c r="S380" i="9"/>
  <c r="T380" i="9"/>
  <c r="U380" i="9"/>
  <c r="V380" i="9"/>
  <c r="W380" i="9"/>
  <c r="X380" i="9"/>
  <c r="Y380" i="9"/>
  <c r="Z380" i="9"/>
  <c r="B381" i="9"/>
  <c r="C381" i="9"/>
  <c r="D381" i="9"/>
  <c r="E381" i="9"/>
  <c r="F381" i="9"/>
  <c r="G381" i="9"/>
  <c r="H381" i="9"/>
  <c r="I381" i="9"/>
  <c r="J381" i="9"/>
  <c r="K381" i="9"/>
  <c r="L381" i="9"/>
  <c r="M381" i="9"/>
  <c r="N381" i="9"/>
  <c r="O381" i="9"/>
  <c r="P381" i="9"/>
  <c r="Q381" i="9"/>
  <c r="R381" i="9"/>
  <c r="S381" i="9"/>
  <c r="T381" i="9"/>
  <c r="U381" i="9"/>
  <c r="V381" i="9"/>
  <c r="W381" i="9"/>
  <c r="X381" i="9"/>
  <c r="Y381" i="9"/>
  <c r="Z381" i="9"/>
  <c r="B382" i="9"/>
  <c r="C382" i="9"/>
  <c r="D382" i="9"/>
  <c r="E382" i="9"/>
  <c r="F382" i="9"/>
  <c r="G382" i="9"/>
  <c r="H382" i="9"/>
  <c r="I382" i="9"/>
  <c r="J382" i="9"/>
  <c r="K382" i="9"/>
  <c r="L382" i="9"/>
  <c r="M382" i="9"/>
  <c r="N382" i="9"/>
  <c r="O382" i="9"/>
  <c r="P382" i="9"/>
  <c r="Q382" i="9"/>
  <c r="R382" i="9"/>
  <c r="S382" i="9"/>
  <c r="T382" i="9"/>
  <c r="U382" i="9"/>
  <c r="V382" i="9"/>
  <c r="W382" i="9"/>
  <c r="X382" i="9"/>
  <c r="Y382" i="9"/>
  <c r="Z382" i="9"/>
  <c r="B383" i="9"/>
  <c r="C383" i="9"/>
  <c r="D383" i="9"/>
  <c r="E383" i="9"/>
  <c r="F383" i="9"/>
  <c r="G383" i="9"/>
  <c r="H383" i="9"/>
  <c r="I383" i="9"/>
  <c r="J383" i="9"/>
  <c r="K383" i="9"/>
  <c r="L383" i="9"/>
  <c r="M383" i="9"/>
  <c r="N383" i="9"/>
  <c r="O383" i="9"/>
  <c r="P383" i="9"/>
  <c r="Q383" i="9"/>
  <c r="R383" i="9"/>
  <c r="S383" i="9"/>
  <c r="T383" i="9"/>
  <c r="U383" i="9"/>
  <c r="V383" i="9"/>
  <c r="W383" i="9"/>
  <c r="X383" i="9"/>
  <c r="Y383" i="9"/>
  <c r="Z383" i="9"/>
  <c r="B384" i="9"/>
  <c r="C384" i="9"/>
  <c r="D384" i="9"/>
  <c r="E384" i="9"/>
  <c r="F384" i="9"/>
  <c r="G384" i="9"/>
  <c r="H384" i="9"/>
  <c r="I384" i="9"/>
  <c r="J384" i="9"/>
  <c r="K384" i="9"/>
  <c r="L384" i="9"/>
  <c r="M384" i="9"/>
  <c r="N384" i="9"/>
  <c r="O384" i="9"/>
  <c r="P384" i="9"/>
  <c r="Q384" i="9"/>
  <c r="R384" i="9"/>
  <c r="S384" i="9"/>
  <c r="T384" i="9"/>
  <c r="U384" i="9"/>
  <c r="V384" i="9"/>
  <c r="W384" i="9"/>
  <c r="X384" i="9"/>
  <c r="Y384" i="9"/>
  <c r="Z384" i="9"/>
  <c r="B385" i="9"/>
  <c r="C385" i="9"/>
  <c r="D385" i="9"/>
  <c r="E385" i="9"/>
  <c r="F385" i="9"/>
  <c r="G385" i="9"/>
  <c r="H385" i="9"/>
  <c r="I385" i="9"/>
  <c r="J385" i="9"/>
  <c r="K385" i="9"/>
  <c r="L385" i="9"/>
  <c r="M385" i="9"/>
  <c r="N385" i="9"/>
  <c r="O385" i="9"/>
  <c r="P385" i="9"/>
  <c r="Q385" i="9"/>
  <c r="R385" i="9"/>
  <c r="S385" i="9"/>
  <c r="T385" i="9"/>
  <c r="U385" i="9"/>
  <c r="V385" i="9"/>
  <c r="W385" i="9"/>
  <c r="X385" i="9"/>
  <c r="Y385" i="9"/>
  <c r="Z385" i="9"/>
  <c r="B386" i="9"/>
  <c r="C386" i="9"/>
  <c r="D386" i="9"/>
  <c r="E386" i="9"/>
  <c r="F386" i="9"/>
  <c r="G386" i="9"/>
  <c r="H386" i="9"/>
  <c r="I386" i="9"/>
  <c r="J386" i="9"/>
  <c r="K386" i="9"/>
  <c r="L386" i="9"/>
  <c r="M386" i="9"/>
  <c r="N386" i="9"/>
  <c r="O386" i="9"/>
  <c r="P386" i="9"/>
  <c r="Q386" i="9"/>
  <c r="R386" i="9"/>
  <c r="S386" i="9"/>
  <c r="T386" i="9"/>
  <c r="U386" i="9"/>
  <c r="V386" i="9"/>
  <c r="W386" i="9"/>
  <c r="X386" i="9"/>
  <c r="Y386" i="9"/>
  <c r="Z386" i="9"/>
  <c r="B387" i="9"/>
  <c r="C387" i="9"/>
  <c r="D387" i="9"/>
  <c r="E387" i="9"/>
  <c r="F387" i="9"/>
  <c r="G387" i="9"/>
  <c r="H387" i="9"/>
  <c r="I387" i="9"/>
  <c r="J387" i="9"/>
  <c r="K387" i="9"/>
  <c r="L387" i="9"/>
  <c r="M387" i="9"/>
  <c r="N387" i="9"/>
  <c r="O387" i="9"/>
  <c r="P387" i="9"/>
  <c r="Q387" i="9"/>
  <c r="R387" i="9"/>
  <c r="S387" i="9"/>
  <c r="T387" i="9"/>
  <c r="U387" i="9"/>
  <c r="V387" i="9"/>
  <c r="W387" i="9"/>
  <c r="X387" i="9"/>
  <c r="Y387" i="9"/>
  <c r="Z387" i="9"/>
  <c r="B388" i="9"/>
  <c r="C388" i="9"/>
  <c r="D388" i="9"/>
  <c r="E388" i="9"/>
  <c r="F388" i="9"/>
  <c r="G388" i="9"/>
  <c r="H388" i="9"/>
  <c r="I388" i="9"/>
  <c r="J388" i="9"/>
  <c r="K388" i="9"/>
  <c r="L388" i="9"/>
  <c r="M388" i="9"/>
  <c r="N388" i="9"/>
  <c r="O388" i="9"/>
  <c r="P388" i="9"/>
  <c r="Q388" i="9"/>
  <c r="R388" i="9"/>
  <c r="S388" i="9"/>
  <c r="T388" i="9"/>
  <c r="U388" i="9"/>
  <c r="V388" i="9"/>
  <c r="W388" i="9"/>
  <c r="X388" i="9"/>
  <c r="Y388" i="9"/>
  <c r="Z388" i="9"/>
  <c r="B389" i="9"/>
  <c r="C389" i="9"/>
  <c r="D389" i="9"/>
  <c r="E389" i="9"/>
  <c r="F389" i="9"/>
  <c r="G389" i="9"/>
  <c r="H389" i="9"/>
  <c r="I389" i="9"/>
  <c r="J389" i="9"/>
  <c r="K389" i="9"/>
  <c r="L389" i="9"/>
  <c r="M389" i="9"/>
  <c r="N389" i="9"/>
  <c r="O389" i="9"/>
  <c r="P389" i="9"/>
  <c r="Q389" i="9"/>
  <c r="R389" i="9"/>
  <c r="S389" i="9"/>
  <c r="T389" i="9"/>
  <c r="U389" i="9"/>
  <c r="V389" i="9"/>
  <c r="W389" i="9"/>
  <c r="X389" i="9"/>
  <c r="Y389" i="9"/>
  <c r="Z389" i="9"/>
  <c r="B390" i="9"/>
  <c r="C390" i="9"/>
  <c r="D390" i="9"/>
  <c r="E390" i="9"/>
  <c r="F390" i="9"/>
  <c r="G390" i="9"/>
  <c r="H390" i="9"/>
  <c r="I390" i="9"/>
  <c r="J390" i="9"/>
  <c r="K390" i="9"/>
  <c r="L390" i="9"/>
  <c r="M390" i="9"/>
  <c r="N390" i="9"/>
  <c r="O390" i="9"/>
  <c r="P390" i="9"/>
  <c r="Q390" i="9"/>
  <c r="R390" i="9"/>
  <c r="S390" i="9"/>
  <c r="T390" i="9"/>
  <c r="U390" i="9"/>
  <c r="V390" i="9"/>
  <c r="W390" i="9"/>
  <c r="X390" i="9"/>
  <c r="Y390" i="9"/>
  <c r="Z390" i="9"/>
  <c r="B391" i="9"/>
  <c r="C391" i="9"/>
  <c r="D391" i="9"/>
  <c r="E391" i="9"/>
  <c r="F391" i="9"/>
  <c r="G391" i="9"/>
  <c r="H391" i="9"/>
  <c r="I391" i="9"/>
  <c r="J391" i="9"/>
  <c r="K391" i="9"/>
  <c r="L391" i="9"/>
  <c r="M391" i="9"/>
  <c r="N391" i="9"/>
  <c r="O391" i="9"/>
  <c r="P391" i="9"/>
  <c r="Q391" i="9"/>
  <c r="R391" i="9"/>
  <c r="S391" i="9"/>
  <c r="T391" i="9"/>
  <c r="U391" i="9"/>
  <c r="V391" i="9"/>
  <c r="W391" i="9"/>
  <c r="X391" i="9"/>
  <c r="Y391" i="9"/>
  <c r="Z391" i="9"/>
  <c r="B392" i="9"/>
  <c r="C392" i="9"/>
  <c r="D392" i="9"/>
  <c r="E392" i="9"/>
  <c r="F392" i="9"/>
  <c r="G392" i="9"/>
  <c r="H392" i="9"/>
  <c r="I392" i="9"/>
  <c r="J392" i="9"/>
  <c r="K392" i="9"/>
  <c r="L392" i="9"/>
  <c r="M392" i="9"/>
  <c r="N392" i="9"/>
  <c r="O392" i="9"/>
  <c r="P392" i="9"/>
  <c r="Q392" i="9"/>
  <c r="R392" i="9"/>
  <c r="S392" i="9"/>
  <c r="T392" i="9"/>
  <c r="U392" i="9"/>
  <c r="V392" i="9"/>
  <c r="W392" i="9"/>
  <c r="X392" i="9"/>
  <c r="Y392" i="9"/>
  <c r="Z392" i="9"/>
  <c r="B393" i="9"/>
  <c r="C393" i="9"/>
  <c r="D393" i="9"/>
  <c r="E393" i="9"/>
  <c r="F393" i="9"/>
  <c r="G393" i="9"/>
  <c r="H393" i="9"/>
  <c r="I393" i="9"/>
  <c r="J393" i="9"/>
  <c r="K393" i="9"/>
  <c r="L393" i="9"/>
  <c r="M393" i="9"/>
  <c r="N393" i="9"/>
  <c r="O393" i="9"/>
  <c r="P393" i="9"/>
  <c r="Q393" i="9"/>
  <c r="R393" i="9"/>
  <c r="S393" i="9"/>
  <c r="T393" i="9"/>
  <c r="U393" i="9"/>
  <c r="V393" i="9"/>
  <c r="W393" i="9"/>
  <c r="X393" i="9"/>
  <c r="Y393" i="9"/>
  <c r="Z393" i="9"/>
  <c r="B394" i="9"/>
  <c r="C394" i="9"/>
  <c r="D394" i="9"/>
  <c r="E394" i="9"/>
  <c r="F394" i="9"/>
  <c r="G394" i="9"/>
  <c r="H394" i="9"/>
  <c r="I394" i="9"/>
  <c r="J394" i="9"/>
  <c r="K394" i="9"/>
  <c r="L394" i="9"/>
  <c r="M394" i="9"/>
  <c r="N394" i="9"/>
  <c r="O394" i="9"/>
  <c r="P394" i="9"/>
  <c r="Q394" i="9"/>
  <c r="R394" i="9"/>
  <c r="S394" i="9"/>
  <c r="T394" i="9"/>
  <c r="U394" i="9"/>
  <c r="V394" i="9"/>
  <c r="W394" i="9"/>
  <c r="X394" i="9"/>
  <c r="Y394" i="9"/>
  <c r="Z394" i="9"/>
  <c r="B395" i="9"/>
  <c r="C395" i="9"/>
  <c r="D395" i="9"/>
  <c r="E395" i="9"/>
  <c r="F395" i="9"/>
  <c r="G395" i="9"/>
  <c r="H395" i="9"/>
  <c r="I395" i="9"/>
  <c r="J395" i="9"/>
  <c r="K395" i="9"/>
  <c r="L395" i="9"/>
  <c r="M395" i="9"/>
  <c r="N395" i="9"/>
  <c r="O395" i="9"/>
  <c r="P395" i="9"/>
  <c r="Q395" i="9"/>
  <c r="R395" i="9"/>
  <c r="S395" i="9"/>
  <c r="T395" i="9"/>
  <c r="U395" i="9"/>
  <c r="V395" i="9"/>
  <c r="W395" i="9"/>
  <c r="X395" i="9"/>
  <c r="Y395" i="9"/>
  <c r="Z395" i="9"/>
  <c r="B396" i="9"/>
  <c r="C396" i="9"/>
  <c r="D396" i="9"/>
  <c r="E396" i="9"/>
  <c r="F396" i="9"/>
  <c r="G396" i="9"/>
  <c r="H396" i="9"/>
  <c r="I396" i="9"/>
  <c r="J396" i="9"/>
  <c r="K396" i="9"/>
  <c r="L396" i="9"/>
  <c r="M396" i="9"/>
  <c r="N396" i="9"/>
  <c r="O396" i="9"/>
  <c r="P396" i="9"/>
  <c r="Q396" i="9"/>
  <c r="R396" i="9"/>
  <c r="S396" i="9"/>
  <c r="T396" i="9"/>
  <c r="U396" i="9"/>
  <c r="V396" i="9"/>
  <c r="W396" i="9"/>
  <c r="X396" i="9"/>
  <c r="Y396" i="9"/>
  <c r="Z396" i="9"/>
  <c r="B397" i="9"/>
  <c r="C397" i="9"/>
  <c r="D397" i="9"/>
  <c r="E397" i="9"/>
  <c r="F397" i="9"/>
  <c r="G397" i="9"/>
  <c r="H397" i="9"/>
  <c r="I397" i="9"/>
  <c r="J397" i="9"/>
  <c r="K397" i="9"/>
  <c r="L397" i="9"/>
  <c r="M397" i="9"/>
  <c r="N397" i="9"/>
  <c r="O397" i="9"/>
  <c r="P397" i="9"/>
  <c r="Q397" i="9"/>
  <c r="R397" i="9"/>
  <c r="S397" i="9"/>
  <c r="T397" i="9"/>
  <c r="U397" i="9"/>
  <c r="V397" i="9"/>
  <c r="W397" i="9"/>
  <c r="X397" i="9"/>
  <c r="Y397" i="9"/>
  <c r="Z397" i="9"/>
  <c r="B398" i="9"/>
  <c r="C398" i="9"/>
  <c r="D398" i="9"/>
  <c r="E398" i="9"/>
  <c r="F398" i="9"/>
  <c r="G398" i="9"/>
  <c r="H398" i="9"/>
  <c r="I398" i="9"/>
  <c r="J398" i="9"/>
  <c r="K398" i="9"/>
  <c r="L398" i="9"/>
  <c r="M398" i="9"/>
  <c r="N398" i="9"/>
  <c r="O398" i="9"/>
  <c r="P398" i="9"/>
  <c r="Q398" i="9"/>
  <c r="R398" i="9"/>
  <c r="S398" i="9"/>
  <c r="T398" i="9"/>
  <c r="U398" i="9"/>
  <c r="V398" i="9"/>
  <c r="W398" i="9"/>
  <c r="X398" i="9"/>
  <c r="Y398" i="9"/>
  <c r="Z398" i="9"/>
  <c r="B399" i="9"/>
  <c r="C399" i="9"/>
  <c r="D399" i="9"/>
  <c r="E399" i="9"/>
  <c r="F399" i="9"/>
  <c r="G399" i="9"/>
  <c r="H399" i="9"/>
  <c r="I399" i="9"/>
  <c r="J399" i="9"/>
  <c r="K399" i="9"/>
  <c r="L399" i="9"/>
  <c r="M399" i="9"/>
  <c r="N399" i="9"/>
  <c r="O399" i="9"/>
  <c r="P399" i="9"/>
  <c r="Q399" i="9"/>
  <c r="R399" i="9"/>
  <c r="S399" i="9"/>
  <c r="T399" i="9"/>
  <c r="U399" i="9"/>
  <c r="V399" i="9"/>
  <c r="W399" i="9"/>
  <c r="X399" i="9"/>
  <c r="Y399" i="9"/>
  <c r="Z399" i="9"/>
  <c r="B400" i="9"/>
  <c r="C400" i="9"/>
  <c r="D400" i="9"/>
  <c r="E400" i="9"/>
  <c r="F400" i="9"/>
  <c r="G400" i="9"/>
  <c r="H400" i="9"/>
  <c r="I400" i="9"/>
  <c r="J400" i="9"/>
  <c r="K400" i="9"/>
  <c r="L400" i="9"/>
  <c r="M400" i="9"/>
  <c r="N400" i="9"/>
  <c r="O400" i="9"/>
  <c r="P400" i="9"/>
  <c r="Q400" i="9"/>
  <c r="R400" i="9"/>
  <c r="S400" i="9"/>
  <c r="T400" i="9"/>
  <c r="U400" i="9"/>
  <c r="V400" i="9"/>
  <c r="W400" i="9"/>
  <c r="X400" i="9"/>
  <c r="Y400" i="9"/>
  <c r="Z400" i="9"/>
  <c r="B401" i="9"/>
  <c r="C401" i="9"/>
  <c r="D401" i="9"/>
  <c r="E401" i="9"/>
  <c r="F401" i="9"/>
  <c r="G401" i="9"/>
  <c r="H401" i="9"/>
  <c r="I401" i="9"/>
  <c r="J401" i="9"/>
  <c r="K401" i="9"/>
  <c r="L401" i="9"/>
  <c r="M401" i="9"/>
  <c r="N401" i="9"/>
  <c r="O401" i="9"/>
  <c r="P401" i="9"/>
  <c r="Q401" i="9"/>
  <c r="R401" i="9"/>
  <c r="S401" i="9"/>
  <c r="T401" i="9"/>
  <c r="U401" i="9"/>
  <c r="V401" i="9"/>
  <c r="W401" i="9"/>
  <c r="X401" i="9"/>
  <c r="Y401" i="9"/>
  <c r="Z401" i="9"/>
  <c r="B402" i="9"/>
  <c r="C402" i="9"/>
  <c r="D402" i="9"/>
  <c r="E402" i="9"/>
  <c r="F402" i="9"/>
  <c r="G402" i="9"/>
  <c r="H402" i="9"/>
  <c r="I402" i="9"/>
  <c r="J402" i="9"/>
  <c r="K402" i="9"/>
  <c r="L402" i="9"/>
  <c r="M402" i="9"/>
  <c r="N402" i="9"/>
  <c r="O402" i="9"/>
  <c r="P402" i="9"/>
  <c r="Q402" i="9"/>
  <c r="R402" i="9"/>
  <c r="S402" i="9"/>
  <c r="T402" i="9"/>
  <c r="U402" i="9"/>
  <c r="V402" i="9"/>
  <c r="W402" i="9"/>
  <c r="X402" i="9"/>
  <c r="Y402" i="9"/>
  <c r="Z402" i="9"/>
  <c r="B403" i="9"/>
  <c r="C403" i="9"/>
  <c r="D403" i="9"/>
  <c r="E403" i="9"/>
  <c r="F403" i="9"/>
  <c r="G403" i="9"/>
  <c r="H403" i="9"/>
  <c r="I403" i="9"/>
  <c r="J403" i="9"/>
  <c r="K403" i="9"/>
  <c r="L403" i="9"/>
  <c r="M403" i="9"/>
  <c r="N403" i="9"/>
  <c r="O403" i="9"/>
  <c r="P403" i="9"/>
  <c r="Q403" i="9"/>
  <c r="R403" i="9"/>
  <c r="S403" i="9"/>
  <c r="T403" i="9"/>
  <c r="U403" i="9"/>
  <c r="V403" i="9"/>
  <c r="W403" i="9"/>
  <c r="X403" i="9"/>
  <c r="Y403" i="9"/>
  <c r="Z403" i="9"/>
  <c r="B404" i="9"/>
  <c r="C404" i="9"/>
  <c r="D404" i="9"/>
  <c r="E404" i="9"/>
  <c r="F404" i="9"/>
  <c r="G404" i="9"/>
  <c r="H404" i="9"/>
  <c r="I404" i="9"/>
  <c r="J404" i="9"/>
  <c r="K404" i="9"/>
  <c r="L404" i="9"/>
  <c r="M404" i="9"/>
  <c r="N404" i="9"/>
  <c r="O404" i="9"/>
  <c r="P404" i="9"/>
  <c r="Q404" i="9"/>
  <c r="R404" i="9"/>
  <c r="S404" i="9"/>
  <c r="T404" i="9"/>
  <c r="U404" i="9"/>
  <c r="V404" i="9"/>
  <c r="W404" i="9"/>
  <c r="X404" i="9"/>
  <c r="Y404" i="9"/>
  <c r="Z404" i="9"/>
  <c r="B405" i="9"/>
  <c r="C405" i="9"/>
  <c r="D405" i="9"/>
  <c r="E405" i="9"/>
  <c r="F405" i="9"/>
  <c r="G405" i="9"/>
  <c r="H405" i="9"/>
  <c r="I405" i="9"/>
  <c r="J405" i="9"/>
  <c r="K405" i="9"/>
  <c r="L405" i="9"/>
  <c r="M405" i="9"/>
  <c r="N405" i="9"/>
  <c r="O405" i="9"/>
  <c r="P405" i="9"/>
  <c r="Q405" i="9"/>
  <c r="R405" i="9"/>
  <c r="S405" i="9"/>
  <c r="T405" i="9"/>
  <c r="U405" i="9"/>
  <c r="V405" i="9"/>
  <c r="W405" i="9"/>
  <c r="X405" i="9"/>
  <c r="Y405" i="9"/>
  <c r="Z405" i="9"/>
  <c r="B406" i="9"/>
  <c r="C406" i="9"/>
  <c r="D406" i="9"/>
  <c r="E406" i="9"/>
  <c r="F406" i="9"/>
  <c r="G406" i="9"/>
  <c r="H406" i="9"/>
  <c r="I406" i="9"/>
  <c r="J406" i="9"/>
  <c r="K406" i="9"/>
  <c r="L406" i="9"/>
  <c r="M406" i="9"/>
  <c r="N406" i="9"/>
  <c r="O406" i="9"/>
  <c r="P406" i="9"/>
  <c r="Q406" i="9"/>
  <c r="R406" i="9"/>
  <c r="S406" i="9"/>
  <c r="T406" i="9"/>
  <c r="U406" i="9"/>
  <c r="V406" i="9"/>
  <c r="W406" i="9"/>
  <c r="X406" i="9"/>
  <c r="Y406" i="9"/>
  <c r="Z406" i="9"/>
  <c r="B407" i="9"/>
  <c r="C407" i="9"/>
  <c r="D407" i="9"/>
  <c r="E407" i="9"/>
  <c r="F407" i="9"/>
  <c r="G407" i="9"/>
  <c r="H407" i="9"/>
  <c r="I407" i="9"/>
  <c r="J407" i="9"/>
  <c r="K407" i="9"/>
  <c r="L407" i="9"/>
  <c r="M407" i="9"/>
  <c r="N407" i="9"/>
  <c r="O407" i="9"/>
  <c r="P407" i="9"/>
  <c r="Q407" i="9"/>
  <c r="R407" i="9"/>
  <c r="S407" i="9"/>
  <c r="T407" i="9"/>
  <c r="U407" i="9"/>
  <c r="V407" i="9"/>
  <c r="W407" i="9"/>
  <c r="X407" i="9"/>
  <c r="Y407" i="9"/>
  <c r="Z407" i="9"/>
  <c r="B408" i="9"/>
  <c r="C408" i="9"/>
  <c r="D408" i="9"/>
  <c r="E408" i="9"/>
  <c r="F408" i="9"/>
  <c r="G408" i="9"/>
  <c r="H408" i="9"/>
  <c r="I408" i="9"/>
  <c r="J408" i="9"/>
  <c r="K408" i="9"/>
  <c r="L408" i="9"/>
  <c r="M408" i="9"/>
  <c r="N408" i="9"/>
  <c r="O408" i="9"/>
  <c r="P408" i="9"/>
  <c r="Q408" i="9"/>
  <c r="R408" i="9"/>
  <c r="S408" i="9"/>
  <c r="T408" i="9"/>
  <c r="U408" i="9"/>
  <c r="V408" i="9"/>
  <c r="W408" i="9"/>
  <c r="X408" i="9"/>
  <c r="Y408" i="9"/>
  <c r="Z408" i="9"/>
  <c r="B409" i="9"/>
  <c r="C409" i="9"/>
  <c r="D409" i="9"/>
  <c r="E409" i="9"/>
  <c r="F409" i="9"/>
  <c r="G409" i="9"/>
  <c r="H409" i="9"/>
  <c r="I409" i="9"/>
  <c r="J409" i="9"/>
  <c r="K409" i="9"/>
  <c r="L409" i="9"/>
  <c r="M409" i="9"/>
  <c r="N409" i="9"/>
  <c r="O409" i="9"/>
  <c r="P409" i="9"/>
  <c r="Q409" i="9"/>
  <c r="R409" i="9"/>
  <c r="S409" i="9"/>
  <c r="T409" i="9"/>
  <c r="U409" i="9"/>
  <c r="V409" i="9"/>
  <c r="W409" i="9"/>
  <c r="X409" i="9"/>
  <c r="Y409" i="9"/>
  <c r="Z409" i="9"/>
  <c r="B410" i="9"/>
  <c r="C410" i="9"/>
  <c r="D410" i="9"/>
  <c r="E410" i="9"/>
  <c r="F410" i="9"/>
  <c r="G410" i="9"/>
  <c r="H410" i="9"/>
  <c r="I410" i="9"/>
  <c r="J410" i="9"/>
  <c r="K410" i="9"/>
  <c r="L410" i="9"/>
  <c r="M410" i="9"/>
  <c r="N410" i="9"/>
  <c r="O410" i="9"/>
  <c r="P410" i="9"/>
  <c r="Q410" i="9"/>
  <c r="R410" i="9"/>
  <c r="S410" i="9"/>
  <c r="T410" i="9"/>
  <c r="U410" i="9"/>
  <c r="V410" i="9"/>
  <c r="W410" i="9"/>
  <c r="X410" i="9"/>
  <c r="Y410" i="9"/>
  <c r="Z410" i="9"/>
  <c r="B411" i="9"/>
  <c r="C411" i="9"/>
  <c r="D411" i="9"/>
  <c r="E411" i="9"/>
  <c r="F411" i="9"/>
  <c r="G411" i="9"/>
  <c r="H411" i="9"/>
  <c r="I411" i="9"/>
  <c r="J411" i="9"/>
  <c r="K411" i="9"/>
  <c r="L411" i="9"/>
  <c r="M411" i="9"/>
  <c r="N411" i="9"/>
  <c r="O411" i="9"/>
  <c r="P411" i="9"/>
  <c r="Q411" i="9"/>
  <c r="R411" i="9"/>
  <c r="S411" i="9"/>
  <c r="T411" i="9"/>
  <c r="U411" i="9"/>
  <c r="V411" i="9"/>
  <c r="W411" i="9"/>
  <c r="X411" i="9"/>
  <c r="Y411" i="9"/>
  <c r="Z411" i="9"/>
  <c r="B412" i="9"/>
  <c r="C412" i="9"/>
  <c r="D412" i="9"/>
  <c r="E412" i="9"/>
  <c r="F412" i="9"/>
  <c r="G412" i="9"/>
  <c r="H412" i="9"/>
  <c r="I412" i="9"/>
  <c r="J412" i="9"/>
  <c r="K412" i="9"/>
  <c r="L412" i="9"/>
  <c r="M412" i="9"/>
  <c r="N412" i="9"/>
  <c r="O412" i="9"/>
  <c r="P412" i="9"/>
  <c r="Q412" i="9"/>
  <c r="R412" i="9"/>
  <c r="S412" i="9"/>
  <c r="T412" i="9"/>
  <c r="U412" i="9"/>
  <c r="V412" i="9"/>
  <c r="W412" i="9"/>
  <c r="X412" i="9"/>
  <c r="Y412" i="9"/>
  <c r="Z412" i="9"/>
  <c r="B413" i="9"/>
  <c r="C413" i="9"/>
  <c r="D413" i="9"/>
  <c r="E413" i="9"/>
  <c r="F413" i="9"/>
  <c r="G413" i="9"/>
  <c r="H413" i="9"/>
  <c r="I413" i="9"/>
  <c r="J413" i="9"/>
  <c r="K413" i="9"/>
  <c r="L413" i="9"/>
  <c r="M413" i="9"/>
  <c r="N413" i="9"/>
  <c r="O413" i="9"/>
  <c r="P413" i="9"/>
  <c r="Q413" i="9"/>
  <c r="R413" i="9"/>
  <c r="S413" i="9"/>
  <c r="T413" i="9"/>
  <c r="U413" i="9"/>
  <c r="V413" i="9"/>
  <c r="W413" i="9"/>
  <c r="X413" i="9"/>
  <c r="Y413" i="9"/>
  <c r="Z413" i="9"/>
  <c r="B414" i="9"/>
  <c r="C414" i="9"/>
  <c r="D414" i="9"/>
  <c r="E414" i="9"/>
  <c r="F414" i="9"/>
  <c r="G414" i="9"/>
  <c r="H414" i="9"/>
  <c r="I414" i="9"/>
  <c r="J414" i="9"/>
  <c r="K414" i="9"/>
  <c r="L414" i="9"/>
  <c r="M414" i="9"/>
  <c r="N414" i="9"/>
  <c r="O414" i="9"/>
  <c r="P414" i="9"/>
  <c r="Q414" i="9"/>
  <c r="R414" i="9"/>
  <c r="S414" i="9"/>
  <c r="T414" i="9"/>
  <c r="U414" i="9"/>
  <c r="V414" i="9"/>
  <c r="W414" i="9"/>
  <c r="X414" i="9"/>
  <c r="Y414" i="9"/>
  <c r="Z414" i="9"/>
  <c r="B415" i="9"/>
  <c r="C415" i="9"/>
  <c r="D415" i="9"/>
  <c r="E415" i="9"/>
  <c r="F415" i="9"/>
  <c r="G415" i="9"/>
  <c r="H415" i="9"/>
  <c r="I415" i="9"/>
  <c r="J415" i="9"/>
  <c r="K415" i="9"/>
  <c r="L415" i="9"/>
  <c r="M415" i="9"/>
  <c r="N415" i="9"/>
  <c r="O415" i="9"/>
  <c r="P415" i="9"/>
  <c r="Q415" i="9"/>
  <c r="R415" i="9"/>
  <c r="S415" i="9"/>
  <c r="T415" i="9"/>
  <c r="U415" i="9"/>
  <c r="V415" i="9"/>
  <c r="W415" i="9"/>
  <c r="X415" i="9"/>
  <c r="Y415" i="9"/>
  <c r="Z415" i="9"/>
  <c r="B416" i="9"/>
  <c r="C416" i="9"/>
  <c r="D416" i="9"/>
  <c r="E416" i="9"/>
  <c r="F416" i="9"/>
  <c r="G416" i="9"/>
  <c r="H416" i="9"/>
  <c r="I416" i="9"/>
  <c r="J416" i="9"/>
  <c r="K416" i="9"/>
  <c r="L416" i="9"/>
  <c r="M416" i="9"/>
  <c r="N416" i="9"/>
  <c r="O416" i="9"/>
  <c r="P416" i="9"/>
  <c r="Q416" i="9"/>
  <c r="R416" i="9"/>
  <c r="S416" i="9"/>
  <c r="T416" i="9"/>
  <c r="U416" i="9"/>
  <c r="V416" i="9"/>
  <c r="W416" i="9"/>
  <c r="X416" i="9"/>
  <c r="Y416" i="9"/>
  <c r="Z416" i="9"/>
  <c r="B417" i="9"/>
  <c r="C417" i="9"/>
  <c r="D417" i="9"/>
  <c r="E417" i="9"/>
  <c r="F417" i="9"/>
  <c r="G417" i="9"/>
  <c r="H417" i="9"/>
  <c r="I417" i="9"/>
  <c r="J417" i="9"/>
  <c r="K417" i="9"/>
  <c r="L417" i="9"/>
  <c r="M417" i="9"/>
  <c r="N417" i="9"/>
  <c r="O417" i="9"/>
  <c r="P417" i="9"/>
  <c r="Q417" i="9"/>
  <c r="R417" i="9"/>
  <c r="S417" i="9"/>
  <c r="T417" i="9"/>
  <c r="U417" i="9"/>
  <c r="V417" i="9"/>
  <c r="W417" i="9"/>
  <c r="X417" i="9"/>
  <c r="Y417" i="9"/>
  <c r="Z417" i="9"/>
  <c r="B418" i="9"/>
  <c r="C418" i="9"/>
  <c r="D418" i="9"/>
  <c r="E418" i="9"/>
  <c r="F418" i="9"/>
  <c r="G418" i="9"/>
  <c r="H418" i="9"/>
  <c r="I418" i="9"/>
  <c r="J418" i="9"/>
  <c r="K418" i="9"/>
  <c r="L418" i="9"/>
  <c r="M418" i="9"/>
  <c r="N418" i="9"/>
  <c r="O418" i="9"/>
  <c r="P418" i="9"/>
  <c r="Q418" i="9"/>
  <c r="R418" i="9"/>
  <c r="S418" i="9"/>
  <c r="T418" i="9"/>
  <c r="U418" i="9"/>
  <c r="V418" i="9"/>
  <c r="W418" i="9"/>
  <c r="X418" i="9"/>
  <c r="Y418" i="9"/>
  <c r="Z418" i="9"/>
  <c r="B419" i="9"/>
  <c r="C419" i="9"/>
  <c r="D419" i="9"/>
  <c r="E419" i="9"/>
  <c r="F419" i="9"/>
  <c r="G419" i="9"/>
  <c r="H419" i="9"/>
  <c r="I419" i="9"/>
  <c r="J419" i="9"/>
  <c r="K419" i="9"/>
  <c r="L419" i="9"/>
  <c r="M419" i="9"/>
  <c r="N419" i="9"/>
  <c r="O419" i="9"/>
  <c r="P419" i="9"/>
  <c r="Q419" i="9"/>
  <c r="R419" i="9"/>
  <c r="S419" i="9"/>
  <c r="T419" i="9"/>
  <c r="U419" i="9"/>
  <c r="V419" i="9"/>
  <c r="W419" i="9"/>
  <c r="X419" i="9"/>
  <c r="Y419" i="9"/>
  <c r="Z419" i="9"/>
  <c r="B420" i="9"/>
  <c r="C420" i="9"/>
  <c r="D420" i="9"/>
  <c r="E420" i="9"/>
  <c r="F420" i="9"/>
  <c r="G420" i="9"/>
  <c r="H420" i="9"/>
  <c r="I420" i="9"/>
  <c r="J420" i="9"/>
  <c r="K420" i="9"/>
  <c r="L420" i="9"/>
  <c r="M420" i="9"/>
  <c r="N420" i="9"/>
  <c r="O420" i="9"/>
  <c r="P420" i="9"/>
  <c r="Q420" i="9"/>
  <c r="R420" i="9"/>
  <c r="S420" i="9"/>
  <c r="T420" i="9"/>
  <c r="U420" i="9"/>
  <c r="V420" i="9"/>
  <c r="W420" i="9"/>
  <c r="X420" i="9"/>
  <c r="Y420" i="9"/>
  <c r="Z420" i="9"/>
  <c r="B421" i="9"/>
  <c r="C421" i="9"/>
  <c r="D421" i="9"/>
  <c r="E421" i="9"/>
  <c r="F421" i="9"/>
  <c r="G421" i="9"/>
  <c r="H421" i="9"/>
  <c r="I421" i="9"/>
  <c r="J421" i="9"/>
  <c r="K421" i="9"/>
  <c r="L421" i="9"/>
  <c r="M421" i="9"/>
  <c r="N421" i="9"/>
  <c r="O421" i="9"/>
  <c r="P421" i="9"/>
  <c r="Q421" i="9"/>
  <c r="R421" i="9"/>
  <c r="S421" i="9"/>
  <c r="T421" i="9"/>
  <c r="U421" i="9"/>
  <c r="V421" i="9"/>
  <c r="W421" i="9"/>
  <c r="X421" i="9"/>
  <c r="Y421" i="9"/>
  <c r="Z421" i="9"/>
  <c r="B422" i="9"/>
  <c r="C422" i="9"/>
  <c r="D422" i="9"/>
  <c r="E422" i="9"/>
  <c r="F422" i="9"/>
  <c r="G422" i="9"/>
  <c r="H422" i="9"/>
  <c r="I422" i="9"/>
  <c r="J422" i="9"/>
  <c r="K422" i="9"/>
  <c r="L422" i="9"/>
  <c r="M422" i="9"/>
  <c r="N422" i="9"/>
  <c r="O422" i="9"/>
  <c r="P422" i="9"/>
  <c r="Q422" i="9"/>
  <c r="R422" i="9"/>
  <c r="S422" i="9"/>
  <c r="T422" i="9"/>
  <c r="U422" i="9"/>
  <c r="V422" i="9"/>
  <c r="W422" i="9"/>
  <c r="X422" i="9"/>
  <c r="Y422" i="9"/>
  <c r="Z422" i="9"/>
  <c r="B423" i="9"/>
  <c r="C423" i="9"/>
  <c r="D423" i="9"/>
  <c r="E423" i="9"/>
  <c r="F423" i="9"/>
  <c r="G423" i="9"/>
  <c r="H423" i="9"/>
  <c r="I423" i="9"/>
  <c r="J423" i="9"/>
  <c r="K423" i="9"/>
  <c r="L423" i="9"/>
  <c r="M423" i="9"/>
  <c r="N423" i="9"/>
  <c r="O423" i="9"/>
  <c r="P423" i="9"/>
  <c r="Q423" i="9"/>
  <c r="R423" i="9"/>
  <c r="S423" i="9"/>
  <c r="T423" i="9"/>
  <c r="U423" i="9"/>
  <c r="V423" i="9"/>
  <c r="W423" i="9"/>
  <c r="X423" i="9"/>
  <c r="Y423" i="9"/>
  <c r="Z423" i="9"/>
  <c r="B424" i="9"/>
  <c r="C424" i="9"/>
  <c r="D424" i="9"/>
  <c r="E424" i="9"/>
  <c r="F424" i="9"/>
  <c r="G424" i="9"/>
  <c r="H424" i="9"/>
  <c r="I424" i="9"/>
  <c r="J424" i="9"/>
  <c r="K424" i="9"/>
  <c r="L424" i="9"/>
  <c r="M424" i="9"/>
  <c r="N424" i="9"/>
  <c r="O424" i="9"/>
  <c r="P424" i="9"/>
  <c r="Q424" i="9"/>
  <c r="R424" i="9"/>
  <c r="S424" i="9"/>
  <c r="T424" i="9"/>
  <c r="U424" i="9"/>
  <c r="V424" i="9"/>
  <c r="W424" i="9"/>
  <c r="X424" i="9"/>
  <c r="Y424" i="9"/>
  <c r="Z424" i="9"/>
  <c r="B425" i="9"/>
  <c r="C425" i="9"/>
  <c r="D425" i="9"/>
  <c r="E425" i="9"/>
  <c r="F425" i="9"/>
  <c r="G425" i="9"/>
  <c r="H425" i="9"/>
  <c r="I425" i="9"/>
  <c r="J425" i="9"/>
  <c r="K425" i="9"/>
  <c r="L425" i="9"/>
  <c r="M425" i="9"/>
  <c r="N425" i="9"/>
  <c r="O425" i="9"/>
  <c r="P425" i="9"/>
  <c r="Q425" i="9"/>
  <c r="R425" i="9"/>
  <c r="S425" i="9"/>
  <c r="T425" i="9"/>
  <c r="U425" i="9"/>
  <c r="V425" i="9"/>
  <c r="W425" i="9"/>
  <c r="X425" i="9"/>
  <c r="Y425" i="9"/>
  <c r="Z425" i="9"/>
  <c r="B426" i="9"/>
  <c r="C426" i="9"/>
  <c r="D426" i="9"/>
  <c r="E426" i="9"/>
  <c r="F426" i="9"/>
  <c r="G426" i="9"/>
  <c r="H426" i="9"/>
  <c r="I426" i="9"/>
  <c r="J426" i="9"/>
  <c r="K426" i="9"/>
  <c r="L426" i="9"/>
  <c r="M426" i="9"/>
  <c r="N426" i="9"/>
  <c r="O426" i="9"/>
  <c r="P426" i="9"/>
  <c r="Q426" i="9"/>
  <c r="R426" i="9"/>
  <c r="S426" i="9"/>
  <c r="T426" i="9"/>
  <c r="U426" i="9"/>
  <c r="V426" i="9"/>
  <c r="W426" i="9"/>
  <c r="X426" i="9"/>
  <c r="Y426" i="9"/>
  <c r="Z426" i="9"/>
  <c r="B427" i="9"/>
  <c r="C427" i="9"/>
  <c r="D427" i="9"/>
  <c r="E427" i="9"/>
  <c r="F427" i="9"/>
  <c r="G427" i="9"/>
  <c r="H427" i="9"/>
  <c r="I427" i="9"/>
  <c r="J427" i="9"/>
  <c r="K427" i="9"/>
  <c r="L427" i="9"/>
  <c r="M427" i="9"/>
  <c r="N427" i="9"/>
  <c r="O427" i="9"/>
  <c r="P427" i="9"/>
  <c r="Q427" i="9"/>
  <c r="R427" i="9"/>
  <c r="S427" i="9"/>
  <c r="T427" i="9"/>
  <c r="U427" i="9"/>
  <c r="V427" i="9"/>
  <c r="W427" i="9"/>
  <c r="X427" i="9"/>
  <c r="Y427" i="9"/>
  <c r="Z427" i="9"/>
  <c r="B428" i="9"/>
  <c r="C428" i="9"/>
  <c r="D428" i="9"/>
  <c r="E428" i="9"/>
  <c r="F428" i="9"/>
  <c r="G428" i="9"/>
  <c r="H428" i="9"/>
  <c r="I428" i="9"/>
  <c r="J428" i="9"/>
  <c r="K428" i="9"/>
  <c r="L428" i="9"/>
  <c r="M428" i="9"/>
  <c r="N428" i="9"/>
  <c r="O428" i="9"/>
  <c r="P428" i="9"/>
  <c r="Q428" i="9"/>
  <c r="R428" i="9"/>
  <c r="S428" i="9"/>
  <c r="T428" i="9"/>
  <c r="U428" i="9"/>
  <c r="V428" i="9"/>
  <c r="W428" i="9"/>
  <c r="X428" i="9"/>
  <c r="Y428" i="9"/>
  <c r="Z428" i="9"/>
  <c r="B429" i="9"/>
  <c r="C429" i="9"/>
  <c r="D429" i="9"/>
  <c r="E429" i="9"/>
  <c r="F429" i="9"/>
  <c r="G429" i="9"/>
  <c r="H429" i="9"/>
  <c r="I429" i="9"/>
  <c r="J429" i="9"/>
  <c r="K429" i="9"/>
  <c r="L429" i="9"/>
  <c r="M429" i="9"/>
  <c r="N429" i="9"/>
  <c r="O429" i="9"/>
  <c r="P429" i="9"/>
  <c r="Q429" i="9"/>
  <c r="R429" i="9"/>
  <c r="S429" i="9"/>
  <c r="T429" i="9"/>
  <c r="U429" i="9"/>
  <c r="V429" i="9"/>
  <c r="W429" i="9"/>
  <c r="X429" i="9"/>
  <c r="Y429" i="9"/>
  <c r="Z429" i="9"/>
  <c r="B430" i="9"/>
  <c r="C430" i="9"/>
  <c r="D430" i="9"/>
  <c r="E430" i="9"/>
  <c r="F430" i="9"/>
  <c r="G430" i="9"/>
  <c r="H430" i="9"/>
  <c r="I430" i="9"/>
  <c r="J430" i="9"/>
  <c r="K430" i="9"/>
  <c r="L430" i="9"/>
  <c r="M430" i="9"/>
  <c r="N430" i="9"/>
  <c r="O430" i="9"/>
  <c r="P430" i="9"/>
  <c r="Q430" i="9"/>
  <c r="R430" i="9"/>
  <c r="S430" i="9"/>
  <c r="T430" i="9"/>
  <c r="U430" i="9"/>
  <c r="V430" i="9"/>
  <c r="W430" i="9"/>
  <c r="X430" i="9"/>
  <c r="Y430" i="9"/>
  <c r="Z430" i="9"/>
  <c r="B431" i="9"/>
  <c r="C431" i="9"/>
  <c r="D431" i="9"/>
  <c r="E431" i="9"/>
  <c r="F431" i="9"/>
  <c r="G431" i="9"/>
  <c r="H431" i="9"/>
  <c r="I431" i="9"/>
  <c r="J431" i="9"/>
  <c r="K431" i="9"/>
  <c r="L431" i="9"/>
  <c r="M431" i="9"/>
  <c r="N431" i="9"/>
  <c r="O431" i="9"/>
  <c r="P431" i="9"/>
  <c r="Q431" i="9"/>
  <c r="R431" i="9"/>
  <c r="S431" i="9"/>
  <c r="T431" i="9"/>
  <c r="U431" i="9"/>
  <c r="V431" i="9"/>
  <c r="W431" i="9"/>
  <c r="X431" i="9"/>
  <c r="Y431" i="9"/>
  <c r="Z431" i="9"/>
  <c r="B432" i="9"/>
  <c r="C432" i="9"/>
  <c r="D432" i="9"/>
  <c r="E432" i="9"/>
  <c r="F432" i="9"/>
  <c r="G432" i="9"/>
  <c r="H432" i="9"/>
  <c r="I432" i="9"/>
  <c r="J432" i="9"/>
  <c r="K432" i="9"/>
  <c r="L432" i="9"/>
  <c r="M432" i="9"/>
  <c r="N432" i="9"/>
  <c r="O432" i="9"/>
  <c r="P432" i="9"/>
  <c r="Q432" i="9"/>
  <c r="R432" i="9"/>
  <c r="S432" i="9"/>
  <c r="T432" i="9"/>
  <c r="U432" i="9"/>
  <c r="V432" i="9"/>
  <c r="W432" i="9"/>
  <c r="X432" i="9"/>
  <c r="Y432" i="9"/>
  <c r="Z432" i="9"/>
  <c r="B433" i="9"/>
  <c r="C433" i="9"/>
  <c r="D433" i="9"/>
  <c r="E433" i="9"/>
  <c r="F433" i="9"/>
  <c r="G433" i="9"/>
  <c r="H433" i="9"/>
  <c r="I433" i="9"/>
  <c r="J433" i="9"/>
  <c r="K433" i="9"/>
  <c r="L433" i="9"/>
  <c r="M433" i="9"/>
  <c r="N433" i="9"/>
  <c r="O433" i="9"/>
  <c r="P433" i="9"/>
  <c r="Q433" i="9"/>
  <c r="R433" i="9"/>
  <c r="S433" i="9"/>
  <c r="T433" i="9"/>
  <c r="U433" i="9"/>
  <c r="V433" i="9"/>
  <c r="W433" i="9"/>
  <c r="X433" i="9"/>
  <c r="Y433" i="9"/>
  <c r="Z433" i="9"/>
  <c r="B434" i="9"/>
  <c r="C434" i="9"/>
  <c r="D434" i="9"/>
  <c r="E434" i="9"/>
  <c r="F434" i="9"/>
  <c r="G434" i="9"/>
  <c r="H434" i="9"/>
  <c r="I434" i="9"/>
  <c r="J434" i="9"/>
  <c r="K434" i="9"/>
  <c r="L434" i="9"/>
  <c r="M434" i="9"/>
  <c r="N434" i="9"/>
  <c r="O434" i="9"/>
  <c r="P434" i="9"/>
  <c r="Q434" i="9"/>
  <c r="R434" i="9"/>
  <c r="S434" i="9"/>
  <c r="T434" i="9"/>
  <c r="U434" i="9"/>
  <c r="V434" i="9"/>
  <c r="W434" i="9"/>
  <c r="X434" i="9"/>
  <c r="Y434" i="9"/>
  <c r="Z434" i="9"/>
  <c r="B435" i="9"/>
  <c r="C435" i="9"/>
  <c r="D435" i="9"/>
  <c r="E435" i="9"/>
  <c r="F435" i="9"/>
  <c r="G435" i="9"/>
  <c r="H435" i="9"/>
  <c r="I435" i="9"/>
  <c r="J435" i="9"/>
  <c r="K435" i="9"/>
  <c r="L435" i="9"/>
  <c r="M435" i="9"/>
  <c r="N435" i="9"/>
  <c r="O435" i="9"/>
  <c r="P435" i="9"/>
  <c r="Q435" i="9"/>
  <c r="R435" i="9"/>
  <c r="S435" i="9"/>
  <c r="T435" i="9"/>
  <c r="U435" i="9"/>
  <c r="V435" i="9"/>
  <c r="W435" i="9"/>
  <c r="X435" i="9"/>
  <c r="Y435" i="9"/>
  <c r="Z435" i="9"/>
  <c r="B436" i="9"/>
  <c r="C436" i="9"/>
  <c r="D436" i="9"/>
  <c r="E436" i="9"/>
  <c r="F436" i="9"/>
  <c r="G436" i="9"/>
  <c r="H436" i="9"/>
  <c r="I436" i="9"/>
  <c r="J436" i="9"/>
  <c r="K436" i="9"/>
  <c r="L436" i="9"/>
  <c r="M436" i="9"/>
  <c r="N436" i="9"/>
  <c r="O436" i="9"/>
  <c r="P436" i="9"/>
  <c r="Q436" i="9"/>
  <c r="R436" i="9"/>
  <c r="S436" i="9"/>
  <c r="T436" i="9"/>
  <c r="U436" i="9"/>
  <c r="V436" i="9"/>
  <c r="W436" i="9"/>
  <c r="X436" i="9"/>
  <c r="Y436" i="9"/>
  <c r="Z436" i="9"/>
  <c r="B437" i="9"/>
  <c r="C437" i="9"/>
  <c r="D437" i="9"/>
  <c r="E437" i="9"/>
  <c r="F437" i="9"/>
  <c r="G437" i="9"/>
  <c r="H437" i="9"/>
  <c r="I437" i="9"/>
  <c r="J437" i="9"/>
  <c r="K437" i="9"/>
  <c r="L437" i="9"/>
  <c r="M437" i="9"/>
  <c r="N437" i="9"/>
  <c r="O437" i="9"/>
  <c r="P437" i="9"/>
  <c r="Q437" i="9"/>
  <c r="R437" i="9"/>
  <c r="S437" i="9"/>
  <c r="T437" i="9"/>
  <c r="U437" i="9"/>
  <c r="V437" i="9"/>
  <c r="W437" i="9"/>
  <c r="X437" i="9"/>
  <c r="Y437" i="9"/>
  <c r="Z437" i="9"/>
  <c r="B438" i="9"/>
  <c r="C438" i="9"/>
  <c r="D438" i="9"/>
  <c r="E438" i="9"/>
  <c r="F438" i="9"/>
  <c r="G438" i="9"/>
  <c r="H438" i="9"/>
  <c r="I438" i="9"/>
  <c r="J438" i="9"/>
  <c r="K438" i="9"/>
  <c r="L438" i="9"/>
  <c r="M438" i="9"/>
  <c r="N438" i="9"/>
  <c r="O438" i="9"/>
  <c r="P438" i="9"/>
  <c r="Q438" i="9"/>
  <c r="R438" i="9"/>
  <c r="S438" i="9"/>
  <c r="T438" i="9"/>
  <c r="U438" i="9"/>
  <c r="V438" i="9"/>
  <c r="W438" i="9"/>
  <c r="X438" i="9"/>
  <c r="Y438" i="9"/>
  <c r="Z438" i="9"/>
  <c r="B439" i="9"/>
  <c r="C439" i="9"/>
  <c r="D439" i="9"/>
  <c r="E439" i="9"/>
  <c r="F439" i="9"/>
  <c r="G439" i="9"/>
  <c r="H439" i="9"/>
  <c r="I439" i="9"/>
  <c r="J439" i="9"/>
  <c r="K439" i="9"/>
  <c r="L439" i="9"/>
  <c r="M439" i="9"/>
  <c r="N439" i="9"/>
  <c r="O439" i="9"/>
  <c r="P439" i="9"/>
  <c r="Q439" i="9"/>
  <c r="R439" i="9"/>
  <c r="S439" i="9"/>
  <c r="T439" i="9"/>
  <c r="U439" i="9"/>
  <c r="V439" i="9"/>
  <c r="W439" i="9"/>
  <c r="X439" i="9"/>
  <c r="Y439" i="9"/>
  <c r="Z439" i="9"/>
  <c r="B440" i="9"/>
  <c r="C440" i="9"/>
  <c r="D440" i="9"/>
  <c r="E440" i="9"/>
  <c r="F440" i="9"/>
  <c r="G440" i="9"/>
  <c r="H440" i="9"/>
  <c r="I440" i="9"/>
  <c r="J440" i="9"/>
  <c r="K440" i="9"/>
  <c r="L440" i="9"/>
  <c r="M440" i="9"/>
  <c r="N440" i="9"/>
  <c r="O440" i="9"/>
  <c r="P440" i="9"/>
  <c r="Q440" i="9"/>
  <c r="R440" i="9"/>
  <c r="S440" i="9"/>
  <c r="T440" i="9"/>
  <c r="U440" i="9"/>
  <c r="V440" i="9"/>
  <c r="W440" i="9"/>
  <c r="X440" i="9"/>
  <c r="Y440" i="9"/>
  <c r="Z440" i="9"/>
  <c r="B441" i="9"/>
  <c r="C441" i="9"/>
  <c r="D441" i="9"/>
  <c r="E441" i="9"/>
  <c r="F441" i="9"/>
  <c r="G441" i="9"/>
  <c r="H441" i="9"/>
  <c r="I441" i="9"/>
  <c r="J441" i="9"/>
  <c r="K441" i="9"/>
  <c r="L441" i="9"/>
  <c r="M441" i="9"/>
  <c r="N441" i="9"/>
  <c r="O441" i="9"/>
  <c r="P441" i="9"/>
  <c r="Q441" i="9"/>
  <c r="R441" i="9"/>
  <c r="S441" i="9"/>
  <c r="T441" i="9"/>
  <c r="U441" i="9"/>
  <c r="V441" i="9"/>
  <c r="W441" i="9"/>
  <c r="X441" i="9"/>
  <c r="Y441" i="9"/>
  <c r="Z441" i="9"/>
  <c r="B442" i="9"/>
  <c r="C442" i="9"/>
  <c r="D442" i="9"/>
  <c r="E442" i="9"/>
  <c r="F442" i="9"/>
  <c r="G442" i="9"/>
  <c r="H442" i="9"/>
  <c r="I442" i="9"/>
  <c r="J442" i="9"/>
  <c r="K442" i="9"/>
  <c r="L442" i="9"/>
  <c r="M442" i="9"/>
  <c r="N442" i="9"/>
  <c r="O442" i="9"/>
  <c r="P442" i="9"/>
  <c r="Q442" i="9"/>
  <c r="R442" i="9"/>
  <c r="S442" i="9"/>
  <c r="T442" i="9"/>
  <c r="U442" i="9"/>
  <c r="V442" i="9"/>
  <c r="W442" i="9"/>
  <c r="X442" i="9"/>
  <c r="Y442" i="9"/>
  <c r="Z442" i="9"/>
  <c r="B443" i="9"/>
  <c r="C443" i="9"/>
  <c r="D443" i="9"/>
  <c r="E443" i="9"/>
  <c r="F443" i="9"/>
  <c r="G443" i="9"/>
  <c r="H443" i="9"/>
  <c r="I443" i="9"/>
  <c r="J443" i="9"/>
  <c r="K443" i="9"/>
  <c r="L443" i="9"/>
  <c r="M443" i="9"/>
  <c r="N443" i="9"/>
  <c r="O443" i="9"/>
  <c r="P443" i="9"/>
  <c r="Q443" i="9"/>
  <c r="R443" i="9"/>
  <c r="S443" i="9"/>
  <c r="T443" i="9"/>
  <c r="U443" i="9"/>
  <c r="V443" i="9"/>
  <c r="W443" i="9"/>
  <c r="X443" i="9"/>
  <c r="Y443" i="9"/>
  <c r="Z443" i="9"/>
  <c r="B444" i="9"/>
  <c r="C444" i="9"/>
  <c r="D444" i="9"/>
  <c r="E444" i="9"/>
  <c r="F444" i="9"/>
  <c r="G444" i="9"/>
  <c r="H444" i="9"/>
  <c r="I444" i="9"/>
  <c r="J444" i="9"/>
  <c r="K444" i="9"/>
  <c r="L444" i="9"/>
  <c r="M444" i="9"/>
  <c r="N444" i="9"/>
  <c r="O444" i="9"/>
  <c r="P444" i="9"/>
  <c r="Q444" i="9"/>
  <c r="R444" i="9"/>
  <c r="S444" i="9"/>
  <c r="T444" i="9"/>
  <c r="U444" i="9"/>
  <c r="V444" i="9"/>
  <c r="W444" i="9"/>
  <c r="X444" i="9"/>
  <c r="Y444" i="9"/>
  <c r="Z444" i="9"/>
  <c r="B445" i="9"/>
  <c r="C445" i="9"/>
  <c r="D445" i="9"/>
  <c r="E445" i="9"/>
  <c r="F445" i="9"/>
  <c r="G445" i="9"/>
  <c r="H445" i="9"/>
  <c r="I445" i="9"/>
  <c r="J445" i="9"/>
  <c r="K445" i="9"/>
  <c r="L445" i="9"/>
  <c r="M445" i="9"/>
  <c r="N445" i="9"/>
  <c r="O445" i="9"/>
  <c r="P445" i="9"/>
  <c r="Q445" i="9"/>
  <c r="R445" i="9"/>
  <c r="S445" i="9"/>
  <c r="T445" i="9"/>
  <c r="U445" i="9"/>
  <c r="V445" i="9"/>
  <c r="W445" i="9"/>
  <c r="X445" i="9"/>
  <c r="Y445" i="9"/>
  <c r="Z445" i="9"/>
  <c r="B446" i="9"/>
  <c r="C446" i="9"/>
  <c r="D446" i="9"/>
  <c r="E446" i="9"/>
  <c r="F446" i="9"/>
  <c r="G446" i="9"/>
  <c r="H446" i="9"/>
  <c r="I446" i="9"/>
  <c r="J446" i="9"/>
  <c r="K446" i="9"/>
  <c r="L446" i="9"/>
  <c r="M446" i="9"/>
  <c r="N446" i="9"/>
  <c r="O446" i="9"/>
  <c r="P446" i="9"/>
  <c r="Q446" i="9"/>
  <c r="R446" i="9"/>
  <c r="S446" i="9"/>
  <c r="T446" i="9"/>
  <c r="U446" i="9"/>
  <c r="V446" i="9"/>
  <c r="W446" i="9"/>
  <c r="X446" i="9"/>
  <c r="Y446" i="9"/>
  <c r="Z446" i="9"/>
  <c r="B447" i="9"/>
  <c r="C447" i="9"/>
  <c r="D447" i="9"/>
  <c r="E447" i="9"/>
  <c r="F447" i="9"/>
  <c r="G447" i="9"/>
  <c r="H447" i="9"/>
  <c r="I447" i="9"/>
  <c r="J447" i="9"/>
  <c r="K447" i="9"/>
  <c r="L447" i="9"/>
  <c r="M447" i="9"/>
  <c r="N447" i="9"/>
  <c r="O447" i="9"/>
  <c r="P447" i="9"/>
  <c r="Q447" i="9"/>
  <c r="R447" i="9"/>
  <c r="S447" i="9"/>
  <c r="T447" i="9"/>
  <c r="U447" i="9"/>
  <c r="V447" i="9"/>
  <c r="W447" i="9"/>
  <c r="X447" i="9"/>
  <c r="Y447" i="9"/>
  <c r="Z447" i="9"/>
  <c r="B448" i="9"/>
  <c r="C448" i="9"/>
  <c r="D448" i="9"/>
  <c r="E448" i="9"/>
  <c r="F448" i="9"/>
  <c r="G448" i="9"/>
  <c r="H448" i="9"/>
  <c r="I448" i="9"/>
  <c r="J448" i="9"/>
  <c r="K448" i="9"/>
  <c r="L448" i="9"/>
  <c r="M448" i="9"/>
  <c r="N448" i="9"/>
  <c r="O448" i="9"/>
  <c r="P448" i="9"/>
  <c r="Q448" i="9"/>
  <c r="R448" i="9"/>
  <c r="S448" i="9"/>
  <c r="T448" i="9"/>
  <c r="U448" i="9"/>
  <c r="V448" i="9"/>
  <c r="W448" i="9"/>
  <c r="X448" i="9"/>
  <c r="Y448" i="9"/>
  <c r="Z448" i="9"/>
  <c r="B449" i="9"/>
  <c r="C449" i="9"/>
  <c r="D449" i="9"/>
  <c r="E449" i="9"/>
  <c r="F449" i="9"/>
  <c r="G449" i="9"/>
  <c r="H449" i="9"/>
  <c r="I449" i="9"/>
  <c r="J449" i="9"/>
  <c r="K449" i="9"/>
  <c r="L449" i="9"/>
  <c r="M449" i="9"/>
  <c r="N449" i="9"/>
  <c r="O449" i="9"/>
  <c r="P449" i="9"/>
  <c r="Q449" i="9"/>
  <c r="R449" i="9"/>
  <c r="S449" i="9"/>
  <c r="T449" i="9"/>
  <c r="U449" i="9"/>
  <c r="V449" i="9"/>
  <c r="W449" i="9"/>
  <c r="X449" i="9"/>
  <c r="Y449" i="9"/>
  <c r="Z449" i="9"/>
  <c r="B450" i="9"/>
  <c r="C450" i="9"/>
  <c r="D450" i="9"/>
  <c r="E450" i="9"/>
  <c r="F450" i="9"/>
  <c r="G450" i="9"/>
  <c r="H450" i="9"/>
  <c r="I450" i="9"/>
  <c r="J450" i="9"/>
  <c r="K450" i="9"/>
  <c r="L450" i="9"/>
  <c r="M450" i="9"/>
  <c r="N450" i="9"/>
  <c r="O450" i="9"/>
  <c r="P450" i="9"/>
  <c r="Q450" i="9"/>
  <c r="R450" i="9"/>
  <c r="S450" i="9"/>
  <c r="T450" i="9"/>
  <c r="U450" i="9"/>
  <c r="V450" i="9"/>
  <c r="W450" i="9"/>
  <c r="X450" i="9"/>
  <c r="Y450" i="9"/>
  <c r="Z450" i="9"/>
  <c r="B451" i="9"/>
  <c r="C451" i="9"/>
  <c r="D451" i="9"/>
  <c r="E451" i="9"/>
  <c r="F451" i="9"/>
  <c r="G451" i="9"/>
  <c r="H451" i="9"/>
  <c r="I451" i="9"/>
  <c r="J451" i="9"/>
  <c r="K451" i="9"/>
  <c r="L451" i="9"/>
  <c r="M451" i="9"/>
  <c r="N451" i="9"/>
  <c r="O451" i="9"/>
  <c r="P451" i="9"/>
  <c r="Q451" i="9"/>
  <c r="R451" i="9"/>
  <c r="S451" i="9"/>
  <c r="T451" i="9"/>
  <c r="U451" i="9"/>
  <c r="V451" i="9"/>
  <c r="W451" i="9"/>
  <c r="X451" i="9"/>
  <c r="Y451" i="9"/>
  <c r="Z451" i="9"/>
  <c r="B452" i="9"/>
  <c r="C452" i="9"/>
  <c r="D452" i="9"/>
  <c r="E452" i="9"/>
  <c r="F452" i="9"/>
  <c r="G452" i="9"/>
  <c r="H452" i="9"/>
  <c r="I452" i="9"/>
  <c r="J452" i="9"/>
  <c r="K452" i="9"/>
  <c r="L452" i="9"/>
  <c r="M452" i="9"/>
  <c r="N452" i="9"/>
  <c r="O452" i="9"/>
  <c r="P452" i="9"/>
  <c r="Q452" i="9"/>
  <c r="R452" i="9"/>
  <c r="S452" i="9"/>
  <c r="T452" i="9"/>
  <c r="U452" i="9"/>
  <c r="V452" i="9"/>
  <c r="W452" i="9"/>
  <c r="X452" i="9"/>
  <c r="Y452" i="9"/>
  <c r="Z452" i="9"/>
  <c r="B453" i="9"/>
  <c r="C453" i="9"/>
  <c r="D453" i="9"/>
  <c r="E453" i="9"/>
  <c r="F453" i="9"/>
  <c r="G453" i="9"/>
  <c r="H453" i="9"/>
  <c r="I453" i="9"/>
  <c r="J453" i="9"/>
  <c r="K453" i="9"/>
  <c r="L453" i="9"/>
  <c r="M453" i="9"/>
  <c r="N453" i="9"/>
  <c r="O453" i="9"/>
  <c r="P453" i="9"/>
  <c r="Q453" i="9"/>
  <c r="R453" i="9"/>
  <c r="S453" i="9"/>
  <c r="T453" i="9"/>
  <c r="U453" i="9"/>
  <c r="V453" i="9"/>
  <c r="W453" i="9"/>
  <c r="X453" i="9"/>
  <c r="Y453" i="9"/>
  <c r="Z453" i="9"/>
  <c r="B454" i="9"/>
  <c r="C454" i="9"/>
  <c r="D454" i="9"/>
  <c r="E454" i="9"/>
  <c r="F454" i="9"/>
  <c r="G454" i="9"/>
  <c r="H454" i="9"/>
  <c r="I454" i="9"/>
  <c r="J454" i="9"/>
  <c r="K454" i="9"/>
  <c r="L454" i="9"/>
  <c r="M454" i="9"/>
  <c r="N454" i="9"/>
  <c r="O454" i="9"/>
  <c r="P454" i="9"/>
  <c r="Q454" i="9"/>
  <c r="R454" i="9"/>
  <c r="S454" i="9"/>
  <c r="T454" i="9"/>
  <c r="U454" i="9"/>
  <c r="V454" i="9"/>
  <c r="W454" i="9"/>
  <c r="X454" i="9"/>
  <c r="Y454" i="9"/>
  <c r="Z454" i="9"/>
  <c r="B455" i="9"/>
  <c r="C455" i="9"/>
  <c r="D455" i="9"/>
  <c r="E455" i="9"/>
  <c r="F455" i="9"/>
  <c r="G455" i="9"/>
  <c r="H455" i="9"/>
  <c r="I455" i="9"/>
  <c r="J455" i="9"/>
  <c r="K455" i="9"/>
  <c r="L455" i="9"/>
  <c r="M455" i="9"/>
  <c r="N455" i="9"/>
  <c r="O455" i="9"/>
  <c r="P455" i="9"/>
  <c r="Q455" i="9"/>
  <c r="R455" i="9"/>
  <c r="S455" i="9"/>
  <c r="T455" i="9"/>
  <c r="U455" i="9"/>
  <c r="V455" i="9"/>
  <c r="W455" i="9"/>
  <c r="X455" i="9"/>
  <c r="Y455" i="9"/>
  <c r="Z455" i="9"/>
  <c r="B456" i="9"/>
  <c r="C456" i="9"/>
  <c r="D456" i="9"/>
  <c r="E456" i="9"/>
  <c r="F456" i="9"/>
  <c r="G456" i="9"/>
  <c r="H456" i="9"/>
  <c r="I456" i="9"/>
  <c r="J456" i="9"/>
  <c r="K456" i="9"/>
  <c r="L456" i="9"/>
  <c r="M456" i="9"/>
  <c r="N456" i="9"/>
  <c r="O456" i="9"/>
  <c r="P456" i="9"/>
  <c r="Q456" i="9"/>
  <c r="R456" i="9"/>
  <c r="S456" i="9"/>
  <c r="T456" i="9"/>
  <c r="U456" i="9"/>
  <c r="V456" i="9"/>
  <c r="W456" i="9"/>
  <c r="X456" i="9"/>
  <c r="Y456" i="9"/>
  <c r="Z456" i="9"/>
  <c r="B457" i="9"/>
  <c r="C457" i="9"/>
  <c r="D457" i="9"/>
  <c r="E457" i="9"/>
  <c r="F457" i="9"/>
  <c r="G457" i="9"/>
  <c r="H457" i="9"/>
  <c r="I457" i="9"/>
  <c r="J457" i="9"/>
  <c r="K457" i="9"/>
  <c r="L457" i="9"/>
  <c r="M457" i="9"/>
  <c r="N457" i="9"/>
  <c r="O457" i="9"/>
  <c r="P457" i="9"/>
  <c r="Q457" i="9"/>
  <c r="R457" i="9"/>
  <c r="S457" i="9"/>
  <c r="T457" i="9"/>
  <c r="U457" i="9"/>
  <c r="V457" i="9"/>
  <c r="W457" i="9"/>
  <c r="X457" i="9"/>
  <c r="Y457" i="9"/>
  <c r="Z457" i="9"/>
  <c r="B458" i="9"/>
  <c r="C458" i="9"/>
  <c r="D458" i="9"/>
  <c r="E458" i="9"/>
  <c r="F458" i="9"/>
  <c r="G458" i="9"/>
  <c r="H458" i="9"/>
  <c r="I458" i="9"/>
  <c r="J458" i="9"/>
  <c r="K458" i="9"/>
  <c r="L458" i="9"/>
  <c r="M458" i="9"/>
  <c r="N458" i="9"/>
  <c r="O458" i="9"/>
  <c r="P458" i="9"/>
  <c r="Q458" i="9"/>
  <c r="R458" i="9"/>
  <c r="S458" i="9"/>
  <c r="T458" i="9"/>
  <c r="U458" i="9"/>
  <c r="V458" i="9"/>
  <c r="W458" i="9"/>
  <c r="X458" i="9"/>
  <c r="Y458" i="9"/>
  <c r="Z458" i="9"/>
  <c r="B459" i="9"/>
  <c r="C459" i="9"/>
  <c r="D459" i="9"/>
  <c r="E459" i="9"/>
  <c r="F459" i="9"/>
  <c r="G459" i="9"/>
  <c r="H459" i="9"/>
  <c r="I459" i="9"/>
  <c r="J459" i="9"/>
  <c r="K459" i="9"/>
  <c r="L459" i="9"/>
  <c r="M459" i="9"/>
  <c r="N459" i="9"/>
  <c r="O459" i="9"/>
  <c r="P459" i="9"/>
  <c r="Q459" i="9"/>
  <c r="R459" i="9"/>
  <c r="S459" i="9"/>
  <c r="T459" i="9"/>
  <c r="U459" i="9"/>
  <c r="V459" i="9"/>
  <c r="W459" i="9"/>
  <c r="X459" i="9"/>
  <c r="Y459" i="9"/>
  <c r="Z459" i="9"/>
  <c r="B460" i="9"/>
  <c r="C460" i="9"/>
  <c r="D460" i="9"/>
  <c r="E460" i="9"/>
  <c r="F460" i="9"/>
  <c r="G460" i="9"/>
  <c r="H460" i="9"/>
  <c r="I460" i="9"/>
  <c r="J460" i="9"/>
  <c r="K460" i="9"/>
  <c r="L460" i="9"/>
  <c r="M460" i="9"/>
  <c r="N460" i="9"/>
  <c r="O460" i="9"/>
  <c r="P460" i="9"/>
  <c r="Q460" i="9"/>
  <c r="R460" i="9"/>
  <c r="S460" i="9"/>
  <c r="T460" i="9"/>
  <c r="U460" i="9"/>
  <c r="V460" i="9"/>
  <c r="W460" i="9"/>
  <c r="X460" i="9"/>
  <c r="Y460" i="9"/>
  <c r="Z460" i="9"/>
  <c r="B461" i="9"/>
  <c r="C461" i="9"/>
  <c r="D461" i="9"/>
  <c r="E461" i="9"/>
  <c r="F461" i="9"/>
  <c r="G461" i="9"/>
  <c r="H461" i="9"/>
  <c r="I461" i="9"/>
  <c r="J461" i="9"/>
  <c r="K461" i="9"/>
  <c r="L461" i="9"/>
  <c r="M461" i="9"/>
  <c r="N461" i="9"/>
  <c r="O461" i="9"/>
  <c r="P461" i="9"/>
  <c r="Q461" i="9"/>
  <c r="R461" i="9"/>
  <c r="S461" i="9"/>
  <c r="T461" i="9"/>
  <c r="U461" i="9"/>
  <c r="V461" i="9"/>
  <c r="W461" i="9"/>
  <c r="X461" i="9"/>
  <c r="Y461" i="9"/>
  <c r="Z461" i="9"/>
  <c r="B462" i="9"/>
  <c r="C462" i="9"/>
  <c r="D462" i="9"/>
  <c r="E462" i="9"/>
  <c r="F462" i="9"/>
  <c r="G462" i="9"/>
  <c r="H462" i="9"/>
  <c r="I462" i="9"/>
  <c r="J462" i="9"/>
  <c r="K462" i="9"/>
  <c r="L462" i="9"/>
  <c r="M462" i="9"/>
  <c r="N462" i="9"/>
  <c r="O462" i="9"/>
  <c r="P462" i="9"/>
  <c r="Q462" i="9"/>
  <c r="R462" i="9"/>
  <c r="S462" i="9"/>
  <c r="T462" i="9"/>
  <c r="U462" i="9"/>
  <c r="V462" i="9"/>
  <c r="W462" i="9"/>
  <c r="X462" i="9"/>
  <c r="Y462" i="9"/>
  <c r="Z462" i="9"/>
  <c r="B463" i="9"/>
  <c r="C463" i="9"/>
  <c r="D463" i="9"/>
  <c r="E463" i="9"/>
  <c r="F463" i="9"/>
  <c r="G463" i="9"/>
  <c r="H463" i="9"/>
  <c r="I463" i="9"/>
  <c r="J463" i="9"/>
  <c r="K463" i="9"/>
  <c r="L463" i="9"/>
  <c r="M463" i="9"/>
  <c r="N463" i="9"/>
  <c r="O463" i="9"/>
  <c r="P463" i="9"/>
  <c r="Q463" i="9"/>
  <c r="R463" i="9"/>
  <c r="S463" i="9"/>
  <c r="T463" i="9"/>
  <c r="U463" i="9"/>
  <c r="V463" i="9"/>
  <c r="W463" i="9"/>
  <c r="X463" i="9"/>
  <c r="Y463" i="9"/>
  <c r="Z463" i="9"/>
  <c r="B464" i="9"/>
  <c r="C464" i="9"/>
  <c r="D464" i="9"/>
  <c r="E464" i="9"/>
  <c r="F464" i="9"/>
  <c r="G464" i="9"/>
  <c r="H464" i="9"/>
  <c r="I464" i="9"/>
  <c r="J464" i="9"/>
  <c r="K464" i="9"/>
  <c r="L464" i="9"/>
  <c r="M464" i="9"/>
  <c r="N464" i="9"/>
  <c r="O464" i="9"/>
  <c r="P464" i="9"/>
  <c r="Q464" i="9"/>
  <c r="R464" i="9"/>
  <c r="S464" i="9"/>
  <c r="T464" i="9"/>
  <c r="U464" i="9"/>
  <c r="V464" i="9"/>
  <c r="W464" i="9"/>
  <c r="X464" i="9"/>
  <c r="Y464" i="9"/>
  <c r="Z464" i="9"/>
  <c r="B465" i="9"/>
  <c r="C465" i="9"/>
  <c r="D465" i="9"/>
  <c r="E465" i="9"/>
  <c r="F465" i="9"/>
  <c r="G465" i="9"/>
  <c r="H465" i="9"/>
  <c r="I465" i="9"/>
  <c r="J465" i="9"/>
  <c r="K465" i="9"/>
  <c r="L465" i="9"/>
  <c r="M465" i="9"/>
  <c r="N465" i="9"/>
  <c r="O465" i="9"/>
  <c r="P465" i="9"/>
  <c r="Q465" i="9"/>
  <c r="R465" i="9"/>
  <c r="S465" i="9"/>
  <c r="T465" i="9"/>
  <c r="U465" i="9"/>
  <c r="V465" i="9"/>
  <c r="W465" i="9"/>
  <c r="X465" i="9"/>
  <c r="Y465" i="9"/>
  <c r="Z465" i="9"/>
  <c r="B466" i="9"/>
  <c r="C466" i="9"/>
  <c r="D466" i="9"/>
  <c r="E466" i="9"/>
  <c r="F466" i="9"/>
  <c r="G466" i="9"/>
  <c r="H466" i="9"/>
  <c r="I466" i="9"/>
  <c r="J466" i="9"/>
  <c r="K466" i="9"/>
  <c r="L466" i="9"/>
  <c r="M466" i="9"/>
  <c r="N466" i="9"/>
  <c r="O466" i="9"/>
  <c r="P466" i="9"/>
  <c r="Q466" i="9"/>
  <c r="R466" i="9"/>
  <c r="S466" i="9"/>
  <c r="T466" i="9"/>
  <c r="U466" i="9"/>
  <c r="V466" i="9"/>
  <c r="W466" i="9"/>
  <c r="X466" i="9"/>
  <c r="Y466" i="9"/>
  <c r="Z466" i="9"/>
  <c r="B467" i="9"/>
  <c r="C467" i="9"/>
  <c r="D467" i="9"/>
  <c r="E467" i="9"/>
  <c r="F467" i="9"/>
  <c r="G467" i="9"/>
  <c r="H467" i="9"/>
  <c r="I467" i="9"/>
  <c r="J467" i="9"/>
  <c r="K467" i="9"/>
  <c r="L467" i="9"/>
  <c r="M467" i="9"/>
  <c r="N467" i="9"/>
  <c r="O467" i="9"/>
  <c r="P467" i="9"/>
  <c r="Q467" i="9"/>
  <c r="R467" i="9"/>
  <c r="S467" i="9"/>
  <c r="T467" i="9"/>
  <c r="U467" i="9"/>
  <c r="V467" i="9"/>
  <c r="W467" i="9"/>
  <c r="X467" i="9"/>
  <c r="Y467" i="9"/>
  <c r="Z467" i="9"/>
  <c r="B468" i="9"/>
  <c r="C468" i="9"/>
  <c r="D468" i="9"/>
  <c r="E468" i="9"/>
  <c r="F468" i="9"/>
  <c r="G468" i="9"/>
  <c r="H468" i="9"/>
  <c r="I468" i="9"/>
  <c r="J468" i="9"/>
  <c r="K468" i="9"/>
  <c r="L468" i="9"/>
  <c r="M468" i="9"/>
  <c r="N468" i="9"/>
  <c r="O468" i="9"/>
  <c r="P468" i="9"/>
  <c r="Q468" i="9"/>
  <c r="R468" i="9"/>
  <c r="S468" i="9"/>
  <c r="T468" i="9"/>
  <c r="U468" i="9"/>
  <c r="V468" i="9"/>
  <c r="W468" i="9"/>
  <c r="X468" i="9"/>
  <c r="Y468" i="9"/>
  <c r="Z468" i="9"/>
  <c r="B469" i="9"/>
  <c r="C469" i="9"/>
  <c r="D469" i="9"/>
  <c r="E469" i="9"/>
  <c r="F469" i="9"/>
  <c r="G469" i="9"/>
  <c r="H469" i="9"/>
  <c r="I469" i="9"/>
  <c r="J469" i="9"/>
  <c r="K469" i="9"/>
  <c r="L469" i="9"/>
  <c r="M469" i="9"/>
  <c r="N469" i="9"/>
  <c r="O469" i="9"/>
  <c r="P469" i="9"/>
  <c r="Q469" i="9"/>
  <c r="R469" i="9"/>
  <c r="S469" i="9"/>
  <c r="T469" i="9"/>
  <c r="U469" i="9"/>
  <c r="V469" i="9"/>
  <c r="W469" i="9"/>
  <c r="X469" i="9"/>
  <c r="Y469" i="9"/>
  <c r="Z469" i="9"/>
  <c r="B470" i="9"/>
  <c r="C470" i="9"/>
  <c r="D470" i="9"/>
  <c r="E470" i="9"/>
  <c r="F470" i="9"/>
  <c r="G470" i="9"/>
  <c r="H470" i="9"/>
  <c r="I470" i="9"/>
  <c r="J470" i="9"/>
  <c r="K470" i="9"/>
  <c r="L470" i="9"/>
  <c r="M470" i="9"/>
  <c r="N470" i="9"/>
  <c r="O470" i="9"/>
  <c r="P470" i="9"/>
  <c r="Q470" i="9"/>
  <c r="R470" i="9"/>
  <c r="S470" i="9"/>
  <c r="T470" i="9"/>
  <c r="U470" i="9"/>
  <c r="V470" i="9"/>
  <c r="W470" i="9"/>
  <c r="X470" i="9"/>
  <c r="Y470" i="9"/>
  <c r="Z470" i="9"/>
  <c r="B471" i="9"/>
  <c r="C471" i="9"/>
  <c r="D471" i="9"/>
  <c r="E471" i="9"/>
  <c r="F471" i="9"/>
  <c r="G471" i="9"/>
  <c r="H471" i="9"/>
  <c r="I471" i="9"/>
  <c r="J471" i="9"/>
  <c r="K471" i="9"/>
  <c r="L471" i="9"/>
  <c r="M471" i="9"/>
  <c r="N471" i="9"/>
  <c r="O471" i="9"/>
  <c r="P471" i="9"/>
  <c r="Q471" i="9"/>
  <c r="R471" i="9"/>
  <c r="S471" i="9"/>
  <c r="T471" i="9"/>
  <c r="U471" i="9"/>
  <c r="V471" i="9"/>
  <c r="W471" i="9"/>
  <c r="X471" i="9"/>
  <c r="Y471" i="9"/>
  <c r="Z471" i="9"/>
  <c r="B472" i="9"/>
  <c r="C472" i="9"/>
  <c r="D472" i="9"/>
  <c r="E472" i="9"/>
  <c r="F472" i="9"/>
  <c r="G472" i="9"/>
  <c r="H472" i="9"/>
  <c r="I472" i="9"/>
  <c r="J472" i="9"/>
  <c r="K472" i="9"/>
  <c r="L472" i="9"/>
  <c r="M472" i="9"/>
  <c r="N472" i="9"/>
  <c r="O472" i="9"/>
  <c r="P472" i="9"/>
  <c r="Q472" i="9"/>
  <c r="R472" i="9"/>
  <c r="S472" i="9"/>
  <c r="T472" i="9"/>
  <c r="U472" i="9"/>
  <c r="V472" i="9"/>
  <c r="W472" i="9"/>
  <c r="X472" i="9"/>
  <c r="Y472" i="9"/>
  <c r="Z472" i="9"/>
  <c r="B473" i="9"/>
  <c r="C473" i="9"/>
  <c r="D473" i="9"/>
  <c r="E473" i="9"/>
  <c r="F473" i="9"/>
  <c r="G473" i="9"/>
  <c r="H473" i="9"/>
  <c r="I473" i="9"/>
  <c r="J473" i="9"/>
  <c r="K473" i="9"/>
  <c r="L473" i="9"/>
  <c r="M473" i="9"/>
  <c r="N473" i="9"/>
  <c r="O473" i="9"/>
  <c r="P473" i="9"/>
  <c r="Q473" i="9"/>
  <c r="R473" i="9"/>
  <c r="S473" i="9"/>
  <c r="T473" i="9"/>
  <c r="U473" i="9"/>
  <c r="V473" i="9"/>
  <c r="W473" i="9"/>
  <c r="X473" i="9"/>
  <c r="Y473" i="9"/>
  <c r="Z473" i="9"/>
  <c r="B474" i="9"/>
  <c r="C474" i="9"/>
  <c r="D474" i="9"/>
  <c r="E474" i="9"/>
  <c r="F474" i="9"/>
  <c r="G474" i="9"/>
  <c r="H474" i="9"/>
  <c r="I474" i="9"/>
  <c r="J474" i="9"/>
  <c r="K474" i="9"/>
  <c r="L474" i="9"/>
  <c r="M474" i="9"/>
  <c r="N474" i="9"/>
  <c r="O474" i="9"/>
  <c r="P474" i="9"/>
  <c r="Q474" i="9"/>
  <c r="R474" i="9"/>
  <c r="S474" i="9"/>
  <c r="T474" i="9"/>
  <c r="U474" i="9"/>
  <c r="V474" i="9"/>
  <c r="W474" i="9"/>
  <c r="X474" i="9"/>
  <c r="Y474" i="9"/>
  <c r="Z474" i="9"/>
  <c r="B475" i="9"/>
  <c r="C475" i="9"/>
  <c r="D475" i="9"/>
  <c r="E475" i="9"/>
  <c r="F475" i="9"/>
  <c r="G475" i="9"/>
  <c r="H475" i="9"/>
  <c r="I475" i="9"/>
  <c r="J475" i="9"/>
  <c r="K475" i="9"/>
  <c r="L475" i="9"/>
  <c r="M475" i="9"/>
  <c r="N475" i="9"/>
  <c r="O475" i="9"/>
  <c r="P475" i="9"/>
  <c r="Q475" i="9"/>
  <c r="R475" i="9"/>
  <c r="S475" i="9"/>
  <c r="T475" i="9"/>
  <c r="U475" i="9"/>
  <c r="V475" i="9"/>
  <c r="W475" i="9"/>
  <c r="X475" i="9"/>
  <c r="Y475" i="9"/>
  <c r="Z475" i="9"/>
  <c r="B476" i="9"/>
  <c r="C476" i="9"/>
  <c r="D476" i="9"/>
  <c r="E476" i="9"/>
  <c r="F476" i="9"/>
  <c r="G476" i="9"/>
  <c r="H476" i="9"/>
  <c r="I476" i="9"/>
  <c r="J476" i="9"/>
  <c r="K476" i="9"/>
  <c r="L476" i="9"/>
  <c r="M476" i="9"/>
  <c r="N476" i="9"/>
  <c r="O476" i="9"/>
  <c r="P476" i="9"/>
  <c r="Q476" i="9"/>
  <c r="R476" i="9"/>
  <c r="S476" i="9"/>
  <c r="T476" i="9"/>
  <c r="U476" i="9"/>
  <c r="V476" i="9"/>
  <c r="W476" i="9"/>
  <c r="X476" i="9"/>
  <c r="Y476" i="9"/>
  <c r="Z476" i="9"/>
  <c r="B477" i="9"/>
  <c r="C477" i="9"/>
  <c r="D477" i="9"/>
  <c r="E477" i="9"/>
  <c r="F477" i="9"/>
  <c r="G477" i="9"/>
  <c r="H477" i="9"/>
  <c r="I477" i="9"/>
  <c r="J477" i="9"/>
  <c r="K477" i="9"/>
  <c r="L477" i="9"/>
  <c r="M477" i="9"/>
  <c r="N477" i="9"/>
  <c r="O477" i="9"/>
  <c r="P477" i="9"/>
  <c r="Q477" i="9"/>
  <c r="R477" i="9"/>
  <c r="S477" i="9"/>
  <c r="T477" i="9"/>
  <c r="U477" i="9"/>
  <c r="V477" i="9"/>
  <c r="W477" i="9"/>
  <c r="X477" i="9"/>
  <c r="Y477" i="9"/>
  <c r="Z477" i="9"/>
  <c r="B478" i="9"/>
  <c r="C478" i="9"/>
  <c r="D478" i="9"/>
  <c r="E478" i="9"/>
  <c r="F478" i="9"/>
  <c r="G478" i="9"/>
  <c r="H478" i="9"/>
  <c r="I478" i="9"/>
  <c r="J478" i="9"/>
  <c r="K478" i="9"/>
  <c r="L478" i="9"/>
  <c r="M478" i="9"/>
  <c r="N478" i="9"/>
  <c r="O478" i="9"/>
  <c r="P478" i="9"/>
  <c r="Q478" i="9"/>
  <c r="R478" i="9"/>
  <c r="S478" i="9"/>
  <c r="T478" i="9"/>
  <c r="U478" i="9"/>
  <c r="V478" i="9"/>
  <c r="W478" i="9"/>
  <c r="X478" i="9"/>
  <c r="Y478" i="9"/>
  <c r="Z478" i="9"/>
  <c r="B479" i="9"/>
  <c r="C479" i="9"/>
  <c r="D479" i="9"/>
  <c r="E479" i="9"/>
  <c r="F479" i="9"/>
  <c r="G479" i="9"/>
  <c r="H479" i="9"/>
  <c r="I479" i="9"/>
  <c r="J479" i="9"/>
  <c r="K479" i="9"/>
  <c r="L479" i="9"/>
  <c r="M479" i="9"/>
  <c r="N479" i="9"/>
  <c r="O479" i="9"/>
  <c r="P479" i="9"/>
  <c r="Q479" i="9"/>
  <c r="R479" i="9"/>
  <c r="S479" i="9"/>
  <c r="T479" i="9"/>
  <c r="U479" i="9"/>
  <c r="V479" i="9"/>
  <c r="W479" i="9"/>
  <c r="X479" i="9"/>
  <c r="Y479" i="9"/>
  <c r="Z479" i="9"/>
  <c r="B480" i="9"/>
  <c r="C480" i="9"/>
  <c r="D480" i="9"/>
  <c r="E480" i="9"/>
  <c r="F480" i="9"/>
  <c r="G480" i="9"/>
  <c r="H480" i="9"/>
  <c r="I480" i="9"/>
  <c r="J480" i="9"/>
  <c r="K480" i="9"/>
  <c r="L480" i="9"/>
  <c r="M480" i="9"/>
  <c r="N480" i="9"/>
  <c r="O480" i="9"/>
  <c r="P480" i="9"/>
  <c r="Q480" i="9"/>
  <c r="R480" i="9"/>
  <c r="S480" i="9"/>
  <c r="T480" i="9"/>
  <c r="U480" i="9"/>
  <c r="V480" i="9"/>
  <c r="W480" i="9"/>
  <c r="X480" i="9"/>
  <c r="Y480" i="9"/>
  <c r="Z480" i="9"/>
  <c r="B481" i="9"/>
  <c r="C481" i="9"/>
  <c r="D481" i="9"/>
  <c r="E481" i="9"/>
  <c r="F481" i="9"/>
  <c r="G481" i="9"/>
  <c r="H481" i="9"/>
  <c r="I481" i="9"/>
  <c r="J481" i="9"/>
  <c r="K481" i="9"/>
  <c r="L481" i="9"/>
  <c r="M481" i="9"/>
  <c r="N481" i="9"/>
  <c r="O481" i="9"/>
  <c r="P481" i="9"/>
  <c r="Q481" i="9"/>
  <c r="R481" i="9"/>
  <c r="S481" i="9"/>
  <c r="T481" i="9"/>
  <c r="U481" i="9"/>
  <c r="V481" i="9"/>
  <c r="W481" i="9"/>
  <c r="X481" i="9"/>
  <c r="Y481" i="9"/>
  <c r="Z481" i="9"/>
  <c r="B482" i="9"/>
  <c r="C482" i="9"/>
  <c r="D482" i="9"/>
  <c r="E482" i="9"/>
  <c r="F482" i="9"/>
  <c r="G482" i="9"/>
  <c r="H482" i="9"/>
  <c r="I482" i="9"/>
  <c r="J482" i="9"/>
  <c r="K482" i="9"/>
  <c r="L482" i="9"/>
  <c r="M482" i="9"/>
  <c r="N482" i="9"/>
  <c r="O482" i="9"/>
  <c r="P482" i="9"/>
  <c r="Q482" i="9"/>
  <c r="R482" i="9"/>
  <c r="S482" i="9"/>
  <c r="T482" i="9"/>
  <c r="U482" i="9"/>
  <c r="V482" i="9"/>
  <c r="W482" i="9"/>
  <c r="X482" i="9"/>
  <c r="Y482" i="9"/>
  <c r="Z482" i="9"/>
  <c r="B483" i="9"/>
  <c r="C483" i="9"/>
  <c r="D483" i="9"/>
  <c r="E483" i="9"/>
  <c r="F483" i="9"/>
  <c r="G483" i="9"/>
  <c r="H483" i="9"/>
  <c r="I483" i="9"/>
  <c r="J483" i="9"/>
  <c r="K483" i="9"/>
  <c r="L483" i="9"/>
  <c r="M483" i="9"/>
  <c r="N483" i="9"/>
  <c r="O483" i="9"/>
  <c r="P483" i="9"/>
  <c r="Q483" i="9"/>
  <c r="R483" i="9"/>
  <c r="S483" i="9"/>
  <c r="T483" i="9"/>
  <c r="U483" i="9"/>
  <c r="V483" i="9"/>
  <c r="W483" i="9"/>
  <c r="X483" i="9"/>
  <c r="Y483" i="9"/>
  <c r="Z483" i="9"/>
  <c r="B484" i="9"/>
  <c r="C484" i="9"/>
  <c r="D484" i="9"/>
  <c r="E484" i="9"/>
  <c r="F484" i="9"/>
  <c r="G484" i="9"/>
  <c r="H484" i="9"/>
  <c r="I484" i="9"/>
  <c r="J484" i="9"/>
  <c r="K484" i="9"/>
  <c r="L484" i="9"/>
  <c r="M484" i="9"/>
  <c r="N484" i="9"/>
  <c r="O484" i="9"/>
  <c r="P484" i="9"/>
  <c r="Q484" i="9"/>
  <c r="R484" i="9"/>
  <c r="S484" i="9"/>
  <c r="T484" i="9"/>
  <c r="U484" i="9"/>
  <c r="V484" i="9"/>
  <c r="W484" i="9"/>
  <c r="X484" i="9"/>
  <c r="Y484" i="9"/>
  <c r="Z484" i="9"/>
  <c r="B485" i="9"/>
  <c r="C485" i="9"/>
  <c r="D485" i="9"/>
  <c r="E485" i="9"/>
  <c r="F485" i="9"/>
  <c r="G485" i="9"/>
  <c r="H485" i="9"/>
  <c r="I485" i="9"/>
  <c r="J485" i="9"/>
  <c r="K485" i="9"/>
  <c r="L485" i="9"/>
  <c r="M485" i="9"/>
  <c r="N485" i="9"/>
  <c r="O485" i="9"/>
  <c r="P485" i="9"/>
  <c r="Q485" i="9"/>
  <c r="R485" i="9"/>
  <c r="S485" i="9"/>
  <c r="T485" i="9"/>
  <c r="U485" i="9"/>
  <c r="V485" i="9"/>
  <c r="W485" i="9"/>
  <c r="X485" i="9"/>
  <c r="Y485" i="9"/>
  <c r="Z485" i="9"/>
  <c r="B486" i="9"/>
  <c r="C486" i="9"/>
  <c r="D486" i="9"/>
  <c r="E486" i="9"/>
  <c r="F486" i="9"/>
  <c r="G486" i="9"/>
  <c r="H486" i="9"/>
  <c r="I486" i="9"/>
  <c r="J486" i="9"/>
  <c r="K486" i="9"/>
  <c r="L486" i="9"/>
  <c r="M486" i="9"/>
  <c r="N486" i="9"/>
  <c r="O486" i="9"/>
  <c r="P486" i="9"/>
  <c r="Q486" i="9"/>
  <c r="R486" i="9"/>
  <c r="S486" i="9"/>
  <c r="T486" i="9"/>
  <c r="U486" i="9"/>
  <c r="V486" i="9"/>
  <c r="W486" i="9"/>
  <c r="X486" i="9"/>
  <c r="Y486" i="9"/>
  <c r="Z486" i="9"/>
  <c r="B487" i="9"/>
  <c r="C487" i="9"/>
  <c r="D487" i="9"/>
  <c r="E487" i="9"/>
  <c r="F487" i="9"/>
  <c r="G487" i="9"/>
  <c r="H487" i="9"/>
  <c r="I487" i="9"/>
  <c r="J487" i="9"/>
  <c r="K487" i="9"/>
  <c r="L487" i="9"/>
  <c r="M487" i="9"/>
  <c r="N487" i="9"/>
  <c r="O487" i="9"/>
  <c r="P487" i="9"/>
  <c r="Q487" i="9"/>
  <c r="R487" i="9"/>
  <c r="S487" i="9"/>
  <c r="T487" i="9"/>
  <c r="U487" i="9"/>
  <c r="V487" i="9"/>
  <c r="W487" i="9"/>
  <c r="X487" i="9"/>
  <c r="Y487" i="9"/>
  <c r="Z487" i="9"/>
  <c r="B488" i="9"/>
  <c r="C488" i="9"/>
  <c r="D488" i="9"/>
  <c r="E488" i="9"/>
  <c r="F488" i="9"/>
  <c r="G488" i="9"/>
  <c r="H488" i="9"/>
  <c r="I488" i="9"/>
  <c r="J488" i="9"/>
  <c r="K488" i="9"/>
  <c r="L488" i="9"/>
  <c r="M488" i="9"/>
  <c r="N488" i="9"/>
  <c r="O488" i="9"/>
  <c r="P488" i="9"/>
  <c r="Q488" i="9"/>
  <c r="R488" i="9"/>
  <c r="S488" i="9"/>
  <c r="T488" i="9"/>
  <c r="U488" i="9"/>
  <c r="V488" i="9"/>
  <c r="W488" i="9"/>
  <c r="X488" i="9"/>
  <c r="Y488" i="9"/>
  <c r="Z488" i="9"/>
  <c r="B489" i="9"/>
  <c r="C489" i="9"/>
  <c r="D489" i="9"/>
  <c r="E489" i="9"/>
  <c r="F489" i="9"/>
  <c r="G489" i="9"/>
  <c r="H489" i="9"/>
  <c r="I489" i="9"/>
  <c r="J489" i="9"/>
  <c r="K489" i="9"/>
  <c r="L489" i="9"/>
  <c r="M489" i="9"/>
  <c r="N489" i="9"/>
  <c r="O489" i="9"/>
  <c r="P489" i="9"/>
  <c r="Q489" i="9"/>
  <c r="R489" i="9"/>
  <c r="S489" i="9"/>
  <c r="T489" i="9"/>
  <c r="U489" i="9"/>
  <c r="V489" i="9"/>
  <c r="W489" i="9"/>
  <c r="X489" i="9"/>
  <c r="Y489" i="9"/>
  <c r="Z489" i="9"/>
  <c r="B490" i="9"/>
  <c r="C490" i="9"/>
  <c r="D490" i="9"/>
  <c r="E490" i="9"/>
  <c r="F490" i="9"/>
  <c r="G490" i="9"/>
  <c r="H490" i="9"/>
  <c r="I490" i="9"/>
  <c r="J490" i="9"/>
  <c r="K490" i="9"/>
  <c r="L490" i="9"/>
  <c r="M490" i="9"/>
  <c r="N490" i="9"/>
  <c r="O490" i="9"/>
  <c r="P490" i="9"/>
  <c r="Q490" i="9"/>
  <c r="R490" i="9"/>
  <c r="S490" i="9"/>
  <c r="T490" i="9"/>
  <c r="U490" i="9"/>
  <c r="V490" i="9"/>
  <c r="W490" i="9"/>
  <c r="X490" i="9"/>
  <c r="Y490" i="9"/>
  <c r="Z490" i="9"/>
  <c r="B491" i="9"/>
  <c r="C491" i="9"/>
  <c r="D491" i="9"/>
  <c r="E491" i="9"/>
  <c r="F491" i="9"/>
  <c r="G491" i="9"/>
  <c r="H491" i="9"/>
  <c r="I491" i="9"/>
  <c r="J491" i="9"/>
  <c r="K491" i="9"/>
  <c r="L491" i="9"/>
  <c r="M491" i="9"/>
  <c r="N491" i="9"/>
  <c r="O491" i="9"/>
  <c r="P491" i="9"/>
  <c r="Q491" i="9"/>
  <c r="R491" i="9"/>
  <c r="S491" i="9"/>
  <c r="T491" i="9"/>
  <c r="U491" i="9"/>
  <c r="V491" i="9"/>
  <c r="W491" i="9"/>
  <c r="X491" i="9"/>
  <c r="Y491" i="9"/>
  <c r="Z491" i="9"/>
  <c r="B492" i="9"/>
  <c r="C492" i="9"/>
  <c r="D492" i="9"/>
  <c r="E492" i="9"/>
  <c r="F492" i="9"/>
  <c r="G492" i="9"/>
  <c r="H492" i="9"/>
  <c r="I492" i="9"/>
  <c r="J492" i="9"/>
  <c r="K492" i="9"/>
  <c r="L492" i="9"/>
  <c r="M492" i="9"/>
  <c r="N492" i="9"/>
  <c r="O492" i="9"/>
  <c r="P492" i="9"/>
  <c r="Q492" i="9"/>
  <c r="R492" i="9"/>
  <c r="S492" i="9"/>
  <c r="T492" i="9"/>
  <c r="U492" i="9"/>
  <c r="V492" i="9"/>
  <c r="W492" i="9"/>
  <c r="X492" i="9"/>
  <c r="Y492" i="9"/>
  <c r="Z492" i="9"/>
  <c r="B493" i="9"/>
  <c r="C493" i="9"/>
  <c r="D493" i="9"/>
  <c r="E493" i="9"/>
  <c r="F493" i="9"/>
  <c r="G493" i="9"/>
  <c r="H493" i="9"/>
  <c r="I493" i="9"/>
  <c r="J493" i="9"/>
  <c r="K493" i="9"/>
  <c r="L493" i="9"/>
  <c r="M493" i="9"/>
  <c r="N493" i="9"/>
  <c r="O493" i="9"/>
  <c r="P493" i="9"/>
  <c r="Q493" i="9"/>
  <c r="R493" i="9"/>
  <c r="S493" i="9"/>
  <c r="T493" i="9"/>
  <c r="U493" i="9"/>
  <c r="V493" i="9"/>
  <c r="W493" i="9"/>
  <c r="X493" i="9"/>
  <c r="Y493" i="9"/>
  <c r="Z493" i="9"/>
  <c r="B494" i="9"/>
  <c r="C494" i="9"/>
  <c r="D494" i="9"/>
  <c r="E494" i="9"/>
  <c r="F494" i="9"/>
  <c r="G494" i="9"/>
  <c r="H494" i="9"/>
  <c r="I494" i="9"/>
  <c r="J494" i="9"/>
  <c r="K494" i="9"/>
  <c r="L494" i="9"/>
  <c r="M494" i="9"/>
  <c r="N494" i="9"/>
  <c r="O494" i="9"/>
  <c r="P494" i="9"/>
  <c r="Q494" i="9"/>
  <c r="R494" i="9"/>
  <c r="S494" i="9"/>
  <c r="T494" i="9"/>
  <c r="U494" i="9"/>
  <c r="V494" i="9"/>
  <c r="W494" i="9"/>
  <c r="X494" i="9"/>
  <c r="Y494" i="9"/>
  <c r="Z494" i="9"/>
  <c r="B495" i="9"/>
  <c r="C495" i="9"/>
  <c r="D495" i="9"/>
  <c r="E495" i="9"/>
  <c r="F495" i="9"/>
  <c r="G495" i="9"/>
  <c r="H495" i="9"/>
  <c r="I495" i="9"/>
  <c r="J495" i="9"/>
  <c r="K495" i="9"/>
  <c r="L495" i="9"/>
  <c r="M495" i="9"/>
  <c r="N495" i="9"/>
  <c r="O495" i="9"/>
  <c r="P495" i="9"/>
  <c r="Q495" i="9"/>
  <c r="R495" i="9"/>
  <c r="S495" i="9"/>
  <c r="T495" i="9"/>
  <c r="U495" i="9"/>
  <c r="V495" i="9"/>
  <c r="W495" i="9"/>
  <c r="X495" i="9"/>
  <c r="Y495" i="9"/>
  <c r="Z495" i="9"/>
  <c r="B496" i="9"/>
  <c r="C496" i="9"/>
  <c r="D496" i="9"/>
  <c r="E496" i="9"/>
  <c r="F496" i="9"/>
  <c r="G496" i="9"/>
  <c r="H496" i="9"/>
  <c r="I496" i="9"/>
  <c r="J496" i="9"/>
  <c r="K496" i="9"/>
  <c r="L496" i="9"/>
  <c r="M496" i="9"/>
  <c r="N496" i="9"/>
  <c r="O496" i="9"/>
  <c r="P496" i="9"/>
  <c r="Q496" i="9"/>
  <c r="R496" i="9"/>
  <c r="S496" i="9"/>
  <c r="T496" i="9"/>
  <c r="U496" i="9"/>
  <c r="V496" i="9"/>
  <c r="W496" i="9"/>
  <c r="X496" i="9"/>
  <c r="Y496" i="9"/>
  <c r="Z496" i="9"/>
  <c r="B497" i="9"/>
  <c r="C497" i="9"/>
  <c r="D497" i="9"/>
  <c r="E497" i="9"/>
  <c r="F497" i="9"/>
  <c r="G497" i="9"/>
  <c r="H497" i="9"/>
  <c r="I497" i="9"/>
  <c r="J497" i="9"/>
  <c r="K497" i="9"/>
  <c r="L497" i="9"/>
  <c r="M497" i="9"/>
  <c r="N497" i="9"/>
  <c r="O497" i="9"/>
  <c r="P497" i="9"/>
  <c r="Q497" i="9"/>
  <c r="R497" i="9"/>
  <c r="S497" i="9"/>
  <c r="T497" i="9"/>
  <c r="U497" i="9"/>
  <c r="V497" i="9"/>
  <c r="W497" i="9"/>
  <c r="X497" i="9"/>
  <c r="Y497" i="9"/>
  <c r="Z497" i="9"/>
  <c r="B498" i="9"/>
  <c r="C498" i="9"/>
  <c r="D498" i="9"/>
  <c r="E498" i="9"/>
  <c r="F498" i="9"/>
  <c r="G498" i="9"/>
  <c r="H498" i="9"/>
  <c r="I498" i="9"/>
  <c r="J498" i="9"/>
  <c r="K498" i="9"/>
  <c r="L498" i="9"/>
  <c r="M498" i="9"/>
  <c r="N498" i="9"/>
  <c r="O498" i="9"/>
  <c r="P498" i="9"/>
  <c r="Q498" i="9"/>
  <c r="R498" i="9"/>
  <c r="S498" i="9"/>
  <c r="T498" i="9"/>
  <c r="U498" i="9"/>
  <c r="V498" i="9"/>
  <c r="W498" i="9"/>
  <c r="X498" i="9"/>
  <c r="Y498" i="9"/>
  <c r="Z498" i="9"/>
  <c r="B499" i="9"/>
  <c r="C499" i="9"/>
  <c r="D499" i="9"/>
  <c r="E499" i="9"/>
  <c r="F499" i="9"/>
  <c r="G499" i="9"/>
  <c r="H499" i="9"/>
  <c r="I499" i="9"/>
  <c r="J499" i="9"/>
  <c r="K499" i="9"/>
  <c r="L499" i="9"/>
  <c r="M499" i="9"/>
  <c r="N499" i="9"/>
  <c r="O499" i="9"/>
  <c r="P499" i="9"/>
  <c r="Q499" i="9"/>
  <c r="R499" i="9"/>
  <c r="S499" i="9"/>
  <c r="T499" i="9"/>
  <c r="U499" i="9"/>
  <c r="V499" i="9"/>
  <c r="W499" i="9"/>
  <c r="X499" i="9"/>
  <c r="Y499" i="9"/>
  <c r="Z499" i="9"/>
  <c r="B500" i="9"/>
  <c r="C500" i="9"/>
  <c r="D500" i="9"/>
  <c r="E500" i="9"/>
  <c r="F500" i="9"/>
  <c r="G500" i="9"/>
  <c r="H500" i="9"/>
  <c r="I500" i="9"/>
  <c r="J500" i="9"/>
  <c r="K500" i="9"/>
  <c r="L500" i="9"/>
  <c r="M500" i="9"/>
  <c r="N500" i="9"/>
  <c r="O500" i="9"/>
  <c r="P500" i="9"/>
  <c r="Q500" i="9"/>
  <c r="R500" i="9"/>
  <c r="S500" i="9"/>
  <c r="T500" i="9"/>
  <c r="U500" i="9"/>
  <c r="V500" i="9"/>
  <c r="W500" i="9"/>
  <c r="X500" i="9"/>
  <c r="Y500" i="9"/>
  <c r="Z500" i="9"/>
  <c r="B501" i="9"/>
  <c r="C501" i="9"/>
  <c r="D501" i="9"/>
  <c r="E501" i="9"/>
  <c r="F501" i="9"/>
  <c r="G501" i="9"/>
  <c r="H501" i="9"/>
  <c r="I501" i="9"/>
  <c r="J501" i="9"/>
  <c r="K501" i="9"/>
  <c r="L501" i="9"/>
  <c r="M501" i="9"/>
  <c r="N501" i="9"/>
  <c r="O501" i="9"/>
  <c r="P501" i="9"/>
  <c r="Q501" i="9"/>
  <c r="R501" i="9"/>
  <c r="S501" i="9"/>
  <c r="T501" i="9"/>
  <c r="U501" i="9"/>
  <c r="V501" i="9"/>
  <c r="W501" i="9"/>
  <c r="X501" i="9"/>
  <c r="Y501" i="9"/>
  <c r="Z501" i="9"/>
  <c r="B502" i="9"/>
  <c r="C502" i="9"/>
  <c r="D502" i="9"/>
  <c r="E502" i="9"/>
  <c r="F502" i="9"/>
  <c r="G502" i="9"/>
  <c r="H502" i="9"/>
  <c r="I502" i="9"/>
  <c r="J502" i="9"/>
  <c r="K502" i="9"/>
  <c r="L502" i="9"/>
  <c r="M502" i="9"/>
  <c r="N502" i="9"/>
  <c r="O502" i="9"/>
  <c r="P502" i="9"/>
  <c r="Q502" i="9"/>
  <c r="R502" i="9"/>
  <c r="S502" i="9"/>
  <c r="T502" i="9"/>
  <c r="U502" i="9"/>
  <c r="V502" i="9"/>
  <c r="W502" i="9"/>
  <c r="X502" i="9"/>
  <c r="Y502" i="9"/>
  <c r="Z502" i="9"/>
  <c r="B503" i="9"/>
  <c r="C503" i="9"/>
  <c r="D503" i="9"/>
  <c r="E503" i="9"/>
  <c r="F503" i="9"/>
  <c r="G503" i="9"/>
  <c r="H503" i="9"/>
  <c r="I503" i="9"/>
  <c r="J503" i="9"/>
  <c r="K503" i="9"/>
  <c r="L503" i="9"/>
  <c r="M503" i="9"/>
  <c r="N503" i="9"/>
  <c r="O503" i="9"/>
  <c r="P503" i="9"/>
  <c r="Q503" i="9"/>
  <c r="R503" i="9"/>
  <c r="S503" i="9"/>
  <c r="T503" i="9"/>
  <c r="U503" i="9"/>
  <c r="V503" i="9"/>
  <c r="W503" i="9"/>
  <c r="X503" i="9"/>
  <c r="Y503" i="9"/>
  <c r="Z503" i="9"/>
  <c r="B504" i="9"/>
  <c r="C504" i="9"/>
  <c r="D504" i="9"/>
  <c r="E504" i="9"/>
  <c r="F504" i="9"/>
  <c r="G504" i="9"/>
  <c r="H504" i="9"/>
  <c r="I504" i="9"/>
  <c r="J504" i="9"/>
  <c r="K504" i="9"/>
  <c r="L504" i="9"/>
  <c r="M504" i="9"/>
  <c r="N504" i="9"/>
  <c r="O504" i="9"/>
  <c r="P504" i="9"/>
  <c r="Q504" i="9"/>
  <c r="R504" i="9"/>
  <c r="S504" i="9"/>
  <c r="T504" i="9"/>
  <c r="U504" i="9"/>
  <c r="V504" i="9"/>
  <c r="W504" i="9"/>
  <c r="X504" i="9"/>
  <c r="Y504" i="9"/>
  <c r="Z504" i="9"/>
  <c r="B505" i="9"/>
  <c r="C505" i="9"/>
  <c r="D505" i="9"/>
  <c r="E505" i="9"/>
  <c r="F505" i="9"/>
  <c r="G505" i="9"/>
  <c r="H505" i="9"/>
  <c r="I505" i="9"/>
  <c r="J505" i="9"/>
  <c r="K505" i="9"/>
  <c r="L505" i="9"/>
  <c r="M505" i="9"/>
  <c r="N505" i="9"/>
  <c r="O505" i="9"/>
  <c r="P505" i="9"/>
  <c r="Q505" i="9"/>
  <c r="R505" i="9"/>
  <c r="S505" i="9"/>
  <c r="T505" i="9"/>
  <c r="U505" i="9"/>
  <c r="V505" i="9"/>
  <c r="W505" i="9"/>
  <c r="X505" i="9"/>
  <c r="Y505" i="9"/>
  <c r="Z505" i="9"/>
  <c r="B506" i="9"/>
  <c r="C506" i="9"/>
  <c r="D506" i="9"/>
  <c r="E506" i="9"/>
  <c r="F506" i="9"/>
  <c r="G506" i="9"/>
  <c r="H506" i="9"/>
  <c r="I506" i="9"/>
  <c r="J506" i="9"/>
  <c r="K506" i="9"/>
  <c r="L506" i="9"/>
  <c r="M506" i="9"/>
  <c r="N506" i="9"/>
  <c r="O506" i="9"/>
  <c r="P506" i="9"/>
  <c r="Q506" i="9"/>
  <c r="R506" i="9"/>
  <c r="S506" i="9"/>
  <c r="T506" i="9"/>
  <c r="U506" i="9"/>
  <c r="V506" i="9"/>
  <c r="W506" i="9"/>
  <c r="X506" i="9"/>
  <c r="Y506" i="9"/>
  <c r="Z506" i="9"/>
  <c r="B507" i="9"/>
  <c r="C507" i="9"/>
  <c r="D507" i="9"/>
  <c r="E507" i="9"/>
  <c r="F507" i="9"/>
  <c r="G507" i="9"/>
  <c r="H507" i="9"/>
  <c r="I507" i="9"/>
  <c r="J507" i="9"/>
  <c r="K507" i="9"/>
  <c r="L507" i="9"/>
  <c r="M507" i="9"/>
  <c r="N507" i="9"/>
  <c r="O507" i="9"/>
  <c r="P507" i="9"/>
  <c r="Q507" i="9"/>
  <c r="R507" i="9"/>
  <c r="S507" i="9"/>
  <c r="T507" i="9"/>
  <c r="U507" i="9"/>
  <c r="V507" i="9"/>
  <c r="W507" i="9"/>
  <c r="X507" i="9"/>
  <c r="Y507" i="9"/>
  <c r="Z507" i="9"/>
  <c r="B508" i="9"/>
  <c r="C508" i="9"/>
  <c r="D508" i="9"/>
  <c r="E508" i="9"/>
  <c r="F508" i="9"/>
  <c r="G508" i="9"/>
  <c r="H508" i="9"/>
  <c r="I508" i="9"/>
  <c r="J508" i="9"/>
  <c r="K508" i="9"/>
  <c r="L508" i="9"/>
  <c r="M508" i="9"/>
  <c r="N508" i="9"/>
  <c r="O508" i="9"/>
  <c r="P508" i="9"/>
  <c r="Q508" i="9"/>
  <c r="R508" i="9"/>
  <c r="S508" i="9"/>
  <c r="T508" i="9"/>
  <c r="U508" i="9"/>
  <c r="V508" i="9"/>
  <c r="W508" i="9"/>
  <c r="X508" i="9"/>
  <c r="Y508" i="9"/>
  <c r="Z508" i="9"/>
  <c r="B509" i="9"/>
  <c r="C509" i="9"/>
  <c r="D509" i="9"/>
  <c r="E509" i="9"/>
  <c r="F509" i="9"/>
  <c r="G509" i="9"/>
  <c r="H509" i="9"/>
  <c r="I509" i="9"/>
  <c r="J509" i="9"/>
  <c r="K509" i="9"/>
  <c r="L509" i="9"/>
  <c r="M509" i="9"/>
  <c r="N509" i="9"/>
  <c r="O509" i="9"/>
  <c r="P509" i="9"/>
  <c r="Q509" i="9"/>
  <c r="R509" i="9"/>
  <c r="S509" i="9"/>
  <c r="T509" i="9"/>
  <c r="U509" i="9"/>
  <c r="V509" i="9"/>
  <c r="W509" i="9"/>
  <c r="X509" i="9"/>
  <c r="Y509" i="9"/>
  <c r="Z509" i="9"/>
  <c r="B510" i="9"/>
  <c r="C510" i="9"/>
  <c r="D510" i="9"/>
  <c r="E510" i="9"/>
  <c r="F510" i="9"/>
  <c r="G510" i="9"/>
  <c r="H510" i="9"/>
  <c r="I510" i="9"/>
  <c r="J510" i="9"/>
  <c r="K510" i="9"/>
  <c r="L510" i="9"/>
  <c r="M510" i="9"/>
  <c r="N510" i="9"/>
  <c r="O510" i="9"/>
  <c r="P510" i="9"/>
  <c r="Q510" i="9"/>
  <c r="R510" i="9"/>
  <c r="S510" i="9"/>
  <c r="T510" i="9"/>
  <c r="U510" i="9"/>
  <c r="V510" i="9"/>
  <c r="W510" i="9"/>
  <c r="X510" i="9"/>
  <c r="Y510" i="9"/>
  <c r="Z510" i="9"/>
  <c r="B511" i="9"/>
  <c r="C511" i="9"/>
  <c r="D511" i="9"/>
  <c r="E511" i="9"/>
  <c r="F511" i="9"/>
  <c r="G511" i="9"/>
  <c r="H511" i="9"/>
  <c r="I511" i="9"/>
  <c r="J511" i="9"/>
  <c r="K511" i="9"/>
  <c r="L511" i="9"/>
  <c r="M511" i="9"/>
  <c r="N511" i="9"/>
  <c r="O511" i="9"/>
  <c r="P511" i="9"/>
  <c r="Q511" i="9"/>
  <c r="R511" i="9"/>
  <c r="S511" i="9"/>
  <c r="T511" i="9"/>
  <c r="U511" i="9"/>
  <c r="V511" i="9"/>
  <c r="W511" i="9"/>
  <c r="X511" i="9"/>
  <c r="Y511" i="9"/>
  <c r="Z511" i="9"/>
  <c r="B512" i="9"/>
  <c r="C512" i="9"/>
  <c r="D512" i="9"/>
  <c r="E512" i="9"/>
  <c r="F512" i="9"/>
  <c r="G512" i="9"/>
  <c r="H512" i="9"/>
  <c r="I512" i="9"/>
  <c r="J512" i="9"/>
  <c r="K512" i="9"/>
  <c r="L512" i="9"/>
  <c r="M512" i="9"/>
  <c r="N512" i="9"/>
  <c r="O512" i="9"/>
  <c r="P512" i="9"/>
  <c r="Q512" i="9"/>
  <c r="R512" i="9"/>
  <c r="S512" i="9"/>
  <c r="T512" i="9"/>
  <c r="U512" i="9"/>
  <c r="V512" i="9"/>
  <c r="W512" i="9"/>
  <c r="X512" i="9"/>
  <c r="Y512" i="9"/>
  <c r="Z512" i="9"/>
  <c r="B513" i="9"/>
  <c r="C513" i="9"/>
  <c r="D513" i="9"/>
  <c r="E513" i="9"/>
  <c r="F513" i="9"/>
  <c r="G513" i="9"/>
  <c r="H513" i="9"/>
  <c r="I513" i="9"/>
  <c r="J513" i="9"/>
  <c r="K513" i="9"/>
  <c r="L513" i="9"/>
  <c r="M513" i="9"/>
  <c r="N513" i="9"/>
  <c r="O513" i="9"/>
  <c r="P513" i="9"/>
  <c r="Q513" i="9"/>
  <c r="R513" i="9"/>
  <c r="S513" i="9"/>
  <c r="T513" i="9"/>
  <c r="U513" i="9"/>
  <c r="V513" i="9"/>
  <c r="W513" i="9"/>
  <c r="X513" i="9"/>
  <c r="Y513" i="9"/>
  <c r="Z513" i="9"/>
  <c r="B514" i="9"/>
  <c r="C514" i="9"/>
  <c r="D514" i="9"/>
  <c r="E514" i="9"/>
  <c r="F514" i="9"/>
  <c r="G514" i="9"/>
  <c r="H514" i="9"/>
  <c r="I514" i="9"/>
  <c r="J514" i="9"/>
  <c r="K514" i="9"/>
  <c r="L514" i="9"/>
  <c r="M514" i="9"/>
  <c r="N514" i="9"/>
  <c r="O514" i="9"/>
  <c r="P514" i="9"/>
  <c r="Q514" i="9"/>
  <c r="R514" i="9"/>
  <c r="S514" i="9"/>
  <c r="T514" i="9"/>
  <c r="U514" i="9"/>
  <c r="V514" i="9"/>
  <c r="W514" i="9"/>
  <c r="X514" i="9"/>
  <c r="Y514" i="9"/>
  <c r="Z514" i="9"/>
  <c r="B515" i="9"/>
  <c r="C515" i="9"/>
  <c r="D515" i="9"/>
  <c r="E515" i="9"/>
  <c r="F515" i="9"/>
  <c r="G515" i="9"/>
  <c r="H515" i="9"/>
  <c r="I515" i="9"/>
  <c r="J515" i="9"/>
  <c r="K515" i="9"/>
  <c r="L515" i="9"/>
  <c r="M515" i="9"/>
  <c r="N515" i="9"/>
  <c r="O515" i="9"/>
  <c r="P515" i="9"/>
  <c r="Q515" i="9"/>
  <c r="R515" i="9"/>
  <c r="S515" i="9"/>
  <c r="T515" i="9"/>
  <c r="U515" i="9"/>
  <c r="V515" i="9"/>
  <c r="W515" i="9"/>
  <c r="X515" i="9"/>
  <c r="Y515" i="9"/>
  <c r="Z515" i="9"/>
  <c r="B516" i="9"/>
  <c r="C516" i="9"/>
  <c r="D516" i="9"/>
  <c r="E516" i="9"/>
  <c r="F516" i="9"/>
  <c r="G516" i="9"/>
  <c r="H516" i="9"/>
  <c r="I516" i="9"/>
  <c r="J516" i="9"/>
  <c r="K516" i="9"/>
  <c r="L516" i="9"/>
  <c r="M516" i="9"/>
  <c r="N516" i="9"/>
  <c r="O516" i="9"/>
  <c r="P516" i="9"/>
  <c r="Q516" i="9"/>
  <c r="R516" i="9"/>
  <c r="S516" i="9"/>
  <c r="T516" i="9"/>
  <c r="U516" i="9"/>
  <c r="V516" i="9"/>
  <c r="W516" i="9"/>
  <c r="X516" i="9"/>
  <c r="Y516" i="9"/>
  <c r="Z516" i="9"/>
  <c r="B517" i="9"/>
  <c r="C517" i="9"/>
  <c r="D517" i="9"/>
  <c r="E517" i="9"/>
  <c r="F517" i="9"/>
  <c r="G517" i="9"/>
  <c r="H517" i="9"/>
  <c r="I517" i="9"/>
  <c r="J517" i="9"/>
  <c r="K517" i="9"/>
  <c r="L517" i="9"/>
  <c r="M517" i="9"/>
  <c r="N517" i="9"/>
  <c r="O517" i="9"/>
  <c r="P517" i="9"/>
  <c r="Q517" i="9"/>
  <c r="R517" i="9"/>
  <c r="S517" i="9"/>
  <c r="T517" i="9"/>
  <c r="U517" i="9"/>
  <c r="V517" i="9"/>
  <c r="W517" i="9"/>
  <c r="X517" i="9"/>
  <c r="Y517" i="9"/>
  <c r="Z517" i="9"/>
  <c r="B518" i="9"/>
  <c r="C518" i="9"/>
  <c r="D518" i="9"/>
  <c r="E518" i="9"/>
  <c r="F518" i="9"/>
  <c r="G518" i="9"/>
  <c r="H518" i="9"/>
  <c r="I518" i="9"/>
  <c r="J518" i="9"/>
  <c r="K518" i="9"/>
  <c r="L518" i="9"/>
  <c r="M518" i="9"/>
  <c r="N518" i="9"/>
  <c r="O518" i="9"/>
  <c r="P518" i="9"/>
  <c r="Q518" i="9"/>
  <c r="R518" i="9"/>
  <c r="S518" i="9"/>
  <c r="T518" i="9"/>
  <c r="U518" i="9"/>
  <c r="V518" i="9"/>
  <c r="W518" i="9"/>
  <c r="X518" i="9"/>
  <c r="Y518" i="9"/>
  <c r="Z518" i="9"/>
  <c r="B519" i="9"/>
  <c r="C519" i="9"/>
  <c r="D519" i="9"/>
  <c r="E519" i="9"/>
  <c r="F519" i="9"/>
  <c r="G519" i="9"/>
  <c r="H519" i="9"/>
  <c r="I519" i="9"/>
  <c r="J519" i="9"/>
  <c r="K519" i="9"/>
  <c r="L519" i="9"/>
  <c r="M519" i="9"/>
  <c r="N519" i="9"/>
  <c r="O519" i="9"/>
  <c r="P519" i="9"/>
  <c r="Q519" i="9"/>
  <c r="R519" i="9"/>
  <c r="S519" i="9"/>
  <c r="T519" i="9"/>
  <c r="U519" i="9"/>
  <c r="V519" i="9"/>
  <c r="W519" i="9"/>
  <c r="X519" i="9"/>
  <c r="Y519" i="9"/>
  <c r="Z519" i="9"/>
  <c r="B520" i="9"/>
  <c r="C520" i="9"/>
  <c r="D520" i="9"/>
  <c r="E520" i="9"/>
  <c r="F520" i="9"/>
  <c r="G520" i="9"/>
  <c r="H520" i="9"/>
  <c r="I520" i="9"/>
  <c r="J520" i="9"/>
  <c r="K520" i="9"/>
  <c r="L520" i="9"/>
  <c r="M520" i="9"/>
  <c r="N520" i="9"/>
  <c r="O520" i="9"/>
  <c r="P520" i="9"/>
  <c r="Q520" i="9"/>
  <c r="R520" i="9"/>
  <c r="S520" i="9"/>
  <c r="T520" i="9"/>
  <c r="U520" i="9"/>
  <c r="V520" i="9"/>
  <c r="W520" i="9"/>
  <c r="X520" i="9"/>
  <c r="Y520" i="9"/>
  <c r="Z520" i="9"/>
  <c r="B521" i="9"/>
  <c r="C521" i="9"/>
  <c r="D521" i="9"/>
  <c r="E521" i="9"/>
  <c r="F521" i="9"/>
  <c r="G521" i="9"/>
  <c r="H521" i="9"/>
  <c r="I521" i="9"/>
  <c r="J521" i="9"/>
  <c r="K521" i="9"/>
  <c r="L521" i="9"/>
  <c r="M521" i="9"/>
  <c r="N521" i="9"/>
  <c r="O521" i="9"/>
  <c r="P521" i="9"/>
  <c r="Q521" i="9"/>
  <c r="R521" i="9"/>
  <c r="S521" i="9"/>
  <c r="T521" i="9"/>
  <c r="U521" i="9"/>
  <c r="V521" i="9"/>
  <c r="W521" i="9"/>
  <c r="X521" i="9"/>
  <c r="Y521" i="9"/>
  <c r="Z521" i="9"/>
  <c r="B522" i="9"/>
  <c r="C522" i="9"/>
  <c r="D522" i="9"/>
  <c r="E522" i="9"/>
  <c r="F522" i="9"/>
  <c r="G522" i="9"/>
  <c r="H522" i="9"/>
  <c r="I522" i="9"/>
  <c r="J522" i="9"/>
  <c r="K522" i="9"/>
  <c r="L522" i="9"/>
  <c r="M522" i="9"/>
  <c r="N522" i="9"/>
  <c r="O522" i="9"/>
  <c r="P522" i="9"/>
  <c r="Q522" i="9"/>
  <c r="R522" i="9"/>
  <c r="S522" i="9"/>
  <c r="T522" i="9"/>
  <c r="U522" i="9"/>
  <c r="V522" i="9"/>
  <c r="W522" i="9"/>
  <c r="X522" i="9"/>
  <c r="Y522" i="9"/>
  <c r="Z522" i="9"/>
  <c r="B523" i="9"/>
  <c r="C523" i="9"/>
  <c r="D523" i="9"/>
  <c r="E523" i="9"/>
  <c r="F523" i="9"/>
  <c r="G523" i="9"/>
  <c r="H523" i="9"/>
  <c r="I523" i="9"/>
  <c r="J523" i="9"/>
  <c r="K523" i="9"/>
  <c r="L523" i="9"/>
  <c r="M523" i="9"/>
  <c r="N523" i="9"/>
  <c r="O523" i="9"/>
  <c r="P523" i="9"/>
  <c r="Q523" i="9"/>
  <c r="R523" i="9"/>
  <c r="S523" i="9"/>
  <c r="T523" i="9"/>
  <c r="U523" i="9"/>
  <c r="V523" i="9"/>
  <c r="W523" i="9"/>
  <c r="X523" i="9"/>
  <c r="Y523" i="9"/>
  <c r="Z523" i="9"/>
  <c r="B524" i="9"/>
  <c r="C524" i="9"/>
  <c r="D524" i="9"/>
  <c r="E524" i="9"/>
  <c r="F524" i="9"/>
  <c r="G524" i="9"/>
  <c r="H524" i="9"/>
  <c r="I524" i="9"/>
  <c r="J524" i="9"/>
  <c r="K524" i="9"/>
  <c r="L524" i="9"/>
  <c r="M524" i="9"/>
  <c r="N524" i="9"/>
  <c r="O524" i="9"/>
  <c r="P524" i="9"/>
  <c r="Q524" i="9"/>
  <c r="R524" i="9"/>
  <c r="S524" i="9"/>
  <c r="T524" i="9"/>
  <c r="U524" i="9"/>
  <c r="V524" i="9"/>
  <c r="W524" i="9"/>
  <c r="X524" i="9"/>
  <c r="Y524" i="9"/>
  <c r="Z524" i="9"/>
  <c r="B525" i="9"/>
  <c r="C525" i="9"/>
  <c r="D525" i="9"/>
  <c r="E525" i="9"/>
  <c r="F525" i="9"/>
  <c r="G525" i="9"/>
  <c r="H525" i="9"/>
  <c r="I525" i="9"/>
  <c r="J525" i="9"/>
  <c r="K525" i="9"/>
  <c r="L525" i="9"/>
  <c r="M525" i="9"/>
  <c r="N525" i="9"/>
  <c r="O525" i="9"/>
  <c r="P525" i="9"/>
  <c r="Q525" i="9"/>
  <c r="R525" i="9"/>
  <c r="S525" i="9"/>
  <c r="T525" i="9"/>
  <c r="U525" i="9"/>
  <c r="V525" i="9"/>
  <c r="W525" i="9"/>
  <c r="X525" i="9"/>
  <c r="Y525" i="9"/>
  <c r="Z525" i="9"/>
  <c r="B526" i="9"/>
  <c r="C526" i="9"/>
  <c r="D526" i="9"/>
  <c r="E526" i="9"/>
  <c r="F526" i="9"/>
  <c r="G526" i="9"/>
  <c r="H526" i="9"/>
  <c r="I526" i="9"/>
  <c r="J526" i="9"/>
  <c r="K526" i="9"/>
  <c r="L526" i="9"/>
  <c r="M526" i="9"/>
  <c r="N526" i="9"/>
  <c r="O526" i="9"/>
  <c r="P526" i="9"/>
  <c r="Q526" i="9"/>
  <c r="R526" i="9"/>
  <c r="S526" i="9"/>
  <c r="T526" i="9"/>
  <c r="U526" i="9"/>
  <c r="V526" i="9"/>
  <c r="W526" i="9"/>
  <c r="X526" i="9"/>
  <c r="Y526" i="9"/>
  <c r="Z526" i="9"/>
  <c r="B527" i="9"/>
  <c r="C527" i="9"/>
  <c r="D527" i="9"/>
  <c r="E527" i="9"/>
  <c r="F527" i="9"/>
  <c r="G527" i="9"/>
  <c r="H527" i="9"/>
  <c r="I527" i="9"/>
  <c r="J527" i="9"/>
  <c r="K527" i="9"/>
  <c r="L527" i="9"/>
  <c r="M527" i="9"/>
  <c r="N527" i="9"/>
  <c r="O527" i="9"/>
  <c r="P527" i="9"/>
  <c r="Q527" i="9"/>
  <c r="R527" i="9"/>
  <c r="S527" i="9"/>
  <c r="T527" i="9"/>
  <c r="U527" i="9"/>
  <c r="V527" i="9"/>
  <c r="W527" i="9"/>
  <c r="X527" i="9"/>
  <c r="Y527" i="9"/>
  <c r="Z527" i="9"/>
  <c r="B528" i="9"/>
  <c r="C528" i="9"/>
  <c r="D528" i="9"/>
  <c r="E528" i="9"/>
  <c r="F528" i="9"/>
  <c r="G528" i="9"/>
  <c r="H528" i="9"/>
  <c r="I528" i="9"/>
  <c r="J528" i="9"/>
  <c r="K528" i="9"/>
  <c r="L528" i="9"/>
  <c r="M528" i="9"/>
  <c r="N528" i="9"/>
  <c r="O528" i="9"/>
  <c r="P528" i="9"/>
  <c r="Q528" i="9"/>
  <c r="R528" i="9"/>
  <c r="S528" i="9"/>
  <c r="T528" i="9"/>
  <c r="U528" i="9"/>
  <c r="V528" i="9"/>
  <c r="W528" i="9"/>
  <c r="X528" i="9"/>
  <c r="Y528" i="9"/>
  <c r="Z528" i="9"/>
  <c r="B529" i="9"/>
  <c r="C529" i="9"/>
  <c r="D529" i="9"/>
  <c r="E529" i="9"/>
  <c r="F529" i="9"/>
  <c r="G529" i="9"/>
  <c r="H529" i="9"/>
  <c r="I529" i="9"/>
  <c r="J529" i="9"/>
  <c r="K529" i="9"/>
  <c r="L529" i="9"/>
  <c r="M529" i="9"/>
  <c r="N529" i="9"/>
  <c r="O529" i="9"/>
  <c r="P529" i="9"/>
  <c r="Q529" i="9"/>
  <c r="R529" i="9"/>
  <c r="S529" i="9"/>
  <c r="T529" i="9"/>
  <c r="U529" i="9"/>
  <c r="V529" i="9"/>
  <c r="W529" i="9"/>
  <c r="X529" i="9"/>
  <c r="Y529" i="9"/>
  <c r="Z529" i="9"/>
  <c r="B530" i="9"/>
  <c r="C530" i="9"/>
  <c r="D530" i="9"/>
  <c r="E530" i="9"/>
  <c r="F530" i="9"/>
  <c r="G530" i="9"/>
  <c r="H530" i="9"/>
  <c r="I530" i="9"/>
  <c r="J530" i="9"/>
  <c r="K530" i="9"/>
  <c r="L530" i="9"/>
  <c r="M530" i="9"/>
  <c r="N530" i="9"/>
  <c r="O530" i="9"/>
  <c r="P530" i="9"/>
  <c r="Q530" i="9"/>
  <c r="R530" i="9"/>
  <c r="S530" i="9"/>
  <c r="T530" i="9"/>
  <c r="U530" i="9"/>
  <c r="V530" i="9"/>
  <c r="W530" i="9"/>
  <c r="X530" i="9"/>
  <c r="Y530" i="9"/>
  <c r="Z530" i="9"/>
  <c r="B531" i="9"/>
  <c r="C531" i="9"/>
  <c r="D531" i="9"/>
  <c r="E531" i="9"/>
  <c r="F531" i="9"/>
  <c r="G531" i="9"/>
  <c r="H531" i="9"/>
  <c r="I531" i="9"/>
  <c r="J531" i="9"/>
  <c r="K531" i="9"/>
  <c r="L531" i="9"/>
  <c r="M531" i="9"/>
  <c r="N531" i="9"/>
  <c r="O531" i="9"/>
  <c r="P531" i="9"/>
  <c r="Q531" i="9"/>
  <c r="R531" i="9"/>
  <c r="S531" i="9"/>
  <c r="T531" i="9"/>
  <c r="U531" i="9"/>
  <c r="V531" i="9"/>
  <c r="W531" i="9"/>
  <c r="X531" i="9"/>
  <c r="Y531" i="9"/>
  <c r="Z531" i="9"/>
  <c r="B532" i="9"/>
  <c r="C532" i="9"/>
  <c r="D532" i="9"/>
  <c r="E532" i="9"/>
  <c r="F532" i="9"/>
  <c r="G532" i="9"/>
  <c r="H532" i="9"/>
  <c r="I532" i="9"/>
  <c r="J532" i="9"/>
  <c r="K532" i="9"/>
  <c r="L532" i="9"/>
  <c r="M532" i="9"/>
  <c r="N532" i="9"/>
  <c r="O532" i="9"/>
  <c r="P532" i="9"/>
  <c r="Q532" i="9"/>
  <c r="R532" i="9"/>
  <c r="S532" i="9"/>
  <c r="T532" i="9"/>
  <c r="U532" i="9"/>
  <c r="V532" i="9"/>
  <c r="W532" i="9"/>
  <c r="X532" i="9"/>
  <c r="Y532" i="9"/>
  <c r="Z532" i="9"/>
  <c r="B533" i="9"/>
  <c r="C533" i="9"/>
  <c r="D533" i="9"/>
  <c r="E533" i="9"/>
  <c r="F533" i="9"/>
  <c r="G533" i="9"/>
  <c r="H533" i="9"/>
  <c r="I533" i="9"/>
  <c r="J533" i="9"/>
  <c r="K533" i="9"/>
  <c r="L533" i="9"/>
  <c r="M533" i="9"/>
  <c r="N533" i="9"/>
  <c r="O533" i="9"/>
  <c r="P533" i="9"/>
  <c r="Q533" i="9"/>
  <c r="R533" i="9"/>
  <c r="S533" i="9"/>
  <c r="T533" i="9"/>
  <c r="U533" i="9"/>
  <c r="V533" i="9"/>
  <c r="W533" i="9"/>
  <c r="X533" i="9"/>
  <c r="Y533" i="9"/>
  <c r="Z533" i="9"/>
  <c r="B534" i="9"/>
  <c r="C534" i="9"/>
  <c r="D534" i="9"/>
  <c r="E534" i="9"/>
  <c r="F534" i="9"/>
  <c r="G534" i="9"/>
  <c r="H534" i="9"/>
  <c r="I534" i="9"/>
  <c r="J534" i="9"/>
  <c r="K534" i="9"/>
  <c r="L534" i="9"/>
  <c r="M534" i="9"/>
  <c r="N534" i="9"/>
  <c r="O534" i="9"/>
  <c r="P534" i="9"/>
  <c r="Q534" i="9"/>
  <c r="R534" i="9"/>
  <c r="S534" i="9"/>
  <c r="T534" i="9"/>
  <c r="U534" i="9"/>
  <c r="V534" i="9"/>
  <c r="W534" i="9"/>
  <c r="X534" i="9"/>
  <c r="Y534" i="9"/>
  <c r="Z534" i="9"/>
  <c r="B535" i="9"/>
  <c r="C535" i="9"/>
  <c r="D535" i="9"/>
  <c r="E535" i="9"/>
  <c r="F535" i="9"/>
  <c r="G535" i="9"/>
  <c r="H535" i="9"/>
  <c r="I535" i="9"/>
  <c r="J535" i="9"/>
  <c r="K535" i="9"/>
  <c r="L535" i="9"/>
  <c r="M535" i="9"/>
  <c r="N535" i="9"/>
  <c r="O535" i="9"/>
  <c r="P535" i="9"/>
  <c r="Q535" i="9"/>
  <c r="R535" i="9"/>
  <c r="S535" i="9"/>
  <c r="T535" i="9"/>
  <c r="U535" i="9"/>
  <c r="V535" i="9"/>
  <c r="W535" i="9"/>
  <c r="X535" i="9"/>
  <c r="Y535" i="9"/>
  <c r="Z535" i="9"/>
  <c r="B536" i="9"/>
  <c r="C536" i="9"/>
  <c r="D536" i="9"/>
  <c r="E536" i="9"/>
  <c r="F536" i="9"/>
  <c r="G536" i="9"/>
  <c r="H536" i="9"/>
  <c r="I536" i="9"/>
  <c r="J536" i="9"/>
  <c r="K536" i="9"/>
  <c r="L536" i="9"/>
  <c r="M536" i="9"/>
  <c r="N536" i="9"/>
  <c r="O536" i="9"/>
  <c r="P536" i="9"/>
  <c r="Q536" i="9"/>
  <c r="R536" i="9"/>
  <c r="S536" i="9"/>
  <c r="T536" i="9"/>
  <c r="U536" i="9"/>
  <c r="V536" i="9"/>
  <c r="W536" i="9"/>
  <c r="X536" i="9"/>
  <c r="Y536" i="9"/>
  <c r="Z536" i="9"/>
  <c r="B537" i="9"/>
  <c r="C537" i="9"/>
  <c r="D537" i="9"/>
  <c r="E537" i="9"/>
  <c r="F537" i="9"/>
  <c r="G537" i="9"/>
  <c r="H537" i="9"/>
  <c r="I537" i="9"/>
  <c r="J537" i="9"/>
  <c r="K537" i="9"/>
  <c r="L537" i="9"/>
  <c r="M537" i="9"/>
  <c r="N537" i="9"/>
  <c r="O537" i="9"/>
  <c r="P537" i="9"/>
  <c r="Q537" i="9"/>
  <c r="R537" i="9"/>
  <c r="S537" i="9"/>
  <c r="T537" i="9"/>
  <c r="U537" i="9"/>
  <c r="V537" i="9"/>
  <c r="W537" i="9"/>
  <c r="X537" i="9"/>
  <c r="Y537" i="9"/>
  <c r="Z537" i="9"/>
  <c r="B538" i="9"/>
  <c r="C538" i="9"/>
  <c r="D538" i="9"/>
  <c r="E538" i="9"/>
  <c r="F538" i="9"/>
  <c r="G538" i="9"/>
  <c r="H538" i="9"/>
  <c r="I538" i="9"/>
  <c r="J538" i="9"/>
  <c r="K538" i="9"/>
  <c r="L538" i="9"/>
  <c r="M538" i="9"/>
  <c r="N538" i="9"/>
  <c r="O538" i="9"/>
  <c r="P538" i="9"/>
  <c r="Q538" i="9"/>
  <c r="R538" i="9"/>
  <c r="S538" i="9"/>
  <c r="T538" i="9"/>
  <c r="U538" i="9"/>
  <c r="V538" i="9"/>
  <c r="W538" i="9"/>
  <c r="X538" i="9"/>
  <c r="Y538" i="9"/>
  <c r="Z538" i="9"/>
  <c r="B539" i="9"/>
  <c r="C539" i="9"/>
  <c r="D539" i="9"/>
  <c r="E539" i="9"/>
  <c r="F539" i="9"/>
  <c r="G539" i="9"/>
  <c r="H539" i="9"/>
  <c r="I539" i="9"/>
  <c r="J539" i="9"/>
  <c r="K539" i="9"/>
  <c r="L539" i="9"/>
  <c r="M539" i="9"/>
  <c r="N539" i="9"/>
  <c r="O539" i="9"/>
  <c r="P539" i="9"/>
  <c r="Q539" i="9"/>
  <c r="R539" i="9"/>
  <c r="S539" i="9"/>
  <c r="T539" i="9"/>
  <c r="U539" i="9"/>
  <c r="V539" i="9"/>
  <c r="W539" i="9"/>
  <c r="X539" i="9"/>
  <c r="Y539" i="9"/>
  <c r="Z539" i="9"/>
  <c r="B540" i="9"/>
  <c r="C540" i="9"/>
  <c r="D540" i="9"/>
  <c r="E540" i="9"/>
  <c r="F540" i="9"/>
  <c r="G540" i="9"/>
  <c r="H540" i="9"/>
  <c r="I540" i="9"/>
  <c r="J540" i="9"/>
  <c r="K540" i="9"/>
  <c r="L540" i="9"/>
  <c r="M540" i="9"/>
  <c r="N540" i="9"/>
  <c r="O540" i="9"/>
  <c r="P540" i="9"/>
  <c r="Q540" i="9"/>
  <c r="R540" i="9"/>
  <c r="S540" i="9"/>
  <c r="T540" i="9"/>
  <c r="U540" i="9"/>
  <c r="V540" i="9"/>
  <c r="W540" i="9"/>
  <c r="X540" i="9"/>
  <c r="Y540" i="9"/>
  <c r="Z540" i="9"/>
  <c r="B541" i="9"/>
  <c r="C541" i="9"/>
  <c r="D541" i="9"/>
  <c r="E541" i="9"/>
  <c r="F541" i="9"/>
  <c r="G541" i="9"/>
  <c r="H541" i="9"/>
  <c r="I541" i="9"/>
  <c r="J541" i="9"/>
  <c r="K541" i="9"/>
  <c r="L541" i="9"/>
  <c r="M541" i="9"/>
  <c r="N541" i="9"/>
  <c r="O541" i="9"/>
  <c r="P541" i="9"/>
  <c r="Q541" i="9"/>
  <c r="R541" i="9"/>
  <c r="S541" i="9"/>
  <c r="T541" i="9"/>
  <c r="U541" i="9"/>
  <c r="V541" i="9"/>
  <c r="W541" i="9"/>
  <c r="X541" i="9"/>
  <c r="Y541" i="9"/>
  <c r="Z541" i="9"/>
  <c r="B542" i="9"/>
  <c r="C542" i="9"/>
  <c r="D542" i="9"/>
  <c r="E542" i="9"/>
  <c r="F542" i="9"/>
  <c r="G542" i="9"/>
  <c r="H542" i="9"/>
  <c r="I542" i="9"/>
  <c r="J542" i="9"/>
  <c r="K542" i="9"/>
  <c r="L542" i="9"/>
  <c r="M542" i="9"/>
  <c r="N542" i="9"/>
  <c r="O542" i="9"/>
  <c r="P542" i="9"/>
  <c r="Q542" i="9"/>
  <c r="R542" i="9"/>
  <c r="S542" i="9"/>
  <c r="T542" i="9"/>
  <c r="U542" i="9"/>
  <c r="V542" i="9"/>
  <c r="W542" i="9"/>
  <c r="X542" i="9"/>
  <c r="Y542" i="9"/>
  <c r="Z542" i="9"/>
  <c r="B543" i="9"/>
  <c r="C543" i="9"/>
  <c r="D543" i="9"/>
  <c r="E543" i="9"/>
  <c r="F543" i="9"/>
  <c r="G543" i="9"/>
  <c r="H543" i="9"/>
  <c r="I543" i="9"/>
  <c r="J543" i="9"/>
  <c r="K543" i="9"/>
  <c r="L543" i="9"/>
  <c r="M543" i="9"/>
  <c r="N543" i="9"/>
  <c r="O543" i="9"/>
  <c r="P543" i="9"/>
  <c r="Q543" i="9"/>
  <c r="R543" i="9"/>
  <c r="S543" i="9"/>
  <c r="T543" i="9"/>
  <c r="U543" i="9"/>
  <c r="V543" i="9"/>
  <c r="W543" i="9"/>
  <c r="X543" i="9"/>
  <c r="Y543" i="9"/>
  <c r="Z543" i="9"/>
  <c r="B544" i="9"/>
  <c r="C544" i="9"/>
  <c r="D544" i="9"/>
  <c r="E544" i="9"/>
  <c r="F544" i="9"/>
  <c r="G544" i="9"/>
  <c r="H544" i="9"/>
  <c r="I544" i="9"/>
  <c r="J544" i="9"/>
  <c r="K544" i="9"/>
  <c r="L544" i="9"/>
  <c r="M544" i="9"/>
  <c r="N544" i="9"/>
  <c r="O544" i="9"/>
  <c r="P544" i="9"/>
  <c r="Q544" i="9"/>
  <c r="R544" i="9"/>
  <c r="S544" i="9"/>
  <c r="T544" i="9"/>
  <c r="U544" i="9"/>
  <c r="V544" i="9"/>
  <c r="W544" i="9"/>
  <c r="X544" i="9"/>
  <c r="Y544" i="9"/>
  <c r="Z544" i="9"/>
  <c r="B545" i="9"/>
  <c r="C545" i="9"/>
  <c r="D545" i="9"/>
  <c r="E545" i="9"/>
  <c r="F545" i="9"/>
  <c r="G545" i="9"/>
  <c r="H545" i="9"/>
  <c r="I545" i="9"/>
  <c r="J545" i="9"/>
  <c r="K545" i="9"/>
  <c r="L545" i="9"/>
  <c r="M545" i="9"/>
  <c r="N545" i="9"/>
  <c r="O545" i="9"/>
  <c r="P545" i="9"/>
  <c r="Q545" i="9"/>
  <c r="R545" i="9"/>
  <c r="S545" i="9"/>
  <c r="T545" i="9"/>
  <c r="U545" i="9"/>
  <c r="V545" i="9"/>
  <c r="W545" i="9"/>
  <c r="X545" i="9"/>
  <c r="Y545" i="9"/>
  <c r="Z545" i="9"/>
  <c r="B546" i="9"/>
  <c r="C546" i="9"/>
  <c r="D546" i="9"/>
  <c r="E546" i="9"/>
  <c r="F546" i="9"/>
  <c r="G546" i="9"/>
  <c r="H546" i="9"/>
  <c r="I546" i="9"/>
  <c r="J546" i="9"/>
  <c r="K546" i="9"/>
  <c r="L546" i="9"/>
  <c r="M546" i="9"/>
  <c r="N546" i="9"/>
  <c r="O546" i="9"/>
  <c r="P546" i="9"/>
  <c r="Q546" i="9"/>
  <c r="R546" i="9"/>
  <c r="S546" i="9"/>
  <c r="T546" i="9"/>
  <c r="U546" i="9"/>
  <c r="V546" i="9"/>
  <c r="W546" i="9"/>
  <c r="X546" i="9"/>
  <c r="Y546" i="9"/>
  <c r="Z546" i="9"/>
  <c r="B547" i="9"/>
  <c r="C547" i="9"/>
  <c r="D547" i="9"/>
  <c r="E547" i="9"/>
  <c r="F547" i="9"/>
  <c r="G547" i="9"/>
  <c r="H547" i="9"/>
  <c r="I547" i="9"/>
  <c r="J547" i="9"/>
  <c r="K547" i="9"/>
  <c r="L547" i="9"/>
  <c r="M547" i="9"/>
  <c r="N547" i="9"/>
  <c r="O547" i="9"/>
  <c r="P547" i="9"/>
  <c r="Q547" i="9"/>
  <c r="R547" i="9"/>
  <c r="S547" i="9"/>
  <c r="T547" i="9"/>
  <c r="U547" i="9"/>
  <c r="V547" i="9"/>
  <c r="W547" i="9"/>
  <c r="X547" i="9"/>
  <c r="Y547" i="9"/>
  <c r="Z547" i="9"/>
  <c r="B548" i="9"/>
  <c r="C548" i="9"/>
  <c r="D548" i="9"/>
  <c r="E548" i="9"/>
  <c r="F548" i="9"/>
  <c r="G548" i="9"/>
  <c r="H548" i="9"/>
  <c r="I548" i="9"/>
  <c r="J548" i="9"/>
  <c r="K548" i="9"/>
  <c r="L548" i="9"/>
  <c r="M548" i="9"/>
  <c r="N548" i="9"/>
  <c r="O548" i="9"/>
  <c r="P548" i="9"/>
  <c r="Q548" i="9"/>
  <c r="R548" i="9"/>
  <c r="S548" i="9"/>
  <c r="T548" i="9"/>
  <c r="U548" i="9"/>
  <c r="V548" i="9"/>
  <c r="W548" i="9"/>
  <c r="X548" i="9"/>
  <c r="Y548" i="9"/>
  <c r="Z548" i="9"/>
  <c r="B549" i="9"/>
  <c r="C549" i="9"/>
  <c r="D549" i="9"/>
  <c r="E549" i="9"/>
  <c r="F549" i="9"/>
  <c r="G549" i="9"/>
  <c r="H549" i="9"/>
  <c r="I549" i="9"/>
  <c r="J549" i="9"/>
  <c r="K549" i="9"/>
  <c r="L549" i="9"/>
  <c r="M549" i="9"/>
  <c r="N549" i="9"/>
  <c r="O549" i="9"/>
  <c r="P549" i="9"/>
  <c r="Q549" i="9"/>
  <c r="R549" i="9"/>
  <c r="S549" i="9"/>
  <c r="T549" i="9"/>
  <c r="U549" i="9"/>
  <c r="V549" i="9"/>
  <c r="W549" i="9"/>
  <c r="X549" i="9"/>
  <c r="Y549" i="9"/>
  <c r="Z549" i="9"/>
  <c r="B550" i="9"/>
  <c r="C550" i="9"/>
  <c r="D550" i="9"/>
  <c r="E550" i="9"/>
  <c r="F550" i="9"/>
  <c r="G550" i="9"/>
  <c r="H550" i="9"/>
  <c r="I550" i="9"/>
  <c r="J550" i="9"/>
  <c r="K550" i="9"/>
  <c r="L550" i="9"/>
  <c r="M550" i="9"/>
  <c r="N550" i="9"/>
  <c r="O550" i="9"/>
  <c r="P550" i="9"/>
  <c r="Q550" i="9"/>
  <c r="R550" i="9"/>
  <c r="S550" i="9"/>
  <c r="T550" i="9"/>
  <c r="U550" i="9"/>
  <c r="V550" i="9"/>
  <c r="W550" i="9"/>
  <c r="X550" i="9"/>
  <c r="Y550" i="9"/>
  <c r="Z550" i="9"/>
  <c r="B551" i="9"/>
  <c r="C551" i="9"/>
  <c r="D551" i="9"/>
  <c r="E551" i="9"/>
  <c r="F551" i="9"/>
  <c r="G551" i="9"/>
  <c r="H551" i="9"/>
  <c r="I551" i="9"/>
  <c r="J551" i="9"/>
  <c r="K551" i="9"/>
  <c r="L551" i="9"/>
  <c r="M551" i="9"/>
  <c r="N551" i="9"/>
  <c r="O551" i="9"/>
  <c r="P551" i="9"/>
  <c r="Q551" i="9"/>
  <c r="R551" i="9"/>
  <c r="S551" i="9"/>
  <c r="T551" i="9"/>
  <c r="U551" i="9"/>
  <c r="V551" i="9"/>
  <c r="W551" i="9"/>
  <c r="X551" i="9"/>
  <c r="Y551" i="9"/>
  <c r="Z551" i="9"/>
  <c r="B552" i="9"/>
  <c r="C552" i="9"/>
  <c r="D552" i="9"/>
  <c r="E552" i="9"/>
  <c r="F552" i="9"/>
  <c r="G552" i="9"/>
  <c r="H552" i="9"/>
  <c r="I552" i="9"/>
  <c r="J552" i="9"/>
  <c r="K552" i="9"/>
  <c r="L552" i="9"/>
  <c r="M552" i="9"/>
  <c r="N552" i="9"/>
  <c r="O552" i="9"/>
  <c r="P552" i="9"/>
  <c r="Q552" i="9"/>
  <c r="R552" i="9"/>
  <c r="S552" i="9"/>
  <c r="T552" i="9"/>
  <c r="U552" i="9"/>
  <c r="V552" i="9"/>
  <c r="W552" i="9"/>
  <c r="X552" i="9"/>
  <c r="Y552" i="9"/>
  <c r="Z552" i="9"/>
  <c r="B553" i="9"/>
  <c r="C553" i="9"/>
  <c r="D553" i="9"/>
  <c r="E553" i="9"/>
  <c r="F553" i="9"/>
  <c r="G553" i="9"/>
  <c r="H553" i="9"/>
  <c r="I553" i="9"/>
  <c r="J553" i="9"/>
  <c r="K553" i="9"/>
  <c r="L553" i="9"/>
  <c r="M553" i="9"/>
  <c r="N553" i="9"/>
  <c r="O553" i="9"/>
  <c r="P553" i="9"/>
  <c r="Q553" i="9"/>
  <c r="R553" i="9"/>
  <c r="S553" i="9"/>
  <c r="T553" i="9"/>
  <c r="U553" i="9"/>
  <c r="V553" i="9"/>
  <c r="W553" i="9"/>
  <c r="X553" i="9"/>
  <c r="Y553" i="9"/>
  <c r="Z553" i="9"/>
  <c r="B554" i="9"/>
  <c r="C554" i="9"/>
  <c r="D554" i="9"/>
  <c r="E554" i="9"/>
  <c r="F554" i="9"/>
  <c r="G554" i="9"/>
  <c r="H554" i="9"/>
  <c r="I554" i="9"/>
  <c r="J554" i="9"/>
  <c r="K554" i="9"/>
  <c r="L554" i="9"/>
  <c r="M554" i="9"/>
  <c r="N554" i="9"/>
  <c r="O554" i="9"/>
  <c r="P554" i="9"/>
  <c r="Q554" i="9"/>
  <c r="R554" i="9"/>
  <c r="S554" i="9"/>
  <c r="T554" i="9"/>
  <c r="U554" i="9"/>
  <c r="V554" i="9"/>
  <c r="W554" i="9"/>
  <c r="X554" i="9"/>
  <c r="Y554" i="9"/>
  <c r="Z554" i="9"/>
  <c r="B555" i="9"/>
  <c r="C555" i="9"/>
  <c r="D555" i="9"/>
  <c r="E555" i="9"/>
  <c r="F555" i="9"/>
  <c r="G555" i="9"/>
  <c r="H555" i="9"/>
  <c r="I555" i="9"/>
  <c r="J555" i="9"/>
  <c r="K555" i="9"/>
  <c r="L555" i="9"/>
  <c r="M555" i="9"/>
  <c r="N555" i="9"/>
  <c r="O555" i="9"/>
  <c r="P555" i="9"/>
  <c r="Q555" i="9"/>
  <c r="R555" i="9"/>
  <c r="S555" i="9"/>
  <c r="T555" i="9"/>
  <c r="U555" i="9"/>
  <c r="V555" i="9"/>
  <c r="W555" i="9"/>
  <c r="X555" i="9"/>
  <c r="Y555" i="9"/>
  <c r="Z555" i="9"/>
  <c r="B556" i="9"/>
  <c r="C556" i="9"/>
  <c r="D556" i="9"/>
  <c r="E556" i="9"/>
  <c r="F556" i="9"/>
  <c r="G556" i="9"/>
  <c r="H556" i="9"/>
  <c r="I556" i="9"/>
  <c r="J556" i="9"/>
  <c r="K556" i="9"/>
  <c r="L556" i="9"/>
  <c r="M556" i="9"/>
  <c r="N556" i="9"/>
  <c r="O556" i="9"/>
  <c r="P556" i="9"/>
  <c r="Q556" i="9"/>
  <c r="R556" i="9"/>
  <c r="S556" i="9"/>
  <c r="T556" i="9"/>
  <c r="U556" i="9"/>
  <c r="V556" i="9"/>
  <c r="W556" i="9"/>
  <c r="X556" i="9"/>
  <c r="Y556" i="9"/>
  <c r="Z556" i="9"/>
  <c r="B557" i="9"/>
  <c r="C557" i="9"/>
  <c r="D557" i="9"/>
  <c r="E557" i="9"/>
  <c r="F557" i="9"/>
  <c r="G557" i="9"/>
  <c r="H557" i="9"/>
  <c r="I557" i="9"/>
  <c r="J557" i="9"/>
  <c r="K557" i="9"/>
  <c r="L557" i="9"/>
  <c r="M557" i="9"/>
  <c r="N557" i="9"/>
  <c r="O557" i="9"/>
  <c r="P557" i="9"/>
  <c r="Q557" i="9"/>
  <c r="R557" i="9"/>
  <c r="S557" i="9"/>
  <c r="T557" i="9"/>
  <c r="U557" i="9"/>
  <c r="V557" i="9"/>
  <c r="W557" i="9"/>
  <c r="X557" i="9"/>
  <c r="Y557" i="9"/>
  <c r="Z557" i="9"/>
  <c r="B558" i="9"/>
  <c r="C558" i="9"/>
  <c r="D558" i="9"/>
  <c r="E558" i="9"/>
  <c r="F558" i="9"/>
  <c r="G558" i="9"/>
  <c r="H558" i="9"/>
  <c r="I558" i="9"/>
  <c r="J558" i="9"/>
  <c r="K558" i="9"/>
  <c r="L558" i="9"/>
  <c r="M558" i="9"/>
  <c r="N558" i="9"/>
  <c r="O558" i="9"/>
  <c r="P558" i="9"/>
  <c r="Q558" i="9"/>
  <c r="R558" i="9"/>
  <c r="S558" i="9"/>
  <c r="T558" i="9"/>
  <c r="U558" i="9"/>
  <c r="V558" i="9"/>
  <c r="W558" i="9"/>
  <c r="X558" i="9"/>
  <c r="Y558" i="9"/>
  <c r="Z558" i="9"/>
  <c r="B559" i="9"/>
  <c r="C559" i="9"/>
  <c r="D559" i="9"/>
  <c r="E559" i="9"/>
  <c r="F559" i="9"/>
  <c r="G559" i="9"/>
  <c r="H559" i="9"/>
  <c r="I559" i="9"/>
  <c r="J559" i="9"/>
  <c r="K559" i="9"/>
  <c r="L559" i="9"/>
  <c r="M559" i="9"/>
  <c r="N559" i="9"/>
  <c r="O559" i="9"/>
  <c r="P559" i="9"/>
  <c r="Q559" i="9"/>
  <c r="R559" i="9"/>
  <c r="S559" i="9"/>
  <c r="T559" i="9"/>
  <c r="U559" i="9"/>
  <c r="V559" i="9"/>
  <c r="W559" i="9"/>
  <c r="X559" i="9"/>
  <c r="Y559" i="9"/>
  <c r="Z559" i="9"/>
  <c r="B560" i="9"/>
  <c r="C560" i="9"/>
  <c r="D560" i="9"/>
  <c r="E560" i="9"/>
  <c r="F560" i="9"/>
  <c r="G560" i="9"/>
  <c r="H560" i="9"/>
  <c r="I560" i="9"/>
  <c r="J560" i="9"/>
  <c r="K560" i="9"/>
  <c r="L560" i="9"/>
  <c r="M560" i="9"/>
  <c r="N560" i="9"/>
  <c r="O560" i="9"/>
  <c r="P560" i="9"/>
  <c r="Q560" i="9"/>
  <c r="R560" i="9"/>
  <c r="S560" i="9"/>
  <c r="T560" i="9"/>
  <c r="U560" i="9"/>
  <c r="V560" i="9"/>
  <c r="W560" i="9"/>
  <c r="X560" i="9"/>
  <c r="Y560" i="9"/>
  <c r="Z560" i="9"/>
  <c r="B561" i="9"/>
  <c r="C561" i="9"/>
  <c r="D561" i="9"/>
  <c r="E561" i="9"/>
  <c r="F561" i="9"/>
  <c r="G561" i="9"/>
  <c r="H561" i="9"/>
  <c r="I561" i="9"/>
  <c r="J561" i="9"/>
  <c r="K561" i="9"/>
  <c r="L561" i="9"/>
  <c r="M561" i="9"/>
  <c r="N561" i="9"/>
  <c r="O561" i="9"/>
  <c r="P561" i="9"/>
  <c r="Q561" i="9"/>
  <c r="R561" i="9"/>
  <c r="S561" i="9"/>
  <c r="T561" i="9"/>
  <c r="U561" i="9"/>
  <c r="V561" i="9"/>
  <c r="W561" i="9"/>
  <c r="X561" i="9"/>
  <c r="Y561" i="9"/>
  <c r="Z561" i="9"/>
  <c r="B562" i="9"/>
  <c r="C562" i="9"/>
  <c r="D562" i="9"/>
  <c r="E562" i="9"/>
  <c r="F562" i="9"/>
  <c r="G562" i="9"/>
  <c r="H562" i="9"/>
  <c r="I562" i="9"/>
  <c r="J562" i="9"/>
  <c r="K562" i="9"/>
  <c r="L562" i="9"/>
  <c r="M562" i="9"/>
  <c r="N562" i="9"/>
  <c r="O562" i="9"/>
  <c r="P562" i="9"/>
  <c r="Q562" i="9"/>
  <c r="R562" i="9"/>
  <c r="S562" i="9"/>
  <c r="T562" i="9"/>
  <c r="U562" i="9"/>
  <c r="V562" i="9"/>
  <c r="W562" i="9"/>
  <c r="X562" i="9"/>
  <c r="Y562" i="9"/>
  <c r="Z562" i="9"/>
  <c r="B563" i="9"/>
  <c r="C563" i="9"/>
  <c r="D563" i="9"/>
  <c r="E563" i="9"/>
  <c r="F563" i="9"/>
  <c r="G563" i="9"/>
  <c r="H563" i="9"/>
  <c r="I563" i="9"/>
  <c r="J563" i="9"/>
  <c r="K563" i="9"/>
  <c r="L563" i="9"/>
  <c r="M563" i="9"/>
  <c r="N563" i="9"/>
  <c r="O563" i="9"/>
  <c r="P563" i="9"/>
  <c r="Q563" i="9"/>
  <c r="R563" i="9"/>
  <c r="S563" i="9"/>
  <c r="T563" i="9"/>
  <c r="U563" i="9"/>
  <c r="V563" i="9"/>
  <c r="W563" i="9"/>
  <c r="X563" i="9"/>
  <c r="Y563" i="9"/>
  <c r="Z563" i="9"/>
  <c r="B564" i="9"/>
  <c r="C564" i="9"/>
  <c r="D564" i="9"/>
  <c r="E564" i="9"/>
  <c r="F564" i="9"/>
  <c r="G564" i="9"/>
  <c r="H564" i="9"/>
  <c r="I564" i="9"/>
  <c r="J564" i="9"/>
  <c r="K564" i="9"/>
  <c r="L564" i="9"/>
  <c r="M564" i="9"/>
  <c r="N564" i="9"/>
  <c r="O564" i="9"/>
  <c r="P564" i="9"/>
  <c r="Q564" i="9"/>
  <c r="R564" i="9"/>
  <c r="S564" i="9"/>
  <c r="T564" i="9"/>
  <c r="U564" i="9"/>
  <c r="V564" i="9"/>
  <c r="W564" i="9"/>
  <c r="X564" i="9"/>
  <c r="Y564" i="9"/>
  <c r="Z564" i="9"/>
  <c r="B565" i="9"/>
  <c r="C565" i="9"/>
  <c r="D565" i="9"/>
  <c r="E565" i="9"/>
  <c r="F565" i="9"/>
  <c r="G565" i="9"/>
  <c r="H565" i="9"/>
  <c r="I565" i="9"/>
  <c r="J565" i="9"/>
  <c r="K565" i="9"/>
  <c r="L565" i="9"/>
  <c r="M565" i="9"/>
  <c r="N565" i="9"/>
  <c r="O565" i="9"/>
  <c r="P565" i="9"/>
  <c r="Q565" i="9"/>
  <c r="R565" i="9"/>
  <c r="S565" i="9"/>
  <c r="T565" i="9"/>
  <c r="U565" i="9"/>
  <c r="V565" i="9"/>
  <c r="W565" i="9"/>
  <c r="X565" i="9"/>
  <c r="Y565" i="9"/>
  <c r="Z565" i="9"/>
  <c r="B566" i="9"/>
  <c r="C566" i="9"/>
  <c r="D566" i="9"/>
  <c r="E566" i="9"/>
  <c r="F566" i="9"/>
  <c r="G566" i="9"/>
  <c r="H566" i="9"/>
  <c r="I566" i="9"/>
  <c r="J566" i="9"/>
  <c r="K566" i="9"/>
  <c r="L566" i="9"/>
  <c r="M566" i="9"/>
  <c r="N566" i="9"/>
  <c r="O566" i="9"/>
  <c r="P566" i="9"/>
  <c r="Q566" i="9"/>
  <c r="R566" i="9"/>
  <c r="S566" i="9"/>
  <c r="T566" i="9"/>
  <c r="U566" i="9"/>
  <c r="V566" i="9"/>
  <c r="W566" i="9"/>
  <c r="X566" i="9"/>
  <c r="Y566" i="9"/>
  <c r="Z566" i="9"/>
  <c r="B567" i="9"/>
  <c r="C567" i="9"/>
  <c r="D567" i="9"/>
  <c r="E567" i="9"/>
  <c r="F567" i="9"/>
  <c r="G567" i="9"/>
  <c r="H567" i="9"/>
  <c r="I567" i="9"/>
  <c r="J567" i="9"/>
  <c r="K567" i="9"/>
  <c r="L567" i="9"/>
  <c r="M567" i="9"/>
  <c r="N567" i="9"/>
  <c r="O567" i="9"/>
  <c r="P567" i="9"/>
  <c r="Q567" i="9"/>
  <c r="R567" i="9"/>
  <c r="S567" i="9"/>
  <c r="T567" i="9"/>
  <c r="U567" i="9"/>
  <c r="V567" i="9"/>
  <c r="W567" i="9"/>
  <c r="X567" i="9"/>
  <c r="Y567" i="9"/>
  <c r="Z567" i="9"/>
  <c r="B568" i="9"/>
  <c r="C568" i="9"/>
  <c r="D568" i="9"/>
  <c r="E568" i="9"/>
  <c r="F568" i="9"/>
  <c r="G568" i="9"/>
  <c r="H568" i="9"/>
  <c r="I568" i="9"/>
  <c r="J568" i="9"/>
  <c r="K568" i="9"/>
  <c r="L568" i="9"/>
  <c r="M568" i="9"/>
  <c r="N568" i="9"/>
  <c r="O568" i="9"/>
  <c r="P568" i="9"/>
  <c r="Q568" i="9"/>
  <c r="R568" i="9"/>
  <c r="S568" i="9"/>
  <c r="T568" i="9"/>
  <c r="U568" i="9"/>
  <c r="V568" i="9"/>
  <c r="W568" i="9"/>
  <c r="X568" i="9"/>
  <c r="Y568" i="9"/>
  <c r="Z568" i="9"/>
  <c r="B569" i="9"/>
  <c r="C569" i="9"/>
  <c r="D569" i="9"/>
  <c r="E569" i="9"/>
  <c r="F569" i="9"/>
  <c r="G569" i="9"/>
  <c r="H569" i="9"/>
  <c r="I569" i="9"/>
  <c r="J569" i="9"/>
  <c r="K569" i="9"/>
  <c r="L569" i="9"/>
  <c r="M569" i="9"/>
  <c r="N569" i="9"/>
  <c r="O569" i="9"/>
  <c r="P569" i="9"/>
  <c r="Q569" i="9"/>
  <c r="R569" i="9"/>
  <c r="S569" i="9"/>
  <c r="T569" i="9"/>
  <c r="U569" i="9"/>
  <c r="V569" i="9"/>
  <c r="W569" i="9"/>
  <c r="X569" i="9"/>
  <c r="Y569" i="9"/>
  <c r="Z569" i="9"/>
  <c r="B570" i="9"/>
  <c r="C570" i="9"/>
  <c r="D570" i="9"/>
  <c r="E570" i="9"/>
  <c r="F570" i="9"/>
  <c r="G570" i="9"/>
  <c r="H570" i="9"/>
  <c r="I570" i="9"/>
  <c r="J570" i="9"/>
  <c r="K570" i="9"/>
  <c r="L570" i="9"/>
  <c r="M570" i="9"/>
  <c r="N570" i="9"/>
  <c r="O570" i="9"/>
  <c r="P570" i="9"/>
  <c r="Q570" i="9"/>
  <c r="R570" i="9"/>
  <c r="S570" i="9"/>
  <c r="T570" i="9"/>
  <c r="U570" i="9"/>
  <c r="V570" i="9"/>
  <c r="W570" i="9"/>
  <c r="X570" i="9"/>
  <c r="Y570" i="9"/>
  <c r="Z570" i="9"/>
  <c r="B571" i="9"/>
  <c r="C571" i="9"/>
  <c r="D571" i="9"/>
  <c r="E571" i="9"/>
  <c r="F571" i="9"/>
  <c r="G571" i="9"/>
  <c r="H571" i="9"/>
  <c r="I571" i="9"/>
  <c r="J571" i="9"/>
  <c r="K571" i="9"/>
  <c r="L571" i="9"/>
  <c r="M571" i="9"/>
  <c r="N571" i="9"/>
  <c r="O571" i="9"/>
  <c r="P571" i="9"/>
  <c r="Q571" i="9"/>
  <c r="R571" i="9"/>
  <c r="S571" i="9"/>
  <c r="T571" i="9"/>
  <c r="U571" i="9"/>
  <c r="V571" i="9"/>
  <c r="W571" i="9"/>
  <c r="X571" i="9"/>
  <c r="Y571" i="9"/>
  <c r="Z571" i="9"/>
  <c r="B572" i="9"/>
  <c r="C572" i="9"/>
  <c r="D572" i="9"/>
  <c r="E572" i="9"/>
  <c r="F572" i="9"/>
  <c r="G572" i="9"/>
  <c r="H572" i="9"/>
  <c r="I572" i="9"/>
  <c r="J572" i="9"/>
  <c r="K572" i="9"/>
  <c r="L572" i="9"/>
  <c r="M572" i="9"/>
  <c r="N572" i="9"/>
  <c r="O572" i="9"/>
  <c r="P572" i="9"/>
  <c r="Q572" i="9"/>
  <c r="R572" i="9"/>
  <c r="S572" i="9"/>
  <c r="T572" i="9"/>
  <c r="U572" i="9"/>
  <c r="V572" i="9"/>
  <c r="W572" i="9"/>
  <c r="X572" i="9"/>
  <c r="Y572" i="9"/>
  <c r="Z572" i="9"/>
  <c r="B573" i="9"/>
  <c r="C573" i="9"/>
  <c r="D573" i="9"/>
  <c r="E573" i="9"/>
  <c r="F573" i="9"/>
  <c r="G573" i="9"/>
  <c r="H573" i="9"/>
  <c r="I573" i="9"/>
  <c r="J573" i="9"/>
  <c r="K573" i="9"/>
  <c r="L573" i="9"/>
  <c r="M573" i="9"/>
  <c r="N573" i="9"/>
  <c r="O573" i="9"/>
  <c r="P573" i="9"/>
  <c r="Q573" i="9"/>
  <c r="R573" i="9"/>
  <c r="S573" i="9"/>
  <c r="T573" i="9"/>
  <c r="U573" i="9"/>
  <c r="V573" i="9"/>
  <c r="W573" i="9"/>
  <c r="X573" i="9"/>
  <c r="Y573" i="9"/>
  <c r="Z573" i="9"/>
  <c r="B574" i="9"/>
  <c r="C574" i="9"/>
  <c r="D574" i="9"/>
  <c r="E574" i="9"/>
  <c r="F574" i="9"/>
  <c r="G574" i="9"/>
  <c r="H574" i="9"/>
  <c r="I574" i="9"/>
  <c r="J574" i="9"/>
  <c r="K574" i="9"/>
  <c r="L574" i="9"/>
  <c r="M574" i="9"/>
  <c r="N574" i="9"/>
  <c r="O574" i="9"/>
  <c r="P574" i="9"/>
  <c r="Q574" i="9"/>
  <c r="R574" i="9"/>
  <c r="S574" i="9"/>
  <c r="T574" i="9"/>
  <c r="U574" i="9"/>
  <c r="V574" i="9"/>
  <c r="W574" i="9"/>
  <c r="X574" i="9"/>
  <c r="Y574" i="9"/>
  <c r="Z574" i="9"/>
  <c r="B575" i="9"/>
  <c r="C575" i="9"/>
  <c r="D575" i="9"/>
  <c r="E575" i="9"/>
  <c r="F575" i="9"/>
  <c r="G575" i="9"/>
  <c r="H575" i="9"/>
  <c r="I575" i="9"/>
  <c r="J575" i="9"/>
  <c r="K575" i="9"/>
  <c r="L575" i="9"/>
  <c r="M575" i="9"/>
  <c r="N575" i="9"/>
  <c r="O575" i="9"/>
  <c r="P575" i="9"/>
  <c r="Q575" i="9"/>
  <c r="R575" i="9"/>
  <c r="S575" i="9"/>
  <c r="T575" i="9"/>
  <c r="U575" i="9"/>
  <c r="V575" i="9"/>
  <c r="W575" i="9"/>
  <c r="X575" i="9"/>
  <c r="Y575" i="9"/>
  <c r="Z575" i="9"/>
  <c r="B576" i="9"/>
  <c r="C576" i="9"/>
  <c r="D576" i="9"/>
  <c r="E576" i="9"/>
  <c r="F576" i="9"/>
  <c r="G576" i="9"/>
  <c r="H576" i="9"/>
  <c r="I576" i="9"/>
  <c r="J576" i="9"/>
  <c r="K576" i="9"/>
  <c r="L576" i="9"/>
  <c r="M576" i="9"/>
  <c r="N576" i="9"/>
  <c r="O576" i="9"/>
  <c r="P576" i="9"/>
  <c r="Q576" i="9"/>
  <c r="R576" i="9"/>
  <c r="S576" i="9"/>
  <c r="T576" i="9"/>
  <c r="U576" i="9"/>
  <c r="V576" i="9"/>
  <c r="W576" i="9"/>
  <c r="X576" i="9"/>
  <c r="Y576" i="9"/>
  <c r="Z576" i="9"/>
  <c r="B577" i="9"/>
  <c r="C577" i="9"/>
  <c r="D577" i="9"/>
  <c r="E577" i="9"/>
  <c r="F577" i="9"/>
  <c r="G577" i="9"/>
  <c r="H577" i="9"/>
  <c r="I577" i="9"/>
  <c r="J577" i="9"/>
  <c r="K577" i="9"/>
  <c r="L577" i="9"/>
  <c r="M577" i="9"/>
  <c r="N577" i="9"/>
  <c r="O577" i="9"/>
  <c r="P577" i="9"/>
  <c r="Q577" i="9"/>
  <c r="R577" i="9"/>
  <c r="S577" i="9"/>
  <c r="T577" i="9"/>
  <c r="U577" i="9"/>
  <c r="V577" i="9"/>
  <c r="W577" i="9"/>
  <c r="X577" i="9"/>
  <c r="Y577" i="9"/>
  <c r="Z577" i="9"/>
  <c r="B578" i="9"/>
  <c r="C578" i="9"/>
  <c r="D578" i="9"/>
  <c r="E578" i="9"/>
  <c r="F578" i="9"/>
  <c r="G578" i="9"/>
  <c r="H578" i="9"/>
  <c r="I578" i="9"/>
  <c r="J578" i="9"/>
  <c r="K578" i="9"/>
  <c r="L578" i="9"/>
  <c r="M578" i="9"/>
  <c r="N578" i="9"/>
  <c r="O578" i="9"/>
  <c r="P578" i="9"/>
  <c r="Q578" i="9"/>
  <c r="R578" i="9"/>
  <c r="S578" i="9"/>
  <c r="T578" i="9"/>
  <c r="U578" i="9"/>
  <c r="V578" i="9"/>
  <c r="W578" i="9"/>
  <c r="X578" i="9"/>
  <c r="Y578" i="9"/>
  <c r="Z578" i="9"/>
  <c r="B579" i="9"/>
  <c r="C579" i="9"/>
  <c r="D579" i="9"/>
  <c r="E579" i="9"/>
  <c r="F579" i="9"/>
  <c r="G579" i="9"/>
  <c r="H579" i="9"/>
  <c r="I579" i="9"/>
  <c r="J579" i="9"/>
  <c r="K579" i="9"/>
  <c r="L579" i="9"/>
  <c r="M579" i="9"/>
  <c r="N579" i="9"/>
  <c r="O579" i="9"/>
  <c r="P579" i="9"/>
  <c r="Q579" i="9"/>
  <c r="R579" i="9"/>
  <c r="S579" i="9"/>
  <c r="T579" i="9"/>
  <c r="U579" i="9"/>
  <c r="V579" i="9"/>
  <c r="W579" i="9"/>
  <c r="X579" i="9"/>
  <c r="Y579" i="9"/>
  <c r="Z579" i="9"/>
  <c r="B580" i="9"/>
  <c r="C580" i="9"/>
  <c r="D580" i="9"/>
  <c r="E580" i="9"/>
  <c r="F580" i="9"/>
  <c r="G580" i="9"/>
  <c r="H580" i="9"/>
  <c r="I580" i="9"/>
  <c r="J580" i="9"/>
  <c r="K580" i="9"/>
  <c r="L580" i="9"/>
  <c r="M580" i="9"/>
  <c r="N580" i="9"/>
  <c r="O580" i="9"/>
  <c r="P580" i="9"/>
  <c r="Q580" i="9"/>
  <c r="R580" i="9"/>
  <c r="S580" i="9"/>
  <c r="T580" i="9"/>
  <c r="U580" i="9"/>
  <c r="V580" i="9"/>
  <c r="W580" i="9"/>
  <c r="X580" i="9"/>
  <c r="Y580" i="9"/>
  <c r="Z580" i="9"/>
  <c r="B581" i="9"/>
  <c r="C581" i="9"/>
  <c r="D581" i="9"/>
  <c r="E581" i="9"/>
  <c r="F581" i="9"/>
  <c r="G581" i="9"/>
  <c r="H581" i="9"/>
  <c r="I581" i="9"/>
  <c r="J581" i="9"/>
  <c r="K581" i="9"/>
  <c r="L581" i="9"/>
  <c r="M581" i="9"/>
  <c r="N581" i="9"/>
  <c r="O581" i="9"/>
  <c r="P581" i="9"/>
  <c r="Q581" i="9"/>
  <c r="R581" i="9"/>
  <c r="S581" i="9"/>
  <c r="T581" i="9"/>
  <c r="U581" i="9"/>
  <c r="V581" i="9"/>
  <c r="W581" i="9"/>
  <c r="X581" i="9"/>
  <c r="Y581" i="9"/>
  <c r="Z581" i="9"/>
  <c r="B582" i="9"/>
  <c r="C582" i="9"/>
  <c r="D582" i="9"/>
  <c r="E582" i="9"/>
  <c r="F582" i="9"/>
  <c r="G582" i="9"/>
  <c r="H582" i="9"/>
  <c r="I582" i="9"/>
  <c r="J582" i="9"/>
  <c r="K582" i="9"/>
  <c r="L582" i="9"/>
  <c r="M582" i="9"/>
  <c r="N582" i="9"/>
  <c r="O582" i="9"/>
  <c r="P582" i="9"/>
  <c r="Q582" i="9"/>
  <c r="R582" i="9"/>
  <c r="S582" i="9"/>
  <c r="T582" i="9"/>
  <c r="U582" i="9"/>
  <c r="V582" i="9"/>
  <c r="W582" i="9"/>
  <c r="X582" i="9"/>
  <c r="Y582" i="9"/>
  <c r="Z582" i="9"/>
  <c r="B583" i="9"/>
  <c r="C583" i="9"/>
  <c r="D583" i="9"/>
  <c r="E583" i="9"/>
  <c r="F583" i="9"/>
  <c r="G583" i="9"/>
  <c r="H583" i="9"/>
  <c r="I583" i="9"/>
  <c r="J583" i="9"/>
  <c r="K583" i="9"/>
  <c r="L583" i="9"/>
  <c r="M583" i="9"/>
  <c r="N583" i="9"/>
  <c r="O583" i="9"/>
  <c r="P583" i="9"/>
  <c r="Q583" i="9"/>
  <c r="R583" i="9"/>
  <c r="S583" i="9"/>
  <c r="T583" i="9"/>
  <c r="U583" i="9"/>
  <c r="V583" i="9"/>
  <c r="W583" i="9"/>
  <c r="X583" i="9"/>
  <c r="Y583" i="9"/>
  <c r="Z583" i="9"/>
  <c r="B584" i="9"/>
  <c r="C584" i="9"/>
  <c r="D584" i="9"/>
  <c r="E584" i="9"/>
  <c r="F584" i="9"/>
  <c r="G584" i="9"/>
  <c r="H584" i="9"/>
  <c r="I584" i="9"/>
  <c r="J584" i="9"/>
  <c r="K584" i="9"/>
  <c r="L584" i="9"/>
  <c r="M584" i="9"/>
  <c r="N584" i="9"/>
  <c r="O584" i="9"/>
  <c r="P584" i="9"/>
  <c r="Q584" i="9"/>
  <c r="R584" i="9"/>
  <c r="S584" i="9"/>
  <c r="T584" i="9"/>
  <c r="U584" i="9"/>
  <c r="V584" i="9"/>
  <c r="W584" i="9"/>
  <c r="X584" i="9"/>
  <c r="Y584" i="9"/>
  <c r="Z584" i="9"/>
  <c r="B585" i="9"/>
  <c r="C585" i="9"/>
  <c r="D585" i="9"/>
  <c r="E585" i="9"/>
  <c r="F585" i="9"/>
  <c r="G585" i="9"/>
  <c r="H585" i="9"/>
  <c r="I585" i="9"/>
  <c r="J585" i="9"/>
  <c r="K585" i="9"/>
  <c r="L585" i="9"/>
  <c r="M585" i="9"/>
  <c r="N585" i="9"/>
  <c r="O585" i="9"/>
  <c r="P585" i="9"/>
  <c r="Q585" i="9"/>
  <c r="R585" i="9"/>
  <c r="S585" i="9"/>
  <c r="T585" i="9"/>
  <c r="U585" i="9"/>
  <c r="V585" i="9"/>
  <c r="W585" i="9"/>
  <c r="X585" i="9"/>
  <c r="Y585" i="9"/>
  <c r="Z585" i="9"/>
  <c r="B586" i="9"/>
  <c r="C586" i="9"/>
  <c r="D586" i="9"/>
  <c r="E586" i="9"/>
  <c r="F586" i="9"/>
  <c r="G586" i="9"/>
  <c r="H586" i="9"/>
  <c r="I586" i="9"/>
  <c r="J586" i="9"/>
  <c r="K586" i="9"/>
  <c r="L586" i="9"/>
  <c r="M586" i="9"/>
  <c r="N586" i="9"/>
  <c r="O586" i="9"/>
  <c r="P586" i="9"/>
  <c r="Q586" i="9"/>
  <c r="R586" i="9"/>
  <c r="S586" i="9"/>
  <c r="T586" i="9"/>
  <c r="U586" i="9"/>
  <c r="V586" i="9"/>
  <c r="W586" i="9"/>
  <c r="X586" i="9"/>
  <c r="Y586" i="9"/>
  <c r="Z586" i="9"/>
  <c r="B587" i="9"/>
  <c r="C587" i="9"/>
  <c r="D587" i="9"/>
  <c r="E587" i="9"/>
  <c r="F587" i="9"/>
  <c r="G587" i="9"/>
  <c r="H587" i="9"/>
  <c r="I587" i="9"/>
  <c r="J587" i="9"/>
  <c r="K587" i="9"/>
  <c r="L587" i="9"/>
  <c r="M587" i="9"/>
  <c r="N587" i="9"/>
  <c r="O587" i="9"/>
  <c r="P587" i="9"/>
  <c r="Q587" i="9"/>
  <c r="R587" i="9"/>
  <c r="S587" i="9"/>
  <c r="T587" i="9"/>
  <c r="U587" i="9"/>
  <c r="V587" i="9"/>
  <c r="W587" i="9"/>
  <c r="X587" i="9"/>
  <c r="Y587" i="9"/>
  <c r="Z587" i="9"/>
  <c r="B588" i="9"/>
  <c r="C588" i="9"/>
  <c r="D588" i="9"/>
  <c r="E588" i="9"/>
  <c r="F588" i="9"/>
  <c r="G588" i="9"/>
  <c r="H588" i="9"/>
  <c r="I588" i="9"/>
  <c r="J588" i="9"/>
  <c r="K588" i="9"/>
  <c r="L588" i="9"/>
  <c r="M588" i="9"/>
  <c r="N588" i="9"/>
  <c r="O588" i="9"/>
  <c r="P588" i="9"/>
  <c r="Q588" i="9"/>
  <c r="R588" i="9"/>
  <c r="S588" i="9"/>
  <c r="T588" i="9"/>
  <c r="U588" i="9"/>
  <c r="V588" i="9"/>
  <c r="W588" i="9"/>
  <c r="X588" i="9"/>
  <c r="Y588" i="9"/>
  <c r="Z588" i="9"/>
  <c r="B589" i="9"/>
  <c r="C589" i="9"/>
  <c r="D589" i="9"/>
  <c r="E589" i="9"/>
  <c r="F589" i="9"/>
  <c r="G589" i="9"/>
  <c r="H589" i="9"/>
  <c r="I589" i="9"/>
  <c r="J589" i="9"/>
  <c r="K589" i="9"/>
  <c r="L589" i="9"/>
  <c r="M589" i="9"/>
  <c r="N589" i="9"/>
  <c r="O589" i="9"/>
  <c r="P589" i="9"/>
  <c r="Q589" i="9"/>
  <c r="R589" i="9"/>
  <c r="S589" i="9"/>
  <c r="T589" i="9"/>
  <c r="U589" i="9"/>
  <c r="V589" i="9"/>
  <c r="W589" i="9"/>
  <c r="X589" i="9"/>
  <c r="Y589" i="9"/>
  <c r="Z589" i="9"/>
  <c r="B590" i="9"/>
  <c r="C590" i="9"/>
  <c r="D590" i="9"/>
  <c r="E590" i="9"/>
  <c r="F590" i="9"/>
  <c r="G590" i="9"/>
  <c r="H590" i="9"/>
  <c r="I590" i="9"/>
  <c r="J590" i="9"/>
  <c r="K590" i="9"/>
  <c r="L590" i="9"/>
  <c r="M590" i="9"/>
  <c r="N590" i="9"/>
  <c r="O590" i="9"/>
  <c r="P590" i="9"/>
  <c r="Q590" i="9"/>
  <c r="R590" i="9"/>
  <c r="S590" i="9"/>
  <c r="T590" i="9"/>
  <c r="U590" i="9"/>
  <c r="V590" i="9"/>
  <c r="W590" i="9"/>
  <c r="X590" i="9"/>
  <c r="Y590" i="9"/>
  <c r="Z590" i="9"/>
  <c r="B591" i="9"/>
  <c r="C591" i="9"/>
  <c r="D591" i="9"/>
  <c r="E591" i="9"/>
  <c r="F591" i="9"/>
  <c r="G591" i="9"/>
  <c r="H591" i="9"/>
  <c r="I591" i="9"/>
  <c r="J591" i="9"/>
  <c r="K591" i="9"/>
  <c r="L591" i="9"/>
  <c r="M591" i="9"/>
  <c r="N591" i="9"/>
  <c r="O591" i="9"/>
  <c r="P591" i="9"/>
  <c r="Q591" i="9"/>
  <c r="R591" i="9"/>
  <c r="S591" i="9"/>
  <c r="T591" i="9"/>
  <c r="U591" i="9"/>
  <c r="V591" i="9"/>
  <c r="W591" i="9"/>
  <c r="X591" i="9"/>
  <c r="Y591" i="9"/>
  <c r="Z591" i="9"/>
  <c r="B592" i="9"/>
  <c r="C592" i="9"/>
  <c r="D592" i="9"/>
  <c r="E592" i="9"/>
  <c r="F592" i="9"/>
  <c r="G592" i="9"/>
  <c r="H592" i="9"/>
  <c r="I592" i="9"/>
  <c r="J592" i="9"/>
  <c r="K592" i="9"/>
  <c r="L592" i="9"/>
  <c r="M592" i="9"/>
  <c r="N592" i="9"/>
  <c r="O592" i="9"/>
  <c r="P592" i="9"/>
  <c r="Q592" i="9"/>
  <c r="R592" i="9"/>
  <c r="S592" i="9"/>
  <c r="T592" i="9"/>
  <c r="U592" i="9"/>
  <c r="V592" i="9"/>
  <c r="W592" i="9"/>
  <c r="X592" i="9"/>
  <c r="Y592" i="9"/>
  <c r="Z592" i="9"/>
  <c r="B593" i="9"/>
  <c r="C593" i="9"/>
  <c r="D593" i="9"/>
  <c r="E593" i="9"/>
  <c r="F593" i="9"/>
  <c r="G593" i="9"/>
  <c r="H593" i="9"/>
  <c r="I593" i="9"/>
  <c r="J593" i="9"/>
  <c r="K593" i="9"/>
  <c r="L593" i="9"/>
  <c r="M593" i="9"/>
  <c r="N593" i="9"/>
  <c r="O593" i="9"/>
  <c r="P593" i="9"/>
  <c r="Q593" i="9"/>
  <c r="R593" i="9"/>
  <c r="S593" i="9"/>
  <c r="T593" i="9"/>
  <c r="U593" i="9"/>
  <c r="V593" i="9"/>
  <c r="W593" i="9"/>
  <c r="X593" i="9"/>
  <c r="Y593" i="9"/>
  <c r="Z593" i="9"/>
  <c r="B594" i="9"/>
  <c r="C594" i="9"/>
  <c r="D594" i="9"/>
  <c r="E594" i="9"/>
  <c r="F594" i="9"/>
  <c r="G594" i="9"/>
  <c r="H594" i="9"/>
  <c r="I594" i="9"/>
  <c r="J594" i="9"/>
  <c r="K594" i="9"/>
  <c r="L594" i="9"/>
  <c r="M594" i="9"/>
  <c r="N594" i="9"/>
  <c r="O594" i="9"/>
  <c r="P594" i="9"/>
  <c r="Q594" i="9"/>
  <c r="R594" i="9"/>
  <c r="S594" i="9"/>
  <c r="T594" i="9"/>
  <c r="U594" i="9"/>
  <c r="V594" i="9"/>
  <c r="W594" i="9"/>
  <c r="X594" i="9"/>
  <c r="Y594" i="9"/>
  <c r="Z594" i="9"/>
  <c r="B595" i="9"/>
  <c r="C595" i="9"/>
  <c r="D595" i="9"/>
  <c r="E595" i="9"/>
  <c r="F595" i="9"/>
  <c r="G595" i="9"/>
  <c r="H595" i="9"/>
  <c r="I595" i="9"/>
  <c r="J595" i="9"/>
  <c r="K595" i="9"/>
  <c r="L595" i="9"/>
  <c r="M595" i="9"/>
  <c r="N595" i="9"/>
  <c r="O595" i="9"/>
  <c r="P595" i="9"/>
  <c r="Q595" i="9"/>
  <c r="R595" i="9"/>
  <c r="S595" i="9"/>
  <c r="T595" i="9"/>
  <c r="U595" i="9"/>
  <c r="V595" i="9"/>
  <c r="W595" i="9"/>
  <c r="X595" i="9"/>
  <c r="Y595" i="9"/>
  <c r="Z595" i="9"/>
  <c r="B596" i="9"/>
  <c r="C596" i="9"/>
  <c r="D596" i="9"/>
  <c r="E596" i="9"/>
  <c r="F596" i="9"/>
  <c r="G596" i="9"/>
  <c r="H596" i="9"/>
  <c r="I596" i="9"/>
  <c r="J596" i="9"/>
  <c r="K596" i="9"/>
  <c r="L596" i="9"/>
  <c r="M596" i="9"/>
  <c r="N596" i="9"/>
  <c r="O596" i="9"/>
  <c r="P596" i="9"/>
  <c r="Q596" i="9"/>
  <c r="R596" i="9"/>
  <c r="S596" i="9"/>
  <c r="T596" i="9"/>
  <c r="U596" i="9"/>
  <c r="V596" i="9"/>
  <c r="W596" i="9"/>
  <c r="X596" i="9"/>
  <c r="Y596" i="9"/>
  <c r="Z596" i="9"/>
  <c r="B597" i="9"/>
  <c r="C597" i="9"/>
  <c r="D597" i="9"/>
  <c r="E597" i="9"/>
  <c r="F597" i="9"/>
  <c r="G597" i="9"/>
  <c r="H597" i="9"/>
  <c r="I597" i="9"/>
  <c r="J597" i="9"/>
  <c r="K597" i="9"/>
  <c r="L597" i="9"/>
  <c r="M597" i="9"/>
  <c r="N597" i="9"/>
  <c r="O597" i="9"/>
  <c r="P597" i="9"/>
  <c r="Q597" i="9"/>
  <c r="R597" i="9"/>
  <c r="S597" i="9"/>
  <c r="T597" i="9"/>
  <c r="U597" i="9"/>
  <c r="V597" i="9"/>
  <c r="W597" i="9"/>
  <c r="X597" i="9"/>
  <c r="Y597" i="9"/>
  <c r="Z597" i="9"/>
  <c r="B598" i="9"/>
  <c r="C598" i="9"/>
  <c r="D598" i="9"/>
  <c r="E598" i="9"/>
  <c r="F598" i="9"/>
  <c r="G598" i="9"/>
  <c r="H598" i="9"/>
  <c r="I598" i="9"/>
  <c r="J598" i="9"/>
  <c r="K598" i="9"/>
  <c r="L598" i="9"/>
  <c r="M598" i="9"/>
  <c r="N598" i="9"/>
  <c r="O598" i="9"/>
  <c r="P598" i="9"/>
  <c r="Q598" i="9"/>
  <c r="R598" i="9"/>
  <c r="S598" i="9"/>
  <c r="T598" i="9"/>
  <c r="U598" i="9"/>
  <c r="V598" i="9"/>
  <c r="W598" i="9"/>
  <c r="X598" i="9"/>
  <c r="Y598" i="9"/>
  <c r="Z598" i="9"/>
  <c r="B599" i="9"/>
  <c r="C599" i="9"/>
  <c r="D599" i="9"/>
  <c r="E599" i="9"/>
  <c r="F599" i="9"/>
  <c r="G599" i="9"/>
  <c r="H599" i="9"/>
  <c r="I599" i="9"/>
  <c r="J599" i="9"/>
  <c r="K599" i="9"/>
  <c r="L599" i="9"/>
  <c r="M599" i="9"/>
  <c r="N599" i="9"/>
  <c r="O599" i="9"/>
  <c r="P599" i="9"/>
  <c r="Q599" i="9"/>
  <c r="R599" i="9"/>
  <c r="S599" i="9"/>
  <c r="T599" i="9"/>
  <c r="U599" i="9"/>
  <c r="V599" i="9"/>
  <c r="W599" i="9"/>
  <c r="X599" i="9"/>
  <c r="Y599" i="9"/>
  <c r="Z599" i="9"/>
  <c r="B600" i="9"/>
  <c r="C600" i="9"/>
  <c r="D600" i="9"/>
  <c r="E600" i="9"/>
  <c r="F600" i="9"/>
  <c r="G600" i="9"/>
  <c r="H600" i="9"/>
  <c r="I600" i="9"/>
  <c r="J600" i="9"/>
  <c r="K600" i="9"/>
  <c r="L600" i="9"/>
  <c r="M600" i="9"/>
  <c r="N600" i="9"/>
  <c r="O600" i="9"/>
  <c r="P600" i="9"/>
  <c r="Q600" i="9"/>
  <c r="R600" i="9"/>
  <c r="S600" i="9"/>
  <c r="T600" i="9"/>
  <c r="U600" i="9"/>
  <c r="V600" i="9"/>
  <c r="W600" i="9"/>
  <c r="X600" i="9"/>
  <c r="Y600" i="9"/>
  <c r="Z600" i="9"/>
  <c r="B601" i="9"/>
  <c r="C601" i="9"/>
  <c r="D601" i="9"/>
  <c r="E601" i="9"/>
  <c r="F601" i="9"/>
  <c r="G601" i="9"/>
  <c r="H601" i="9"/>
  <c r="I601" i="9"/>
  <c r="J601" i="9"/>
  <c r="K601" i="9"/>
  <c r="L601" i="9"/>
  <c r="M601" i="9"/>
  <c r="N601" i="9"/>
  <c r="O601" i="9"/>
  <c r="P601" i="9"/>
  <c r="Q601" i="9"/>
  <c r="R601" i="9"/>
  <c r="S601" i="9"/>
  <c r="T601" i="9"/>
  <c r="U601" i="9"/>
  <c r="V601" i="9"/>
  <c r="W601" i="9"/>
  <c r="X601" i="9"/>
  <c r="Y601" i="9"/>
  <c r="Z601" i="9"/>
  <c r="B602" i="9"/>
  <c r="C602" i="9"/>
  <c r="D602" i="9"/>
  <c r="E602" i="9"/>
  <c r="F602" i="9"/>
  <c r="G602" i="9"/>
  <c r="H602" i="9"/>
  <c r="I602" i="9"/>
  <c r="J602" i="9"/>
  <c r="K602" i="9"/>
  <c r="L602" i="9"/>
  <c r="M602" i="9"/>
  <c r="N602" i="9"/>
  <c r="O602" i="9"/>
  <c r="P602" i="9"/>
  <c r="Q602" i="9"/>
  <c r="R602" i="9"/>
  <c r="S602" i="9"/>
  <c r="T602" i="9"/>
  <c r="U602" i="9"/>
  <c r="V602" i="9"/>
  <c r="W602" i="9"/>
  <c r="X602" i="9"/>
  <c r="Y602" i="9"/>
  <c r="Z602" i="9"/>
  <c r="B603" i="9"/>
  <c r="C603" i="9"/>
  <c r="D603" i="9"/>
  <c r="E603" i="9"/>
  <c r="F603" i="9"/>
  <c r="G603" i="9"/>
  <c r="H603" i="9"/>
  <c r="I603" i="9"/>
  <c r="J603" i="9"/>
  <c r="K603" i="9"/>
  <c r="L603" i="9"/>
  <c r="M603" i="9"/>
  <c r="N603" i="9"/>
  <c r="O603" i="9"/>
  <c r="P603" i="9"/>
  <c r="Q603" i="9"/>
  <c r="R603" i="9"/>
  <c r="S603" i="9"/>
  <c r="T603" i="9"/>
  <c r="U603" i="9"/>
  <c r="V603" i="9"/>
  <c r="W603" i="9"/>
  <c r="X603" i="9"/>
  <c r="Y603" i="9"/>
  <c r="Z603" i="9"/>
  <c r="B604" i="9"/>
  <c r="C604" i="9"/>
  <c r="D604" i="9"/>
  <c r="E604" i="9"/>
  <c r="F604" i="9"/>
  <c r="G604" i="9"/>
  <c r="H604" i="9"/>
  <c r="I604" i="9"/>
  <c r="J604" i="9"/>
  <c r="K604" i="9"/>
  <c r="L604" i="9"/>
  <c r="M604" i="9"/>
  <c r="N604" i="9"/>
  <c r="O604" i="9"/>
  <c r="P604" i="9"/>
  <c r="Q604" i="9"/>
  <c r="R604" i="9"/>
  <c r="S604" i="9"/>
  <c r="T604" i="9"/>
  <c r="U604" i="9"/>
  <c r="V604" i="9"/>
  <c r="W604" i="9"/>
  <c r="X604" i="9"/>
  <c r="Y604" i="9"/>
  <c r="Z604" i="9"/>
  <c r="B605" i="9"/>
  <c r="C605" i="9"/>
  <c r="D605" i="9"/>
  <c r="E605" i="9"/>
  <c r="F605" i="9"/>
  <c r="G605" i="9"/>
  <c r="H605" i="9"/>
  <c r="I605" i="9"/>
  <c r="J605" i="9"/>
  <c r="K605" i="9"/>
  <c r="L605" i="9"/>
  <c r="M605" i="9"/>
  <c r="N605" i="9"/>
  <c r="O605" i="9"/>
  <c r="P605" i="9"/>
  <c r="Q605" i="9"/>
  <c r="R605" i="9"/>
  <c r="S605" i="9"/>
  <c r="T605" i="9"/>
  <c r="U605" i="9"/>
  <c r="V605" i="9"/>
  <c r="W605" i="9"/>
  <c r="X605" i="9"/>
  <c r="Y605" i="9"/>
  <c r="Z605" i="9"/>
  <c r="B606" i="9"/>
  <c r="C606" i="9"/>
  <c r="D606" i="9"/>
  <c r="E606" i="9"/>
  <c r="F606" i="9"/>
  <c r="G606" i="9"/>
  <c r="H606" i="9"/>
  <c r="I606" i="9"/>
  <c r="J606" i="9"/>
  <c r="K606" i="9"/>
  <c r="L606" i="9"/>
  <c r="M606" i="9"/>
  <c r="N606" i="9"/>
  <c r="O606" i="9"/>
  <c r="P606" i="9"/>
  <c r="Q606" i="9"/>
  <c r="R606" i="9"/>
  <c r="S606" i="9"/>
  <c r="T606" i="9"/>
  <c r="U606" i="9"/>
  <c r="V606" i="9"/>
  <c r="W606" i="9"/>
  <c r="X606" i="9"/>
  <c r="Y606" i="9"/>
  <c r="Z606" i="9"/>
  <c r="B607" i="9"/>
  <c r="C607" i="9"/>
  <c r="D607" i="9"/>
  <c r="E607" i="9"/>
  <c r="F607" i="9"/>
  <c r="G607" i="9"/>
  <c r="H607" i="9"/>
  <c r="I607" i="9"/>
  <c r="J607" i="9"/>
  <c r="K607" i="9"/>
  <c r="L607" i="9"/>
  <c r="M607" i="9"/>
  <c r="N607" i="9"/>
  <c r="O607" i="9"/>
  <c r="P607" i="9"/>
  <c r="Q607" i="9"/>
  <c r="R607" i="9"/>
  <c r="S607" i="9"/>
  <c r="T607" i="9"/>
  <c r="U607" i="9"/>
  <c r="V607" i="9"/>
  <c r="W607" i="9"/>
  <c r="X607" i="9"/>
  <c r="Y607" i="9"/>
  <c r="Z607" i="9"/>
  <c r="B608" i="9"/>
  <c r="C608" i="9"/>
  <c r="D608" i="9"/>
  <c r="E608" i="9"/>
  <c r="F608" i="9"/>
  <c r="G608" i="9"/>
  <c r="H608" i="9"/>
  <c r="I608" i="9"/>
  <c r="J608" i="9"/>
  <c r="K608" i="9"/>
  <c r="L608" i="9"/>
  <c r="M608" i="9"/>
  <c r="N608" i="9"/>
  <c r="O608" i="9"/>
  <c r="P608" i="9"/>
  <c r="Q608" i="9"/>
  <c r="R608" i="9"/>
  <c r="S608" i="9"/>
  <c r="T608" i="9"/>
  <c r="U608" i="9"/>
  <c r="V608" i="9"/>
  <c r="W608" i="9"/>
  <c r="X608" i="9"/>
  <c r="Y608" i="9"/>
  <c r="Z608" i="9"/>
  <c r="B609" i="9"/>
  <c r="C609" i="9"/>
  <c r="D609" i="9"/>
  <c r="E609" i="9"/>
  <c r="F609" i="9"/>
  <c r="G609" i="9"/>
  <c r="H609" i="9"/>
  <c r="I609" i="9"/>
  <c r="J609" i="9"/>
  <c r="K609" i="9"/>
  <c r="L609" i="9"/>
  <c r="M609" i="9"/>
  <c r="N609" i="9"/>
  <c r="O609" i="9"/>
  <c r="P609" i="9"/>
  <c r="Q609" i="9"/>
  <c r="R609" i="9"/>
  <c r="S609" i="9"/>
  <c r="T609" i="9"/>
  <c r="U609" i="9"/>
  <c r="V609" i="9"/>
  <c r="W609" i="9"/>
  <c r="X609" i="9"/>
  <c r="Y609" i="9"/>
  <c r="Z609" i="9"/>
  <c r="B610" i="9"/>
  <c r="C610" i="9"/>
  <c r="D610" i="9"/>
  <c r="E610" i="9"/>
  <c r="F610" i="9"/>
  <c r="G610" i="9"/>
  <c r="H610" i="9"/>
  <c r="I610" i="9"/>
  <c r="J610" i="9"/>
  <c r="K610" i="9"/>
  <c r="L610" i="9"/>
  <c r="M610" i="9"/>
  <c r="N610" i="9"/>
  <c r="O610" i="9"/>
  <c r="P610" i="9"/>
  <c r="Q610" i="9"/>
  <c r="R610" i="9"/>
  <c r="S610" i="9"/>
  <c r="T610" i="9"/>
  <c r="U610" i="9"/>
  <c r="V610" i="9"/>
  <c r="W610" i="9"/>
  <c r="X610" i="9"/>
  <c r="Y610" i="9"/>
  <c r="Z610" i="9"/>
  <c r="B611" i="9"/>
  <c r="C611" i="9"/>
  <c r="D611" i="9"/>
  <c r="E611" i="9"/>
  <c r="F611" i="9"/>
  <c r="G611" i="9"/>
  <c r="H611" i="9"/>
  <c r="I611" i="9"/>
  <c r="J611" i="9"/>
  <c r="K611" i="9"/>
  <c r="L611" i="9"/>
  <c r="M611" i="9"/>
  <c r="N611" i="9"/>
  <c r="O611" i="9"/>
  <c r="P611" i="9"/>
  <c r="Q611" i="9"/>
  <c r="R611" i="9"/>
  <c r="S611" i="9"/>
  <c r="T611" i="9"/>
  <c r="U611" i="9"/>
  <c r="V611" i="9"/>
  <c r="W611" i="9"/>
  <c r="X611" i="9"/>
  <c r="Y611" i="9"/>
  <c r="Z611" i="9"/>
  <c r="B612" i="9"/>
  <c r="C612" i="9"/>
  <c r="D612" i="9"/>
  <c r="E612" i="9"/>
  <c r="F612" i="9"/>
  <c r="G612" i="9"/>
  <c r="H612" i="9"/>
  <c r="I612" i="9"/>
  <c r="J612" i="9"/>
  <c r="K612" i="9"/>
  <c r="L612" i="9"/>
  <c r="M612" i="9"/>
  <c r="N612" i="9"/>
  <c r="O612" i="9"/>
  <c r="P612" i="9"/>
  <c r="Q612" i="9"/>
  <c r="R612" i="9"/>
  <c r="S612" i="9"/>
  <c r="T612" i="9"/>
  <c r="U612" i="9"/>
  <c r="V612" i="9"/>
  <c r="W612" i="9"/>
  <c r="X612" i="9"/>
  <c r="Y612" i="9"/>
  <c r="Z612" i="9"/>
  <c r="B613" i="9"/>
  <c r="C613" i="9"/>
  <c r="D613" i="9"/>
  <c r="E613" i="9"/>
  <c r="F613" i="9"/>
  <c r="G613" i="9"/>
  <c r="H613" i="9"/>
  <c r="I613" i="9"/>
  <c r="J613" i="9"/>
  <c r="K613" i="9"/>
  <c r="L613" i="9"/>
  <c r="M613" i="9"/>
  <c r="N613" i="9"/>
  <c r="O613" i="9"/>
  <c r="P613" i="9"/>
  <c r="Q613" i="9"/>
  <c r="R613" i="9"/>
  <c r="S613" i="9"/>
  <c r="T613" i="9"/>
  <c r="U613" i="9"/>
  <c r="V613" i="9"/>
  <c r="W613" i="9"/>
  <c r="X613" i="9"/>
  <c r="Y613" i="9"/>
  <c r="Z613" i="9"/>
  <c r="B614" i="9"/>
  <c r="C614" i="9"/>
  <c r="D614" i="9"/>
  <c r="E614" i="9"/>
  <c r="F614" i="9"/>
  <c r="G614" i="9"/>
  <c r="H614" i="9"/>
  <c r="I614" i="9"/>
  <c r="J614" i="9"/>
  <c r="K614" i="9"/>
  <c r="L614" i="9"/>
  <c r="M614" i="9"/>
  <c r="N614" i="9"/>
  <c r="O614" i="9"/>
  <c r="P614" i="9"/>
  <c r="Q614" i="9"/>
  <c r="R614" i="9"/>
  <c r="S614" i="9"/>
  <c r="T614" i="9"/>
  <c r="U614" i="9"/>
  <c r="V614" i="9"/>
  <c r="W614" i="9"/>
  <c r="X614" i="9"/>
  <c r="Y614" i="9"/>
  <c r="Z614" i="9"/>
  <c r="B615" i="9"/>
  <c r="C615" i="9"/>
  <c r="D615" i="9"/>
  <c r="E615" i="9"/>
  <c r="F615" i="9"/>
  <c r="G615" i="9"/>
  <c r="H615" i="9"/>
  <c r="I615" i="9"/>
  <c r="J615" i="9"/>
  <c r="K615" i="9"/>
  <c r="L615" i="9"/>
  <c r="M615" i="9"/>
  <c r="N615" i="9"/>
  <c r="O615" i="9"/>
  <c r="P615" i="9"/>
  <c r="Q615" i="9"/>
  <c r="R615" i="9"/>
  <c r="S615" i="9"/>
  <c r="T615" i="9"/>
  <c r="U615" i="9"/>
  <c r="V615" i="9"/>
  <c r="W615" i="9"/>
  <c r="X615" i="9"/>
  <c r="Y615" i="9"/>
  <c r="Z615" i="9"/>
  <c r="B616" i="9"/>
  <c r="C616" i="9"/>
  <c r="D616" i="9"/>
  <c r="E616" i="9"/>
  <c r="F616" i="9"/>
  <c r="G616" i="9"/>
  <c r="H616" i="9"/>
  <c r="I616" i="9"/>
  <c r="J616" i="9"/>
  <c r="K616" i="9"/>
  <c r="L616" i="9"/>
  <c r="M616" i="9"/>
  <c r="N616" i="9"/>
  <c r="O616" i="9"/>
  <c r="P616" i="9"/>
  <c r="Q616" i="9"/>
  <c r="R616" i="9"/>
  <c r="S616" i="9"/>
  <c r="T616" i="9"/>
  <c r="U616" i="9"/>
  <c r="V616" i="9"/>
  <c r="W616" i="9"/>
  <c r="X616" i="9"/>
  <c r="Y616" i="9"/>
  <c r="Z616" i="9"/>
  <c r="B617" i="9"/>
  <c r="C617" i="9"/>
  <c r="D617" i="9"/>
  <c r="E617" i="9"/>
  <c r="F617" i="9"/>
  <c r="G617" i="9"/>
  <c r="H617" i="9"/>
  <c r="I617" i="9"/>
  <c r="J617" i="9"/>
  <c r="K617" i="9"/>
  <c r="L617" i="9"/>
  <c r="M617" i="9"/>
  <c r="N617" i="9"/>
  <c r="O617" i="9"/>
  <c r="P617" i="9"/>
  <c r="Q617" i="9"/>
  <c r="R617" i="9"/>
  <c r="S617" i="9"/>
  <c r="T617" i="9"/>
  <c r="U617" i="9"/>
  <c r="V617" i="9"/>
  <c r="W617" i="9"/>
  <c r="X617" i="9"/>
  <c r="Y617" i="9"/>
  <c r="Z617" i="9"/>
  <c r="B618" i="9"/>
  <c r="C618" i="9"/>
  <c r="D618" i="9"/>
  <c r="E618" i="9"/>
  <c r="F618" i="9"/>
  <c r="G618" i="9"/>
  <c r="H618" i="9"/>
  <c r="I618" i="9"/>
  <c r="J618" i="9"/>
  <c r="K618" i="9"/>
  <c r="L618" i="9"/>
  <c r="M618" i="9"/>
  <c r="N618" i="9"/>
  <c r="O618" i="9"/>
  <c r="P618" i="9"/>
  <c r="Q618" i="9"/>
  <c r="R618" i="9"/>
  <c r="S618" i="9"/>
  <c r="T618" i="9"/>
  <c r="U618" i="9"/>
  <c r="V618" i="9"/>
  <c r="W618" i="9"/>
  <c r="X618" i="9"/>
  <c r="Y618" i="9"/>
  <c r="Z618" i="9"/>
  <c r="B619" i="9"/>
  <c r="C619" i="9"/>
  <c r="D619" i="9"/>
  <c r="E619" i="9"/>
  <c r="F619" i="9"/>
  <c r="G619" i="9"/>
  <c r="H619" i="9"/>
  <c r="I619" i="9"/>
  <c r="J619" i="9"/>
  <c r="K619" i="9"/>
  <c r="L619" i="9"/>
  <c r="M619" i="9"/>
  <c r="N619" i="9"/>
  <c r="O619" i="9"/>
  <c r="P619" i="9"/>
  <c r="Q619" i="9"/>
  <c r="R619" i="9"/>
  <c r="S619" i="9"/>
  <c r="T619" i="9"/>
  <c r="U619" i="9"/>
  <c r="V619" i="9"/>
  <c r="W619" i="9"/>
  <c r="X619" i="9"/>
  <c r="Y619" i="9"/>
  <c r="Z619" i="9"/>
  <c r="B620" i="9"/>
  <c r="C620" i="9"/>
  <c r="D620" i="9"/>
  <c r="E620" i="9"/>
  <c r="F620" i="9"/>
  <c r="G620" i="9"/>
  <c r="H620" i="9"/>
  <c r="I620" i="9"/>
  <c r="J620" i="9"/>
  <c r="K620" i="9"/>
  <c r="L620" i="9"/>
  <c r="M620" i="9"/>
  <c r="N620" i="9"/>
  <c r="O620" i="9"/>
  <c r="P620" i="9"/>
  <c r="Q620" i="9"/>
  <c r="R620" i="9"/>
  <c r="S620" i="9"/>
  <c r="T620" i="9"/>
  <c r="U620" i="9"/>
  <c r="V620" i="9"/>
  <c r="W620" i="9"/>
  <c r="X620" i="9"/>
  <c r="Y620" i="9"/>
  <c r="Z620" i="9"/>
  <c r="B621" i="9"/>
  <c r="C621" i="9"/>
  <c r="D621" i="9"/>
  <c r="E621" i="9"/>
  <c r="F621" i="9"/>
  <c r="G621" i="9"/>
  <c r="H621" i="9"/>
  <c r="I621" i="9"/>
  <c r="J621" i="9"/>
  <c r="K621" i="9"/>
  <c r="L621" i="9"/>
  <c r="M621" i="9"/>
  <c r="N621" i="9"/>
  <c r="O621" i="9"/>
  <c r="P621" i="9"/>
  <c r="Q621" i="9"/>
  <c r="R621" i="9"/>
  <c r="S621" i="9"/>
  <c r="T621" i="9"/>
  <c r="U621" i="9"/>
  <c r="V621" i="9"/>
  <c r="W621" i="9"/>
  <c r="X621" i="9"/>
  <c r="Y621" i="9"/>
  <c r="Z621" i="9"/>
  <c r="B622" i="9"/>
  <c r="C622" i="9"/>
  <c r="D622" i="9"/>
  <c r="E622" i="9"/>
  <c r="F622" i="9"/>
  <c r="G622" i="9"/>
  <c r="H622" i="9"/>
  <c r="I622" i="9"/>
  <c r="J622" i="9"/>
  <c r="K622" i="9"/>
  <c r="L622" i="9"/>
  <c r="M622" i="9"/>
  <c r="N622" i="9"/>
  <c r="O622" i="9"/>
  <c r="P622" i="9"/>
  <c r="Q622" i="9"/>
  <c r="R622" i="9"/>
  <c r="S622" i="9"/>
  <c r="T622" i="9"/>
  <c r="U622" i="9"/>
  <c r="V622" i="9"/>
  <c r="W622" i="9"/>
  <c r="X622" i="9"/>
  <c r="Y622" i="9"/>
  <c r="Z622" i="9"/>
  <c r="B623" i="9"/>
  <c r="C623" i="9"/>
  <c r="D623" i="9"/>
  <c r="E623" i="9"/>
  <c r="F623" i="9"/>
  <c r="G623" i="9"/>
  <c r="H623" i="9"/>
  <c r="I623" i="9"/>
  <c r="J623" i="9"/>
  <c r="K623" i="9"/>
  <c r="L623" i="9"/>
  <c r="M623" i="9"/>
  <c r="N623" i="9"/>
  <c r="O623" i="9"/>
  <c r="P623" i="9"/>
  <c r="Q623" i="9"/>
  <c r="R623" i="9"/>
  <c r="S623" i="9"/>
  <c r="T623" i="9"/>
  <c r="U623" i="9"/>
  <c r="V623" i="9"/>
  <c r="W623" i="9"/>
  <c r="X623" i="9"/>
  <c r="Y623" i="9"/>
  <c r="Z623" i="9"/>
  <c r="B624" i="9"/>
  <c r="C624" i="9"/>
  <c r="D624" i="9"/>
  <c r="E624" i="9"/>
  <c r="F624" i="9"/>
  <c r="G624" i="9"/>
  <c r="H624" i="9"/>
  <c r="I624" i="9"/>
  <c r="J624" i="9"/>
  <c r="K624" i="9"/>
  <c r="L624" i="9"/>
  <c r="M624" i="9"/>
  <c r="N624" i="9"/>
  <c r="O624" i="9"/>
  <c r="P624" i="9"/>
  <c r="Q624" i="9"/>
  <c r="R624" i="9"/>
  <c r="S624" i="9"/>
  <c r="T624" i="9"/>
  <c r="U624" i="9"/>
  <c r="V624" i="9"/>
  <c r="W624" i="9"/>
  <c r="X624" i="9"/>
  <c r="Y624" i="9"/>
  <c r="Z624" i="9"/>
  <c r="B625" i="9"/>
  <c r="C625" i="9"/>
  <c r="D625" i="9"/>
  <c r="E625" i="9"/>
  <c r="F625" i="9"/>
  <c r="G625" i="9"/>
  <c r="H625" i="9"/>
  <c r="I625" i="9"/>
  <c r="J625" i="9"/>
  <c r="K625" i="9"/>
  <c r="L625" i="9"/>
  <c r="M625" i="9"/>
  <c r="N625" i="9"/>
  <c r="O625" i="9"/>
  <c r="P625" i="9"/>
  <c r="Q625" i="9"/>
  <c r="R625" i="9"/>
  <c r="S625" i="9"/>
  <c r="T625" i="9"/>
  <c r="U625" i="9"/>
  <c r="V625" i="9"/>
  <c r="W625" i="9"/>
  <c r="X625" i="9"/>
  <c r="Y625" i="9"/>
  <c r="Z625" i="9"/>
  <c r="B626" i="9"/>
  <c r="C626" i="9"/>
  <c r="D626" i="9"/>
  <c r="E626" i="9"/>
  <c r="F626" i="9"/>
  <c r="G626" i="9"/>
  <c r="H626" i="9"/>
  <c r="I626" i="9"/>
  <c r="J626" i="9"/>
  <c r="K626" i="9"/>
  <c r="L626" i="9"/>
  <c r="M626" i="9"/>
  <c r="N626" i="9"/>
  <c r="O626" i="9"/>
  <c r="P626" i="9"/>
  <c r="Q626" i="9"/>
  <c r="R626" i="9"/>
  <c r="S626" i="9"/>
  <c r="T626" i="9"/>
  <c r="U626" i="9"/>
  <c r="V626" i="9"/>
  <c r="W626" i="9"/>
  <c r="X626" i="9"/>
  <c r="Y626" i="9"/>
  <c r="Z626" i="9"/>
  <c r="B627" i="9"/>
  <c r="C627" i="9"/>
  <c r="D627" i="9"/>
  <c r="E627" i="9"/>
  <c r="F627" i="9"/>
  <c r="G627" i="9"/>
  <c r="H627" i="9"/>
  <c r="I627" i="9"/>
  <c r="J627" i="9"/>
  <c r="K627" i="9"/>
  <c r="L627" i="9"/>
  <c r="M627" i="9"/>
  <c r="N627" i="9"/>
  <c r="O627" i="9"/>
  <c r="P627" i="9"/>
  <c r="Q627" i="9"/>
  <c r="R627" i="9"/>
  <c r="S627" i="9"/>
  <c r="T627" i="9"/>
  <c r="U627" i="9"/>
  <c r="V627" i="9"/>
  <c r="W627" i="9"/>
  <c r="X627" i="9"/>
  <c r="Y627" i="9"/>
  <c r="Z627" i="9"/>
  <c r="B628" i="9"/>
  <c r="C628" i="9"/>
  <c r="D628" i="9"/>
  <c r="E628" i="9"/>
  <c r="F628" i="9"/>
  <c r="G628" i="9"/>
  <c r="H628" i="9"/>
  <c r="I628" i="9"/>
  <c r="J628" i="9"/>
  <c r="K628" i="9"/>
  <c r="L628" i="9"/>
  <c r="M628" i="9"/>
  <c r="N628" i="9"/>
  <c r="O628" i="9"/>
  <c r="P628" i="9"/>
  <c r="Q628" i="9"/>
  <c r="R628" i="9"/>
  <c r="S628" i="9"/>
  <c r="T628" i="9"/>
  <c r="U628" i="9"/>
  <c r="V628" i="9"/>
  <c r="W628" i="9"/>
  <c r="X628" i="9"/>
  <c r="Y628" i="9"/>
  <c r="Z628" i="9"/>
  <c r="B629" i="9"/>
  <c r="C629" i="9"/>
  <c r="D629" i="9"/>
  <c r="E629" i="9"/>
  <c r="F629" i="9"/>
  <c r="G629" i="9"/>
  <c r="H629" i="9"/>
  <c r="I629" i="9"/>
  <c r="J629" i="9"/>
  <c r="K629" i="9"/>
  <c r="L629" i="9"/>
  <c r="M629" i="9"/>
  <c r="N629" i="9"/>
  <c r="O629" i="9"/>
  <c r="P629" i="9"/>
  <c r="Q629" i="9"/>
  <c r="R629" i="9"/>
  <c r="S629" i="9"/>
  <c r="T629" i="9"/>
  <c r="U629" i="9"/>
  <c r="V629" i="9"/>
  <c r="W629" i="9"/>
  <c r="X629" i="9"/>
  <c r="Y629" i="9"/>
  <c r="Z629" i="9"/>
  <c r="B630" i="9"/>
  <c r="C630" i="9"/>
  <c r="D630" i="9"/>
  <c r="E630" i="9"/>
  <c r="F630" i="9"/>
  <c r="G630" i="9"/>
  <c r="H630" i="9"/>
  <c r="I630" i="9"/>
  <c r="J630" i="9"/>
  <c r="K630" i="9"/>
  <c r="L630" i="9"/>
  <c r="M630" i="9"/>
  <c r="N630" i="9"/>
  <c r="O630" i="9"/>
  <c r="P630" i="9"/>
  <c r="Q630" i="9"/>
  <c r="R630" i="9"/>
  <c r="S630" i="9"/>
  <c r="T630" i="9"/>
  <c r="U630" i="9"/>
  <c r="V630" i="9"/>
  <c r="W630" i="9"/>
  <c r="X630" i="9"/>
  <c r="Y630" i="9"/>
  <c r="Z630" i="9"/>
  <c r="B631" i="9"/>
  <c r="C631" i="9"/>
  <c r="D631" i="9"/>
  <c r="E631" i="9"/>
  <c r="F631" i="9"/>
  <c r="G631" i="9"/>
  <c r="H631" i="9"/>
  <c r="I631" i="9"/>
  <c r="J631" i="9"/>
  <c r="K631" i="9"/>
  <c r="L631" i="9"/>
  <c r="M631" i="9"/>
  <c r="N631" i="9"/>
  <c r="O631" i="9"/>
  <c r="P631" i="9"/>
  <c r="Q631" i="9"/>
  <c r="R631" i="9"/>
  <c r="S631" i="9"/>
  <c r="T631" i="9"/>
  <c r="U631" i="9"/>
  <c r="V631" i="9"/>
  <c r="W631" i="9"/>
  <c r="X631" i="9"/>
  <c r="Y631" i="9"/>
  <c r="Z631" i="9"/>
  <c r="B632" i="9"/>
  <c r="C632" i="9"/>
  <c r="D632" i="9"/>
  <c r="E632" i="9"/>
  <c r="F632" i="9"/>
  <c r="G632" i="9"/>
  <c r="H632" i="9"/>
  <c r="I632" i="9"/>
  <c r="J632" i="9"/>
  <c r="K632" i="9"/>
  <c r="L632" i="9"/>
  <c r="M632" i="9"/>
  <c r="N632" i="9"/>
  <c r="O632" i="9"/>
  <c r="P632" i="9"/>
  <c r="Q632" i="9"/>
  <c r="R632" i="9"/>
  <c r="S632" i="9"/>
  <c r="T632" i="9"/>
  <c r="U632" i="9"/>
  <c r="V632" i="9"/>
  <c r="W632" i="9"/>
  <c r="X632" i="9"/>
  <c r="Y632" i="9"/>
  <c r="Z632" i="9"/>
  <c r="B633" i="9"/>
  <c r="C633" i="9"/>
  <c r="D633" i="9"/>
  <c r="E633" i="9"/>
  <c r="F633" i="9"/>
  <c r="G633" i="9"/>
  <c r="H633" i="9"/>
  <c r="I633" i="9"/>
  <c r="J633" i="9"/>
  <c r="K633" i="9"/>
  <c r="L633" i="9"/>
  <c r="M633" i="9"/>
  <c r="N633" i="9"/>
  <c r="O633" i="9"/>
  <c r="P633" i="9"/>
  <c r="Q633" i="9"/>
  <c r="R633" i="9"/>
  <c r="S633" i="9"/>
  <c r="T633" i="9"/>
  <c r="U633" i="9"/>
  <c r="V633" i="9"/>
  <c r="W633" i="9"/>
  <c r="X633" i="9"/>
  <c r="Y633" i="9"/>
  <c r="Z633" i="9"/>
  <c r="B634" i="9"/>
  <c r="C634" i="9"/>
  <c r="D634" i="9"/>
  <c r="E634" i="9"/>
  <c r="F634" i="9"/>
  <c r="G634" i="9"/>
  <c r="H634" i="9"/>
  <c r="I634" i="9"/>
  <c r="J634" i="9"/>
  <c r="K634" i="9"/>
  <c r="L634" i="9"/>
  <c r="M634" i="9"/>
  <c r="N634" i="9"/>
  <c r="O634" i="9"/>
  <c r="P634" i="9"/>
  <c r="Q634" i="9"/>
  <c r="R634" i="9"/>
  <c r="S634" i="9"/>
  <c r="T634" i="9"/>
  <c r="U634" i="9"/>
  <c r="V634" i="9"/>
  <c r="W634" i="9"/>
  <c r="X634" i="9"/>
  <c r="Y634" i="9"/>
  <c r="Z634" i="9"/>
  <c r="B635" i="9"/>
  <c r="C635" i="9"/>
  <c r="D635" i="9"/>
  <c r="E635" i="9"/>
  <c r="F635" i="9"/>
  <c r="G635" i="9"/>
  <c r="H635" i="9"/>
  <c r="I635" i="9"/>
  <c r="J635" i="9"/>
  <c r="K635" i="9"/>
  <c r="L635" i="9"/>
  <c r="M635" i="9"/>
  <c r="N635" i="9"/>
  <c r="O635" i="9"/>
  <c r="P635" i="9"/>
  <c r="Q635" i="9"/>
  <c r="R635" i="9"/>
  <c r="S635" i="9"/>
  <c r="T635" i="9"/>
  <c r="U635" i="9"/>
  <c r="V635" i="9"/>
  <c r="W635" i="9"/>
  <c r="X635" i="9"/>
  <c r="Y635" i="9"/>
  <c r="Z635" i="9"/>
  <c r="B636" i="9"/>
  <c r="C636" i="9"/>
  <c r="D636" i="9"/>
  <c r="E636" i="9"/>
  <c r="F636" i="9"/>
  <c r="G636" i="9"/>
  <c r="H636" i="9"/>
  <c r="I636" i="9"/>
  <c r="J636" i="9"/>
  <c r="K636" i="9"/>
  <c r="L636" i="9"/>
  <c r="M636" i="9"/>
  <c r="N636" i="9"/>
  <c r="O636" i="9"/>
  <c r="P636" i="9"/>
  <c r="Q636" i="9"/>
  <c r="R636" i="9"/>
  <c r="S636" i="9"/>
  <c r="T636" i="9"/>
  <c r="U636" i="9"/>
  <c r="V636" i="9"/>
  <c r="W636" i="9"/>
  <c r="X636" i="9"/>
  <c r="Y636" i="9"/>
  <c r="Z636" i="9"/>
  <c r="B637" i="9"/>
  <c r="C637" i="9"/>
  <c r="D637" i="9"/>
  <c r="E637" i="9"/>
  <c r="F637" i="9"/>
  <c r="G637" i="9"/>
  <c r="H637" i="9"/>
  <c r="I637" i="9"/>
  <c r="J637" i="9"/>
  <c r="K637" i="9"/>
  <c r="L637" i="9"/>
  <c r="M637" i="9"/>
  <c r="N637" i="9"/>
  <c r="O637" i="9"/>
  <c r="P637" i="9"/>
  <c r="Q637" i="9"/>
  <c r="R637" i="9"/>
  <c r="S637" i="9"/>
  <c r="T637" i="9"/>
  <c r="U637" i="9"/>
  <c r="V637" i="9"/>
  <c r="W637" i="9"/>
  <c r="X637" i="9"/>
  <c r="Y637" i="9"/>
  <c r="Z637" i="9"/>
  <c r="B638" i="9"/>
  <c r="C638" i="9"/>
  <c r="D638" i="9"/>
  <c r="E638" i="9"/>
  <c r="F638" i="9"/>
  <c r="G638" i="9"/>
  <c r="H638" i="9"/>
  <c r="I638" i="9"/>
  <c r="J638" i="9"/>
  <c r="K638" i="9"/>
  <c r="L638" i="9"/>
  <c r="M638" i="9"/>
  <c r="N638" i="9"/>
  <c r="O638" i="9"/>
  <c r="P638" i="9"/>
  <c r="Q638" i="9"/>
  <c r="R638" i="9"/>
  <c r="S638" i="9"/>
  <c r="T638" i="9"/>
  <c r="U638" i="9"/>
  <c r="V638" i="9"/>
  <c r="W638" i="9"/>
  <c r="X638" i="9"/>
  <c r="Y638" i="9"/>
  <c r="Z638" i="9"/>
  <c r="B639" i="9"/>
  <c r="C639" i="9"/>
  <c r="D639" i="9"/>
  <c r="E639" i="9"/>
  <c r="F639" i="9"/>
  <c r="G639" i="9"/>
  <c r="H639" i="9"/>
  <c r="I639" i="9"/>
  <c r="J639" i="9"/>
  <c r="K639" i="9"/>
  <c r="L639" i="9"/>
  <c r="M639" i="9"/>
  <c r="N639" i="9"/>
  <c r="O639" i="9"/>
  <c r="P639" i="9"/>
  <c r="Q639" i="9"/>
  <c r="R639" i="9"/>
  <c r="S639" i="9"/>
  <c r="T639" i="9"/>
  <c r="U639" i="9"/>
  <c r="V639" i="9"/>
  <c r="W639" i="9"/>
  <c r="X639" i="9"/>
  <c r="Y639" i="9"/>
  <c r="Z639" i="9"/>
  <c r="B640" i="9"/>
  <c r="C640" i="9"/>
  <c r="D640" i="9"/>
  <c r="E640" i="9"/>
  <c r="F640" i="9"/>
  <c r="G640" i="9"/>
  <c r="H640" i="9"/>
  <c r="I640" i="9"/>
  <c r="J640" i="9"/>
  <c r="K640" i="9"/>
  <c r="L640" i="9"/>
  <c r="M640" i="9"/>
  <c r="N640" i="9"/>
  <c r="O640" i="9"/>
  <c r="P640" i="9"/>
  <c r="Q640" i="9"/>
  <c r="R640" i="9"/>
  <c r="S640" i="9"/>
  <c r="T640" i="9"/>
  <c r="U640" i="9"/>
  <c r="V640" i="9"/>
  <c r="W640" i="9"/>
  <c r="X640" i="9"/>
  <c r="Y640" i="9"/>
  <c r="Z640" i="9"/>
  <c r="B641" i="9"/>
  <c r="C641" i="9"/>
  <c r="D641" i="9"/>
  <c r="E641" i="9"/>
  <c r="F641" i="9"/>
  <c r="G641" i="9"/>
  <c r="H641" i="9"/>
  <c r="I641" i="9"/>
  <c r="J641" i="9"/>
  <c r="K641" i="9"/>
  <c r="L641" i="9"/>
  <c r="M641" i="9"/>
  <c r="N641" i="9"/>
  <c r="O641" i="9"/>
  <c r="P641" i="9"/>
  <c r="Q641" i="9"/>
  <c r="R641" i="9"/>
  <c r="S641" i="9"/>
  <c r="T641" i="9"/>
  <c r="U641" i="9"/>
  <c r="V641" i="9"/>
  <c r="W641" i="9"/>
  <c r="X641" i="9"/>
  <c r="Y641" i="9"/>
  <c r="Z641" i="9"/>
  <c r="B642" i="9"/>
  <c r="C642" i="9"/>
  <c r="D642" i="9"/>
  <c r="E642" i="9"/>
  <c r="F642" i="9"/>
  <c r="G642" i="9"/>
  <c r="H642" i="9"/>
  <c r="I642" i="9"/>
  <c r="J642" i="9"/>
  <c r="K642" i="9"/>
  <c r="L642" i="9"/>
  <c r="M642" i="9"/>
  <c r="N642" i="9"/>
  <c r="O642" i="9"/>
  <c r="P642" i="9"/>
  <c r="Q642" i="9"/>
  <c r="R642" i="9"/>
  <c r="S642" i="9"/>
  <c r="T642" i="9"/>
  <c r="U642" i="9"/>
  <c r="V642" i="9"/>
  <c r="W642" i="9"/>
  <c r="X642" i="9"/>
  <c r="Y642" i="9"/>
  <c r="Z642" i="9"/>
  <c r="B643" i="9"/>
  <c r="C643" i="9"/>
  <c r="D643" i="9"/>
  <c r="E643" i="9"/>
  <c r="F643" i="9"/>
  <c r="G643" i="9"/>
  <c r="H643" i="9"/>
  <c r="I643" i="9"/>
  <c r="J643" i="9"/>
  <c r="K643" i="9"/>
  <c r="L643" i="9"/>
  <c r="M643" i="9"/>
  <c r="N643" i="9"/>
  <c r="O643" i="9"/>
  <c r="P643" i="9"/>
  <c r="Q643" i="9"/>
  <c r="R643" i="9"/>
  <c r="S643" i="9"/>
  <c r="T643" i="9"/>
  <c r="U643" i="9"/>
  <c r="V643" i="9"/>
  <c r="W643" i="9"/>
  <c r="X643" i="9"/>
  <c r="Y643" i="9"/>
  <c r="Z643" i="9"/>
  <c r="B644" i="9"/>
  <c r="C644" i="9"/>
  <c r="D644" i="9"/>
  <c r="E644" i="9"/>
  <c r="F644" i="9"/>
  <c r="G644" i="9"/>
  <c r="H644" i="9"/>
  <c r="I644" i="9"/>
  <c r="J644" i="9"/>
  <c r="K644" i="9"/>
  <c r="L644" i="9"/>
  <c r="M644" i="9"/>
  <c r="N644" i="9"/>
  <c r="O644" i="9"/>
  <c r="P644" i="9"/>
  <c r="Q644" i="9"/>
  <c r="R644" i="9"/>
  <c r="S644" i="9"/>
  <c r="T644" i="9"/>
  <c r="U644" i="9"/>
  <c r="V644" i="9"/>
  <c r="W644" i="9"/>
  <c r="X644" i="9"/>
  <c r="Y644" i="9"/>
  <c r="Z644" i="9"/>
  <c r="B645" i="9"/>
  <c r="C645" i="9"/>
  <c r="D645" i="9"/>
  <c r="E645" i="9"/>
  <c r="F645" i="9"/>
  <c r="G645" i="9"/>
  <c r="H645" i="9"/>
  <c r="I645" i="9"/>
  <c r="J645" i="9"/>
  <c r="K645" i="9"/>
  <c r="L645" i="9"/>
  <c r="M645" i="9"/>
  <c r="N645" i="9"/>
  <c r="O645" i="9"/>
  <c r="P645" i="9"/>
  <c r="Q645" i="9"/>
  <c r="R645" i="9"/>
  <c r="S645" i="9"/>
  <c r="T645" i="9"/>
  <c r="U645" i="9"/>
  <c r="V645" i="9"/>
  <c r="W645" i="9"/>
  <c r="X645" i="9"/>
  <c r="Y645" i="9"/>
  <c r="Z645" i="9"/>
  <c r="B646" i="9"/>
  <c r="C646" i="9"/>
  <c r="D646" i="9"/>
  <c r="E646" i="9"/>
  <c r="F646" i="9"/>
  <c r="G646" i="9"/>
  <c r="H646" i="9"/>
  <c r="I646" i="9"/>
  <c r="J646" i="9"/>
  <c r="K646" i="9"/>
  <c r="L646" i="9"/>
  <c r="M646" i="9"/>
  <c r="N646" i="9"/>
  <c r="O646" i="9"/>
  <c r="P646" i="9"/>
  <c r="Q646" i="9"/>
  <c r="R646" i="9"/>
  <c r="S646" i="9"/>
  <c r="T646" i="9"/>
  <c r="U646" i="9"/>
  <c r="V646" i="9"/>
  <c r="W646" i="9"/>
  <c r="X646" i="9"/>
  <c r="Y646" i="9"/>
  <c r="Z646" i="9"/>
  <c r="B647" i="9"/>
  <c r="C647" i="9"/>
  <c r="D647" i="9"/>
  <c r="E647" i="9"/>
  <c r="F647" i="9"/>
  <c r="G647" i="9"/>
  <c r="H647" i="9"/>
  <c r="I647" i="9"/>
  <c r="J647" i="9"/>
  <c r="K647" i="9"/>
  <c r="L647" i="9"/>
  <c r="M647" i="9"/>
  <c r="N647" i="9"/>
  <c r="O647" i="9"/>
  <c r="P647" i="9"/>
  <c r="Q647" i="9"/>
  <c r="R647" i="9"/>
  <c r="S647" i="9"/>
  <c r="T647" i="9"/>
  <c r="U647" i="9"/>
  <c r="V647" i="9"/>
  <c r="W647" i="9"/>
  <c r="X647" i="9"/>
  <c r="Y647" i="9"/>
  <c r="Z647" i="9"/>
  <c r="AA313" i="10"/>
  <c r="AA314" i="10"/>
  <c r="AA315" i="10"/>
  <c r="AA316" i="10"/>
  <c r="AA317" i="10"/>
  <c r="AA318" i="10"/>
  <c r="AA319" i="10"/>
  <c r="AA320" i="10"/>
  <c r="AA321" i="10"/>
  <c r="AA322" i="10"/>
  <c r="AA323" i="10"/>
  <c r="AA324" i="10"/>
  <c r="AA325" i="10"/>
  <c r="AA326" i="10"/>
  <c r="AA327" i="10"/>
  <c r="AA328" i="10"/>
  <c r="AA329" i="10"/>
  <c r="AA330" i="10"/>
  <c r="AA331" i="10"/>
  <c r="AA332" i="10"/>
  <c r="AA333" i="10"/>
  <c r="AA334" i="10"/>
  <c r="AA335" i="10"/>
  <c r="Z9" i="9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A303" i="11"/>
  <c r="A304" i="11"/>
  <c r="A305" i="11"/>
  <c r="A306" i="11"/>
  <c r="A307" i="11"/>
  <c r="A308" i="11"/>
  <c r="A309" i="11"/>
  <c r="A310" i="11"/>
  <c r="A311" i="11"/>
  <c r="A312" i="11"/>
  <c r="A313" i="11"/>
  <c r="A314" i="11"/>
  <c r="A315" i="11"/>
  <c r="A316" i="11"/>
  <c r="A317" i="11"/>
  <c r="A318" i="11"/>
  <c r="A319" i="11"/>
  <c r="A320" i="11"/>
  <c r="A321" i="11"/>
  <c r="A322" i="11"/>
  <c r="A323" i="11"/>
  <c r="A324" i="11"/>
  <c r="A325" i="11"/>
  <c r="A326" i="11"/>
  <c r="A327" i="11"/>
  <c r="A328" i="11"/>
  <c r="A329" i="11"/>
  <c r="A330" i="11"/>
  <c r="A331" i="11"/>
  <c r="A332" i="11"/>
  <c r="A333" i="11"/>
  <c r="A334" i="11"/>
  <c r="A335" i="11"/>
  <c r="A336" i="11"/>
  <c r="A337" i="11"/>
  <c r="A338" i="11"/>
  <c r="A339" i="11"/>
  <c r="A340" i="11"/>
  <c r="A341" i="11"/>
  <c r="A342" i="11"/>
  <c r="A343" i="11"/>
  <c r="A344" i="11"/>
  <c r="A345" i="11"/>
  <c r="A346" i="11"/>
  <c r="A347" i="11"/>
  <c r="A348" i="11"/>
  <c r="A349" i="11"/>
  <c r="A350" i="11"/>
  <c r="A351" i="11"/>
  <c r="A352" i="11"/>
  <c r="A353" i="11"/>
  <c r="A354" i="11"/>
  <c r="A355" i="11"/>
  <c r="A356" i="11"/>
  <c r="A357" i="11"/>
  <c r="A358" i="11"/>
  <c r="A359" i="11"/>
  <c r="A360" i="11"/>
  <c r="A361" i="11"/>
  <c r="A362" i="11"/>
  <c r="A363" i="11"/>
  <c r="A364" i="11"/>
  <c r="A365" i="11"/>
  <c r="A366" i="11"/>
  <c r="A367" i="11"/>
  <c r="A368" i="11"/>
  <c r="A369" i="11"/>
  <c r="A370" i="11"/>
  <c r="A371" i="11"/>
  <c r="A372" i="11"/>
  <c r="A373" i="11"/>
  <c r="A374" i="11"/>
  <c r="A375" i="11"/>
  <c r="A376" i="11"/>
  <c r="A377" i="11"/>
  <c r="A378" i="11"/>
  <c r="A379" i="11"/>
  <c r="A380" i="11"/>
  <c r="A381" i="11"/>
  <c r="A382" i="11"/>
  <c r="A383" i="11"/>
  <c r="A384" i="11"/>
  <c r="A385" i="11"/>
  <c r="A386" i="11"/>
  <c r="A387" i="11"/>
  <c r="A388" i="11"/>
  <c r="A389" i="11"/>
  <c r="A390" i="11"/>
  <c r="A391" i="11"/>
  <c r="A392" i="11"/>
  <c r="A393" i="11"/>
  <c r="A394" i="11"/>
  <c r="A395" i="11"/>
  <c r="A396" i="11"/>
  <c r="A397" i="11"/>
  <c r="A398" i="11"/>
  <c r="A399" i="11"/>
  <c r="A400" i="11"/>
  <c r="A401" i="11"/>
  <c r="A402" i="11"/>
  <c r="A403" i="11"/>
  <c r="A404" i="11"/>
  <c r="A405" i="11"/>
  <c r="A406" i="11"/>
  <c r="A407" i="11"/>
  <c r="A408" i="11"/>
  <c r="A409" i="11"/>
  <c r="A410" i="11"/>
  <c r="A411" i="11"/>
  <c r="A412" i="11"/>
  <c r="A413" i="11"/>
  <c r="A414" i="11"/>
  <c r="A415" i="11"/>
  <c r="A416" i="11"/>
  <c r="A417" i="11"/>
  <c r="A418" i="11"/>
  <c r="A419" i="11"/>
  <c r="A420" i="11"/>
  <c r="A421" i="11"/>
  <c r="A422" i="11"/>
  <c r="A423" i="11"/>
  <c r="A424" i="11"/>
  <c r="A425" i="11"/>
  <c r="A426" i="11"/>
  <c r="A427" i="11"/>
  <c r="A428" i="11"/>
  <c r="A429" i="11"/>
  <c r="A430" i="11"/>
  <c r="A431" i="11"/>
  <c r="A432" i="11"/>
  <c r="A433" i="11"/>
  <c r="A434" i="11"/>
  <c r="A435" i="11"/>
  <c r="A436" i="11"/>
  <c r="A437" i="11"/>
  <c r="A438" i="11"/>
  <c r="A439" i="11"/>
  <c r="A440" i="11"/>
  <c r="A441" i="11"/>
  <c r="A442" i="11"/>
  <c r="A443" i="11"/>
  <c r="A444" i="11"/>
  <c r="A445" i="11"/>
  <c r="A446" i="11"/>
  <c r="A447" i="11"/>
  <c r="A448" i="11"/>
  <c r="A449" i="11"/>
  <c r="A450" i="11"/>
  <c r="A451" i="11"/>
  <c r="A452" i="11"/>
  <c r="A453" i="11"/>
  <c r="A454" i="11"/>
  <c r="A455" i="11"/>
  <c r="A456" i="11"/>
  <c r="A457" i="11"/>
  <c r="A458" i="11"/>
  <c r="A459" i="11"/>
  <c r="A460" i="11"/>
  <c r="A461" i="11"/>
  <c r="A462" i="11"/>
  <c r="A463" i="11"/>
  <c r="A464" i="11"/>
  <c r="A465" i="11"/>
  <c r="A466" i="11"/>
  <c r="A467" i="11"/>
  <c r="A468" i="11"/>
  <c r="A469" i="11"/>
  <c r="A470" i="11"/>
  <c r="A471" i="11"/>
  <c r="A472" i="11"/>
  <c r="A473" i="11"/>
  <c r="A474" i="11"/>
  <c r="A475" i="11"/>
  <c r="A476" i="11"/>
  <c r="A477" i="11"/>
  <c r="A478" i="11"/>
  <c r="A479" i="11"/>
  <c r="A480" i="11"/>
  <c r="A481" i="11"/>
  <c r="A482" i="11"/>
  <c r="A483" i="11"/>
  <c r="A484" i="11"/>
  <c r="A485" i="11"/>
  <c r="A486" i="11"/>
  <c r="A487" i="11"/>
  <c r="A488" i="11"/>
  <c r="A489" i="11"/>
  <c r="A490" i="11"/>
  <c r="A491" i="11"/>
  <c r="A492" i="11"/>
  <c r="A493" i="11"/>
  <c r="A494" i="11"/>
  <c r="A495" i="11"/>
  <c r="A496" i="11"/>
  <c r="A497" i="11"/>
  <c r="A498" i="11"/>
  <c r="A499" i="11"/>
  <c r="A500" i="11"/>
  <c r="A501" i="11"/>
  <c r="A502" i="11"/>
  <c r="A503" i="11"/>
  <c r="A504" i="11"/>
  <c r="A505" i="11"/>
  <c r="A506" i="11"/>
  <c r="A507" i="11"/>
  <c r="A508" i="11"/>
  <c r="A509" i="11"/>
  <c r="A510" i="11"/>
  <c r="A511" i="11"/>
  <c r="A512" i="11"/>
  <c r="A513" i="11"/>
  <c r="A514" i="11"/>
  <c r="A515" i="11"/>
  <c r="A516" i="11"/>
  <c r="A517" i="11"/>
  <c r="A518" i="11"/>
  <c r="A519" i="11"/>
  <c r="A520" i="11"/>
  <c r="A521" i="11"/>
  <c r="A522" i="11"/>
  <c r="A523" i="11"/>
  <c r="A524" i="11"/>
  <c r="A525" i="11"/>
  <c r="A526" i="11"/>
  <c r="A527" i="11"/>
  <c r="A528" i="11"/>
  <c r="A529" i="11"/>
  <c r="A530" i="11"/>
  <c r="A531" i="11"/>
  <c r="A532" i="11"/>
  <c r="A533" i="11"/>
  <c r="A534" i="11"/>
  <c r="A535" i="11"/>
  <c r="A536" i="11"/>
  <c r="A537" i="11"/>
  <c r="A538" i="11"/>
  <c r="A539" i="11"/>
  <c r="A540" i="11"/>
  <c r="A541" i="11"/>
  <c r="A542" i="11"/>
  <c r="A543" i="11"/>
  <c r="A544" i="11"/>
  <c r="A545" i="11"/>
  <c r="A546" i="11"/>
  <c r="A547" i="11"/>
  <c r="A548" i="11"/>
  <c r="A549" i="11"/>
  <c r="A550" i="11"/>
  <c r="A551" i="11"/>
  <c r="A552" i="11"/>
  <c r="A553" i="11"/>
  <c r="A554" i="11"/>
  <c r="A555" i="11"/>
  <c r="A556" i="11"/>
  <c r="A557" i="11"/>
  <c r="A558" i="11"/>
  <c r="A559" i="11"/>
  <c r="A560" i="11"/>
  <c r="A561" i="11"/>
  <c r="A562" i="11"/>
  <c r="A563" i="11"/>
  <c r="A564" i="11"/>
  <c r="A565" i="11"/>
  <c r="A566" i="11"/>
  <c r="A567" i="11"/>
  <c r="A568" i="11"/>
  <c r="A569" i="11"/>
  <c r="A570" i="11"/>
  <c r="A571" i="11"/>
  <c r="A572" i="11"/>
  <c r="A573" i="11"/>
  <c r="A574" i="11"/>
  <c r="A575" i="11"/>
  <c r="A576" i="11"/>
  <c r="A577" i="11"/>
  <c r="A578" i="11"/>
  <c r="A579" i="11"/>
  <c r="A580" i="11"/>
  <c r="A581" i="11"/>
  <c r="A582" i="11"/>
  <c r="A583" i="11"/>
  <c r="A584" i="11"/>
  <c r="A585" i="11"/>
  <c r="A586" i="11"/>
  <c r="A587" i="11"/>
  <c r="A588" i="11"/>
  <c r="A589" i="11"/>
  <c r="A590" i="11"/>
  <c r="A591" i="11"/>
  <c r="A592" i="11"/>
  <c r="A593" i="11"/>
  <c r="A594" i="11"/>
  <c r="A595" i="11"/>
  <c r="A596" i="11"/>
  <c r="A597" i="11"/>
  <c r="A598" i="11"/>
  <c r="A599" i="11"/>
  <c r="A600" i="11"/>
  <c r="A601" i="11"/>
  <c r="A602" i="11"/>
  <c r="A603" i="11"/>
  <c r="A604" i="11"/>
  <c r="A605" i="11"/>
  <c r="A606" i="11"/>
  <c r="A607" i="11"/>
  <c r="A608" i="11"/>
  <c r="A609" i="11"/>
  <c r="A610" i="11"/>
  <c r="A611" i="11"/>
  <c r="A612" i="11"/>
  <c r="A613" i="11"/>
  <c r="A614" i="11"/>
  <c r="A615" i="11"/>
  <c r="A616" i="11"/>
  <c r="A617" i="11"/>
  <c r="A618" i="11"/>
  <c r="A619" i="11"/>
  <c r="A620" i="11"/>
  <c r="A621" i="11"/>
  <c r="A622" i="11"/>
  <c r="A623" i="11"/>
  <c r="A624" i="11"/>
  <c r="A625" i="11"/>
  <c r="A626" i="11"/>
  <c r="A627" i="11"/>
  <c r="A628" i="11"/>
  <c r="A629" i="11"/>
  <c r="A630" i="11"/>
  <c r="A631" i="11"/>
  <c r="A632" i="11"/>
  <c r="A633" i="11"/>
  <c r="A634" i="11"/>
  <c r="A635" i="11"/>
  <c r="A636" i="11"/>
  <c r="A637" i="11"/>
  <c r="A638" i="11"/>
  <c r="A639" i="11"/>
  <c r="A640" i="11"/>
  <c r="A641" i="11"/>
  <c r="A642" i="11"/>
  <c r="A643" i="11"/>
  <c r="A644" i="11"/>
  <c r="A645" i="11"/>
  <c r="A646" i="11"/>
  <c r="A647" i="11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7" i="6"/>
  <c r="A638" i="6"/>
  <c r="A639" i="6"/>
  <c r="A640" i="6"/>
  <c r="A641" i="6"/>
  <c r="A642" i="6"/>
  <c r="A643" i="6"/>
  <c r="A644" i="6"/>
  <c r="A645" i="6"/>
  <c r="A646" i="6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62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36" i="13"/>
  <c r="AK457" i="5" l="1"/>
  <c r="AD413" i="5"/>
  <c r="AK448" i="5"/>
  <c r="AK400" i="5"/>
  <c r="AK392" i="5"/>
  <c r="AK364" i="5"/>
  <c r="AK456" i="5"/>
  <c r="AD376" i="5"/>
  <c r="AD364" i="5"/>
  <c r="AK331" i="5"/>
  <c r="AD456" i="5"/>
  <c r="AD384" i="5"/>
  <c r="AK371" i="5"/>
  <c r="AD447" i="5"/>
  <c r="AK435" i="5"/>
  <c r="AK403" i="5"/>
  <c r="AK399" i="5"/>
  <c r="AD371" i="5"/>
  <c r="AK351" i="5"/>
  <c r="AK315" i="5"/>
  <c r="AK446" i="5"/>
  <c r="AK463" i="5"/>
  <c r="AD459" i="5"/>
  <c r="AK390" i="5"/>
  <c r="AK378" i="5"/>
  <c r="AK362" i="5"/>
  <c r="AK333" i="5"/>
  <c r="AD314" i="5"/>
  <c r="AD455" i="5"/>
  <c r="AK442" i="5"/>
  <c r="AK386" i="5"/>
  <c r="AD423" i="5"/>
  <c r="AK387" i="5"/>
  <c r="AK358" i="5"/>
  <c r="AK445" i="5"/>
  <c r="AK373" i="5"/>
  <c r="AK357" i="5"/>
  <c r="AK345" i="5"/>
  <c r="AD321" i="5"/>
  <c r="AK415" i="5"/>
  <c r="AK462" i="5"/>
  <c r="AK429" i="5"/>
  <c r="AK401" i="5"/>
  <c r="AK393" i="5"/>
  <c r="AK361" i="5"/>
  <c r="AD357" i="5"/>
  <c r="AD349" i="5"/>
  <c r="AD345" i="5"/>
  <c r="AK449" i="5"/>
  <c r="AD405" i="5"/>
  <c r="AK389" i="5"/>
  <c r="AK365" i="5"/>
  <c r="AK336" i="5"/>
  <c r="AC647" i="5"/>
  <c r="AD647" i="5"/>
  <c r="AK647" i="5"/>
  <c r="AK512" i="5"/>
  <c r="AK470" i="5"/>
  <c r="AD510" i="5"/>
  <c r="AD513" i="5"/>
  <c r="AD502" i="5"/>
  <c r="AK490" i="5"/>
  <c r="AK483" i="5"/>
  <c r="AD474" i="5"/>
  <c r="AD516" i="5"/>
  <c r="AD473" i="5"/>
  <c r="AK503" i="5"/>
  <c r="AD509" i="5"/>
  <c r="AD505" i="5"/>
  <c r="AD493" i="5"/>
  <c r="AD481" i="5"/>
  <c r="AD519" i="5"/>
  <c r="AD477" i="5"/>
  <c r="AD515" i="5"/>
  <c r="AD497" i="5"/>
  <c r="AD492" i="5"/>
  <c r="AD484" i="5"/>
  <c r="AD480" i="5"/>
  <c r="AD476" i="5"/>
  <c r="AD464" i="5"/>
  <c r="AK515" i="5"/>
  <c r="AK480" i="5"/>
  <c r="AK473" i="5"/>
  <c r="AK466" i="5"/>
  <c r="AD496" i="5"/>
  <c r="AK493" i="5"/>
  <c r="AK486" i="5"/>
  <c r="AD518" i="5"/>
  <c r="AD487" i="5"/>
  <c r="AK506" i="5"/>
  <c r="AD524" i="5"/>
  <c r="AD499" i="5"/>
  <c r="AK13" i="5"/>
  <c r="AK14" i="5"/>
  <c r="AK20" i="5"/>
  <c r="AK22" i="5"/>
  <c r="AK27" i="5"/>
  <c r="AK34" i="5"/>
  <c r="AK41" i="5"/>
  <c r="AK48" i="5"/>
  <c r="AK55" i="5"/>
  <c r="AK62" i="5"/>
  <c r="AK69" i="5"/>
  <c r="AK76" i="5"/>
  <c r="AK83" i="5"/>
  <c r="AK90" i="5"/>
  <c r="AK97" i="5"/>
  <c r="AK104" i="5"/>
  <c r="AK111" i="5"/>
  <c r="AK118" i="5"/>
  <c r="AK125" i="5"/>
  <c r="AK132" i="5"/>
  <c r="AK139" i="5"/>
  <c r="AK146" i="5"/>
  <c r="AK153" i="5"/>
  <c r="AK160" i="5"/>
  <c r="AK167" i="5"/>
  <c r="AK174" i="5"/>
  <c r="AK181" i="5"/>
  <c r="AK188" i="5"/>
  <c r="AK195" i="5"/>
  <c r="AK202" i="5"/>
  <c r="AK209" i="5"/>
  <c r="AK216" i="5"/>
  <c r="AK223" i="5"/>
  <c r="AK230" i="5"/>
  <c r="AK237" i="5"/>
  <c r="AK244" i="5"/>
  <c r="AK251" i="5"/>
  <c r="AK258" i="5"/>
  <c r="AK265" i="5"/>
  <c r="AK272" i="5"/>
  <c r="AK279" i="5"/>
  <c r="AK286" i="5"/>
  <c r="AK293" i="5"/>
  <c r="AK300" i="5"/>
  <c r="AK307" i="5"/>
  <c r="AK314" i="5"/>
  <c r="AK321" i="5"/>
  <c r="AK328" i="5"/>
  <c r="AK335" i="5"/>
  <c r="AK342" i="5"/>
  <c r="AK349" i="5"/>
  <c r="AK356" i="5"/>
  <c r="AK363" i="5"/>
  <c r="AK370" i="5"/>
  <c r="AK377" i="5"/>
  <c r="AK384" i="5"/>
  <c r="AK391" i="5"/>
  <c r="AK398" i="5"/>
  <c r="AK405" i="5"/>
  <c r="AK412" i="5"/>
  <c r="AK419" i="5"/>
  <c r="AK426" i="5"/>
  <c r="AK433" i="5"/>
  <c r="AK440" i="5"/>
  <c r="AK447" i="5"/>
  <c r="AK454" i="5"/>
  <c r="AK461" i="5"/>
  <c r="AD17" i="5"/>
  <c r="AD21" i="5"/>
  <c r="AD26" i="5"/>
  <c r="AD31" i="5"/>
  <c r="AD35" i="5"/>
  <c r="AD37" i="5"/>
  <c r="AD40" i="5"/>
  <c r="AD49" i="5"/>
  <c r="AD50" i="5"/>
  <c r="AD53" i="5"/>
  <c r="AD54" i="5"/>
  <c r="AD63" i="5"/>
  <c r="AD64" i="5"/>
  <c r="AD68" i="5"/>
  <c r="AD77" i="5"/>
  <c r="AD78" i="5"/>
  <c r="AD81" i="5"/>
  <c r="AD82" i="5"/>
  <c r="AD86" i="5"/>
  <c r="AD91" i="5"/>
  <c r="AD92" i="5"/>
  <c r="AD95" i="5"/>
  <c r="AD97" i="5"/>
  <c r="AD98" i="5"/>
  <c r="AD108" i="5"/>
  <c r="AD142" i="5"/>
  <c r="AD156" i="5"/>
  <c r="AD204" i="5"/>
  <c r="AD227" i="5"/>
  <c r="AD234" i="5"/>
  <c r="AD274" i="5"/>
  <c r="AD333" i="5"/>
  <c r="AD389" i="5"/>
  <c r="AD407" i="5"/>
  <c r="AD437" i="5"/>
  <c r="AD450" i="5"/>
  <c r="AD136" i="5"/>
  <c r="AD180" i="5"/>
  <c r="AD185" i="5"/>
  <c r="AD210" i="5"/>
  <c r="AD260" i="5"/>
  <c r="AD298" i="5"/>
  <c r="AD346" i="5"/>
  <c r="AD368" i="5"/>
  <c r="AD372" i="5"/>
  <c r="AD375" i="5"/>
  <c r="AD378" i="5"/>
  <c r="AD382" i="5"/>
  <c r="AD388" i="5"/>
  <c r="AD409" i="5"/>
  <c r="AD417" i="5"/>
  <c r="AD435" i="5"/>
  <c r="AD449" i="5"/>
  <c r="AD463" i="5"/>
  <c r="AD150" i="5"/>
  <c r="AD171" i="5"/>
  <c r="AD221" i="5"/>
  <c r="AD267" i="5"/>
  <c r="AD281" i="5"/>
  <c r="AD392" i="5"/>
  <c r="AD107" i="5"/>
  <c r="AD121" i="5"/>
  <c r="AD127" i="5"/>
  <c r="AD128" i="5"/>
  <c r="AD131" i="5"/>
  <c r="AD153" i="5"/>
  <c r="AD155" i="5"/>
  <c r="AD162" i="5"/>
  <c r="AD164" i="5"/>
  <c r="AD170" i="5"/>
  <c r="AD184" i="5"/>
  <c r="AD194" i="5"/>
  <c r="AD199" i="5"/>
  <c r="AD206" i="5"/>
  <c r="AD212" i="5"/>
  <c r="AD213" i="5"/>
  <c r="AD219" i="5"/>
  <c r="AD222" i="5"/>
  <c r="AD226" i="5"/>
  <c r="AD228" i="5"/>
  <c r="AD230" i="5"/>
  <c r="AD247" i="5"/>
  <c r="AD249" i="5"/>
  <c r="AD261" i="5"/>
  <c r="AD270" i="5"/>
  <c r="AD280" i="5"/>
  <c r="AD283" i="5"/>
  <c r="AD295" i="5"/>
  <c r="AD300" i="5"/>
  <c r="AD312" i="5"/>
  <c r="AD315" i="5"/>
  <c r="AD319" i="5"/>
  <c r="AD330" i="5"/>
  <c r="AD332" i="5"/>
  <c r="AD336" i="5"/>
  <c r="AD338" i="5"/>
  <c r="AD342" i="5"/>
  <c r="AD347" i="5"/>
  <c r="AD348" i="5"/>
  <c r="AD352" i="5"/>
  <c r="AD360" i="5"/>
  <c r="AD362" i="5"/>
  <c r="AD365" i="5"/>
  <c r="AD366" i="5"/>
  <c r="AD370" i="5"/>
  <c r="AD373" i="5"/>
  <c r="AD379" i="5"/>
  <c r="AD386" i="5"/>
  <c r="AD393" i="5"/>
  <c r="AD395" i="5"/>
  <c r="AD396" i="5"/>
  <c r="AD398" i="5"/>
  <c r="AD401" i="5"/>
  <c r="AD410" i="5"/>
  <c r="AD412" i="5"/>
  <c r="AD415" i="5"/>
  <c r="AD428" i="5"/>
  <c r="AD430" i="5"/>
  <c r="AD431" i="5"/>
  <c r="AD436" i="5"/>
  <c r="AD446" i="5"/>
  <c r="AD451" i="5"/>
  <c r="AD457" i="5"/>
  <c r="AD458" i="5"/>
  <c r="AD10" i="5"/>
  <c r="AK10" i="5"/>
  <c r="AK11" i="5"/>
  <c r="AD11" i="5"/>
  <c r="AK12" i="5"/>
  <c r="AD12" i="5"/>
  <c r="AD15" i="5"/>
  <c r="AK15" i="5"/>
  <c r="AD16" i="5"/>
  <c r="AK16" i="5"/>
  <c r="AD18" i="5"/>
  <c r="AK18" i="5"/>
  <c r="AD19" i="5"/>
  <c r="AK19" i="5"/>
  <c r="AD24" i="5"/>
  <c r="AK24" i="5"/>
  <c r="AK25" i="5"/>
  <c r="AD25" i="5"/>
  <c r="AK28" i="5"/>
  <c r="AD28" i="5"/>
  <c r="AD30" i="5"/>
  <c r="AK30" i="5"/>
  <c r="AD33" i="5"/>
  <c r="AK33" i="5"/>
  <c r="AK36" i="5"/>
  <c r="AD36" i="5"/>
  <c r="AD38" i="5"/>
  <c r="AK38" i="5"/>
  <c r="AK39" i="5"/>
  <c r="AD39" i="5"/>
  <c r="AK42" i="5"/>
  <c r="AD42" i="5"/>
  <c r="AD43" i="5"/>
  <c r="AK43" i="5"/>
  <c r="AD44" i="5"/>
  <c r="AK44" i="5"/>
  <c r="AD45" i="5"/>
  <c r="AK45" i="5"/>
  <c r="AD52" i="5"/>
  <c r="AK52" i="5"/>
  <c r="AK56" i="5"/>
  <c r="AD56" i="5"/>
  <c r="AD58" i="5"/>
  <c r="AK58" i="5"/>
  <c r="AK59" i="5"/>
  <c r="AD59" i="5"/>
  <c r="AD65" i="5"/>
  <c r="AK65" i="5"/>
  <c r="AD66" i="5"/>
  <c r="AK66" i="5"/>
  <c r="AK67" i="5"/>
  <c r="AD67" i="5"/>
  <c r="AK70" i="5"/>
  <c r="AD70" i="5"/>
  <c r="AD72" i="5"/>
  <c r="AK72" i="5"/>
  <c r="AK73" i="5"/>
  <c r="AD73" i="5"/>
  <c r="AD79" i="5"/>
  <c r="AK79" i="5"/>
  <c r="AD80" i="5"/>
  <c r="AK80" i="5"/>
  <c r="AD84" i="5"/>
  <c r="AK84" i="5"/>
  <c r="AD87" i="5"/>
  <c r="AK87" i="5"/>
  <c r="AD93" i="5"/>
  <c r="AK93" i="5"/>
  <c r="AD94" i="5"/>
  <c r="AK94" i="5"/>
  <c r="AD96" i="5"/>
  <c r="AK96" i="5"/>
  <c r="AD99" i="5"/>
  <c r="AK99" i="5"/>
  <c r="AD100" i="5"/>
  <c r="AK100" i="5"/>
  <c r="AK101" i="5"/>
  <c r="AD101" i="5"/>
  <c r="AD103" i="5"/>
  <c r="AK103" i="5"/>
  <c r="AD106" i="5"/>
  <c r="AK106" i="5"/>
  <c r="AD114" i="5"/>
  <c r="AK114" i="5"/>
  <c r="AK115" i="5"/>
  <c r="AD115" i="5"/>
  <c r="AD117" i="5"/>
  <c r="AK117" i="5"/>
  <c r="AK120" i="5"/>
  <c r="AD120" i="5"/>
  <c r="AD122" i="5"/>
  <c r="AK122" i="5"/>
  <c r="AD123" i="5"/>
  <c r="AK123" i="5"/>
  <c r="AK124" i="5"/>
  <c r="AD124" i="5"/>
  <c r="AK129" i="5"/>
  <c r="AD129" i="5"/>
  <c r="AD130" i="5"/>
  <c r="AK130" i="5"/>
  <c r="AK134" i="5"/>
  <c r="AD134" i="5"/>
  <c r="AD135" i="5"/>
  <c r="AK135" i="5"/>
  <c r="AD137" i="5"/>
  <c r="AK137" i="5"/>
  <c r="AD145" i="5"/>
  <c r="AK145" i="5"/>
  <c r="AK148" i="5"/>
  <c r="AD148" i="5"/>
  <c r="AD149" i="5"/>
  <c r="AK149" i="5"/>
  <c r="AK151" i="5"/>
  <c r="AD151" i="5"/>
  <c r="AD152" i="5"/>
  <c r="AK152" i="5"/>
  <c r="AK157" i="5"/>
  <c r="AD157" i="5"/>
  <c r="AD158" i="5"/>
  <c r="AK158" i="5"/>
  <c r="AD159" i="5"/>
  <c r="AK159" i="5"/>
  <c r="AK161" i="5"/>
  <c r="AD161" i="5"/>
  <c r="AK163" i="5"/>
  <c r="AD163" i="5"/>
  <c r="AD165" i="5"/>
  <c r="AK165" i="5"/>
  <c r="AK166" i="5"/>
  <c r="AD166" i="5"/>
  <c r="AD169" i="5"/>
  <c r="AK169" i="5"/>
  <c r="AD173" i="5"/>
  <c r="AK173" i="5"/>
  <c r="AD178" i="5"/>
  <c r="AK178" i="5"/>
  <c r="AD182" i="5"/>
  <c r="AK182" i="5"/>
  <c r="AD186" i="5"/>
  <c r="AK186" i="5"/>
  <c r="AD187" i="5"/>
  <c r="AK187" i="5"/>
  <c r="AD189" i="5"/>
  <c r="AK189" i="5"/>
  <c r="AD192" i="5"/>
  <c r="AK192" i="5"/>
  <c r="AD200" i="5"/>
  <c r="AK200" i="5"/>
  <c r="AD201" i="5"/>
  <c r="AK201" i="5"/>
  <c r="AK203" i="5"/>
  <c r="AD203" i="5"/>
  <c r="AD207" i="5"/>
  <c r="AK207" i="5"/>
  <c r="AD215" i="5"/>
  <c r="AK215" i="5"/>
  <c r="AD224" i="5"/>
  <c r="AK224" i="5"/>
  <c r="AD229" i="5"/>
  <c r="AK229" i="5"/>
  <c r="AK233" i="5"/>
  <c r="AD233" i="5"/>
  <c r="AK236" i="5"/>
  <c r="AD236" i="5"/>
  <c r="AD240" i="5"/>
  <c r="AK240" i="5"/>
  <c r="AD241" i="5"/>
  <c r="AK241" i="5"/>
  <c r="AD242" i="5"/>
  <c r="AK242" i="5"/>
  <c r="AD243" i="5"/>
  <c r="AK243" i="5"/>
  <c r="AD246" i="5"/>
  <c r="AK246" i="5"/>
  <c r="AK254" i="5"/>
  <c r="AD254" i="5"/>
  <c r="AD257" i="5"/>
  <c r="AK257" i="5"/>
  <c r="AD263" i="5"/>
  <c r="AK263" i="5"/>
  <c r="AK264" i="5"/>
  <c r="AD264" i="5"/>
  <c r="AD266" i="5"/>
  <c r="AK266" i="5"/>
  <c r="AK271" i="5"/>
  <c r="AD271" i="5"/>
  <c r="AD273" i="5"/>
  <c r="AK273" i="5"/>
  <c r="AD275" i="5"/>
  <c r="AK275" i="5"/>
  <c r="AD277" i="5"/>
  <c r="AK277" i="5"/>
  <c r="AK278" i="5"/>
  <c r="AD278" i="5"/>
  <c r="AK282" i="5"/>
  <c r="AD282" i="5"/>
  <c r="AD284" i="5"/>
  <c r="AK284" i="5"/>
  <c r="AD285" i="5"/>
  <c r="AK285" i="5"/>
  <c r="AD287" i="5"/>
  <c r="AK287" i="5"/>
  <c r="AK288" i="5"/>
  <c r="AD288" i="5"/>
  <c r="AD290" i="5"/>
  <c r="AK290" i="5"/>
  <c r="AD291" i="5"/>
  <c r="AK291" i="5"/>
  <c r="AD292" i="5"/>
  <c r="AK292" i="5"/>
  <c r="AD294" i="5"/>
  <c r="AK294" i="5"/>
  <c r="AD296" i="5"/>
  <c r="AK296" i="5"/>
  <c r="AD297" i="5"/>
  <c r="AK297" i="5"/>
  <c r="AK299" i="5"/>
  <c r="AD299" i="5"/>
  <c r="AK301" i="5"/>
  <c r="AD301" i="5"/>
  <c r="AD304" i="5"/>
  <c r="AK304" i="5"/>
  <c r="AK308" i="5"/>
  <c r="AD308" i="5"/>
  <c r="AD310" i="5"/>
  <c r="AK310" i="5"/>
  <c r="AD311" i="5"/>
  <c r="AK311" i="5"/>
  <c r="AD313" i="5"/>
  <c r="AK313" i="5"/>
  <c r="AD316" i="5"/>
  <c r="AK316" i="5"/>
  <c r="AD317" i="5"/>
  <c r="AK317" i="5"/>
  <c r="AD320" i="5"/>
  <c r="AK320" i="5"/>
  <c r="AD322" i="5"/>
  <c r="AK322" i="5"/>
  <c r="AD323" i="5"/>
  <c r="AK323" i="5"/>
  <c r="AD324" i="5"/>
  <c r="AK324" i="5"/>
  <c r="AD326" i="5"/>
  <c r="AK326" i="5"/>
  <c r="AD327" i="5"/>
  <c r="AK327" i="5"/>
  <c r="AD329" i="5"/>
  <c r="AK329" i="5"/>
  <c r="AD337" i="5"/>
  <c r="AK337" i="5"/>
  <c r="AD339" i="5"/>
  <c r="AK339" i="5"/>
  <c r="AD340" i="5"/>
  <c r="AK340" i="5"/>
  <c r="AK343" i="5"/>
  <c r="AD343" i="5"/>
  <c r="AD350" i="5"/>
  <c r="AK350" i="5"/>
  <c r="AD355" i="5"/>
  <c r="AK355" i="5"/>
  <c r="AD359" i="5"/>
  <c r="AK359" i="5"/>
  <c r="AD369" i="5"/>
  <c r="AK369" i="5"/>
  <c r="AD383" i="5"/>
  <c r="AK383" i="5"/>
  <c r="AK385" i="5"/>
  <c r="AD385" i="5"/>
  <c r="AD394" i="5"/>
  <c r="AK394" i="5"/>
  <c r="AD404" i="5"/>
  <c r="AK404" i="5"/>
  <c r="AD406" i="5"/>
  <c r="AK406" i="5"/>
  <c r="AD408" i="5"/>
  <c r="AK408" i="5"/>
  <c r="AD411" i="5"/>
  <c r="AK411" i="5"/>
  <c r="AD414" i="5"/>
  <c r="AK414" i="5"/>
  <c r="AK418" i="5"/>
  <c r="AD418" i="5"/>
  <c r="AD420" i="5"/>
  <c r="AK420" i="5"/>
  <c r="AD421" i="5"/>
  <c r="AK421" i="5"/>
  <c r="AD422" i="5"/>
  <c r="AK422" i="5"/>
  <c r="AD424" i="5"/>
  <c r="AK424" i="5"/>
  <c r="AK425" i="5"/>
  <c r="AD425" i="5"/>
  <c r="AK427" i="5"/>
  <c r="AD427" i="5"/>
  <c r="AD434" i="5"/>
  <c r="AK434" i="5"/>
  <c r="AD438" i="5"/>
  <c r="AK438" i="5"/>
  <c r="AK441" i="5"/>
  <c r="AD441" i="5"/>
  <c r="AK443" i="5"/>
  <c r="AD443" i="5"/>
  <c r="AD444" i="5"/>
  <c r="AK444" i="5"/>
  <c r="AD453" i="5"/>
  <c r="AK453" i="5"/>
  <c r="AD460" i="5"/>
  <c r="AK460" i="5"/>
  <c r="AD9" i="5"/>
  <c r="AK9" i="5"/>
  <c r="AE9" i="4"/>
  <c r="AD9" i="4" s="1"/>
  <c r="AJ9" i="4"/>
  <c r="AD611" i="5"/>
  <c r="AC611" i="5"/>
  <c r="AD479" i="5"/>
  <c r="AC448" i="5"/>
  <c r="AD448" i="5" s="1"/>
  <c r="AC400" i="5"/>
  <c r="AD400" i="5" s="1"/>
  <c r="AC358" i="5"/>
  <c r="AD358" i="5" s="1"/>
  <c r="AD354" i="5"/>
  <c r="AC331" i="5"/>
  <c r="AD331" i="5" s="1"/>
  <c r="AC252" i="5"/>
  <c r="AD252" i="5" s="1"/>
  <c r="AC211" i="5"/>
  <c r="AC176" i="5"/>
  <c r="AD176" i="5" s="1"/>
  <c r="AD168" i="5"/>
  <c r="AD46" i="5"/>
  <c r="AD527" i="5"/>
  <c r="AD587" i="5"/>
  <c r="AD528" i="5"/>
  <c r="AC432" i="5"/>
  <c r="AD432" i="5" s="1"/>
  <c r="AD380" i="5"/>
  <c r="AC334" i="5"/>
  <c r="AD334" i="5" s="1"/>
  <c r="AC183" i="5"/>
  <c r="AC179" i="5"/>
  <c r="AD179" i="5" s="1"/>
  <c r="AD599" i="5"/>
  <c r="AD586" i="5"/>
  <c r="AD563" i="5"/>
  <c r="AD540" i="5"/>
  <c r="AD426" i="5"/>
  <c r="AD303" i="5"/>
  <c r="AD276" i="5"/>
  <c r="AD239" i="5"/>
  <c r="AD191" i="5"/>
  <c r="AD75" i="5"/>
  <c r="AD634" i="5"/>
  <c r="AD589" i="5"/>
  <c r="AD566" i="5"/>
  <c r="AD550" i="5"/>
  <c r="AC540" i="5"/>
  <c r="AC527" i="5"/>
  <c r="AD498" i="5"/>
  <c r="AD485" i="5"/>
  <c r="AD439" i="5"/>
  <c r="AC433" i="5"/>
  <c r="AD433" i="5" s="1"/>
  <c r="AC232" i="5"/>
  <c r="AD232" i="5" s="1"/>
  <c r="AD202" i="5"/>
  <c r="AD102" i="5"/>
  <c r="AD89" i="5"/>
  <c r="AD51" i="5"/>
  <c r="AD576" i="5"/>
  <c r="AD501" i="5"/>
  <c r="AD488" i="5"/>
  <c r="AD465" i="5"/>
  <c r="AD328" i="5"/>
  <c r="AD269" i="5"/>
  <c r="AD225" i="5"/>
  <c r="AD71" i="5"/>
  <c r="AC637" i="5"/>
  <c r="AD637" i="5" s="1"/>
  <c r="AC602" i="5"/>
  <c r="AD602" i="5" s="1"/>
  <c r="AC592" i="5"/>
  <c r="AD592" i="5" s="1"/>
  <c r="AD556" i="5"/>
  <c r="AC543" i="5"/>
  <c r="AD543" i="5" s="1"/>
  <c r="AC530" i="5"/>
  <c r="AD530" i="5" s="1"/>
  <c r="AD520" i="5"/>
  <c r="AC517" i="5"/>
  <c r="AD517" i="5" s="1"/>
  <c r="AD504" i="5"/>
  <c r="AD491" i="5"/>
  <c r="AD452" i="5"/>
  <c r="AC442" i="5"/>
  <c r="AD442" i="5" s="1"/>
  <c r="AC429" i="5"/>
  <c r="AD429" i="5" s="1"/>
  <c r="AD387" i="5"/>
  <c r="AD341" i="5"/>
  <c r="AC335" i="5"/>
  <c r="AD335" i="5" s="1"/>
  <c r="AD272" i="5"/>
  <c r="AC235" i="5"/>
  <c r="AD235" i="5" s="1"/>
  <c r="AD183" i="5"/>
  <c r="AD47" i="5"/>
  <c r="AD627" i="5"/>
  <c r="AC553" i="5"/>
  <c r="AD553" i="5" s="1"/>
  <c r="AD546" i="5"/>
  <c r="AD494" i="5"/>
  <c r="AD478" i="5"/>
  <c r="AC475" i="5"/>
  <c r="AD475" i="5" s="1"/>
  <c r="AC468" i="5"/>
  <c r="AD468" i="5" s="1"/>
  <c r="AD445" i="5"/>
  <c r="AD419" i="5"/>
  <c r="AC416" i="5"/>
  <c r="AD416" i="5" s="1"/>
  <c r="AD403" i="5"/>
  <c r="AD390" i="5"/>
  <c r="AD367" i="5"/>
  <c r="AD344" i="5"/>
  <c r="AC279" i="5"/>
  <c r="AD279" i="5" s="1"/>
  <c r="AD238" i="5"/>
  <c r="AC205" i="5"/>
  <c r="AD205" i="5" s="1"/>
  <c r="AD74" i="5"/>
  <c r="AD61" i="5"/>
  <c r="AD23" i="5"/>
  <c r="AD570" i="5"/>
  <c r="AC559" i="5"/>
  <c r="AD559" i="5" s="1"/>
  <c r="AD472" i="5"/>
  <c r="AC461" i="5"/>
  <c r="AD461" i="5" s="1"/>
  <c r="AD374" i="5"/>
  <c r="AC363" i="5"/>
  <c r="AD363" i="5" s="1"/>
  <c r="AC293" i="5"/>
  <c r="AD293" i="5" s="1"/>
  <c r="AD248" i="5"/>
  <c r="AD197" i="5"/>
  <c r="AD141" i="5"/>
  <c r="AD113" i="5"/>
  <c r="AD85" i="5"/>
  <c r="AD57" i="5"/>
  <c r="AD29" i="5"/>
  <c r="AD598" i="5"/>
  <c r="AC587" i="5"/>
  <c r="AD500" i="5"/>
  <c r="AC489" i="5"/>
  <c r="AD489" i="5" s="1"/>
  <c r="AD402" i="5"/>
  <c r="AC391" i="5"/>
  <c r="AD391" i="5" s="1"/>
  <c r="AC307" i="5"/>
  <c r="AD307" i="5" s="1"/>
  <c r="AD262" i="5"/>
  <c r="AC172" i="5"/>
  <c r="AD172" i="5" s="1"/>
  <c r="AD144" i="5"/>
  <c r="AD116" i="5"/>
  <c r="AD88" i="5"/>
  <c r="AD60" i="5"/>
  <c r="AD32" i="5"/>
  <c r="AD253" i="5"/>
  <c r="AD514" i="5"/>
  <c r="AD318" i="5"/>
  <c r="AD220" i="5"/>
  <c r="AD211" i="5"/>
  <c r="AD309" i="5"/>
  <c r="AC256" i="5"/>
  <c r="AD256" i="5" s="1"/>
  <c r="AD214" i="5"/>
  <c r="AA10" i="12"/>
  <c r="AB10" i="12"/>
  <c r="AE10" i="12"/>
  <c r="AG10" i="12"/>
  <c r="AH10" i="12"/>
  <c r="AJ10" i="12"/>
  <c r="AA11" i="12"/>
  <c r="AB11" i="12"/>
  <c r="AE11" i="12"/>
  <c r="AG11" i="12"/>
  <c r="AH11" i="12"/>
  <c r="AJ11" i="12"/>
  <c r="AA12" i="12"/>
  <c r="AB12" i="12"/>
  <c r="AE12" i="12"/>
  <c r="AG12" i="12"/>
  <c r="AH12" i="12"/>
  <c r="AJ12" i="12"/>
  <c r="AA13" i="12"/>
  <c r="AB13" i="12"/>
  <c r="AE13" i="12"/>
  <c r="AG13" i="12"/>
  <c r="AH13" i="12"/>
  <c r="AJ13" i="12"/>
  <c r="AA14" i="12"/>
  <c r="AB14" i="12"/>
  <c r="AE14" i="12"/>
  <c r="AG14" i="12"/>
  <c r="AH14" i="12"/>
  <c r="AJ14" i="12"/>
  <c r="AA15" i="12"/>
  <c r="AB15" i="12"/>
  <c r="AE15" i="12"/>
  <c r="AG15" i="12"/>
  <c r="AH15" i="12"/>
  <c r="AJ15" i="12"/>
  <c r="AA16" i="12"/>
  <c r="AB16" i="12"/>
  <c r="AC16" i="12" s="1"/>
  <c r="AE16" i="12"/>
  <c r="AG16" i="12"/>
  <c r="AH16" i="12"/>
  <c r="AJ16" i="12"/>
  <c r="AA17" i="12"/>
  <c r="AB17" i="12"/>
  <c r="AE17" i="12"/>
  <c r="AG17" i="12"/>
  <c r="AH17" i="12"/>
  <c r="AJ17" i="12"/>
  <c r="AA18" i="12"/>
  <c r="AB18" i="12"/>
  <c r="AE18" i="12"/>
  <c r="AG18" i="12"/>
  <c r="AH18" i="12"/>
  <c r="AJ18" i="12"/>
  <c r="AK18" i="12"/>
  <c r="AA19" i="12"/>
  <c r="AB19" i="12"/>
  <c r="AE19" i="12"/>
  <c r="AG19" i="12"/>
  <c r="AH19" i="12"/>
  <c r="AJ19" i="12"/>
  <c r="AA20" i="12"/>
  <c r="AB20" i="12"/>
  <c r="AC20" i="12" s="1"/>
  <c r="AE20" i="12"/>
  <c r="AG20" i="12"/>
  <c r="AH20" i="12"/>
  <c r="AJ20" i="12"/>
  <c r="AA21" i="12"/>
  <c r="AB21" i="12"/>
  <c r="AE21" i="12"/>
  <c r="AG21" i="12"/>
  <c r="AH21" i="12"/>
  <c r="AJ21" i="12"/>
  <c r="AA22" i="12"/>
  <c r="AB22" i="12"/>
  <c r="AE22" i="12"/>
  <c r="AG22" i="12"/>
  <c r="AH22" i="12"/>
  <c r="AJ22" i="12"/>
  <c r="AA23" i="12"/>
  <c r="AB23" i="12"/>
  <c r="AE23" i="12"/>
  <c r="AG23" i="12"/>
  <c r="AH23" i="12"/>
  <c r="AJ23" i="12"/>
  <c r="AA24" i="12"/>
  <c r="AB24" i="12"/>
  <c r="AC24" i="12" s="1"/>
  <c r="AE24" i="12"/>
  <c r="AG24" i="12"/>
  <c r="AH24" i="12"/>
  <c r="AJ24" i="12"/>
  <c r="AA25" i="12"/>
  <c r="AB25" i="12"/>
  <c r="AC25" i="12" s="1"/>
  <c r="AE25" i="12"/>
  <c r="AG25" i="12"/>
  <c r="AH25" i="12"/>
  <c r="AJ25" i="12"/>
  <c r="AA26" i="12"/>
  <c r="AB26" i="12"/>
  <c r="AE26" i="12"/>
  <c r="AG26" i="12"/>
  <c r="AH26" i="12"/>
  <c r="AJ26" i="12"/>
  <c r="AA27" i="12"/>
  <c r="AB27" i="12"/>
  <c r="AC27" i="12" s="1"/>
  <c r="AE27" i="12"/>
  <c r="AG27" i="12"/>
  <c r="AH27" i="12"/>
  <c r="AJ27" i="12"/>
  <c r="AA28" i="12"/>
  <c r="AB28" i="12"/>
  <c r="AE28" i="12"/>
  <c r="AG28" i="12"/>
  <c r="AH28" i="12"/>
  <c r="AJ28" i="12"/>
  <c r="AA29" i="12"/>
  <c r="AB29" i="12"/>
  <c r="AE29" i="12"/>
  <c r="AG29" i="12"/>
  <c r="AH29" i="12"/>
  <c r="AJ29" i="12"/>
  <c r="AA30" i="12"/>
  <c r="AB30" i="12"/>
  <c r="AC30" i="12" s="1"/>
  <c r="AE30" i="12"/>
  <c r="AD30" i="12" s="1"/>
  <c r="AG30" i="12"/>
  <c r="AH30" i="12"/>
  <c r="AJ30" i="12"/>
  <c r="AA31" i="12"/>
  <c r="AB31" i="12"/>
  <c r="AE31" i="12"/>
  <c r="AG31" i="12"/>
  <c r="AH31" i="12"/>
  <c r="AJ31" i="12"/>
  <c r="AA32" i="12"/>
  <c r="AB32" i="12"/>
  <c r="AE32" i="12"/>
  <c r="AG32" i="12"/>
  <c r="AH32" i="12"/>
  <c r="AJ32" i="12"/>
  <c r="AA33" i="12"/>
  <c r="AB33" i="12"/>
  <c r="AE33" i="12"/>
  <c r="AG33" i="12"/>
  <c r="AH33" i="12"/>
  <c r="AJ33" i="12"/>
  <c r="AA34" i="12"/>
  <c r="AB34" i="12"/>
  <c r="AE34" i="12"/>
  <c r="AG34" i="12"/>
  <c r="AH34" i="12"/>
  <c r="AJ34" i="12"/>
  <c r="AA35" i="12"/>
  <c r="AB35" i="12"/>
  <c r="AC35" i="12"/>
  <c r="AE35" i="12"/>
  <c r="AG35" i="12"/>
  <c r="AH35" i="12"/>
  <c r="AJ35" i="12"/>
  <c r="AA36" i="12"/>
  <c r="AB36" i="12"/>
  <c r="AE36" i="12"/>
  <c r="AG36" i="12"/>
  <c r="AH36" i="12"/>
  <c r="AJ36" i="12"/>
  <c r="AA37" i="12"/>
  <c r="AB37" i="12"/>
  <c r="AC37" i="12" s="1"/>
  <c r="AE37" i="12"/>
  <c r="AG37" i="12"/>
  <c r="AH37" i="12"/>
  <c r="AJ37" i="12"/>
  <c r="AA38" i="12"/>
  <c r="AB38" i="12"/>
  <c r="AE38" i="12"/>
  <c r="AG38" i="12"/>
  <c r="AH38" i="12"/>
  <c r="AJ38" i="12"/>
  <c r="AA39" i="12"/>
  <c r="AB39" i="12"/>
  <c r="AC39" i="12" s="1"/>
  <c r="AE39" i="12"/>
  <c r="AG39" i="12"/>
  <c r="AH39" i="12"/>
  <c r="AJ39" i="12"/>
  <c r="AA40" i="12"/>
  <c r="AB40" i="12"/>
  <c r="AE40" i="12"/>
  <c r="AG40" i="12"/>
  <c r="AH40" i="12"/>
  <c r="AJ40" i="12"/>
  <c r="AA41" i="12"/>
  <c r="AB41" i="12"/>
  <c r="AE41" i="12"/>
  <c r="AG41" i="12"/>
  <c r="AH41" i="12"/>
  <c r="AJ41" i="12"/>
  <c r="AA42" i="12"/>
  <c r="AB42" i="12"/>
  <c r="AE42" i="12"/>
  <c r="AG42" i="12"/>
  <c r="AH42" i="12"/>
  <c r="AJ42" i="12"/>
  <c r="AK42" i="12" s="1"/>
  <c r="AA43" i="12"/>
  <c r="AB43" i="12"/>
  <c r="AE43" i="12"/>
  <c r="AG43" i="12"/>
  <c r="AH43" i="12"/>
  <c r="AJ43" i="12"/>
  <c r="AA44" i="12"/>
  <c r="AB44" i="12"/>
  <c r="AC44" i="12" s="1"/>
  <c r="AE44" i="12"/>
  <c r="AG44" i="12"/>
  <c r="AH44" i="12"/>
  <c r="AJ44" i="12"/>
  <c r="AA45" i="12"/>
  <c r="AB45" i="12"/>
  <c r="AE45" i="12"/>
  <c r="AK45" i="12" s="1"/>
  <c r="AG45" i="12"/>
  <c r="AH45" i="12"/>
  <c r="AJ45" i="12"/>
  <c r="AA46" i="12"/>
  <c r="AB46" i="12"/>
  <c r="AE46" i="12"/>
  <c r="AG46" i="12"/>
  <c r="AH46" i="12"/>
  <c r="AJ46" i="12"/>
  <c r="AA47" i="12"/>
  <c r="AB47" i="12"/>
  <c r="AE47" i="12"/>
  <c r="AG47" i="12"/>
  <c r="AH47" i="12"/>
  <c r="AJ47" i="12"/>
  <c r="AA48" i="12"/>
  <c r="AB48" i="12"/>
  <c r="AE48" i="12"/>
  <c r="AG48" i="12"/>
  <c r="AH48" i="12"/>
  <c r="AJ48" i="12"/>
  <c r="AA49" i="12"/>
  <c r="AB49" i="12"/>
  <c r="AE49" i="12"/>
  <c r="AG49" i="12"/>
  <c r="AH49" i="12"/>
  <c r="AJ49" i="12"/>
  <c r="AA50" i="12"/>
  <c r="AB50" i="12"/>
  <c r="AE50" i="12"/>
  <c r="AG50" i="12"/>
  <c r="AH50" i="12"/>
  <c r="AJ50" i="12"/>
  <c r="AA51" i="12"/>
  <c r="AB51" i="12"/>
  <c r="AE51" i="12"/>
  <c r="AG51" i="12"/>
  <c r="AH51" i="12"/>
  <c r="AJ51" i="12"/>
  <c r="AA52" i="12"/>
  <c r="AB52" i="12"/>
  <c r="AE52" i="12"/>
  <c r="AG52" i="12"/>
  <c r="AH52" i="12"/>
  <c r="AJ52" i="12"/>
  <c r="AA53" i="12"/>
  <c r="AB53" i="12"/>
  <c r="AE53" i="12"/>
  <c r="AG53" i="12"/>
  <c r="AH53" i="12"/>
  <c r="AJ53" i="12"/>
  <c r="AA54" i="12"/>
  <c r="AB54" i="12"/>
  <c r="AE54" i="12"/>
  <c r="AG54" i="12"/>
  <c r="AH54" i="12"/>
  <c r="AJ54" i="12"/>
  <c r="AA55" i="12"/>
  <c r="AB55" i="12"/>
  <c r="AC55" i="12"/>
  <c r="AE55" i="12"/>
  <c r="AG55" i="12"/>
  <c r="AH55" i="12"/>
  <c r="AJ55" i="12"/>
  <c r="AA56" i="12"/>
  <c r="AB56" i="12"/>
  <c r="AE56" i="12"/>
  <c r="AG56" i="12"/>
  <c r="AH56" i="12"/>
  <c r="AJ56" i="12"/>
  <c r="AA57" i="12"/>
  <c r="AB57" i="12"/>
  <c r="AE57" i="12"/>
  <c r="AG57" i="12"/>
  <c r="AH57" i="12"/>
  <c r="AJ57" i="12"/>
  <c r="AA58" i="12"/>
  <c r="AB58" i="12"/>
  <c r="AE58" i="12"/>
  <c r="AG58" i="12"/>
  <c r="AH58" i="12"/>
  <c r="AJ58" i="12"/>
  <c r="AA59" i="12"/>
  <c r="AB59" i="12"/>
  <c r="AE59" i="12"/>
  <c r="AG59" i="12"/>
  <c r="AH59" i="12"/>
  <c r="AJ59" i="12"/>
  <c r="AA60" i="12"/>
  <c r="AB60" i="12"/>
  <c r="AE60" i="12"/>
  <c r="AG60" i="12"/>
  <c r="AH60" i="12"/>
  <c r="AJ60" i="12"/>
  <c r="AA61" i="12"/>
  <c r="AB61" i="12"/>
  <c r="AE61" i="12"/>
  <c r="AG61" i="12"/>
  <c r="AH61" i="12"/>
  <c r="AJ61" i="12"/>
  <c r="AA62" i="12"/>
  <c r="AB62" i="12"/>
  <c r="AE62" i="12"/>
  <c r="AG62" i="12"/>
  <c r="AH62" i="12"/>
  <c r="AJ62" i="12"/>
  <c r="AA63" i="12"/>
  <c r="AB63" i="12"/>
  <c r="AE63" i="12"/>
  <c r="AG63" i="12"/>
  <c r="AH63" i="12"/>
  <c r="AJ63" i="12"/>
  <c r="AK63" i="12" s="1"/>
  <c r="AA64" i="12"/>
  <c r="AB64" i="12"/>
  <c r="AE64" i="12"/>
  <c r="AG64" i="12"/>
  <c r="AH64" i="12"/>
  <c r="AJ64" i="12"/>
  <c r="AA65" i="12"/>
  <c r="AB65" i="12"/>
  <c r="AE65" i="12"/>
  <c r="AG65" i="12"/>
  <c r="AH65" i="12"/>
  <c r="AJ65" i="12"/>
  <c r="AA66" i="12"/>
  <c r="AB66" i="12"/>
  <c r="AE66" i="12"/>
  <c r="AG66" i="12"/>
  <c r="AH66" i="12"/>
  <c r="AJ66" i="12"/>
  <c r="AA67" i="12"/>
  <c r="AB67" i="12"/>
  <c r="AC67" i="12" s="1"/>
  <c r="AE67" i="12"/>
  <c r="AG67" i="12"/>
  <c r="AH67" i="12"/>
  <c r="AJ67" i="12"/>
  <c r="AA68" i="12"/>
  <c r="AB68" i="12"/>
  <c r="AE68" i="12"/>
  <c r="AG68" i="12"/>
  <c r="AH68" i="12"/>
  <c r="AJ68" i="12"/>
  <c r="AA69" i="12"/>
  <c r="AB69" i="12"/>
  <c r="AE69" i="12"/>
  <c r="AG69" i="12"/>
  <c r="AH69" i="12"/>
  <c r="AJ69" i="12"/>
  <c r="AA70" i="12"/>
  <c r="AB70" i="12"/>
  <c r="AE70" i="12"/>
  <c r="AK70" i="12" s="1"/>
  <c r="AG70" i="12"/>
  <c r="AH70" i="12"/>
  <c r="AJ70" i="12"/>
  <c r="AA71" i="12"/>
  <c r="AB71" i="12"/>
  <c r="AC71" i="12" s="1"/>
  <c r="AE71" i="12"/>
  <c r="AG71" i="12"/>
  <c r="AH71" i="12"/>
  <c r="AJ71" i="12"/>
  <c r="AA72" i="12"/>
  <c r="AB72" i="12"/>
  <c r="AE72" i="12"/>
  <c r="AG72" i="12"/>
  <c r="AH72" i="12"/>
  <c r="AJ72" i="12"/>
  <c r="AA73" i="12"/>
  <c r="AB73" i="12"/>
  <c r="AE73" i="12"/>
  <c r="AG73" i="12"/>
  <c r="AH73" i="12"/>
  <c r="AJ73" i="12"/>
  <c r="AA74" i="12"/>
  <c r="AB74" i="12"/>
  <c r="AE74" i="12"/>
  <c r="AG74" i="12"/>
  <c r="AH74" i="12"/>
  <c r="AJ74" i="12"/>
  <c r="AA75" i="12"/>
  <c r="AB75" i="12"/>
  <c r="AC75" i="12" s="1"/>
  <c r="AE75" i="12"/>
  <c r="AG75" i="12"/>
  <c r="AH75" i="12"/>
  <c r="AJ75" i="12"/>
  <c r="AA76" i="12"/>
  <c r="AB76" i="12"/>
  <c r="AC76" i="12" s="1"/>
  <c r="AE76" i="12"/>
  <c r="AG76" i="12"/>
  <c r="AH76" i="12"/>
  <c r="AJ76" i="12"/>
  <c r="AA77" i="12"/>
  <c r="AB77" i="12"/>
  <c r="AE77" i="12"/>
  <c r="AG77" i="12"/>
  <c r="AH77" i="12"/>
  <c r="AJ77" i="12"/>
  <c r="AA78" i="12"/>
  <c r="AB78" i="12"/>
  <c r="AE78" i="12"/>
  <c r="AG78" i="12"/>
  <c r="AH78" i="12"/>
  <c r="AJ78" i="12"/>
  <c r="AA79" i="12"/>
  <c r="AB79" i="12"/>
  <c r="AE79" i="12"/>
  <c r="AG79" i="12"/>
  <c r="AH79" i="12"/>
  <c r="AJ79" i="12"/>
  <c r="AA80" i="12"/>
  <c r="AB80" i="12"/>
  <c r="AC80" i="12" s="1"/>
  <c r="AE80" i="12"/>
  <c r="AG80" i="12"/>
  <c r="AH80" i="12"/>
  <c r="AJ80" i="12"/>
  <c r="AA81" i="12"/>
  <c r="AB81" i="12"/>
  <c r="AE81" i="12"/>
  <c r="AG81" i="12"/>
  <c r="AH81" i="12"/>
  <c r="AJ81" i="12"/>
  <c r="AA82" i="12"/>
  <c r="AB82" i="12"/>
  <c r="AE82" i="12"/>
  <c r="AG82" i="12"/>
  <c r="AH82" i="12"/>
  <c r="AJ82" i="12"/>
  <c r="AA83" i="12"/>
  <c r="AB83" i="12"/>
  <c r="AC83" i="12" s="1"/>
  <c r="AE83" i="12"/>
  <c r="AG83" i="12"/>
  <c r="AH83" i="12"/>
  <c r="AJ83" i="12"/>
  <c r="AA84" i="12"/>
  <c r="AB84" i="12"/>
  <c r="AE84" i="12"/>
  <c r="AG84" i="12"/>
  <c r="AH84" i="12"/>
  <c r="AJ84" i="12"/>
  <c r="AA85" i="12"/>
  <c r="AB85" i="12"/>
  <c r="AE85" i="12"/>
  <c r="AG85" i="12"/>
  <c r="AH85" i="12"/>
  <c r="AJ85" i="12"/>
  <c r="AA86" i="12"/>
  <c r="AB86" i="12"/>
  <c r="AE86" i="12"/>
  <c r="AG86" i="12"/>
  <c r="AH86" i="12"/>
  <c r="AJ86" i="12"/>
  <c r="AK86" i="12" s="1"/>
  <c r="AA87" i="12"/>
  <c r="AB87" i="12"/>
  <c r="AE87" i="12"/>
  <c r="AG87" i="12"/>
  <c r="AH87" i="12"/>
  <c r="AJ87" i="12"/>
  <c r="AA88" i="12"/>
  <c r="AB88" i="12"/>
  <c r="AE88" i="12"/>
  <c r="AG88" i="12"/>
  <c r="AH88" i="12"/>
  <c r="AJ88" i="12"/>
  <c r="AA89" i="12"/>
  <c r="AB89" i="12"/>
  <c r="AE89" i="12"/>
  <c r="AG89" i="12"/>
  <c r="AH89" i="12"/>
  <c r="AJ89" i="12"/>
  <c r="AA90" i="12"/>
  <c r="AB90" i="12"/>
  <c r="AE90" i="12"/>
  <c r="AG90" i="12"/>
  <c r="AH90" i="12"/>
  <c r="AJ90" i="12"/>
  <c r="AA91" i="12"/>
  <c r="AB91" i="12"/>
  <c r="AE91" i="12"/>
  <c r="AG91" i="12"/>
  <c r="AH91" i="12"/>
  <c r="AJ91" i="12"/>
  <c r="AA92" i="12"/>
  <c r="AB92" i="12"/>
  <c r="AE92" i="12"/>
  <c r="AG92" i="12"/>
  <c r="AH92" i="12"/>
  <c r="AJ92" i="12"/>
  <c r="AA93" i="12"/>
  <c r="AB93" i="12"/>
  <c r="AE93" i="12"/>
  <c r="AG93" i="12"/>
  <c r="AH93" i="12"/>
  <c r="AJ93" i="12"/>
  <c r="AK93" i="12" s="1"/>
  <c r="AA94" i="12"/>
  <c r="AB94" i="12"/>
  <c r="AE94" i="12"/>
  <c r="AG94" i="12"/>
  <c r="AH94" i="12"/>
  <c r="AJ94" i="12"/>
  <c r="AA95" i="12"/>
  <c r="AB95" i="12"/>
  <c r="AE95" i="12"/>
  <c r="AG95" i="12"/>
  <c r="AH95" i="12"/>
  <c r="AJ95" i="12"/>
  <c r="AA96" i="12"/>
  <c r="AB96" i="12"/>
  <c r="AC96" i="12"/>
  <c r="AE96" i="12"/>
  <c r="AG96" i="12"/>
  <c r="AH96" i="12"/>
  <c r="AJ96" i="12"/>
  <c r="AA97" i="12"/>
  <c r="AB97" i="12"/>
  <c r="AE97" i="12"/>
  <c r="AG97" i="12"/>
  <c r="AH97" i="12"/>
  <c r="AJ97" i="12"/>
  <c r="AA98" i="12"/>
  <c r="AB98" i="12"/>
  <c r="AE98" i="12"/>
  <c r="AG98" i="12"/>
  <c r="AH98" i="12"/>
  <c r="AJ98" i="12"/>
  <c r="AA99" i="12"/>
  <c r="AB99" i="12"/>
  <c r="AE99" i="12"/>
  <c r="AG99" i="12"/>
  <c r="AH99" i="12"/>
  <c r="AJ99" i="12"/>
  <c r="AA100" i="12"/>
  <c r="AB100" i="12"/>
  <c r="AE100" i="12"/>
  <c r="AG100" i="12"/>
  <c r="AH100" i="12"/>
  <c r="AJ100" i="12"/>
  <c r="AA101" i="12"/>
  <c r="AB101" i="12"/>
  <c r="AE101" i="12"/>
  <c r="AG101" i="12"/>
  <c r="AH101" i="12"/>
  <c r="AJ101" i="12"/>
  <c r="AA102" i="12"/>
  <c r="AB102" i="12"/>
  <c r="AE102" i="12"/>
  <c r="AG102" i="12"/>
  <c r="AH102" i="12"/>
  <c r="AJ102" i="12"/>
  <c r="AA103" i="12"/>
  <c r="AB103" i="12"/>
  <c r="AE103" i="12"/>
  <c r="AG103" i="12"/>
  <c r="AH103" i="12"/>
  <c r="AJ103" i="12"/>
  <c r="AA104" i="12"/>
  <c r="AB104" i="12"/>
  <c r="AE104" i="12"/>
  <c r="AG104" i="12"/>
  <c r="AH104" i="12"/>
  <c r="AJ104" i="12"/>
  <c r="AA105" i="12"/>
  <c r="AB105" i="12"/>
  <c r="AE105" i="12"/>
  <c r="AG105" i="12"/>
  <c r="AH105" i="12"/>
  <c r="AJ105" i="12"/>
  <c r="AA106" i="12"/>
  <c r="AB106" i="12"/>
  <c r="AC106" i="12" s="1"/>
  <c r="AE106" i="12"/>
  <c r="AG106" i="12"/>
  <c r="AH106" i="12"/>
  <c r="AJ106" i="12"/>
  <c r="AA107" i="12"/>
  <c r="AB107" i="12"/>
  <c r="AE107" i="12"/>
  <c r="AG107" i="12"/>
  <c r="AH107" i="12"/>
  <c r="AJ107" i="12"/>
  <c r="AA108" i="12"/>
  <c r="AB108" i="12"/>
  <c r="AE108" i="12"/>
  <c r="AG108" i="12"/>
  <c r="AH108" i="12"/>
  <c r="AJ108" i="12"/>
  <c r="AA109" i="12"/>
  <c r="AB109" i="12"/>
  <c r="AE109" i="12"/>
  <c r="AG109" i="12"/>
  <c r="AH109" i="12"/>
  <c r="AJ109" i="12"/>
  <c r="AA110" i="12"/>
  <c r="AB110" i="12"/>
  <c r="AE110" i="12"/>
  <c r="AG110" i="12"/>
  <c r="AH110" i="12"/>
  <c r="AJ110" i="12"/>
  <c r="AA111" i="12"/>
  <c r="AB111" i="12"/>
  <c r="AE111" i="12"/>
  <c r="AG111" i="12"/>
  <c r="AH111" i="12"/>
  <c r="AJ111" i="12"/>
  <c r="AA112" i="12"/>
  <c r="AB112" i="12"/>
  <c r="AE112" i="12"/>
  <c r="AG112" i="12"/>
  <c r="AH112" i="12"/>
  <c r="AJ112" i="12"/>
  <c r="AA113" i="12"/>
  <c r="AB113" i="12"/>
  <c r="AE113" i="12"/>
  <c r="AG113" i="12"/>
  <c r="AH113" i="12"/>
  <c r="AJ113" i="12"/>
  <c r="AA114" i="12"/>
  <c r="AB114" i="12"/>
  <c r="AE114" i="12"/>
  <c r="AG114" i="12"/>
  <c r="AH114" i="12"/>
  <c r="AJ114" i="12"/>
  <c r="AK114" i="12" s="1"/>
  <c r="AA115" i="12"/>
  <c r="AB115" i="12"/>
  <c r="AE115" i="12"/>
  <c r="AG115" i="12"/>
  <c r="AH115" i="12"/>
  <c r="AJ115" i="12"/>
  <c r="AA116" i="12"/>
  <c r="AB116" i="12"/>
  <c r="AE116" i="12"/>
  <c r="AG116" i="12"/>
  <c r="AH116" i="12"/>
  <c r="AJ116" i="12"/>
  <c r="AA117" i="12"/>
  <c r="AB117" i="12"/>
  <c r="AE117" i="12"/>
  <c r="AG117" i="12"/>
  <c r="AH117" i="12"/>
  <c r="AJ117" i="12"/>
  <c r="AA118" i="12"/>
  <c r="AB118" i="12"/>
  <c r="AE118" i="12"/>
  <c r="AG118" i="12"/>
  <c r="AH118" i="12"/>
  <c r="AJ118" i="12"/>
  <c r="AA119" i="12"/>
  <c r="AB119" i="12"/>
  <c r="AE119" i="12"/>
  <c r="AG119" i="12"/>
  <c r="AH119" i="12"/>
  <c r="AJ119" i="12"/>
  <c r="AA120" i="12"/>
  <c r="AB120" i="12"/>
  <c r="AE120" i="12"/>
  <c r="AG120" i="12"/>
  <c r="AH120" i="12"/>
  <c r="AJ120" i="12"/>
  <c r="AA121" i="12"/>
  <c r="AB121" i="12"/>
  <c r="AC121" i="12"/>
  <c r="AE121" i="12"/>
  <c r="AG121" i="12"/>
  <c r="AH121" i="12"/>
  <c r="AJ121" i="12"/>
  <c r="AA122" i="12"/>
  <c r="AB122" i="12"/>
  <c r="AC122" i="12" s="1"/>
  <c r="AE122" i="12"/>
  <c r="AG122" i="12"/>
  <c r="AH122" i="12"/>
  <c r="AJ122" i="12"/>
  <c r="AA123" i="12"/>
  <c r="AB123" i="12"/>
  <c r="AE123" i="12"/>
  <c r="AG123" i="12"/>
  <c r="AH123" i="12"/>
  <c r="AJ123" i="12"/>
  <c r="AA124" i="12"/>
  <c r="AB124" i="12"/>
  <c r="AE124" i="12"/>
  <c r="AG124" i="12"/>
  <c r="AH124" i="12"/>
  <c r="AJ124" i="12"/>
  <c r="AA125" i="12"/>
  <c r="AB125" i="12"/>
  <c r="AE125" i="12"/>
  <c r="AG125" i="12"/>
  <c r="AH125" i="12"/>
  <c r="AJ125" i="12"/>
  <c r="AA126" i="12"/>
  <c r="AB126" i="12"/>
  <c r="AE126" i="12"/>
  <c r="AG126" i="12"/>
  <c r="AH126" i="12"/>
  <c r="AJ126" i="12"/>
  <c r="AA127" i="12"/>
  <c r="AB127" i="12"/>
  <c r="AE127" i="12"/>
  <c r="AG127" i="12"/>
  <c r="AH127" i="12"/>
  <c r="AJ127" i="12"/>
  <c r="AA128" i="12"/>
  <c r="AB128" i="12"/>
  <c r="AC128" i="12" s="1"/>
  <c r="AE128" i="12"/>
  <c r="AG128" i="12"/>
  <c r="AH128" i="12"/>
  <c r="AJ128" i="12"/>
  <c r="AA129" i="12"/>
  <c r="AB129" i="12"/>
  <c r="AE129" i="12"/>
  <c r="AG129" i="12"/>
  <c r="AH129" i="12"/>
  <c r="AJ129" i="12"/>
  <c r="AA130" i="12"/>
  <c r="AB130" i="12"/>
  <c r="AE130" i="12"/>
  <c r="AG130" i="12"/>
  <c r="AH130" i="12"/>
  <c r="AJ130" i="12"/>
  <c r="AA131" i="12"/>
  <c r="AB131" i="12"/>
  <c r="AE131" i="12"/>
  <c r="AG131" i="12"/>
  <c r="AH131" i="12"/>
  <c r="AJ131" i="12"/>
  <c r="AA132" i="12"/>
  <c r="AB132" i="12"/>
  <c r="AE132" i="12"/>
  <c r="AG132" i="12"/>
  <c r="AH132" i="12"/>
  <c r="AJ132" i="12"/>
  <c r="AA133" i="12"/>
  <c r="AB133" i="12"/>
  <c r="AE133" i="12"/>
  <c r="AG133" i="12"/>
  <c r="AH133" i="12"/>
  <c r="AJ133" i="12"/>
  <c r="AA134" i="12"/>
  <c r="AB134" i="12"/>
  <c r="AE134" i="12"/>
  <c r="AG134" i="12"/>
  <c r="AH134" i="12"/>
  <c r="AJ134" i="12"/>
  <c r="AA135" i="12"/>
  <c r="AB135" i="12"/>
  <c r="AC135" i="12"/>
  <c r="AE135" i="12"/>
  <c r="AG135" i="12"/>
  <c r="AH135" i="12"/>
  <c r="AJ135" i="12"/>
  <c r="AA136" i="12"/>
  <c r="AB136" i="12"/>
  <c r="AC136" i="12" s="1"/>
  <c r="AE136" i="12"/>
  <c r="AG136" i="12"/>
  <c r="AH136" i="12"/>
  <c r="AJ136" i="12"/>
  <c r="AA137" i="12"/>
  <c r="AB137" i="12"/>
  <c r="AE137" i="12"/>
  <c r="AG137" i="12"/>
  <c r="AH137" i="12"/>
  <c r="AJ137" i="12"/>
  <c r="AA138" i="12"/>
  <c r="AB138" i="12"/>
  <c r="AE138" i="12"/>
  <c r="AG138" i="12"/>
  <c r="AH138" i="12"/>
  <c r="AJ138" i="12"/>
  <c r="AA139" i="12"/>
  <c r="AB139" i="12"/>
  <c r="AE139" i="12"/>
  <c r="AG139" i="12"/>
  <c r="AH139" i="12"/>
  <c r="AJ139" i="12"/>
  <c r="AA140" i="12"/>
  <c r="AB140" i="12"/>
  <c r="AE140" i="12"/>
  <c r="AG140" i="12"/>
  <c r="AH140" i="12"/>
  <c r="AJ140" i="12"/>
  <c r="AA141" i="12"/>
  <c r="AB141" i="12"/>
  <c r="AC141" i="12" s="1"/>
  <c r="AE141" i="12"/>
  <c r="AG141" i="12"/>
  <c r="AH141" i="12"/>
  <c r="AJ141" i="12"/>
  <c r="AA142" i="12"/>
  <c r="AB142" i="12"/>
  <c r="AE142" i="12"/>
  <c r="AG142" i="12"/>
  <c r="AH142" i="12"/>
  <c r="AJ142" i="12"/>
  <c r="AA143" i="12"/>
  <c r="AB143" i="12"/>
  <c r="AE143" i="12"/>
  <c r="AG143" i="12"/>
  <c r="AH143" i="12"/>
  <c r="AJ143" i="12"/>
  <c r="AA144" i="12"/>
  <c r="AB144" i="12"/>
  <c r="AC144" i="12"/>
  <c r="AE144" i="12"/>
  <c r="AG144" i="12"/>
  <c r="AH144" i="12"/>
  <c r="AJ144" i="12"/>
  <c r="AA145" i="12"/>
  <c r="AB145" i="12"/>
  <c r="AE145" i="12"/>
  <c r="AG145" i="12"/>
  <c r="AH145" i="12"/>
  <c r="AJ145" i="12"/>
  <c r="AA146" i="12"/>
  <c r="AB146" i="12"/>
  <c r="AE146" i="12"/>
  <c r="AG146" i="12"/>
  <c r="AH146" i="12"/>
  <c r="AJ146" i="12"/>
  <c r="AA147" i="12"/>
  <c r="AB147" i="12"/>
  <c r="AE147" i="12"/>
  <c r="AG147" i="12"/>
  <c r="AH147" i="12"/>
  <c r="AJ147" i="12"/>
  <c r="AA148" i="12"/>
  <c r="AB148" i="12"/>
  <c r="AE148" i="12"/>
  <c r="AG148" i="12"/>
  <c r="AH148" i="12"/>
  <c r="AJ148" i="12"/>
  <c r="AA149" i="12"/>
  <c r="AB149" i="12"/>
  <c r="AE149" i="12"/>
  <c r="AG149" i="12"/>
  <c r="AH149" i="12"/>
  <c r="AJ149" i="12"/>
  <c r="AA150" i="12"/>
  <c r="AB150" i="12"/>
  <c r="AE150" i="12"/>
  <c r="AG150" i="12"/>
  <c r="AH150" i="12"/>
  <c r="AJ150" i="12"/>
  <c r="AA151" i="12"/>
  <c r="AB151" i="12"/>
  <c r="AE151" i="12"/>
  <c r="AG151" i="12"/>
  <c r="AH151" i="12"/>
  <c r="AJ151" i="12"/>
  <c r="AA152" i="12"/>
  <c r="AB152" i="12"/>
  <c r="AC152" i="12" s="1"/>
  <c r="AE152" i="12"/>
  <c r="AG152" i="12"/>
  <c r="AH152" i="12"/>
  <c r="AJ152" i="12"/>
  <c r="AA153" i="12"/>
  <c r="AB153" i="12"/>
  <c r="AE153" i="12"/>
  <c r="AG153" i="12"/>
  <c r="AH153" i="12"/>
  <c r="AJ153" i="12"/>
  <c r="AA154" i="12"/>
  <c r="AB154" i="12"/>
  <c r="AE154" i="12"/>
  <c r="AG154" i="12"/>
  <c r="AH154" i="12"/>
  <c r="AJ154" i="12"/>
  <c r="AA155" i="12"/>
  <c r="AB155" i="12"/>
  <c r="AE155" i="12"/>
  <c r="AG155" i="12"/>
  <c r="AH155" i="12"/>
  <c r="AJ155" i="12"/>
  <c r="AA156" i="12"/>
  <c r="AB156" i="12"/>
  <c r="AE156" i="12"/>
  <c r="AG156" i="12"/>
  <c r="AH156" i="12"/>
  <c r="AJ156" i="12"/>
  <c r="AA157" i="12"/>
  <c r="AB157" i="12"/>
  <c r="AE157" i="12"/>
  <c r="AG157" i="12"/>
  <c r="AH157" i="12"/>
  <c r="AJ157" i="12"/>
  <c r="AA158" i="12"/>
  <c r="AB158" i="12"/>
  <c r="AE158" i="12"/>
  <c r="AG158" i="12"/>
  <c r="AH158" i="12"/>
  <c r="AJ158" i="12"/>
  <c r="AA159" i="12"/>
  <c r="AB159" i="12"/>
  <c r="AE159" i="12"/>
  <c r="AG159" i="12"/>
  <c r="AH159" i="12"/>
  <c r="AJ159" i="12"/>
  <c r="AA160" i="12"/>
  <c r="AB160" i="12"/>
  <c r="AE160" i="12"/>
  <c r="AG160" i="12"/>
  <c r="AH160" i="12"/>
  <c r="AJ160" i="12"/>
  <c r="AA161" i="12"/>
  <c r="AB161" i="12"/>
  <c r="AE161" i="12"/>
  <c r="AG161" i="12"/>
  <c r="AH161" i="12"/>
  <c r="AJ161" i="12"/>
  <c r="AA162" i="12"/>
  <c r="AB162" i="12"/>
  <c r="AC162" i="12" s="1"/>
  <c r="AE162" i="12"/>
  <c r="AG162" i="12"/>
  <c r="AH162" i="12"/>
  <c r="AJ162" i="12"/>
  <c r="AA163" i="12"/>
  <c r="AB163" i="12"/>
  <c r="AC163" i="12" s="1"/>
  <c r="AE163" i="12"/>
  <c r="AG163" i="12"/>
  <c r="AH163" i="12"/>
  <c r="AJ163" i="12"/>
  <c r="AA164" i="12"/>
  <c r="AB164" i="12"/>
  <c r="AE164" i="12"/>
  <c r="AG164" i="12"/>
  <c r="AH164" i="12"/>
  <c r="AJ164" i="12"/>
  <c r="AA165" i="12"/>
  <c r="AB165" i="12"/>
  <c r="AE165" i="12"/>
  <c r="AG165" i="12"/>
  <c r="AH165" i="12"/>
  <c r="AJ165" i="12"/>
  <c r="AA166" i="12"/>
  <c r="AB166" i="12"/>
  <c r="AE166" i="12"/>
  <c r="AG166" i="12"/>
  <c r="AH166" i="12"/>
  <c r="AJ166" i="12"/>
  <c r="AA167" i="12"/>
  <c r="AB167" i="12"/>
  <c r="AE167" i="12"/>
  <c r="AG167" i="12"/>
  <c r="AH167" i="12"/>
  <c r="AJ167" i="12"/>
  <c r="AA168" i="12"/>
  <c r="AB168" i="12"/>
  <c r="AE168" i="12"/>
  <c r="AG168" i="12"/>
  <c r="AH168" i="12"/>
  <c r="AJ168" i="12"/>
  <c r="AA169" i="12"/>
  <c r="AB169" i="12"/>
  <c r="AE169" i="12"/>
  <c r="AG169" i="12"/>
  <c r="AH169" i="12"/>
  <c r="AJ169" i="12"/>
  <c r="AA170" i="12"/>
  <c r="AB170" i="12"/>
  <c r="AE170" i="12"/>
  <c r="AG170" i="12"/>
  <c r="AH170" i="12"/>
  <c r="AJ170" i="12"/>
  <c r="AA171" i="12"/>
  <c r="AB171" i="12"/>
  <c r="AE171" i="12"/>
  <c r="AG171" i="12"/>
  <c r="AH171" i="12"/>
  <c r="AJ171" i="12"/>
  <c r="AA172" i="12"/>
  <c r="AB172" i="12"/>
  <c r="AE172" i="12"/>
  <c r="AG172" i="12"/>
  <c r="AH172" i="12"/>
  <c r="AJ172" i="12"/>
  <c r="AA173" i="12"/>
  <c r="AB173" i="12"/>
  <c r="AE173" i="12"/>
  <c r="AG173" i="12"/>
  <c r="AH173" i="12"/>
  <c r="AJ173" i="12"/>
  <c r="AA174" i="12"/>
  <c r="AB174" i="12"/>
  <c r="AE174" i="12"/>
  <c r="AG174" i="12"/>
  <c r="AH174" i="12"/>
  <c r="AJ174" i="12"/>
  <c r="AK174" i="12"/>
  <c r="AA175" i="12"/>
  <c r="AB175" i="12"/>
  <c r="AE175" i="12"/>
  <c r="AG175" i="12"/>
  <c r="AH175" i="12"/>
  <c r="AJ175" i="12"/>
  <c r="AA176" i="12"/>
  <c r="AB176" i="12"/>
  <c r="AC176" i="12" s="1"/>
  <c r="AE176" i="12"/>
  <c r="AG176" i="12"/>
  <c r="AH176" i="12"/>
  <c r="AJ176" i="12"/>
  <c r="AA177" i="12"/>
  <c r="AB177" i="12"/>
  <c r="AE177" i="12"/>
  <c r="AG177" i="12"/>
  <c r="AH177" i="12"/>
  <c r="AJ177" i="12"/>
  <c r="AA178" i="12"/>
  <c r="AB178" i="12"/>
  <c r="AE178" i="12"/>
  <c r="AG178" i="12"/>
  <c r="AH178" i="12"/>
  <c r="AJ178" i="12"/>
  <c r="AA179" i="12"/>
  <c r="AB179" i="12"/>
  <c r="AC179" i="12" s="1"/>
  <c r="AE179" i="12"/>
  <c r="AG179" i="12"/>
  <c r="AH179" i="12"/>
  <c r="AJ179" i="12"/>
  <c r="AA180" i="12"/>
  <c r="AB180" i="12"/>
  <c r="AE180" i="12"/>
  <c r="AG180" i="12"/>
  <c r="AH180" i="12"/>
  <c r="AJ180" i="12"/>
  <c r="AA181" i="12"/>
  <c r="AB181" i="12"/>
  <c r="AC181" i="12"/>
  <c r="AE181" i="12"/>
  <c r="AG181" i="12"/>
  <c r="AH181" i="12"/>
  <c r="AJ181" i="12"/>
  <c r="AA182" i="12"/>
  <c r="AB182" i="12"/>
  <c r="AE182" i="12"/>
  <c r="AG182" i="12"/>
  <c r="AH182" i="12"/>
  <c r="AJ182" i="12"/>
  <c r="AA183" i="12"/>
  <c r="AB183" i="12"/>
  <c r="AE183" i="12"/>
  <c r="AG183" i="12"/>
  <c r="AH183" i="12"/>
  <c r="AJ183" i="12"/>
  <c r="AA184" i="12"/>
  <c r="AB184" i="12"/>
  <c r="AE184" i="12"/>
  <c r="AG184" i="12"/>
  <c r="AH184" i="12"/>
  <c r="AJ184" i="12"/>
  <c r="AA185" i="12"/>
  <c r="AB185" i="12"/>
  <c r="AE185" i="12"/>
  <c r="AG185" i="12"/>
  <c r="AH185" i="12"/>
  <c r="AJ185" i="12"/>
  <c r="AA186" i="12"/>
  <c r="AB186" i="12"/>
  <c r="AE186" i="12"/>
  <c r="AG186" i="12"/>
  <c r="AH186" i="12"/>
  <c r="AJ186" i="12"/>
  <c r="AA187" i="12"/>
  <c r="AB187" i="12"/>
  <c r="AC187" i="12"/>
  <c r="AE187" i="12"/>
  <c r="AG187" i="12"/>
  <c r="AH187" i="12"/>
  <c r="AJ187" i="12"/>
  <c r="AA188" i="12"/>
  <c r="AB188" i="12"/>
  <c r="AE188" i="12"/>
  <c r="AG188" i="12"/>
  <c r="AH188" i="12"/>
  <c r="AJ188" i="12"/>
  <c r="AA189" i="12"/>
  <c r="AB189" i="12"/>
  <c r="AE189" i="12"/>
  <c r="AG189" i="12"/>
  <c r="AH189" i="12"/>
  <c r="AJ189" i="12"/>
  <c r="AA190" i="12"/>
  <c r="AB190" i="12"/>
  <c r="AE190" i="12"/>
  <c r="AG190" i="12"/>
  <c r="AH190" i="12"/>
  <c r="AJ190" i="12"/>
  <c r="AA191" i="12"/>
  <c r="AB191" i="12"/>
  <c r="AE191" i="12"/>
  <c r="AG191" i="12"/>
  <c r="AH191" i="12"/>
  <c r="AJ191" i="12"/>
  <c r="AA192" i="12"/>
  <c r="AB192" i="12"/>
  <c r="AE192" i="12"/>
  <c r="AG192" i="12"/>
  <c r="AH192" i="12"/>
  <c r="AJ192" i="12"/>
  <c r="AA193" i="12"/>
  <c r="AB193" i="12"/>
  <c r="AE193" i="12"/>
  <c r="AG193" i="12"/>
  <c r="AH193" i="12"/>
  <c r="AJ193" i="12"/>
  <c r="AA194" i="12"/>
  <c r="AB194" i="12"/>
  <c r="AC194" i="12" s="1"/>
  <c r="AE194" i="12"/>
  <c r="AG194" i="12"/>
  <c r="AH194" i="12"/>
  <c r="AJ194" i="12"/>
  <c r="AA195" i="12"/>
  <c r="AB195" i="12"/>
  <c r="AE195" i="12"/>
  <c r="AG195" i="12"/>
  <c r="AH195" i="12"/>
  <c r="AJ195" i="12"/>
  <c r="AA196" i="12"/>
  <c r="AB196" i="12"/>
  <c r="AE196" i="12"/>
  <c r="AG196" i="12"/>
  <c r="AH196" i="12"/>
  <c r="AJ196" i="12"/>
  <c r="AA197" i="12"/>
  <c r="AB197" i="12"/>
  <c r="AE197" i="12"/>
  <c r="AG197" i="12"/>
  <c r="AH197" i="12"/>
  <c r="AJ197" i="12"/>
  <c r="AA198" i="12"/>
  <c r="AB198" i="12"/>
  <c r="AE198" i="12"/>
  <c r="AG198" i="12"/>
  <c r="AH198" i="12"/>
  <c r="AJ198" i="12"/>
  <c r="AA199" i="12"/>
  <c r="AB199" i="12"/>
  <c r="AE199" i="12"/>
  <c r="AG199" i="12"/>
  <c r="AH199" i="12"/>
  <c r="AJ199" i="12"/>
  <c r="AK199" i="12"/>
  <c r="AA200" i="12"/>
  <c r="AB200" i="12"/>
  <c r="AE200" i="12"/>
  <c r="AG200" i="12"/>
  <c r="AH200" i="12"/>
  <c r="AJ200" i="12"/>
  <c r="AA201" i="12"/>
  <c r="AB201" i="12"/>
  <c r="AE201" i="12"/>
  <c r="AG201" i="12"/>
  <c r="AH201" i="12"/>
  <c r="AJ201" i="12"/>
  <c r="AA202" i="12"/>
  <c r="AB202" i="12"/>
  <c r="AE202" i="12"/>
  <c r="AG202" i="12"/>
  <c r="AH202" i="12"/>
  <c r="AJ202" i="12"/>
  <c r="AA203" i="12"/>
  <c r="AB203" i="12"/>
  <c r="AC203" i="12"/>
  <c r="AE203" i="12"/>
  <c r="AG203" i="12"/>
  <c r="AH203" i="12"/>
  <c r="AJ203" i="12"/>
  <c r="AA204" i="12"/>
  <c r="AB204" i="12"/>
  <c r="AE204" i="12"/>
  <c r="AG204" i="12"/>
  <c r="AH204" i="12"/>
  <c r="AJ204" i="12"/>
  <c r="AA205" i="12"/>
  <c r="AB205" i="12"/>
  <c r="AE205" i="12"/>
  <c r="AG205" i="12"/>
  <c r="AH205" i="12"/>
  <c r="AJ205" i="12"/>
  <c r="AA206" i="12"/>
  <c r="AB206" i="12"/>
  <c r="AE206" i="12"/>
  <c r="AG206" i="12"/>
  <c r="AH206" i="12"/>
  <c r="AJ206" i="12"/>
  <c r="AA207" i="12"/>
  <c r="AB207" i="12"/>
  <c r="AE207" i="12"/>
  <c r="AG207" i="12"/>
  <c r="AH207" i="12"/>
  <c r="AJ207" i="12"/>
  <c r="AA208" i="12"/>
  <c r="AB208" i="12"/>
  <c r="AE208" i="12"/>
  <c r="AG208" i="12"/>
  <c r="AH208" i="12"/>
  <c r="AJ208" i="12"/>
  <c r="AA209" i="12"/>
  <c r="AB209" i="12"/>
  <c r="AE209" i="12"/>
  <c r="AG209" i="12"/>
  <c r="AH209" i="12"/>
  <c r="AJ209" i="12"/>
  <c r="AA210" i="12"/>
  <c r="AB210" i="12"/>
  <c r="AE210" i="12"/>
  <c r="AG210" i="12"/>
  <c r="AH210" i="12"/>
  <c r="AJ210" i="12"/>
  <c r="AA211" i="12"/>
  <c r="AB211" i="12"/>
  <c r="AC211" i="12" s="1"/>
  <c r="AE211" i="12"/>
  <c r="AG211" i="12"/>
  <c r="AH211" i="12"/>
  <c r="AJ211" i="12"/>
  <c r="AA212" i="12"/>
  <c r="AB212" i="12"/>
  <c r="AE212" i="12"/>
  <c r="AG212" i="12"/>
  <c r="AH212" i="12"/>
  <c r="AJ212" i="12"/>
  <c r="AA213" i="12"/>
  <c r="AB213" i="12"/>
  <c r="AE213" i="12"/>
  <c r="AG213" i="12"/>
  <c r="AH213" i="12"/>
  <c r="AJ213" i="12"/>
  <c r="AA214" i="12"/>
  <c r="AB214" i="12"/>
  <c r="AE214" i="12"/>
  <c r="AG214" i="12"/>
  <c r="AH214" i="12"/>
  <c r="AJ214" i="12"/>
  <c r="AA215" i="12"/>
  <c r="AB215" i="12"/>
  <c r="AE215" i="12"/>
  <c r="AG215" i="12"/>
  <c r="AH215" i="12"/>
  <c r="AJ215" i="12"/>
  <c r="AA216" i="12"/>
  <c r="AB216" i="12"/>
  <c r="AE216" i="12"/>
  <c r="AG216" i="12"/>
  <c r="AH216" i="12"/>
  <c r="AJ216" i="12"/>
  <c r="AA217" i="12"/>
  <c r="AB217" i="12"/>
  <c r="AE217" i="12"/>
  <c r="AG217" i="12"/>
  <c r="AH217" i="12"/>
  <c r="AJ217" i="12"/>
  <c r="AA218" i="12"/>
  <c r="AB218" i="12"/>
  <c r="AC218" i="12" s="1"/>
  <c r="AE218" i="12"/>
  <c r="AG218" i="12"/>
  <c r="AH218" i="12"/>
  <c r="AJ218" i="12"/>
  <c r="AA219" i="12"/>
  <c r="AB219" i="12"/>
  <c r="AE219" i="12"/>
  <c r="AG219" i="12"/>
  <c r="AH219" i="12"/>
  <c r="AJ219" i="12"/>
  <c r="AA220" i="12"/>
  <c r="AB220" i="12"/>
  <c r="AE220" i="12"/>
  <c r="AG220" i="12"/>
  <c r="AH220" i="12"/>
  <c r="AJ220" i="12"/>
  <c r="AA221" i="12"/>
  <c r="AB221" i="12"/>
  <c r="AE221" i="12"/>
  <c r="AG221" i="12"/>
  <c r="AH221" i="12"/>
  <c r="AJ221" i="12"/>
  <c r="AA222" i="12"/>
  <c r="AB222" i="12"/>
  <c r="AE222" i="12"/>
  <c r="AG222" i="12"/>
  <c r="AH222" i="12"/>
  <c r="AJ222" i="12"/>
  <c r="AA223" i="12"/>
  <c r="AB223" i="12"/>
  <c r="AE223" i="12"/>
  <c r="AG223" i="12"/>
  <c r="AH223" i="12"/>
  <c r="AJ223" i="12"/>
  <c r="AA224" i="12"/>
  <c r="AB224" i="12"/>
  <c r="AE224" i="12"/>
  <c r="AG224" i="12"/>
  <c r="AH224" i="12"/>
  <c r="AJ224" i="12"/>
  <c r="AA225" i="12"/>
  <c r="AB225" i="12"/>
  <c r="AE225" i="12"/>
  <c r="AK225" i="12" s="1"/>
  <c r="AG225" i="12"/>
  <c r="AH225" i="12"/>
  <c r="AJ225" i="12"/>
  <c r="AA226" i="12"/>
  <c r="AB226" i="12"/>
  <c r="AE226" i="12"/>
  <c r="AG226" i="12"/>
  <c r="AH226" i="12"/>
  <c r="AJ226" i="12"/>
  <c r="AA227" i="12"/>
  <c r="AB227" i="12"/>
  <c r="AE227" i="12"/>
  <c r="AG227" i="12"/>
  <c r="AH227" i="12"/>
  <c r="AJ227" i="12"/>
  <c r="AA228" i="12"/>
  <c r="AB228" i="12"/>
  <c r="AE228" i="12"/>
  <c r="AG228" i="12"/>
  <c r="AH228" i="12"/>
  <c r="AJ228" i="12"/>
  <c r="AA229" i="12"/>
  <c r="AB229" i="12"/>
  <c r="AE229" i="12"/>
  <c r="AG229" i="12"/>
  <c r="AH229" i="12"/>
  <c r="AJ229" i="12"/>
  <c r="AA230" i="12"/>
  <c r="AB230" i="12"/>
  <c r="AE230" i="12"/>
  <c r="AG230" i="12"/>
  <c r="AH230" i="12"/>
  <c r="AJ230" i="12"/>
  <c r="AA231" i="12"/>
  <c r="AB231" i="12"/>
  <c r="AE231" i="12"/>
  <c r="AG231" i="12"/>
  <c r="AH231" i="12"/>
  <c r="AJ231" i="12"/>
  <c r="AA232" i="12"/>
  <c r="AB232" i="12"/>
  <c r="AE232" i="12"/>
  <c r="AG232" i="12"/>
  <c r="AH232" i="12"/>
  <c r="AJ232" i="12"/>
  <c r="AA233" i="12"/>
  <c r="AB233" i="12"/>
  <c r="AC233" i="12"/>
  <c r="AE233" i="12"/>
  <c r="AG233" i="12"/>
  <c r="AH233" i="12"/>
  <c r="AJ233" i="12"/>
  <c r="AA234" i="12"/>
  <c r="AB234" i="12"/>
  <c r="AE234" i="12"/>
  <c r="AG234" i="12"/>
  <c r="AH234" i="12"/>
  <c r="AJ234" i="12"/>
  <c r="AA235" i="12"/>
  <c r="AB235" i="12"/>
  <c r="AC235" i="12" s="1"/>
  <c r="AE235" i="12"/>
  <c r="AG235" i="12"/>
  <c r="AH235" i="12"/>
  <c r="AJ235" i="12"/>
  <c r="AA236" i="12"/>
  <c r="AB236" i="12"/>
  <c r="AE236" i="12"/>
  <c r="AG236" i="12"/>
  <c r="AH236" i="12"/>
  <c r="AJ236" i="12"/>
  <c r="AA237" i="12"/>
  <c r="AB237" i="12"/>
  <c r="AE237" i="12"/>
  <c r="AG237" i="12"/>
  <c r="AH237" i="12"/>
  <c r="AJ237" i="12"/>
  <c r="AA238" i="12"/>
  <c r="AB238" i="12"/>
  <c r="AE238" i="12"/>
  <c r="AG238" i="12"/>
  <c r="AH238" i="12"/>
  <c r="AJ238" i="12"/>
  <c r="AA239" i="12"/>
  <c r="AB239" i="12"/>
  <c r="AE239" i="12"/>
  <c r="AG239" i="12"/>
  <c r="AH239" i="12"/>
  <c r="AJ239" i="12"/>
  <c r="AA240" i="12"/>
  <c r="AB240" i="12"/>
  <c r="AE240" i="12"/>
  <c r="AG240" i="12"/>
  <c r="AH240" i="12"/>
  <c r="AJ240" i="12"/>
  <c r="AA241" i="12"/>
  <c r="AB241" i="12"/>
  <c r="AE241" i="12"/>
  <c r="AG241" i="12"/>
  <c r="AH241" i="12"/>
  <c r="AJ241" i="12"/>
  <c r="AA242" i="12"/>
  <c r="AB242" i="12"/>
  <c r="AE242" i="12"/>
  <c r="AG242" i="12"/>
  <c r="AH242" i="12"/>
  <c r="AJ242" i="12"/>
  <c r="AA243" i="12"/>
  <c r="AB243" i="12"/>
  <c r="AE243" i="12"/>
  <c r="AG243" i="12"/>
  <c r="AH243" i="12"/>
  <c r="AJ243" i="12"/>
  <c r="AA244" i="12"/>
  <c r="AB244" i="12"/>
  <c r="AE244" i="12"/>
  <c r="AG244" i="12"/>
  <c r="AH244" i="12"/>
  <c r="AJ244" i="12"/>
  <c r="AA245" i="12"/>
  <c r="AB245" i="12"/>
  <c r="AE245" i="12"/>
  <c r="AG245" i="12"/>
  <c r="AH245" i="12"/>
  <c r="AJ245" i="12"/>
  <c r="AA246" i="12"/>
  <c r="AB246" i="12"/>
  <c r="AC246" i="12" s="1"/>
  <c r="AE246" i="12"/>
  <c r="AG246" i="12"/>
  <c r="AH246" i="12"/>
  <c r="AJ246" i="12"/>
  <c r="AA247" i="12"/>
  <c r="AB247" i="12"/>
  <c r="AE247" i="12"/>
  <c r="AG247" i="12"/>
  <c r="AH247" i="12"/>
  <c r="AJ247" i="12"/>
  <c r="AA248" i="12"/>
  <c r="AB248" i="12"/>
  <c r="AE248" i="12"/>
  <c r="AG248" i="12"/>
  <c r="AH248" i="12"/>
  <c r="AJ248" i="12"/>
  <c r="AA249" i="12"/>
  <c r="AB249" i="12"/>
  <c r="AC249" i="12" s="1"/>
  <c r="AE249" i="12"/>
  <c r="AG249" i="12"/>
  <c r="AH249" i="12"/>
  <c r="AJ249" i="12"/>
  <c r="AA250" i="12"/>
  <c r="AB250" i="12"/>
  <c r="AE250" i="12"/>
  <c r="AG250" i="12"/>
  <c r="AH250" i="12"/>
  <c r="AJ250" i="12"/>
  <c r="AA251" i="12"/>
  <c r="AB251" i="12"/>
  <c r="AE251" i="12"/>
  <c r="AG251" i="12"/>
  <c r="AH251" i="12"/>
  <c r="AJ251" i="12"/>
  <c r="AA252" i="12"/>
  <c r="AB252" i="12"/>
  <c r="AE252" i="12"/>
  <c r="AG252" i="12"/>
  <c r="AH252" i="12"/>
  <c r="AJ252" i="12"/>
  <c r="AA253" i="12"/>
  <c r="AB253" i="12"/>
  <c r="AE253" i="12"/>
  <c r="AG253" i="12"/>
  <c r="AH253" i="12"/>
  <c r="AJ253" i="12"/>
  <c r="AA254" i="12"/>
  <c r="AB254" i="12"/>
  <c r="AE254" i="12"/>
  <c r="AG254" i="12"/>
  <c r="AH254" i="12"/>
  <c r="AJ254" i="12"/>
  <c r="AA255" i="12"/>
  <c r="AB255" i="12"/>
  <c r="AE255" i="12"/>
  <c r="AG255" i="12"/>
  <c r="AH255" i="12"/>
  <c r="AJ255" i="12"/>
  <c r="AA256" i="12"/>
  <c r="AB256" i="12"/>
  <c r="AC256" i="12"/>
  <c r="AE256" i="12"/>
  <c r="AG256" i="12"/>
  <c r="AH256" i="12"/>
  <c r="AJ256" i="12"/>
  <c r="AA257" i="12"/>
  <c r="AB257" i="12"/>
  <c r="AC257" i="12" s="1"/>
  <c r="AE257" i="12"/>
  <c r="AG257" i="12"/>
  <c r="AH257" i="12"/>
  <c r="AJ257" i="12"/>
  <c r="AA258" i="12"/>
  <c r="AB258" i="12"/>
  <c r="AE258" i="12"/>
  <c r="AG258" i="12"/>
  <c r="AH258" i="12"/>
  <c r="AJ258" i="12"/>
  <c r="AA259" i="12"/>
  <c r="AB259" i="12"/>
  <c r="AE259" i="12"/>
  <c r="AG259" i="12"/>
  <c r="AH259" i="12"/>
  <c r="AJ259" i="12"/>
  <c r="AA260" i="12"/>
  <c r="AB260" i="12"/>
  <c r="AE260" i="12"/>
  <c r="AG260" i="12"/>
  <c r="AH260" i="12"/>
  <c r="AJ260" i="12"/>
  <c r="AA261" i="12"/>
  <c r="AB261" i="12"/>
  <c r="AC261" i="12" s="1"/>
  <c r="AE261" i="12"/>
  <c r="AG261" i="12"/>
  <c r="AH261" i="12"/>
  <c r="AJ261" i="12"/>
  <c r="AA262" i="12"/>
  <c r="AB262" i="12"/>
  <c r="AE262" i="12"/>
  <c r="AG262" i="12"/>
  <c r="AH262" i="12"/>
  <c r="AJ262" i="12"/>
  <c r="AA263" i="12"/>
  <c r="AB263" i="12"/>
  <c r="AC263" i="12" s="1"/>
  <c r="AE263" i="12"/>
  <c r="AG263" i="12"/>
  <c r="AH263" i="12"/>
  <c r="AJ263" i="12"/>
  <c r="AA264" i="12"/>
  <c r="AB264" i="12"/>
  <c r="AE264" i="12"/>
  <c r="AG264" i="12"/>
  <c r="AH264" i="12"/>
  <c r="AJ264" i="12"/>
  <c r="AA265" i="12"/>
  <c r="AB265" i="12"/>
  <c r="AE265" i="12"/>
  <c r="AG265" i="12"/>
  <c r="AH265" i="12"/>
  <c r="AJ265" i="12"/>
  <c r="AA266" i="12"/>
  <c r="AB266" i="12"/>
  <c r="AE266" i="12"/>
  <c r="AG266" i="12"/>
  <c r="AH266" i="12"/>
  <c r="AJ266" i="12"/>
  <c r="AA267" i="12"/>
  <c r="AB267" i="12"/>
  <c r="AE267" i="12"/>
  <c r="AG267" i="12"/>
  <c r="AH267" i="12"/>
  <c r="AJ267" i="12"/>
  <c r="AA268" i="12"/>
  <c r="AB268" i="12"/>
  <c r="AE268" i="12"/>
  <c r="AG268" i="12"/>
  <c r="AH268" i="12"/>
  <c r="AJ268" i="12"/>
  <c r="AA269" i="12"/>
  <c r="AB269" i="12"/>
  <c r="AE269" i="12"/>
  <c r="AG269" i="12"/>
  <c r="AH269" i="12"/>
  <c r="AJ269" i="12"/>
  <c r="AA270" i="12"/>
  <c r="AB270" i="12"/>
  <c r="AC270" i="12" s="1"/>
  <c r="AE270" i="12"/>
  <c r="AG270" i="12"/>
  <c r="AH270" i="12"/>
  <c r="AJ270" i="12"/>
  <c r="AA271" i="12"/>
  <c r="AB271" i="12"/>
  <c r="AE271" i="12"/>
  <c r="AG271" i="12"/>
  <c r="AH271" i="12"/>
  <c r="AJ271" i="12"/>
  <c r="AA272" i="12"/>
  <c r="AB272" i="12"/>
  <c r="AE272" i="12"/>
  <c r="AG272" i="12"/>
  <c r="AH272" i="12"/>
  <c r="AJ272" i="12"/>
  <c r="AA273" i="12"/>
  <c r="AB273" i="12"/>
  <c r="AE273" i="12"/>
  <c r="AG273" i="12"/>
  <c r="AH273" i="12"/>
  <c r="AJ273" i="12"/>
  <c r="AA274" i="12"/>
  <c r="AB274" i="12"/>
  <c r="AE274" i="12"/>
  <c r="AG274" i="12"/>
  <c r="AH274" i="12"/>
  <c r="AJ274" i="12"/>
  <c r="AA275" i="12"/>
  <c r="AB275" i="12"/>
  <c r="AE275" i="12"/>
  <c r="AG275" i="12"/>
  <c r="AH275" i="12"/>
  <c r="AJ275" i="12"/>
  <c r="AA276" i="12"/>
  <c r="AB276" i="12"/>
  <c r="AC276" i="12" s="1"/>
  <c r="AE276" i="12"/>
  <c r="AG276" i="12"/>
  <c r="AH276" i="12"/>
  <c r="AJ276" i="12"/>
  <c r="AA277" i="12"/>
  <c r="AB277" i="12"/>
  <c r="AE277" i="12"/>
  <c r="AG277" i="12"/>
  <c r="AH277" i="12"/>
  <c r="AJ277" i="12"/>
  <c r="AA278" i="12"/>
  <c r="AB278" i="12"/>
  <c r="AC278" i="12" s="1"/>
  <c r="AE278" i="12"/>
  <c r="AG278" i="12"/>
  <c r="AH278" i="12"/>
  <c r="AJ278" i="12"/>
  <c r="AA279" i="12"/>
  <c r="AB279" i="12"/>
  <c r="AE279" i="12"/>
  <c r="AG279" i="12"/>
  <c r="AH279" i="12"/>
  <c r="AJ279" i="12"/>
  <c r="AA280" i="12"/>
  <c r="AB280" i="12"/>
  <c r="AE280" i="12"/>
  <c r="AG280" i="12"/>
  <c r="AH280" i="12"/>
  <c r="AJ280" i="12"/>
  <c r="AA281" i="12"/>
  <c r="AB281" i="12"/>
  <c r="AE281" i="12"/>
  <c r="AG281" i="12"/>
  <c r="AH281" i="12"/>
  <c r="AJ281" i="12"/>
  <c r="AA282" i="12"/>
  <c r="AB282" i="12"/>
  <c r="AE282" i="12"/>
  <c r="AG282" i="12"/>
  <c r="AH282" i="12"/>
  <c r="AJ282" i="12"/>
  <c r="AA283" i="12"/>
  <c r="AB283" i="12"/>
  <c r="AE283" i="12"/>
  <c r="AG283" i="12"/>
  <c r="AH283" i="12"/>
  <c r="AJ283" i="12"/>
  <c r="AA284" i="12"/>
  <c r="AB284" i="12"/>
  <c r="AC284" i="12"/>
  <c r="AE284" i="12"/>
  <c r="AG284" i="12"/>
  <c r="AH284" i="12"/>
  <c r="AJ284" i="12"/>
  <c r="AA285" i="12"/>
  <c r="AB285" i="12"/>
  <c r="AE285" i="12"/>
  <c r="AG285" i="12"/>
  <c r="AH285" i="12"/>
  <c r="AJ285" i="12"/>
  <c r="AA286" i="12"/>
  <c r="AB286" i="12"/>
  <c r="AC286" i="12" s="1"/>
  <c r="AE286" i="12"/>
  <c r="AG286" i="12"/>
  <c r="AH286" i="12"/>
  <c r="AJ286" i="12"/>
  <c r="AA287" i="12"/>
  <c r="AB287" i="12"/>
  <c r="AE287" i="12"/>
  <c r="AG287" i="12"/>
  <c r="AH287" i="12"/>
  <c r="AJ287" i="12"/>
  <c r="AA288" i="12"/>
  <c r="AB288" i="12"/>
  <c r="AE288" i="12"/>
  <c r="AG288" i="12"/>
  <c r="AH288" i="12"/>
  <c r="AJ288" i="12"/>
  <c r="AA289" i="12"/>
  <c r="AB289" i="12"/>
  <c r="AE289" i="12"/>
  <c r="AG289" i="12"/>
  <c r="AH289" i="12"/>
  <c r="AJ289" i="12"/>
  <c r="AA290" i="12"/>
  <c r="AB290" i="12"/>
  <c r="AE290" i="12"/>
  <c r="AG290" i="12"/>
  <c r="AH290" i="12"/>
  <c r="AJ290" i="12"/>
  <c r="AA291" i="12"/>
  <c r="AB291" i="12"/>
  <c r="AC291" i="12" s="1"/>
  <c r="AE291" i="12"/>
  <c r="AG291" i="12"/>
  <c r="AH291" i="12"/>
  <c r="AJ291" i="12"/>
  <c r="AA292" i="12"/>
  <c r="AB292" i="12"/>
  <c r="AE292" i="12"/>
  <c r="AG292" i="12"/>
  <c r="AH292" i="12"/>
  <c r="AJ292" i="12"/>
  <c r="AA293" i="12"/>
  <c r="AB293" i="12"/>
  <c r="AE293" i="12"/>
  <c r="AG293" i="12"/>
  <c r="AH293" i="12"/>
  <c r="AJ293" i="12"/>
  <c r="AA294" i="12"/>
  <c r="AB294" i="12"/>
  <c r="AE294" i="12"/>
  <c r="AG294" i="12"/>
  <c r="AH294" i="12"/>
  <c r="AJ294" i="12"/>
  <c r="AA295" i="12"/>
  <c r="AB295" i="12"/>
  <c r="AE295" i="12"/>
  <c r="AG295" i="12"/>
  <c r="AH295" i="12"/>
  <c r="AJ295" i="12"/>
  <c r="AA296" i="12"/>
  <c r="AB296" i="12"/>
  <c r="AE296" i="12"/>
  <c r="AG296" i="12"/>
  <c r="AH296" i="12"/>
  <c r="AJ296" i="12"/>
  <c r="AK296" i="12" s="1"/>
  <c r="AA297" i="12"/>
  <c r="AB297" i="12"/>
  <c r="AE297" i="12"/>
  <c r="AG297" i="12"/>
  <c r="AH297" i="12"/>
  <c r="AJ297" i="12"/>
  <c r="AA298" i="12"/>
  <c r="AB298" i="12"/>
  <c r="AE298" i="12"/>
  <c r="AG298" i="12"/>
  <c r="AH298" i="12"/>
  <c r="AJ298" i="12"/>
  <c r="AA299" i="12"/>
  <c r="AB299" i="12"/>
  <c r="AE299" i="12"/>
  <c r="AG299" i="12"/>
  <c r="AH299" i="12"/>
  <c r="AJ299" i="12"/>
  <c r="AA300" i="12"/>
  <c r="AB300" i="12"/>
  <c r="AE300" i="12"/>
  <c r="AG300" i="12"/>
  <c r="AH300" i="12"/>
  <c r="AJ300" i="12"/>
  <c r="AA301" i="12"/>
  <c r="AB301" i="12"/>
  <c r="AE301" i="12"/>
  <c r="AG301" i="12"/>
  <c r="AH301" i="12"/>
  <c r="AJ301" i="12"/>
  <c r="AA302" i="12"/>
  <c r="AB302" i="12"/>
  <c r="AC302" i="12" s="1"/>
  <c r="AE302" i="12"/>
  <c r="AG302" i="12"/>
  <c r="AH302" i="12"/>
  <c r="AJ302" i="12"/>
  <c r="AA303" i="12"/>
  <c r="AB303" i="12"/>
  <c r="AE303" i="12"/>
  <c r="AG303" i="12"/>
  <c r="AH303" i="12"/>
  <c r="AJ303" i="12"/>
  <c r="AA304" i="12"/>
  <c r="AB304" i="12"/>
  <c r="AE304" i="12"/>
  <c r="AG304" i="12"/>
  <c r="AH304" i="12"/>
  <c r="AJ304" i="12"/>
  <c r="AA305" i="12"/>
  <c r="AB305" i="12"/>
  <c r="AC305" i="12" s="1"/>
  <c r="AE305" i="12"/>
  <c r="AG305" i="12"/>
  <c r="AH305" i="12"/>
  <c r="AJ305" i="12"/>
  <c r="AA306" i="12"/>
  <c r="AB306" i="12"/>
  <c r="AE306" i="12"/>
  <c r="AG306" i="12"/>
  <c r="AH306" i="12"/>
  <c r="AJ306" i="12"/>
  <c r="AA307" i="12"/>
  <c r="AB307" i="12"/>
  <c r="AC307" i="12" s="1"/>
  <c r="AE307" i="12"/>
  <c r="AG307" i="12"/>
  <c r="AH307" i="12"/>
  <c r="AJ307" i="12"/>
  <c r="AA308" i="12"/>
  <c r="AB308" i="12"/>
  <c r="AE308" i="12"/>
  <c r="AG308" i="12"/>
  <c r="AH308" i="12"/>
  <c r="AJ308" i="12"/>
  <c r="AA309" i="12"/>
  <c r="AB309" i="12"/>
  <c r="AC309" i="12" s="1"/>
  <c r="AE309" i="12"/>
  <c r="AG309" i="12"/>
  <c r="AH309" i="12"/>
  <c r="AJ309" i="12"/>
  <c r="AK309" i="12"/>
  <c r="AA310" i="12"/>
  <c r="AB310" i="12"/>
  <c r="AE310" i="12"/>
  <c r="AG310" i="12"/>
  <c r="AH310" i="12"/>
  <c r="AJ310" i="12"/>
  <c r="AA311" i="12"/>
  <c r="AB311" i="12"/>
  <c r="AE311" i="12"/>
  <c r="AG311" i="12"/>
  <c r="AH311" i="12"/>
  <c r="AJ311" i="12"/>
  <c r="AA312" i="12"/>
  <c r="AB312" i="12"/>
  <c r="AE312" i="12"/>
  <c r="AG312" i="12"/>
  <c r="AH312" i="12"/>
  <c r="AJ312" i="12"/>
  <c r="AA313" i="12"/>
  <c r="AB313" i="12"/>
  <c r="AE313" i="12"/>
  <c r="AG313" i="12"/>
  <c r="AH313" i="12"/>
  <c r="AJ313" i="12"/>
  <c r="AA314" i="12"/>
  <c r="AB314" i="12"/>
  <c r="AC314" i="12" s="1"/>
  <c r="AE314" i="12"/>
  <c r="AG314" i="12"/>
  <c r="AH314" i="12"/>
  <c r="AJ314" i="12"/>
  <c r="AA315" i="12"/>
  <c r="AB315" i="12"/>
  <c r="AC315" i="12" s="1"/>
  <c r="AE315" i="12"/>
  <c r="AG315" i="12"/>
  <c r="AH315" i="12"/>
  <c r="AJ315" i="12"/>
  <c r="AA316" i="12"/>
  <c r="AB316" i="12"/>
  <c r="AE316" i="12"/>
  <c r="AG316" i="12"/>
  <c r="AH316" i="12"/>
  <c r="AJ316" i="12"/>
  <c r="AA317" i="12"/>
  <c r="AB317" i="12"/>
  <c r="AE317" i="12"/>
  <c r="AG317" i="12"/>
  <c r="AH317" i="12"/>
  <c r="AJ317" i="12"/>
  <c r="AA318" i="12"/>
  <c r="AB318" i="12"/>
  <c r="AE318" i="12"/>
  <c r="AG318" i="12"/>
  <c r="AH318" i="12"/>
  <c r="AJ318" i="12"/>
  <c r="AA319" i="12"/>
  <c r="AB319" i="12"/>
  <c r="AE319" i="12"/>
  <c r="AG319" i="12"/>
  <c r="AH319" i="12"/>
  <c r="AJ319" i="12"/>
  <c r="AA320" i="12"/>
  <c r="AB320" i="12"/>
  <c r="AE320" i="12"/>
  <c r="AG320" i="12"/>
  <c r="AH320" i="12"/>
  <c r="AJ320" i="12"/>
  <c r="AA321" i="12"/>
  <c r="AB321" i="12"/>
  <c r="AE321" i="12"/>
  <c r="AG321" i="12"/>
  <c r="AH321" i="12"/>
  <c r="AJ321" i="12"/>
  <c r="AA322" i="12"/>
  <c r="AB322" i="12"/>
  <c r="AC322" i="12"/>
  <c r="AE322" i="12"/>
  <c r="AG322" i="12"/>
  <c r="AH322" i="12"/>
  <c r="AJ322" i="12"/>
  <c r="AA323" i="12"/>
  <c r="AB323" i="12"/>
  <c r="AE323" i="12"/>
  <c r="AG323" i="12"/>
  <c r="AH323" i="12"/>
  <c r="AJ323" i="12"/>
  <c r="AA324" i="12"/>
  <c r="AB324" i="12"/>
  <c r="AE324" i="12"/>
  <c r="AG324" i="12"/>
  <c r="AH324" i="12"/>
  <c r="AJ324" i="12"/>
  <c r="AA325" i="12"/>
  <c r="AB325" i="12"/>
  <c r="AC325" i="12" s="1"/>
  <c r="AE325" i="12"/>
  <c r="AG325" i="12"/>
  <c r="AH325" i="12"/>
  <c r="AJ325" i="12"/>
  <c r="AA326" i="12"/>
  <c r="AB326" i="12"/>
  <c r="AE326" i="12"/>
  <c r="AG326" i="12"/>
  <c r="AH326" i="12"/>
  <c r="AJ326" i="12"/>
  <c r="AA327" i="12"/>
  <c r="AB327" i="12"/>
  <c r="AE327" i="12"/>
  <c r="AG327" i="12"/>
  <c r="AH327" i="12"/>
  <c r="AJ327" i="12"/>
  <c r="AA328" i="12"/>
  <c r="AB328" i="12"/>
  <c r="AE328" i="12"/>
  <c r="AG328" i="12"/>
  <c r="AH328" i="12"/>
  <c r="AJ328" i="12"/>
  <c r="AA329" i="12"/>
  <c r="AB329" i="12"/>
  <c r="AC329" i="12" s="1"/>
  <c r="AE329" i="12"/>
  <c r="AG329" i="12"/>
  <c r="AH329" i="12"/>
  <c r="AJ329" i="12"/>
  <c r="AA330" i="12"/>
  <c r="AB330" i="12"/>
  <c r="AE330" i="12"/>
  <c r="AG330" i="12"/>
  <c r="AH330" i="12"/>
  <c r="AJ330" i="12"/>
  <c r="AA331" i="12"/>
  <c r="AB331" i="12"/>
  <c r="AE331" i="12"/>
  <c r="AG331" i="12"/>
  <c r="AH331" i="12"/>
  <c r="AJ331" i="12"/>
  <c r="AA332" i="12"/>
  <c r="AB332" i="12"/>
  <c r="AE332" i="12"/>
  <c r="AG332" i="12"/>
  <c r="AH332" i="12"/>
  <c r="AJ332" i="12"/>
  <c r="AA333" i="12"/>
  <c r="AB333" i="12"/>
  <c r="AE333" i="12"/>
  <c r="AG333" i="12"/>
  <c r="AH333" i="12"/>
  <c r="AJ333" i="12"/>
  <c r="AA334" i="12"/>
  <c r="AB334" i="12"/>
  <c r="AE334" i="12"/>
  <c r="AG334" i="12"/>
  <c r="AH334" i="12"/>
  <c r="AJ334" i="12"/>
  <c r="AA335" i="12"/>
  <c r="AB335" i="12"/>
  <c r="AE335" i="12"/>
  <c r="AG335" i="12"/>
  <c r="AH335" i="12"/>
  <c r="AJ335" i="12"/>
  <c r="AA336" i="12"/>
  <c r="AB336" i="12"/>
  <c r="AE336" i="12"/>
  <c r="AG336" i="12"/>
  <c r="AH336" i="12"/>
  <c r="AJ336" i="12"/>
  <c r="AA337" i="12"/>
  <c r="AB337" i="12"/>
  <c r="AE337" i="12"/>
  <c r="AG337" i="12"/>
  <c r="AH337" i="12"/>
  <c r="AJ337" i="12"/>
  <c r="AA338" i="12"/>
  <c r="AB338" i="12"/>
  <c r="AE338" i="12"/>
  <c r="AG338" i="12"/>
  <c r="AH338" i="12"/>
  <c r="AJ338" i="12"/>
  <c r="AA339" i="12"/>
  <c r="AB339" i="12"/>
  <c r="AE339" i="12"/>
  <c r="AG339" i="12"/>
  <c r="AH339" i="12"/>
  <c r="AJ339" i="12"/>
  <c r="AA340" i="12"/>
  <c r="AB340" i="12"/>
  <c r="AE340" i="12"/>
  <c r="AG340" i="12"/>
  <c r="AH340" i="12"/>
  <c r="AJ340" i="12"/>
  <c r="AA341" i="12"/>
  <c r="AB341" i="12"/>
  <c r="AE341" i="12"/>
  <c r="AG341" i="12"/>
  <c r="AH341" i="12"/>
  <c r="AJ341" i="12"/>
  <c r="AA342" i="12"/>
  <c r="AB342" i="12"/>
  <c r="AE342" i="12"/>
  <c r="AG342" i="12"/>
  <c r="AH342" i="12"/>
  <c r="AJ342" i="12"/>
  <c r="AA343" i="12"/>
  <c r="AB343" i="12"/>
  <c r="AC343" i="12" s="1"/>
  <c r="AE343" i="12"/>
  <c r="AG343" i="12"/>
  <c r="AH343" i="12"/>
  <c r="AJ343" i="12"/>
  <c r="AA344" i="12"/>
  <c r="AB344" i="12"/>
  <c r="AC344" i="12" s="1"/>
  <c r="AE344" i="12"/>
  <c r="AG344" i="12"/>
  <c r="AH344" i="12"/>
  <c r="AJ344" i="12"/>
  <c r="AA345" i="12"/>
  <c r="AB345" i="12"/>
  <c r="AE345" i="12"/>
  <c r="AG345" i="12"/>
  <c r="AH345" i="12"/>
  <c r="AJ345" i="12"/>
  <c r="AA346" i="12"/>
  <c r="AB346" i="12"/>
  <c r="AC346" i="12"/>
  <c r="AE346" i="12"/>
  <c r="AG346" i="12"/>
  <c r="AH346" i="12"/>
  <c r="AJ346" i="12"/>
  <c r="AA347" i="12"/>
  <c r="AB347" i="12"/>
  <c r="AE347" i="12"/>
  <c r="AG347" i="12"/>
  <c r="AH347" i="12"/>
  <c r="AJ347" i="12"/>
  <c r="AA348" i="12"/>
  <c r="AB348" i="12"/>
  <c r="AE348" i="12"/>
  <c r="AG348" i="12"/>
  <c r="AH348" i="12"/>
  <c r="AJ348" i="12"/>
  <c r="AA349" i="12"/>
  <c r="AB349" i="12"/>
  <c r="AE349" i="12"/>
  <c r="AG349" i="12"/>
  <c r="AH349" i="12"/>
  <c r="AJ349" i="12"/>
  <c r="AA350" i="12"/>
  <c r="AB350" i="12"/>
  <c r="AC350" i="12" s="1"/>
  <c r="AE350" i="12"/>
  <c r="AG350" i="12"/>
  <c r="AH350" i="12"/>
  <c r="AJ350" i="12"/>
  <c r="AA351" i="12"/>
  <c r="AB351" i="12"/>
  <c r="AC351" i="12" s="1"/>
  <c r="AE351" i="12"/>
  <c r="AG351" i="12"/>
  <c r="AH351" i="12"/>
  <c r="AJ351" i="12"/>
  <c r="AA352" i="12"/>
  <c r="AB352" i="12"/>
  <c r="AC352" i="12"/>
  <c r="AE352" i="12"/>
  <c r="AG352" i="12"/>
  <c r="AH352" i="12"/>
  <c r="AJ352" i="12"/>
  <c r="AA353" i="12"/>
  <c r="AB353" i="12"/>
  <c r="AE353" i="12"/>
  <c r="AG353" i="12"/>
  <c r="AH353" i="12"/>
  <c r="AJ353" i="12"/>
  <c r="AA354" i="12"/>
  <c r="AB354" i="12"/>
  <c r="AE354" i="12"/>
  <c r="AG354" i="12"/>
  <c r="AH354" i="12"/>
  <c r="AJ354" i="12"/>
  <c r="AA355" i="12"/>
  <c r="AB355" i="12"/>
  <c r="AE355" i="12"/>
  <c r="AG355" i="12"/>
  <c r="AH355" i="12"/>
  <c r="AJ355" i="12"/>
  <c r="AA356" i="12"/>
  <c r="AB356" i="12"/>
  <c r="AE356" i="12"/>
  <c r="AG356" i="12"/>
  <c r="AH356" i="12"/>
  <c r="AJ356" i="12"/>
  <c r="AA357" i="12"/>
  <c r="AB357" i="12"/>
  <c r="AE357" i="12"/>
  <c r="AG357" i="12"/>
  <c r="AH357" i="12"/>
  <c r="AJ357" i="12"/>
  <c r="AA358" i="12"/>
  <c r="AB358" i="12"/>
  <c r="AE358" i="12"/>
  <c r="AG358" i="12"/>
  <c r="AH358" i="12"/>
  <c r="AJ358" i="12"/>
  <c r="AA359" i="12"/>
  <c r="AB359" i="12"/>
  <c r="AE359" i="12"/>
  <c r="AG359" i="12"/>
  <c r="AH359" i="12"/>
  <c r="AJ359" i="12"/>
  <c r="AA360" i="12"/>
  <c r="AB360" i="12"/>
  <c r="AE360" i="12"/>
  <c r="AG360" i="12"/>
  <c r="AH360" i="12"/>
  <c r="AJ360" i="12"/>
  <c r="AA361" i="12"/>
  <c r="AB361" i="12"/>
  <c r="AE361" i="12"/>
  <c r="AG361" i="12"/>
  <c r="AH361" i="12"/>
  <c r="AJ361" i="12"/>
  <c r="AA362" i="12"/>
  <c r="AB362" i="12"/>
  <c r="AE362" i="12"/>
  <c r="AG362" i="12"/>
  <c r="AH362" i="12"/>
  <c r="AJ362" i="12"/>
  <c r="AA363" i="12"/>
  <c r="AB363" i="12"/>
  <c r="AE363" i="12"/>
  <c r="AG363" i="12"/>
  <c r="AH363" i="12"/>
  <c r="AJ363" i="12"/>
  <c r="AA364" i="12"/>
  <c r="AB364" i="12"/>
  <c r="AE364" i="12"/>
  <c r="AG364" i="12"/>
  <c r="AH364" i="12"/>
  <c r="AJ364" i="12"/>
  <c r="AA365" i="12"/>
  <c r="AB365" i="12"/>
  <c r="AE365" i="12"/>
  <c r="AG365" i="12"/>
  <c r="AH365" i="12"/>
  <c r="AJ365" i="12"/>
  <c r="AA366" i="12"/>
  <c r="AB366" i="12"/>
  <c r="AE366" i="12"/>
  <c r="AG366" i="12"/>
  <c r="AH366" i="12"/>
  <c r="AJ366" i="12"/>
  <c r="AA367" i="12"/>
  <c r="AB367" i="12"/>
  <c r="AC367" i="12" s="1"/>
  <c r="AE367" i="12"/>
  <c r="AG367" i="12"/>
  <c r="AH367" i="12"/>
  <c r="AJ367" i="12"/>
  <c r="AA368" i="12"/>
  <c r="AB368" i="12"/>
  <c r="AE368" i="12"/>
  <c r="AG368" i="12"/>
  <c r="AH368" i="12"/>
  <c r="AJ368" i="12"/>
  <c r="AA369" i="12"/>
  <c r="AB369" i="12"/>
  <c r="AE369" i="12"/>
  <c r="AG369" i="12"/>
  <c r="AH369" i="12"/>
  <c r="AJ369" i="12"/>
  <c r="AA370" i="12"/>
  <c r="AB370" i="12"/>
  <c r="AE370" i="12"/>
  <c r="AG370" i="12"/>
  <c r="AH370" i="12"/>
  <c r="AJ370" i="12"/>
  <c r="AA371" i="12"/>
  <c r="AB371" i="12"/>
  <c r="AE371" i="12"/>
  <c r="AG371" i="12"/>
  <c r="AH371" i="12"/>
  <c r="AJ371" i="12"/>
  <c r="AA372" i="12"/>
  <c r="AB372" i="12"/>
  <c r="AC372" i="12"/>
  <c r="AE372" i="12"/>
  <c r="AG372" i="12"/>
  <c r="AH372" i="12"/>
  <c r="AJ372" i="12"/>
  <c r="AA373" i="12"/>
  <c r="AB373" i="12"/>
  <c r="AC373" i="12" s="1"/>
  <c r="AE373" i="12"/>
  <c r="AG373" i="12"/>
  <c r="AH373" i="12"/>
  <c r="AJ373" i="12"/>
  <c r="AA374" i="12"/>
  <c r="AB374" i="12"/>
  <c r="AC374" i="12" s="1"/>
  <c r="AE374" i="12"/>
  <c r="AG374" i="12"/>
  <c r="AH374" i="12"/>
  <c r="AJ374" i="12"/>
  <c r="AA375" i="12"/>
  <c r="AB375" i="12"/>
  <c r="AC375" i="12" s="1"/>
  <c r="AE375" i="12"/>
  <c r="AG375" i="12"/>
  <c r="AH375" i="12"/>
  <c r="AJ375" i="12"/>
  <c r="AA376" i="12"/>
  <c r="AB376" i="12"/>
  <c r="AE376" i="12"/>
  <c r="AG376" i="12"/>
  <c r="AH376" i="12"/>
  <c r="AJ376" i="12"/>
  <c r="AA377" i="12"/>
  <c r="AB377" i="12"/>
  <c r="AE377" i="12"/>
  <c r="AG377" i="12"/>
  <c r="AH377" i="12"/>
  <c r="AJ377" i="12"/>
  <c r="AA378" i="12"/>
  <c r="AB378" i="12"/>
  <c r="AE378" i="12"/>
  <c r="AG378" i="12"/>
  <c r="AH378" i="12"/>
  <c r="AJ378" i="12"/>
  <c r="AA379" i="12"/>
  <c r="AB379" i="12"/>
  <c r="AC379" i="12" s="1"/>
  <c r="AE379" i="12"/>
  <c r="AG379" i="12"/>
  <c r="AH379" i="12"/>
  <c r="AJ379" i="12"/>
  <c r="AA380" i="12"/>
  <c r="AB380" i="12"/>
  <c r="AC380" i="12" s="1"/>
  <c r="AE380" i="12"/>
  <c r="AG380" i="12"/>
  <c r="AH380" i="12"/>
  <c r="AJ380" i="12"/>
  <c r="AA381" i="12"/>
  <c r="AB381" i="12"/>
  <c r="AE381" i="12"/>
  <c r="AG381" i="12"/>
  <c r="AH381" i="12"/>
  <c r="AJ381" i="12"/>
  <c r="AA382" i="12"/>
  <c r="AB382" i="12"/>
  <c r="AE382" i="12"/>
  <c r="AG382" i="12"/>
  <c r="AH382" i="12"/>
  <c r="AJ382" i="12"/>
  <c r="AA383" i="12"/>
  <c r="AB383" i="12"/>
  <c r="AC383" i="12" s="1"/>
  <c r="AE383" i="12"/>
  <c r="AK383" i="12" s="1"/>
  <c r="AG383" i="12"/>
  <c r="AH383" i="12"/>
  <c r="AJ383" i="12"/>
  <c r="AA384" i="12"/>
  <c r="AB384" i="12"/>
  <c r="AE384" i="12"/>
  <c r="AG384" i="12"/>
  <c r="AH384" i="12"/>
  <c r="AJ384" i="12"/>
  <c r="AA385" i="12"/>
  <c r="AB385" i="12"/>
  <c r="AC385" i="12" s="1"/>
  <c r="AE385" i="12"/>
  <c r="AG385" i="12"/>
  <c r="AH385" i="12"/>
  <c r="AJ385" i="12"/>
  <c r="AA386" i="12"/>
  <c r="AC386" i="12" s="1"/>
  <c r="AB386" i="12"/>
  <c r="AE386" i="12"/>
  <c r="AG386" i="12"/>
  <c r="AH386" i="12"/>
  <c r="AJ386" i="12"/>
  <c r="AA387" i="12"/>
  <c r="AC387" i="12" s="1"/>
  <c r="AB387" i="12"/>
  <c r="AE387" i="12"/>
  <c r="AG387" i="12"/>
  <c r="AH387" i="12"/>
  <c r="AJ387" i="12"/>
  <c r="AA388" i="12"/>
  <c r="AB388" i="12"/>
  <c r="AE388" i="12"/>
  <c r="AG388" i="12"/>
  <c r="AH388" i="12"/>
  <c r="AJ388" i="12"/>
  <c r="AA389" i="12"/>
  <c r="AB389" i="12"/>
  <c r="AE389" i="12"/>
  <c r="AG389" i="12"/>
  <c r="AH389" i="12"/>
  <c r="AJ389" i="12"/>
  <c r="AA390" i="12"/>
  <c r="AB390" i="12"/>
  <c r="AE390" i="12"/>
  <c r="AG390" i="12"/>
  <c r="AH390" i="12"/>
  <c r="AJ390" i="12"/>
  <c r="AA391" i="12"/>
  <c r="AB391" i="12"/>
  <c r="AE391" i="12"/>
  <c r="AG391" i="12"/>
  <c r="AH391" i="12"/>
  <c r="AJ391" i="12"/>
  <c r="AA392" i="12"/>
  <c r="AB392" i="12"/>
  <c r="AE392" i="12"/>
  <c r="AG392" i="12"/>
  <c r="AH392" i="12"/>
  <c r="AJ392" i="12"/>
  <c r="AA393" i="12"/>
  <c r="AB393" i="12"/>
  <c r="AE393" i="12"/>
  <c r="AG393" i="12"/>
  <c r="AH393" i="12"/>
  <c r="AJ393" i="12"/>
  <c r="AA394" i="12"/>
  <c r="AB394" i="12"/>
  <c r="AC394" i="12" s="1"/>
  <c r="AE394" i="12"/>
  <c r="AG394" i="12"/>
  <c r="AH394" i="12"/>
  <c r="AJ394" i="12"/>
  <c r="AA395" i="12"/>
  <c r="AB395" i="12"/>
  <c r="AE395" i="12"/>
  <c r="AG395" i="12"/>
  <c r="AH395" i="12"/>
  <c r="AJ395" i="12"/>
  <c r="AA396" i="12"/>
  <c r="AB396" i="12"/>
  <c r="AE396" i="12"/>
  <c r="AG396" i="12"/>
  <c r="AH396" i="12"/>
  <c r="AJ396" i="12"/>
  <c r="AA397" i="12"/>
  <c r="AB397" i="12"/>
  <c r="AE397" i="12"/>
  <c r="AG397" i="12"/>
  <c r="AH397" i="12"/>
  <c r="AJ397" i="12"/>
  <c r="AA398" i="12"/>
  <c r="AB398" i="12"/>
  <c r="AC398" i="12" s="1"/>
  <c r="AE398" i="12"/>
  <c r="AG398" i="12"/>
  <c r="AH398" i="12"/>
  <c r="AJ398" i="12"/>
  <c r="AA399" i="12"/>
  <c r="AB399" i="12"/>
  <c r="AC399" i="12" s="1"/>
  <c r="AE399" i="12"/>
  <c r="AG399" i="12"/>
  <c r="AH399" i="12"/>
  <c r="AJ399" i="12"/>
  <c r="AA400" i="12"/>
  <c r="AB400" i="12"/>
  <c r="AC400" i="12" s="1"/>
  <c r="AE400" i="12"/>
  <c r="AG400" i="12"/>
  <c r="AH400" i="12"/>
  <c r="AJ400" i="12"/>
  <c r="AA401" i="12"/>
  <c r="AB401" i="12"/>
  <c r="AC401" i="12" s="1"/>
  <c r="AE401" i="12"/>
  <c r="AG401" i="12"/>
  <c r="AH401" i="12"/>
  <c r="AJ401" i="12"/>
  <c r="AA402" i="12"/>
  <c r="AB402" i="12"/>
  <c r="AE402" i="12"/>
  <c r="AG402" i="12"/>
  <c r="AH402" i="12"/>
  <c r="AJ402" i="12"/>
  <c r="AA403" i="12"/>
  <c r="AB403" i="12"/>
  <c r="AE403" i="12"/>
  <c r="AG403" i="12"/>
  <c r="AH403" i="12"/>
  <c r="AJ403" i="12"/>
  <c r="AA404" i="12"/>
  <c r="AB404" i="12"/>
  <c r="AE404" i="12"/>
  <c r="AG404" i="12"/>
  <c r="AH404" i="12"/>
  <c r="AJ404" i="12"/>
  <c r="AA405" i="12"/>
  <c r="AB405" i="12"/>
  <c r="AE405" i="12"/>
  <c r="AG405" i="12"/>
  <c r="AH405" i="12"/>
  <c r="AJ405" i="12"/>
  <c r="AA406" i="12"/>
  <c r="AB406" i="12"/>
  <c r="AE406" i="12"/>
  <c r="AG406" i="12"/>
  <c r="AH406" i="12"/>
  <c r="AJ406" i="12"/>
  <c r="AA407" i="12"/>
  <c r="AB407" i="12"/>
  <c r="AE407" i="12"/>
  <c r="AG407" i="12"/>
  <c r="AH407" i="12"/>
  <c r="AJ407" i="12"/>
  <c r="AA408" i="12"/>
  <c r="AB408" i="12"/>
  <c r="AC408" i="12"/>
  <c r="AE408" i="12"/>
  <c r="AG408" i="12"/>
  <c r="AH408" i="12"/>
  <c r="AJ408" i="12"/>
  <c r="AA409" i="12"/>
  <c r="AB409" i="12"/>
  <c r="AE409" i="12"/>
  <c r="AG409" i="12"/>
  <c r="AH409" i="12"/>
  <c r="AJ409" i="12"/>
  <c r="AK409" i="12" s="1"/>
  <c r="AA410" i="12"/>
  <c r="AB410" i="12"/>
  <c r="AE410" i="12"/>
  <c r="AG410" i="12"/>
  <c r="AH410" i="12"/>
  <c r="AJ410" i="12"/>
  <c r="AA411" i="12"/>
  <c r="AB411" i="12"/>
  <c r="AE411" i="12"/>
  <c r="AG411" i="12"/>
  <c r="AH411" i="12"/>
  <c r="AJ411" i="12"/>
  <c r="AA412" i="12"/>
  <c r="AB412" i="12"/>
  <c r="AE412" i="12"/>
  <c r="AG412" i="12"/>
  <c r="AH412" i="12"/>
  <c r="AJ412" i="12"/>
  <c r="AA413" i="12"/>
  <c r="AB413" i="12"/>
  <c r="AE413" i="12"/>
  <c r="AG413" i="12"/>
  <c r="AH413" i="12"/>
  <c r="AJ413" i="12"/>
  <c r="AA414" i="12"/>
  <c r="AB414" i="12"/>
  <c r="AE414" i="12"/>
  <c r="AG414" i="12"/>
  <c r="AH414" i="12"/>
  <c r="AJ414" i="12"/>
  <c r="AA415" i="12"/>
  <c r="AB415" i="12"/>
  <c r="AC415" i="12" s="1"/>
  <c r="AE415" i="12"/>
  <c r="AG415" i="12"/>
  <c r="AH415" i="12"/>
  <c r="AJ415" i="12"/>
  <c r="AA416" i="12"/>
  <c r="AB416" i="12"/>
  <c r="AE416" i="12"/>
  <c r="AG416" i="12"/>
  <c r="AH416" i="12"/>
  <c r="AJ416" i="12"/>
  <c r="AK416" i="12" s="1"/>
  <c r="AA417" i="12"/>
  <c r="AB417" i="12"/>
  <c r="AE417" i="12"/>
  <c r="AG417" i="12"/>
  <c r="AH417" i="12"/>
  <c r="AJ417" i="12"/>
  <c r="AA418" i="12"/>
  <c r="AB418" i="12"/>
  <c r="AC418" i="12" s="1"/>
  <c r="AE418" i="12"/>
  <c r="AG418" i="12"/>
  <c r="AH418" i="12"/>
  <c r="AJ418" i="12"/>
  <c r="AA419" i="12"/>
  <c r="AB419" i="12"/>
  <c r="AE419" i="12"/>
  <c r="AG419" i="12"/>
  <c r="AH419" i="12"/>
  <c r="AJ419" i="12"/>
  <c r="AA420" i="12"/>
  <c r="AB420" i="12"/>
  <c r="AE420" i="12"/>
  <c r="AG420" i="12"/>
  <c r="AH420" i="12"/>
  <c r="AJ420" i="12"/>
  <c r="AA421" i="12"/>
  <c r="AB421" i="12"/>
  <c r="AE421" i="12"/>
  <c r="AG421" i="12"/>
  <c r="AH421" i="12"/>
  <c r="AJ421" i="12"/>
  <c r="AA422" i="12"/>
  <c r="AB422" i="12"/>
  <c r="AE422" i="12"/>
  <c r="AG422" i="12"/>
  <c r="AH422" i="12"/>
  <c r="AJ422" i="12"/>
  <c r="AA423" i="12"/>
  <c r="AC423" i="12" s="1"/>
  <c r="AB423" i="12"/>
  <c r="AE423" i="12"/>
  <c r="AG423" i="12"/>
  <c r="AH423" i="12"/>
  <c r="AJ423" i="12"/>
  <c r="AA424" i="12"/>
  <c r="AB424" i="12"/>
  <c r="AE424" i="12"/>
  <c r="AG424" i="12"/>
  <c r="AH424" i="12"/>
  <c r="AJ424" i="12"/>
  <c r="AA425" i="12"/>
  <c r="AB425" i="12"/>
  <c r="AC425" i="12" s="1"/>
  <c r="AE425" i="12"/>
  <c r="AG425" i="12"/>
  <c r="AH425" i="12"/>
  <c r="AJ425" i="12"/>
  <c r="AA426" i="12"/>
  <c r="AB426" i="12"/>
  <c r="AE426" i="12"/>
  <c r="AG426" i="12"/>
  <c r="AH426" i="12"/>
  <c r="AJ426" i="12"/>
  <c r="AA427" i="12"/>
  <c r="AB427" i="12"/>
  <c r="AE427" i="12"/>
  <c r="AG427" i="12"/>
  <c r="AH427" i="12"/>
  <c r="AJ427" i="12"/>
  <c r="AA428" i="12"/>
  <c r="AB428" i="12"/>
  <c r="AC428" i="12" s="1"/>
  <c r="AE428" i="12"/>
  <c r="AG428" i="12"/>
  <c r="AH428" i="12"/>
  <c r="AJ428" i="12"/>
  <c r="AA429" i="12"/>
  <c r="AB429" i="12"/>
  <c r="AC429" i="12" s="1"/>
  <c r="AE429" i="12"/>
  <c r="AG429" i="12"/>
  <c r="AH429" i="12"/>
  <c r="AJ429" i="12"/>
  <c r="AA430" i="12"/>
  <c r="AB430" i="12"/>
  <c r="AE430" i="12"/>
  <c r="AG430" i="12"/>
  <c r="AH430" i="12"/>
  <c r="AJ430" i="12"/>
  <c r="AK430" i="12" s="1"/>
  <c r="AA431" i="12"/>
  <c r="AC431" i="12" s="1"/>
  <c r="AB431" i="12"/>
  <c r="AE431" i="12"/>
  <c r="AG431" i="12"/>
  <c r="AH431" i="12"/>
  <c r="AJ431" i="12"/>
  <c r="AA432" i="12"/>
  <c r="AC432" i="12" s="1"/>
  <c r="AB432" i="12"/>
  <c r="AE432" i="12"/>
  <c r="AG432" i="12"/>
  <c r="AH432" i="12"/>
  <c r="AJ432" i="12"/>
  <c r="AA433" i="12"/>
  <c r="AB433" i="12"/>
  <c r="AE433" i="12"/>
  <c r="AG433" i="12"/>
  <c r="AH433" i="12"/>
  <c r="AJ433" i="12"/>
  <c r="AA434" i="12"/>
  <c r="AB434" i="12"/>
  <c r="AC434" i="12"/>
  <c r="AE434" i="12"/>
  <c r="AG434" i="12"/>
  <c r="AH434" i="12"/>
  <c r="AJ434" i="12"/>
  <c r="AA435" i="12"/>
  <c r="AB435" i="12"/>
  <c r="AE435" i="12"/>
  <c r="AG435" i="12"/>
  <c r="AH435" i="12"/>
  <c r="AJ435" i="12"/>
  <c r="AA436" i="12"/>
  <c r="AB436" i="12"/>
  <c r="AE436" i="12"/>
  <c r="AG436" i="12"/>
  <c r="AH436" i="12"/>
  <c r="AJ436" i="12"/>
  <c r="AA437" i="12"/>
  <c r="AB437" i="12"/>
  <c r="AE437" i="12"/>
  <c r="AG437" i="12"/>
  <c r="AH437" i="12"/>
  <c r="AJ437" i="12"/>
  <c r="AA438" i="12"/>
  <c r="AB438" i="12"/>
  <c r="AC438" i="12" s="1"/>
  <c r="AE438" i="12"/>
  <c r="AG438" i="12"/>
  <c r="AH438" i="12"/>
  <c r="AJ438" i="12"/>
  <c r="AA439" i="12"/>
  <c r="AB439" i="12"/>
  <c r="AE439" i="12"/>
  <c r="AG439" i="12"/>
  <c r="AH439" i="12"/>
  <c r="AJ439" i="12"/>
  <c r="AA440" i="12"/>
  <c r="AB440" i="12"/>
  <c r="AE440" i="12"/>
  <c r="AG440" i="12"/>
  <c r="AH440" i="12"/>
  <c r="AJ440" i="12"/>
  <c r="AA441" i="12"/>
  <c r="AB441" i="12"/>
  <c r="AE441" i="12"/>
  <c r="AG441" i="12"/>
  <c r="AH441" i="12"/>
  <c r="AJ441" i="12"/>
  <c r="AA442" i="12"/>
  <c r="AB442" i="12"/>
  <c r="AE442" i="12"/>
  <c r="AG442" i="12"/>
  <c r="AH442" i="12"/>
  <c r="AJ442" i="12"/>
  <c r="AA443" i="12"/>
  <c r="AB443" i="12"/>
  <c r="AC443" i="12" s="1"/>
  <c r="AE443" i="12"/>
  <c r="AG443" i="12"/>
  <c r="AH443" i="12"/>
  <c r="AJ443" i="12"/>
  <c r="AA444" i="12"/>
  <c r="AB444" i="12"/>
  <c r="AC444" i="12" s="1"/>
  <c r="AE444" i="12"/>
  <c r="AG444" i="12"/>
  <c r="AH444" i="12"/>
  <c r="AJ444" i="12"/>
  <c r="AA445" i="12"/>
  <c r="AB445" i="12"/>
  <c r="AC445" i="12" s="1"/>
  <c r="AE445" i="12"/>
  <c r="AG445" i="12"/>
  <c r="AH445" i="12"/>
  <c r="AJ445" i="12"/>
  <c r="AA446" i="12"/>
  <c r="AB446" i="12"/>
  <c r="AE446" i="12"/>
  <c r="AG446" i="12"/>
  <c r="AH446" i="12"/>
  <c r="AJ446" i="12"/>
  <c r="AA447" i="12"/>
  <c r="AC447" i="12" s="1"/>
  <c r="AB447" i="12"/>
  <c r="AE447" i="12"/>
  <c r="AG447" i="12"/>
  <c r="AH447" i="12"/>
  <c r="AJ447" i="12"/>
  <c r="AA448" i="12"/>
  <c r="AC448" i="12" s="1"/>
  <c r="AB448" i="12"/>
  <c r="AE448" i="12"/>
  <c r="AG448" i="12"/>
  <c r="AH448" i="12"/>
  <c r="AJ448" i="12"/>
  <c r="AA449" i="12"/>
  <c r="AB449" i="12"/>
  <c r="AE449" i="12"/>
  <c r="AG449" i="12"/>
  <c r="AH449" i="12"/>
  <c r="AJ449" i="12"/>
  <c r="AA450" i="12"/>
  <c r="AB450" i="12"/>
  <c r="AE450" i="12"/>
  <c r="AG450" i="12"/>
  <c r="AH450" i="12"/>
  <c r="AJ450" i="12"/>
  <c r="AA451" i="12"/>
  <c r="AB451" i="12"/>
  <c r="AE451" i="12"/>
  <c r="AG451" i="12"/>
  <c r="AH451" i="12"/>
  <c r="AJ451" i="12"/>
  <c r="AA452" i="12"/>
  <c r="AB452" i="12"/>
  <c r="AC452" i="12" s="1"/>
  <c r="AE452" i="12"/>
  <c r="AG452" i="12"/>
  <c r="AH452" i="12"/>
  <c r="AJ452" i="12"/>
  <c r="AA453" i="12"/>
  <c r="AB453" i="12"/>
  <c r="AC453" i="12" s="1"/>
  <c r="AE453" i="12"/>
  <c r="AG453" i="12"/>
  <c r="AH453" i="12"/>
  <c r="AJ453" i="12"/>
  <c r="AA454" i="12"/>
  <c r="AB454" i="12"/>
  <c r="AC454" i="12"/>
  <c r="AE454" i="12"/>
  <c r="AG454" i="12"/>
  <c r="AH454" i="12"/>
  <c r="AJ454" i="12"/>
  <c r="AA455" i="12"/>
  <c r="AB455" i="12"/>
  <c r="AE455" i="12"/>
  <c r="AG455" i="12"/>
  <c r="AH455" i="12"/>
  <c r="AJ455" i="12"/>
  <c r="AA456" i="12"/>
  <c r="AC456" i="12" s="1"/>
  <c r="AB456" i="12"/>
  <c r="AE456" i="12"/>
  <c r="AG456" i="12"/>
  <c r="AH456" i="12"/>
  <c r="AJ456" i="12"/>
  <c r="AA457" i="12"/>
  <c r="AB457" i="12"/>
  <c r="AE457" i="12"/>
  <c r="AG457" i="12"/>
  <c r="AH457" i="12"/>
  <c r="AJ457" i="12"/>
  <c r="AA458" i="12"/>
  <c r="AB458" i="12"/>
  <c r="AC458" i="12" s="1"/>
  <c r="AE458" i="12"/>
  <c r="AG458" i="12"/>
  <c r="AH458" i="12"/>
  <c r="AJ458" i="12"/>
  <c r="AA459" i="12"/>
  <c r="AB459" i="12"/>
  <c r="AC459" i="12" s="1"/>
  <c r="AE459" i="12"/>
  <c r="AG459" i="12"/>
  <c r="AH459" i="12"/>
  <c r="AJ459" i="12"/>
  <c r="AA460" i="12"/>
  <c r="AB460" i="12"/>
  <c r="AE460" i="12"/>
  <c r="AG460" i="12"/>
  <c r="AH460" i="12"/>
  <c r="AJ460" i="12"/>
  <c r="AA461" i="12"/>
  <c r="AB461" i="12"/>
  <c r="AE461" i="12"/>
  <c r="AG461" i="12"/>
  <c r="AH461" i="12"/>
  <c r="AJ461" i="12"/>
  <c r="AA462" i="12"/>
  <c r="AB462" i="12"/>
  <c r="AE462" i="12"/>
  <c r="AG462" i="12"/>
  <c r="AH462" i="12"/>
  <c r="AJ462" i="12"/>
  <c r="AA463" i="12"/>
  <c r="AB463" i="12"/>
  <c r="AC463" i="12" s="1"/>
  <c r="AE463" i="12"/>
  <c r="AG463" i="12"/>
  <c r="AH463" i="12"/>
  <c r="AJ463" i="12"/>
  <c r="AA464" i="12"/>
  <c r="AC464" i="12" s="1"/>
  <c r="AB464" i="12"/>
  <c r="AE464" i="12"/>
  <c r="AG464" i="12"/>
  <c r="AH464" i="12"/>
  <c r="AJ464" i="12"/>
  <c r="AA465" i="12"/>
  <c r="AB465" i="12"/>
  <c r="AE465" i="12"/>
  <c r="AG465" i="12"/>
  <c r="AH465" i="12"/>
  <c r="AJ465" i="12"/>
  <c r="AA466" i="12"/>
  <c r="AB466" i="12"/>
  <c r="AC466" i="12" s="1"/>
  <c r="AE466" i="12"/>
  <c r="AG466" i="12"/>
  <c r="AH466" i="12"/>
  <c r="AJ466" i="12"/>
  <c r="AA467" i="12"/>
  <c r="AB467" i="12"/>
  <c r="AE467" i="12"/>
  <c r="AK467" i="12" s="1"/>
  <c r="AG467" i="12"/>
  <c r="AH467" i="12"/>
  <c r="AJ467" i="12"/>
  <c r="AA468" i="12"/>
  <c r="AB468" i="12"/>
  <c r="AC468" i="12" s="1"/>
  <c r="AE468" i="12"/>
  <c r="AG468" i="12"/>
  <c r="AH468" i="12"/>
  <c r="AJ468" i="12"/>
  <c r="AA469" i="12"/>
  <c r="AB469" i="12"/>
  <c r="AC469" i="12" s="1"/>
  <c r="AE469" i="12"/>
  <c r="AG469" i="12"/>
  <c r="AH469" i="12"/>
  <c r="AJ469" i="12"/>
  <c r="AA470" i="12"/>
  <c r="AB470" i="12"/>
  <c r="AE470" i="12"/>
  <c r="AG470" i="12"/>
  <c r="AH470" i="12"/>
  <c r="AJ470" i="12"/>
  <c r="AA471" i="12"/>
  <c r="AC471" i="12" s="1"/>
  <c r="AB471" i="12"/>
  <c r="AE471" i="12"/>
  <c r="AG471" i="12"/>
  <c r="AH471" i="12"/>
  <c r="AJ471" i="12"/>
  <c r="AA472" i="12"/>
  <c r="AB472" i="12"/>
  <c r="AC472" i="12" s="1"/>
  <c r="AE472" i="12"/>
  <c r="AG472" i="12"/>
  <c r="AH472" i="12"/>
  <c r="AJ472" i="12"/>
  <c r="AA473" i="12"/>
  <c r="AB473" i="12"/>
  <c r="AE473" i="12"/>
  <c r="AG473" i="12"/>
  <c r="AH473" i="12"/>
  <c r="AJ473" i="12"/>
  <c r="AA474" i="12"/>
  <c r="AB474" i="12"/>
  <c r="AE474" i="12"/>
  <c r="AG474" i="12"/>
  <c r="AH474" i="12"/>
  <c r="AJ474" i="12"/>
  <c r="AA475" i="12"/>
  <c r="AB475" i="12"/>
  <c r="AC475" i="12" s="1"/>
  <c r="AE475" i="12"/>
  <c r="AG475" i="12"/>
  <c r="AH475" i="12"/>
  <c r="AJ475" i="12"/>
  <c r="AA476" i="12"/>
  <c r="AB476" i="12"/>
  <c r="AC476" i="12" s="1"/>
  <c r="AE476" i="12"/>
  <c r="AG476" i="12"/>
  <c r="AH476" i="12"/>
  <c r="AJ476" i="12"/>
  <c r="AA477" i="12"/>
  <c r="AB477" i="12"/>
  <c r="AE477" i="12"/>
  <c r="AG477" i="12"/>
  <c r="AH477" i="12"/>
  <c r="AJ477" i="12"/>
  <c r="AA478" i="12"/>
  <c r="AB478" i="12"/>
  <c r="AE478" i="12"/>
  <c r="AG478" i="12"/>
  <c r="AH478" i="12"/>
  <c r="AJ478" i="12"/>
  <c r="AA479" i="12"/>
  <c r="AB479" i="12"/>
  <c r="AE479" i="12"/>
  <c r="AG479" i="12"/>
  <c r="AH479" i="12"/>
  <c r="AJ479" i="12"/>
  <c r="AA480" i="12"/>
  <c r="AB480" i="12"/>
  <c r="AE480" i="12"/>
  <c r="AG480" i="12"/>
  <c r="AH480" i="12"/>
  <c r="AJ480" i="12"/>
  <c r="AA481" i="12"/>
  <c r="AB481" i="12"/>
  <c r="AE481" i="12"/>
  <c r="AG481" i="12"/>
  <c r="AH481" i="12"/>
  <c r="AJ481" i="12"/>
  <c r="AA482" i="12"/>
  <c r="AB482" i="12"/>
  <c r="AE482" i="12"/>
  <c r="AG482" i="12"/>
  <c r="AH482" i="12"/>
  <c r="AJ482" i="12"/>
  <c r="AA483" i="12"/>
  <c r="AB483" i="12"/>
  <c r="AE483" i="12"/>
  <c r="AG483" i="12"/>
  <c r="AH483" i="12"/>
  <c r="AJ483" i="12"/>
  <c r="AA484" i="12"/>
  <c r="AB484" i="12"/>
  <c r="AC484" i="12" s="1"/>
  <c r="AE484" i="12"/>
  <c r="AG484" i="12"/>
  <c r="AH484" i="12"/>
  <c r="AJ484" i="12"/>
  <c r="AA485" i="12"/>
  <c r="AB485" i="12"/>
  <c r="AE485" i="12"/>
  <c r="AG485" i="12"/>
  <c r="AH485" i="12"/>
  <c r="AJ485" i="12"/>
  <c r="AA486" i="12"/>
  <c r="AB486" i="12"/>
  <c r="AE486" i="12"/>
  <c r="AG486" i="12"/>
  <c r="AH486" i="12"/>
  <c r="AJ486" i="12"/>
  <c r="AA487" i="12"/>
  <c r="AB487" i="12"/>
  <c r="AC487" i="12" s="1"/>
  <c r="AE487" i="12"/>
  <c r="AG487" i="12"/>
  <c r="AH487" i="12"/>
  <c r="AJ487" i="12"/>
  <c r="AA488" i="12"/>
  <c r="AB488" i="12"/>
  <c r="AE488" i="12"/>
  <c r="AG488" i="12"/>
  <c r="AH488" i="12"/>
  <c r="AJ488" i="12"/>
  <c r="AA489" i="12"/>
  <c r="AB489" i="12"/>
  <c r="AC489" i="12" s="1"/>
  <c r="AE489" i="12"/>
  <c r="AG489" i="12"/>
  <c r="AH489" i="12"/>
  <c r="AJ489" i="12"/>
  <c r="AA490" i="12"/>
  <c r="AB490" i="12"/>
  <c r="AE490" i="12"/>
  <c r="AG490" i="12"/>
  <c r="AH490" i="12"/>
  <c r="AJ490" i="12"/>
  <c r="AA491" i="12"/>
  <c r="AB491" i="12"/>
  <c r="AE491" i="12"/>
  <c r="AG491" i="12"/>
  <c r="AH491" i="12"/>
  <c r="AJ491" i="12"/>
  <c r="AA492" i="12"/>
  <c r="AB492" i="12"/>
  <c r="AE492" i="12"/>
  <c r="AG492" i="12"/>
  <c r="AH492" i="12"/>
  <c r="AJ492" i="12"/>
  <c r="AA493" i="12"/>
  <c r="AB493" i="12"/>
  <c r="AC493" i="12" s="1"/>
  <c r="AE493" i="12"/>
  <c r="AG493" i="12"/>
  <c r="AH493" i="12"/>
  <c r="AJ493" i="12"/>
  <c r="AA494" i="12"/>
  <c r="AB494" i="12"/>
  <c r="AE494" i="12"/>
  <c r="AG494" i="12"/>
  <c r="AH494" i="12"/>
  <c r="AJ494" i="12"/>
  <c r="AA495" i="12"/>
  <c r="AB495" i="12"/>
  <c r="AE495" i="12"/>
  <c r="AG495" i="12"/>
  <c r="AH495" i="12"/>
  <c r="AJ495" i="12"/>
  <c r="AA496" i="12"/>
  <c r="AB496" i="12"/>
  <c r="AE496" i="12"/>
  <c r="AG496" i="12"/>
  <c r="AH496" i="12"/>
  <c r="AJ496" i="12"/>
  <c r="AA497" i="12"/>
  <c r="AB497" i="12"/>
  <c r="AC497" i="12" s="1"/>
  <c r="AE497" i="12"/>
  <c r="AG497" i="12"/>
  <c r="AH497" i="12"/>
  <c r="AJ497" i="12"/>
  <c r="AA498" i="12"/>
  <c r="AB498" i="12"/>
  <c r="AE498" i="12"/>
  <c r="AG498" i="12"/>
  <c r="AH498" i="12"/>
  <c r="AJ498" i="12"/>
  <c r="AA499" i="12"/>
  <c r="AB499" i="12"/>
  <c r="AE499" i="12"/>
  <c r="AG499" i="12"/>
  <c r="AH499" i="12"/>
  <c r="AJ499" i="12"/>
  <c r="AA500" i="12"/>
  <c r="AB500" i="12"/>
  <c r="AC500" i="12" s="1"/>
  <c r="AE500" i="12"/>
  <c r="AG500" i="12"/>
  <c r="AH500" i="12"/>
  <c r="AJ500" i="12"/>
  <c r="AA501" i="12"/>
  <c r="AB501" i="12"/>
  <c r="AE501" i="12"/>
  <c r="AG501" i="12"/>
  <c r="AH501" i="12"/>
  <c r="AJ501" i="12"/>
  <c r="AA502" i="12"/>
  <c r="AB502" i="12"/>
  <c r="AE502" i="12"/>
  <c r="AG502" i="12"/>
  <c r="AH502" i="12"/>
  <c r="AJ502" i="12"/>
  <c r="AA503" i="12"/>
  <c r="AB503" i="12"/>
  <c r="AC503" i="12" s="1"/>
  <c r="AE503" i="12"/>
  <c r="AG503" i="12"/>
  <c r="AH503" i="12"/>
  <c r="AJ503" i="12"/>
  <c r="AA504" i="12"/>
  <c r="AB504" i="12"/>
  <c r="AE504" i="12"/>
  <c r="AG504" i="12"/>
  <c r="AH504" i="12"/>
  <c r="AJ504" i="12"/>
  <c r="AA505" i="12"/>
  <c r="AB505" i="12"/>
  <c r="AC505" i="12"/>
  <c r="AE505" i="12"/>
  <c r="AG505" i="12"/>
  <c r="AH505" i="12"/>
  <c r="AJ505" i="12"/>
  <c r="AA506" i="12"/>
  <c r="AB506" i="12"/>
  <c r="AE506" i="12"/>
  <c r="AG506" i="12"/>
  <c r="AH506" i="12"/>
  <c r="AJ506" i="12"/>
  <c r="AA507" i="12"/>
  <c r="AB507" i="12"/>
  <c r="AE507" i="12"/>
  <c r="AG507" i="12"/>
  <c r="AH507" i="12"/>
  <c r="AJ507" i="12"/>
  <c r="AA508" i="12"/>
  <c r="AB508" i="12"/>
  <c r="AC508" i="12" s="1"/>
  <c r="AE508" i="12"/>
  <c r="AG508" i="12"/>
  <c r="AH508" i="12"/>
  <c r="AJ508" i="12"/>
  <c r="AA509" i="12"/>
  <c r="AB509" i="12"/>
  <c r="AE509" i="12"/>
  <c r="AG509" i="12"/>
  <c r="AH509" i="12"/>
  <c r="AJ509" i="12"/>
  <c r="AA510" i="12"/>
  <c r="AB510" i="12"/>
  <c r="AE510" i="12"/>
  <c r="AG510" i="12"/>
  <c r="AH510" i="12"/>
  <c r="AJ510" i="12"/>
  <c r="AA511" i="12"/>
  <c r="AB511" i="12"/>
  <c r="AC511" i="12" s="1"/>
  <c r="AE511" i="12"/>
  <c r="AK511" i="12" s="1"/>
  <c r="AG511" i="12"/>
  <c r="AH511" i="12"/>
  <c r="AJ511" i="12"/>
  <c r="AA512" i="12"/>
  <c r="AB512" i="12"/>
  <c r="AE512" i="12"/>
  <c r="AG512" i="12"/>
  <c r="AH512" i="12"/>
  <c r="AJ512" i="12"/>
  <c r="AA513" i="12"/>
  <c r="AB513" i="12"/>
  <c r="AE513" i="12"/>
  <c r="AG513" i="12"/>
  <c r="AH513" i="12"/>
  <c r="AJ513" i="12"/>
  <c r="AA514" i="12"/>
  <c r="AB514" i="12"/>
  <c r="AE514" i="12"/>
  <c r="AG514" i="12"/>
  <c r="AH514" i="12"/>
  <c r="AJ514" i="12"/>
  <c r="AA515" i="12"/>
  <c r="AB515" i="12"/>
  <c r="AE515" i="12"/>
  <c r="AG515" i="12"/>
  <c r="AH515" i="12"/>
  <c r="AJ515" i="12"/>
  <c r="AA516" i="12"/>
  <c r="AB516" i="12"/>
  <c r="AC516" i="12" s="1"/>
  <c r="AE516" i="12"/>
  <c r="AG516" i="12"/>
  <c r="AH516" i="12"/>
  <c r="AJ516" i="12"/>
  <c r="AA517" i="12"/>
  <c r="AB517" i="12"/>
  <c r="AE517" i="12"/>
  <c r="AG517" i="12"/>
  <c r="AH517" i="12"/>
  <c r="AJ517" i="12"/>
  <c r="AA518" i="12"/>
  <c r="AB518" i="12"/>
  <c r="AE518" i="12"/>
  <c r="AG518" i="12"/>
  <c r="AH518" i="12"/>
  <c r="AJ518" i="12"/>
  <c r="AA519" i="12"/>
  <c r="AB519" i="12"/>
  <c r="AC519" i="12"/>
  <c r="AE519" i="12"/>
  <c r="AG519" i="12"/>
  <c r="AH519" i="12"/>
  <c r="AJ519" i="12"/>
  <c r="AA520" i="12"/>
  <c r="AB520" i="12"/>
  <c r="AE520" i="12"/>
  <c r="AG520" i="12"/>
  <c r="AH520" i="12"/>
  <c r="AJ520" i="12"/>
  <c r="AA521" i="12"/>
  <c r="AB521" i="12"/>
  <c r="AE521" i="12"/>
  <c r="AG521" i="12"/>
  <c r="AH521" i="12"/>
  <c r="AJ521" i="12"/>
  <c r="AA522" i="12"/>
  <c r="AB522" i="12"/>
  <c r="AE522" i="12"/>
  <c r="AG522" i="12"/>
  <c r="AH522" i="12"/>
  <c r="AJ522" i="12"/>
  <c r="AA523" i="12"/>
  <c r="AB523" i="12"/>
  <c r="AE523" i="12"/>
  <c r="AG523" i="12"/>
  <c r="AH523" i="12"/>
  <c r="AJ523" i="12"/>
  <c r="AA524" i="12"/>
  <c r="AB524" i="12"/>
  <c r="AE524" i="12"/>
  <c r="AG524" i="12"/>
  <c r="AH524" i="12"/>
  <c r="AJ524" i="12"/>
  <c r="AA525" i="12"/>
  <c r="AB525" i="12"/>
  <c r="AE525" i="12"/>
  <c r="AG525" i="12"/>
  <c r="AH525" i="12"/>
  <c r="AJ525" i="12"/>
  <c r="AA526" i="12"/>
  <c r="AB526" i="12"/>
  <c r="AE526" i="12"/>
  <c r="AG526" i="12"/>
  <c r="AH526" i="12"/>
  <c r="AJ526" i="12"/>
  <c r="AA527" i="12"/>
  <c r="AB527" i="12"/>
  <c r="AC527" i="12" s="1"/>
  <c r="AE527" i="12"/>
  <c r="AG527" i="12"/>
  <c r="AH527" i="12"/>
  <c r="AJ527" i="12"/>
  <c r="AA528" i="12"/>
  <c r="AB528" i="12"/>
  <c r="AE528" i="12"/>
  <c r="AK528" i="12" s="1"/>
  <c r="AG528" i="12"/>
  <c r="AH528" i="12"/>
  <c r="AJ528" i="12"/>
  <c r="AA529" i="12"/>
  <c r="AB529" i="12"/>
  <c r="AE529" i="12"/>
  <c r="AG529" i="12"/>
  <c r="AH529" i="12"/>
  <c r="AJ529" i="12"/>
  <c r="AA530" i="12"/>
  <c r="AB530" i="12"/>
  <c r="AE530" i="12"/>
  <c r="AG530" i="12"/>
  <c r="AH530" i="12"/>
  <c r="AJ530" i="12"/>
  <c r="AA531" i="12"/>
  <c r="AB531" i="12"/>
  <c r="AE531" i="12"/>
  <c r="AG531" i="12"/>
  <c r="AH531" i="12"/>
  <c r="AJ531" i="12"/>
  <c r="AK531" i="12" s="1"/>
  <c r="AA532" i="12"/>
  <c r="AB532" i="12"/>
  <c r="AC532" i="12" s="1"/>
  <c r="AE532" i="12"/>
  <c r="AG532" i="12"/>
  <c r="AH532" i="12"/>
  <c r="AJ532" i="12"/>
  <c r="AA533" i="12"/>
  <c r="AB533" i="12"/>
  <c r="AC533" i="12"/>
  <c r="AE533" i="12"/>
  <c r="AG533" i="12"/>
  <c r="AH533" i="12"/>
  <c r="AJ533" i="12"/>
  <c r="AA534" i="12"/>
  <c r="AB534" i="12"/>
  <c r="AE534" i="12"/>
  <c r="AK534" i="12" s="1"/>
  <c r="AG534" i="12"/>
  <c r="AH534" i="12"/>
  <c r="AJ534" i="12"/>
  <c r="AA535" i="12"/>
  <c r="AB535" i="12"/>
  <c r="AC535" i="12"/>
  <c r="AE535" i="12"/>
  <c r="AK535" i="12" s="1"/>
  <c r="AG535" i="12"/>
  <c r="AH535" i="12"/>
  <c r="AJ535" i="12"/>
  <c r="AA536" i="12"/>
  <c r="AB536" i="12"/>
  <c r="AE536" i="12"/>
  <c r="AG536" i="12"/>
  <c r="AH536" i="12"/>
  <c r="AJ536" i="12"/>
  <c r="AA537" i="12"/>
  <c r="AB537" i="12"/>
  <c r="AE537" i="12"/>
  <c r="AK537" i="12" s="1"/>
  <c r="AG537" i="12"/>
  <c r="AH537" i="12"/>
  <c r="AJ537" i="12"/>
  <c r="AA538" i="12"/>
  <c r="AB538" i="12"/>
  <c r="AE538" i="12"/>
  <c r="AG538" i="12"/>
  <c r="AH538" i="12"/>
  <c r="AJ538" i="12"/>
  <c r="AA539" i="12"/>
  <c r="AB539" i="12"/>
  <c r="AE539" i="12"/>
  <c r="AG539" i="12"/>
  <c r="AH539" i="12"/>
  <c r="AJ539" i="12"/>
  <c r="AA540" i="12"/>
  <c r="AB540" i="12"/>
  <c r="AC540" i="12" s="1"/>
  <c r="AE540" i="12"/>
  <c r="AG540" i="12"/>
  <c r="AH540" i="12"/>
  <c r="AJ540" i="12"/>
  <c r="AA541" i="12"/>
  <c r="AB541" i="12"/>
  <c r="AE541" i="12"/>
  <c r="AK541" i="12" s="1"/>
  <c r="AG541" i="12"/>
  <c r="AH541" i="12"/>
  <c r="AJ541" i="12"/>
  <c r="AA542" i="12"/>
  <c r="AB542" i="12"/>
  <c r="AE542" i="12"/>
  <c r="AG542" i="12"/>
  <c r="AH542" i="12"/>
  <c r="AJ542" i="12"/>
  <c r="AA543" i="12"/>
  <c r="AB543" i="12"/>
  <c r="AC543" i="12" s="1"/>
  <c r="AE543" i="12"/>
  <c r="AG543" i="12"/>
  <c r="AH543" i="12"/>
  <c r="AJ543" i="12"/>
  <c r="AA544" i="12"/>
  <c r="AB544" i="12"/>
  <c r="AE544" i="12"/>
  <c r="AG544" i="12"/>
  <c r="AH544" i="12"/>
  <c r="AJ544" i="12"/>
  <c r="AA545" i="12"/>
  <c r="AB545" i="12"/>
  <c r="AC545" i="12" s="1"/>
  <c r="AE545" i="12"/>
  <c r="AK545" i="12" s="1"/>
  <c r="AG545" i="12"/>
  <c r="AH545" i="12"/>
  <c r="AJ545" i="12"/>
  <c r="AA546" i="12"/>
  <c r="AB546" i="12"/>
  <c r="AE546" i="12"/>
  <c r="AG546" i="12"/>
  <c r="AH546" i="12"/>
  <c r="AJ546" i="12"/>
  <c r="AK546" i="12"/>
  <c r="AA547" i="12"/>
  <c r="AB547" i="12"/>
  <c r="AE547" i="12"/>
  <c r="AG547" i="12"/>
  <c r="AH547" i="12"/>
  <c r="AJ547" i="12"/>
  <c r="AA548" i="12"/>
  <c r="AB548" i="12"/>
  <c r="AE548" i="12"/>
  <c r="AG548" i="12"/>
  <c r="AH548" i="12"/>
  <c r="AJ548" i="12"/>
  <c r="AA549" i="12"/>
  <c r="AB549" i="12"/>
  <c r="AE549" i="12"/>
  <c r="AG549" i="12"/>
  <c r="AH549" i="12"/>
  <c r="AJ549" i="12"/>
  <c r="AA550" i="12"/>
  <c r="AB550" i="12"/>
  <c r="AE550" i="12"/>
  <c r="AG550" i="12"/>
  <c r="AH550" i="12"/>
  <c r="AJ550" i="12"/>
  <c r="AA551" i="12"/>
  <c r="AB551" i="12"/>
  <c r="AC551" i="12" s="1"/>
  <c r="AE551" i="12"/>
  <c r="AK551" i="12" s="1"/>
  <c r="AG551" i="12"/>
  <c r="AH551" i="12"/>
  <c r="AJ551" i="12"/>
  <c r="AA552" i="12"/>
  <c r="AB552" i="12"/>
  <c r="AE552" i="12"/>
  <c r="AG552" i="12"/>
  <c r="AH552" i="12"/>
  <c r="AJ552" i="12"/>
  <c r="AA553" i="12"/>
  <c r="AB553" i="12"/>
  <c r="AE553" i="12"/>
  <c r="AG553" i="12"/>
  <c r="AH553" i="12"/>
  <c r="AJ553" i="12"/>
  <c r="AA554" i="12"/>
  <c r="AB554" i="12"/>
  <c r="AE554" i="12"/>
  <c r="AG554" i="12"/>
  <c r="AH554" i="12"/>
  <c r="AJ554" i="12"/>
  <c r="AA555" i="12"/>
  <c r="AB555" i="12"/>
  <c r="AE555" i="12"/>
  <c r="AG555" i="12"/>
  <c r="AH555" i="12"/>
  <c r="AJ555" i="12"/>
  <c r="AA556" i="12"/>
  <c r="AB556" i="12"/>
  <c r="AE556" i="12"/>
  <c r="AG556" i="12"/>
  <c r="AH556" i="12"/>
  <c r="AJ556" i="12"/>
  <c r="AA557" i="12"/>
  <c r="AB557" i="12"/>
  <c r="AC557" i="12"/>
  <c r="AE557" i="12"/>
  <c r="AK557" i="12" s="1"/>
  <c r="AG557" i="12"/>
  <c r="AH557" i="12"/>
  <c r="AJ557" i="12"/>
  <c r="AA558" i="12"/>
  <c r="AB558" i="12"/>
  <c r="AE558" i="12"/>
  <c r="AG558" i="12"/>
  <c r="AH558" i="12"/>
  <c r="AJ558" i="12"/>
  <c r="AA559" i="12"/>
  <c r="AB559" i="12"/>
  <c r="AC559" i="12"/>
  <c r="AE559" i="12"/>
  <c r="AK559" i="12" s="1"/>
  <c r="AG559" i="12"/>
  <c r="AH559" i="12"/>
  <c r="AJ559" i="12"/>
  <c r="AA560" i="12"/>
  <c r="AB560" i="12"/>
  <c r="AE560" i="12"/>
  <c r="AG560" i="12"/>
  <c r="AH560" i="12"/>
  <c r="AJ560" i="12"/>
  <c r="AA561" i="12"/>
  <c r="AB561" i="12"/>
  <c r="AC561" i="12"/>
  <c r="AE561" i="12"/>
  <c r="AK561" i="12" s="1"/>
  <c r="AG561" i="12"/>
  <c r="AH561" i="12"/>
  <c r="AJ561" i="12"/>
  <c r="AA562" i="12"/>
  <c r="AB562" i="12"/>
  <c r="AE562" i="12"/>
  <c r="AG562" i="12"/>
  <c r="AH562" i="12"/>
  <c r="AJ562" i="12"/>
  <c r="AA563" i="12"/>
  <c r="AB563" i="12"/>
  <c r="AE563" i="12"/>
  <c r="AG563" i="12"/>
  <c r="AH563" i="12"/>
  <c r="AJ563" i="12"/>
  <c r="AA564" i="12"/>
  <c r="AB564" i="12"/>
  <c r="AC564" i="12" s="1"/>
  <c r="AE564" i="12"/>
  <c r="AG564" i="12"/>
  <c r="AH564" i="12"/>
  <c r="AJ564" i="12"/>
  <c r="AA565" i="12"/>
  <c r="AB565" i="12"/>
  <c r="AE565" i="12"/>
  <c r="AG565" i="12"/>
  <c r="AH565" i="12"/>
  <c r="AJ565" i="12"/>
  <c r="AA566" i="12"/>
  <c r="AB566" i="12"/>
  <c r="AE566" i="12"/>
  <c r="AG566" i="12"/>
  <c r="AH566" i="12"/>
  <c r="AJ566" i="12"/>
  <c r="AA567" i="12"/>
  <c r="AB567" i="12"/>
  <c r="AE567" i="12"/>
  <c r="AG567" i="12"/>
  <c r="AH567" i="12"/>
  <c r="AJ567" i="12"/>
  <c r="AA568" i="12"/>
  <c r="AB568" i="12"/>
  <c r="AE568" i="12"/>
  <c r="AG568" i="12"/>
  <c r="AH568" i="12"/>
  <c r="AJ568" i="12"/>
  <c r="AA569" i="12"/>
  <c r="AB569" i="12"/>
  <c r="AC569" i="12" s="1"/>
  <c r="AE569" i="12"/>
  <c r="AG569" i="12"/>
  <c r="AH569" i="12"/>
  <c r="AJ569" i="12"/>
  <c r="AA570" i="12"/>
  <c r="AB570" i="12"/>
  <c r="AE570" i="12"/>
  <c r="AG570" i="12"/>
  <c r="AH570" i="12"/>
  <c r="AJ570" i="12"/>
  <c r="AA571" i="12"/>
  <c r="AB571" i="12"/>
  <c r="AC571" i="12" s="1"/>
  <c r="AE571" i="12"/>
  <c r="AG571" i="12"/>
  <c r="AH571" i="12"/>
  <c r="AJ571" i="12"/>
  <c r="AK571" i="12" s="1"/>
  <c r="AA572" i="12"/>
  <c r="AB572" i="12"/>
  <c r="AE572" i="12"/>
  <c r="AG572" i="12"/>
  <c r="AH572" i="12"/>
  <c r="AJ572" i="12"/>
  <c r="AA573" i="12"/>
  <c r="AB573" i="12"/>
  <c r="AE573" i="12"/>
  <c r="AK573" i="12" s="1"/>
  <c r="AG573" i="12"/>
  <c r="AH573" i="12"/>
  <c r="AJ573" i="12"/>
  <c r="AA574" i="12"/>
  <c r="AB574" i="12"/>
  <c r="AE574" i="12"/>
  <c r="AG574" i="12"/>
  <c r="AH574" i="12"/>
  <c r="AJ574" i="12"/>
  <c r="AA575" i="12"/>
  <c r="AB575" i="12"/>
  <c r="AC575" i="12" s="1"/>
  <c r="AE575" i="12"/>
  <c r="AG575" i="12"/>
  <c r="AH575" i="12"/>
  <c r="AJ575" i="12"/>
  <c r="AK575" i="12" s="1"/>
  <c r="AA576" i="12"/>
  <c r="AB576" i="12"/>
  <c r="AE576" i="12"/>
  <c r="AG576" i="12"/>
  <c r="AH576" i="12"/>
  <c r="AJ576" i="12"/>
  <c r="AA577" i="12"/>
  <c r="AB577" i="12"/>
  <c r="AC577" i="12" s="1"/>
  <c r="AE577" i="12"/>
  <c r="AG577" i="12"/>
  <c r="AH577" i="12"/>
  <c r="AJ577" i="12"/>
  <c r="AA578" i="12"/>
  <c r="AB578" i="12"/>
  <c r="AE578" i="12"/>
  <c r="AG578" i="12"/>
  <c r="AH578" i="12"/>
  <c r="AJ578" i="12"/>
  <c r="AA579" i="12"/>
  <c r="AB579" i="12"/>
  <c r="AE579" i="12"/>
  <c r="AG579" i="12"/>
  <c r="AH579" i="12"/>
  <c r="AJ579" i="12"/>
  <c r="AA580" i="12"/>
  <c r="AB580" i="12"/>
  <c r="AE580" i="12"/>
  <c r="AK580" i="12" s="1"/>
  <c r="AG580" i="12"/>
  <c r="AH580" i="12"/>
  <c r="AJ580" i="12"/>
  <c r="AA581" i="12"/>
  <c r="AB581" i="12"/>
  <c r="AC581" i="12" s="1"/>
  <c r="AE581" i="12"/>
  <c r="AG581" i="12"/>
  <c r="AH581" i="12"/>
  <c r="AJ581" i="12"/>
  <c r="AA582" i="12"/>
  <c r="AB582" i="12"/>
  <c r="AE582" i="12"/>
  <c r="AG582" i="12"/>
  <c r="AH582" i="12"/>
  <c r="AJ582" i="12"/>
  <c r="AA583" i="12"/>
  <c r="AB583" i="12"/>
  <c r="AE583" i="12"/>
  <c r="AK583" i="12" s="1"/>
  <c r="AG583" i="12"/>
  <c r="AH583" i="12"/>
  <c r="AJ583" i="12"/>
  <c r="AA584" i="12"/>
  <c r="AB584" i="12"/>
  <c r="AE584" i="12"/>
  <c r="AG584" i="12"/>
  <c r="AH584" i="12"/>
  <c r="AJ584" i="12"/>
  <c r="AA585" i="12"/>
  <c r="AB585" i="12"/>
  <c r="AE585" i="12"/>
  <c r="AK585" i="12" s="1"/>
  <c r="AG585" i="12"/>
  <c r="AH585" i="12"/>
  <c r="AJ585" i="12"/>
  <c r="AA586" i="12"/>
  <c r="AB586" i="12"/>
  <c r="AE586" i="12"/>
  <c r="AK586" i="12" s="1"/>
  <c r="AG586" i="12"/>
  <c r="AH586" i="12"/>
  <c r="AJ586" i="12"/>
  <c r="AA587" i="12"/>
  <c r="AB587" i="12"/>
  <c r="AE587" i="12"/>
  <c r="AG587" i="12"/>
  <c r="AH587" i="12"/>
  <c r="AJ587" i="12"/>
  <c r="AA588" i="12"/>
  <c r="AB588" i="12"/>
  <c r="AC588" i="12" s="1"/>
  <c r="AE588" i="12"/>
  <c r="AG588" i="12"/>
  <c r="AH588" i="12"/>
  <c r="AJ588" i="12"/>
  <c r="AA589" i="12"/>
  <c r="AB589" i="12"/>
  <c r="AC589" i="12"/>
  <c r="AE589" i="12"/>
  <c r="AK589" i="12" s="1"/>
  <c r="AG589" i="12"/>
  <c r="AH589" i="12"/>
  <c r="AJ589" i="12"/>
  <c r="AA590" i="12"/>
  <c r="AB590" i="12"/>
  <c r="AE590" i="12"/>
  <c r="AG590" i="12"/>
  <c r="AH590" i="12"/>
  <c r="AJ590" i="12"/>
  <c r="AA591" i="12"/>
  <c r="AB591" i="12"/>
  <c r="AC591" i="12"/>
  <c r="AE591" i="12"/>
  <c r="AG591" i="12"/>
  <c r="AH591" i="12"/>
  <c r="AJ591" i="12"/>
  <c r="AA592" i="12"/>
  <c r="AB592" i="12"/>
  <c r="AE592" i="12"/>
  <c r="AG592" i="12"/>
  <c r="AH592" i="12"/>
  <c r="AJ592" i="12"/>
  <c r="AA593" i="12"/>
  <c r="AB593" i="12"/>
  <c r="AC593" i="12" s="1"/>
  <c r="AE593" i="12"/>
  <c r="AG593" i="12"/>
  <c r="AH593" i="12"/>
  <c r="AJ593" i="12"/>
  <c r="AA594" i="12"/>
  <c r="AB594" i="12"/>
  <c r="AE594" i="12"/>
  <c r="AG594" i="12"/>
  <c r="AH594" i="12"/>
  <c r="AJ594" i="12"/>
  <c r="AA595" i="12"/>
  <c r="AB595" i="12"/>
  <c r="AE595" i="12"/>
  <c r="AG595" i="12"/>
  <c r="AH595" i="12"/>
  <c r="AJ595" i="12"/>
  <c r="AA596" i="12"/>
  <c r="AB596" i="12"/>
  <c r="AE596" i="12"/>
  <c r="AG596" i="12"/>
  <c r="AH596" i="12"/>
  <c r="AJ596" i="12"/>
  <c r="AA597" i="12"/>
  <c r="AB597" i="12"/>
  <c r="AC597" i="12" s="1"/>
  <c r="AE597" i="12"/>
  <c r="AG597" i="12"/>
  <c r="AH597" i="12"/>
  <c r="AJ597" i="12"/>
  <c r="AA598" i="12"/>
  <c r="AB598" i="12"/>
  <c r="AE598" i="12"/>
  <c r="AK598" i="12" s="1"/>
  <c r="AG598" i="12"/>
  <c r="AH598" i="12"/>
  <c r="AJ598" i="12"/>
  <c r="AA599" i="12"/>
  <c r="AB599" i="12"/>
  <c r="AE599" i="12"/>
  <c r="AG599" i="12"/>
  <c r="AH599" i="12"/>
  <c r="AJ599" i="12"/>
  <c r="AA600" i="12"/>
  <c r="AB600" i="12"/>
  <c r="AE600" i="12"/>
  <c r="AG600" i="12"/>
  <c r="AH600" i="12"/>
  <c r="AJ600" i="12"/>
  <c r="AA601" i="12"/>
  <c r="AB601" i="12"/>
  <c r="AC601" i="12" s="1"/>
  <c r="AE601" i="12"/>
  <c r="AG601" i="12"/>
  <c r="AH601" i="12"/>
  <c r="AJ601" i="12"/>
  <c r="AA602" i="12"/>
  <c r="AB602" i="12"/>
  <c r="AE602" i="12"/>
  <c r="AK602" i="12" s="1"/>
  <c r="AG602" i="12"/>
  <c r="AH602" i="12"/>
  <c r="AJ602" i="12"/>
  <c r="AA603" i="12"/>
  <c r="AB603" i="12"/>
  <c r="AC603" i="12" s="1"/>
  <c r="AE603" i="12"/>
  <c r="AK603" i="12" s="1"/>
  <c r="AG603" i="12"/>
  <c r="AH603" i="12"/>
  <c r="AJ603" i="12"/>
  <c r="AA604" i="12"/>
  <c r="AB604" i="12"/>
  <c r="AC604" i="12" s="1"/>
  <c r="AE604" i="12"/>
  <c r="AG604" i="12"/>
  <c r="AH604" i="12"/>
  <c r="AJ604" i="12"/>
  <c r="AA605" i="12"/>
  <c r="AB605" i="12"/>
  <c r="AE605" i="12"/>
  <c r="AK605" i="12" s="1"/>
  <c r="AG605" i="12"/>
  <c r="AH605" i="12"/>
  <c r="AJ605" i="12"/>
  <c r="AA606" i="12"/>
  <c r="AB606" i="12"/>
  <c r="AE606" i="12"/>
  <c r="AG606" i="12"/>
  <c r="AH606" i="12"/>
  <c r="AJ606" i="12"/>
  <c r="AA607" i="12"/>
  <c r="AB607" i="12"/>
  <c r="AC607" i="12"/>
  <c r="AE607" i="12"/>
  <c r="AG607" i="12"/>
  <c r="AH607" i="12"/>
  <c r="AJ607" i="12"/>
  <c r="AA608" i="12"/>
  <c r="AB608" i="12"/>
  <c r="AE608" i="12"/>
  <c r="AK608" i="12" s="1"/>
  <c r="AG608" i="12"/>
  <c r="AH608" i="12"/>
  <c r="AJ608" i="12"/>
  <c r="AA609" i="12"/>
  <c r="AB609" i="12"/>
  <c r="AE609" i="12"/>
  <c r="AG609" i="12"/>
  <c r="AH609" i="12"/>
  <c r="AJ609" i="12"/>
  <c r="AA610" i="12"/>
  <c r="AB610" i="12"/>
  <c r="AE610" i="12"/>
  <c r="AK610" i="12" s="1"/>
  <c r="AG610" i="12"/>
  <c r="AH610" i="12"/>
  <c r="AJ610" i="12"/>
  <c r="AA611" i="12"/>
  <c r="AB611" i="12"/>
  <c r="AC611" i="12" s="1"/>
  <c r="AE611" i="12"/>
  <c r="AK611" i="12" s="1"/>
  <c r="AG611" i="12"/>
  <c r="AH611" i="12"/>
  <c r="AJ611" i="12"/>
  <c r="AA612" i="12"/>
  <c r="AB612" i="12"/>
  <c r="AC612" i="12"/>
  <c r="AE612" i="12"/>
  <c r="AG612" i="12"/>
  <c r="AH612" i="12"/>
  <c r="AJ612" i="12"/>
  <c r="AA613" i="12"/>
  <c r="AB613" i="12"/>
  <c r="AE613" i="12"/>
  <c r="AG613" i="12"/>
  <c r="AH613" i="12"/>
  <c r="AJ613" i="12"/>
  <c r="AA614" i="12"/>
  <c r="AB614" i="12"/>
  <c r="AE614" i="12"/>
  <c r="AG614" i="12"/>
  <c r="AH614" i="12"/>
  <c r="AJ614" i="12"/>
  <c r="AA615" i="12"/>
  <c r="AB615" i="12"/>
  <c r="AC615" i="12" s="1"/>
  <c r="AE615" i="12"/>
  <c r="AG615" i="12"/>
  <c r="AH615" i="12"/>
  <c r="AJ615" i="12"/>
  <c r="AA616" i="12"/>
  <c r="AB616" i="12"/>
  <c r="AE616" i="12"/>
  <c r="AG616" i="12"/>
  <c r="AH616" i="12"/>
  <c r="AJ616" i="12"/>
  <c r="AA617" i="12"/>
  <c r="AB617" i="12"/>
  <c r="AE617" i="12"/>
  <c r="AG617" i="12"/>
  <c r="AH617" i="12"/>
  <c r="AJ617" i="12"/>
  <c r="AA618" i="12"/>
  <c r="AB618" i="12"/>
  <c r="AE618" i="12"/>
  <c r="AK618" i="12" s="1"/>
  <c r="AG618" i="12"/>
  <c r="AH618" i="12"/>
  <c r="AJ618" i="12"/>
  <c r="AA619" i="12"/>
  <c r="AB619" i="12"/>
  <c r="AE619" i="12"/>
  <c r="AG619" i="12"/>
  <c r="AH619" i="12"/>
  <c r="AJ619" i="12"/>
  <c r="AA620" i="12"/>
  <c r="AB620" i="12"/>
  <c r="AC620" i="12" s="1"/>
  <c r="AE620" i="12"/>
  <c r="AG620" i="12"/>
  <c r="AH620" i="12"/>
  <c r="AJ620" i="12"/>
  <c r="AA621" i="12"/>
  <c r="AB621" i="12"/>
  <c r="AE621" i="12"/>
  <c r="AK621" i="12" s="1"/>
  <c r="AG621" i="12"/>
  <c r="AH621" i="12"/>
  <c r="AJ621" i="12"/>
  <c r="AA622" i="12"/>
  <c r="AB622" i="12"/>
  <c r="AE622" i="12"/>
  <c r="AG622" i="12"/>
  <c r="AH622" i="12"/>
  <c r="AJ622" i="12"/>
  <c r="AA623" i="12"/>
  <c r="AB623" i="12"/>
  <c r="AC623" i="12" s="1"/>
  <c r="AE623" i="12"/>
  <c r="AG623" i="12"/>
  <c r="AH623" i="12"/>
  <c r="AJ623" i="12"/>
  <c r="AA624" i="12"/>
  <c r="AB624" i="12"/>
  <c r="AE624" i="12"/>
  <c r="AG624" i="12"/>
  <c r="AH624" i="12"/>
  <c r="AJ624" i="12"/>
  <c r="AA625" i="12"/>
  <c r="AB625" i="12"/>
  <c r="AE625" i="12"/>
  <c r="AK625" i="12" s="1"/>
  <c r="AG625" i="12"/>
  <c r="AH625" i="12"/>
  <c r="AJ625" i="12"/>
  <c r="AA626" i="12"/>
  <c r="AB626" i="12"/>
  <c r="AE626" i="12"/>
  <c r="AK626" i="12" s="1"/>
  <c r="AG626" i="12"/>
  <c r="AH626" i="12"/>
  <c r="AJ626" i="12"/>
  <c r="AA627" i="12"/>
  <c r="AB627" i="12"/>
  <c r="AC627" i="12" s="1"/>
  <c r="AE627" i="12"/>
  <c r="AG627" i="12"/>
  <c r="AH627" i="12"/>
  <c r="AJ627" i="12"/>
  <c r="AA628" i="12"/>
  <c r="AB628" i="12"/>
  <c r="AE628" i="12"/>
  <c r="AG628" i="12"/>
  <c r="AH628" i="12"/>
  <c r="AJ628" i="12"/>
  <c r="AA629" i="12"/>
  <c r="AB629" i="12"/>
  <c r="AC629" i="12"/>
  <c r="AE629" i="12"/>
  <c r="AG629" i="12"/>
  <c r="AH629" i="12"/>
  <c r="AJ629" i="12"/>
  <c r="AA630" i="12"/>
  <c r="AB630" i="12"/>
  <c r="AE630" i="12"/>
  <c r="AG630" i="12"/>
  <c r="AH630" i="12"/>
  <c r="AJ630" i="12"/>
  <c r="AA631" i="12"/>
  <c r="AB631" i="12"/>
  <c r="AE631" i="12"/>
  <c r="AG631" i="12"/>
  <c r="AH631" i="12"/>
  <c r="AJ631" i="12"/>
  <c r="AA632" i="12"/>
  <c r="AB632" i="12"/>
  <c r="AE632" i="12"/>
  <c r="AG632" i="12"/>
  <c r="AH632" i="12"/>
  <c r="AJ632" i="12"/>
  <c r="AA633" i="12"/>
  <c r="AB633" i="12"/>
  <c r="AE633" i="12"/>
  <c r="AG633" i="12"/>
  <c r="AH633" i="12"/>
  <c r="AJ633" i="12"/>
  <c r="AA634" i="12"/>
  <c r="AB634" i="12"/>
  <c r="AE634" i="12"/>
  <c r="AG634" i="12"/>
  <c r="AH634" i="12"/>
  <c r="AJ634" i="12"/>
  <c r="AA635" i="12"/>
  <c r="AB635" i="12"/>
  <c r="AE635" i="12"/>
  <c r="AG635" i="12"/>
  <c r="AH635" i="12"/>
  <c r="AJ635" i="12"/>
  <c r="AA636" i="12"/>
  <c r="AB636" i="12"/>
  <c r="AC636" i="12" s="1"/>
  <c r="AE636" i="12"/>
  <c r="AK636" i="12" s="1"/>
  <c r="AG636" i="12"/>
  <c r="AH636" i="12"/>
  <c r="AJ636" i="12"/>
  <c r="AA637" i="12"/>
  <c r="AB637" i="12"/>
  <c r="AE637" i="12"/>
  <c r="AG637" i="12"/>
  <c r="AH637" i="12"/>
  <c r="AJ637" i="12"/>
  <c r="AA638" i="12"/>
  <c r="AB638" i="12"/>
  <c r="AE638" i="12"/>
  <c r="AG638" i="12"/>
  <c r="AH638" i="12"/>
  <c r="AJ638" i="12"/>
  <c r="AA639" i="12"/>
  <c r="AB639" i="12"/>
  <c r="AE639" i="12"/>
  <c r="AG639" i="12"/>
  <c r="AH639" i="12"/>
  <c r="AJ639" i="12"/>
  <c r="AA640" i="12"/>
  <c r="AB640" i="12"/>
  <c r="AE640" i="12"/>
  <c r="AG640" i="12"/>
  <c r="AH640" i="12"/>
  <c r="AJ640" i="12"/>
  <c r="AA641" i="12"/>
  <c r="AB641" i="12"/>
  <c r="AC641" i="12" s="1"/>
  <c r="AE641" i="12"/>
  <c r="AG641" i="12"/>
  <c r="AH641" i="12"/>
  <c r="AJ641" i="12"/>
  <c r="AA642" i="12"/>
  <c r="AB642" i="12"/>
  <c r="AE642" i="12"/>
  <c r="AK642" i="12" s="1"/>
  <c r="AG642" i="12"/>
  <c r="AH642" i="12"/>
  <c r="AJ642" i="12"/>
  <c r="AA643" i="12"/>
  <c r="AB643" i="12"/>
  <c r="AC643" i="12" s="1"/>
  <c r="AE643" i="12"/>
  <c r="AK643" i="12" s="1"/>
  <c r="AG643" i="12"/>
  <c r="AH643" i="12"/>
  <c r="AJ643" i="12"/>
  <c r="AA644" i="12"/>
  <c r="AB644" i="12"/>
  <c r="AC644" i="12" s="1"/>
  <c r="AE644" i="12"/>
  <c r="AK644" i="12" s="1"/>
  <c r="AG644" i="12"/>
  <c r="AH644" i="12"/>
  <c r="AJ644" i="12"/>
  <c r="AA645" i="12"/>
  <c r="AB645" i="12"/>
  <c r="AC645" i="12" s="1"/>
  <c r="AE645" i="12"/>
  <c r="AG645" i="12"/>
  <c r="AH645" i="12"/>
  <c r="AJ645" i="12"/>
  <c r="AA646" i="12"/>
  <c r="AB646" i="12"/>
  <c r="AE646" i="12"/>
  <c r="AG646" i="12"/>
  <c r="AH646" i="12"/>
  <c r="AJ646" i="12"/>
  <c r="AA647" i="12"/>
  <c r="AB647" i="12"/>
  <c r="AC647" i="12"/>
  <c r="AE647" i="12"/>
  <c r="AG647" i="12"/>
  <c r="AH647" i="12"/>
  <c r="AJ647" i="12"/>
  <c r="AJ9" i="12"/>
  <c r="AH9" i="12"/>
  <c r="AG9" i="12"/>
  <c r="AE9" i="12"/>
  <c r="AB9" i="12"/>
  <c r="AA9" i="12"/>
  <c r="AC9" i="12" s="1"/>
  <c r="AA10" i="11"/>
  <c r="AB10" i="11"/>
  <c r="AE10" i="11"/>
  <c r="AG10" i="11"/>
  <c r="AH10" i="11"/>
  <c r="AJ10" i="11"/>
  <c r="AK10" i="11" s="1"/>
  <c r="AA11" i="11"/>
  <c r="AB11" i="11"/>
  <c r="AC11" i="11" s="1"/>
  <c r="AE11" i="11"/>
  <c r="AG11" i="11"/>
  <c r="AH11" i="11"/>
  <c r="AJ11" i="11"/>
  <c r="AA12" i="11"/>
  <c r="AB12" i="11"/>
  <c r="AC12" i="11" s="1"/>
  <c r="AE12" i="11"/>
  <c r="AG12" i="11"/>
  <c r="AH12" i="11"/>
  <c r="AJ12" i="11"/>
  <c r="AA13" i="11"/>
  <c r="AB13" i="11"/>
  <c r="AC13" i="11" s="1"/>
  <c r="AE13" i="11"/>
  <c r="AG13" i="11"/>
  <c r="AH13" i="11"/>
  <c r="AJ13" i="11"/>
  <c r="AA14" i="11"/>
  <c r="AB14" i="11"/>
  <c r="AC14" i="11" s="1"/>
  <c r="AE14" i="11"/>
  <c r="AG14" i="11"/>
  <c r="AH14" i="11"/>
  <c r="AJ14" i="11"/>
  <c r="AA15" i="11"/>
  <c r="AB15" i="11"/>
  <c r="AE15" i="11"/>
  <c r="AG15" i="11"/>
  <c r="AH15" i="11"/>
  <c r="AJ15" i="11"/>
  <c r="AA16" i="11"/>
  <c r="AB16" i="11"/>
  <c r="AE16" i="11"/>
  <c r="AG16" i="11"/>
  <c r="AH16" i="11"/>
  <c r="AJ16" i="11"/>
  <c r="AA17" i="11"/>
  <c r="AB17" i="11"/>
  <c r="AC17" i="11" s="1"/>
  <c r="AE17" i="11"/>
  <c r="AG17" i="11"/>
  <c r="AH17" i="11"/>
  <c r="AJ17" i="11"/>
  <c r="AA18" i="11"/>
  <c r="AB18" i="11"/>
  <c r="AC18" i="11" s="1"/>
  <c r="AE18" i="11"/>
  <c r="AG18" i="11"/>
  <c r="AH18" i="11"/>
  <c r="AJ18" i="11"/>
  <c r="AA19" i="11"/>
  <c r="AB19" i="11"/>
  <c r="AE19" i="11"/>
  <c r="AG19" i="11"/>
  <c r="AH19" i="11"/>
  <c r="AJ19" i="11"/>
  <c r="AA20" i="11"/>
  <c r="AB20" i="11"/>
  <c r="AC20" i="11" s="1"/>
  <c r="AE20" i="11"/>
  <c r="AG20" i="11"/>
  <c r="AH20" i="11"/>
  <c r="AJ20" i="11"/>
  <c r="AA21" i="11"/>
  <c r="AB21" i="11"/>
  <c r="AC21" i="11" s="1"/>
  <c r="AE21" i="11"/>
  <c r="AG21" i="11"/>
  <c r="AH21" i="11"/>
  <c r="AJ21" i="11"/>
  <c r="AA22" i="11"/>
  <c r="AB22" i="11"/>
  <c r="AC22" i="11" s="1"/>
  <c r="AE22" i="11"/>
  <c r="AD22" i="11" s="1"/>
  <c r="AG22" i="11"/>
  <c r="AH22" i="11"/>
  <c r="AJ22" i="11"/>
  <c r="AA23" i="11"/>
  <c r="AB23" i="11"/>
  <c r="AE23" i="11"/>
  <c r="AG23" i="11"/>
  <c r="AH23" i="11"/>
  <c r="AJ23" i="11"/>
  <c r="AK23" i="11"/>
  <c r="AA24" i="11"/>
  <c r="AB24" i="11"/>
  <c r="AE24" i="11"/>
  <c r="AG24" i="11"/>
  <c r="AH24" i="11"/>
  <c r="AJ24" i="11"/>
  <c r="AA25" i="11"/>
  <c r="AB25" i="11"/>
  <c r="AC25" i="11" s="1"/>
  <c r="AE25" i="11"/>
  <c r="AG25" i="11"/>
  <c r="AH25" i="11"/>
  <c r="AJ25" i="11"/>
  <c r="AA26" i="11"/>
  <c r="AB26" i="11"/>
  <c r="AC26" i="11" s="1"/>
  <c r="AE26" i="11"/>
  <c r="AG26" i="11"/>
  <c r="AH26" i="11"/>
  <c r="AJ26" i="11"/>
  <c r="AA27" i="11"/>
  <c r="AB27" i="11"/>
  <c r="AE27" i="11"/>
  <c r="AG27" i="11"/>
  <c r="AH27" i="11"/>
  <c r="AJ27" i="11"/>
  <c r="AA28" i="11"/>
  <c r="AB28" i="11"/>
  <c r="AE28" i="11"/>
  <c r="AG28" i="11"/>
  <c r="AH28" i="11"/>
  <c r="AJ28" i="11"/>
  <c r="AA29" i="11"/>
  <c r="AB29" i="11"/>
  <c r="AC29" i="11" s="1"/>
  <c r="AE29" i="11"/>
  <c r="AG29" i="11"/>
  <c r="AH29" i="11"/>
  <c r="AJ29" i="11"/>
  <c r="AA30" i="11"/>
  <c r="AB30" i="11"/>
  <c r="AE30" i="11"/>
  <c r="AG30" i="11"/>
  <c r="AH30" i="11"/>
  <c r="AJ30" i="11"/>
  <c r="AA31" i="11"/>
  <c r="AB31" i="11"/>
  <c r="AC31" i="11" s="1"/>
  <c r="AE31" i="11"/>
  <c r="AG31" i="11"/>
  <c r="AH31" i="11"/>
  <c r="AJ31" i="11"/>
  <c r="AA32" i="11"/>
  <c r="AB32" i="11"/>
  <c r="AC32" i="11" s="1"/>
  <c r="AE32" i="11"/>
  <c r="AG32" i="11"/>
  <c r="AH32" i="11"/>
  <c r="AJ32" i="11"/>
  <c r="AA33" i="11"/>
  <c r="AB33" i="11"/>
  <c r="AE33" i="11"/>
  <c r="AG33" i="11"/>
  <c r="AH33" i="11"/>
  <c r="AJ33" i="11"/>
  <c r="AA34" i="11"/>
  <c r="AB34" i="11"/>
  <c r="AE34" i="11"/>
  <c r="AG34" i="11"/>
  <c r="AH34" i="11"/>
  <c r="AJ34" i="11"/>
  <c r="AA35" i="11"/>
  <c r="AB35" i="11"/>
  <c r="AE35" i="11"/>
  <c r="AG35" i="11"/>
  <c r="AH35" i="11"/>
  <c r="AJ35" i="11"/>
  <c r="AA36" i="11"/>
  <c r="AB36" i="11"/>
  <c r="AE36" i="11"/>
  <c r="AG36" i="11"/>
  <c r="AH36" i="11"/>
  <c r="AJ36" i="11"/>
  <c r="AA37" i="11"/>
  <c r="AB37" i="11"/>
  <c r="AC37" i="11"/>
  <c r="AE37" i="11"/>
  <c r="AG37" i="11"/>
  <c r="AH37" i="11"/>
  <c r="AJ37" i="11"/>
  <c r="AA38" i="11"/>
  <c r="AB38" i="11"/>
  <c r="AE38" i="11"/>
  <c r="AG38" i="11"/>
  <c r="AH38" i="11"/>
  <c r="AJ38" i="11"/>
  <c r="AA39" i="11"/>
  <c r="AB39" i="11"/>
  <c r="AE39" i="11"/>
  <c r="AG39" i="11"/>
  <c r="AH39" i="11"/>
  <c r="AJ39" i="11"/>
  <c r="AA40" i="11"/>
  <c r="AB40" i="11"/>
  <c r="AC40" i="11" s="1"/>
  <c r="AE40" i="11"/>
  <c r="AG40" i="11"/>
  <c r="AH40" i="11"/>
  <c r="AJ40" i="11"/>
  <c r="AA41" i="11"/>
  <c r="AB41" i="11"/>
  <c r="AC41" i="11" s="1"/>
  <c r="AE41" i="11"/>
  <c r="AG41" i="11"/>
  <c r="AH41" i="11"/>
  <c r="AJ41" i="11"/>
  <c r="AA42" i="11"/>
  <c r="AB42" i="11"/>
  <c r="AE42" i="11"/>
  <c r="AG42" i="11"/>
  <c r="AH42" i="11"/>
  <c r="AJ42" i="11"/>
  <c r="AA43" i="11"/>
  <c r="AB43" i="11"/>
  <c r="AE43" i="11"/>
  <c r="AG43" i="11"/>
  <c r="AH43" i="11"/>
  <c r="AJ43" i="11"/>
  <c r="AA44" i="11"/>
  <c r="AB44" i="11"/>
  <c r="AE44" i="11"/>
  <c r="AG44" i="11"/>
  <c r="AH44" i="11"/>
  <c r="AJ44" i="11"/>
  <c r="AA45" i="11"/>
  <c r="AB45" i="11"/>
  <c r="AE45" i="11"/>
  <c r="AG45" i="11"/>
  <c r="AH45" i="11"/>
  <c r="AJ45" i="11"/>
  <c r="AA46" i="11"/>
  <c r="AB46" i="11"/>
  <c r="AE46" i="11"/>
  <c r="AG46" i="11"/>
  <c r="AH46" i="11"/>
  <c r="AJ46" i="11"/>
  <c r="AA47" i="11"/>
  <c r="AB47" i="11"/>
  <c r="AE47" i="11"/>
  <c r="AG47" i="11"/>
  <c r="AH47" i="11"/>
  <c r="AJ47" i="11"/>
  <c r="AA48" i="11"/>
  <c r="AB48" i="11"/>
  <c r="AE48" i="11"/>
  <c r="AG48" i="11"/>
  <c r="AH48" i="11"/>
  <c r="AJ48" i="11"/>
  <c r="AA49" i="11"/>
  <c r="AB49" i="11"/>
  <c r="AE49" i="11"/>
  <c r="AG49" i="11"/>
  <c r="AH49" i="11"/>
  <c r="AJ49" i="11"/>
  <c r="AA50" i="11"/>
  <c r="AB50" i="11"/>
  <c r="AC50" i="11" s="1"/>
  <c r="AE50" i="11"/>
  <c r="AG50" i="11"/>
  <c r="AH50" i="11"/>
  <c r="AJ50" i="11"/>
  <c r="AA51" i="11"/>
  <c r="AB51" i="11"/>
  <c r="AE51" i="11"/>
  <c r="AG51" i="11"/>
  <c r="AH51" i="11"/>
  <c r="AJ51" i="11"/>
  <c r="AA52" i="11"/>
  <c r="AB52" i="11"/>
  <c r="AE52" i="11"/>
  <c r="AG52" i="11"/>
  <c r="AH52" i="11"/>
  <c r="AJ52" i="11"/>
  <c r="AA53" i="11"/>
  <c r="AB53" i="11"/>
  <c r="AC53" i="11"/>
  <c r="AE53" i="11"/>
  <c r="AG53" i="11"/>
  <c r="AH53" i="11"/>
  <c r="AJ53" i="11"/>
  <c r="AA54" i="11"/>
  <c r="AB54" i="11"/>
  <c r="AE54" i="11"/>
  <c r="AG54" i="11"/>
  <c r="AH54" i="11"/>
  <c r="AJ54" i="11"/>
  <c r="AK54" i="11"/>
  <c r="AA55" i="11"/>
  <c r="AB55" i="11"/>
  <c r="AE55" i="11"/>
  <c r="AG55" i="11"/>
  <c r="AH55" i="11"/>
  <c r="AJ55" i="11"/>
  <c r="AA56" i="11"/>
  <c r="AB56" i="11"/>
  <c r="AE56" i="11"/>
  <c r="AG56" i="11"/>
  <c r="AH56" i="11"/>
  <c r="AJ56" i="11"/>
  <c r="AA57" i="11"/>
  <c r="AB57" i="11"/>
  <c r="AC57" i="11" s="1"/>
  <c r="AE57" i="11"/>
  <c r="AG57" i="11"/>
  <c r="AH57" i="11"/>
  <c r="AJ57" i="11"/>
  <c r="AA58" i="11"/>
  <c r="AB58" i="11"/>
  <c r="AE58" i="11"/>
  <c r="AG58" i="11"/>
  <c r="AH58" i="11"/>
  <c r="AJ58" i="11"/>
  <c r="AA59" i="11"/>
  <c r="AB59" i="11"/>
  <c r="AE59" i="11"/>
  <c r="AG59" i="11"/>
  <c r="AH59" i="11"/>
  <c r="AJ59" i="11"/>
  <c r="AA60" i="11"/>
  <c r="AB60" i="11"/>
  <c r="AE60" i="11"/>
  <c r="AG60" i="11"/>
  <c r="AH60" i="11"/>
  <c r="AJ60" i="11"/>
  <c r="AA61" i="11"/>
  <c r="AB61" i="11"/>
  <c r="AE61" i="11"/>
  <c r="AG61" i="11"/>
  <c r="AH61" i="11"/>
  <c r="AJ61" i="11"/>
  <c r="AK61" i="11" s="1"/>
  <c r="AA62" i="11"/>
  <c r="AB62" i="11"/>
  <c r="AE62" i="11"/>
  <c r="AG62" i="11"/>
  <c r="AH62" i="11"/>
  <c r="AJ62" i="11"/>
  <c r="AA63" i="11"/>
  <c r="AB63" i="11"/>
  <c r="AE63" i="11"/>
  <c r="AG63" i="11"/>
  <c r="AH63" i="11"/>
  <c r="AJ63" i="11"/>
  <c r="AA64" i="11"/>
  <c r="AB64" i="11"/>
  <c r="AE64" i="11"/>
  <c r="AG64" i="11"/>
  <c r="AH64" i="11"/>
  <c r="AJ64" i="11"/>
  <c r="AA65" i="11"/>
  <c r="AB65" i="11"/>
  <c r="AC65" i="11" s="1"/>
  <c r="AE65" i="11"/>
  <c r="AG65" i="11"/>
  <c r="AH65" i="11"/>
  <c r="AJ65" i="11"/>
  <c r="AA66" i="11"/>
  <c r="AB66" i="11"/>
  <c r="AC66" i="11" s="1"/>
  <c r="AE66" i="11"/>
  <c r="AG66" i="11"/>
  <c r="AH66" i="11"/>
  <c r="AJ66" i="11"/>
  <c r="AA67" i="11"/>
  <c r="AB67" i="11"/>
  <c r="AE67" i="11"/>
  <c r="AG67" i="11"/>
  <c r="AH67" i="11"/>
  <c r="AJ67" i="11"/>
  <c r="AA68" i="11"/>
  <c r="AB68" i="11"/>
  <c r="AC68" i="11" s="1"/>
  <c r="AE68" i="11"/>
  <c r="AG68" i="11"/>
  <c r="AH68" i="11"/>
  <c r="AJ68" i="11"/>
  <c r="AA69" i="11"/>
  <c r="AB69" i="11"/>
  <c r="AE69" i="11"/>
  <c r="AG69" i="11"/>
  <c r="AH69" i="11"/>
  <c r="AJ69" i="11"/>
  <c r="AA70" i="11"/>
  <c r="AB70" i="11"/>
  <c r="AE70" i="11"/>
  <c r="AG70" i="11"/>
  <c r="AH70" i="11"/>
  <c r="AJ70" i="11"/>
  <c r="AA71" i="11"/>
  <c r="AB71" i="11"/>
  <c r="AE71" i="11"/>
  <c r="AG71" i="11"/>
  <c r="AH71" i="11"/>
  <c r="AJ71" i="11"/>
  <c r="AA72" i="11"/>
  <c r="AB72" i="11"/>
  <c r="AE72" i="11"/>
  <c r="AG72" i="11"/>
  <c r="AH72" i="11"/>
  <c r="AJ72" i="11"/>
  <c r="AA73" i="11"/>
  <c r="AB73" i="11"/>
  <c r="AC73" i="11" s="1"/>
  <c r="AE73" i="11"/>
  <c r="AG73" i="11"/>
  <c r="AH73" i="11"/>
  <c r="AJ73" i="11"/>
  <c r="AA74" i="11"/>
  <c r="AB74" i="11"/>
  <c r="AE74" i="11"/>
  <c r="AG74" i="11"/>
  <c r="AH74" i="11"/>
  <c r="AJ74" i="11"/>
  <c r="AK74" i="11" s="1"/>
  <c r="AA75" i="11"/>
  <c r="AB75" i="11"/>
  <c r="AE75" i="11"/>
  <c r="AG75" i="11"/>
  <c r="AH75" i="11"/>
  <c r="AJ75" i="11"/>
  <c r="AA76" i="11"/>
  <c r="AB76" i="11"/>
  <c r="AE76" i="11"/>
  <c r="AG76" i="11"/>
  <c r="AH76" i="11"/>
  <c r="AJ76" i="11"/>
  <c r="AA77" i="11"/>
  <c r="AB77" i="11"/>
  <c r="AC77" i="11" s="1"/>
  <c r="AE77" i="11"/>
  <c r="AG77" i="11"/>
  <c r="AH77" i="11"/>
  <c r="AJ77" i="11"/>
  <c r="AA78" i="11"/>
  <c r="AB78" i="11"/>
  <c r="AE78" i="11"/>
  <c r="AG78" i="11"/>
  <c r="AH78" i="11"/>
  <c r="AJ78" i="11"/>
  <c r="AA79" i="11"/>
  <c r="AB79" i="11"/>
  <c r="AE79" i="11"/>
  <c r="AG79" i="11"/>
  <c r="AH79" i="11"/>
  <c r="AJ79" i="11"/>
  <c r="AA80" i="11"/>
  <c r="AB80" i="11"/>
  <c r="AC80" i="11" s="1"/>
  <c r="AE80" i="11"/>
  <c r="AG80" i="11"/>
  <c r="AH80" i="11"/>
  <c r="AJ80" i="11"/>
  <c r="AA81" i="11"/>
  <c r="AB81" i="11"/>
  <c r="AE81" i="11"/>
  <c r="AG81" i="11"/>
  <c r="AH81" i="11"/>
  <c r="AJ81" i="11"/>
  <c r="AA82" i="11"/>
  <c r="AB82" i="11"/>
  <c r="AC82" i="11" s="1"/>
  <c r="AE82" i="11"/>
  <c r="AG82" i="11"/>
  <c r="AH82" i="11"/>
  <c r="AJ82" i="11"/>
  <c r="AA83" i="11"/>
  <c r="AB83" i="11"/>
  <c r="AE83" i="11"/>
  <c r="AG83" i="11"/>
  <c r="AH83" i="11"/>
  <c r="AJ83" i="11"/>
  <c r="AA84" i="11"/>
  <c r="AB84" i="11"/>
  <c r="AE84" i="11"/>
  <c r="AG84" i="11"/>
  <c r="AH84" i="11"/>
  <c r="AJ84" i="11"/>
  <c r="AA85" i="11"/>
  <c r="AB85" i="11"/>
  <c r="AC85" i="11" s="1"/>
  <c r="AE85" i="11"/>
  <c r="AG85" i="11"/>
  <c r="AH85" i="11"/>
  <c r="AJ85" i="11"/>
  <c r="AA86" i="11"/>
  <c r="AB86" i="11"/>
  <c r="AE86" i="11"/>
  <c r="AG86" i="11"/>
  <c r="AH86" i="11"/>
  <c r="AJ86" i="11"/>
  <c r="AA87" i="11"/>
  <c r="AB87" i="11"/>
  <c r="AE87" i="11"/>
  <c r="AG87" i="11"/>
  <c r="AH87" i="11"/>
  <c r="AJ87" i="11"/>
  <c r="AA88" i="11"/>
  <c r="AB88" i="11"/>
  <c r="AE88" i="11"/>
  <c r="AG88" i="11"/>
  <c r="AH88" i="11"/>
  <c r="AJ88" i="11"/>
  <c r="AA89" i="11"/>
  <c r="AB89" i="11"/>
  <c r="AC89" i="11" s="1"/>
  <c r="AE89" i="11"/>
  <c r="AG89" i="11"/>
  <c r="AH89" i="11"/>
  <c r="AJ89" i="11"/>
  <c r="AA90" i="11"/>
  <c r="AB90" i="11"/>
  <c r="AE90" i="11"/>
  <c r="AG90" i="11"/>
  <c r="AH90" i="11"/>
  <c r="AJ90" i="11"/>
  <c r="AA91" i="11"/>
  <c r="AB91" i="11"/>
  <c r="AE91" i="11"/>
  <c r="AG91" i="11"/>
  <c r="AH91" i="11"/>
  <c r="AJ91" i="11"/>
  <c r="AA92" i="11"/>
  <c r="AB92" i="11"/>
  <c r="AE92" i="11"/>
  <c r="AG92" i="11"/>
  <c r="AH92" i="11"/>
  <c r="AJ92" i="11"/>
  <c r="AA93" i="11"/>
  <c r="AB93" i="11"/>
  <c r="AC93" i="11" s="1"/>
  <c r="AE93" i="11"/>
  <c r="AG93" i="11"/>
  <c r="AH93" i="11"/>
  <c r="AJ93" i="11"/>
  <c r="AA94" i="11"/>
  <c r="AB94" i="11"/>
  <c r="AC94" i="11" s="1"/>
  <c r="AE94" i="11"/>
  <c r="AG94" i="11"/>
  <c r="AH94" i="11"/>
  <c r="AJ94" i="11"/>
  <c r="AA95" i="11"/>
  <c r="AB95" i="11"/>
  <c r="AE95" i="11"/>
  <c r="AG95" i="11"/>
  <c r="AH95" i="11"/>
  <c r="AJ95" i="11"/>
  <c r="AA96" i="11"/>
  <c r="AB96" i="11"/>
  <c r="AC96" i="11"/>
  <c r="AE96" i="11"/>
  <c r="AG96" i="11"/>
  <c r="AH96" i="11"/>
  <c r="AJ96" i="11"/>
  <c r="AA97" i="11"/>
  <c r="AB97" i="11"/>
  <c r="AE97" i="11"/>
  <c r="AG97" i="11"/>
  <c r="AH97" i="11"/>
  <c r="AJ97" i="11"/>
  <c r="AA98" i="11"/>
  <c r="AB98" i="11"/>
  <c r="AC98" i="11" s="1"/>
  <c r="AE98" i="11"/>
  <c r="AG98" i="11"/>
  <c r="AH98" i="11"/>
  <c r="AJ98" i="11"/>
  <c r="AA99" i="11"/>
  <c r="AB99" i="11"/>
  <c r="AE99" i="11"/>
  <c r="AG99" i="11"/>
  <c r="AH99" i="11"/>
  <c r="AJ99" i="11"/>
  <c r="AK99" i="11" s="1"/>
  <c r="AA100" i="11"/>
  <c r="AB100" i="11"/>
  <c r="AE100" i="11"/>
  <c r="AG100" i="11"/>
  <c r="AH100" i="11"/>
  <c r="AJ100" i="11"/>
  <c r="AA101" i="11"/>
  <c r="AB101" i="11"/>
  <c r="AC101" i="11" s="1"/>
  <c r="AE101" i="11"/>
  <c r="AG101" i="11"/>
  <c r="AH101" i="11"/>
  <c r="AJ101" i="11"/>
  <c r="AA102" i="11"/>
  <c r="AB102" i="11"/>
  <c r="AE102" i="11"/>
  <c r="AG102" i="11"/>
  <c r="AH102" i="11"/>
  <c r="AJ102" i="11"/>
  <c r="AA103" i="11"/>
  <c r="AB103" i="11"/>
  <c r="AE103" i="11"/>
  <c r="AG103" i="11"/>
  <c r="AH103" i="11"/>
  <c r="AJ103" i="11"/>
  <c r="AA104" i="11"/>
  <c r="AB104" i="11"/>
  <c r="AE104" i="11"/>
  <c r="AG104" i="11"/>
  <c r="AH104" i="11"/>
  <c r="AJ104" i="11"/>
  <c r="AA105" i="11"/>
  <c r="AB105" i="11"/>
  <c r="AC105" i="11" s="1"/>
  <c r="AE105" i="11"/>
  <c r="AG105" i="11"/>
  <c r="AH105" i="11"/>
  <c r="AJ105" i="11"/>
  <c r="AA106" i="11"/>
  <c r="AB106" i="11"/>
  <c r="AE106" i="11"/>
  <c r="AG106" i="11"/>
  <c r="AH106" i="11"/>
  <c r="AJ106" i="11"/>
  <c r="AA107" i="11"/>
  <c r="AB107" i="11"/>
  <c r="AE107" i="11"/>
  <c r="AK107" i="11" s="1"/>
  <c r="AG107" i="11"/>
  <c r="AH107" i="11"/>
  <c r="AJ107" i="11"/>
  <c r="AA108" i="11"/>
  <c r="AB108" i="11"/>
  <c r="AE108" i="11"/>
  <c r="AG108" i="11"/>
  <c r="AH108" i="11"/>
  <c r="AJ108" i="11"/>
  <c r="AA109" i="11"/>
  <c r="AB109" i="11"/>
  <c r="AE109" i="11"/>
  <c r="AG109" i="11"/>
  <c r="AH109" i="11"/>
  <c r="AJ109" i="11"/>
  <c r="AA110" i="11"/>
  <c r="AB110" i="11"/>
  <c r="AE110" i="11"/>
  <c r="AG110" i="11"/>
  <c r="AH110" i="11"/>
  <c r="AJ110" i="11"/>
  <c r="AA111" i="11"/>
  <c r="AB111" i="11"/>
  <c r="AE111" i="11"/>
  <c r="AG111" i="11"/>
  <c r="AH111" i="11"/>
  <c r="AJ111" i="11"/>
  <c r="AA112" i="11"/>
  <c r="AB112" i="11"/>
  <c r="AE112" i="11"/>
  <c r="AG112" i="11"/>
  <c r="AH112" i="11"/>
  <c r="AJ112" i="11"/>
  <c r="AA113" i="11"/>
  <c r="AB113" i="11"/>
  <c r="AE113" i="11"/>
  <c r="AG113" i="11"/>
  <c r="AH113" i="11"/>
  <c r="AJ113" i="11"/>
  <c r="AA114" i="11"/>
  <c r="AB114" i="11"/>
  <c r="AC114" i="11" s="1"/>
  <c r="AE114" i="11"/>
  <c r="AG114" i="11"/>
  <c r="AH114" i="11"/>
  <c r="AJ114" i="11"/>
  <c r="AA115" i="11"/>
  <c r="AB115" i="11"/>
  <c r="AE115" i="11"/>
  <c r="AG115" i="11"/>
  <c r="AH115" i="11"/>
  <c r="AJ115" i="11"/>
  <c r="AA116" i="11"/>
  <c r="AB116" i="11"/>
  <c r="AE116" i="11"/>
  <c r="AG116" i="11"/>
  <c r="AH116" i="11"/>
  <c r="AJ116" i="11"/>
  <c r="AA117" i="11"/>
  <c r="AB117" i="11"/>
  <c r="AE117" i="11"/>
  <c r="AG117" i="11"/>
  <c r="AH117" i="11"/>
  <c r="AJ117" i="11"/>
  <c r="AA118" i="11"/>
  <c r="AB118" i="11"/>
  <c r="AC118" i="11" s="1"/>
  <c r="AE118" i="11"/>
  <c r="AG118" i="11"/>
  <c r="AH118" i="11"/>
  <c r="AJ118" i="11"/>
  <c r="AA119" i="11"/>
  <c r="AB119" i="11"/>
  <c r="AE119" i="11"/>
  <c r="AG119" i="11"/>
  <c r="AH119" i="11"/>
  <c r="AJ119" i="11"/>
  <c r="AA120" i="11"/>
  <c r="AB120" i="11"/>
  <c r="AE120" i="11"/>
  <c r="AG120" i="11"/>
  <c r="AH120" i="11"/>
  <c r="AJ120" i="11"/>
  <c r="AA121" i="11"/>
  <c r="AB121" i="11"/>
  <c r="AC121" i="11"/>
  <c r="AE121" i="11"/>
  <c r="AG121" i="11"/>
  <c r="AH121" i="11"/>
  <c r="AJ121" i="11"/>
  <c r="AA122" i="11"/>
  <c r="AB122" i="11"/>
  <c r="AE122" i="11"/>
  <c r="AG122" i="11"/>
  <c r="AH122" i="11"/>
  <c r="AJ122" i="11"/>
  <c r="AA123" i="11"/>
  <c r="AB123" i="11"/>
  <c r="AE123" i="11"/>
  <c r="AG123" i="11"/>
  <c r="AH123" i="11"/>
  <c r="AJ123" i="11"/>
  <c r="AA124" i="11"/>
  <c r="AB124" i="11"/>
  <c r="AE124" i="11"/>
  <c r="AG124" i="11"/>
  <c r="AH124" i="11"/>
  <c r="AJ124" i="11"/>
  <c r="AA125" i="11"/>
  <c r="AB125" i="11"/>
  <c r="AE125" i="11"/>
  <c r="AG125" i="11"/>
  <c r="AH125" i="11"/>
  <c r="AJ125" i="11"/>
  <c r="AA126" i="11"/>
  <c r="AB126" i="11"/>
  <c r="AC126" i="11" s="1"/>
  <c r="AE126" i="11"/>
  <c r="AG126" i="11"/>
  <c r="AH126" i="11"/>
  <c r="AJ126" i="11"/>
  <c r="AA127" i="11"/>
  <c r="AB127" i="11"/>
  <c r="AE127" i="11"/>
  <c r="AG127" i="11"/>
  <c r="AH127" i="11"/>
  <c r="AJ127" i="11"/>
  <c r="AK127" i="11" s="1"/>
  <c r="AA128" i="11"/>
  <c r="AB128" i="11"/>
  <c r="AC128" i="11" s="1"/>
  <c r="AE128" i="11"/>
  <c r="AG128" i="11"/>
  <c r="AH128" i="11"/>
  <c r="AJ128" i="11"/>
  <c r="AA129" i="11"/>
  <c r="AB129" i="11"/>
  <c r="AE129" i="11"/>
  <c r="AG129" i="11"/>
  <c r="AH129" i="11"/>
  <c r="AJ129" i="11"/>
  <c r="AA130" i="11"/>
  <c r="AB130" i="11"/>
  <c r="AE130" i="11"/>
  <c r="AG130" i="11"/>
  <c r="AH130" i="11"/>
  <c r="AJ130" i="11"/>
  <c r="AA131" i="11"/>
  <c r="AB131" i="11"/>
  <c r="AE131" i="11"/>
  <c r="AG131" i="11"/>
  <c r="AH131" i="11"/>
  <c r="AJ131" i="11"/>
  <c r="AA132" i="11"/>
  <c r="AB132" i="11"/>
  <c r="AC132" i="11" s="1"/>
  <c r="AE132" i="11"/>
  <c r="AG132" i="11"/>
  <c r="AH132" i="11"/>
  <c r="AJ132" i="11"/>
  <c r="AA133" i="11"/>
  <c r="AB133" i="11"/>
  <c r="AE133" i="11"/>
  <c r="AG133" i="11"/>
  <c r="AH133" i="11"/>
  <c r="AJ133" i="11"/>
  <c r="AA134" i="11"/>
  <c r="AB134" i="11"/>
  <c r="AE134" i="11"/>
  <c r="AG134" i="11"/>
  <c r="AH134" i="11"/>
  <c r="AJ134" i="11"/>
  <c r="AA135" i="11"/>
  <c r="AB135" i="11"/>
  <c r="AC135" i="11" s="1"/>
  <c r="AE135" i="11"/>
  <c r="AG135" i="11"/>
  <c r="AH135" i="11"/>
  <c r="AJ135" i="11"/>
  <c r="AA136" i="11"/>
  <c r="AB136" i="11"/>
  <c r="AE136" i="11"/>
  <c r="AG136" i="11"/>
  <c r="AH136" i="11"/>
  <c r="AJ136" i="11"/>
  <c r="AA137" i="11"/>
  <c r="AB137" i="11"/>
  <c r="AC137" i="11" s="1"/>
  <c r="AE137" i="11"/>
  <c r="AG137" i="11"/>
  <c r="AH137" i="11"/>
  <c r="AJ137" i="11"/>
  <c r="AA138" i="11"/>
  <c r="AB138" i="11"/>
  <c r="AE138" i="11"/>
  <c r="AG138" i="11"/>
  <c r="AH138" i="11"/>
  <c r="AJ138" i="11"/>
  <c r="AA139" i="11"/>
  <c r="AB139" i="11"/>
  <c r="AC139" i="11" s="1"/>
  <c r="AE139" i="11"/>
  <c r="AG139" i="11"/>
  <c r="AH139" i="11"/>
  <c r="AJ139" i="11"/>
  <c r="AA140" i="11"/>
  <c r="AB140" i="11"/>
  <c r="AE140" i="11"/>
  <c r="AG140" i="11"/>
  <c r="AH140" i="11"/>
  <c r="AJ140" i="11"/>
  <c r="AA141" i="11"/>
  <c r="AB141" i="11"/>
  <c r="AE141" i="11"/>
  <c r="AG141" i="11"/>
  <c r="AH141" i="11"/>
  <c r="AJ141" i="11"/>
  <c r="AK141" i="11" s="1"/>
  <c r="AA142" i="11"/>
  <c r="AB142" i="11"/>
  <c r="AC142" i="11" s="1"/>
  <c r="AE142" i="11"/>
  <c r="AG142" i="11"/>
  <c r="AH142" i="11"/>
  <c r="AJ142" i="11"/>
  <c r="AA143" i="11"/>
  <c r="AB143" i="11"/>
  <c r="AE143" i="11"/>
  <c r="AG143" i="11"/>
  <c r="AH143" i="11"/>
  <c r="AJ143" i="11"/>
  <c r="AA144" i="11"/>
  <c r="AB144" i="11"/>
  <c r="AE144" i="11"/>
  <c r="AG144" i="11"/>
  <c r="AH144" i="11"/>
  <c r="AJ144" i="11"/>
  <c r="AA145" i="11"/>
  <c r="AB145" i="11"/>
  <c r="AE145" i="11"/>
  <c r="AG145" i="11"/>
  <c r="AH145" i="11"/>
  <c r="AJ145" i="11"/>
  <c r="AA146" i="11"/>
  <c r="AB146" i="11"/>
  <c r="AE146" i="11"/>
  <c r="AG146" i="11"/>
  <c r="AH146" i="11"/>
  <c r="AJ146" i="11"/>
  <c r="AA147" i="11"/>
  <c r="AB147" i="11"/>
  <c r="AE147" i="11"/>
  <c r="AG147" i="11"/>
  <c r="AH147" i="11"/>
  <c r="AJ147" i="11"/>
  <c r="AA148" i="11"/>
  <c r="AB148" i="11"/>
  <c r="AE148" i="11"/>
  <c r="AG148" i="11"/>
  <c r="AH148" i="11"/>
  <c r="AJ148" i="11"/>
  <c r="AA149" i="11"/>
  <c r="AB149" i="11"/>
  <c r="AE149" i="11"/>
  <c r="AG149" i="11"/>
  <c r="AH149" i="11"/>
  <c r="AJ149" i="11"/>
  <c r="AA150" i="11"/>
  <c r="AB150" i="11"/>
  <c r="AC150" i="11" s="1"/>
  <c r="AE150" i="11"/>
  <c r="AG150" i="11"/>
  <c r="AH150" i="11"/>
  <c r="AJ150" i="11"/>
  <c r="AA151" i="11"/>
  <c r="AB151" i="11"/>
  <c r="AC151" i="11"/>
  <c r="AE151" i="11"/>
  <c r="AK151" i="11" s="1"/>
  <c r="AG151" i="11"/>
  <c r="AH151" i="11"/>
  <c r="AJ151" i="11"/>
  <c r="AA152" i="11"/>
  <c r="AB152" i="11"/>
  <c r="AC152" i="11"/>
  <c r="AE152" i="11"/>
  <c r="AG152" i="11"/>
  <c r="AH152" i="11"/>
  <c r="AJ152" i="11"/>
  <c r="AA153" i="11"/>
  <c r="AB153" i="11"/>
  <c r="AC153" i="11" s="1"/>
  <c r="AE153" i="11"/>
  <c r="AG153" i="11"/>
  <c r="AH153" i="11"/>
  <c r="AJ153" i="11"/>
  <c r="AA154" i="11"/>
  <c r="AB154" i="11"/>
  <c r="AE154" i="11"/>
  <c r="AG154" i="11"/>
  <c r="AH154" i="11"/>
  <c r="AJ154" i="11"/>
  <c r="AA155" i="11"/>
  <c r="AB155" i="11"/>
  <c r="AC155" i="11" s="1"/>
  <c r="AE155" i="11"/>
  <c r="AG155" i="11"/>
  <c r="AH155" i="11"/>
  <c r="AJ155" i="11"/>
  <c r="AA156" i="11"/>
  <c r="AB156" i="11"/>
  <c r="AE156" i="11"/>
  <c r="AG156" i="11"/>
  <c r="AH156" i="11"/>
  <c r="AJ156" i="11"/>
  <c r="AA157" i="11"/>
  <c r="AB157" i="11"/>
  <c r="AC157" i="11"/>
  <c r="AE157" i="11"/>
  <c r="AG157" i="11"/>
  <c r="AH157" i="11"/>
  <c r="AJ157" i="11"/>
  <c r="AA158" i="11"/>
  <c r="AB158" i="11"/>
  <c r="AE158" i="11"/>
  <c r="AG158" i="11"/>
  <c r="AH158" i="11"/>
  <c r="AJ158" i="11"/>
  <c r="AA159" i="11"/>
  <c r="AB159" i="11"/>
  <c r="AE159" i="11"/>
  <c r="AG159" i="11"/>
  <c r="AH159" i="11"/>
  <c r="AJ159" i="11"/>
  <c r="AA160" i="11"/>
  <c r="AB160" i="11"/>
  <c r="AE160" i="11"/>
  <c r="AK160" i="11" s="1"/>
  <c r="AG160" i="11"/>
  <c r="AH160" i="11"/>
  <c r="AJ160" i="11"/>
  <c r="AA161" i="11"/>
  <c r="AB161" i="11"/>
  <c r="AE161" i="11"/>
  <c r="AG161" i="11"/>
  <c r="AH161" i="11"/>
  <c r="AJ161" i="11"/>
  <c r="AA162" i="11"/>
  <c r="AB162" i="11"/>
  <c r="AE162" i="11"/>
  <c r="AG162" i="11"/>
  <c r="AH162" i="11"/>
  <c r="AJ162" i="11"/>
  <c r="AA163" i="11"/>
  <c r="AB163" i="11"/>
  <c r="AE163" i="11"/>
  <c r="AK163" i="11" s="1"/>
  <c r="AG163" i="11"/>
  <c r="AH163" i="11"/>
  <c r="AJ163" i="11"/>
  <c r="AA164" i="11"/>
  <c r="AB164" i="11"/>
  <c r="AC164" i="11"/>
  <c r="AE164" i="11"/>
  <c r="AG164" i="11"/>
  <c r="AH164" i="11"/>
  <c r="AJ164" i="11"/>
  <c r="AA165" i="11"/>
  <c r="AB165" i="11"/>
  <c r="AE165" i="11"/>
  <c r="AG165" i="11"/>
  <c r="AH165" i="11"/>
  <c r="AJ165" i="11"/>
  <c r="AA166" i="11"/>
  <c r="AB166" i="11"/>
  <c r="AE166" i="11"/>
  <c r="AG166" i="11"/>
  <c r="AH166" i="11"/>
  <c r="AJ166" i="11"/>
  <c r="AA167" i="11"/>
  <c r="AB167" i="11"/>
  <c r="AE167" i="11"/>
  <c r="AG167" i="11"/>
  <c r="AH167" i="11"/>
  <c r="AJ167" i="11"/>
  <c r="AA168" i="11"/>
  <c r="AB168" i="11"/>
  <c r="AE168" i="11"/>
  <c r="AG168" i="11"/>
  <c r="AH168" i="11"/>
  <c r="AJ168" i="11"/>
  <c r="AA169" i="11"/>
  <c r="AB169" i="11"/>
  <c r="AC169" i="11" s="1"/>
  <c r="AE169" i="11"/>
  <c r="AK169" i="11" s="1"/>
  <c r="AG169" i="11"/>
  <c r="AH169" i="11"/>
  <c r="AJ169" i="11"/>
  <c r="AA170" i="11"/>
  <c r="AB170" i="11"/>
  <c r="AC170" i="11" s="1"/>
  <c r="AE170" i="11"/>
  <c r="AG170" i="11"/>
  <c r="AH170" i="11"/>
  <c r="AJ170" i="11"/>
  <c r="AA171" i="11"/>
  <c r="AB171" i="11"/>
  <c r="AE171" i="11"/>
  <c r="AG171" i="11"/>
  <c r="AH171" i="11"/>
  <c r="AJ171" i="11"/>
  <c r="AA172" i="11"/>
  <c r="AB172" i="11"/>
  <c r="AE172" i="11"/>
  <c r="AG172" i="11"/>
  <c r="AH172" i="11"/>
  <c r="AJ172" i="11"/>
  <c r="AA173" i="11"/>
  <c r="AB173" i="11"/>
  <c r="AC173" i="11"/>
  <c r="AE173" i="11"/>
  <c r="AG173" i="11"/>
  <c r="AH173" i="11"/>
  <c r="AJ173" i="11"/>
  <c r="AA174" i="11"/>
  <c r="AB174" i="11"/>
  <c r="AE174" i="11"/>
  <c r="AG174" i="11"/>
  <c r="AH174" i="11"/>
  <c r="AJ174" i="11"/>
  <c r="AA175" i="11"/>
  <c r="AB175" i="11"/>
  <c r="AE175" i="11"/>
  <c r="AG175" i="11"/>
  <c r="AH175" i="11"/>
  <c r="AJ175" i="11"/>
  <c r="AA176" i="11"/>
  <c r="AB176" i="11"/>
  <c r="AC176" i="11" s="1"/>
  <c r="AE176" i="11"/>
  <c r="AG176" i="11"/>
  <c r="AH176" i="11"/>
  <c r="AJ176" i="11"/>
  <c r="AA177" i="11"/>
  <c r="AB177" i="11"/>
  <c r="AE177" i="11"/>
  <c r="AG177" i="11"/>
  <c r="AH177" i="11"/>
  <c r="AJ177" i="11"/>
  <c r="AA178" i="11"/>
  <c r="AB178" i="11"/>
  <c r="AE178" i="11"/>
  <c r="AG178" i="11"/>
  <c r="AH178" i="11"/>
  <c r="AJ178" i="11"/>
  <c r="AA179" i="11"/>
  <c r="AB179" i="11"/>
  <c r="AE179" i="11"/>
  <c r="AG179" i="11"/>
  <c r="AH179" i="11"/>
  <c r="AJ179" i="11"/>
  <c r="AA180" i="11"/>
  <c r="AB180" i="11"/>
  <c r="AC180" i="11" s="1"/>
  <c r="AE180" i="11"/>
  <c r="AG180" i="11"/>
  <c r="AH180" i="11"/>
  <c r="AJ180" i="11"/>
  <c r="AA181" i="11"/>
  <c r="AB181" i="11"/>
  <c r="AE181" i="11"/>
  <c r="AG181" i="11"/>
  <c r="AH181" i="11"/>
  <c r="AJ181" i="11"/>
  <c r="AK181" i="11" s="1"/>
  <c r="AA182" i="11"/>
  <c r="AB182" i="11"/>
  <c r="AC182" i="11" s="1"/>
  <c r="AE182" i="11"/>
  <c r="AG182" i="11"/>
  <c r="AH182" i="11"/>
  <c r="AJ182" i="11"/>
  <c r="AA183" i="11"/>
  <c r="AB183" i="11"/>
  <c r="AE183" i="11"/>
  <c r="AG183" i="11"/>
  <c r="AH183" i="11"/>
  <c r="AJ183" i="11"/>
  <c r="AA184" i="11"/>
  <c r="AB184" i="11"/>
  <c r="AE184" i="11"/>
  <c r="AG184" i="11"/>
  <c r="AH184" i="11"/>
  <c r="AJ184" i="11"/>
  <c r="AA185" i="11"/>
  <c r="AB185" i="11"/>
  <c r="AC185" i="11" s="1"/>
  <c r="AE185" i="11"/>
  <c r="AG185" i="11"/>
  <c r="AH185" i="11"/>
  <c r="AJ185" i="11"/>
  <c r="AA186" i="11"/>
  <c r="AB186" i="11"/>
  <c r="AE186" i="11"/>
  <c r="AG186" i="11"/>
  <c r="AH186" i="11"/>
  <c r="AJ186" i="11"/>
  <c r="AA187" i="11"/>
  <c r="AB187" i="11"/>
  <c r="AE187" i="11"/>
  <c r="AG187" i="11"/>
  <c r="AH187" i="11"/>
  <c r="AJ187" i="11"/>
  <c r="AA188" i="11"/>
  <c r="AB188" i="11"/>
  <c r="AE188" i="11"/>
  <c r="AG188" i="11"/>
  <c r="AH188" i="11"/>
  <c r="AJ188" i="11"/>
  <c r="AA189" i="11"/>
  <c r="AB189" i="11"/>
  <c r="AC189" i="11" s="1"/>
  <c r="AE189" i="11"/>
  <c r="AG189" i="11"/>
  <c r="AH189" i="11"/>
  <c r="AJ189" i="11"/>
  <c r="AA190" i="11"/>
  <c r="AB190" i="11"/>
  <c r="AE190" i="11"/>
  <c r="AG190" i="11"/>
  <c r="AH190" i="11"/>
  <c r="AJ190" i="11"/>
  <c r="AA191" i="11"/>
  <c r="AB191" i="11"/>
  <c r="AE191" i="11"/>
  <c r="AG191" i="11"/>
  <c r="AH191" i="11"/>
  <c r="AJ191" i="11"/>
  <c r="AA192" i="11"/>
  <c r="AB192" i="11"/>
  <c r="AE192" i="11"/>
  <c r="AG192" i="11"/>
  <c r="AH192" i="11"/>
  <c r="AJ192" i="11"/>
  <c r="AA193" i="11"/>
  <c r="AB193" i="11"/>
  <c r="AE193" i="11"/>
  <c r="AG193" i="11"/>
  <c r="AH193" i="11"/>
  <c r="AJ193" i="11"/>
  <c r="AA194" i="11"/>
  <c r="AB194" i="11"/>
  <c r="AC194" i="11" s="1"/>
  <c r="AE194" i="11"/>
  <c r="AG194" i="11"/>
  <c r="AH194" i="11"/>
  <c r="AJ194" i="11"/>
  <c r="AA195" i="11"/>
  <c r="AB195" i="11"/>
  <c r="AE195" i="11"/>
  <c r="AG195" i="11"/>
  <c r="AH195" i="11"/>
  <c r="AJ195" i="11"/>
  <c r="AA196" i="11"/>
  <c r="AB196" i="11"/>
  <c r="AE196" i="11"/>
  <c r="AG196" i="11"/>
  <c r="AH196" i="11"/>
  <c r="AJ196" i="11"/>
  <c r="AA197" i="11"/>
  <c r="AB197" i="11"/>
  <c r="AE197" i="11"/>
  <c r="AG197" i="11"/>
  <c r="AH197" i="11"/>
  <c r="AJ197" i="11"/>
  <c r="AA198" i="11"/>
  <c r="AB198" i="11"/>
  <c r="AE198" i="11"/>
  <c r="AG198" i="11"/>
  <c r="AH198" i="11"/>
  <c r="AJ198" i="11"/>
  <c r="AA199" i="11"/>
  <c r="AB199" i="11"/>
  <c r="AE199" i="11"/>
  <c r="AG199" i="11"/>
  <c r="AH199" i="11"/>
  <c r="AJ199" i="11"/>
  <c r="AA200" i="11"/>
  <c r="AB200" i="11"/>
  <c r="AE200" i="11"/>
  <c r="AG200" i="11"/>
  <c r="AH200" i="11"/>
  <c r="AJ200" i="11"/>
  <c r="AA201" i="11"/>
  <c r="AB201" i="11"/>
  <c r="AE201" i="11"/>
  <c r="AG201" i="11"/>
  <c r="AH201" i="11"/>
  <c r="AJ201" i="11"/>
  <c r="AA202" i="11"/>
  <c r="AB202" i="11"/>
  <c r="AE202" i="11"/>
  <c r="AG202" i="11"/>
  <c r="AH202" i="11"/>
  <c r="AJ202" i="11"/>
  <c r="AA203" i="11"/>
  <c r="AB203" i="11"/>
  <c r="AC203" i="11" s="1"/>
  <c r="AE203" i="11"/>
  <c r="AG203" i="11"/>
  <c r="AH203" i="11"/>
  <c r="AJ203" i="11"/>
  <c r="AA204" i="11"/>
  <c r="AB204" i="11"/>
  <c r="AE204" i="11"/>
  <c r="AG204" i="11"/>
  <c r="AH204" i="11"/>
  <c r="AJ204" i="11"/>
  <c r="AA205" i="11"/>
  <c r="AB205" i="11"/>
  <c r="AC205" i="11" s="1"/>
  <c r="AE205" i="11"/>
  <c r="AD205" i="11" s="1"/>
  <c r="AG205" i="11"/>
  <c r="AH205" i="11"/>
  <c r="AJ205" i="11"/>
  <c r="AA206" i="11"/>
  <c r="AB206" i="11"/>
  <c r="AE206" i="11"/>
  <c r="AG206" i="11"/>
  <c r="AH206" i="11"/>
  <c r="AJ206" i="11"/>
  <c r="AA207" i="11"/>
  <c r="AB207" i="11"/>
  <c r="AE207" i="11"/>
  <c r="AG207" i="11"/>
  <c r="AH207" i="11"/>
  <c r="AJ207" i="11"/>
  <c r="AA208" i="11"/>
  <c r="AB208" i="11"/>
  <c r="AE208" i="11"/>
  <c r="AG208" i="11"/>
  <c r="AH208" i="11"/>
  <c r="AJ208" i="11"/>
  <c r="AA209" i="11"/>
  <c r="AB209" i="11"/>
  <c r="AE209" i="11"/>
  <c r="AG209" i="11"/>
  <c r="AH209" i="11"/>
  <c r="AJ209" i="11"/>
  <c r="AA210" i="11"/>
  <c r="AB210" i="11"/>
  <c r="AE210" i="11"/>
  <c r="AG210" i="11"/>
  <c r="AH210" i="11"/>
  <c r="AJ210" i="11"/>
  <c r="AA211" i="11"/>
  <c r="AB211" i="11"/>
  <c r="AE211" i="11"/>
  <c r="AG211" i="11"/>
  <c r="AH211" i="11"/>
  <c r="AJ211" i="11"/>
  <c r="AA212" i="11"/>
  <c r="AB212" i="11"/>
  <c r="AC212" i="11" s="1"/>
  <c r="AE212" i="11"/>
  <c r="AG212" i="11"/>
  <c r="AH212" i="11"/>
  <c r="AJ212" i="11"/>
  <c r="AA213" i="11"/>
  <c r="AB213" i="11"/>
  <c r="AC213" i="11" s="1"/>
  <c r="AE213" i="11"/>
  <c r="AG213" i="11"/>
  <c r="AH213" i="11"/>
  <c r="AJ213" i="11"/>
  <c r="AA214" i="11"/>
  <c r="AB214" i="11"/>
  <c r="AE214" i="11"/>
  <c r="AG214" i="11"/>
  <c r="AH214" i="11"/>
  <c r="AJ214" i="11"/>
  <c r="AA215" i="11"/>
  <c r="AB215" i="11"/>
  <c r="AE215" i="11"/>
  <c r="AG215" i="11"/>
  <c r="AH215" i="11"/>
  <c r="AJ215" i="11"/>
  <c r="AA216" i="11"/>
  <c r="AB216" i="11"/>
  <c r="AE216" i="11"/>
  <c r="AG216" i="11"/>
  <c r="AH216" i="11"/>
  <c r="AJ216" i="11"/>
  <c r="AA217" i="11"/>
  <c r="AB217" i="11"/>
  <c r="AC217" i="11" s="1"/>
  <c r="AE217" i="11"/>
  <c r="AG217" i="11"/>
  <c r="AH217" i="11"/>
  <c r="AJ217" i="11"/>
  <c r="AA218" i="11"/>
  <c r="AB218" i="11"/>
  <c r="AE218" i="11"/>
  <c r="AG218" i="11"/>
  <c r="AH218" i="11"/>
  <c r="AJ218" i="11"/>
  <c r="AA219" i="11"/>
  <c r="AB219" i="11"/>
  <c r="AE219" i="11"/>
  <c r="AG219" i="11"/>
  <c r="AH219" i="11"/>
  <c r="AJ219" i="11"/>
  <c r="AA220" i="11"/>
  <c r="AB220" i="11"/>
  <c r="AE220" i="11"/>
  <c r="AG220" i="11"/>
  <c r="AH220" i="11"/>
  <c r="AJ220" i="11"/>
  <c r="AA221" i="11"/>
  <c r="AB221" i="11"/>
  <c r="AE221" i="11"/>
  <c r="AG221" i="11"/>
  <c r="AH221" i="11"/>
  <c r="AJ221" i="11"/>
  <c r="AA222" i="11"/>
  <c r="AB222" i="11"/>
  <c r="AE222" i="11"/>
  <c r="AG222" i="11"/>
  <c r="AH222" i="11"/>
  <c r="AJ222" i="11"/>
  <c r="AA223" i="11"/>
  <c r="AB223" i="11"/>
  <c r="AE223" i="11"/>
  <c r="AG223" i="11"/>
  <c r="AH223" i="11"/>
  <c r="AJ223" i="11"/>
  <c r="AA224" i="11"/>
  <c r="AB224" i="11"/>
  <c r="AC224" i="11" s="1"/>
  <c r="AE224" i="11"/>
  <c r="AG224" i="11"/>
  <c r="AH224" i="11"/>
  <c r="AJ224" i="11"/>
  <c r="AA225" i="11"/>
  <c r="AB225" i="11"/>
  <c r="AE225" i="11"/>
  <c r="AG225" i="11"/>
  <c r="AH225" i="11"/>
  <c r="AJ225" i="11"/>
  <c r="AA226" i="11"/>
  <c r="AB226" i="11"/>
  <c r="AE226" i="11"/>
  <c r="AG226" i="11"/>
  <c r="AH226" i="11"/>
  <c r="AJ226" i="11"/>
  <c r="AA227" i="11"/>
  <c r="AB227" i="11"/>
  <c r="AE227" i="11"/>
  <c r="AG227" i="11"/>
  <c r="AH227" i="11"/>
  <c r="AJ227" i="11"/>
  <c r="AA228" i="11"/>
  <c r="AB228" i="11"/>
  <c r="AE228" i="11"/>
  <c r="AG228" i="11"/>
  <c r="AH228" i="11"/>
  <c r="AJ228" i="11"/>
  <c r="AA229" i="11"/>
  <c r="AB229" i="11"/>
  <c r="AE229" i="11"/>
  <c r="AG229" i="11"/>
  <c r="AH229" i="11"/>
  <c r="AJ229" i="11"/>
  <c r="AA230" i="11"/>
  <c r="AB230" i="11"/>
  <c r="AE230" i="11"/>
  <c r="AG230" i="11"/>
  <c r="AH230" i="11"/>
  <c r="AJ230" i="11"/>
  <c r="AA231" i="11"/>
  <c r="AB231" i="11"/>
  <c r="AE231" i="11"/>
  <c r="AG231" i="11"/>
  <c r="AH231" i="11"/>
  <c r="AJ231" i="11"/>
  <c r="AA232" i="11"/>
  <c r="AB232" i="11"/>
  <c r="AE232" i="11"/>
  <c r="AG232" i="11"/>
  <c r="AH232" i="11"/>
  <c r="AJ232" i="11"/>
  <c r="AA233" i="11"/>
  <c r="AB233" i="11"/>
  <c r="AE233" i="11"/>
  <c r="AG233" i="11"/>
  <c r="AH233" i="11"/>
  <c r="AJ233" i="11"/>
  <c r="AA234" i="11"/>
  <c r="AB234" i="11"/>
  <c r="AE234" i="11"/>
  <c r="AG234" i="11"/>
  <c r="AH234" i="11"/>
  <c r="AJ234" i="11"/>
  <c r="AA235" i="11"/>
  <c r="AB235" i="11"/>
  <c r="AE235" i="11"/>
  <c r="AG235" i="11"/>
  <c r="AH235" i="11"/>
  <c r="AJ235" i="11"/>
  <c r="AA236" i="11"/>
  <c r="AB236" i="11"/>
  <c r="AE236" i="11"/>
  <c r="AG236" i="11"/>
  <c r="AH236" i="11"/>
  <c r="AJ236" i="11"/>
  <c r="AA237" i="11"/>
  <c r="AB237" i="11"/>
  <c r="AE237" i="11"/>
  <c r="AG237" i="11"/>
  <c r="AH237" i="11"/>
  <c r="AJ237" i="11"/>
  <c r="AA238" i="11"/>
  <c r="AB238" i="11"/>
  <c r="AE238" i="11"/>
  <c r="AG238" i="11"/>
  <c r="AH238" i="11"/>
  <c r="AJ238" i="11"/>
  <c r="AA239" i="11"/>
  <c r="AB239" i="11"/>
  <c r="AE239" i="11"/>
  <c r="AG239" i="11"/>
  <c r="AH239" i="11"/>
  <c r="AJ239" i="11"/>
  <c r="AA240" i="11"/>
  <c r="AB240" i="11"/>
  <c r="AE240" i="11"/>
  <c r="AG240" i="11"/>
  <c r="AH240" i="11"/>
  <c r="AJ240" i="11"/>
  <c r="AA241" i="11"/>
  <c r="AB241" i="11"/>
  <c r="AC241" i="11" s="1"/>
  <c r="AE241" i="11"/>
  <c r="AG241" i="11"/>
  <c r="AH241" i="11"/>
  <c r="AJ241" i="11"/>
  <c r="AA242" i="11"/>
  <c r="AB242" i="11"/>
  <c r="AE242" i="11"/>
  <c r="AG242" i="11"/>
  <c r="AH242" i="11"/>
  <c r="AJ242" i="11"/>
  <c r="AA243" i="11"/>
  <c r="AB243" i="11"/>
  <c r="AE243" i="11"/>
  <c r="AG243" i="11"/>
  <c r="AH243" i="11"/>
  <c r="AJ243" i="11"/>
  <c r="AA244" i="11"/>
  <c r="AB244" i="11"/>
  <c r="AE244" i="11"/>
  <c r="AG244" i="11"/>
  <c r="AH244" i="11"/>
  <c r="AJ244" i="11"/>
  <c r="AA245" i="11"/>
  <c r="AB245" i="11"/>
  <c r="AE245" i="11"/>
  <c r="AG245" i="11"/>
  <c r="AH245" i="11"/>
  <c r="AJ245" i="11"/>
  <c r="AA246" i="11"/>
  <c r="AB246" i="11"/>
  <c r="AE246" i="11"/>
  <c r="AG246" i="11"/>
  <c r="AH246" i="11"/>
  <c r="AJ246" i="11"/>
  <c r="AA247" i="11"/>
  <c r="AB247" i="11"/>
  <c r="AC247" i="11" s="1"/>
  <c r="AE247" i="11"/>
  <c r="AG247" i="11"/>
  <c r="AH247" i="11"/>
  <c r="AJ247" i="11"/>
  <c r="AA248" i="11"/>
  <c r="AB248" i="11"/>
  <c r="AE248" i="11"/>
  <c r="AG248" i="11"/>
  <c r="AH248" i="11"/>
  <c r="AJ248" i="11"/>
  <c r="AA249" i="11"/>
  <c r="AB249" i="11"/>
  <c r="AE249" i="11"/>
  <c r="AG249" i="11"/>
  <c r="AH249" i="11"/>
  <c r="AJ249" i="11"/>
  <c r="AA250" i="11"/>
  <c r="AB250" i="11"/>
  <c r="AE250" i="11"/>
  <c r="AG250" i="11"/>
  <c r="AH250" i="11"/>
  <c r="AJ250" i="11"/>
  <c r="AA251" i="11"/>
  <c r="AB251" i="11"/>
  <c r="AC251" i="11" s="1"/>
  <c r="AE251" i="11"/>
  <c r="AG251" i="11"/>
  <c r="AH251" i="11"/>
  <c r="AJ251" i="11"/>
  <c r="AA252" i="11"/>
  <c r="AB252" i="11"/>
  <c r="AE252" i="11"/>
  <c r="AG252" i="11"/>
  <c r="AH252" i="11"/>
  <c r="AJ252" i="11"/>
  <c r="AA253" i="11"/>
  <c r="AB253" i="11"/>
  <c r="AC253" i="11" s="1"/>
  <c r="AE253" i="11"/>
  <c r="AG253" i="11"/>
  <c r="AH253" i="11"/>
  <c r="AJ253" i="11"/>
  <c r="AA254" i="11"/>
  <c r="AB254" i="11"/>
  <c r="AE254" i="11"/>
  <c r="AG254" i="11"/>
  <c r="AH254" i="11"/>
  <c r="AJ254" i="11"/>
  <c r="AA255" i="11"/>
  <c r="AB255" i="11"/>
  <c r="AE255" i="11"/>
  <c r="AG255" i="11"/>
  <c r="AH255" i="11"/>
  <c r="AJ255" i="11"/>
  <c r="AA256" i="11"/>
  <c r="AB256" i="11"/>
  <c r="AC256" i="11" s="1"/>
  <c r="AE256" i="11"/>
  <c r="AG256" i="11"/>
  <c r="AH256" i="11"/>
  <c r="AJ256" i="11"/>
  <c r="AA257" i="11"/>
  <c r="AB257" i="11"/>
  <c r="AC257" i="11" s="1"/>
  <c r="AE257" i="11"/>
  <c r="AG257" i="11"/>
  <c r="AH257" i="11"/>
  <c r="AJ257" i="11"/>
  <c r="AA258" i="11"/>
  <c r="AB258" i="11"/>
  <c r="AE258" i="11"/>
  <c r="AG258" i="11"/>
  <c r="AH258" i="11"/>
  <c r="AJ258" i="11"/>
  <c r="AA259" i="11"/>
  <c r="AB259" i="11"/>
  <c r="AE259" i="11"/>
  <c r="AG259" i="11"/>
  <c r="AH259" i="11"/>
  <c r="AJ259" i="11"/>
  <c r="AA260" i="11"/>
  <c r="AB260" i="11"/>
  <c r="AE260" i="11"/>
  <c r="AG260" i="11"/>
  <c r="AH260" i="11"/>
  <c r="AJ260" i="11"/>
  <c r="AA261" i="11"/>
  <c r="AB261" i="11"/>
  <c r="AC261" i="11" s="1"/>
  <c r="AE261" i="11"/>
  <c r="AG261" i="11"/>
  <c r="AH261" i="11"/>
  <c r="AJ261" i="11"/>
  <c r="AA262" i="11"/>
  <c r="AB262" i="11"/>
  <c r="AE262" i="11"/>
  <c r="AG262" i="11"/>
  <c r="AH262" i="11"/>
  <c r="AJ262" i="11"/>
  <c r="AA263" i="11"/>
  <c r="AB263" i="11"/>
  <c r="AC263" i="11" s="1"/>
  <c r="AE263" i="11"/>
  <c r="AG263" i="11"/>
  <c r="AH263" i="11"/>
  <c r="AJ263" i="11"/>
  <c r="AA264" i="11"/>
  <c r="AB264" i="11"/>
  <c r="AC264" i="11" s="1"/>
  <c r="AE264" i="11"/>
  <c r="AG264" i="11"/>
  <c r="AH264" i="11"/>
  <c r="AJ264" i="11"/>
  <c r="AA265" i="11"/>
  <c r="AB265" i="11"/>
  <c r="AE265" i="11"/>
  <c r="AG265" i="11"/>
  <c r="AH265" i="11"/>
  <c r="AJ265" i="11"/>
  <c r="AA266" i="11"/>
  <c r="AB266" i="11"/>
  <c r="AE266" i="11"/>
  <c r="AG266" i="11"/>
  <c r="AH266" i="11"/>
  <c r="AJ266" i="11"/>
  <c r="AA267" i="11"/>
  <c r="AB267" i="11"/>
  <c r="AE267" i="11"/>
  <c r="AG267" i="11"/>
  <c r="AH267" i="11"/>
  <c r="AJ267" i="11"/>
  <c r="AA268" i="11"/>
  <c r="AB268" i="11"/>
  <c r="AE268" i="11"/>
  <c r="AG268" i="11"/>
  <c r="AH268" i="11"/>
  <c r="AJ268" i="11"/>
  <c r="AA269" i="11"/>
  <c r="AB269" i="11"/>
  <c r="AE269" i="11"/>
  <c r="AG269" i="11"/>
  <c r="AH269" i="11"/>
  <c r="AJ269" i="11"/>
  <c r="AA270" i="11"/>
  <c r="AB270" i="11"/>
  <c r="AE270" i="11"/>
  <c r="AG270" i="11"/>
  <c r="AH270" i="11"/>
  <c r="AJ270" i="11"/>
  <c r="AA271" i="11"/>
  <c r="AB271" i="11"/>
  <c r="AC271" i="11"/>
  <c r="AE271" i="11"/>
  <c r="AG271" i="11"/>
  <c r="AH271" i="11"/>
  <c r="AJ271" i="11"/>
  <c r="AA272" i="11"/>
  <c r="AB272" i="11"/>
  <c r="AE272" i="11"/>
  <c r="AG272" i="11"/>
  <c r="AH272" i="11"/>
  <c r="AJ272" i="11"/>
  <c r="AA273" i="11"/>
  <c r="AB273" i="11"/>
  <c r="AE273" i="11"/>
  <c r="AG273" i="11"/>
  <c r="AH273" i="11"/>
  <c r="AJ273" i="11"/>
  <c r="AA274" i="11"/>
  <c r="AB274" i="11"/>
  <c r="AE274" i="11"/>
  <c r="AG274" i="11"/>
  <c r="AH274" i="11"/>
  <c r="AJ274" i="11"/>
  <c r="AA275" i="11"/>
  <c r="AB275" i="11"/>
  <c r="AE275" i="11"/>
  <c r="AG275" i="11"/>
  <c r="AH275" i="11"/>
  <c r="AJ275" i="11"/>
  <c r="AA276" i="11"/>
  <c r="AB276" i="11"/>
  <c r="AE276" i="11"/>
  <c r="AG276" i="11"/>
  <c r="AH276" i="11"/>
  <c r="AJ276" i="11"/>
  <c r="AA277" i="11"/>
  <c r="AB277" i="11"/>
  <c r="AE277" i="11"/>
  <c r="AG277" i="11"/>
  <c r="AH277" i="11"/>
  <c r="AJ277" i="11"/>
  <c r="AA278" i="11"/>
  <c r="AB278" i="11"/>
  <c r="AE278" i="11"/>
  <c r="AG278" i="11"/>
  <c r="AH278" i="11"/>
  <c r="AJ278" i="11"/>
  <c r="AA279" i="11"/>
  <c r="AB279" i="11"/>
  <c r="AC279" i="11" s="1"/>
  <c r="AE279" i="11"/>
  <c r="AG279" i="11"/>
  <c r="AH279" i="11"/>
  <c r="AJ279" i="11"/>
  <c r="AA280" i="11"/>
  <c r="AB280" i="11"/>
  <c r="AE280" i="11"/>
  <c r="AG280" i="11"/>
  <c r="AH280" i="11"/>
  <c r="AJ280" i="11"/>
  <c r="AA281" i="11"/>
  <c r="AB281" i="11"/>
  <c r="AE281" i="11"/>
  <c r="AG281" i="11"/>
  <c r="AH281" i="11"/>
  <c r="AJ281" i="11"/>
  <c r="AA282" i="11"/>
  <c r="AB282" i="11"/>
  <c r="AE282" i="11"/>
  <c r="AG282" i="11"/>
  <c r="AH282" i="11"/>
  <c r="AJ282" i="11"/>
  <c r="AA283" i="11"/>
  <c r="AB283" i="11"/>
  <c r="AC283" i="11" s="1"/>
  <c r="AE283" i="11"/>
  <c r="AG283" i="11"/>
  <c r="AH283" i="11"/>
  <c r="AJ283" i="11"/>
  <c r="AA284" i="11"/>
  <c r="AB284" i="11"/>
  <c r="AE284" i="11"/>
  <c r="AG284" i="11"/>
  <c r="AH284" i="11"/>
  <c r="AJ284" i="11"/>
  <c r="AA285" i="11"/>
  <c r="AB285" i="11"/>
  <c r="AE285" i="11"/>
  <c r="AG285" i="11"/>
  <c r="AH285" i="11"/>
  <c r="AJ285" i="11"/>
  <c r="AA286" i="11"/>
  <c r="AB286" i="11"/>
  <c r="AE286" i="11"/>
  <c r="AG286" i="11"/>
  <c r="AH286" i="11"/>
  <c r="AJ286" i="11"/>
  <c r="AA287" i="11"/>
  <c r="AB287" i="11"/>
  <c r="AE287" i="11"/>
  <c r="AG287" i="11"/>
  <c r="AH287" i="11"/>
  <c r="AJ287" i="11"/>
  <c r="AA288" i="11"/>
  <c r="AB288" i="11"/>
  <c r="AE288" i="11"/>
  <c r="AG288" i="11"/>
  <c r="AH288" i="11"/>
  <c r="AJ288" i="11"/>
  <c r="AA289" i="11"/>
  <c r="AB289" i="11"/>
  <c r="AE289" i="11"/>
  <c r="AG289" i="11"/>
  <c r="AH289" i="11"/>
  <c r="AJ289" i="11"/>
  <c r="AA290" i="11"/>
  <c r="AB290" i="11"/>
  <c r="AC290" i="11" s="1"/>
  <c r="AE290" i="11"/>
  <c r="AG290" i="11"/>
  <c r="AH290" i="11"/>
  <c r="AJ290" i="11"/>
  <c r="AA291" i="11"/>
  <c r="AB291" i="11"/>
  <c r="AE291" i="11"/>
  <c r="AG291" i="11"/>
  <c r="AH291" i="11"/>
  <c r="AJ291" i="11"/>
  <c r="AA292" i="11"/>
  <c r="AB292" i="11"/>
  <c r="AC292" i="11" s="1"/>
  <c r="AE292" i="11"/>
  <c r="AG292" i="11"/>
  <c r="AH292" i="11"/>
  <c r="AJ292" i="11"/>
  <c r="AA293" i="11"/>
  <c r="AB293" i="11"/>
  <c r="AE293" i="11"/>
  <c r="AG293" i="11"/>
  <c r="AH293" i="11"/>
  <c r="AJ293" i="11"/>
  <c r="AA294" i="11"/>
  <c r="AB294" i="11"/>
  <c r="AC294" i="11" s="1"/>
  <c r="AE294" i="11"/>
  <c r="AG294" i="11"/>
  <c r="AH294" i="11"/>
  <c r="AJ294" i="11"/>
  <c r="AA295" i="11"/>
  <c r="AB295" i="11"/>
  <c r="AE295" i="11"/>
  <c r="AG295" i="11"/>
  <c r="AH295" i="11"/>
  <c r="AJ295" i="11"/>
  <c r="AA296" i="11"/>
  <c r="AB296" i="11"/>
  <c r="AE296" i="11"/>
  <c r="AG296" i="11"/>
  <c r="AH296" i="11"/>
  <c r="AJ296" i="11"/>
  <c r="AA297" i="11"/>
  <c r="AB297" i="11"/>
  <c r="AE297" i="11"/>
  <c r="AG297" i="11"/>
  <c r="AH297" i="11"/>
  <c r="AJ297" i="11"/>
  <c r="AA298" i="11"/>
  <c r="AB298" i="11"/>
  <c r="AE298" i="11"/>
  <c r="AG298" i="11"/>
  <c r="AH298" i="11"/>
  <c r="AJ298" i="11"/>
  <c r="AA299" i="11"/>
  <c r="AB299" i="11"/>
  <c r="AE299" i="11"/>
  <c r="AG299" i="11"/>
  <c r="AH299" i="11"/>
  <c r="AJ299" i="11"/>
  <c r="AA300" i="11"/>
  <c r="AB300" i="11"/>
  <c r="AE300" i="11"/>
  <c r="AG300" i="11"/>
  <c r="AH300" i="11"/>
  <c r="AJ300" i="11"/>
  <c r="AA301" i="11"/>
  <c r="AB301" i="11"/>
  <c r="AE301" i="11"/>
  <c r="AG301" i="11"/>
  <c r="AH301" i="11"/>
  <c r="AJ301" i="11"/>
  <c r="AA302" i="11"/>
  <c r="AB302" i="11"/>
  <c r="AC302" i="11" s="1"/>
  <c r="AE302" i="11"/>
  <c r="AG302" i="11"/>
  <c r="AH302" i="11"/>
  <c r="AJ302" i="11"/>
  <c r="AA303" i="11"/>
  <c r="AB303" i="11"/>
  <c r="AE303" i="11"/>
  <c r="AG303" i="11"/>
  <c r="AH303" i="11"/>
  <c r="AJ303" i="11"/>
  <c r="AA304" i="11"/>
  <c r="AB304" i="11"/>
  <c r="AE304" i="11"/>
  <c r="AG304" i="11"/>
  <c r="AH304" i="11"/>
  <c r="AJ304" i="11"/>
  <c r="AA305" i="11"/>
  <c r="AB305" i="11"/>
  <c r="AE305" i="11"/>
  <c r="AG305" i="11"/>
  <c r="AH305" i="11"/>
  <c r="AJ305" i="11"/>
  <c r="AA306" i="11"/>
  <c r="AB306" i="11"/>
  <c r="AE306" i="11"/>
  <c r="AG306" i="11"/>
  <c r="AH306" i="11"/>
  <c r="AJ306" i="11"/>
  <c r="AA307" i="11"/>
  <c r="AB307" i="11"/>
  <c r="AC307" i="11" s="1"/>
  <c r="AE307" i="11"/>
  <c r="AG307" i="11"/>
  <c r="AH307" i="11"/>
  <c r="AJ307" i="11"/>
  <c r="AA308" i="11"/>
  <c r="AB308" i="11"/>
  <c r="AE308" i="11"/>
  <c r="AG308" i="11"/>
  <c r="AH308" i="11"/>
  <c r="AJ308" i="11"/>
  <c r="AA309" i="11"/>
  <c r="AB309" i="11"/>
  <c r="AE309" i="11"/>
  <c r="AG309" i="11"/>
  <c r="AH309" i="11"/>
  <c r="AJ309" i="11"/>
  <c r="AA310" i="11"/>
  <c r="AB310" i="11"/>
  <c r="AE310" i="11"/>
  <c r="AG310" i="11"/>
  <c r="AH310" i="11"/>
  <c r="AJ310" i="11"/>
  <c r="AA311" i="11"/>
  <c r="AB311" i="11"/>
  <c r="AE311" i="11"/>
  <c r="AG311" i="11"/>
  <c r="AH311" i="11"/>
  <c r="AJ311" i="11"/>
  <c r="AA312" i="11"/>
  <c r="AB312" i="11"/>
  <c r="AC312" i="11" s="1"/>
  <c r="AE312" i="11"/>
  <c r="AG312" i="11"/>
  <c r="AH312" i="11"/>
  <c r="AJ312" i="11"/>
  <c r="AA313" i="11"/>
  <c r="AB313" i="11"/>
  <c r="AE313" i="11"/>
  <c r="AG313" i="11"/>
  <c r="AH313" i="11"/>
  <c r="AJ313" i="11"/>
  <c r="AA314" i="11"/>
  <c r="AB314" i="11"/>
  <c r="AE314" i="11"/>
  <c r="AG314" i="11"/>
  <c r="AH314" i="11"/>
  <c r="AJ314" i="11"/>
  <c r="AA315" i="11"/>
  <c r="AB315" i="11"/>
  <c r="AE315" i="11"/>
  <c r="AG315" i="11"/>
  <c r="AH315" i="11"/>
  <c r="AJ315" i="11"/>
  <c r="AA316" i="11"/>
  <c r="AB316" i="11"/>
  <c r="AE316" i="11"/>
  <c r="AG316" i="11"/>
  <c r="AH316" i="11"/>
  <c r="AJ316" i="11"/>
  <c r="AA317" i="11"/>
  <c r="AB317" i="11"/>
  <c r="AE317" i="11"/>
  <c r="AG317" i="11"/>
  <c r="AH317" i="11"/>
  <c r="AJ317" i="11"/>
  <c r="AA318" i="11"/>
  <c r="AB318" i="11"/>
  <c r="AE318" i="11"/>
  <c r="AG318" i="11"/>
  <c r="AH318" i="11"/>
  <c r="AJ318" i="11"/>
  <c r="AA319" i="11"/>
  <c r="AB319" i="11"/>
  <c r="AC319" i="11" s="1"/>
  <c r="AE319" i="11"/>
  <c r="AG319" i="11"/>
  <c r="AH319" i="11"/>
  <c r="AJ319" i="11"/>
  <c r="AA320" i="11"/>
  <c r="AB320" i="11"/>
  <c r="AE320" i="11"/>
  <c r="AG320" i="11"/>
  <c r="AH320" i="11"/>
  <c r="AJ320" i="11"/>
  <c r="AA321" i="11"/>
  <c r="AB321" i="11"/>
  <c r="AE321" i="11"/>
  <c r="AG321" i="11"/>
  <c r="AH321" i="11"/>
  <c r="AJ321" i="11"/>
  <c r="AA322" i="11"/>
  <c r="AB322" i="11"/>
  <c r="AE322" i="11"/>
  <c r="AG322" i="11"/>
  <c r="AH322" i="11"/>
  <c r="AJ322" i="11"/>
  <c r="AA323" i="11"/>
  <c r="AB323" i="11"/>
  <c r="AE323" i="11"/>
  <c r="AG323" i="11"/>
  <c r="AH323" i="11"/>
  <c r="AJ323" i="11"/>
  <c r="AA324" i="11"/>
  <c r="AB324" i="11"/>
  <c r="AE324" i="11"/>
  <c r="AG324" i="11"/>
  <c r="AH324" i="11"/>
  <c r="AJ324" i="11"/>
  <c r="AA325" i="11"/>
  <c r="AC325" i="11" s="1"/>
  <c r="AB325" i="11"/>
  <c r="AE325" i="11"/>
  <c r="AG325" i="11"/>
  <c r="AH325" i="11"/>
  <c r="AJ325" i="11"/>
  <c r="AA326" i="11"/>
  <c r="AB326" i="11"/>
  <c r="AE326" i="11"/>
  <c r="AG326" i="11"/>
  <c r="AH326" i="11"/>
  <c r="AJ326" i="11"/>
  <c r="AA327" i="11"/>
  <c r="AB327" i="11"/>
  <c r="AE327" i="11"/>
  <c r="AG327" i="11"/>
  <c r="AH327" i="11"/>
  <c r="AJ327" i="11"/>
  <c r="AA328" i="11"/>
  <c r="AB328" i="11"/>
  <c r="AE328" i="11"/>
  <c r="AG328" i="11"/>
  <c r="AH328" i="11"/>
  <c r="AJ328" i="11"/>
  <c r="AA329" i="11"/>
  <c r="AB329" i="11"/>
  <c r="AE329" i="11"/>
  <c r="AG329" i="11"/>
  <c r="AH329" i="11"/>
  <c r="AJ329" i="11"/>
  <c r="AA330" i="11"/>
  <c r="AB330" i="11"/>
  <c r="AE330" i="11"/>
  <c r="AG330" i="11"/>
  <c r="AH330" i="11"/>
  <c r="AJ330" i="11"/>
  <c r="AA331" i="11"/>
  <c r="AB331" i="11"/>
  <c r="AE331" i="11"/>
  <c r="AG331" i="11"/>
  <c r="AH331" i="11"/>
  <c r="AJ331" i="11"/>
  <c r="AA332" i="11"/>
  <c r="AB332" i="11"/>
  <c r="AC332" i="11" s="1"/>
  <c r="AE332" i="11"/>
  <c r="AG332" i="11"/>
  <c r="AH332" i="11"/>
  <c r="AJ332" i="11"/>
  <c r="AA333" i="11"/>
  <c r="AB333" i="11"/>
  <c r="AE333" i="11"/>
  <c r="AG333" i="11"/>
  <c r="AH333" i="11"/>
  <c r="AJ333" i="11"/>
  <c r="AA334" i="11"/>
  <c r="AB334" i="11"/>
  <c r="AE334" i="11"/>
  <c r="AG334" i="11"/>
  <c r="AH334" i="11"/>
  <c r="AJ334" i="11"/>
  <c r="AA335" i="11"/>
  <c r="AB335" i="11"/>
  <c r="AE335" i="11"/>
  <c r="AG335" i="11"/>
  <c r="AH335" i="11"/>
  <c r="AJ335" i="11"/>
  <c r="AA336" i="11"/>
  <c r="AB336" i="11"/>
  <c r="AC336" i="11" s="1"/>
  <c r="AE336" i="11"/>
  <c r="AG336" i="11"/>
  <c r="AH336" i="11"/>
  <c r="AJ336" i="11"/>
  <c r="AA337" i="11"/>
  <c r="AB337" i="11"/>
  <c r="AE337" i="11"/>
  <c r="AG337" i="11"/>
  <c r="AH337" i="11"/>
  <c r="AJ337" i="11"/>
  <c r="AA338" i="11"/>
  <c r="AB338" i="11"/>
  <c r="AE338" i="11"/>
  <c r="AG338" i="11"/>
  <c r="AH338" i="11"/>
  <c r="AJ338" i="11"/>
  <c r="AA339" i="11"/>
  <c r="AB339" i="11"/>
  <c r="AC339" i="11" s="1"/>
  <c r="AE339" i="11"/>
  <c r="AG339" i="11"/>
  <c r="AH339" i="11"/>
  <c r="AJ339" i="11"/>
  <c r="AA340" i="11"/>
  <c r="AB340" i="11"/>
  <c r="AE340" i="11"/>
  <c r="AG340" i="11"/>
  <c r="AH340" i="11"/>
  <c r="AJ340" i="11"/>
  <c r="AA341" i="11"/>
  <c r="AB341" i="11"/>
  <c r="AE341" i="11"/>
  <c r="AG341" i="11"/>
  <c r="AH341" i="11"/>
  <c r="AJ341" i="11"/>
  <c r="AA342" i="11"/>
  <c r="AB342" i="11"/>
  <c r="AC342" i="11"/>
  <c r="AE342" i="11"/>
  <c r="AG342" i="11"/>
  <c r="AH342" i="11"/>
  <c r="AJ342" i="11"/>
  <c r="AA343" i="11"/>
  <c r="AB343" i="11"/>
  <c r="AC343" i="11" s="1"/>
  <c r="AE343" i="11"/>
  <c r="AG343" i="11"/>
  <c r="AH343" i="11"/>
  <c r="AJ343" i="11"/>
  <c r="AA344" i="11"/>
  <c r="AB344" i="11"/>
  <c r="AE344" i="11"/>
  <c r="AG344" i="11"/>
  <c r="AH344" i="11"/>
  <c r="AJ344" i="11"/>
  <c r="AK344" i="11" s="1"/>
  <c r="AA345" i="11"/>
  <c r="AB345" i="11"/>
  <c r="AE345" i="11"/>
  <c r="AG345" i="11"/>
  <c r="AH345" i="11"/>
  <c r="AJ345" i="11"/>
  <c r="AA346" i="11"/>
  <c r="AB346" i="11"/>
  <c r="AE346" i="11"/>
  <c r="AG346" i="11"/>
  <c r="AH346" i="11"/>
  <c r="AJ346" i="11"/>
  <c r="AA347" i="11"/>
  <c r="AB347" i="11"/>
  <c r="AC347" i="11" s="1"/>
  <c r="AE347" i="11"/>
  <c r="AG347" i="11"/>
  <c r="AH347" i="11"/>
  <c r="AJ347" i="11"/>
  <c r="AA348" i="11"/>
  <c r="AB348" i="11"/>
  <c r="AC348" i="11" s="1"/>
  <c r="AE348" i="11"/>
  <c r="AG348" i="11"/>
  <c r="AH348" i="11"/>
  <c r="AJ348" i="11"/>
  <c r="AA349" i="11"/>
  <c r="AB349" i="11"/>
  <c r="AC349" i="11" s="1"/>
  <c r="AE349" i="11"/>
  <c r="AG349" i="11"/>
  <c r="AH349" i="11"/>
  <c r="AJ349" i="11"/>
  <c r="AA350" i="11"/>
  <c r="AB350" i="11"/>
  <c r="AE350" i="11"/>
  <c r="AG350" i="11"/>
  <c r="AH350" i="11"/>
  <c r="AJ350" i="11"/>
  <c r="AA351" i="11"/>
  <c r="AB351" i="11"/>
  <c r="AC351" i="11" s="1"/>
  <c r="AE351" i="11"/>
  <c r="AG351" i="11"/>
  <c r="AH351" i="11"/>
  <c r="AJ351" i="11"/>
  <c r="AA352" i="11"/>
  <c r="AB352" i="11"/>
  <c r="AE352" i="11"/>
  <c r="AG352" i="11"/>
  <c r="AH352" i="11"/>
  <c r="AJ352" i="11"/>
  <c r="AA353" i="11"/>
  <c r="AB353" i="11"/>
  <c r="AE353" i="11"/>
  <c r="AG353" i="11"/>
  <c r="AH353" i="11"/>
  <c r="AJ353" i="11"/>
  <c r="AA354" i="11"/>
  <c r="AB354" i="11"/>
  <c r="AC354" i="11"/>
  <c r="AE354" i="11"/>
  <c r="AG354" i="11"/>
  <c r="AH354" i="11"/>
  <c r="AJ354" i="11"/>
  <c r="AA355" i="11"/>
  <c r="AB355" i="11"/>
  <c r="AE355" i="11"/>
  <c r="AG355" i="11"/>
  <c r="AH355" i="11"/>
  <c r="AJ355" i="11"/>
  <c r="AA356" i="11"/>
  <c r="AB356" i="11"/>
  <c r="AE356" i="11"/>
  <c r="AG356" i="11"/>
  <c r="AH356" i="11"/>
  <c r="AJ356" i="11"/>
  <c r="AA357" i="11"/>
  <c r="AC357" i="11" s="1"/>
  <c r="AB357" i="11"/>
  <c r="AE357" i="11"/>
  <c r="AG357" i="11"/>
  <c r="AH357" i="11"/>
  <c r="AJ357" i="11"/>
  <c r="AA358" i="11"/>
  <c r="AB358" i="11"/>
  <c r="AE358" i="11"/>
  <c r="AG358" i="11"/>
  <c r="AH358" i="11"/>
  <c r="AJ358" i="11"/>
  <c r="AA359" i="11"/>
  <c r="AB359" i="11"/>
  <c r="AC359" i="11" s="1"/>
  <c r="AE359" i="11"/>
  <c r="AG359" i="11"/>
  <c r="AH359" i="11"/>
  <c r="AJ359" i="11"/>
  <c r="AA360" i="11"/>
  <c r="AB360" i="11"/>
  <c r="AE360" i="11"/>
  <c r="AG360" i="11"/>
  <c r="AH360" i="11"/>
  <c r="AJ360" i="11"/>
  <c r="AA361" i="11"/>
  <c r="AB361" i="11"/>
  <c r="AC361" i="11"/>
  <c r="AE361" i="11"/>
  <c r="AG361" i="11"/>
  <c r="AH361" i="11"/>
  <c r="AJ361" i="11"/>
  <c r="AA362" i="11"/>
  <c r="AB362" i="11"/>
  <c r="AE362" i="11"/>
  <c r="AG362" i="11"/>
  <c r="AH362" i="11"/>
  <c r="AJ362" i="11"/>
  <c r="AA363" i="11"/>
  <c r="AB363" i="11"/>
  <c r="AC363" i="11" s="1"/>
  <c r="AE363" i="11"/>
  <c r="AG363" i="11"/>
  <c r="AH363" i="11"/>
  <c r="AJ363" i="11"/>
  <c r="AA364" i="11"/>
  <c r="AB364" i="11"/>
  <c r="AE364" i="11"/>
  <c r="AG364" i="11"/>
  <c r="AH364" i="11"/>
  <c r="AJ364" i="11"/>
  <c r="AA365" i="11"/>
  <c r="AB365" i="11"/>
  <c r="AC365" i="11" s="1"/>
  <c r="AE365" i="11"/>
  <c r="AG365" i="11"/>
  <c r="AH365" i="11"/>
  <c r="AJ365" i="11"/>
  <c r="AA366" i="11"/>
  <c r="AB366" i="11"/>
  <c r="AE366" i="11"/>
  <c r="AG366" i="11"/>
  <c r="AH366" i="11"/>
  <c r="AJ366" i="11"/>
  <c r="AA367" i="11"/>
  <c r="AB367" i="11"/>
  <c r="AE367" i="11"/>
  <c r="AG367" i="11"/>
  <c r="AH367" i="11"/>
  <c r="AJ367" i="11"/>
  <c r="AA368" i="11"/>
  <c r="AB368" i="11"/>
  <c r="AE368" i="11"/>
  <c r="AG368" i="11"/>
  <c r="AH368" i="11"/>
  <c r="AJ368" i="11"/>
  <c r="AA369" i="11"/>
  <c r="AB369" i="11"/>
  <c r="AE369" i="11"/>
  <c r="AG369" i="11"/>
  <c r="AH369" i="11"/>
  <c r="AJ369" i="11"/>
  <c r="AA370" i="11"/>
  <c r="AB370" i="11"/>
  <c r="AC370" i="11"/>
  <c r="AE370" i="11"/>
  <c r="AG370" i="11"/>
  <c r="AH370" i="11"/>
  <c r="AJ370" i="11"/>
  <c r="AA371" i="11"/>
  <c r="AB371" i="11"/>
  <c r="AE371" i="11"/>
  <c r="AG371" i="11"/>
  <c r="AH371" i="11"/>
  <c r="AJ371" i="11"/>
  <c r="AA372" i="11"/>
  <c r="AB372" i="11"/>
  <c r="AE372" i="11"/>
  <c r="AG372" i="11"/>
  <c r="AH372" i="11"/>
  <c r="AJ372" i="11"/>
  <c r="AA373" i="11"/>
  <c r="AB373" i="11"/>
  <c r="AE373" i="11"/>
  <c r="AG373" i="11"/>
  <c r="AH373" i="11"/>
  <c r="AJ373" i="11"/>
  <c r="AA374" i="11"/>
  <c r="AB374" i="11"/>
  <c r="AC374" i="11" s="1"/>
  <c r="AE374" i="11"/>
  <c r="AG374" i="11"/>
  <c r="AH374" i="11"/>
  <c r="AJ374" i="11"/>
  <c r="AA375" i="11"/>
  <c r="AB375" i="11"/>
  <c r="AE375" i="11"/>
  <c r="AG375" i="11"/>
  <c r="AH375" i="11"/>
  <c r="AJ375" i="11"/>
  <c r="AA376" i="11"/>
  <c r="AB376" i="11"/>
  <c r="AE376" i="11"/>
  <c r="AG376" i="11"/>
  <c r="AH376" i="11"/>
  <c r="AJ376" i="11"/>
  <c r="AA377" i="11"/>
  <c r="AB377" i="11"/>
  <c r="AC377" i="11"/>
  <c r="AE377" i="11"/>
  <c r="AG377" i="11"/>
  <c r="AH377" i="11"/>
  <c r="AJ377" i="11"/>
  <c r="AA378" i="11"/>
  <c r="AB378" i="11"/>
  <c r="AE378" i="11"/>
  <c r="AG378" i="11"/>
  <c r="AH378" i="11"/>
  <c r="AJ378" i="11"/>
  <c r="AA379" i="11"/>
  <c r="AB379" i="11"/>
  <c r="AC379" i="11" s="1"/>
  <c r="AE379" i="11"/>
  <c r="AG379" i="11"/>
  <c r="AH379" i="11"/>
  <c r="AJ379" i="11"/>
  <c r="AA380" i="11"/>
  <c r="AB380" i="11"/>
  <c r="AE380" i="11"/>
  <c r="AG380" i="11"/>
  <c r="AH380" i="11"/>
  <c r="AJ380" i="11"/>
  <c r="AA381" i="11"/>
  <c r="AB381" i="11"/>
  <c r="AC381" i="11" s="1"/>
  <c r="AE381" i="11"/>
  <c r="AG381" i="11"/>
  <c r="AH381" i="11"/>
  <c r="AJ381" i="11"/>
  <c r="AA382" i="11"/>
  <c r="AB382" i="11"/>
  <c r="AE382" i="11"/>
  <c r="AG382" i="11"/>
  <c r="AH382" i="11"/>
  <c r="AJ382" i="11"/>
  <c r="AA383" i="11"/>
  <c r="AB383" i="11"/>
  <c r="AE383" i="11"/>
  <c r="AG383" i="11"/>
  <c r="AH383" i="11"/>
  <c r="AJ383" i="11"/>
  <c r="AA384" i="11"/>
  <c r="AB384" i="11"/>
  <c r="AC384" i="11" s="1"/>
  <c r="AE384" i="11"/>
  <c r="AG384" i="11"/>
  <c r="AH384" i="11"/>
  <c r="AJ384" i="11"/>
  <c r="AA385" i="11"/>
  <c r="AB385" i="11"/>
  <c r="AE385" i="11"/>
  <c r="AG385" i="11"/>
  <c r="AH385" i="11"/>
  <c r="AJ385" i="11"/>
  <c r="AA386" i="11"/>
  <c r="AB386" i="11"/>
  <c r="AE386" i="11"/>
  <c r="AG386" i="11"/>
  <c r="AH386" i="11"/>
  <c r="AJ386" i="11"/>
  <c r="AA387" i="11"/>
  <c r="AB387" i="11"/>
  <c r="AE387" i="11"/>
  <c r="AG387" i="11"/>
  <c r="AH387" i="11"/>
  <c r="AJ387" i="11"/>
  <c r="AA388" i="11"/>
  <c r="AB388" i="11"/>
  <c r="AC388" i="11"/>
  <c r="AE388" i="11"/>
  <c r="AD388" i="11" s="1"/>
  <c r="AG388" i="11"/>
  <c r="AH388" i="11"/>
  <c r="AJ388" i="11"/>
  <c r="AA389" i="11"/>
  <c r="AB389" i="11"/>
  <c r="AE389" i="11"/>
  <c r="AG389" i="11"/>
  <c r="AH389" i="11"/>
  <c r="AJ389" i="11"/>
  <c r="AA390" i="11"/>
  <c r="AB390" i="11"/>
  <c r="AE390" i="11"/>
  <c r="AG390" i="11"/>
  <c r="AH390" i="11"/>
  <c r="AJ390" i="11"/>
  <c r="AA391" i="11"/>
  <c r="AB391" i="11"/>
  <c r="AE391" i="11"/>
  <c r="AG391" i="11"/>
  <c r="AH391" i="11"/>
  <c r="AJ391" i="11"/>
  <c r="AA392" i="11"/>
  <c r="AB392" i="11"/>
  <c r="AE392" i="11"/>
  <c r="AG392" i="11"/>
  <c r="AH392" i="11"/>
  <c r="AJ392" i="11"/>
  <c r="AA393" i="11"/>
  <c r="AB393" i="11"/>
  <c r="AE393" i="11"/>
  <c r="AG393" i="11"/>
  <c r="AH393" i="11"/>
  <c r="AJ393" i="11"/>
  <c r="AA394" i="11"/>
  <c r="AB394" i="11"/>
  <c r="AE394" i="11"/>
  <c r="AG394" i="11"/>
  <c r="AH394" i="11"/>
  <c r="AJ394" i="11"/>
  <c r="AA395" i="11"/>
  <c r="AB395" i="11"/>
  <c r="AC395" i="11" s="1"/>
  <c r="AE395" i="11"/>
  <c r="AG395" i="11"/>
  <c r="AH395" i="11"/>
  <c r="AJ395" i="11"/>
  <c r="AA396" i="11"/>
  <c r="AB396" i="11"/>
  <c r="AE396" i="11"/>
  <c r="AG396" i="11"/>
  <c r="AH396" i="11"/>
  <c r="AJ396" i="11"/>
  <c r="AA397" i="11"/>
  <c r="AB397" i="11"/>
  <c r="AC397" i="11"/>
  <c r="AE397" i="11"/>
  <c r="AG397" i="11"/>
  <c r="AH397" i="11"/>
  <c r="AJ397" i="11"/>
  <c r="AA398" i="11"/>
  <c r="AB398" i="11"/>
  <c r="AE398" i="11"/>
  <c r="AG398" i="11"/>
  <c r="AH398" i="11"/>
  <c r="AJ398" i="11"/>
  <c r="AA399" i="11"/>
  <c r="AB399" i="11"/>
  <c r="AE399" i="11"/>
  <c r="AG399" i="11"/>
  <c r="AH399" i="11"/>
  <c r="AJ399" i="11"/>
  <c r="AA400" i="11"/>
  <c r="AB400" i="11"/>
  <c r="AE400" i="11"/>
  <c r="AG400" i="11"/>
  <c r="AH400" i="11"/>
  <c r="AJ400" i="11"/>
  <c r="AA401" i="11"/>
  <c r="AB401" i="11"/>
  <c r="AC401" i="11" s="1"/>
  <c r="AE401" i="11"/>
  <c r="AG401" i="11"/>
  <c r="AH401" i="11"/>
  <c r="AJ401" i="11"/>
  <c r="AA402" i="11"/>
  <c r="AB402" i="11"/>
  <c r="AE402" i="11"/>
  <c r="AG402" i="11"/>
  <c r="AH402" i="11"/>
  <c r="AJ402" i="11"/>
  <c r="AA403" i="11"/>
  <c r="AB403" i="11"/>
  <c r="AE403" i="11"/>
  <c r="AG403" i="11"/>
  <c r="AH403" i="11"/>
  <c r="AJ403" i="11"/>
  <c r="AA404" i="11"/>
  <c r="AB404" i="11"/>
  <c r="AC404" i="11" s="1"/>
  <c r="AE404" i="11"/>
  <c r="AG404" i="11"/>
  <c r="AH404" i="11"/>
  <c r="AJ404" i="11"/>
  <c r="AA405" i="11"/>
  <c r="AB405" i="11"/>
  <c r="AE405" i="11"/>
  <c r="AG405" i="11"/>
  <c r="AH405" i="11"/>
  <c r="AJ405" i="11"/>
  <c r="AA406" i="11"/>
  <c r="AB406" i="11"/>
  <c r="AC406" i="11"/>
  <c r="AE406" i="11"/>
  <c r="AG406" i="11"/>
  <c r="AH406" i="11"/>
  <c r="AJ406" i="11"/>
  <c r="AA407" i="11"/>
  <c r="AB407" i="11"/>
  <c r="AE407" i="11"/>
  <c r="AG407" i="11"/>
  <c r="AH407" i="11"/>
  <c r="AJ407" i="11"/>
  <c r="AA408" i="11"/>
  <c r="AB408" i="11"/>
  <c r="AE408" i="11"/>
  <c r="AG408" i="11"/>
  <c r="AH408" i="11"/>
  <c r="AJ408" i="11"/>
  <c r="AA409" i="11"/>
  <c r="AB409" i="11"/>
  <c r="AC409" i="11" s="1"/>
  <c r="AE409" i="11"/>
  <c r="AG409" i="11"/>
  <c r="AH409" i="11"/>
  <c r="AJ409" i="11"/>
  <c r="AA410" i="11"/>
  <c r="AB410" i="11"/>
  <c r="AE410" i="11"/>
  <c r="AG410" i="11"/>
  <c r="AH410" i="11"/>
  <c r="AJ410" i="11"/>
  <c r="AA411" i="11"/>
  <c r="AB411" i="11"/>
  <c r="AE411" i="11"/>
  <c r="AG411" i="11"/>
  <c r="AH411" i="11"/>
  <c r="AJ411" i="11"/>
  <c r="AA412" i="11"/>
  <c r="AB412" i="11"/>
  <c r="AE412" i="11"/>
  <c r="AG412" i="11"/>
  <c r="AH412" i="11"/>
  <c r="AJ412" i="11"/>
  <c r="AA413" i="11"/>
  <c r="AB413" i="11"/>
  <c r="AC413" i="11" s="1"/>
  <c r="AE413" i="11"/>
  <c r="AG413" i="11"/>
  <c r="AH413" i="11"/>
  <c r="AJ413" i="11"/>
  <c r="AA414" i="11"/>
  <c r="AB414" i="11"/>
  <c r="AE414" i="11"/>
  <c r="AG414" i="11"/>
  <c r="AH414" i="11"/>
  <c r="AJ414" i="11"/>
  <c r="AA415" i="11"/>
  <c r="AB415" i="11"/>
  <c r="AE415" i="11"/>
  <c r="AG415" i="11"/>
  <c r="AH415" i="11"/>
  <c r="AJ415" i="11"/>
  <c r="AA416" i="11"/>
  <c r="AB416" i="11"/>
  <c r="AC416" i="11"/>
  <c r="AE416" i="11"/>
  <c r="AG416" i="11"/>
  <c r="AH416" i="11"/>
  <c r="AJ416" i="11"/>
  <c r="AA417" i="11"/>
  <c r="AB417" i="11"/>
  <c r="AC417" i="11" s="1"/>
  <c r="AE417" i="11"/>
  <c r="AG417" i="11"/>
  <c r="AH417" i="11"/>
  <c r="AJ417" i="11"/>
  <c r="AA418" i="11"/>
  <c r="AB418" i="11"/>
  <c r="AE418" i="11"/>
  <c r="AG418" i="11"/>
  <c r="AH418" i="11"/>
  <c r="AJ418" i="11"/>
  <c r="AA419" i="11"/>
  <c r="AB419" i="11"/>
  <c r="AE419" i="11"/>
  <c r="AG419" i="11"/>
  <c r="AH419" i="11"/>
  <c r="AJ419" i="11"/>
  <c r="AA420" i="11"/>
  <c r="AB420" i="11"/>
  <c r="AE420" i="11"/>
  <c r="AG420" i="11"/>
  <c r="AH420" i="11"/>
  <c r="AJ420" i="11"/>
  <c r="AA421" i="11"/>
  <c r="AB421" i="11"/>
  <c r="AE421" i="11"/>
  <c r="AG421" i="11"/>
  <c r="AH421" i="11"/>
  <c r="AJ421" i="11"/>
  <c r="AA422" i="11"/>
  <c r="AB422" i="11"/>
  <c r="AC422" i="11" s="1"/>
  <c r="AE422" i="11"/>
  <c r="AG422" i="11"/>
  <c r="AH422" i="11"/>
  <c r="AJ422" i="11"/>
  <c r="AA423" i="11"/>
  <c r="AB423" i="11"/>
  <c r="AC423" i="11" s="1"/>
  <c r="AE423" i="11"/>
  <c r="AG423" i="11"/>
  <c r="AH423" i="11"/>
  <c r="AJ423" i="11"/>
  <c r="AA424" i="11"/>
  <c r="AB424" i="11"/>
  <c r="AE424" i="11"/>
  <c r="AG424" i="11"/>
  <c r="AH424" i="11"/>
  <c r="AJ424" i="11"/>
  <c r="AA425" i="11"/>
  <c r="AB425" i="11"/>
  <c r="AC425" i="11"/>
  <c r="AE425" i="11"/>
  <c r="AG425" i="11"/>
  <c r="AH425" i="11"/>
  <c r="AJ425" i="11"/>
  <c r="AA426" i="11"/>
  <c r="AB426" i="11"/>
  <c r="AE426" i="11"/>
  <c r="AG426" i="11"/>
  <c r="AH426" i="11"/>
  <c r="AJ426" i="11"/>
  <c r="AA427" i="11"/>
  <c r="AB427" i="11"/>
  <c r="AE427" i="11"/>
  <c r="AG427" i="11"/>
  <c r="AH427" i="11"/>
  <c r="AJ427" i="11"/>
  <c r="AA428" i="11"/>
  <c r="AB428" i="11"/>
  <c r="AE428" i="11"/>
  <c r="AG428" i="11"/>
  <c r="AH428" i="11"/>
  <c r="AJ428" i="11"/>
  <c r="AA429" i="11"/>
  <c r="AB429" i="11"/>
  <c r="AE429" i="11"/>
  <c r="AG429" i="11"/>
  <c r="AH429" i="11"/>
  <c r="AJ429" i="11"/>
  <c r="AA430" i="11"/>
  <c r="AB430" i="11"/>
  <c r="AE430" i="11"/>
  <c r="AG430" i="11"/>
  <c r="AH430" i="11"/>
  <c r="AJ430" i="11"/>
  <c r="AA431" i="11"/>
  <c r="AB431" i="11"/>
  <c r="AC431" i="11"/>
  <c r="AE431" i="11"/>
  <c r="AG431" i="11"/>
  <c r="AH431" i="11"/>
  <c r="AJ431" i="11"/>
  <c r="AA432" i="11"/>
  <c r="AB432" i="11"/>
  <c r="AE432" i="11"/>
  <c r="AG432" i="11"/>
  <c r="AH432" i="11"/>
  <c r="AJ432" i="11"/>
  <c r="AA433" i="11"/>
  <c r="AB433" i="11"/>
  <c r="AE433" i="11"/>
  <c r="AG433" i="11"/>
  <c r="AH433" i="11"/>
  <c r="AJ433" i="11"/>
  <c r="AA434" i="11"/>
  <c r="AB434" i="11"/>
  <c r="AC434" i="11"/>
  <c r="AE434" i="11"/>
  <c r="AK434" i="11" s="1"/>
  <c r="AG434" i="11"/>
  <c r="AH434" i="11"/>
  <c r="AJ434" i="11"/>
  <c r="AA435" i="11"/>
  <c r="AB435" i="11"/>
  <c r="AC435" i="11" s="1"/>
  <c r="AE435" i="11"/>
  <c r="AG435" i="11"/>
  <c r="AH435" i="11"/>
  <c r="AJ435" i="11"/>
  <c r="AA436" i="11"/>
  <c r="AB436" i="11"/>
  <c r="AC436" i="11"/>
  <c r="AE436" i="11"/>
  <c r="AG436" i="11"/>
  <c r="AH436" i="11"/>
  <c r="AJ436" i="11"/>
  <c r="AA437" i="11"/>
  <c r="AB437" i="11"/>
  <c r="AE437" i="11"/>
  <c r="AG437" i="11"/>
  <c r="AH437" i="11"/>
  <c r="AJ437" i="11"/>
  <c r="AA438" i="11"/>
  <c r="AB438" i="11"/>
  <c r="AE438" i="11"/>
  <c r="AG438" i="11"/>
  <c r="AH438" i="11"/>
  <c r="AJ438" i="11"/>
  <c r="AA439" i="11"/>
  <c r="AB439" i="11"/>
  <c r="AE439" i="11"/>
  <c r="AG439" i="11"/>
  <c r="AH439" i="11"/>
  <c r="AJ439" i="11"/>
  <c r="AA440" i="11"/>
  <c r="AB440" i="11"/>
  <c r="AC440" i="11" s="1"/>
  <c r="AE440" i="11"/>
  <c r="AG440" i="11"/>
  <c r="AH440" i="11"/>
  <c r="AJ440" i="11"/>
  <c r="AA441" i="11"/>
  <c r="AB441" i="11"/>
  <c r="AE441" i="11"/>
  <c r="AG441" i="11"/>
  <c r="AH441" i="11"/>
  <c r="AJ441" i="11"/>
  <c r="AA442" i="11"/>
  <c r="AB442" i="11"/>
  <c r="AC442" i="11"/>
  <c r="AE442" i="11"/>
  <c r="AG442" i="11"/>
  <c r="AH442" i="11"/>
  <c r="AJ442" i="11"/>
  <c r="AA443" i="11"/>
  <c r="AB443" i="11"/>
  <c r="AC443" i="11" s="1"/>
  <c r="AE443" i="11"/>
  <c r="AG443" i="11"/>
  <c r="AH443" i="11"/>
  <c r="AJ443" i="11"/>
  <c r="AA444" i="11"/>
  <c r="AB444" i="11"/>
  <c r="AE444" i="11"/>
  <c r="AG444" i="11"/>
  <c r="AH444" i="11"/>
  <c r="AJ444" i="11"/>
  <c r="AA445" i="11"/>
  <c r="AB445" i="11"/>
  <c r="AE445" i="11"/>
  <c r="AG445" i="11"/>
  <c r="AH445" i="11"/>
  <c r="AJ445" i="11"/>
  <c r="AA446" i="11"/>
  <c r="AC446" i="11" s="1"/>
  <c r="AB446" i="11"/>
  <c r="AE446" i="11"/>
  <c r="AG446" i="11"/>
  <c r="AH446" i="11"/>
  <c r="AJ446" i="11"/>
  <c r="AA447" i="11"/>
  <c r="AB447" i="11"/>
  <c r="AC447" i="11"/>
  <c r="AE447" i="11"/>
  <c r="AG447" i="11"/>
  <c r="AH447" i="11"/>
  <c r="AJ447" i="11"/>
  <c r="AA448" i="11"/>
  <c r="AB448" i="11"/>
  <c r="AE448" i="11"/>
  <c r="AG448" i="11"/>
  <c r="AH448" i="11"/>
  <c r="AJ448" i="11"/>
  <c r="AA449" i="11"/>
  <c r="AB449" i="11"/>
  <c r="AE449" i="11"/>
  <c r="AG449" i="11"/>
  <c r="AH449" i="11"/>
  <c r="AJ449" i="11"/>
  <c r="AA450" i="11"/>
  <c r="AB450" i="11"/>
  <c r="AE450" i="11"/>
  <c r="AG450" i="11"/>
  <c r="AH450" i="11"/>
  <c r="AJ450" i="11"/>
  <c r="AA451" i="11"/>
  <c r="AB451" i="11"/>
  <c r="AC451" i="11"/>
  <c r="AE451" i="11"/>
  <c r="AG451" i="11"/>
  <c r="AH451" i="11"/>
  <c r="AJ451" i="11"/>
  <c r="AA452" i="11"/>
  <c r="AB452" i="11"/>
  <c r="AE452" i="11"/>
  <c r="AG452" i="11"/>
  <c r="AH452" i="11"/>
  <c r="AJ452" i="11"/>
  <c r="AA453" i="11"/>
  <c r="AB453" i="11"/>
  <c r="AE453" i="11"/>
  <c r="AG453" i="11"/>
  <c r="AH453" i="11"/>
  <c r="AJ453" i="11"/>
  <c r="AA454" i="11"/>
  <c r="AB454" i="11"/>
  <c r="AC454" i="11" s="1"/>
  <c r="AE454" i="11"/>
  <c r="AG454" i="11"/>
  <c r="AH454" i="11"/>
  <c r="AJ454" i="11"/>
  <c r="AA455" i="11"/>
  <c r="AB455" i="11"/>
  <c r="AC455" i="11" s="1"/>
  <c r="AE455" i="11"/>
  <c r="AG455" i="11"/>
  <c r="AH455" i="11"/>
  <c r="AJ455" i="11"/>
  <c r="AA456" i="11"/>
  <c r="AB456" i="11"/>
  <c r="AC456" i="11" s="1"/>
  <c r="AE456" i="11"/>
  <c r="AG456" i="11"/>
  <c r="AH456" i="11"/>
  <c r="AJ456" i="11"/>
  <c r="AA457" i="11"/>
  <c r="AC457" i="11" s="1"/>
  <c r="AB457" i="11"/>
  <c r="AE457" i="11"/>
  <c r="AG457" i="11"/>
  <c r="AH457" i="11"/>
  <c r="AJ457" i="11"/>
  <c r="AA458" i="11"/>
  <c r="AB458" i="11"/>
  <c r="AC458" i="11" s="1"/>
  <c r="AE458" i="11"/>
  <c r="AG458" i="11"/>
  <c r="AH458" i="11"/>
  <c r="AJ458" i="11"/>
  <c r="AA459" i="11"/>
  <c r="AB459" i="11"/>
  <c r="AE459" i="11"/>
  <c r="AG459" i="11"/>
  <c r="AH459" i="11"/>
  <c r="AJ459" i="11"/>
  <c r="AA460" i="11"/>
  <c r="AB460" i="11"/>
  <c r="AC460" i="11"/>
  <c r="AE460" i="11"/>
  <c r="AG460" i="11"/>
  <c r="AH460" i="11"/>
  <c r="AJ460" i="11"/>
  <c r="AA461" i="11"/>
  <c r="AB461" i="11"/>
  <c r="AC461" i="11" s="1"/>
  <c r="AE461" i="11"/>
  <c r="AG461" i="11"/>
  <c r="AH461" i="11"/>
  <c r="AJ461" i="11"/>
  <c r="AA462" i="11"/>
  <c r="AB462" i="11"/>
  <c r="AE462" i="11"/>
  <c r="AG462" i="11"/>
  <c r="AH462" i="11"/>
  <c r="AJ462" i="11"/>
  <c r="AA463" i="11"/>
  <c r="AB463" i="11"/>
  <c r="AE463" i="11"/>
  <c r="AG463" i="11"/>
  <c r="AH463" i="11"/>
  <c r="AJ463" i="11"/>
  <c r="AA464" i="11"/>
  <c r="AC464" i="11" s="1"/>
  <c r="AB464" i="11"/>
  <c r="AE464" i="11"/>
  <c r="AG464" i="11"/>
  <c r="AH464" i="11"/>
  <c r="AJ464" i="11"/>
  <c r="AA465" i="11"/>
  <c r="AB465" i="11"/>
  <c r="AC465" i="11" s="1"/>
  <c r="AE465" i="11"/>
  <c r="AG465" i="11"/>
  <c r="AH465" i="11"/>
  <c r="AJ465" i="11"/>
  <c r="AA466" i="11"/>
  <c r="AB466" i="11"/>
  <c r="AC466" i="11" s="1"/>
  <c r="AE466" i="11"/>
  <c r="AG466" i="11"/>
  <c r="AH466" i="11"/>
  <c r="AJ466" i="11"/>
  <c r="AA467" i="11"/>
  <c r="AB467" i="11"/>
  <c r="AC467" i="11" s="1"/>
  <c r="AE467" i="11"/>
  <c r="AG467" i="11"/>
  <c r="AH467" i="11"/>
  <c r="AJ467" i="11"/>
  <c r="AA468" i="11"/>
  <c r="AB468" i="11"/>
  <c r="AC468" i="11" s="1"/>
  <c r="AE468" i="11"/>
  <c r="AG468" i="11"/>
  <c r="AH468" i="11"/>
  <c r="AJ468" i="11"/>
  <c r="AA469" i="11"/>
  <c r="AB469" i="11"/>
  <c r="AE469" i="11"/>
  <c r="AG469" i="11"/>
  <c r="AH469" i="11"/>
  <c r="AJ469" i="11"/>
  <c r="AA470" i="11"/>
  <c r="AB470" i="11"/>
  <c r="AC470" i="11" s="1"/>
  <c r="AE470" i="11"/>
  <c r="AG470" i="11"/>
  <c r="AH470" i="11"/>
  <c r="AJ470" i="11"/>
  <c r="AA471" i="11"/>
  <c r="AB471" i="11"/>
  <c r="AE471" i="11"/>
  <c r="AG471" i="11"/>
  <c r="AH471" i="11"/>
  <c r="AJ471" i="11"/>
  <c r="AA472" i="11"/>
  <c r="AB472" i="11"/>
  <c r="AC472" i="11"/>
  <c r="AE472" i="11"/>
  <c r="AG472" i="11"/>
  <c r="AH472" i="11"/>
  <c r="AJ472" i="11"/>
  <c r="AA473" i="11"/>
  <c r="AB473" i="11"/>
  <c r="AC473" i="11" s="1"/>
  <c r="AE473" i="11"/>
  <c r="AG473" i="11"/>
  <c r="AH473" i="11"/>
  <c r="AJ473" i="11"/>
  <c r="AA474" i="11"/>
  <c r="AB474" i="11"/>
  <c r="AE474" i="11"/>
  <c r="AK474" i="11" s="1"/>
  <c r="AG474" i="11"/>
  <c r="AH474" i="11"/>
  <c r="AJ474" i="11"/>
  <c r="AA475" i="11"/>
  <c r="AB475" i="11"/>
  <c r="AE475" i="11"/>
  <c r="AG475" i="11"/>
  <c r="AH475" i="11"/>
  <c r="AJ475" i="11"/>
  <c r="AA476" i="11"/>
  <c r="AB476" i="11"/>
  <c r="AC476" i="11" s="1"/>
  <c r="AE476" i="11"/>
  <c r="AG476" i="11"/>
  <c r="AH476" i="11"/>
  <c r="AJ476" i="11"/>
  <c r="AA477" i="11"/>
  <c r="AB477" i="11"/>
  <c r="AE477" i="11"/>
  <c r="AG477" i="11"/>
  <c r="AH477" i="11"/>
  <c r="AJ477" i="11"/>
  <c r="AA478" i="11"/>
  <c r="AB478" i="11"/>
  <c r="AC478" i="11" s="1"/>
  <c r="AE478" i="11"/>
  <c r="AG478" i="11"/>
  <c r="AH478" i="11"/>
  <c r="AJ478" i="11"/>
  <c r="AA479" i="11"/>
  <c r="AB479" i="11"/>
  <c r="AC479" i="11" s="1"/>
  <c r="AE479" i="11"/>
  <c r="AG479" i="11"/>
  <c r="AH479" i="11"/>
  <c r="AJ479" i="11"/>
  <c r="AA480" i="11"/>
  <c r="AB480" i="11"/>
  <c r="AE480" i="11"/>
  <c r="AG480" i="11"/>
  <c r="AH480" i="11"/>
  <c r="AJ480" i="11"/>
  <c r="AA481" i="11"/>
  <c r="AB481" i="11"/>
  <c r="AE481" i="11"/>
  <c r="AK481" i="11" s="1"/>
  <c r="AG481" i="11"/>
  <c r="AH481" i="11"/>
  <c r="AJ481" i="11"/>
  <c r="AA482" i="11"/>
  <c r="AB482" i="11"/>
  <c r="AC482" i="11" s="1"/>
  <c r="AE482" i="11"/>
  <c r="AG482" i="11"/>
  <c r="AH482" i="11"/>
  <c r="AJ482" i="11"/>
  <c r="AA483" i="11"/>
  <c r="AB483" i="11"/>
  <c r="AC483" i="11" s="1"/>
  <c r="AE483" i="11"/>
  <c r="AG483" i="11"/>
  <c r="AH483" i="11"/>
  <c r="AJ483" i="11"/>
  <c r="AA484" i="11"/>
  <c r="AB484" i="11"/>
  <c r="AC484" i="11" s="1"/>
  <c r="AE484" i="11"/>
  <c r="AG484" i="11"/>
  <c r="AH484" i="11"/>
  <c r="AJ484" i="11"/>
  <c r="AA485" i="11"/>
  <c r="AB485" i="11"/>
  <c r="AC485" i="11" s="1"/>
  <c r="AE485" i="11"/>
  <c r="AG485" i="11"/>
  <c r="AH485" i="11"/>
  <c r="AJ485" i="11"/>
  <c r="AA486" i="11"/>
  <c r="AB486" i="11"/>
  <c r="AC486" i="11" s="1"/>
  <c r="AE486" i="11"/>
  <c r="AG486" i="11"/>
  <c r="AH486" i="11"/>
  <c r="AJ486" i="11"/>
  <c r="AA487" i="11"/>
  <c r="AB487" i="11"/>
  <c r="AE487" i="11"/>
  <c r="AG487" i="11"/>
  <c r="AH487" i="11"/>
  <c r="AJ487" i="11"/>
  <c r="AA488" i="11"/>
  <c r="AB488" i="11"/>
  <c r="AE488" i="11"/>
  <c r="AG488" i="11"/>
  <c r="AH488" i="11"/>
  <c r="AJ488" i="11"/>
  <c r="AA489" i="11"/>
  <c r="AB489" i="11"/>
  <c r="AE489" i="11"/>
  <c r="AG489" i="11"/>
  <c r="AH489" i="11"/>
  <c r="AJ489" i="11"/>
  <c r="AA490" i="11"/>
  <c r="AB490" i="11"/>
  <c r="AE490" i="11"/>
  <c r="AG490" i="11"/>
  <c r="AH490" i="11"/>
  <c r="AJ490" i="11"/>
  <c r="AA491" i="11"/>
  <c r="AB491" i="11"/>
  <c r="AC491" i="11" s="1"/>
  <c r="AE491" i="11"/>
  <c r="AG491" i="11"/>
  <c r="AH491" i="11"/>
  <c r="AJ491" i="11"/>
  <c r="AA492" i="11"/>
  <c r="AB492" i="11"/>
  <c r="AE492" i="11"/>
  <c r="AG492" i="11"/>
  <c r="AH492" i="11"/>
  <c r="AJ492" i="11"/>
  <c r="AA493" i="11"/>
  <c r="AB493" i="11"/>
  <c r="AE493" i="11"/>
  <c r="AG493" i="11"/>
  <c r="AH493" i="11"/>
  <c r="AJ493" i="11"/>
  <c r="AA494" i="11"/>
  <c r="AB494" i="11"/>
  <c r="AC494" i="11" s="1"/>
  <c r="AE494" i="11"/>
  <c r="AG494" i="11"/>
  <c r="AH494" i="11"/>
  <c r="AJ494" i="11"/>
  <c r="AA495" i="11"/>
  <c r="AB495" i="11"/>
  <c r="AE495" i="11"/>
  <c r="AG495" i="11"/>
  <c r="AH495" i="11"/>
  <c r="AJ495" i="11"/>
  <c r="AA496" i="11"/>
  <c r="AB496" i="11"/>
  <c r="AE496" i="11"/>
  <c r="AG496" i="11"/>
  <c r="AH496" i="11"/>
  <c r="AJ496" i="11"/>
  <c r="AA497" i="11"/>
  <c r="AB497" i="11"/>
  <c r="AE497" i="11"/>
  <c r="AG497" i="11"/>
  <c r="AH497" i="11"/>
  <c r="AJ497" i="11"/>
  <c r="AA498" i="11"/>
  <c r="AB498" i="11"/>
  <c r="AC498" i="11" s="1"/>
  <c r="AE498" i="11"/>
  <c r="AG498" i="11"/>
  <c r="AH498" i="11"/>
  <c r="AJ498" i="11"/>
  <c r="AA499" i="11"/>
  <c r="AB499" i="11"/>
  <c r="AE499" i="11"/>
  <c r="AG499" i="11"/>
  <c r="AH499" i="11"/>
  <c r="AJ499" i="11"/>
  <c r="AA500" i="11"/>
  <c r="AB500" i="11"/>
  <c r="AC500" i="11"/>
  <c r="AE500" i="11"/>
  <c r="AG500" i="11"/>
  <c r="AH500" i="11"/>
  <c r="AJ500" i="11"/>
  <c r="AA501" i="11"/>
  <c r="AB501" i="11"/>
  <c r="AE501" i="11"/>
  <c r="AG501" i="11"/>
  <c r="AH501" i="11"/>
  <c r="AJ501" i="11"/>
  <c r="AA502" i="11"/>
  <c r="AB502" i="11"/>
  <c r="AE502" i="11"/>
  <c r="AG502" i="11"/>
  <c r="AH502" i="11"/>
  <c r="AJ502" i="11"/>
  <c r="AA503" i="11"/>
  <c r="AB503" i="11"/>
  <c r="AE503" i="11"/>
  <c r="AG503" i="11"/>
  <c r="AH503" i="11"/>
  <c r="AJ503" i="11"/>
  <c r="AA504" i="11"/>
  <c r="AB504" i="11"/>
  <c r="AE504" i="11"/>
  <c r="AG504" i="11"/>
  <c r="AH504" i="11"/>
  <c r="AJ504" i="11"/>
  <c r="AA505" i="11"/>
  <c r="AB505" i="11"/>
  <c r="AC505" i="11" s="1"/>
  <c r="AE505" i="11"/>
  <c r="AG505" i="11"/>
  <c r="AH505" i="11"/>
  <c r="AJ505" i="11"/>
  <c r="AA506" i="11"/>
  <c r="AB506" i="11"/>
  <c r="AC506" i="11" s="1"/>
  <c r="AE506" i="11"/>
  <c r="AG506" i="11"/>
  <c r="AH506" i="11"/>
  <c r="AJ506" i="11"/>
  <c r="AA507" i="11"/>
  <c r="AB507" i="11"/>
  <c r="AE507" i="11"/>
  <c r="AG507" i="11"/>
  <c r="AH507" i="11"/>
  <c r="AJ507" i="11"/>
  <c r="AA508" i="11"/>
  <c r="AB508" i="11"/>
  <c r="AE508" i="11"/>
  <c r="AG508" i="11"/>
  <c r="AH508" i="11"/>
  <c r="AJ508" i="11"/>
  <c r="AA509" i="11"/>
  <c r="AB509" i="11"/>
  <c r="AE509" i="11"/>
  <c r="AG509" i="11"/>
  <c r="AH509" i="11"/>
  <c r="AJ509" i="11"/>
  <c r="AA510" i="11"/>
  <c r="AB510" i="11"/>
  <c r="AE510" i="11"/>
  <c r="AG510" i="11"/>
  <c r="AH510" i="11"/>
  <c r="AJ510" i="11"/>
  <c r="AA511" i="11"/>
  <c r="AB511" i="11"/>
  <c r="AE511" i="11"/>
  <c r="AK511" i="11" s="1"/>
  <c r="AG511" i="11"/>
  <c r="AH511" i="11"/>
  <c r="AJ511" i="11"/>
  <c r="AA512" i="11"/>
  <c r="AB512" i="11"/>
  <c r="AE512" i="11"/>
  <c r="AG512" i="11"/>
  <c r="AH512" i="11"/>
  <c r="AJ512" i="11"/>
  <c r="AA513" i="11"/>
  <c r="AB513" i="11"/>
  <c r="AE513" i="11"/>
  <c r="AG513" i="11"/>
  <c r="AH513" i="11"/>
  <c r="AJ513" i="11"/>
  <c r="AA514" i="11"/>
  <c r="AB514" i="11"/>
  <c r="AE514" i="11"/>
  <c r="AG514" i="11"/>
  <c r="AH514" i="11"/>
  <c r="AJ514" i="11"/>
  <c r="AA515" i="11"/>
  <c r="AB515" i="11"/>
  <c r="AC515" i="11"/>
  <c r="AE515" i="11"/>
  <c r="AG515" i="11"/>
  <c r="AH515" i="11"/>
  <c r="AJ515" i="11"/>
  <c r="AA516" i="11"/>
  <c r="AB516" i="11"/>
  <c r="AE516" i="11"/>
  <c r="AG516" i="11"/>
  <c r="AH516" i="11"/>
  <c r="AJ516" i="11"/>
  <c r="AA517" i="11"/>
  <c r="AB517" i="11"/>
  <c r="AC517" i="11"/>
  <c r="AE517" i="11"/>
  <c r="AG517" i="11"/>
  <c r="AH517" i="11"/>
  <c r="AJ517" i="11"/>
  <c r="AA518" i="11"/>
  <c r="AB518" i="11"/>
  <c r="AE518" i="11"/>
  <c r="AG518" i="11"/>
  <c r="AH518" i="11"/>
  <c r="AJ518" i="11"/>
  <c r="AA519" i="11"/>
  <c r="AB519" i="11"/>
  <c r="AC519" i="11"/>
  <c r="AE519" i="11"/>
  <c r="AG519" i="11"/>
  <c r="AH519" i="11"/>
  <c r="AJ519" i="11"/>
  <c r="AA520" i="11"/>
  <c r="AB520" i="11"/>
  <c r="AE520" i="11"/>
  <c r="AK520" i="11" s="1"/>
  <c r="AG520" i="11"/>
  <c r="AH520" i="11"/>
  <c r="AJ520" i="11"/>
  <c r="AA521" i="11"/>
  <c r="AB521" i="11"/>
  <c r="AE521" i="11"/>
  <c r="AG521" i="11"/>
  <c r="AH521" i="11"/>
  <c r="AJ521" i="11"/>
  <c r="AA522" i="11"/>
  <c r="AB522" i="11"/>
  <c r="AE522" i="11"/>
  <c r="AG522" i="11"/>
  <c r="AH522" i="11"/>
  <c r="AJ522" i="11"/>
  <c r="AA523" i="11"/>
  <c r="AB523" i="11"/>
  <c r="AC523" i="11" s="1"/>
  <c r="AE523" i="11"/>
  <c r="AG523" i="11"/>
  <c r="AH523" i="11"/>
  <c r="AJ523" i="11"/>
  <c r="AA524" i="11"/>
  <c r="AB524" i="11"/>
  <c r="AE524" i="11"/>
  <c r="AG524" i="11"/>
  <c r="AH524" i="11"/>
  <c r="AJ524" i="11"/>
  <c r="AA525" i="11"/>
  <c r="AB525" i="11"/>
  <c r="AE525" i="11"/>
  <c r="AG525" i="11"/>
  <c r="AH525" i="11"/>
  <c r="AJ525" i="11"/>
  <c r="AA526" i="11"/>
  <c r="AB526" i="11"/>
  <c r="AE526" i="11"/>
  <c r="AK526" i="11" s="1"/>
  <c r="AG526" i="11"/>
  <c r="AH526" i="11"/>
  <c r="AJ526" i="11"/>
  <c r="AA527" i="11"/>
  <c r="AB527" i="11"/>
  <c r="AE527" i="11"/>
  <c r="AG527" i="11"/>
  <c r="AH527" i="11"/>
  <c r="AJ527" i="11"/>
  <c r="AA528" i="11"/>
  <c r="AB528" i="11"/>
  <c r="AE528" i="11"/>
  <c r="AG528" i="11"/>
  <c r="AH528" i="11"/>
  <c r="AJ528" i="11"/>
  <c r="AA529" i="11"/>
  <c r="AB529" i="11"/>
  <c r="AE529" i="11"/>
  <c r="AG529" i="11"/>
  <c r="AH529" i="11"/>
  <c r="AJ529" i="11"/>
  <c r="AA530" i="11"/>
  <c r="AB530" i="11"/>
  <c r="AC530" i="11" s="1"/>
  <c r="AE530" i="11"/>
  <c r="AG530" i="11"/>
  <c r="AH530" i="11"/>
  <c r="AJ530" i="11"/>
  <c r="AA531" i="11"/>
  <c r="AB531" i="11"/>
  <c r="AC531" i="11" s="1"/>
  <c r="AE531" i="11"/>
  <c r="AG531" i="11"/>
  <c r="AH531" i="11"/>
  <c r="AJ531" i="11"/>
  <c r="AA532" i="11"/>
  <c r="AB532" i="11"/>
  <c r="AE532" i="11"/>
  <c r="AG532" i="11"/>
  <c r="AH532" i="11"/>
  <c r="AJ532" i="11"/>
  <c r="AA533" i="11"/>
  <c r="AB533" i="11"/>
  <c r="AE533" i="11"/>
  <c r="AG533" i="11"/>
  <c r="AH533" i="11"/>
  <c r="AJ533" i="11"/>
  <c r="AA534" i="11"/>
  <c r="AB534" i="11"/>
  <c r="AC534" i="11" s="1"/>
  <c r="AE534" i="11"/>
  <c r="AG534" i="11"/>
  <c r="AH534" i="11"/>
  <c r="AJ534" i="11"/>
  <c r="AA535" i="11"/>
  <c r="AB535" i="11"/>
  <c r="AE535" i="11"/>
  <c r="AG535" i="11"/>
  <c r="AH535" i="11"/>
  <c r="AJ535" i="11"/>
  <c r="AA536" i="11"/>
  <c r="AB536" i="11"/>
  <c r="AE536" i="11"/>
  <c r="AG536" i="11"/>
  <c r="AH536" i="11"/>
  <c r="AJ536" i="11"/>
  <c r="AA537" i="11"/>
  <c r="AB537" i="11"/>
  <c r="AE537" i="11"/>
  <c r="AG537" i="11"/>
  <c r="AH537" i="11"/>
  <c r="AJ537" i="11"/>
  <c r="AA538" i="11"/>
  <c r="AB538" i="11"/>
  <c r="AC538" i="11" s="1"/>
  <c r="AE538" i="11"/>
  <c r="AG538" i="11"/>
  <c r="AH538" i="11"/>
  <c r="AJ538" i="11"/>
  <c r="AA539" i="11"/>
  <c r="AB539" i="11"/>
  <c r="AE539" i="11"/>
  <c r="AG539" i="11"/>
  <c r="AH539" i="11"/>
  <c r="AJ539" i="11"/>
  <c r="AK539" i="11" s="1"/>
  <c r="AA540" i="11"/>
  <c r="AB540" i="11"/>
  <c r="AC540" i="11" s="1"/>
  <c r="AE540" i="11"/>
  <c r="AG540" i="11"/>
  <c r="AH540" i="11"/>
  <c r="AJ540" i="11"/>
  <c r="AA541" i="11"/>
  <c r="AB541" i="11"/>
  <c r="AC541" i="11"/>
  <c r="AE541" i="11"/>
  <c r="AG541" i="11"/>
  <c r="AH541" i="11"/>
  <c r="AJ541" i="11"/>
  <c r="AA542" i="11"/>
  <c r="AB542" i="11"/>
  <c r="AE542" i="11"/>
  <c r="AG542" i="11"/>
  <c r="AH542" i="11"/>
  <c r="AJ542" i="11"/>
  <c r="AA543" i="11"/>
  <c r="AB543" i="11"/>
  <c r="AE543" i="11"/>
  <c r="AG543" i="11"/>
  <c r="AH543" i="11"/>
  <c r="AJ543" i="11"/>
  <c r="AA544" i="11"/>
  <c r="AB544" i="11"/>
  <c r="AE544" i="11"/>
  <c r="AG544" i="11"/>
  <c r="AH544" i="11"/>
  <c r="AJ544" i="11"/>
  <c r="AA545" i="11"/>
  <c r="AB545" i="11"/>
  <c r="AE545" i="11"/>
  <c r="AG545" i="11"/>
  <c r="AH545" i="11"/>
  <c r="AJ545" i="11"/>
  <c r="AA546" i="11"/>
  <c r="AB546" i="11"/>
  <c r="AE546" i="11"/>
  <c r="AG546" i="11"/>
  <c r="AH546" i="11"/>
  <c r="AJ546" i="11"/>
  <c r="AA547" i="11"/>
  <c r="AB547" i="11"/>
  <c r="AE547" i="11"/>
  <c r="AG547" i="11"/>
  <c r="AH547" i="11"/>
  <c r="AJ547" i="11"/>
  <c r="AA548" i="11"/>
  <c r="AB548" i="11"/>
  <c r="AC548" i="11" s="1"/>
  <c r="AE548" i="11"/>
  <c r="AG548" i="11"/>
  <c r="AH548" i="11"/>
  <c r="AJ548" i="11"/>
  <c r="AA549" i="11"/>
  <c r="AB549" i="11"/>
  <c r="AE549" i="11"/>
  <c r="AG549" i="11"/>
  <c r="AH549" i="11"/>
  <c r="AJ549" i="11"/>
  <c r="AA550" i="11"/>
  <c r="AB550" i="11"/>
  <c r="AE550" i="11"/>
  <c r="AG550" i="11"/>
  <c r="AH550" i="11"/>
  <c r="AJ550" i="11"/>
  <c r="AA551" i="11"/>
  <c r="AB551" i="11"/>
  <c r="AC551" i="11"/>
  <c r="AE551" i="11"/>
  <c r="AG551" i="11"/>
  <c r="AH551" i="11"/>
  <c r="AJ551" i="11"/>
  <c r="AA552" i="11"/>
  <c r="AB552" i="11"/>
  <c r="AC552" i="11" s="1"/>
  <c r="AE552" i="11"/>
  <c r="AG552" i="11"/>
  <c r="AH552" i="11"/>
  <c r="AJ552" i="11"/>
  <c r="AA553" i="11"/>
  <c r="AB553" i="11"/>
  <c r="AE553" i="11"/>
  <c r="AG553" i="11"/>
  <c r="AH553" i="11"/>
  <c r="AJ553" i="11"/>
  <c r="AA554" i="11"/>
  <c r="AB554" i="11"/>
  <c r="AC554" i="11" s="1"/>
  <c r="AE554" i="11"/>
  <c r="AG554" i="11"/>
  <c r="AH554" i="11"/>
  <c r="AJ554" i="11"/>
  <c r="AA555" i="11"/>
  <c r="AB555" i="11"/>
  <c r="AE555" i="11"/>
  <c r="AG555" i="11"/>
  <c r="AH555" i="11"/>
  <c r="AJ555" i="11"/>
  <c r="AA556" i="11"/>
  <c r="AB556" i="11"/>
  <c r="AE556" i="11"/>
  <c r="AG556" i="11"/>
  <c r="AH556" i="11"/>
  <c r="AJ556" i="11"/>
  <c r="AA557" i="11"/>
  <c r="AB557" i="11"/>
  <c r="AC557" i="11" s="1"/>
  <c r="AE557" i="11"/>
  <c r="AG557" i="11"/>
  <c r="AH557" i="11"/>
  <c r="AJ557" i="11"/>
  <c r="AA558" i="11"/>
  <c r="AB558" i="11"/>
  <c r="AC558" i="11" s="1"/>
  <c r="AE558" i="11"/>
  <c r="AG558" i="11"/>
  <c r="AH558" i="11"/>
  <c r="AJ558" i="11"/>
  <c r="AA559" i="11"/>
  <c r="AB559" i="11"/>
  <c r="AE559" i="11"/>
  <c r="AG559" i="11"/>
  <c r="AH559" i="11"/>
  <c r="AJ559" i="11"/>
  <c r="AA560" i="11"/>
  <c r="AB560" i="11"/>
  <c r="AE560" i="11"/>
  <c r="AG560" i="11"/>
  <c r="AH560" i="11"/>
  <c r="AJ560" i="11"/>
  <c r="AA561" i="11"/>
  <c r="AB561" i="11"/>
  <c r="AC561" i="11" s="1"/>
  <c r="AE561" i="11"/>
  <c r="AG561" i="11"/>
  <c r="AH561" i="11"/>
  <c r="AJ561" i="11"/>
  <c r="AA562" i="11"/>
  <c r="AB562" i="11"/>
  <c r="AE562" i="11"/>
  <c r="AG562" i="11"/>
  <c r="AH562" i="11"/>
  <c r="AJ562" i="11"/>
  <c r="AA563" i="11"/>
  <c r="AB563" i="11"/>
  <c r="AC563" i="11" s="1"/>
  <c r="AE563" i="11"/>
  <c r="AG563" i="11"/>
  <c r="AH563" i="11"/>
  <c r="AJ563" i="11"/>
  <c r="AA564" i="11"/>
  <c r="AB564" i="11"/>
  <c r="AE564" i="11"/>
  <c r="AG564" i="11"/>
  <c r="AH564" i="11"/>
  <c r="AJ564" i="11"/>
  <c r="AA565" i="11"/>
  <c r="AB565" i="11"/>
  <c r="AE565" i="11"/>
  <c r="AK565" i="11" s="1"/>
  <c r="AG565" i="11"/>
  <c r="AH565" i="11"/>
  <c r="AJ565" i="11"/>
  <c r="AA566" i="11"/>
  <c r="AB566" i="11"/>
  <c r="AC566" i="11" s="1"/>
  <c r="AE566" i="11"/>
  <c r="AG566" i="11"/>
  <c r="AH566" i="11"/>
  <c r="AJ566" i="11"/>
  <c r="AA567" i="11"/>
  <c r="AB567" i="11"/>
  <c r="AE567" i="11"/>
  <c r="AK567" i="11" s="1"/>
  <c r="AG567" i="11"/>
  <c r="AH567" i="11"/>
  <c r="AJ567" i="11"/>
  <c r="AA568" i="11"/>
  <c r="AB568" i="11"/>
  <c r="AE568" i="11"/>
  <c r="AK568" i="11" s="1"/>
  <c r="AG568" i="11"/>
  <c r="AH568" i="11"/>
  <c r="AJ568" i="11"/>
  <c r="AA569" i="11"/>
  <c r="AB569" i="11"/>
  <c r="AC569" i="11" s="1"/>
  <c r="AE569" i="11"/>
  <c r="AG569" i="11"/>
  <c r="AH569" i="11"/>
  <c r="AJ569" i="11"/>
  <c r="AA570" i="11"/>
  <c r="AB570" i="11"/>
  <c r="AE570" i="11"/>
  <c r="AG570" i="11"/>
  <c r="AH570" i="11"/>
  <c r="AJ570" i="11"/>
  <c r="AA571" i="11"/>
  <c r="AB571" i="11"/>
  <c r="AC571" i="11"/>
  <c r="AE571" i="11"/>
  <c r="AK571" i="11" s="1"/>
  <c r="AG571" i="11"/>
  <c r="AH571" i="11"/>
  <c r="AJ571" i="11"/>
  <c r="AA572" i="11"/>
  <c r="AB572" i="11"/>
  <c r="AC572" i="11" s="1"/>
  <c r="AE572" i="11"/>
  <c r="AG572" i="11"/>
  <c r="AH572" i="11"/>
  <c r="AJ572" i="11"/>
  <c r="AA573" i="11"/>
  <c r="AB573" i="11"/>
  <c r="AC573" i="11"/>
  <c r="AE573" i="11"/>
  <c r="AG573" i="11"/>
  <c r="AH573" i="11"/>
  <c r="AJ573" i="11"/>
  <c r="AA574" i="11"/>
  <c r="AB574" i="11"/>
  <c r="AE574" i="11"/>
  <c r="AG574" i="11"/>
  <c r="AH574" i="11"/>
  <c r="AJ574" i="11"/>
  <c r="AA575" i="11"/>
  <c r="AB575" i="11"/>
  <c r="AE575" i="11"/>
  <c r="AK575" i="11" s="1"/>
  <c r="AG575" i="11"/>
  <c r="AH575" i="11"/>
  <c r="AJ575" i="11"/>
  <c r="AA576" i="11"/>
  <c r="AB576" i="11"/>
  <c r="AE576" i="11"/>
  <c r="AG576" i="11"/>
  <c r="AH576" i="11"/>
  <c r="AJ576" i="11"/>
  <c r="AA577" i="11"/>
  <c r="AB577" i="11"/>
  <c r="AC577" i="11" s="1"/>
  <c r="AE577" i="11"/>
  <c r="AK577" i="11" s="1"/>
  <c r="AG577" i="11"/>
  <c r="AH577" i="11"/>
  <c r="AJ577" i="11"/>
  <c r="AA578" i="11"/>
  <c r="AB578" i="11"/>
  <c r="AE578" i="11"/>
  <c r="AG578" i="11"/>
  <c r="AH578" i="11"/>
  <c r="AJ578" i="11"/>
  <c r="AA579" i="11"/>
  <c r="AB579" i="11"/>
  <c r="AE579" i="11"/>
  <c r="AK579" i="11" s="1"/>
  <c r="AG579" i="11"/>
  <c r="AH579" i="11"/>
  <c r="AJ579" i="11"/>
  <c r="AA580" i="11"/>
  <c r="AB580" i="11"/>
  <c r="AC580" i="11" s="1"/>
  <c r="AE580" i="11"/>
  <c r="AG580" i="11"/>
  <c r="AH580" i="11"/>
  <c r="AJ580" i="11"/>
  <c r="AA581" i="11"/>
  <c r="AB581" i="11"/>
  <c r="AE581" i="11"/>
  <c r="AG581" i="11"/>
  <c r="AH581" i="11"/>
  <c r="AJ581" i="11"/>
  <c r="AA582" i="11"/>
  <c r="AB582" i="11"/>
  <c r="AC582" i="11" s="1"/>
  <c r="AE582" i="11"/>
  <c r="AK582" i="11" s="1"/>
  <c r="AG582" i="11"/>
  <c r="AH582" i="11"/>
  <c r="AJ582" i="11"/>
  <c r="AA583" i="11"/>
  <c r="AB583" i="11"/>
  <c r="AE583" i="11"/>
  <c r="AG583" i="11"/>
  <c r="AH583" i="11"/>
  <c r="AJ583" i="11"/>
  <c r="AA584" i="11"/>
  <c r="AB584" i="11"/>
  <c r="AE584" i="11"/>
  <c r="AG584" i="11"/>
  <c r="AH584" i="11"/>
  <c r="AJ584" i="11"/>
  <c r="AA585" i="11"/>
  <c r="AB585" i="11"/>
  <c r="AC585" i="11" s="1"/>
  <c r="AE585" i="11"/>
  <c r="AG585" i="11"/>
  <c r="AH585" i="11"/>
  <c r="AJ585" i="11"/>
  <c r="AA586" i="11"/>
  <c r="AB586" i="11"/>
  <c r="AE586" i="11"/>
  <c r="AG586" i="11"/>
  <c r="AH586" i="11"/>
  <c r="AJ586" i="11"/>
  <c r="AA587" i="11"/>
  <c r="AB587" i="11"/>
  <c r="AE587" i="11"/>
  <c r="AG587" i="11"/>
  <c r="AH587" i="11"/>
  <c r="AJ587" i="11"/>
  <c r="AA588" i="11"/>
  <c r="AB588" i="11"/>
  <c r="AE588" i="11"/>
  <c r="AK588" i="11" s="1"/>
  <c r="AG588" i="11"/>
  <c r="AH588" i="11"/>
  <c r="AJ588" i="11"/>
  <c r="AA589" i="11"/>
  <c r="AB589" i="11"/>
  <c r="AC589" i="11" s="1"/>
  <c r="AE589" i="11"/>
  <c r="AG589" i="11"/>
  <c r="AH589" i="11"/>
  <c r="AJ589" i="11"/>
  <c r="AA590" i="11"/>
  <c r="AB590" i="11"/>
  <c r="AE590" i="11"/>
  <c r="AK590" i="11" s="1"/>
  <c r="AG590" i="11"/>
  <c r="AH590" i="11"/>
  <c r="AJ590" i="11"/>
  <c r="AA591" i="11"/>
  <c r="AB591" i="11"/>
  <c r="AE591" i="11"/>
  <c r="AK591" i="11" s="1"/>
  <c r="AG591" i="11"/>
  <c r="AH591" i="11"/>
  <c r="AJ591" i="11"/>
  <c r="AA592" i="11"/>
  <c r="AB592" i="11"/>
  <c r="AE592" i="11"/>
  <c r="AK592" i="11" s="1"/>
  <c r="AG592" i="11"/>
  <c r="AH592" i="11"/>
  <c r="AJ592" i="11"/>
  <c r="AA593" i="11"/>
  <c r="AB593" i="11"/>
  <c r="AC593" i="11" s="1"/>
  <c r="AE593" i="11"/>
  <c r="AK593" i="11" s="1"/>
  <c r="AG593" i="11"/>
  <c r="AH593" i="11"/>
  <c r="AJ593" i="11"/>
  <c r="AA594" i="11"/>
  <c r="AB594" i="11"/>
  <c r="AE594" i="11"/>
  <c r="AG594" i="11"/>
  <c r="AH594" i="11"/>
  <c r="AJ594" i="11"/>
  <c r="AA595" i="11"/>
  <c r="AB595" i="11"/>
  <c r="AE595" i="11"/>
  <c r="AG595" i="11"/>
  <c r="AH595" i="11"/>
  <c r="AJ595" i="11"/>
  <c r="AA596" i="11"/>
  <c r="AB596" i="11"/>
  <c r="AE596" i="11"/>
  <c r="AG596" i="11"/>
  <c r="AH596" i="11"/>
  <c r="AJ596" i="11"/>
  <c r="AA597" i="11"/>
  <c r="AB597" i="11"/>
  <c r="AE597" i="11"/>
  <c r="AG597" i="11"/>
  <c r="AH597" i="11"/>
  <c r="AJ597" i="11"/>
  <c r="AA598" i="11"/>
  <c r="AB598" i="11"/>
  <c r="AE598" i="11"/>
  <c r="AG598" i="11"/>
  <c r="AH598" i="11"/>
  <c r="AJ598" i="11"/>
  <c r="AA599" i="11"/>
  <c r="AB599" i="11"/>
  <c r="AC599" i="11" s="1"/>
  <c r="AE599" i="11"/>
  <c r="AG599" i="11"/>
  <c r="AH599" i="11"/>
  <c r="AJ599" i="11"/>
  <c r="AA600" i="11"/>
  <c r="AB600" i="11"/>
  <c r="AC600" i="11"/>
  <c r="AE600" i="11"/>
  <c r="AG600" i="11"/>
  <c r="AH600" i="11"/>
  <c r="AJ600" i="11"/>
  <c r="AA601" i="11"/>
  <c r="AB601" i="11"/>
  <c r="AC601" i="11" s="1"/>
  <c r="AE601" i="11"/>
  <c r="AK601" i="11" s="1"/>
  <c r="AG601" i="11"/>
  <c r="AH601" i="11"/>
  <c r="AJ601" i="11"/>
  <c r="AA602" i="11"/>
  <c r="AB602" i="11"/>
  <c r="AE602" i="11"/>
  <c r="AG602" i="11"/>
  <c r="AH602" i="11"/>
  <c r="AJ602" i="11"/>
  <c r="AA603" i="11"/>
  <c r="AB603" i="11"/>
  <c r="AE603" i="11"/>
  <c r="AK603" i="11" s="1"/>
  <c r="AG603" i="11"/>
  <c r="AH603" i="11"/>
  <c r="AJ603" i="11"/>
  <c r="AA604" i="11"/>
  <c r="AB604" i="11"/>
  <c r="AE604" i="11"/>
  <c r="AG604" i="11"/>
  <c r="AH604" i="11"/>
  <c r="AJ604" i="11"/>
  <c r="AA605" i="11"/>
  <c r="AB605" i="11"/>
  <c r="AE605" i="11"/>
  <c r="AG605" i="11"/>
  <c r="AH605" i="11"/>
  <c r="AJ605" i="11"/>
  <c r="AA606" i="11"/>
  <c r="AB606" i="11"/>
  <c r="AE606" i="11"/>
  <c r="AG606" i="11"/>
  <c r="AH606" i="11"/>
  <c r="AJ606" i="11"/>
  <c r="AA607" i="11"/>
  <c r="AB607" i="11"/>
  <c r="AE607" i="11"/>
  <c r="AK607" i="11" s="1"/>
  <c r="AG607" i="11"/>
  <c r="AH607" i="11"/>
  <c r="AJ607" i="11"/>
  <c r="AA608" i="11"/>
  <c r="AB608" i="11"/>
  <c r="AC608" i="11" s="1"/>
  <c r="AE608" i="11"/>
  <c r="AG608" i="11"/>
  <c r="AH608" i="11"/>
  <c r="AJ608" i="11"/>
  <c r="AA609" i="11"/>
  <c r="AB609" i="11"/>
  <c r="AE609" i="11"/>
  <c r="AG609" i="11"/>
  <c r="AH609" i="11"/>
  <c r="AJ609" i="11"/>
  <c r="AA610" i="11"/>
  <c r="AB610" i="11"/>
  <c r="AE610" i="11"/>
  <c r="AK610" i="11" s="1"/>
  <c r="AG610" i="11"/>
  <c r="AH610" i="11"/>
  <c r="AJ610" i="11"/>
  <c r="AA611" i="11"/>
  <c r="AB611" i="11"/>
  <c r="AE611" i="11"/>
  <c r="AG611" i="11"/>
  <c r="AH611" i="11"/>
  <c r="AJ611" i="11"/>
  <c r="AA612" i="11"/>
  <c r="AB612" i="11"/>
  <c r="AE612" i="11"/>
  <c r="AG612" i="11"/>
  <c r="AH612" i="11"/>
  <c r="AJ612" i="11"/>
  <c r="AA613" i="11"/>
  <c r="AB613" i="11"/>
  <c r="AC613" i="11" s="1"/>
  <c r="AE613" i="11"/>
  <c r="AK613" i="11" s="1"/>
  <c r="AG613" i="11"/>
  <c r="AH613" i="11"/>
  <c r="AJ613" i="11"/>
  <c r="AA614" i="11"/>
  <c r="AB614" i="11"/>
  <c r="AE614" i="11"/>
  <c r="AG614" i="11"/>
  <c r="AH614" i="11"/>
  <c r="AJ614" i="11"/>
  <c r="AA615" i="11"/>
  <c r="AB615" i="11"/>
  <c r="AE615" i="11"/>
  <c r="AG615" i="11"/>
  <c r="AH615" i="11"/>
  <c r="AJ615" i="11"/>
  <c r="AA616" i="11"/>
  <c r="AB616" i="11"/>
  <c r="AC616" i="11" s="1"/>
  <c r="AE616" i="11"/>
  <c r="AG616" i="11"/>
  <c r="AH616" i="11"/>
  <c r="AJ616" i="11"/>
  <c r="AA617" i="11"/>
  <c r="AB617" i="11"/>
  <c r="AE617" i="11"/>
  <c r="AG617" i="11"/>
  <c r="AH617" i="11"/>
  <c r="AJ617" i="11"/>
  <c r="AA618" i="11"/>
  <c r="AB618" i="11"/>
  <c r="AC618" i="11"/>
  <c r="AE618" i="11"/>
  <c r="AG618" i="11"/>
  <c r="AH618" i="11"/>
  <c r="AJ618" i="11"/>
  <c r="AA619" i="11"/>
  <c r="AB619" i="11"/>
  <c r="AE619" i="11"/>
  <c r="AK619" i="11" s="1"/>
  <c r="AG619" i="11"/>
  <c r="AH619" i="11"/>
  <c r="AJ619" i="11"/>
  <c r="AA620" i="11"/>
  <c r="AB620" i="11"/>
  <c r="AE620" i="11"/>
  <c r="AG620" i="11"/>
  <c r="AH620" i="11"/>
  <c r="AJ620" i="11"/>
  <c r="AA621" i="11"/>
  <c r="AB621" i="11"/>
  <c r="AC621" i="11"/>
  <c r="AE621" i="11"/>
  <c r="AK621" i="11" s="1"/>
  <c r="AG621" i="11"/>
  <c r="AH621" i="11"/>
  <c r="AJ621" i="11"/>
  <c r="AA622" i="11"/>
  <c r="AB622" i="11"/>
  <c r="AE622" i="11"/>
  <c r="AK622" i="11" s="1"/>
  <c r="AG622" i="11"/>
  <c r="AH622" i="11"/>
  <c r="AJ622" i="11"/>
  <c r="AA623" i="11"/>
  <c r="AB623" i="11"/>
  <c r="AE623" i="11"/>
  <c r="AG623" i="11"/>
  <c r="AH623" i="11"/>
  <c r="AJ623" i="11"/>
  <c r="AA624" i="11"/>
  <c r="AB624" i="11"/>
  <c r="AC624" i="11" s="1"/>
  <c r="AE624" i="11"/>
  <c r="AK624" i="11" s="1"/>
  <c r="AG624" i="11"/>
  <c r="AH624" i="11"/>
  <c r="AJ624" i="11"/>
  <c r="AA625" i="11"/>
  <c r="AB625" i="11"/>
  <c r="AC625" i="11" s="1"/>
  <c r="AE625" i="11"/>
  <c r="AG625" i="11"/>
  <c r="AH625" i="11"/>
  <c r="AJ625" i="11"/>
  <c r="AA626" i="11"/>
  <c r="AB626" i="11"/>
  <c r="AC626" i="11" s="1"/>
  <c r="AE626" i="11"/>
  <c r="AK626" i="11" s="1"/>
  <c r="AG626" i="11"/>
  <c r="AH626" i="11"/>
  <c r="AJ626" i="11"/>
  <c r="AA627" i="11"/>
  <c r="AB627" i="11"/>
  <c r="AE627" i="11"/>
  <c r="AK627" i="11" s="1"/>
  <c r="AG627" i="11"/>
  <c r="AH627" i="11"/>
  <c r="AJ627" i="11"/>
  <c r="AA628" i="11"/>
  <c r="AB628" i="11"/>
  <c r="AC628" i="11" s="1"/>
  <c r="AE628" i="11"/>
  <c r="AK628" i="11" s="1"/>
  <c r="AG628" i="11"/>
  <c r="AH628" i="11"/>
  <c r="AJ628" i="11"/>
  <c r="AA629" i="11"/>
  <c r="AB629" i="11"/>
  <c r="AE629" i="11"/>
  <c r="AK629" i="11" s="1"/>
  <c r="AG629" i="11"/>
  <c r="AH629" i="11"/>
  <c r="AJ629" i="11"/>
  <c r="AA630" i="11"/>
  <c r="AB630" i="11"/>
  <c r="AE630" i="11"/>
  <c r="AG630" i="11"/>
  <c r="AH630" i="11"/>
  <c r="AJ630" i="11"/>
  <c r="AA631" i="11"/>
  <c r="AB631" i="11"/>
  <c r="AE631" i="11"/>
  <c r="AG631" i="11"/>
  <c r="AH631" i="11"/>
  <c r="AJ631" i="11"/>
  <c r="AA632" i="11"/>
  <c r="AB632" i="11"/>
  <c r="AC632" i="11" s="1"/>
  <c r="AE632" i="11"/>
  <c r="AK632" i="11" s="1"/>
  <c r="AG632" i="11"/>
  <c r="AH632" i="11"/>
  <c r="AJ632" i="11"/>
  <c r="AA633" i="11"/>
  <c r="AB633" i="11"/>
  <c r="AC633" i="11" s="1"/>
  <c r="AE633" i="11"/>
  <c r="AK633" i="11" s="1"/>
  <c r="AG633" i="11"/>
  <c r="AH633" i="11"/>
  <c r="AJ633" i="11"/>
  <c r="AA634" i="11"/>
  <c r="AB634" i="11"/>
  <c r="AC634" i="11"/>
  <c r="AE634" i="11"/>
  <c r="AG634" i="11"/>
  <c r="AH634" i="11"/>
  <c r="AJ634" i="11"/>
  <c r="AA635" i="11"/>
  <c r="AB635" i="11"/>
  <c r="AE635" i="11"/>
  <c r="AG635" i="11"/>
  <c r="AH635" i="11"/>
  <c r="AJ635" i="11"/>
  <c r="AA636" i="11"/>
  <c r="AB636" i="11"/>
  <c r="AE636" i="11"/>
  <c r="AG636" i="11"/>
  <c r="AH636" i="11"/>
  <c r="AJ636" i="11"/>
  <c r="AA637" i="11"/>
  <c r="AB637" i="11"/>
  <c r="AE637" i="11"/>
  <c r="AK637" i="11" s="1"/>
  <c r="AG637" i="11"/>
  <c r="AH637" i="11"/>
  <c r="AJ637" i="11"/>
  <c r="AA638" i="11"/>
  <c r="AB638" i="11"/>
  <c r="AE638" i="11"/>
  <c r="AG638" i="11"/>
  <c r="AH638" i="11"/>
  <c r="AJ638" i="11"/>
  <c r="AA639" i="11"/>
  <c r="AB639" i="11"/>
  <c r="AE639" i="11"/>
  <c r="AK639" i="11" s="1"/>
  <c r="AG639" i="11"/>
  <c r="AH639" i="11"/>
  <c r="AJ639" i="11"/>
  <c r="AA640" i="11"/>
  <c r="AB640" i="11"/>
  <c r="AC640" i="11" s="1"/>
  <c r="AE640" i="11"/>
  <c r="AG640" i="11"/>
  <c r="AH640" i="11"/>
  <c r="AJ640" i="11"/>
  <c r="AA641" i="11"/>
  <c r="AB641" i="11"/>
  <c r="AC641" i="11" s="1"/>
  <c r="AE641" i="11"/>
  <c r="AG641" i="11"/>
  <c r="AH641" i="11"/>
  <c r="AJ641" i="11"/>
  <c r="AA642" i="11"/>
  <c r="AB642" i="11"/>
  <c r="AC642" i="11" s="1"/>
  <c r="AE642" i="11"/>
  <c r="AG642" i="11"/>
  <c r="AH642" i="11"/>
  <c r="AJ642" i="11"/>
  <c r="AA643" i="11"/>
  <c r="AB643" i="11"/>
  <c r="AE643" i="11"/>
  <c r="AK643" i="11" s="1"/>
  <c r="AG643" i="11"/>
  <c r="AH643" i="11"/>
  <c r="AJ643" i="11"/>
  <c r="AA644" i="11"/>
  <c r="AB644" i="11"/>
  <c r="AE644" i="11"/>
  <c r="AG644" i="11"/>
  <c r="AH644" i="11"/>
  <c r="AJ644" i="11"/>
  <c r="AA645" i="11"/>
  <c r="AC645" i="11" s="1"/>
  <c r="AB645" i="11"/>
  <c r="AE645" i="11"/>
  <c r="AK645" i="11" s="1"/>
  <c r="AG645" i="11"/>
  <c r="AH645" i="11"/>
  <c r="AJ645" i="11"/>
  <c r="AA646" i="11"/>
  <c r="AB646" i="11"/>
  <c r="AE646" i="11"/>
  <c r="AK646" i="11" s="1"/>
  <c r="AG646" i="11"/>
  <c r="AH646" i="11"/>
  <c r="AJ646" i="11"/>
  <c r="AA647" i="11"/>
  <c r="AB647" i="11"/>
  <c r="AE647" i="11"/>
  <c r="AG647" i="11"/>
  <c r="AH647" i="11"/>
  <c r="AJ647" i="11"/>
  <c r="AJ9" i="11"/>
  <c r="AH9" i="11"/>
  <c r="AG9" i="11"/>
  <c r="AE9" i="11"/>
  <c r="AB9" i="11"/>
  <c r="AA9" i="11"/>
  <c r="AA10" i="10"/>
  <c r="AB10" i="10"/>
  <c r="AE10" i="10"/>
  <c r="AK10" i="10" s="1"/>
  <c r="AG10" i="10"/>
  <c r="AH10" i="10"/>
  <c r="AJ10" i="10"/>
  <c r="AA11" i="10"/>
  <c r="AB11" i="10"/>
  <c r="AE11" i="10"/>
  <c r="AG11" i="10"/>
  <c r="AH11" i="10"/>
  <c r="AJ11" i="10"/>
  <c r="AA12" i="10"/>
  <c r="AB12" i="10"/>
  <c r="AE12" i="10"/>
  <c r="AG12" i="10"/>
  <c r="AH12" i="10"/>
  <c r="AJ12" i="10"/>
  <c r="AA13" i="10"/>
  <c r="AB13" i="10"/>
  <c r="AE13" i="10"/>
  <c r="AG13" i="10"/>
  <c r="AH13" i="10"/>
  <c r="AJ13" i="10"/>
  <c r="AA14" i="10"/>
  <c r="AB14" i="10"/>
  <c r="AC14" i="10" s="1"/>
  <c r="AE14" i="10"/>
  <c r="AG14" i="10"/>
  <c r="AH14" i="10"/>
  <c r="AJ14" i="10"/>
  <c r="AA15" i="10"/>
  <c r="AB15" i="10"/>
  <c r="AE15" i="10"/>
  <c r="AG15" i="10"/>
  <c r="AH15" i="10"/>
  <c r="AJ15" i="10"/>
  <c r="AA16" i="10"/>
  <c r="AB16" i="10"/>
  <c r="AE16" i="10"/>
  <c r="AG16" i="10"/>
  <c r="AH16" i="10"/>
  <c r="AJ16" i="10"/>
  <c r="AA17" i="10"/>
  <c r="AB17" i="10"/>
  <c r="AE17" i="10"/>
  <c r="AG17" i="10"/>
  <c r="AH17" i="10"/>
  <c r="AJ17" i="10"/>
  <c r="AA18" i="10"/>
  <c r="AB18" i="10"/>
  <c r="AE18" i="10"/>
  <c r="AG18" i="10"/>
  <c r="AH18" i="10"/>
  <c r="AJ18" i="10"/>
  <c r="AK18" i="10" s="1"/>
  <c r="AA19" i="10"/>
  <c r="AB19" i="10"/>
  <c r="AC19" i="10" s="1"/>
  <c r="AE19" i="10"/>
  <c r="AG19" i="10"/>
  <c r="AH19" i="10"/>
  <c r="AJ19" i="10"/>
  <c r="AA20" i="10"/>
  <c r="AB20" i="10"/>
  <c r="AE20" i="10"/>
  <c r="AG20" i="10"/>
  <c r="AH20" i="10"/>
  <c r="AJ20" i="10"/>
  <c r="AA21" i="10"/>
  <c r="AB21" i="10"/>
  <c r="AE21" i="10"/>
  <c r="AG21" i="10"/>
  <c r="AH21" i="10"/>
  <c r="AJ21" i="10"/>
  <c r="AA22" i="10"/>
  <c r="AB22" i="10"/>
  <c r="AE22" i="10"/>
  <c r="AG22" i="10"/>
  <c r="AH22" i="10"/>
  <c r="AJ22" i="10"/>
  <c r="AA23" i="10"/>
  <c r="AB23" i="10"/>
  <c r="AE23" i="10"/>
  <c r="AG23" i="10"/>
  <c r="AH23" i="10"/>
  <c r="AJ23" i="10"/>
  <c r="AA24" i="10"/>
  <c r="AB24" i="10"/>
  <c r="AE24" i="10"/>
  <c r="AG24" i="10"/>
  <c r="AH24" i="10"/>
  <c r="AJ24" i="10"/>
  <c r="AA25" i="10"/>
  <c r="AB25" i="10"/>
  <c r="AE25" i="10"/>
  <c r="AG25" i="10"/>
  <c r="AH25" i="10"/>
  <c r="AJ25" i="10"/>
  <c r="AA26" i="10"/>
  <c r="AB26" i="10"/>
  <c r="AE26" i="10"/>
  <c r="AG26" i="10"/>
  <c r="AH26" i="10"/>
  <c r="AJ26" i="10"/>
  <c r="AA27" i="10"/>
  <c r="AB27" i="10"/>
  <c r="AE27" i="10"/>
  <c r="AG27" i="10"/>
  <c r="AH27" i="10"/>
  <c r="AJ27" i="10"/>
  <c r="AA28" i="10"/>
  <c r="AB28" i="10"/>
  <c r="AE28" i="10"/>
  <c r="AG28" i="10"/>
  <c r="AH28" i="10"/>
  <c r="AJ28" i="10"/>
  <c r="AA29" i="10"/>
  <c r="AB29" i="10"/>
  <c r="AE29" i="10"/>
  <c r="AG29" i="10"/>
  <c r="AH29" i="10"/>
  <c r="AJ29" i="10"/>
  <c r="AA30" i="10"/>
  <c r="AB30" i="10"/>
  <c r="AC30" i="10"/>
  <c r="AE30" i="10"/>
  <c r="AG30" i="10"/>
  <c r="AH30" i="10"/>
  <c r="AJ30" i="10"/>
  <c r="AA31" i="10"/>
  <c r="AB31" i="10"/>
  <c r="AE31" i="10"/>
  <c r="AK31" i="10" s="1"/>
  <c r="AG31" i="10"/>
  <c r="AH31" i="10"/>
  <c r="AJ31" i="10"/>
  <c r="AA32" i="10"/>
  <c r="AB32" i="10"/>
  <c r="AE32" i="10"/>
  <c r="AG32" i="10"/>
  <c r="AH32" i="10"/>
  <c r="AJ32" i="10"/>
  <c r="AA33" i="10"/>
  <c r="AB33" i="10"/>
  <c r="AE33" i="10"/>
  <c r="AK33" i="10" s="1"/>
  <c r="AG33" i="10"/>
  <c r="AH33" i="10"/>
  <c r="AJ33" i="10"/>
  <c r="AA34" i="10"/>
  <c r="AB34" i="10"/>
  <c r="AE34" i="10"/>
  <c r="AG34" i="10"/>
  <c r="AH34" i="10"/>
  <c r="AJ34" i="10"/>
  <c r="AA35" i="10"/>
  <c r="AB35" i="10"/>
  <c r="AC35" i="10" s="1"/>
  <c r="AE35" i="10"/>
  <c r="AG35" i="10"/>
  <c r="AH35" i="10"/>
  <c r="AJ35" i="10"/>
  <c r="AA36" i="10"/>
  <c r="AB36" i="10"/>
  <c r="AE36" i="10"/>
  <c r="AG36" i="10"/>
  <c r="AH36" i="10"/>
  <c r="AJ36" i="10"/>
  <c r="AA37" i="10"/>
  <c r="AB37" i="10"/>
  <c r="AC37" i="10" s="1"/>
  <c r="AE37" i="10"/>
  <c r="AG37" i="10"/>
  <c r="AH37" i="10"/>
  <c r="AJ37" i="10"/>
  <c r="AA38" i="10"/>
  <c r="AB38" i="10"/>
  <c r="AE38" i="10"/>
  <c r="AG38" i="10"/>
  <c r="AH38" i="10"/>
  <c r="AJ38" i="10"/>
  <c r="AA39" i="10"/>
  <c r="AB39" i="10"/>
  <c r="AE39" i="10"/>
  <c r="AG39" i="10"/>
  <c r="AH39" i="10"/>
  <c r="AJ39" i="10"/>
  <c r="AA40" i="10"/>
  <c r="AB40" i="10"/>
  <c r="AE40" i="10"/>
  <c r="AG40" i="10"/>
  <c r="AH40" i="10"/>
  <c r="AJ40" i="10"/>
  <c r="AA41" i="10"/>
  <c r="AC41" i="10" s="1"/>
  <c r="AB41" i="10"/>
  <c r="AE41" i="10"/>
  <c r="AG41" i="10"/>
  <c r="AH41" i="10"/>
  <c r="AJ41" i="10"/>
  <c r="AK41" i="10" s="1"/>
  <c r="AA42" i="10"/>
  <c r="AB42" i="10"/>
  <c r="AC42" i="10" s="1"/>
  <c r="AE42" i="10"/>
  <c r="AG42" i="10"/>
  <c r="AH42" i="10"/>
  <c r="AJ42" i="10"/>
  <c r="AA43" i="10"/>
  <c r="AB43" i="10"/>
  <c r="AC43" i="10" s="1"/>
  <c r="AE43" i="10"/>
  <c r="AG43" i="10"/>
  <c r="AH43" i="10"/>
  <c r="AJ43" i="10"/>
  <c r="AK43" i="10" s="1"/>
  <c r="AA44" i="10"/>
  <c r="AB44" i="10"/>
  <c r="AE44" i="10"/>
  <c r="AG44" i="10"/>
  <c r="AH44" i="10"/>
  <c r="AJ44" i="10"/>
  <c r="AA45" i="10"/>
  <c r="AB45" i="10"/>
  <c r="AE45" i="10"/>
  <c r="AG45" i="10"/>
  <c r="AH45" i="10"/>
  <c r="AJ45" i="10"/>
  <c r="AA46" i="10"/>
  <c r="AB46" i="10"/>
  <c r="AE46" i="10"/>
  <c r="AG46" i="10"/>
  <c r="AH46" i="10"/>
  <c r="AJ46" i="10"/>
  <c r="AA47" i="10"/>
  <c r="AB47" i="10"/>
  <c r="AC47" i="10" s="1"/>
  <c r="AE47" i="10"/>
  <c r="AG47" i="10"/>
  <c r="AH47" i="10"/>
  <c r="AJ47" i="10"/>
  <c r="AA48" i="10"/>
  <c r="AB48" i="10"/>
  <c r="AC48" i="10" s="1"/>
  <c r="AE48" i="10"/>
  <c r="AG48" i="10"/>
  <c r="AH48" i="10"/>
  <c r="AJ48" i="10"/>
  <c r="AA49" i="10"/>
  <c r="AB49" i="10"/>
  <c r="AE49" i="10"/>
  <c r="AG49" i="10"/>
  <c r="AH49" i="10"/>
  <c r="AJ49" i="10"/>
  <c r="AA50" i="10"/>
  <c r="AC50" i="10" s="1"/>
  <c r="AB50" i="10"/>
  <c r="AE50" i="10"/>
  <c r="AG50" i="10"/>
  <c r="AH50" i="10"/>
  <c r="AJ50" i="10"/>
  <c r="AA51" i="10"/>
  <c r="AB51" i="10"/>
  <c r="AE51" i="10"/>
  <c r="AG51" i="10"/>
  <c r="AH51" i="10"/>
  <c r="AJ51" i="10"/>
  <c r="AA52" i="10"/>
  <c r="AB52" i="10"/>
  <c r="AC52" i="10" s="1"/>
  <c r="AE52" i="10"/>
  <c r="AG52" i="10"/>
  <c r="AH52" i="10"/>
  <c r="AJ52" i="10"/>
  <c r="AA53" i="10"/>
  <c r="AB53" i="10"/>
  <c r="AE53" i="10"/>
  <c r="AG53" i="10"/>
  <c r="AH53" i="10"/>
  <c r="AJ53" i="10"/>
  <c r="AA54" i="10"/>
  <c r="AB54" i="10"/>
  <c r="AE54" i="10"/>
  <c r="AG54" i="10"/>
  <c r="AH54" i="10"/>
  <c r="AJ54" i="10"/>
  <c r="AA55" i="10"/>
  <c r="AB55" i="10"/>
  <c r="AC55" i="10" s="1"/>
  <c r="AE55" i="10"/>
  <c r="AG55" i="10"/>
  <c r="AH55" i="10"/>
  <c r="AJ55" i="10"/>
  <c r="AA56" i="10"/>
  <c r="AB56" i="10"/>
  <c r="AE56" i="10"/>
  <c r="AK56" i="10" s="1"/>
  <c r="AG56" i="10"/>
  <c r="AH56" i="10"/>
  <c r="AJ56" i="10"/>
  <c r="AA57" i="10"/>
  <c r="AB57" i="10"/>
  <c r="AE57" i="10"/>
  <c r="AG57" i="10"/>
  <c r="AH57" i="10"/>
  <c r="AJ57" i="10"/>
  <c r="AA58" i="10"/>
  <c r="AC58" i="10" s="1"/>
  <c r="AB58" i="10"/>
  <c r="AE58" i="10"/>
  <c r="AG58" i="10"/>
  <c r="AH58" i="10"/>
  <c r="AJ58" i="10"/>
  <c r="AA59" i="10"/>
  <c r="AB59" i="10"/>
  <c r="AE59" i="10"/>
  <c r="AG59" i="10"/>
  <c r="AH59" i="10"/>
  <c r="AJ59" i="10"/>
  <c r="AA60" i="10"/>
  <c r="AB60" i="10"/>
  <c r="AE60" i="10"/>
  <c r="AG60" i="10"/>
  <c r="AH60" i="10"/>
  <c r="AJ60" i="10"/>
  <c r="AA61" i="10"/>
  <c r="AB61" i="10"/>
  <c r="AE61" i="10"/>
  <c r="AG61" i="10"/>
  <c r="AH61" i="10"/>
  <c r="AJ61" i="10"/>
  <c r="AK61" i="10" s="1"/>
  <c r="AA62" i="10"/>
  <c r="AB62" i="10"/>
  <c r="AC62" i="10" s="1"/>
  <c r="AE62" i="10"/>
  <c r="AG62" i="10"/>
  <c r="AH62" i="10"/>
  <c r="AJ62" i="10"/>
  <c r="AA63" i="10"/>
  <c r="AB63" i="10"/>
  <c r="AC63" i="10" s="1"/>
  <c r="AE63" i="10"/>
  <c r="AG63" i="10"/>
  <c r="AH63" i="10"/>
  <c r="AJ63" i="10"/>
  <c r="AA64" i="10"/>
  <c r="AB64" i="10"/>
  <c r="AE64" i="10"/>
  <c r="AG64" i="10"/>
  <c r="AH64" i="10"/>
  <c r="AJ64" i="10"/>
  <c r="AA65" i="10"/>
  <c r="AB65" i="10"/>
  <c r="AC65" i="10" s="1"/>
  <c r="AE65" i="10"/>
  <c r="AG65" i="10"/>
  <c r="AH65" i="10"/>
  <c r="AJ65" i="10"/>
  <c r="AA66" i="10"/>
  <c r="AB66" i="10"/>
  <c r="AC66" i="10" s="1"/>
  <c r="AE66" i="10"/>
  <c r="AG66" i="10"/>
  <c r="AH66" i="10"/>
  <c r="AJ66" i="10"/>
  <c r="AA67" i="10"/>
  <c r="AB67" i="10"/>
  <c r="AC67" i="10" s="1"/>
  <c r="AE67" i="10"/>
  <c r="AG67" i="10"/>
  <c r="AH67" i="10"/>
  <c r="AJ67" i="10"/>
  <c r="AA68" i="10"/>
  <c r="AB68" i="10"/>
  <c r="AE68" i="10"/>
  <c r="AK68" i="10" s="1"/>
  <c r="AG68" i="10"/>
  <c r="AH68" i="10"/>
  <c r="AJ68" i="10"/>
  <c r="AA69" i="10"/>
  <c r="AB69" i="10"/>
  <c r="AE69" i="10"/>
  <c r="AG69" i="10"/>
  <c r="AH69" i="10"/>
  <c r="AJ69" i="10"/>
  <c r="AA70" i="10"/>
  <c r="AB70" i="10"/>
  <c r="AE70" i="10"/>
  <c r="AG70" i="10"/>
  <c r="AH70" i="10"/>
  <c r="AJ70" i="10"/>
  <c r="AK70" i="10" s="1"/>
  <c r="AA71" i="10"/>
  <c r="AB71" i="10"/>
  <c r="AE71" i="10"/>
  <c r="AG71" i="10"/>
  <c r="AH71" i="10"/>
  <c r="AJ71" i="10"/>
  <c r="AA72" i="10"/>
  <c r="AB72" i="10"/>
  <c r="AC72" i="10" s="1"/>
  <c r="AE72" i="10"/>
  <c r="AG72" i="10"/>
  <c r="AH72" i="10"/>
  <c r="AJ72" i="10"/>
  <c r="AA73" i="10"/>
  <c r="AB73" i="10"/>
  <c r="AE73" i="10"/>
  <c r="AG73" i="10"/>
  <c r="AH73" i="10"/>
  <c r="AJ73" i="10"/>
  <c r="AA74" i="10"/>
  <c r="AB74" i="10"/>
  <c r="AC74" i="10" s="1"/>
  <c r="AE74" i="10"/>
  <c r="AK74" i="10" s="1"/>
  <c r="AG74" i="10"/>
  <c r="AH74" i="10"/>
  <c r="AJ74" i="10"/>
  <c r="AA75" i="10"/>
  <c r="AB75" i="10"/>
  <c r="AC75" i="10" s="1"/>
  <c r="AE75" i="10"/>
  <c r="AG75" i="10"/>
  <c r="AH75" i="10"/>
  <c r="AJ75" i="10"/>
  <c r="AK75" i="10" s="1"/>
  <c r="AA76" i="10"/>
  <c r="AB76" i="10"/>
  <c r="AE76" i="10"/>
  <c r="AG76" i="10"/>
  <c r="AH76" i="10"/>
  <c r="AJ76" i="10"/>
  <c r="AA77" i="10"/>
  <c r="AB77" i="10"/>
  <c r="AE77" i="10"/>
  <c r="AG77" i="10"/>
  <c r="AH77" i="10"/>
  <c r="AJ77" i="10"/>
  <c r="AA78" i="10"/>
  <c r="AB78" i="10"/>
  <c r="AE78" i="10"/>
  <c r="AG78" i="10"/>
  <c r="AH78" i="10"/>
  <c r="AJ78" i="10"/>
  <c r="AK78" i="10"/>
  <c r="AA79" i="10"/>
  <c r="AB79" i="10"/>
  <c r="AE79" i="10"/>
  <c r="AG79" i="10"/>
  <c r="AH79" i="10"/>
  <c r="AJ79" i="10"/>
  <c r="AA80" i="10"/>
  <c r="AB80" i="10"/>
  <c r="AC80" i="10" s="1"/>
  <c r="AE80" i="10"/>
  <c r="AG80" i="10"/>
  <c r="AH80" i="10"/>
  <c r="AJ80" i="10"/>
  <c r="AA81" i="10"/>
  <c r="AB81" i="10"/>
  <c r="AE81" i="10"/>
  <c r="AG81" i="10"/>
  <c r="AH81" i="10"/>
  <c r="AJ81" i="10"/>
  <c r="AA82" i="10"/>
  <c r="AB82" i="10"/>
  <c r="AE82" i="10"/>
  <c r="AG82" i="10"/>
  <c r="AH82" i="10"/>
  <c r="AJ82" i="10"/>
  <c r="AA83" i="10"/>
  <c r="AC83" i="10" s="1"/>
  <c r="AB83" i="10"/>
  <c r="AE83" i="10"/>
  <c r="AG83" i="10"/>
  <c r="AH83" i="10"/>
  <c r="AJ83" i="10"/>
  <c r="AK83" i="10" s="1"/>
  <c r="AA84" i="10"/>
  <c r="AB84" i="10"/>
  <c r="AE84" i="10"/>
  <c r="AK84" i="10" s="1"/>
  <c r="AG84" i="10"/>
  <c r="AH84" i="10"/>
  <c r="AJ84" i="10"/>
  <c r="AA85" i="10"/>
  <c r="AB85" i="10"/>
  <c r="AE85" i="10"/>
  <c r="AG85" i="10"/>
  <c r="AH85" i="10"/>
  <c r="AJ85" i="10"/>
  <c r="AK85" i="10" s="1"/>
  <c r="AA86" i="10"/>
  <c r="AC86" i="10" s="1"/>
  <c r="AB86" i="10"/>
  <c r="AE86" i="10"/>
  <c r="AG86" i="10"/>
  <c r="AH86" i="10"/>
  <c r="AJ86" i="10"/>
  <c r="AA87" i="10"/>
  <c r="AB87" i="10"/>
  <c r="AE87" i="10"/>
  <c r="AG87" i="10"/>
  <c r="AH87" i="10"/>
  <c r="AJ87" i="10"/>
  <c r="AA88" i="10"/>
  <c r="AB88" i="10"/>
  <c r="AE88" i="10"/>
  <c r="AG88" i="10"/>
  <c r="AH88" i="10"/>
  <c r="AJ88" i="10"/>
  <c r="AA89" i="10"/>
  <c r="AB89" i="10"/>
  <c r="AE89" i="10"/>
  <c r="AK89" i="10" s="1"/>
  <c r="AG89" i="10"/>
  <c r="AH89" i="10"/>
  <c r="AJ89" i="10"/>
  <c r="AA90" i="10"/>
  <c r="AB90" i="10"/>
  <c r="AE90" i="10"/>
  <c r="AG90" i="10"/>
  <c r="AH90" i="10"/>
  <c r="AJ90" i="10"/>
  <c r="AA91" i="10"/>
  <c r="AB91" i="10"/>
  <c r="AE91" i="10"/>
  <c r="AG91" i="10"/>
  <c r="AH91" i="10"/>
  <c r="AJ91" i="10"/>
  <c r="AA92" i="10"/>
  <c r="AC92" i="10" s="1"/>
  <c r="AB92" i="10"/>
  <c r="AE92" i="10"/>
  <c r="AG92" i="10"/>
  <c r="AH92" i="10"/>
  <c r="AJ92" i="10"/>
  <c r="AK92" i="10" s="1"/>
  <c r="AA93" i="10"/>
  <c r="AB93" i="10"/>
  <c r="AC93" i="10" s="1"/>
  <c r="AE93" i="10"/>
  <c r="AK93" i="10" s="1"/>
  <c r="AG93" i="10"/>
  <c r="AH93" i="10"/>
  <c r="AJ93" i="10"/>
  <c r="AA94" i="10"/>
  <c r="AB94" i="10"/>
  <c r="AE94" i="10"/>
  <c r="AG94" i="10"/>
  <c r="AH94" i="10"/>
  <c r="AJ94" i="10"/>
  <c r="AA95" i="10"/>
  <c r="AB95" i="10"/>
  <c r="AC95" i="10" s="1"/>
  <c r="AE95" i="10"/>
  <c r="AG95" i="10"/>
  <c r="AH95" i="10"/>
  <c r="AJ95" i="10"/>
  <c r="AA96" i="10"/>
  <c r="AB96" i="10"/>
  <c r="AE96" i="10"/>
  <c r="AK96" i="10" s="1"/>
  <c r="AG96" i="10"/>
  <c r="AH96" i="10"/>
  <c r="AJ96" i="10"/>
  <c r="AA97" i="10"/>
  <c r="AB97" i="10"/>
  <c r="AC97" i="10" s="1"/>
  <c r="AE97" i="10"/>
  <c r="AD97" i="10" s="1"/>
  <c r="AG97" i="10"/>
  <c r="AH97" i="10"/>
  <c r="AJ97" i="10"/>
  <c r="AA98" i="10"/>
  <c r="AC98" i="10" s="1"/>
  <c r="AB98" i="10"/>
  <c r="AE98" i="10"/>
  <c r="AG98" i="10"/>
  <c r="AH98" i="10"/>
  <c r="AJ98" i="10"/>
  <c r="AA99" i="10"/>
  <c r="AB99" i="10"/>
  <c r="AE99" i="10"/>
  <c r="AG99" i="10"/>
  <c r="AH99" i="10"/>
  <c r="AJ99" i="10"/>
  <c r="AA100" i="10"/>
  <c r="AB100" i="10"/>
  <c r="AE100" i="10"/>
  <c r="AG100" i="10"/>
  <c r="AH100" i="10"/>
  <c r="AJ100" i="10"/>
  <c r="AA101" i="10"/>
  <c r="AB101" i="10"/>
  <c r="AE101" i="10"/>
  <c r="AG101" i="10"/>
  <c r="AH101" i="10"/>
  <c r="AJ101" i="10"/>
  <c r="AA102" i="10"/>
  <c r="AB102" i="10"/>
  <c r="AC102" i="10" s="1"/>
  <c r="AE102" i="10"/>
  <c r="AG102" i="10"/>
  <c r="AH102" i="10"/>
  <c r="AJ102" i="10"/>
  <c r="AA103" i="10"/>
  <c r="AB103" i="10"/>
  <c r="AC103" i="10" s="1"/>
  <c r="AE103" i="10"/>
  <c r="AK103" i="10" s="1"/>
  <c r="AG103" i="10"/>
  <c r="AH103" i="10"/>
  <c r="AJ103" i="10"/>
  <c r="AA104" i="10"/>
  <c r="AB104" i="10"/>
  <c r="AE104" i="10"/>
  <c r="AG104" i="10"/>
  <c r="AH104" i="10"/>
  <c r="AJ104" i="10"/>
  <c r="AA105" i="10"/>
  <c r="AB105" i="10"/>
  <c r="AE105" i="10"/>
  <c r="AG105" i="10"/>
  <c r="AH105" i="10"/>
  <c r="AJ105" i="10"/>
  <c r="AA106" i="10"/>
  <c r="AB106" i="10"/>
  <c r="AE106" i="10"/>
  <c r="AK106" i="10" s="1"/>
  <c r="AG106" i="10"/>
  <c r="AH106" i="10"/>
  <c r="AJ106" i="10"/>
  <c r="AA107" i="10"/>
  <c r="AB107" i="10"/>
  <c r="AE107" i="10"/>
  <c r="AG107" i="10"/>
  <c r="AH107" i="10"/>
  <c r="AJ107" i="10"/>
  <c r="AA108" i="10"/>
  <c r="AB108" i="10"/>
  <c r="AE108" i="10"/>
  <c r="AG108" i="10"/>
  <c r="AH108" i="10"/>
  <c r="AJ108" i="10"/>
  <c r="AA109" i="10"/>
  <c r="AB109" i="10"/>
  <c r="AE109" i="10"/>
  <c r="AK109" i="10" s="1"/>
  <c r="AG109" i="10"/>
  <c r="AH109" i="10"/>
  <c r="AJ109" i="10"/>
  <c r="AA110" i="10"/>
  <c r="AB110" i="10"/>
  <c r="AE110" i="10"/>
  <c r="AG110" i="10"/>
  <c r="AH110" i="10"/>
  <c r="AJ110" i="10"/>
  <c r="AA111" i="10"/>
  <c r="AB111" i="10"/>
  <c r="AE111" i="10"/>
  <c r="AK111" i="10" s="1"/>
  <c r="AG111" i="10"/>
  <c r="AH111" i="10"/>
  <c r="AJ111" i="10"/>
  <c r="AA112" i="10"/>
  <c r="AB112" i="10"/>
  <c r="AE112" i="10"/>
  <c r="AG112" i="10"/>
  <c r="AH112" i="10"/>
  <c r="AJ112" i="10"/>
  <c r="AA113" i="10"/>
  <c r="AB113" i="10"/>
  <c r="AC113" i="10" s="1"/>
  <c r="AE113" i="10"/>
  <c r="AG113" i="10"/>
  <c r="AH113" i="10"/>
  <c r="AJ113" i="10"/>
  <c r="AA114" i="10"/>
  <c r="AB114" i="10"/>
  <c r="AE114" i="10"/>
  <c r="AG114" i="10"/>
  <c r="AH114" i="10"/>
  <c r="AJ114" i="10"/>
  <c r="AA115" i="10"/>
  <c r="AB115" i="10"/>
  <c r="AE115" i="10"/>
  <c r="AG115" i="10"/>
  <c r="AH115" i="10"/>
  <c r="AJ115" i="10"/>
  <c r="AA116" i="10"/>
  <c r="AB116" i="10"/>
  <c r="AE116" i="10"/>
  <c r="AK116" i="10" s="1"/>
  <c r="AG116" i="10"/>
  <c r="AH116" i="10"/>
  <c r="AJ116" i="10"/>
  <c r="AA117" i="10"/>
  <c r="AB117" i="10"/>
  <c r="AE117" i="10"/>
  <c r="AG117" i="10"/>
  <c r="AH117" i="10"/>
  <c r="AJ117" i="10"/>
  <c r="AA118" i="10"/>
  <c r="AB118" i="10"/>
  <c r="AC118" i="10"/>
  <c r="AE118" i="10"/>
  <c r="AG118" i="10"/>
  <c r="AH118" i="10"/>
  <c r="AJ118" i="10"/>
  <c r="AA119" i="10"/>
  <c r="AB119" i="10"/>
  <c r="AE119" i="10"/>
  <c r="AG119" i="10"/>
  <c r="AH119" i="10"/>
  <c r="AJ119" i="10"/>
  <c r="AA120" i="10"/>
  <c r="AB120" i="10"/>
  <c r="AE120" i="10"/>
  <c r="AG120" i="10"/>
  <c r="AH120" i="10"/>
  <c r="AJ120" i="10"/>
  <c r="AA121" i="10"/>
  <c r="AB121" i="10"/>
  <c r="AE121" i="10"/>
  <c r="AG121" i="10"/>
  <c r="AH121" i="10"/>
  <c r="AJ121" i="10"/>
  <c r="AA122" i="10"/>
  <c r="AB122" i="10"/>
  <c r="AE122" i="10"/>
  <c r="AG122" i="10"/>
  <c r="AH122" i="10"/>
  <c r="AJ122" i="10"/>
  <c r="AA123" i="10"/>
  <c r="AB123" i="10"/>
  <c r="AC123" i="10" s="1"/>
  <c r="AE123" i="10"/>
  <c r="AG123" i="10"/>
  <c r="AH123" i="10"/>
  <c r="AJ123" i="10"/>
  <c r="AA124" i="10"/>
  <c r="AB124" i="10"/>
  <c r="AE124" i="10"/>
  <c r="AG124" i="10"/>
  <c r="AH124" i="10"/>
  <c r="AJ124" i="10"/>
  <c r="AA125" i="10"/>
  <c r="AB125" i="10"/>
  <c r="AE125" i="10"/>
  <c r="AG125" i="10"/>
  <c r="AH125" i="10"/>
  <c r="AJ125" i="10"/>
  <c r="AA126" i="10"/>
  <c r="AB126" i="10"/>
  <c r="AC126" i="10" s="1"/>
  <c r="AE126" i="10"/>
  <c r="AG126" i="10"/>
  <c r="AH126" i="10"/>
  <c r="AJ126" i="10"/>
  <c r="AA127" i="10"/>
  <c r="AB127" i="10"/>
  <c r="AC127" i="10" s="1"/>
  <c r="AE127" i="10"/>
  <c r="AG127" i="10"/>
  <c r="AH127" i="10"/>
  <c r="AJ127" i="10"/>
  <c r="AA128" i="10"/>
  <c r="AB128" i="10"/>
  <c r="AE128" i="10"/>
  <c r="AG128" i="10"/>
  <c r="AH128" i="10"/>
  <c r="AJ128" i="10"/>
  <c r="AA129" i="10"/>
  <c r="AB129" i="10"/>
  <c r="AE129" i="10"/>
  <c r="AG129" i="10"/>
  <c r="AH129" i="10"/>
  <c r="AJ129" i="10"/>
  <c r="AA130" i="10"/>
  <c r="AB130" i="10"/>
  <c r="AC130" i="10" s="1"/>
  <c r="AE130" i="10"/>
  <c r="AG130" i="10"/>
  <c r="AH130" i="10"/>
  <c r="AJ130" i="10"/>
  <c r="AA131" i="10"/>
  <c r="AC131" i="10" s="1"/>
  <c r="AB131" i="10"/>
  <c r="AE131" i="10"/>
  <c r="AG131" i="10"/>
  <c r="AH131" i="10"/>
  <c r="AJ131" i="10"/>
  <c r="AK131" i="10" s="1"/>
  <c r="AA132" i="10"/>
  <c r="AB132" i="10"/>
  <c r="AE132" i="10"/>
  <c r="AG132" i="10"/>
  <c r="AH132" i="10"/>
  <c r="AJ132" i="10"/>
  <c r="AA133" i="10"/>
  <c r="AB133" i="10"/>
  <c r="AE133" i="10"/>
  <c r="AG133" i="10"/>
  <c r="AH133" i="10"/>
  <c r="AJ133" i="10"/>
  <c r="AA134" i="10"/>
  <c r="AB134" i="10"/>
  <c r="AC134" i="10" s="1"/>
  <c r="AE134" i="10"/>
  <c r="AK134" i="10" s="1"/>
  <c r="AG134" i="10"/>
  <c r="AH134" i="10"/>
  <c r="AJ134" i="10"/>
  <c r="AA135" i="10"/>
  <c r="AB135" i="10"/>
  <c r="AE135" i="10"/>
  <c r="AG135" i="10"/>
  <c r="AH135" i="10"/>
  <c r="AJ135" i="10"/>
  <c r="AK135" i="10" s="1"/>
  <c r="AA136" i="10"/>
  <c r="AB136" i="10"/>
  <c r="AE136" i="10"/>
  <c r="AG136" i="10"/>
  <c r="AH136" i="10"/>
  <c r="AJ136" i="10"/>
  <c r="AA137" i="10"/>
  <c r="AB137" i="10"/>
  <c r="AC137" i="10" s="1"/>
  <c r="AE137" i="10"/>
  <c r="AG137" i="10"/>
  <c r="AH137" i="10"/>
  <c r="AJ137" i="10"/>
  <c r="AA138" i="10"/>
  <c r="AB138" i="10"/>
  <c r="AE138" i="10"/>
  <c r="AG138" i="10"/>
  <c r="AH138" i="10"/>
  <c r="AJ138" i="10"/>
  <c r="AA139" i="10"/>
  <c r="AB139" i="10"/>
  <c r="AE139" i="10"/>
  <c r="AG139" i="10"/>
  <c r="AH139" i="10"/>
  <c r="AJ139" i="10"/>
  <c r="AA140" i="10"/>
  <c r="AB140" i="10"/>
  <c r="AE140" i="10"/>
  <c r="AG140" i="10"/>
  <c r="AH140" i="10"/>
  <c r="AJ140" i="10"/>
  <c r="AA141" i="10"/>
  <c r="AB141" i="10"/>
  <c r="AE141" i="10"/>
  <c r="AG141" i="10"/>
  <c r="AH141" i="10"/>
  <c r="AJ141" i="10"/>
  <c r="AA142" i="10"/>
  <c r="AC142" i="10" s="1"/>
  <c r="AB142" i="10"/>
  <c r="AE142" i="10"/>
  <c r="AG142" i="10"/>
  <c r="AH142" i="10"/>
  <c r="AJ142" i="10"/>
  <c r="AK142" i="10" s="1"/>
  <c r="AA143" i="10"/>
  <c r="AB143" i="10"/>
  <c r="AE143" i="10"/>
  <c r="AG143" i="10"/>
  <c r="AH143" i="10"/>
  <c r="AJ143" i="10"/>
  <c r="AA144" i="10"/>
  <c r="AB144" i="10"/>
  <c r="AE144" i="10"/>
  <c r="AG144" i="10"/>
  <c r="AH144" i="10"/>
  <c r="AJ144" i="10"/>
  <c r="AA145" i="10"/>
  <c r="AB145" i="10"/>
  <c r="AE145" i="10"/>
  <c r="AG145" i="10"/>
  <c r="AH145" i="10"/>
  <c r="AJ145" i="10"/>
  <c r="AA146" i="10"/>
  <c r="AB146" i="10"/>
  <c r="AC146" i="10" s="1"/>
  <c r="AE146" i="10"/>
  <c r="AG146" i="10"/>
  <c r="AH146" i="10"/>
  <c r="AJ146" i="10"/>
  <c r="AA147" i="10"/>
  <c r="AB147" i="10"/>
  <c r="AE147" i="10"/>
  <c r="AG147" i="10"/>
  <c r="AH147" i="10"/>
  <c r="AJ147" i="10"/>
  <c r="AA148" i="10"/>
  <c r="AB148" i="10"/>
  <c r="AE148" i="10"/>
  <c r="AG148" i="10"/>
  <c r="AH148" i="10"/>
  <c r="AJ148" i="10"/>
  <c r="AA149" i="10"/>
  <c r="AB149" i="10"/>
  <c r="AE149" i="10"/>
  <c r="AG149" i="10"/>
  <c r="AH149" i="10"/>
  <c r="AJ149" i="10"/>
  <c r="AK149" i="10" s="1"/>
  <c r="AA150" i="10"/>
  <c r="AB150" i="10"/>
  <c r="AE150" i="10"/>
  <c r="AG150" i="10"/>
  <c r="AH150" i="10"/>
  <c r="AJ150" i="10"/>
  <c r="AA151" i="10"/>
  <c r="AB151" i="10"/>
  <c r="AC151" i="10" s="1"/>
  <c r="AE151" i="10"/>
  <c r="AG151" i="10"/>
  <c r="AH151" i="10"/>
  <c r="AJ151" i="10"/>
  <c r="AA152" i="10"/>
  <c r="AB152" i="10"/>
  <c r="AE152" i="10"/>
  <c r="AG152" i="10"/>
  <c r="AH152" i="10"/>
  <c r="AJ152" i="10"/>
  <c r="AA153" i="10"/>
  <c r="AB153" i="10"/>
  <c r="AE153" i="10"/>
  <c r="AG153" i="10"/>
  <c r="AH153" i="10"/>
  <c r="AJ153" i="10"/>
  <c r="AA154" i="10"/>
  <c r="AB154" i="10"/>
  <c r="AC154" i="10" s="1"/>
  <c r="AE154" i="10"/>
  <c r="AG154" i="10"/>
  <c r="AH154" i="10"/>
  <c r="AJ154" i="10"/>
  <c r="AA155" i="10"/>
  <c r="AB155" i="10"/>
  <c r="AE155" i="10"/>
  <c r="AG155" i="10"/>
  <c r="AH155" i="10"/>
  <c r="AJ155" i="10"/>
  <c r="AA156" i="10"/>
  <c r="AB156" i="10"/>
  <c r="AE156" i="10"/>
  <c r="AG156" i="10"/>
  <c r="AH156" i="10"/>
  <c r="AJ156" i="10"/>
  <c r="AA157" i="10"/>
  <c r="AB157" i="10"/>
  <c r="AE157" i="10"/>
  <c r="AG157" i="10"/>
  <c r="AH157" i="10"/>
  <c r="AJ157" i="10"/>
  <c r="AA158" i="10"/>
  <c r="AB158" i="10"/>
  <c r="AC158" i="10" s="1"/>
  <c r="AE158" i="10"/>
  <c r="AG158" i="10"/>
  <c r="AH158" i="10"/>
  <c r="AJ158" i="10"/>
  <c r="AA159" i="10"/>
  <c r="AB159" i="10"/>
  <c r="AE159" i="10"/>
  <c r="AG159" i="10"/>
  <c r="AH159" i="10"/>
  <c r="AJ159" i="10"/>
  <c r="AA160" i="10"/>
  <c r="AB160" i="10"/>
  <c r="AE160" i="10"/>
  <c r="AG160" i="10"/>
  <c r="AH160" i="10"/>
  <c r="AJ160" i="10"/>
  <c r="AA161" i="10"/>
  <c r="AB161" i="10"/>
  <c r="AC161" i="10"/>
  <c r="AE161" i="10"/>
  <c r="AG161" i="10"/>
  <c r="AH161" i="10"/>
  <c r="AJ161" i="10"/>
  <c r="AA162" i="10"/>
  <c r="AB162" i="10"/>
  <c r="AE162" i="10"/>
  <c r="AK162" i="10" s="1"/>
  <c r="AG162" i="10"/>
  <c r="AH162" i="10"/>
  <c r="AJ162" i="10"/>
  <c r="AA163" i="10"/>
  <c r="AB163" i="10"/>
  <c r="AE163" i="10"/>
  <c r="AG163" i="10"/>
  <c r="AH163" i="10"/>
  <c r="AJ163" i="10"/>
  <c r="AA164" i="10"/>
  <c r="AB164" i="10"/>
  <c r="AE164" i="10"/>
  <c r="AG164" i="10"/>
  <c r="AH164" i="10"/>
  <c r="AJ164" i="10"/>
  <c r="AA165" i="10"/>
  <c r="AB165" i="10"/>
  <c r="AC165" i="10" s="1"/>
  <c r="AE165" i="10"/>
  <c r="AG165" i="10"/>
  <c r="AH165" i="10"/>
  <c r="AJ165" i="10"/>
  <c r="AA166" i="10"/>
  <c r="AB166" i="10"/>
  <c r="AE166" i="10"/>
  <c r="AG166" i="10"/>
  <c r="AH166" i="10"/>
  <c r="AJ166" i="10"/>
  <c r="AA167" i="10"/>
  <c r="AB167" i="10"/>
  <c r="AE167" i="10"/>
  <c r="AG167" i="10"/>
  <c r="AH167" i="10"/>
  <c r="AJ167" i="10"/>
  <c r="AA168" i="10"/>
  <c r="AB168" i="10"/>
  <c r="AE168" i="10"/>
  <c r="AG168" i="10"/>
  <c r="AH168" i="10"/>
  <c r="AJ168" i="10"/>
  <c r="AA169" i="10"/>
  <c r="AB169" i="10"/>
  <c r="AE169" i="10"/>
  <c r="AG169" i="10"/>
  <c r="AH169" i="10"/>
  <c r="AJ169" i="10"/>
  <c r="AA170" i="10"/>
  <c r="AB170" i="10"/>
  <c r="AC170" i="10"/>
  <c r="AE170" i="10"/>
  <c r="AK170" i="10" s="1"/>
  <c r="AG170" i="10"/>
  <c r="AH170" i="10"/>
  <c r="AJ170" i="10"/>
  <c r="AA171" i="10"/>
  <c r="AB171" i="10"/>
  <c r="AC171" i="10" s="1"/>
  <c r="AE171" i="10"/>
  <c r="AG171" i="10"/>
  <c r="AH171" i="10"/>
  <c r="AJ171" i="10"/>
  <c r="AA172" i="10"/>
  <c r="AB172" i="10"/>
  <c r="AE172" i="10"/>
  <c r="AG172" i="10"/>
  <c r="AH172" i="10"/>
  <c r="AJ172" i="10"/>
  <c r="AA173" i="10"/>
  <c r="AB173" i="10"/>
  <c r="AE173" i="10"/>
  <c r="AG173" i="10"/>
  <c r="AH173" i="10"/>
  <c r="AJ173" i="10"/>
  <c r="AK173" i="10" s="1"/>
  <c r="AA174" i="10"/>
  <c r="AB174" i="10"/>
  <c r="AE174" i="10"/>
  <c r="AG174" i="10"/>
  <c r="AH174" i="10"/>
  <c r="AJ174" i="10"/>
  <c r="AA175" i="10"/>
  <c r="AB175" i="10"/>
  <c r="AE175" i="10"/>
  <c r="AG175" i="10"/>
  <c r="AH175" i="10"/>
  <c r="AJ175" i="10"/>
  <c r="AA176" i="10"/>
  <c r="AB176" i="10"/>
  <c r="AC176" i="10" s="1"/>
  <c r="AE176" i="10"/>
  <c r="AG176" i="10"/>
  <c r="AH176" i="10"/>
  <c r="AJ176" i="10"/>
  <c r="AA177" i="10"/>
  <c r="AB177" i="10"/>
  <c r="AE177" i="10"/>
  <c r="AG177" i="10"/>
  <c r="AH177" i="10"/>
  <c r="AJ177" i="10"/>
  <c r="AA178" i="10"/>
  <c r="AB178" i="10"/>
  <c r="AE178" i="10"/>
  <c r="AG178" i="10"/>
  <c r="AH178" i="10"/>
  <c r="AJ178" i="10"/>
  <c r="AA179" i="10"/>
  <c r="AB179" i="10"/>
  <c r="AC179" i="10"/>
  <c r="AE179" i="10"/>
  <c r="AG179" i="10"/>
  <c r="AH179" i="10"/>
  <c r="AJ179" i="10"/>
  <c r="AA180" i="10"/>
  <c r="AB180" i="10"/>
  <c r="AE180" i="10"/>
  <c r="AG180" i="10"/>
  <c r="AH180" i="10"/>
  <c r="AJ180" i="10"/>
  <c r="AA181" i="10"/>
  <c r="AB181" i="10"/>
  <c r="AE181" i="10"/>
  <c r="AG181" i="10"/>
  <c r="AH181" i="10"/>
  <c r="AJ181" i="10"/>
  <c r="AA182" i="10"/>
  <c r="AB182" i="10"/>
  <c r="AE182" i="10"/>
  <c r="AG182" i="10"/>
  <c r="AH182" i="10"/>
  <c r="AJ182" i="10"/>
  <c r="AA183" i="10"/>
  <c r="AB183" i="10"/>
  <c r="AC183" i="10" s="1"/>
  <c r="AE183" i="10"/>
  <c r="AG183" i="10"/>
  <c r="AH183" i="10"/>
  <c r="AJ183" i="10"/>
  <c r="AA184" i="10"/>
  <c r="AB184" i="10"/>
  <c r="AC184" i="10" s="1"/>
  <c r="AE184" i="10"/>
  <c r="AG184" i="10"/>
  <c r="AH184" i="10"/>
  <c r="AJ184" i="10"/>
  <c r="AA185" i="10"/>
  <c r="AB185" i="10"/>
  <c r="AC185" i="10" s="1"/>
  <c r="AE185" i="10"/>
  <c r="AG185" i="10"/>
  <c r="AH185" i="10"/>
  <c r="AJ185" i="10"/>
  <c r="AA186" i="10"/>
  <c r="AB186" i="10"/>
  <c r="AC186" i="10" s="1"/>
  <c r="AE186" i="10"/>
  <c r="AK186" i="10" s="1"/>
  <c r="AG186" i="10"/>
  <c r="AH186" i="10"/>
  <c r="AJ186" i="10"/>
  <c r="AA187" i="10"/>
  <c r="AB187" i="10"/>
  <c r="AE187" i="10"/>
  <c r="AG187" i="10"/>
  <c r="AH187" i="10"/>
  <c r="AJ187" i="10"/>
  <c r="AA188" i="10"/>
  <c r="AB188" i="10"/>
  <c r="AE188" i="10"/>
  <c r="AG188" i="10"/>
  <c r="AH188" i="10"/>
  <c r="AJ188" i="10"/>
  <c r="AA189" i="10"/>
  <c r="AB189" i="10"/>
  <c r="AE189" i="10"/>
  <c r="AG189" i="10"/>
  <c r="AH189" i="10"/>
  <c r="AJ189" i="10"/>
  <c r="AA190" i="10"/>
  <c r="AB190" i="10"/>
  <c r="AE190" i="10"/>
  <c r="AK190" i="10" s="1"/>
  <c r="AG190" i="10"/>
  <c r="AH190" i="10"/>
  <c r="AJ190" i="10"/>
  <c r="AA191" i="10"/>
  <c r="AB191" i="10"/>
  <c r="AE191" i="10"/>
  <c r="AG191" i="10"/>
  <c r="AH191" i="10"/>
  <c r="AJ191" i="10"/>
  <c r="AK191" i="10" s="1"/>
  <c r="AA192" i="10"/>
  <c r="AB192" i="10"/>
  <c r="AE192" i="10"/>
  <c r="AG192" i="10"/>
  <c r="AH192" i="10"/>
  <c r="AJ192" i="10"/>
  <c r="AA193" i="10"/>
  <c r="AB193" i="10"/>
  <c r="AE193" i="10"/>
  <c r="AG193" i="10"/>
  <c r="AH193" i="10"/>
  <c r="AJ193" i="10"/>
  <c r="AA194" i="10"/>
  <c r="AB194" i="10"/>
  <c r="AE194" i="10"/>
  <c r="AG194" i="10"/>
  <c r="AH194" i="10"/>
  <c r="AJ194" i="10"/>
  <c r="AA195" i="10"/>
  <c r="AC195" i="10" s="1"/>
  <c r="AB195" i="10"/>
  <c r="AE195" i="10"/>
  <c r="AG195" i="10"/>
  <c r="AH195" i="10"/>
  <c r="AJ195" i="10"/>
  <c r="AA196" i="10"/>
  <c r="AC196" i="10" s="1"/>
  <c r="AB196" i="10"/>
  <c r="AE196" i="10"/>
  <c r="AG196" i="10"/>
  <c r="AH196" i="10"/>
  <c r="AJ196" i="10"/>
  <c r="AA197" i="10"/>
  <c r="AB197" i="10"/>
  <c r="AC197" i="10" s="1"/>
  <c r="AE197" i="10"/>
  <c r="AG197" i="10"/>
  <c r="AH197" i="10"/>
  <c r="AJ197" i="10"/>
  <c r="AA198" i="10"/>
  <c r="AB198" i="10"/>
  <c r="AC198" i="10" s="1"/>
  <c r="AE198" i="10"/>
  <c r="AG198" i="10"/>
  <c r="AH198" i="10"/>
  <c r="AJ198" i="10"/>
  <c r="AA199" i="10"/>
  <c r="AB199" i="10"/>
  <c r="AE199" i="10"/>
  <c r="AG199" i="10"/>
  <c r="AH199" i="10"/>
  <c r="AJ199" i="10"/>
  <c r="AA200" i="10"/>
  <c r="AB200" i="10"/>
  <c r="AE200" i="10"/>
  <c r="AG200" i="10"/>
  <c r="AH200" i="10"/>
  <c r="AJ200" i="10"/>
  <c r="AA201" i="10"/>
  <c r="AB201" i="10"/>
  <c r="AC201" i="10" s="1"/>
  <c r="AE201" i="10"/>
  <c r="AG201" i="10"/>
  <c r="AH201" i="10"/>
  <c r="AJ201" i="10"/>
  <c r="AA202" i="10"/>
  <c r="AC202" i="10" s="1"/>
  <c r="AB202" i="10"/>
  <c r="AE202" i="10"/>
  <c r="AG202" i="10"/>
  <c r="AH202" i="10"/>
  <c r="AJ202" i="10"/>
  <c r="AA203" i="10"/>
  <c r="AB203" i="10"/>
  <c r="AC203" i="10" s="1"/>
  <c r="AE203" i="10"/>
  <c r="AG203" i="10"/>
  <c r="AH203" i="10"/>
  <c r="AJ203" i="10"/>
  <c r="AA204" i="10"/>
  <c r="AB204" i="10"/>
  <c r="AE204" i="10"/>
  <c r="AG204" i="10"/>
  <c r="AH204" i="10"/>
  <c r="AJ204" i="10"/>
  <c r="AA205" i="10"/>
  <c r="AB205" i="10"/>
  <c r="AC205" i="10" s="1"/>
  <c r="AE205" i="10"/>
  <c r="AG205" i="10"/>
  <c r="AH205" i="10"/>
  <c r="AJ205" i="10"/>
  <c r="AK205" i="10" s="1"/>
  <c r="AA206" i="10"/>
  <c r="AB206" i="10"/>
  <c r="AE206" i="10"/>
  <c r="AG206" i="10"/>
  <c r="AH206" i="10"/>
  <c r="AJ206" i="10"/>
  <c r="AA207" i="10"/>
  <c r="AB207" i="10"/>
  <c r="AE207" i="10"/>
  <c r="AG207" i="10"/>
  <c r="AH207" i="10"/>
  <c r="AJ207" i="10"/>
  <c r="AA208" i="10"/>
  <c r="AB208" i="10"/>
  <c r="AE208" i="10"/>
  <c r="AG208" i="10"/>
  <c r="AH208" i="10"/>
  <c r="AJ208" i="10"/>
  <c r="AA209" i="10"/>
  <c r="AB209" i="10"/>
  <c r="AE209" i="10"/>
  <c r="AG209" i="10"/>
  <c r="AH209" i="10"/>
  <c r="AJ209" i="10"/>
  <c r="AA210" i="10"/>
  <c r="AB210" i="10"/>
  <c r="AE210" i="10"/>
  <c r="AK210" i="10" s="1"/>
  <c r="AG210" i="10"/>
  <c r="AH210" i="10"/>
  <c r="AJ210" i="10"/>
  <c r="AA211" i="10"/>
  <c r="AB211" i="10"/>
  <c r="AE211" i="10"/>
  <c r="AG211" i="10"/>
  <c r="AH211" i="10"/>
  <c r="AJ211" i="10"/>
  <c r="AA212" i="10"/>
  <c r="AB212" i="10"/>
  <c r="AE212" i="10"/>
  <c r="AG212" i="10"/>
  <c r="AH212" i="10"/>
  <c r="AJ212" i="10"/>
  <c r="AA213" i="10"/>
  <c r="AB213" i="10"/>
  <c r="AC213" i="10" s="1"/>
  <c r="AE213" i="10"/>
  <c r="AG213" i="10"/>
  <c r="AH213" i="10"/>
  <c r="AJ213" i="10"/>
  <c r="AA214" i="10"/>
  <c r="AB214" i="10"/>
  <c r="AC214" i="10" s="1"/>
  <c r="AE214" i="10"/>
  <c r="AG214" i="10"/>
  <c r="AH214" i="10"/>
  <c r="AJ214" i="10"/>
  <c r="AA215" i="10"/>
  <c r="AB215" i="10"/>
  <c r="AE215" i="10"/>
  <c r="AG215" i="10"/>
  <c r="AH215" i="10"/>
  <c r="AJ215" i="10"/>
  <c r="AA216" i="10"/>
  <c r="AB216" i="10"/>
  <c r="AE216" i="10"/>
  <c r="AG216" i="10"/>
  <c r="AH216" i="10"/>
  <c r="AJ216" i="10"/>
  <c r="AA217" i="10"/>
  <c r="AB217" i="10"/>
  <c r="AE217" i="10"/>
  <c r="AG217" i="10"/>
  <c r="AH217" i="10"/>
  <c r="AJ217" i="10"/>
  <c r="AA218" i="10"/>
  <c r="AB218" i="10"/>
  <c r="AE218" i="10"/>
  <c r="AG218" i="10"/>
  <c r="AH218" i="10"/>
  <c r="AJ218" i="10"/>
  <c r="AA219" i="10"/>
  <c r="AB219" i="10"/>
  <c r="AE219" i="10"/>
  <c r="AG219" i="10"/>
  <c r="AH219" i="10"/>
  <c r="AJ219" i="10"/>
  <c r="AA220" i="10"/>
  <c r="AB220" i="10"/>
  <c r="AE220" i="10"/>
  <c r="AG220" i="10"/>
  <c r="AH220" i="10"/>
  <c r="AJ220" i="10"/>
  <c r="AA221" i="10"/>
  <c r="AB221" i="10"/>
  <c r="AE221" i="10"/>
  <c r="AG221" i="10"/>
  <c r="AH221" i="10"/>
  <c r="AJ221" i="10"/>
  <c r="AK221" i="10"/>
  <c r="AA222" i="10"/>
  <c r="AC222" i="10" s="1"/>
  <c r="AB222" i="10"/>
  <c r="AE222" i="10"/>
  <c r="AG222" i="10"/>
  <c r="AH222" i="10"/>
  <c r="AJ222" i="10"/>
  <c r="AA223" i="10"/>
  <c r="AB223" i="10"/>
  <c r="AC223" i="10"/>
  <c r="AE223" i="10"/>
  <c r="AG223" i="10"/>
  <c r="AH223" i="10"/>
  <c r="AJ223" i="10"/>
  <c r="AA224" i="10"/>
  <c r="AC224" i="10" s="1"/>
  <c r="AB224" i="10"/>
  <c r="AE224" i="10"/>
  <c r="AK224" i="10" s="1"/>
  <c r="AG224" i="10"/>
  <c r="AH224" i="10"/>
  <c r="AJ224" i="10"/>
  <c r="AA225" i="10"/>
  <c r="AB225" i="10"/>
  <c r="AE225" i="10"/>
  <c r="AG225" i="10"/>
  <c r="AH225" i="10"/>
  <c r="AJ225" i="10"/>
  <c r="AA226" i="10"/>
  <c r="AB226" i="10"/>
  <c r="AC226" i="10" s="1"/>
  <c r="AE226" i="10"/>
  <c r="AG226" i="10"/>
  <c r="AH226" i="10"/>
  <c r="AJ226" i="10"/>
  <c r="AA227" i="10"/>
  <c r="AB227" i="10"/>
  <c r="AE227" i="10"/>
  <c r="AG227" i="10"/>
  <c r="AH227" i="10"/>
  <c r="AJ227" i="10"/>
  <c r="AA228" i="10"/>
  <c r="AB228" i="10"/>
  <c r="AE228" i="10"/>
  <c r="AG228" i="10"/>
  <c r="AH228" i="10"/>
  <c r="AJ228" i="10"/>
  <c r="AA229" i="10"/>
  <c r="AB229" i="10"/>
  <c r="AE229" i="10"/>
  <c r="AG229" i="10"/>
  <c r="AH229" i="10"/>
  <c r="AJ229" i="10"/>
  <c r="AA230" i="10"/>
  <c r="AB230" i="10"/>
  <c r="AE230" i="10"/>
  <c r="AG230" i="10"/>
  <c r="AH230" i="10"/>
  <c r="AJ230" i="10"/>
  <c r="AA231" i="10"/>
  <c r="AB231" i="10"/>
  <c r="AC231" i="10" s="1"/>
  <c r="AE231" i="10"/>
  <c r="AG231" i="10"/>
  <c r="AH231" i="10"/>
  <c r="AJ231" i="10"/>
  <c r="AA232" i="10"/>
  <c r="AB232" i="10"/>
  <c r="AE232" i="10"/>
  <c r="AG232" i="10"/>
  <c r="AH232" i="10"/>
  <c r="AJ232" i="10"/>
  <c r="AA233" i="10"/>
  <c r="AB233" i="10"/>
  <c r="AE233" i="10"/>
  <c r="AG233" i="10"/>
  <c r="AH233" i="10"/>
  <c r="AJ233" i="10"/>
  <c r="AA234" i="10"/>
  <c r="AB234" i="10"/>
  <c r="AC234" i="10"/>
  <c r="AE234" i="10"/>
  <c r="AG234" i="10"/>
  <c r="AH234" i="10"/>
  <c r="AJ234" i="10"/>
  <c r="AA235" i="10"/>
  <c r="AB235" i="10"/>
  <c r="AC235" i="10" s="1"/>
  <c r="AE235" i="10"/>
  <c r="AG235" i="10"/>
  <c r="AH235" i="10"/>
  <c r="AJ235" i="10"/>
  <c r="AA236" i="10"/>
  <c r="AB236" i="10"/>
  <c r="AC236" i="10"/>
  <c r="AE236" i="10"/>
  <c r="AG236" i="10"/>
  <c r="AH236" i="10"/>
  <c r="AJ236" i="10"/>
  <c r="AA237" i="10"/>
  <c r="AB237" i="10"/>
  <c r="AE237" i="10"/>
  <c r="AG237" i="10"/>
  <c r="AH237" i="10"/>
  <c r="AJ237" i="10"/>
  <c r="AA238" i="10"/>
  <c r="AB238" i="10"/>
  <c r="AE238" i="10"/>
  <c r="AG238" i="10"/>
  <c r="AH238" i="10"/>
  <c r="AJ238" i="10"/>
  <c r="AA239" i="10"/>
  <c r="AB239" i="10"/>
  <c r="AE239" i="10"/>
  <c r="AG239" i="10"/>
  <c r="AH239" i="10"/>
  <c r="AJ239" i="10"/>
  <c r="AK239" i="10" s="1"/>
  <c r="AA240" i="10"/>
  <c r="AB240" i="10"/>
  <c r="AE240" i="10"/>
  <c r="AG240" i="10"/>
  <c r="AH240" i="10"/>
  <c r="AJ240" i="10"/>
  <c r="AA241" i="10"/>
  <c r="AB241" i="10"/>
  <c r="AE241" i="10"/>
  <c r="AG241" i="10"/>
  <c r="AH241" i="10"/>
  <c r="AJ241" i="10"/>
  <c r="AA242" i="10"/>
  <c r="AB242" i="10"/>
  <c r="AC242" i="10" s="1"/>
  <c r="AE242" i="10"/>
  <c r="AG242" i="10"/>
  <c r="AH242" i="10"/>
  <c r="AJ242" i="10"/>
  <c r="AA243" i="10"/>
  <c r="AB243" i="10"/>
  <c r="AE243" i="10"/>
  <c r="AG243" i="10"/>
  <c r="AH243" i="10"/>
  <c r="AJ243" i="10"/>
  <c r="AA244" i="10"/>
  <c r="AB244" i="10"/>
  <c r="AC244" i="10"/>
  <c r="AE244" i="10"/>
  <c r="AG244" i="10"/>
  <c r="AH244" i="10"/>
  <c r="AJ244" i="10"/>
  <c r="AA245" i="10"/>
  <c r="AB245" i="10"/>
  <c r="AE245" i="10"/>
  <c r="AG245" i="10"/>
  <c r="AH245" i="10"/>
  <c r="AJ245" i="10"/>
  <c r="AA246" i="10"/>
  <c r="AB246" i="10"/>
  <c r="AE246" i="10"/>
  <c r="AG246" i="10"/>
  <c r="AH246" i="10"/>
  <c r="AJ246" i="10"/>
  <c r="AA247" i="10"/>
  <c r="AB247" i="10"/>
  <c r="AE247" i="10"/>
  <c r="AG247" i="10"/>
  <c r="AH247" i="10"/>
  <c r="AJ247" i="10"/>
  <c r="AA248" i="10"/>
  <c r="AB248" i="10"/>
  <c r="AE248" i="10"/>
  <c r="AG248" i="10"/>
  <c r="AH248" i="10"/>
  <c r="AJ248" i="10"/>
  <c r="AA249" i="10"/>
  <c r="AB249" i="10"/>
  <c r="AC249" i="10" s="1"/>
  <c r="AE249" i="10"/>
  <c r="AG249" i="10"/>
  <c r="AH249" i="10"/>
  <c r="AJ249" i="10"/>
  <c r="AA250" i="10"/>
  <c r="AB250" i="10"/>
  <c r="AE250" i="10"/>
  <c r="AG250" i="10"/>
  <c r="AH250" i="10"/>
  <c r="AJ250" i="10"/>
  <c r="AA251" i="10"/>
  <c r="AB251" i="10"/>
  <c r="AC251" i="10" s="1"/>
  <c r="AE251" i="10"/>
  <c r="AG251" i="10"/>
  <c r="AH251" i="10"/>
  <c r="AJ251" i="10"/>
  <c r="AA252" i="10"/>
  <c r="AB252" i="10"/>
  <c r="AE252" i="10"/>
  <c r="AG252" i="10"/>
  <c r="AH252" i="10"/>
  <c r="AJ252" i="10"/>
  <c r="AA253" i="10"/>
  <c r="AB253" i="10"/>
  <c r="AC253" i="10" s="1"/>
  <c r="AE253" i="10"/>
  <c r="AG253" i="10"/>
  <c r="AH253" i="10"/>
  <c r="AJ253" i="10"/>
  <c r="AA254" i="10"/>
  <c r="AB254" i="10"/>
  <c r="AE254" i="10"/>
  <c r="AG254" i="10"/>
  <c r="AH254" i="10"/>
  <c r="AJ254" i="10"/>
  <c r="AA255" i="10"/>
  <c r="AB255" i="10"/>
  <c r="AE255" i="10"/>
  <c r="AG255" i="10"/>
  <c r="AH255" i="10"/>
  <c r="AJ255" i="10"/>
  <c r="AA256" i="10"/>
  <c r="AB256" i="10"/>
  <c r="AE256" i="10"/>
  <c r="AG256" i="10"/>
  <c r="AH256" i="10"/>
  <c r="AJ256" i="10"/>
  <c r="AA257" i="10"/>
  <c r="AB257" i="10"/>
  <c r="AE257" i="10"/>
  <c r="AG257" i="10"/>
  <c r="AH257" i="10"/>
  <c r="AJ257" i="10"/>
  <c r="AA258" i="10"/>
  <c r="AB258" i="10"/>
  <c r="AC258" i="10" s="1"/>
  <c r="AE258" i="10"/>
  <c r="AG258" i="10"/>
  <c r="AH258" i="10"/>
  <c r="AJ258" i="10"/>
  <c r="AA259" i="10"/>
  <c r="AB259" i="10"/>
  <c r="AC259" i="10" s="1"/>
  <c r="AE259" i="10"/>
  <c r="AG259" i="10"/>
  <c r="AH259" i="10"/>
  <c r="AJ259" i="10"/>
  <c r="AA260" i="10"/>
  <c r="AB260" i="10"/>
  <c r="AC260" i="10" s="1"/>
  <c r="AE260" i="10"/>
  <c r="AG260" i="10"/>
  <c r="AH260" i="10"/>
  <c r="AJ260" i="10"/>
  <c r="AA261" i="10"/>
  <c r="AC261" i="10" s="1"/>
  <c r="AB261" i="10"/>
  <c r="AE261" i="10"/>
  <c r="AG261" i="10"/>
  <c r="AH261" i="10"/>
  <c r="AJ261" i="10"/>
  <c r="AA262" i="10"/>
  <c r="AB262" i="10"/>
  <c r="AC262" i="10"/>
  <c r="AE262" i="10"/>
  <c r="AG262" i="10"/>
  <c r="AH262" i="10"/>
  <c r="AJ262" i="10"/>
  <c r="AA263" i="10"/>
  <c r="AB263" i="10"/>
  <c r="AE263" i="10"/>
  <c r="AG263" i="10"/>
  <c r="AH263" i="10"/>
  <c r="AJ263" i="10"/>
  <c r="AA264" i="10"/>
  <c r="AB264" i="10"/>
  <c r="AE264" i="10"/>
  <c r="AG264" i="10"/>
  <c r="AH264" i="10"/>
  <c r="AJ264" i="10"/>
  <c r="AA265" i="10"/>
  <c r="AB265" i="10"/>
  <c r="AC265" i="10" s="1"/>
  <c r="AE265" i="10"/>
  <c r="AG265" i="10"/>
  <c r="AH265" i="10"/>
  <c r="AJ265" i="10"/>
  <c r="AA266" i="10"/>
  <c r="AB266" i="10"/>
  <c r="AE266" i="10"/>
  <c r="AG266" i="10"/>
  <c r="AH266" i="10"/>
  <c r="AJ266" i="10"/>
  <c r="AA267" i="10"/>
  <c r="AB267" i="10"/>
  <c r="AE267" i="10"/>
  <c r="AG267" i="10"/>
  <c r="AH267" i="10"/>
  <c r="AJ267" i="10"/>
  <c r="AA268" i="10"/>
  <c r="AB268" i="10"/>
  <c r="AE268" i="10"/>
  <c r="AG268" i="10"/>
  <c r="AH268" i="10"/>
  <c r="AJ268" i="10"/>
  <c r="AA269" i="10"/>
  <c r="AB269" i="10"/>
  <c r="AE269" i="10"/>
  <c r="AK269" i="10" s="1"/>
  <c r="AG269" i="10"/>
  <c r="AH269" i="10"/>
  <c r="AJ269" i="10"/>
  <c r="AA270" i="10"/>
  <c r="AB270" i="10"/>
  <c r="AE270" i="10"/>
  <c r="AG270" i="10"/>
  <c r="AH270" i="10"/>
  <c r="AJ270" i="10"/>
  <c r="AA271" i="10"/>
  <c r="AB271" i="10"/>
  <c r="AC271" i="10"/>
  <c r="AE271" i="10"/>
  <c r="AG271" i="10"/>
  <c r="AH271" i="10"/>
  <c r="AJ271" i="10"/>
  <c r="AA272" i="10"/>
  <c r="AB272" i="10"/>
  <c r="AE272" i="10"/>
  <c r="AG272" i="10"/>
  <c r="AH272" i="10"/>
  <c r="AJ272" i="10"/>
  <c r="AA273" i="10"/>
  <c r="AB273" i="10"/>
  <c r="AE273" i="10"/>
  <c r="AG273" i="10"/>
  <c r="AH273" i="10"/>
  <c r="AJ273" i="10"/>
  <c r="AA274" i="10"/>
  <c r="AB274" i="10"/>
  <c r="AE274" i="10"/>
  <c r="AG274" i="10"/>
  <c r="AH274" i="10"/>
  <c r="AJ274" i="10"/>
  <c r="AA275" i="10"/>
  <c r="AB275" i="10"/>
  <c r="AC275" i="10" s="1"/>
  <c r="AE275" i="10"/>
  <c r="AK275" i="10" s="1"/>
  <c r="AG275" i="10"/>
  <c r="AH275" i="10"/>
  <c r="AJ275" i="10"/>
  <c r="AA276" i="10"/>
  <c r="AB276" i="10"/>
  <c r="AC276" i="10" s="1"/>
  <c r="AE276" i="10"/>
  <c r="AG276" i="10"/>
  <c r="AH276" i="10"/>
  <c r="AJ276" i="10"/>
  <c r="AA277" i="10"/>
  <c r="AB277" i="10"/>
  <c r="AE277" i="10"/>
  <c r="AG277" i="10"/>
  <c r="AH277" i="10"/>
  <c r="AJ277" i="10"/>
  <c r="AA278" i="10"/>
  <c r="AB278" i="10"/>
  <c r="AE278" i="10"/>
  <c r="AG278" i="10"/>
  <c r="AH278" i="10"/>
  <c r="AJ278" i="10"/>
  <c r="AA279" i="10"/>
  <c r="AB279" i="10"/>
  <c r="AE279" i="10"/>
  <c r="AG279" i="10"/>
  <c r="AH279" i="10"/>
  <c r="AJ279" i="10"/>
  <c r="AA280" i="10"/>
  <c r="AB280" i="10"/>
  <c r="AC280" i="10" s="1"/>
  <c r="AE280" i="10"/>
  <c r="AG280" i="10"/>
  <c r="AH280" i="10"/>
  <c r="AJ280" i="10"/>
  <c r="AA281" i="10"/>
  <c r="AB281" i="10"/>
  <c r="AE281" i="10"/>
  <c r="AG281" i="10"/>
  <c r="AH281" i="10"/>
  <c r="AJ281" i="10"/>
  <c r="AA282" i="10"/>
  <c r="AB282" i="10"/>
  <c r="AC282" i="10" s="1"/>
  <c r="AE282" i="10"/>
  <c r="AG282" i="10"/>
  <c r="AH282" i="10"/>
  <c r="AJ282" i="10"/>
  <c r="AA283" i="10"/>
  <c r="AB283" i="10"/>
  <c r="AE283" i="10"/>
  <c r="AG283" i="10"/>
  <c r="AH283" i="10"/>
  <c r="AJ283" i="10"/>
  <c r="AA284" i="10"/>
  <c r="AB284" i="10"/>
  <c r="AE284" i="10"/>
  <c r="AG284" i="10"/>
  <c r="AH284" i="10"/>
  <c r="AJ284" i="10"/>
  <c r="AA285" i="10"/>
  <c r="AB285" i="10"/>
  <c r="AC285" i="10" s="1"/>
  <c r="AE285" i="10"/>
  <c r="AG285" i="10"/>
  <c r="AH285" i="10"/>
  <c r="AJ285" i="10"/>
  <c r="AA286" i="10"/>
  <c r="AB286" i="10"/>
  <c r="AC286" i="10" s="1"/>
  <c r="AE286" i="10"/>
  <c r="AG286" i="10"/>
  <c r="AH286" i="10"/>
  <c r="AJ286" i="10"/>
  <c r="AA287" i="10"/>
  <c r="AB287" i="10"/>
  <c r="AC287" i="10" s="1"/>
  <c r="AE287" i="10"/>
  <c r="AG287" i="10"/>
  <c r="AH287" i="10"/>
  <c r="AJ287" i="10"/>
  <c r="AA288" i="10"/>
  <c r="AB288" i="10"/>
  <c r="AE288" i="10"/>
  <c r="AG288" i="10"/>
  <c r="AH288" i="10"/>
  <c r="AJ288" i="10"/>
  <c r="AA289" i="10"/>
  <c r="AB289" i="10"/>
  <c r="AE289" i="10"/>
  <c r="AG289" i="10"/>
  <c r="AH289" i="10"/>
  <c r="AJ289" i="10"/>
  <c r="AK289" i="10" s="1"/>
  <c r="AA290" i="10"/>
  <c r="AB290" i="10"/>
  <c r="AC290" i="10" s="1"/>
  <c r="AE290" i="10"/>
  <c r="AG290" i="10"/>
  <c r="AH290" i="10"/>
  <c r="AJ290" i="10"/>
  <c r="AA291" i="10"/>
  <c r="AB291" i="10"/>
  <c r="AE291" i="10"/>
  <c r="AG291" i="10"/>
  <c r="AH291" i="10"/>
  <c r="AJ291" i="10"/>
  <c r="AA292" i="10"/>
  <c r="AB292" i="10"/>
  <c r="AE292" i="10"/>
  <c r="AG292" i="10"/>
  <c r="AH292" i="10"/>
  <c r="AJ292" i="10"/>
  <c r="AA293" i="10"/>
  <c r="AB293" i="10"/>
  <c r="AC293" i="10" s="1"/>
  <c r="AE293" i="10"/>
  <c r="AG293" i="10"/>
  <c r="AH293" i="10"/>
  <c r="AJ293" i="10"/>
  <c r="AA294" i="10"/>
  <c r="AB294" i="10"/>
  <c r="AC294" i="10"/>
  <c r="AE294" i="10"/>
  <c r="AG294" i="10"/>
  <c r="AH294" i="10"/>
  <c r="AJ294" i="10"/>
  <c r="AA295" i="10"/>
  <c r="AB295" i="10"/>
  <c r="AE295" i="10"/>
  <c r="AG295" i="10"/>
  <c r="AH295" i="10"/>
  <c r="AJ295" i="10"/>
  <c r="AA296" i="10"/>
  <c r="AB296" i="10"/>
  <c r="AE296" i="10"/>
  <c r="AG296" i="10"/>
  <c r="AH296" i="10"/>
  <c r="AJ296" i="10"/>
  <c r="AA297" i="10"/>
  <c r="AB297" i="10"/>
  <c r="AC297" i="10" s="1"/>
  <c r="AE297" i="10"/>
  <c r="AG297" i="10"/>
  <c r="AH297" i="10"/>
  <c r="AJ297" i="10"/>
  <c r="AA298" i="10"/>
  <c r="AB298" i="10"/>
  <c r="AE298" i="10"/>
  <c r="AG298" i="10"/>
  <c r="AH298" i="10"/>
  <c r="AJ298" i="10"/>
  <c r="AA299" i="10"/>
  <c r="AB299" i="10"/>
  <c r="AE299" i="10"/>
  <c r="AG299" i="10"/>
  <c r="AH299" i="10"/>
  <c r="AJ299" i="10"/>
  <c r="AA300" i="10"/>
  <c r="AB300" i="10"/>
  <c r="AE300" i="10"/>
  <c r="AK300" i="10" s="1"/>
  <c r="AG300" i="10"/>
  <c r="AH300" i="10"/>
  <c r="AJ300" i="10"/>
  <c r="AA301" i="10"/>
  <c r="AB301" i="10"/>
  <c r="AE301" i="10"/>
  <c r="AG301" i="10"/>
  <c r="AH301" i="10"/>
  <c r="AJ301" i="10"/>
  <c r="AA302" i="10"/>
  <c r="AB302" i="10"/>
  <c r="AC302" i="10" s="1"/>
  <c r="AE302" i="10"/>
  <c r="AG302" i="10"/>
  <c r="AH302" i="10"/>
  <c r="AJ302" i="10"/>
  <c r="AA303" i="10"/>
  <c r="AB303" i="10"/>
  <c r="AC303" i="10"/>
  <c r="AE303" i="10"/>
  <c r="AG303" i="10"/>
  <c r="AH303" i="10"/>
  <c r="AJ303" i="10"/>
  <c r="AA304" i="10"/>
  <c r="AB304" i="10"/>
  <c r="AE304" i="10"/>
  <c r="AG304" i="10"/>
  <c r="AH304" i="10"/>
  <c r="AJ304" i="10"/>
  <c r="AA305" i="10"/>
  <c r="AB305" i="10"/>
  <c r="AE305" i="10"/>
  <c r="AG305" i="10"/>
  <c r="AH305" i="10"/>
  <c r="AJ305" i="10"/>
  <c r="AA306" i="10"/>
  <c r="AB306" i="10"/>
  <c r="AC306" i="10" s="1"/>
  <c r="AE306" i="10"/>
  <c r="AG306" i="10"/>
  <c r="AH306" i="10"/>
  <c r="AJ306" i="10"/>
  <c r="AA307" i="10"/>
  <c r="AB307" i="10"/>
  <c r="AE307" i="10"/>
  <c r="AG307" i="10"/>
  <c r="AH307" i="10"/>
  <c r="AJ307" i="10"/>
  <c r="AA308" i="10"/>
  <c r="AC308" i="10" s="1"/>
  <c r="AB308" i="10"/>
  <c r="AE308" i="10"/>
  <c r="AG308" i="10"/>
  <c r="AH308" i="10"/>
  <c r="AJ308" i="10"/>
  <c r="AA309" i="10"/>
  <c r="AB309" i="10"/>
  <c r="AE309" i="10"/>
  <c r="AG309" i="10"/>
  <c r="AH309" i="10"/>
  <c r="AJ309" i="10"/>
  <c r="AA310" i="10"/>
  <c r="AB310" i="10"/>
  <c r="AE310" i="10"/>
  <c r="AG310" i="10"/>
  <c r="AH310" i="10"/>
  <c r="AJ310" i="10"/>
  <c r="AA311" i="10"/>
  <c r="AB311" i="10"/>
  <c r="AE311" i="10"/>
  <c r="AG311" i="10"/>
  <c r="AH311" i="10"/>
  <c r="AJ311" i="10"/>
  <c r="AA312" i="10"/>
  <c r="AB312" i="10"/>
  <c r="AE312" i="10"/>
  <c r="AG312" i="10"/>
  <c r="AH312" i="10"/>
  <c r="AJ312" i="10"/>
  <c r="AB313" i="10"/>
  <c r="AC313" i="10"/>
  <c r="AE313" i="10"/>
  <c r="AG313" i="10"/>
  <c r="AH313" i="10"/>
  <c r="AJ313" i="10"/>
  <c r="AB314" i="10"/>
  <c r="AE314" i="10"/>
  <c r="AG314" i="10"/>
  <c r="AH314" i="10"/>
  <c r="AJ314" i="10"/>
  <c r="AB315" i="10"/>
  <c r="AE315" i="10"/>
  <c r="AG315" i="10"/>
  <c r="AH315" i="10"/>
  <c r="AJ315" i="10"/>
  <c r="AB316" i="10"/>
  <c r="AE316" i="10"/>
  <c r="AG316" i="10"/>
  <c r="AH316" i="10"/>
  <c r="AJ316" i="10"/>
  <c r="AB317" i="10"/>
  <c r="AE317" i="10"/>
  <c r="AG317" i="10"/>
  <c r="AH317" i="10"/>
  <c r="AJ317" i="10"/>
  <c r="AB318" i="10"/>
  <c r="AE318" i="10"/>
  <c r="AG318" i="10"/>
  <c r="AH318" i="10"/>
  <c r="AJ318" i="10"/>
  <c r="AB319" i="10"/>
  <c r="AE319" i="10"/>
  <c r="AG319" i="10"/>
  <c r="AH319" i="10"/>
  <c r="AJ319" i="10"/>
  <c r="AB320" i="10"/>
  <c r="AC320" i="10"/>
  <c r="AE320" i="10"/>
  <c r="AG320" i="10"/>
  <c r="AH320" i="10"/>
  <c r="AJ320" i="10"/>
  <c r="AB321" i="10"/>
  <c r="AC321" i="10" s="1"/>
  <c r="AE321" i="10"/>
  <c r="AG321" i="10"/>
  <c r="AH321" i="10"/>
  <c r="AJ321" i="10"/>
  <c r="AB322" i="10"/>
  <c r="AC322" i="10"/>
  <c r="AE322" i="10"/>
  <c r="AG322" i="10"/>
  <c r="AH322" i="10"/>
  <c r="AJ322" i="10"/>
  <c r="AB323" i="10"/>
  <c r="AE323" i="10"/>
  <c r="AG323" i="10"/>
  <c r="AH323" i="10"/>
  <c r="AJ323" i="10"/>
  <c r="AB324" i="10"/>
  <c r="AC324" i="10" s="1"/>
  <c r="AE324" i="10"/>
  <c r="AG324" i="10"/>
  <c r="AH324" i="10"/>
  <c r="AJ324" i="10"/>
  <c r="AB325" i="10"/>
  <c r="AC325" i="10"/>
  <c r="AE325" i="10"/>
  <c r="AG325" i="10"/>
  <c r="AH325" i="10"/>
  <c r="AJ325" i="10"/>
  <c r="AB326" i="10"/>
  <c r="AE326" i="10"/>
  <c r="AG326" i="10"/>
  <c r="AH326" i="10"/>
  <c r="AJ326" i="10"/>
  <c r="AB327" i="10"/>
  <c r="AE327" i="10"/>
  <c r="AG327" i="10"/>
  <c r="AH327" i="10"/>
  <c r="AJ327" i="10"/>
  <c r="AB328" i="10"/>
  <c r="AC328" i="10" s="1"/>
  <c r="AE328" i="10"/>
  <c r="AG328" i="10"/>
  <c r="AH328" i="10"/>
  <c r="AJ328" i="10"/>
  <c r="AC329" i="10"/>
  <c r="AB329" i="10"/>
  <c r="AE329" i="10"/>
  <c r="AG329" i="10"/>
  <c r="AH329" i="10"/>
  <c r="AJ329" i="10"/>
  <c r="AC330" i="10"/>
  <c r="AB330" i="10"/>
  <c r="AE330" i="10"/>
  <c r="AG330" i="10"/>
  <c r="AH330" i="10"/>
  <c r="AJ330" i="10"/>
  <c r="AB331" i="10"/>
  <c r="AC331" i="10" s="1"/>
  <c r="AE331" i="10"/>
  <c r="AG331" i="10"/>
  <c r="AH331" i="10"/>
  <c r="AJ331" i="10"/>
  <c r="AB332" i="10"/>
  <c r="AE332" i="10"/>
  <c r="AG332" i="10"/>
  <c r="AH332" i="10"/>
  <c r="AJ332" i="10"/>
  <c r="AB333" i="10"/>
  <c r="AE333" i="10"/>
  <c r="AG333" i="10"/>
  <c r="AH333" i="10"/>
  <c r="AJ333" i="10"/>
  <c r="AB334" i="10"/>
  <c r="AC334" i="10" s="1"/>
  <c r="AE334" i="10"/>
  <c r="AG334" i="10"/>
  <c r="AH334" i="10"/>
  <c r="AJ334" i="10"/>
  <c r="AB335" i="10"/>
  <c r="AE335" i="10"/>
  <c r="AG335" i="10"/>
  <c r="AH335" i="10"/>
  <c r="AJ335" i="10"/>
  <c r="AA336" i="10"/>
  <c r="AB336" i="10"/>
  <c r="AE336" i="10"/>
  <c r="AG336" i="10"/>
  <c r="AH336" i="10"/>
  <c r="AJ336" i="10"/>
  <c r="AA337" i="10"/>
  <c r="AB337" i="10"/>
  <c r="AE337" i="10"/>
  <c r="AG337" i="10"/>
  <c r="AH337" i="10"/>
  <c r="AJ337" i="10"/>
  <c r="AA338" i="10"/>
  <c r="AB338" i="10"/>
  <c r="AC338" i="10" s="1"/>
  <c r="AE338" i="10"/>
  <c r="AG338" i="10"/>
  <c r="AH338" i="10"/>
  <c r="AJ338" i="10"/>
  <c r="AA339" i="10"/>
  <c r="AB339" i="10"/>
  <c r="AE339" i="10"/>
  <c r="AG339" i="10"/>
  <c r="AH339" i="10"/>
  <c r="AJ339" i="10"/>
  <c r="AA340" i="10"/>
  <c r="AB340" i="10"/>
  <c r="AC340" i="10" s="1"/>
  <c r="AE340" i="10"/>
  <c r="AG340" i="10"/>
  <c r="AH340" i="10"/>
  <c r="AJ340" i="10"/>
  <c r="AA341" i="10"/>
  <c r="AB341" i="10"/>
  <c r="AE341" i="10"/>
  <c r="AG341" i="10"/>
  <c r="AH341" i="10"/>
  <c r="AJ341" i="10"/>
  <c r="AA342" i="10"/>
  <c r="AB342" i="10"/>
  <c r="AC342" i="10"/>
  <c r="AE342" i="10"/>
  <c r="AG342" i="10"/>
  <c r="AH342" i="10"/>
  <c r="AJ342" i="10"/>
  <c r="AA343" i="10"/>
  <c r="AB343" i="10"/>
  <c r="AE343" i="10"/>
  <c r="AG343" i="10"/>
  <c r="AH343" i="10"/>
  <c r="AJ343" i="10"/>
  <c r="AA344" i="10"/>
  <c r="AB344" i="10"/>
  <c r="AE344" i="10"/>
  <c r="AG344" i="10"/>
  <c r="AH344" i="10"/>
  <c r="AJ344" i="10"/>
  <c r="AA345" i="10"/>
  <c r="AB345" i="10"/>
  <c r="AE345" i="10"/>
  <c r="AG345" i="10"/>
  <c r="AH345" i="10"/>
  <c r="AJ345" i="10"/>
  <c r="AA346" i="10"/>
  <c r="AB346" i="10"/>
  <c r="AC346" i="10" s="1"/>
  <c r="AE346" i="10"/>
  <c r="AG346" i="10"/>
  <c r="AH346" i="10"/>
  <c r="AJ346" i="10"/>
  <c r="AA347" i="10"/>
  <c r="AB347" i="10"/>
  <c r="AC347" i="10"/>
  <c r="AE347" i="10"/>
  <c r="AG347" i="10"/>
  <c r="AH347" i="10"/>
  <c r="AJ347" i="10"/>
  <c r="AA348" i="10"/>
  <c r="AB348" i="10"/>
  <c r="AE348" i="10"/>
  <c r="AG348" i="10"/>
  <c r="AH348" i="10"/>
  <c r="AJ348" i="10"/>
  <c r="AA349" i="10"/>
  <c r="AB349" i="10"/>
  <c r="AE349" i="10"/>
  <c r="AG349" i="10"/>
  <c r="AH349" i="10"/>
  <c r="AJ349" i="10"/>
  <c r="AA350" i="10"/>
  <c r="AB350" i="10"/>
  <c r="AE350" i="10"/>
  <c r="AG350" i="10"/>
  <c r="AH350" i="10"/>
  <c r="AJ350" i="10"/>
  <c r="AA351" i="10"/>
  <c r="AB351" i="10"/>
  <c r="AC351" i="10" s="1"/>
  <c r="AE351" i="10"/>
  <c r="AG351" i="10"/>
  <c r="AH351" i="10"/>
  <c r="AJ351" i="10"/>
  <c r="AA352" i="10"/>
  <c r="AB352" i="10"/>
  <c r="AE352" i="10"/>
  <c r="AG352" i="10"/>
  <c r="AH352" i="10"/>
  <c r="AJ352" i="10"/>
  <c r="AA353" i="10"/>
  <c r="AB353" i="10"/>
  <c r="AE353" i="10"/>
  <c r="AG353" i="10"/>
  <c r="AH353" i="10"/>
  <c r="AJ353" i="10"/>
  <c r="AA354" i="10"/>
  <c r="AB354" i="10"/>
  <c r="AE354" i="10"/>
  <c r="AG354" i="10"/>
  <c r="AH354" i="10"/>
  <c r="AJ354" i="10"/>
  <c r="AA355" i="10"/>
  <c r="AB355" i="10"/>
  <c r="AE355" i="10"/>
  <c r="AG355" i="10"/>
  <c r="AH355" i="10"/>
  <c r="AJ355" i="10"/>
  <c r="AA356" i="10"/>
  <c r="AB356" i="10"/>
  <c r="AE356" i="10"/>
  <c r="AG356" i="10"/>
  <c r="AH356" i="10"/>
  <c r="AJ356" i="10"/>
  <c r="AA357" i="10"/>
  <c r="AB357" i="10"/>
  <c r="AC357" i="10" s="1"/>
  <c r="AE357" i="10"/>
  <c r="AG357" i="10"/>
  <c r="AH357" i="10"/>
  <c r="AJ357" i="10"/>
  <c r="AA358" i="10"/>
  <c r="AB358" i="10"/>
  <c r="AE358" i="10"/>
  <c r="AG358" i="10"/>
  <c r="AH358" i="10"/>
  <c r="AJ358" i="10"/>
  <c r="AA359" i="10"/>
  <c r="AB359" i="10"/>
  <c r="AC359" i="10" s="1"/>
  <c r="AE359" i="10"/>
  <c r="AG359" i="10"/>
  <c r="AH359" i="10"/>
  <c r="AJ359" i="10"/>
  <c r="AA360" i="10"/>
  <c r="AB360" i="10"/>
  <c r="AE360" i="10"/>
  <c r="AG360" i="10"/>
  <c r="AH360" i="10"/>
  <c r="AJ360" i="10"/>
  <c r="AA361" i="10"/>
  <c r="AB361" i="10"/>
  <c r="AC361" i="10" s="1"/>
  <c r="AE361" i="10"/>
  <c r="AG361" i="10"/>
  <c r="AH361" i="10"/>
  <c r="AJ361" i="10"/>
  <c r="AA362" i="10"/>
  <c r="AC362" i="10" s="1"/>
  <c r="AB362" i="10"/>
  <c r="AE362" i="10"/>
  <c r="AG362" i="10"/>
  <c r="AH362" i="10"/>
  <c r="AJ362" i="10"/>
  <c r="AA363" i="10"/>
  <c r="AB363" i="10"/>
  <c r="AC363" i="10" s="1"/>
  <c r="AE363" i="10"/>
  <c r="AG363" i="10"/>
  <c r="AH363" i="10"/>
  <c r="AJ363" i="10"/>
  <c r="AA364" i="10"/>
  <c r="AB364" i="10"/>
  <c r="AE364" i="10"/>
  <c r="AG364" i="10"/>
  <c r="AH364" i="10"/>
  <c r="AJ364" i="10"/>
  <c r="AA365" i="10"/>
  <c r="AB365" i="10"/>
  <c r="AE365" i="10"/>
  <c r="AG365" i="10"/>
  <c r="AH365" i="10"/>
  <c r="AJ365" i="10"/>
  <c r="AA366" i="10"/>
  <c r="AC366" i="10" s="1"/>
  <c r="AB366" i="10"/>
  <c r="AE366" i="10"/>
  <c r="AG366" i="10"/>
  <c r="AH366" i="10"/>
  <c r="AJ366" i="10"/>
  <c r="AA367" i="10"/>
  <c r="AB367" i="10"/>
  <c r="AC367" i="10" s="1"/>
  <c r="AE367" i="10"/>
  <c r="AG367" i="10"/>
  <c r="AH367" i="10"/>
  <c r="AJ367" i="10"/>
  <c r="AA368" i="10"/>
  <c r="AB368" i="10"/>
  <c r="AE368" i="10"/>
  <c r="AG368" i="10"/>
  <c r="AH368" i="10"/>
  <c r="AJ368" i="10"/>
  <c r="AA369" i="10"/>
  <c r="AB369" i="10"/>
  <c r="AE369" i="10"/>
  <c r="AG369" i="10"/>
  <c r="AH369" i="10"/>
  <c r="AJ369" i="10"/>
  <c r="AA370" i="10"/>
  <c r="AB370" i="10"/>
  <c r="AE370" i="10"/>
  <c r="AG370" i="10"/>
  <c r="AH370" i="10"/>
  <c r="AJ370" i="10"/>
  <c r="AA371" i="10"/>
  <c r="AB371" i="10"/>
  <c r="AE371" i="10"/>
  <c r="AG371" i="10"/>
  <c r="AH371" i="10"/>
  <c r="AJ371" i="10"/>
  <c r="AA372" i="10"/>
  <c r="AB372" i="10"/>
  <c r="AE372" i="10"/>
  <c r="AG372" i="10"/>
  <c r="AH372" i="10"/>
  <c r="AJ372" i="10"/>
  <c r="AA373" i="10"/>
  <c r="AB373" i="10"/>
  <c r="AE373" i="10"/>
  <c r="AG373" i="10"/>
  <c r="AH373" i="10"/>
  <c r="AJ373" i="10"/>
  <c r="AA374" i="10"/>
  <c r="AB374" i="10"/>
  <c r="AE374" i="10"/>
  <c r="AG374" i="10"/>
  <c r="AH374" i="10"/>
  <c r="AJ374" i="10"/>
  <c r="AA375" i="10"/>
  <c r="AB375" i="10"/>
  <c r="AC375" i="10"/>
  <c r="AE375" i="10"/>
  <c r="AG375" i="10"/>
  <c r="AH375" i="10"/>
  <c r="AJ375" i="10"/>
  <c r="AA376" i="10"/>
  <c r="AB376" i="10"/>
  <c r="AE376" i="10"/>
  <c r="AG376" i="10"/>
  <c r="AH376" i="10"/>
  <c r="AJ376" i="10"/>
  <c r="AA377" i="10"/>
  <c r="AB377" i="10"/>
  <c r="AC377" i="10" s="1"/>
  <c r="AE377" i="10"/>
  <c r="AG377" i="10"/>
  <c r="AH377" i="10"/>
  <c r="AJ377" i="10"/>
  <c r="AA378" i="10"/>
  <c r="AC378" i="10" s="1"/>
  <c r="AB378" i="10"/>
  <c r="AE378" i="10"/>
  <c r="AG378" i="10"/>
  <c r="AH378" i="10"/>
  <c r="AJ378" i="10"/>
  <c r="AA379" i="10"/>
  <c r="AB379" i="10"/>
  <c r="AE379" i="10"/>
  <c r="AG379" i="10"/>
  <c r="AH379" i="10"/>
  <c r="AJ379" i="10"/>
  <c r="AA380" i="10"/>
  <c r="AB380" i="10"/>
  <c r="AE380" i="10"/>
  <c r="AG380" i="10"/>
  <c r="AH380" i="10"/>
  <c r="AJ380" i="10"/>
  <c r="AA381" i="10"/>
  <c r="AB381" i="10"/>
  <c r="AE381" i="10"/>
  <c r="AG381" i="10"/>
  <c r="AH381" i="10"/>
  <c r="AJ381" i="10"/>
  <c r="AA382" i="10"/>
  <c r="AB382" i="10"/>
  <c r="AE382" i="10"/>
  <c r="AG382" i="10"/>
  <c r="AH382" i="10"/>
  <c r="AJ382" i="10"/>
  <c r="AA383" i="10"/>
  <c r="AB383" i="10"/>
  <c r="AE383" i="10"/>
  <c r="AG383" i="10"/>
  <c r="AH383" i="10"/>
  <c r="AJ383" i="10"/>
  <c r="AA384" i="10"/>
  <c r="AB384" i="10"/>
  <c r="AC384" i="10"/>
  <c r="AE384" i="10"/>
  <c r="AG384" i="10"/>
  <c r="AH384" i="10"/>
  <c r="AJ384" i="10"/>
  <c r="AA385" i="10"/>
  <c r="AB385" i="10"/>
  <c r="AC385" i="10" s="1"/>
  <c r="AE385" i="10"/>
  <c r="AG385" i="10"/>
  <c r="AH385" i="10"/>
  <c r="AJ385" i="10"/>
  <c r="AA386" i="10"/>
  <c r="AB386" i="10"/>
  <c r="AE386" i="10"/>
  <c r="AG386" i="10"/>
  <c r="AH386" i="10"/>
  <c r="AJ386" i="10"/>
  <c r="AA387" i="10"/>
  <c r="AB387" i="10"/>
  <c r="AE387" i="10"/>
  <c r="AG387" i="10"/>
  <c r="AH387" i="10"/>
  <c r="AJ387" i="10"/>
  <c r="AA388" i="10"/>
  <c r="AB388" i="10"/>
  <c r="AC388" i="10" s="1"/>
  <c r="AE388" i="10"/>
  <c r="AG388" i="10"/>
  <c r="AH388" i="10"/>
  <c r="AJ388" i="10"/>
  <c r="AA389" i="10"/>
  <c r="AB389" i="10"/>
  <c r="AE389" i="10"/>
  <c r="AG389" i="10"/>
  <c r="AH389" i="10"/>
  <c r="AJ389" i="10"/>
  <c r="AA390" i="10"/>
  <c r="AB390" i="10"/>
  <c r="AE390" i="10"/>
  <c r="AG390" i="10"/>
  <c r="AH390" i="10"/>
  <c r="AJ390" i="10"/>
  <c r="AA391" i="10"/>
  <c r="AB391" i="10"/>
  <c r="AE391" i="10"/>
  <c r="AG391" i="10"/>
  <c r="AH391" i="10"/>
  <c r="AJ391" i="10"/>
  <c r="AA392" i="10"/>
  <c r="AB392" i="10"/>
  <c r="AC392" i="10" s="1"/>
  <c r="AE392" i="10"/>
  <c r="AG392" i="10"/>
  <c r="AH392" i="10"/>
  <c r="AJ392" i="10"/>
  <c r="AA393" i="10"/>
  <c r="AB393" i="10"/>
  <c r="AE393" i="10"/>
  <c r="AG393" i="10"/>
  <c r="AH393" i="10"/>
  <c r="AJ393" i="10"/>
  <c r="AA394" i="10"/>
  <c r="AB394" i="10"/>
  <c r="AE394" i="10"/>
  <c r="AG394" i="10"/>
  <c r="AH394" i="10"/>
  <c r="AJ394" i="10"/>
  <c r="AA395" i="10"/>
  <c r="AB395" i="10"/>
  <c r="AE395" i="10"/>
  <c r="AG395" i="10"/>
  <c r="AH395" i="10"/>
  <c r="AJ395" i="10"/>
  <c r="AA396" i="10"/>
  <c r="AB396" i="10"/>
  <c r="AE396" i="10"/>
  <c r="AG396" i="10"/>
  <c r="AH396" i="10"/>
  <c r="AJ396" i="10"/>
  <c r="AA397" i="10"/>
  <c r="AB397" i="10"/>
  <c r="AE397" i="10"/>
  <c r="AG397" i="10"/>
  <c r="AH397" i="10"/>
  <c r="AJ397" i="10"/>
  <c r="AA398" i="10"/>
  <c r="AB398" i="10"/>
  <c r="AE398" i="10"/>
  <c r="AG398" i="10"/>
  <c r="AH398" i="10"/>
  <c r="AJ398" i="10"/>
  <c r="AA399" i="10"/>
  <c r="AB399" i="10"/>
  <c r="AC399" i="10" s="1"/>
  <c r="AE399" i="10"/>
  <c r="AG399" i="10"/>
  <c r="AH399" i="10"/>
  <c r="AJ399" i="10"/>
  <c r="AA400" i="10"/>
  <c r="AB400" i="10"/>
  <c r="AE400" i="10"/>
  <c r="AG400" i="10"/>
  <c r="AH400" i="10"/>
  <c r="AJ400" i="10"/>
  <c r="AA401" i="10"/>
  <c r="AB401" i="10"/>
  <c r="AC401" i="10" s="1"/>
  <c r="AE401" i="10"/>
  <c r="AG401" i="10"/>
  <c r="AH401" i="10"/>
  <c r="AJ401" i="10"/>
  <c r="AA402" i="10"/>
  <c r="AB402" i="10"/>
  <c r="AE402" i="10"/>
  <c r="AG402" i="10"/>
  <c r="AH402" i="10"/>
  <c r="AJ402" i="10"/>
  <c r="AA403" i="10"/>
  <c r="AB403" i="10"/>
  <c r="AE403" i="10"/>
  <c r="AG403" i="10"/>
  <c r="AH403" i="10"/>
  <c r="AJ403" i="10"/>
  <c r="AA404" i="10"/>
  <c r="AB404" i="10"/>
  <c r="AE404" i="10"/>
  <c r="AG404" i="10"/>
  <c r="AH404" i="10"/>
  <c r="AJ404" i="10"/>
  <c r="AA405" i="10"/>
  <c r="AB405" i="10"/>
  <c r="AC405" i="10"/>
  <c r="AE405" i="10"/>
  <c r="AG405" i="10"/>
  <c r="AH405" i="10"/>
  <c r="AJ405" i="10"/>
  <c r="AA406" i="10"/>
  <c r="AB406" i="10"/>
  <c r="AE406" i="10"/>
  <c r="AG406" i="10"/>
  <c r="AH406" i="10"/>
  <c r="AJ406" i="10"/>
  <c r="AA407" i="10"/>
  <c r="AB407" i="10"/>
  <c r="AC407" i="10" s="1"/>
  <c r="AE407" i="10"/>
  <c r="AG407" i="10"/>
  <c r="AH407" i="10"/>
  <c r="AJ407" i="10"/>
  <c r="AA408" i="10"/>
  <c r="AB408" i="10"/>
  <c r="AE408" i="10"/>
  <c r="AG408" i="10"/>
  <c r="AH408" i="10"/>
  <c r="AJ408" i="10"/>
  <c r="AA409" i="10"/>
  <c r="AB409" i="10"/>
  <c r="AE409" i="10"/>
  <c r="AG409" i="10"/>
  <c r="AH409" i="10"/>
  <c r="AJ409" i="10"/>
  <c r="AA410" i="10"/>
  <c r="AB410" i="10"/>
  <c r="AE410" i="10"/>
  <c r="AG410" i="10"/>
  <c r="AH410" i="10"/>
  <c r="AJ410" i="10"/>
  <c r="AA411" i="10"/>
  <c r="AB411" i="10"/>
  <c r="AE411" i="10"/>
  <c r="AG411" i="10"/>
  <c r="AH411" i="10"/>
  <c r="AJ411" i="10"/>
  <c r="AA412" i="10"/>
  <c r="AB412" i="10"/>
  <c r="AE412" i="10"/>
  <c r="AG412" i="10"/>
  <c r="AH412" i="10"/>
  <c r="AJ412" i="10"/>
  <c r="AA413" i="10"/>
  <c r="AB413" i="10"/>
  <c r="AE413" i="10"/>
  <c r="AG413" i="10"/>
  <c r="AH413" i="10"/>
  <c r="AJ413" i="10"/>
  <c r="AA414" i="10"/>
  <c r="AB414" i="10"/>
  <c r="AC414" i="10" s="1"/>
  <c r="AE414" i="10"/>
  <c r="AG414" i="10"/>
  <c r="AH414" i="10"/>
  <c r="AJ414" i="10"/>
  <c r="AA415" i="10"/>
  <c r="AB415" i="10"/>
  <c r="AE415" i="10"/>
  <c r="AG415" i="10"/>
  <c r="AH415" i="10"/>
  <c r="AJ415" i="10"/>
  <c r="AA416" i="10"/>
  <c r="AB416" i="10"/>
  <c r="AE416" i="10"/>
  <c r="AG416" i="10"/>
  <c r="AH416" i="10"/>
  <c r="AJ416" i="10"/>
  <c r="AA417" i="10"/>
  <c r="AB417" i="10"/>
  <c r="AC417" i="10" s="1"/>
  <c r="AE417" i="10"/>
  <c r="AG417" i="10"/>
  <c r="AH417" i="10"/>
  <c r="AJ417" i="10"/>
  <c r="AA418" i="10"/>
  <c r="AB418" i="10"/>
  <c r="AE418" i="10"/>
  <c r="AG418" i="10"/>
  <c r="AH418" i="10"/>
  <c r="AJ418" i="10"/>
  <c r="AA419" i="10"/>
  <c r="AB419" i="10"/>
  <c r="AE419" i="10"/>
  <c r="AG419" i="10"/>
  <c r="AH419" i="10"/>
  <c r="AJ419" i="10"/>
  <c r="AA420" i="10"/>
  <c r="AB420" i="10"/>
  <c r="AE420" i="10"/>
  <c r="AG420" i="10"/>
  <c r="AH420" i="10"/>
  <c r="AJ420" i="10"/>
  <c r="AA421" i="10"/>
  <c r="AB421" i="10"/>
  <c r="AC421" i="10" s="1"/>
  <c r="AE421" i="10"/>
  <c r="AK421" i="10" s="1"/>
  <c r="AG421" i="10"/>
  <c r="AH421" i="10"/>
  <c r="AJ421" i="10"/>
  <c r="AA422" i="10"/>
  <c r="AB422" i="10"/>
  <c r="AE422" i="10"/>
  <c r="AG422" i="10"/>
  <c r="AH422" i="10"/>
  <c r="AJ422" i="10"/>
  <c r="AA423" i="10"/>
  <c r="AB423" i="10"/>
  <c r="AE423" i="10"/>
  <c r="AG423" i="10"/>
  <c r="AH423" i="10"/>
  <c r="AJ423" i="10"/>
  <c r="AA424" i="10"/>
  <c r="AB424" i="10"/>
  <c r="AE424" i="10"/>
  <c r="AG424" i="10"/>
  <c r="AH424" i="10"/>
  <c r="AJ424" i="10"/>
  <c r="AA425" i="10"/>
  <c r="AB425" i="10"/>
  <c r="AE425" i="10"/>
  <c r="AG425" i="10"/>
  <c r="AH425" i="10"/>
  <c r="AJ425" i="10"/>
  <c r="AA426" i="10"/>
  <c r="AB426" i="10"/>
  <c r="AE426" i="10"/>
  <c r="AG426" i="10"/>
  <c r="AH426" i="10"/>
  <c r="AJ426" i="10"/>
  <c r="AA427" i="10"/>
  <c r="AB427" i="10"/>
  <c r="AE427" i="10"/>
  <c r="AG427" i="10"/>
  <c r="AH427" i="10"/>
  <c r="AJ427" i="10"/>
  <c r="AA428" i="10"/>
  <c r="AB428" i="10"/>
  <c r="AE428" i="10"/>
  <c r="AG428" i="10"/>
  <c r="AH428" i="10"/>
  <c r="AJ428" i="10"/>
  <c r="AA429" i="10"/>
  <c r="AC429" i="10" s="1"/>
  <c r="AB429" i="10"/>
  <c r="AE429" i="10"/>
  <c r="AG429" i="10"/>
  <c r="AH429" i="10"/>
  <c r="AJ429" i="10"/>
  <c r="AA430" i="10"/>
  <c r="AC430" i="10" s="1"/>
  <c r="AB430" i="10"/>
  <c r="AE430" i="10"/>
  <c r="AG430" i="10"/>
  <c r="AH430" i="10"/>
  <c r="AJ430" i="10"/>
  <c r="AA431" i="10"/>
  <c r="AB431" i="10"/>
  <c r="AE431" i="10"/>
  <c r="AG431" i="10"/>
  <c r="AH431" i="10"/>
  <c r="AJ431" i="10"/>
  <c r="AA432" i="10"/>
  <c r="AB432" i="10"/>
  <c r="AC432" i="10" s="1"/>
  <c r="AE432" i="10"/>
  <c r="AG432" i="10"/>
  <c r="AH432" i="10"/>
  <c r="AJ432" i="10"/>
  <c r="AA433" i="10"/>
  <c r="AB433" i="10"/>
  <c r="AC433" i="10" s="1"/>
  <c r="AE433" i="10"/>
  <c r="AG433" i="10"/>
  <c r="AH433" i="10"/>
  <c r="AJ433" i="10"/>
  <c r="AA434" i="10"/>
  <c r="AB434" i="10"/>
  <c r="AE434" i="10"/>
  <c r="AG434" i="10"/>
  <c r="AH434" i="10"/>
  <c r="AJ434" i="10"/>
  <c r="AA435" i="10"/>
  <c r="AB435" i="10"/>
  <c r="AC435" i="10" s="1"/>
  <c r="AE435" i="10"/>
  <c r="AG435" i="10"/>
  <c r="AH435" i="10"/>
  <c r="AJ435" i="10"/>
  <c r="AA436" i="10"/>
  <c r="AB436" i="10"/>
  <c r="AE436" i="10"/>
  <c r="AG436" i="10"/>
  <c r="AH436" i="10"/>
  <c r="AJ436" i="10"/>
  <c r="AA437" i="10"/>
  <c r="AB437" i="10"/>
  <c r="AE437" i="10"/>
  <c r="AG437" i="10"/>
  <c r="AH437" i="10"/>
  <c r="AJ437" i="10"/>
  <c r="AA438" i="10"/>
  <c r="AB438" i="10"/>
  <c r="AE438" i="10"/>
  <c r="AG438" i="10"/>
  <c r="AH438" i="10"/>
  <c r="AJ438" i="10"/>
  <c r="AA439" i="10"/>
  <c r="AB439" i="10"/>
  <c r="AE439" i="10"/>
  <c r="AG439" i="10"/>
  <c r="AH439" i="10"/>
  <c r="AJ439" i="10"/>
  <c r="AA440" i="10"/>
  <c r="AB440" i="10"/>
  <c r="AC440" i="10" s="1"/>
  <c r="AE440" i="10"/>
  <c r="AG440" i="10"/>
  <c r="AH440" i="10"/>
  <c r="AJ440" i="10"/>
  <c r="AA441" i="10"/>
  <c r="AB441" i="10"/>
  <c r="AE441" i="10"/>
  <c r="AG441" i="10"/>
  <c r="AH441" i="10"/>
  <c r="AJ441" i="10"/>
  <c r="AA442" i="10"/>
  <c r="AB442" i="10"/>
  <c r="AE442" i="10"/>
  <c r="AG442" i="10"/>
  <c r="AH442" i="10"/>
  <c r="AJ442" i="10"/>
  <c r="AA443" i="10"/>
  <c r="AC443" i="10" s="1"/>
  <c r="AB443" i="10"/>
  <c r="AE443" i="10"/>
  <c r="AG443" i="10"/>
  <c r="AH443" i="10"/>
  <c r="AJ443" i="10"/>
  <c r="AA444" i="10"/>
  <c r="AB444" i="10"/>
  <c r="AE444" i="10"/>
  <c r="AG444" i="10"/>
  <c r="AH444" i="10"/>
  <c r="AJ444" i="10"/>
  <c r="AA445" i="10"/>
  <c r="AB445" i="10"/>
  <c r="AE445" i="10"/>
  <c r="AG445" i="10"/>
  <c r="AH445" i="10"/>
  <c r="AJ445" i="10"/>
  <c r="AA446" i="10"/>
  <c r="AB446" i="10"/>
  <c r="AE446" i="10"/>
  <c r="AG446" i="10"/>
  <c r="AH446" i="10"/>
  <c r="AJ446" i="10"/>
  <c r="AA447" i="10"/>
  <c r="AB447" i="10"/>
  <c r="AE447" i="10"/>
  <c r="AG447" i="10"/>
  <c r="AH447" i="10"/>
  <c r="AJ447" i="10"/>
  <c r="AA448" i="10"/>
  <c r="AB448" i="10"/>
  <c r="AE448" i="10"/>
  <c r="AG448" i="10"/>
  <c r="AH448" i="10"/>
  <c r="AJ448" i="10"/>
  <c r="AA449" i="10"/>
  <c r="AB449" i="10"/>
  <c r="AC449" i="10" s="1"/>
  <c r="AE449" i="10"/>
  <c r="AG449" i="10"/>
  <c r="AH449" i="10"/>
  <c r="AJ449" i="10"/>
  <c r="AA450" i="10"/>
  <c r="AB450" i="10"/>
  <c r="AE450" i="10"/>
  <c r="AG450" i="10"/>
  <c r="AH450" i="10"/>
  <c r="AJ450" i="10"/>
  <c r="AA451" i="10"/>
  <c r="AB451" i="10"/>
  <c r="AE451" i="10"/>
  <c r="AG451" i="10"/>
  <c r="AH451" i="10"/>
  <c r="AJ451" i="10"/>
  <c r="AA452" i="10"/>
  <c r="AB452" i="10"/>
  <c r="AE452" i="10"/>
  <c r="AG452" i="10"/>
  <c r="AH452" i="10"/>
  <c r="AJ452" i="10"/>
  <c r="AA453" i="10"/>
  <c r="AB453" i="10"/>
  <c r="AC453" i="10" s="1"/>
  <c r="AE453" i="10"/>
  <c r="AG453" i="10"/>
  <c r="AH453" i="10"/>
  <c r="AJ453" i="10"/>
  <c r="AA454" i="10"/>
  <c r="AB454" i="10"/>
  <c r="AE454" i="10"/>
  <c r="AG454" i="10"/>
  <c r="AH454" i="10"/>
  <c r="AJ454" i="10"/>
  <c r="AA455" i="10"/>
  <c r="AB455" i="10"/>
  <c r="AE455" i="10"/>
  <c r="AG455" i="10"/>
  <c r="AH455" i="10"/>
  <c r="AJ455" i="10"/>
  <c r="AA456" i="10"/>
  <c r="AB456" i="10"/>
  <c r="AE456" i="10"/>
  <c r="AG456" i="10"/>
  <c r="AH456" i="10"/>
  <c r="AJ456" i="10"/>
  <c r="AA457" i="10"/>
  <c r="AB457" i="10"/>
  <c r="AE457" i="10"/>
  <c r="AG457" i="10"/>
  <c r="AH457" i="10"/>
  <c r="AJ457" i="10"/>
  <c r="AA458" i="10"/>
  <c r="AB458" i="10"/>
  <c r="AC458" i="10" s="1"/>
  <c r="AE458" i="10"/>
  <c r="AG458" i="10"/>
  <c r="AH458" i="10"/>
  <c r="AJ458" i="10"/>
  <c r="AA459" i="10"/>
  <c r="AB459" i="10"/>
  <c r="AE459" i="10"/>
  <c r="AG459" i="10"/>
  <c r="AH459" i="10"/>
  <c r="AJ459" i="10"/>
  <c r="AA460" i="10"/>
  <c r="AB460" i="10"/>
  <c r="AE460" i="10"/>
  <c r="AG460" i="10"/>
  <c r="AH460" i="10"/>
  <c r="AJ460" i="10"/>
  <c r="AA461" i="10"/>
  <c r="AB461" i="10"/>
  <c r="AE461" i="10"/>
  <c r="AG461" i="10"/>
  <c r="AH461" i="10"/>
  <c r="AJ461" i="10"/>
  <c r="AA462" i="10"/>
  <c r="AB462" i="10"/>
  <c r="AC462" i="10" s="1"/>
  <c r="AE462" i="10"/>
  <c r="AG462" i="10"/>
  <c r="AH462" i="10"/>
  <c r="AJ462" i="10"/>
  <c r="AA463" i="10"/>
  <c r="AB463" i="10"/>
  <c r="AE463" i="10"/>
  <c r="AG463" i="10"/>
  <c r="AH463" i="10"/>
  <c r="AJ463" i="10"/>
  <c r="AA464" i="10"/>
  <c r="AB464" i="10"/>
  <c r="AE464" i="10"/>
  <c r="AG464" i="10"/>
  <c r="AH464" i="10"/>
  <c r="AJ464" i="10"/>
  <c r="AA465" i="10"/>
  <c r="AB465" i="10"/>
  <c r="AE465" i="10"/>
  <c r="AG465" i="10"/>
  <c r="AH465" i="10"/>
  <c r="AJ465" i="10"/>
  <c r="AA466" i="10"/>
  <c r="AB466" i="10"/>
  <c r="AE466" i="10"/>
  <c r="AG466" i="10"/>
  <c r="AH466" i="10"/>
  <c r="AJ466" i="10"/>
  <c r="AA467" i="10"/>
  <c r="AB467" i="10"/>
  <c r="AE467" i="10"/>
  <c r="AG467" i="10"/>
  <c r="AH467" i="10"/>
  <c r="AJ467" i="10"/>
  <c r="AA468" i="10"/>
  <c r="AB468" i="10"/>
  <c r="AE468" i="10"/>
  <c r="AG468" i="10"/>
  <c r="AH468" i="10"/>
  <c r="AJ468" i="10"/>
  <c r="AA469" i="10"/>
  <c r="AB469" i="10"/>
  <c r="AC469" i="10" s="1"/>
  <c r="AE469" i="10"/>
  <c r="AK469" i="10" s="1"/>
  <c r="AG469" i="10"/>
  <c r="AH469" i="10"/>
  <c r="AJ469" i="10"/>
  <c r="AA470" i="10"/>
  <c r="AB470" i="10"/>
  <c r="AE470" i="10"/>
  <c r="AG470" i="10"/>
  <c r="AH470" i="10"/>
  <c r="AJ470" i="10"/>
  <c r="AA471" i="10"/>
  <c r="AB471" i="10"/>
  <c r="AE471" i="10"/>
  <c r="AG471" i="10"/>
  <c r="AH471" i="10"/>
  <c r="AJ471" i="10"/>
  <c r="AA472" i="10"/>
  <c r="AB472" i="10"/>
  <c r="AE472" i="10"/>
  <c r="AG472" i="10"/>
  <c r="AH472" i="10"/>
  <c r="AJ472" i="10"/>
  <c r="AA473" i="10"/>
  <c r="AB473" i="10"/>
  <c r="AC473" i="10" s="1"/>
  <c r="AE473" i="10"/>
  <c r="AK473" i="10" s="1"/>
  <c r="AG473" i="10"/>
  <c r="AH473" i="10"/>
  <c r="AJ473" i="10"/>
  <c r="AA474" i="10"/>
  <c r="AB474" i="10"/>
  <c r="AE474" i="10"/>
  <c r="AG474" i="10"/>
  <c r="AH474" i="10"/>
  <c r="AJ474" i="10"/>
  <c r="AA475" i="10"/>
  <c r="AB475" i="10"/>
  <c r="AE475" i="10"/>
  <c r="AG475" i="10"/>
  <c r="AH475" i="10"/>
  <c r="AJ475" i="10"/>
  <c r="AA476" i="10"/>
  <c r="AB476" i="10"/>
  <c r="AE476" i="10"/>
  <c r="AG476" i="10"/>
  <c r="AH476" i="10"/>
  <c r="AJ476" i="10"/>
  <c r="AA477" i="10"/>
  <c r="AB477" i="10"/>
  <c r="AE477" i="10"/>
  <c r="AG477" i="10"/>
  <c r="AH477" i="10"/>
  <c r="AJ477" i="10"/>
  <c r="AA478" i="10"/>
  <c r="AB478" i="10"/>
  <c r="AC478" i="10" s="1"/>
  <c r="AE478" i="10"/>
  <c r="AG478" i="10"/>
  <c r="AH478" i="10"/>
  <c r="AJ478" i="10"/>
  <c r="AA479" i="10"/>
  <c r="AB479" i="10"/>
  <c r="AE479" i="10"/>
  <c r="AG479" i="10"/>
  <c r="AH479" i="10"/>
  <c r="AJ479" i="10"/>
  <c r="AA480" i="10"/>
  <c r="AB480" i="10"/>
  <c r="AE480" i="10"/>
  <c r="AG480" i="10"/>
  <c r="AH480" i="10"/>
  <c r="AJ480" i="10"/>
  <c r="AA481" i="10"/>
  <c r="AB481" i="10"/>
  <c r="AC481" i="10" s="1"/>
  <c r="AE481" i="10"/>
  <c r="AG481" i="10"/>
  <c r="AH481" i="10"/>
  <c r="AJ481" i="10"/>
  <c r="AA482" i="10"/>
  <c r="AB482" i="10"/>
  <c r="AE482" i="10"/>
  <c r="AG482" i="10"/>
  <c r="AH482" i="10"/>
  <c r="AJ482" i="10"/>
  <c r="AA483" i="10"/>
  <c r="AB483" i="10"/>
  <c r="AC483" i="10" s="1"/>
  <c r="AE483" i="10"/>
  <c r="AG483" i="10"/>
  <c r="AH483" i="10"/>
  <c r="AJ483" i="10"/>
  <c r="AA484" i="10"/>
  <c r="AB484" i="10"/>
  <c r="AC484" i="10" s="1"/>
  <c r="AE484" i="10"/>
  <c r="AG484" i="10"/>
  <c r="AH484" i="10"/>
  <c r="AJ484" i="10"/>
  <c r="AA485" i="10"/>
  <c r="AB485" i="10"/>
  <c r="AE485" i="10"/>
  <c r="AG485" i="10"/>
  <c r="AH485" i="10"/>
  <c r="AJ485" i="10"/>
  <c r="AA486" i="10"/>
  <c r="AB486" i="10"/>
  <c r="AE486" i="10"/>
  <c r="AG486" i="10"/>
  <c r="AH486" i="10"/>
  <c r="AJ486" i="10"/>
  <c r="AA487" i="10"/>
  <c r="AB487" i="10"/>
  <c r="AE487" i="10"/>
  <c r="AK487" i="10" s="1"/>
  <c r="AG487" i="10"/>
  <c r="AH487" i="10"/>
  <c r="AJ487" i="10"/>
  <c r="AA488" i="10"/>
  <c r="AB488" i="10"/>
  <c r="AE488" i="10"/>
  <c r="AG488" i="10"/>
  <c r="AH488" i="10"/>
  <c r="AJ488" i="10"/>
  <c r="AA489" i="10"/>
  <c r="AB489" i="10"/>
  <c r="AC489" i="10" s="1"/>
  <c r="AE489" i="10"/>
  <c r="AG489" i="10"/>
  <c r="AH489" i="10"/>
  <c r="AJ489" i="10"/>
  <c r="AA490" i="10"/>
  <c r="AB490" i="10"/>
  <c r="AC490" i="10" s="1"/>
  <c r="AE490" i="10"/>
  <c r="AG490" i="10"/>
  <c r="AH490" i="10"/>
  <c r="AJ490" i="10"/>
  <c r="AA491" i="10"/>
  <c r="AB491" i="10"/>
  <c r="AE491" i="10"/>
  <c r="AG491" i="10"/>
  <c r="AH491" i="10"/>
  <c r="AJ491" i="10"/>
  <c r="AA492" i="10"/>
  <c r="AB492" i="10"/>
  <c r="AE492" i="10"/>
  <c r="AG492" i="10"/>
  <c r="AH492" i="10"/>
  <c r="AJ492" i="10"/>
  <c r="AA493" i="10"/>
  <c r="AC493" i="10" s="1"/>
  <c r="AB493" i="10"/>
  <c r="AE493" i="10"/>
  <c r="AG493" i="10"/>
  <c r="AH493" i="10"/>
  <c r="AJ493" i="10"/>
  <c r="AA494" i="10"/>
  <c r="AB494" i="10"/>
  <c r="AC494" i="10" s="1"/>
  <c r="AE494" i="10"/>
  <c r="AG494" i="10"/>
  <c r="AH494" i="10"/>
  <c r="AJ494" i="10"/>
  <c r="AA495" i="10"/>
  <c r="AB495" i="10"/>
  <c r="AE495" i="10"/>
  <c r="AG495" i="10"/>
  <c r="AH495" i="10"/>
  <c r="AJ495" i="10"/>
  <c r="AA496" i="10"/>
  <c r="AB496" i="10"/>
  <c r="AE496" i="10"/>
  <c r="AG496" i="10"/>
  <c r="AH496" i="10"/>
  <c r="AJ496" i="10"/>
  <c r="AA497" i="10"/>
  <c r="AB497" i="10"/>
  <c r="AC497" i="10" s="1"/>
  <c r="AE497" i="10"/>
  <c r="AG497" i="10"/>
  <c r="AH497" i="10"/>
  <c r="AJ497" i="10"/>
  <c r="AA498" i="10"/>
  <c r="AB498" i="10"/>
  <c r="AE498" i="10"/>
  <c r="AG498" i="10"/>
  <c r="AH498" i="10"/>
  <c r="AJ498" i="10"/>
  <c r="AA499" i="10"/>
  <c r="AB499" i="10"/>
  <c r="AE499" i="10"/>
  <c r="AG499" i="10"/>
  <c r="AH499" i="10"/>
  <c r="AJ499" i="10"/>
  <c r="AA500" i="10"/>
  <c r="AB500" i="10"/>
  <c r="AE500" i="10"/>
  <c r="AG500" i="10"/>
  <c r="AH500" i="10"/>
  <c r="AJ500" i="10"/>
  <c r="AA501" i="10"/>
  <c r="AB501" i="10"/>
  <c r="AE501" i="10"/>
  <c r="AG501" i="10"/>
  <c r="AH501" i="10"/>
  <c r="AJ501" i="10"/>
  <c r="AA502" i="10"/>
  <c r="AB502" i="10"/>
  <c r="AE502" i="10"/>
  <c r="AK502" i="10" s="1"/>
  <c r="AG502" i="10"/>
  <c r="AH502" i="10"/>
  <c r="AJ502" i="10"/>
  <c r="AA503" i="10"/>
  <c r="AB503" i="10"/>
  <c r="AC503" i="10" s="1"/>
  <c r="AE503" i="10"/>
  <c r="AG503" i="10"/>
  <c r="AH503" i="10"/>
  <c r="AJ503" i="10"/>
  <c r="AA504" i="10"/>
  <c r="AB504" i="10"/>
  <c r="AE504" i="10"/>
  <c r="AK504" i="10" s="1"/>
  <c r="AG504" i="10"/>
  <c r="AH504" i="10"/>
  <c r="AJ504" i="10"/>
  <c r="AA505" i="10"/>
  <c r="AB505" i="10"/>
  <c r="AE505" i="10"/>
  <c r="AG505" i="10"/>
  <c r="AH505" i="10"/>
  <c r="AJ505" i="10"/>
  <c r="AK505" i="10"/>
  <c r="AA506" i="10"/>
  <c r="AB506" i="10"/>
  <c r="AE506" i="10"/>
  <c r="AG506" i="10"/>
  <c r="AH506" i="10"/>
  <c r="AJ506" i="10"/>
  <c r="AA507" i="10"/>
  <c r="AB507" i="10"/>
  <c r="AE507" i="10"/>
  <c r="AG507" i="10"/>
  <c r="AH507" i="10"/>
  <c r="AJ507" i="10"/>
  <c r="AA508" i="10"/>
  <c r="AB508" i="10"/>
  <c r="AE508" i="10"/>
  <c r="AG508" i="10"/>
  <c r="AH508" i="10"/>
  <c r="AJ508" i="10"/>
  <c r="AA509" i="10"/>
  <c r="AB509" i="10"/>
  <c r="AE509" i="10"/>
  <c r="AG509" i="10"/>
  <c r="AH509" i="10"/>
  <c r="AJ509" i="10"/>
  <c r="AA510" i="10"/>
  <c r="AB510" i="10"/>
  <c r="AE510" i="10"/>
  <c r="AG510" i="10"/>
  <c r="AH510" i="10"/>
  <c r="AJ510" i="10"/>
  <c r="AA511" i="10"/>
  <c r="AB511" i="10"/>
  <c r="AE511" i="10"/>
  <c r="AK511" i="10" s="1"/>
  <c r="AG511" i="10"/>
  <c r="AH511" i="10"/>
  <c r="AJ511" i="10"/>
  <c r="AA512" i="10"/>
  <c r="AB512" i="10"/>
  <c r="AE512" i="10"/>
  <c r="AG512" i="10"/>
  <c r="AH512" i="10"/>
  <c r="AJ512" i="10"/>
  <c r="AA513" i="10"/>
  <c r="AB513" i="10"/>
  <c r="AE513" i="10"/>
  <c r="AG513" i="10"/>
  <c r="AH513" i="10"/>
  <c r="AJ513" i="10"/>
  <c r="AA514" i="10"/>
  <c r="AB514" i="10"/>
  <c r="AE514" i="10"/>
  <c r="AG514" i="10"/>
  <c r="AH514" i="10"/>
  <c r="AJ514" i="10"/>
  <c r="AA515" i="10"/>
  <c r="AB515" i="10"/>
  <c r="AE515" i="10"/>
  <c r="AG515" i="10"/>
  <c r="AH515" i="10"/>
  <c r="AJ515" i="10"/>
  <c r="AA516" i="10"/>
  <c r="AB516" i="10"/>
  <c r="AC516" i="10" s="1"/>
  <c r="AE516" i="10"/>
  <c r="AG516" i="10"/>
  <c r="AH516" i="10"/>
  <c r="AJ516" i="10"/>
  <c r="AA517" i="10"/>
  <c r="AB517" i="10"/>
  <c r="AE517" i="10"/>
  <c r="AG517" i="10"/>
  <c r="AH517" i="10"/>
  <c r="AJ517" i="10"/>
  <c r="AA518" i="10"/>
  <c r="AB518" i="10"/>
  <c r="AE518" i="10"/>
  <c r="AG518" i="10"/>
  <c r="AH518" i="10"/>
  <c r="AJ518" i="10"/>
  <c r="AA519" i="10"/>
  <c r="AB519" i="10"/>
  <c r="AE519" i="10"/>
  <c r="AG519" i="10"/>
  <c r="AH519" i="10"/>
  <c r="AJ519" i="10"/>
  <c r="AK519" i="10" s="1"/>
  <c r="AA520" i="10"/>
  <c r="AB520" i="10"/>
  <c r="AE520" i="10"/>
  <c r="AG520" i="10"/>
  <c r="AH520" i="10"/>
  <c r="AJ520" i="10"/>
  <c r="AA521" i="10"/>
  <c r="AB521" i="10"/>
  <c r="AC521" i="10" s="1"/>
  <c r="AE521" i="10"/>
  <c r="AG521" i="10"/>
  <c r="AH521" i="10"/>
  <c r="AJ521" i="10"/>
  <c r="AA522" i="10"/>
  <c r="AB522" i="10"/>
  <c r="AC522" i="10" s="1"/>
  <c r="AE522" i="10"/>
  <c r="AG522" i="10"/>
  <c r="AH522" i="10"/>
  <c r="AJ522" i="10"/>
  <c r="AA523" i="10"/>
  <c r="AC523" i="10" s="1"/>
  <c r="AB523" i="10"/>
  <c r="AE523" i="10"/>
  <c r="AG523" i="10"/>
  <c r="AH523" i="10"/>
  <c r="AJ523" i="10"/>
  <c r="AA524" i="10"/>
  <c r="AC524" i="10" s="1"/>
  <c r="AB524" i="10"/>
  <c r="AE524" i="10"/>
  <c r="AG524" i="10"/>
  <c r="AH524" i="10"/>
  <c r="AJ524" i="10"/>
  <c r="AA525" i="10"/>
  <c r="AB525" i="10"/>
  <c r="AC525" i="10"/>
  <c r="AE525" i="10"/>
  <c r="AG525" i="10"/>
  <c r="AH525" i="10"/>
  <c r="AJ525" i="10"/>
  <c r="AA526" i="10"/>
  <c r="AB526" i="10"/>
  <c r="AE526" i="10"/>
  <c r="AG526" i="10"/>
  <c r="AH526" i="10"/>
  <c r="AJ526" i="10"/>
  <c r="AA527" i="10"/>
  <c r="AB527" i="10"/>
  <c r="AE527" i="10"/>
  <c r="AG527" i="10"/>
  <c r="AH527" i="10"/>
  <c r="AJ527" i="10"/>
  <c r="AA528" i="10"/>
  <c r="AB528" i="10"/>
  <c r="AC528" i="10" s="1"/>
  <c r="AE528" i="10"/>
  <c r="AG528" i="10"/>
  <c r="AH528" i="10"/>
  <c r="AJ528" i="10"/>
  <c r="AA529" i="10"/>
  <c r="AB529" i="10"/>
  <c r="AC529" i="10" s="1"/>
  <c r="AE529" i="10"/>
  <c r="AK529" i="10" s="1"/>
  <c r="AG529" i="10"/>
  <c r="AH529" i="10"/>
  <c r="AJ529" i="10"/>
  <c r="AA530" i="10"/>
  <c r="AB530" i="10"/>
  <c r="AE530" i="10"/>
  <c r="AK530" i="10" s="1"/>
  <c r="AG530" i="10"/>
  <c r="AH530" i="10"/>
  <c r="AJ530" i="10"/>
  <c r="AA531" i="10"/>
  <c r="AB531" i="10"/>
  <c r="AE531" i="10"/>
  <c r="AG531" i="10"/>
  <c r="AH531" i="10"/>
  <c r="AJ531" i="10"/>
  <c r="AA532" i="10"/>
  <c r="AB532" i="10"/>
  <c r="AE532" i="10"/>
  <c r="AK532" i="10" s="1"/>
  <c r="AG532" i="10"/>
  <c r="AH532" i="10"/>
  <c r="AJ532" i="10"/>
  <c r="AA533" i="10"/>
  <c r="AB533" i="10"/>
  <c r="AE533" i="10"/>
  <c r="AK533" i="10" s="1"/>
  <c r="AG533" i="10"/>
  <c r="AH533" i="10"/>
  <c r="AJ533" i="10"/>
  <c r="AA534" i="10"/>
  <c r="AB534" i="10"/>
  <c r="AC534" i="10" s="1"/>
  <c r="AE534" i="10"/>
  <c r="AK534" i="10" s="1"/>
  <c r="AG534" i="10"/>
  <c r="AH534" i="10"/>
  <c r="AJ534" i="10"/>
  <c r="AA535" i="10"/>
  <c r="AB535" i="10"/>
  <c r="AE535" i="10"/>
  <c r="AG535" i="10"/>
  <c r="AH535" i="10"/>
  <c r="AJ535" i="10"/>
  <c r="AA536" i="10"/>
  <c r="AB536" i="10"/>
  <c r="AC536" i="10" s="1"/>
  <c r="AE536" i="10"/>
  <c r="AG536" i="10"/>
  <c r="AH536" i="10"/>
  <c r="AJ536" i="10"/>
  <c r="AA537" i="10"/>
  <c r="AB537" i="10"/>
  <c r="AC537" i="10" s="1"/>
  <c r="AE537" i="10"/>
  <c r="AG537" i="10"/>
  <c r="AH537" i="10"/>
  <c r="AJ537" i="10"/>
  <c r="AA538" i="10"/>
  <c r="AB538" i="10"/>
  <c r="AE538" i="10"/>
  <c r="AK538" i="10" s="1"/>
  <c r="AG538" i="10"/>
  <c r="AH538" i="10"/>
  <c r="AJ538" i="10"/>
  <c r="AA539" i="10"/>
  <c r="AB539" i="10"/>
  <c r="AE539" i="10"/>
  <c r="AG539" i="10"/>
  <c r="AH539" i="10"/>
  <c r="AJ539" i="10"/>
  <c r="AA540" i="10"/>
  <c r="AB540" i="10"/>
  <c r="AE540" i="10"/>
  <c r="AG540" i="10"/>
  <c r="AH540" i="10"/>
  <c r="AJ540" i="10"/>
  <c r="AA541" i="10"/>
  <c r="AB541" i="10"/>
  <c r="AE541" i="10"/>
  <c r="AG541" i="10"/>
  <c r="AH541" i="10"/>
  <c r="AJ541" i="10"/>
  <c r="AK541" i="10"/>
  <c r="AA542" i="10"/>
  <c r="AB542" i="10"/>
  <c r="AE542" i="10"/>
  <c r="AG542" i="10"/>
  <c r="AH542" i="10"/>
  <c r="AJ542" i="10"/>
  <c r="AA543" i="10"/>
  <c r="AB543" i="10"/>
  <c r="AE543" i="10"/>
  <c r="AG543" i="10"/>
  <c r="AH543" i="10"/>
  <c r="AJ543" i="10"/>
  <c r="AA544" i="10"/>
  <c r="AB544" i="10"/>
  <c r="AE544" i="10"/>
  <c r="AG544" i="10"/>
  <c r="AH544" i="10"/>
  <c r="AJ544" i="10"/>
  <c r="AA545" i="10"/>
  <c r="AB545" i="10"/>
  <c r="AE545" i="10"/>
  <c r="AK545" i="10" s="1"/>
  <c r="AG545" i="10"/>
  <c r="AH545" i="10"/>
  <c r="AJ545" i="10"/>
  <c r="AA546" i="10"/>
  <c r="AB546" i="10"/>
  <c r="AC546" i="10" s="1"/>
  <c r="AE546" i="10"/>
  <c r="AG546" i="10"/>
  <c r="AH546" i="10"/>
  <c r="AJ546" i="10"/>
  <c r="AA547" i="10"/>
  <c r="AB547" i="10"/>
  <c r="AE547" i="10"/>
  <c r="AG547" i="10"/>
  <c r="AH547" i="10"/>
  <c r="AJ547" i="10"/>
  <c r="AA548" i="10"/>
  <c r="AC548" i="10" s="1"/>
  <c r="AB548" i="10"/>
  <c r="AE548" i="10"/>
  <c r="AG548" i="10"/>
  <c r="AH548" i="10"/>
  <c r="AJ548" i="10"/>
  <c r="AA549" i="10"/>
  <c r="AB549" i="10"/>
  <c r="AE549" i="10"/>
  <c r="AG549" i="10"/>
  <c r="AH549" i="10"/>
  <c r="AJ549" i="10"/>
  <c r="AA550" i="10"/>
  <c r="AB550" i="10"/>
  <c r="AE550" i="10"/>
  <c r="AK550" i="10" s="1"/>
  <c r="AG550" i="10"/>
  <c r="AH550" i="10"/>
  <c r="AJ550" i="10"/>
  <c r="AA551" i="10"/>
  <c r="AB551" i="10"/>
  <c r="AE551" i="10"/>
  <c r="AG551" i="10"/>
  <c r="AH551" i="10"/>
  <c r="AJ551" i="10"/>
  <c r="AA552" i="10"/>
  <c r="AC552" i="10" s="1"/>
  <c r="AB552" i="10"/>
  <c r="AE552" i="10"/>
  <c r="AG552" i="10"/>
  <c r="AH552" i="10"/>
  <c r="AJ552" i="10"/>
  <c r="AA553" i="10"/>
  <c r="AB553" i="10"/>
  <c r="AE553" i="10"/>
  <c r="AG553" i="10"/>
  <c r="AH553" i="10"/>
  <c r="AJ553" i="10"/>
  <c r="AA554" i="10"/>
  <c r="AB554" i="10"/>
  <c r="AC554" i="10" s="1"/>
  <c r="AE554" i="10"/>
  <c r="AK554" i="10" s="1"/>
  <c r="AG554" i="10"/>
  <c r="AH554" i="10"/>
  <c r="AJ554" i="10"/>
  <c r="AA555" i="10"/>
  <c r="AB555" i="10"/>
  <c r="AE555" i="10"/>
  <c r="AK555" i="10" s="1"/>
  <c r="AG555" i="10"/>
  <c r="AH555" i="10"/>
  <c r="AJ555" i="10"/>
  <c r="AA556" i="10"/>
  <c r="AB556" i="10"/>
  <c r="AC556" i="10"/>
  <c r="AE556" i="10"/>
  <c r="AK556" i="10" s="1"/>
  <c r="AG556" i="10"/>
  <c r="AH556" i="10"/>
  <c r="AJ556" i="10"/>
  <c r="AA557" i="10"/>
  <c r="AB557" i="10"/>
  <c r="AC557" i="10"/>
  <c r="AE557" i="10"/>
  <c r="AK557" i="10" s="1"/>
  <c r="AG557" i="10"/>
  <c r="AH557" i="10"/>
  <c r="AJ557" i="10"/>
  <c r="AA558" i="10"/>
  <c r="AB558" i="10"/>
  <c r="AC558" i="10" s="1"/>
  <c r="AE558" i="10"/>
  <c r="AG558" i="10"/>
  <c r="AH558" i="10"/>
  <c r="AJ558" i="10"/>
  <c r="AA559" i="10"/>
  <c r="AB559" i="10"/>
  <c r="AE559" i="10"/>
  <c r="AG559" i="10"/>
  <c r="AH559" i="10"/>
  <c r="AJ559" i="10"/>
  <c r="AA560" i="10"/>
  <c r="AB560" i="10"/>
  <c r="AE560" i="10"/>
  <c r="AK560" i="10" s="1"/>
  <c r="AG560" i="10"/>
  <c r="AH560" i="10"/>
  <c r="AJ560" i="10"/>
  <c r="AA561" i="10"/>
  <c r="AB561" i="10"/>
  <c r="AC561" i="10" s="1"/>
  <c r="AE561" i="10"/>
  <c r="AG561" i="10"/>
  <c r="AH561" i="10"/>
  <c r="AJ561" i="10"/>
  <c r="AA562" i="10"/>
  <c r="AB562" i="10"/>
  <c r="AE562" i="10"/>
  <c r="AG562" i="10"/>
  <c r="AH562" i="10"/>
  <c r="AJ562" i="10"/>
  <c r="AA563" i="10"/>
  <c r="AB563" i="10"/>
  <c r="AE563" i="10"/>
  <c r="AK563" i="10" s="1"/>
  <c r="AG563" i="10"/>
  <c r="AH563" i="10"/>
  <c r="AJ563" i="10"/>
  <c r="AA564" i="10"/>
  <c r="AB564" i="10"/>
  <c r="AC564" i="10" s="1"/>
  <c r="AE564" i="10"/>
  <c r="AG564" i="10"/>
  <c r="AH564" i="10"/>
  <c r="AJ564" i="10"/>
  <c r="AA565" i="10"/>
  <c r="AB565" i="10"/>
  <c r="AE565" i="10"/>
  <c r="AK565" i="10" s="1"/>
  <c r="AG565" i="10"/>
  <c r="AH565" i="10"/>
  <c r="AJ565" i="10"/>
  <c r="AA566" i="10"/>
  <c r="AB566" i="10"/>
  <c r="AE566" i="10"/>
  <c r="AG566" i="10"/>
  <c r="AH566" i="10"/>
  <c r="AJ566" i="10"/>
  <c r="AK566" i="10"/>
  <c r="AA567" i="10"/>
  <c r="AB567" i="10"/>
  <c r="AE567" i="10"/>
  <c r="AG567" i="10"/>
  <c r="AH567" i="10"/>
  <c r="AJ567" i="10"/>
  <c r="AA568" i="10"/>
  <c r="AB568" i="10"/>
  <c r="AC568" i="10" s="1"/>
  <c r="AE568" i="10"/>
  <c r="AG568" i="10"/>
  <c r="AH568" i="10"/>
  <c r="AJ568" i="10"/>
  <c r="AK568" i="10" s="1"/>
  <c r="AA569" i="10"/>
  <c r="AB569" i="10"/>
  <c r="AC569" i="10"/>
  <c r="AE569" i="10"/>
  <c r="AK569" i="10" s="1"/>
  <c r="AG569" i="10"/>
  <c r="AH569" i="10"/>
  <c r="AJ569" i="10"/>
  <c r="AA570" i="10"/>
  <c r="AB570" i="10"/>
  <c r="AE570" i="10"/>
  <c r="AG570" i="10"/>
  <c r="AH570" i="10"/>
  <c r="AJ570" i="10"/>
  <c r="AA571" i="10"/>
  <c r="AB571" i="10"/>
  <c r="AE571" i="10"/>
  <c r="AK571" i="10" s="1"/>
  <c r="AG571" i="10"/>
  <c r="AH571" i="10"/>
  <c r="AJ571" i="10"/>
  <c r="AA572" i="10"/>
  <c r="AC572" i="10" s="1"/>
  <c r="AB572" i="10"/>
  <c r="AE572" i="10"/>
  <c r="AK572" i="10" s="1"/>
  <c r="AG572" i="10"/>
  <c r="AH572" i="10"/>
  <c r="AJ572" i="10"/>
  <c r="AA573" i="10"/>
  <c r="AB573" i="10"/>
  <c r="AC573" i="10" s="1"/>
  <c r="AE573" i="10"/>
  <c r="AG573" i="10"/>
  <c r="AH573" i="10"/>
  <c r="AJ573" i="10"/>
  <c r="AA574" i="10"/>
  <c r="AB574" i="10"/>
  <c r="AC574" i="10" s="1"/>
  <c r="AE574" i="10"/>
  <c r="AG574" i="10"/>
  <c r="AH574" i="10"/>
  <c r="AJ574" i="10"/>
  <c r="AA575" i="10"/>
  <c r="AB575" i="10"/>
  <c r="AE575" i="10"/>
  <c r="AG575" i="10"/>
  <c r="AH575" i="10"/>
  <c r="AJ575" i="10"/>
  <c r="AA576" i="10"/>
  <c r="AB576" i="10"/>
  <c r="AE576" i="10"/>
  <c r="AK576" i="10" s="1"/>
  <c r="AG576" i="10"/>
  <c r="AH576" i="10"/>
  <c r="AJ576" i="10"/>
  <c r="AA577" i="10"/>
  <c r="AB577" i="10"/>
  <c r="AE577" i="10"/>
  <c r="AK577" i="10" s="1"/>
  <c r="AG577" i="10"/>
  <c r="AH577" i="10"/>
  <c r="AJ577" i="10"/>
  <c r="AA578" i="10"/>
  <c r="AB578" i="10"/>
  <c r="AE578" i="10"/>
  <c r="AK578" i="10" s="1"/>
  <c r="AG578" i="10"/>
  <c r="AH578" i="10"/>
  <c r="AJ578" i="10"/>
  <c r="AA579" i="10"/>
  <c r="AB579" i="10"/>
  <c r="AE579" i="10"/>
  <c r="AG579" i="10"/>
  <c r="AH579" i="10"/>
  <c r="AJ579" i="10"/>
  <c r="AA580" i="10"/>
  <c r="AB580" i="10"/>
  <c r="AE580" i="10"/>
  <c r="AG580" i="10"/>
  <c r="AH580" i="10"/>
  <c r="AJ580" i="10"/>
  <c r="AA581" i="10"/>
  <c r="AB581" i="10"/>
  <c r="AC581" i="10" s="1"/>
  <c r="AD581" i="10" s="1"/>
  <c r="AE581" i="10"/>
  <c r="AG581" i="10"/>
  <c r="AH581" i="10"/>
  <c r="AJ581" i="10"/>
  <c r="AA582" i="10"/>
  <c r="AB582" i="10"/>
  <c r="AC582" i="10" s="1"/>
  <c r="AE582" i="10"/>
  <c r="AK582" i="10" s="1"/>
  <c r="AG582" i="10"/>
  <c r="AH582" i="10"/>
  <c r="AJ582" i="10"/>
  <c r="AA583" i="10"/>
  <c r="AB583" i="10"/>
  <c r="AE583" i="10"/>
  <c r="AG583" i="10"/>
  <c r="AH583" i="10"/>
  <c r="AJ583" i="10"/>
  <c r="AA584" i="10"/>
  <c r="AB584" i="10"/>
  <c r="AE584" i="10"/>
  <c r="AG584" i="10"/>
  <c r="AH584" i="10"/>
  <c r="AJ584" i="10"/>
  <c r="AK584" i="10" s="1"/>
  <c r="AA585" i="10"/>
  <c r="AB585" i="10"/>
  <c r="AE585" i="10"/>
  <c r="AG585" i="10"/>
  <c r="AH585" i="10"/>
  <c r="AJ585" i="10"/>
  <c r="AA586" i="10"/>
  <c r="AB586" i="10"/>
  <c r="AC586" i="10" s="1"/>
  <c r="AE586" i="10"/>
  <c r="AK586" i="10" s="1"/>
  <c r="AG586" i="10"/>
  <c r="AH586" i="10"/>
  <c r="AJ586" i="10"/>
  <c r="AA587" i="10"/>
  <c r="AB587" i="10"/>
  <c r="AE587" i="10"/>
  <c r="AK587" i="10" s="1"/>
  <c r="AG587" i="10"/>
  <c r="AH587" i="10"/>
  <c r="AJ587" i="10"/>
  <c r="AA588" i="10"/>
  <c r="AB588" i="10"/>
  <c r="AE588" i="10"/>
  <c r="AK588" i="10" s="1"/>
  <c r="AG588" i="10"/>
  <c r="AH588" i="10"/>
  <c r="AJ588" i="10"/>
  <c r="AA589" i="10"/>
  <c r="AB589" i="10"/>
  <c r="AC589" i="10"/>
  <c r="AE589" i="10"/>
  <c r="AG589" i="10"/>
  <c r="AH589" i="10"/>
  <c r="AJ589" i="10"/>
  <c r="AA590" i="10"/>
  <c r="AB590" i="10"/>
  <c r="AE590" i="10"/>
  <c r="AK590" i="10" s="1"/>
  <c r="AG590" i="10"/>
  <c r="AH590" i="10"/>
  <c r="AJ590" i="10"/>
  <c r="AA591" i="10"/>
  <c r="AB591" i="10"/>
  <c r="AE591" i="10"/>
  <c r="AG591" i="10"/>
  <c r="AH591" i="10"/>
  <c r="AJ591" i="10"/>
  <c r="AA592" i="10"/>
  <c r="AB592" i="10"/>
  <c r="AE592" i="10"/>
  <c r="AG592" i="10"/>
  <c r="AH592" i="10"/>
  <c r="AJ592" i="10"/>
  <c r="AA593" i="10"/>
  <c r="AB593" i="10"/>
  <c r="AE593" i="10"/>
  <c r="AK593" i="10" s="1"/>
  <c r="AG593" i="10"/>
  <c r="AH593" i="10"/>
  <c r="AJ593" i="10"/>
  <c r="AA594" i="10"/>
  <c r="AB594" i="10"/>
  <c r="AC594" i="10" s="1"/>
  <c r="AE594" i="10"/>
  <c r="AG594" i="10"/>
  <c r="AH594" i="10"/>
  <c r="AJ594" i="10"/>
  <c r="AA595" i="10"/>
  <c r="AB595" i="10"/>
  <c r="AE595" i="10"/>
  <c r="AK595" i="10" s="1"/>
  <c r="AG595" i="10"/>
  <c r="AH595" i="10"/>
  <c r="AJ595" i="10"/>
  <c r="AA596" i="10"/>
  <c r="AB596" i="10"/>
  <c r="AE596" i="10"/>
  <c r="AG596" i="10"/>
  <c r="AH596" i="10"/>
  <c r="AJ596" i="10"/>
  <c r="AA597" i="10"/>
  <c r="AB597" i="10"/>
  <c r="AE597" i="10"/>
  <c r="AG597" i="10"/>
  <c r="AH597" i="10"/>
  <c r="AJ597" i="10"/>
  <c r="AA598" i="10"/>
  <c r="AB598" i="10"/>
  <c r="AE598" i="10"/>
  <c r="AK598" i="10" s="1"/>
  <c r="AG598" i="10"/>
  <c r="AH598" i="10"/>
  <c r="AJ598" i="10"/>
  <c r="AA599" i="10"/>
  <c r="AB599" i="10"/>
  <c r="AE599" i="10"/>
  <c r="AG599" i="10"/>
  <c r="AH599" i="10"/>
  <c r="AJ599" i="10"/>
  <c r="AA600" i="10"/>
  <c r="AB600" i="10"/>
  <c r="AE600" i="10"/>
  <c r="AK600" i="10" s="1"/>
  <c r="AG600" i="10"/>
  <c r="AH600" i="10"/>
  <c r="AJ600" i="10"/>
  <c r="AA601" i="10"/>
  <c r="AB601" i="10"/>
  <c r="AE601" i="10"/>
  <c r="AG601" i="10"/>
  <c r="AH601" i="10"/>
  <c r="AJ601" i="10"/>
  <c r="AA602" i="10"/>
  <c r="AB602" i="10"/>
  <c r="AE602" i="10"/>
  <c r="AK602" i="10" s="1"/>
  <c r="AG602" i="10"/>
  <c r="AH602" i="10"/>
  <c r="AJ602" i="10"/>
  <c r="AA603" i="10"/>
  <c r="AB603" i="10"/>
  <c r="AE603" i="10"/>
  <c r="AG603" i="10"/>
  <c r="AH603" i="10"/>
  <c r="AJ603" i="10"/>
  <c r="AA604" i="10"/>
  <c r="AB604" i="10"/>
  <c r="AE604" i="10"/>
  <c r="AG604" i="10"/>
  <c r="AH604" i="10"/>
  <c r="AJ604" i="10"/>
  <c r="AA605" i="10"/>
  <c r="AB605" i="10"/>
  <c r="AC605" i="10" s="1"/>
  <c r="AE605" i="10"/>
  <c r="AK605" i="10" s="1"/>
  <c r="AG605" i="10"/>
  <c r="AH605" i="10"/>
  <c r="AJ605" i="10"/>
  <c r="AA606" i="10"/>
  <c r="AB606" i="10"/>
  <c r="AC606" i="10"/>
  <c r="AE606" i="10"/>
  <c r="AG606" i="10"/>
  <c r="AH606" i="10"/>
  <c r="AJ606" i="10"/>
  <c r="AA607" i="10"/>
  <c r="AB607" i="10"/>
  <c r="AE607" i="10"/>
  <c r="AG607" i="10"/>
  <c r="AH607" i="10"/>
  <c r="AJ607" i="10"/>
  <c r="AA608" i="10"/>
  <c r="AB608" i="10"/>
  <c r="AE608" i="10"/>
  <c r="AK608" i="10" s="1"/>
  <c r="AG608" i="10"/>
  <c r="AH608" i="10"/>
  <c r="AJ608" i="10"/>
  <c r="AA609" i="10"/>
  <c r="AB609" i="10"/>
  <c r="AC609" i="10" s="1"/>
  <c r="AE609" i="10"/>
  <c r="AK609" i="10" s="1"/>
  <c r="AG609" i="10"/>
  <c r="AH609" i="10"/>
  <c r="AJ609" i="10"/>
  <c r="AA610" i="10"/>
  <c r="AB610" i="10"/>
  <c r="AE610" i="10"/>
  <c r="AK610" i="10" s="1"/>
  <c r="AG610" i="10"/>
  <c r="AH610" i="10"/>
  <c r="AJ610" i="10"/>
  <c r="AA611" i="10"/>
  <c r="AB611" i="10"/>
  <c r="AE611" i="10"/>
  <c r="AK611" i="10" s="1"/>
  <c r="AG611" i="10"/>
  <c r="AH611" i="10"/>
  <c r="AJ611" i="10"/>
  <c r="AA612" i="10"/>
  <c r="AB612" i="10"/>
  <c r="AC612" i="10" s="1"/>
  <c r="AE612" i="10"/>
  <c r="AK612" i="10" s="1"/>
  <c r="AG612" i="10"/>
  <c r="AH612" i="10"/>
  <c r="AJ612" i="10"/>
  <c r="AA613" i="10"/>
  <c r="AB613" i="10"/>
  <c r="AC613" i="10"/>
  <c r="AE613" i="10"/>
  <c r="AG613" i="10"/>
  <c r="AH613" i="10"/>
  <c r="AJ613" i="10"/>
  <c r="AA614" i="10"/>
  <c r="AB614" i="10"/>
  <c r="AE614" i="10"/>
  <c r="AG614" i="10"/>
  <c r="AH614" i="10"/>
  <c r="AJ614" i="10"/>
  <c r="AA615" i="10"/>
  <c r="AB615" i="10"/>
  <c r="AE615" i="10"/>
  <c r="AG615" i="10"/>
  <c r="AH615" i="10"/>
  <c r="AJ615" i="10"/>
  <c r="AA616" i="10"/>
  <c r="AB616" i="10"/>
  <c r="AC616" i="10" s="1"/>
  <c r="AE616" i="10"/>
  <c r="AK616" i="10" s="1"/>
  <c r="AG616" i="10"/>
  <c r="AH616" i="10"/>
  <c r="AJ616" i="10"/>
  <c r="AA617" i="10"/>
  <c r="AB617" i="10"/>
  <c r="AC617" i="10"/>
  <c r="AE617" i="10"/>
  <c r="AG617" i="10"/>
  <c r="AH617" i="10"/>
  <c r="AJ617" i="10"/>
  <c r="AA618" i="10"/>
  <c r="AB618" i="10"/>
  <c r="AE618" i="10"/>
  <c r="AG618" i="10"/>
  <c r="AH618" i="10"/>
  <c r="AJ618" i="10"/>
  <c r="AA619" i="10"/>
  <c r="AB619" i="10"/>
  <c r="AE619" i="10"/>
  <c r="AG619" i="10"/>
  <c r="AH619" i="10"/>
  <c r="AJ619" i="10"/>
  <c r="AA620" i="10"/>
  <c r="AB620" i="10"/>
  <c r="AE620" i="10"/>
  <c r="AG620" i="10"/>
  <c r="AH620" i="10"/>
  <c r="AJ620" i="10"/>
  <c r="AA621" i="10"/>
  <c r="AB621" i="10"/>
  <c r="AE621" i="10"/>
  <c r="AK621" i="10" s="1"/>
  <c r="AG621" i="10"/>
  <c r="AH621" i="10"/>
  <c r="AJ621" i="10"/>
  <c r="AA622" i="10"/>
  <c r="AB622" i="10"/>
  <c r="AC622" i="10" s="1"/>
  <c r="AE622" i="10"/>
  <c r="AK622" i="10" s="1"/>
  <c r="AG622" i="10"/>
  <c r="AH622" i="10"/>
  <c r="AJ622" i="10"/>
  <c r="AA623" i="10"/>
  <c r="AB623" i="10"/>
  <c r="AE623" i="10"/>
  <c r="AG623" i="10"/>
  <c r="AH623" i="10"/>
  <c r="AJ623" i="10"/>
  <c r="AA624" i="10"/>
  <c r="AC624" i="10" s="1"/>
  <c r="AB624" i="10"/>
  <c r="AE624" i="10"/>
  <c r="AG624" i="10"/>
  <c r="AH624" i="10"/>
  <c r="AJ624" i="10"/>
  <c r="AA625" i="10"/>
  <c r="AB625" i="10"/>
  <c r="AC625" i="10" s="1"/>
  <c r="AE625" i="10"/>
  <c r="AK625" i="10" s="1"/>
  <c r="AG625" i="10"/>
  <c r="AH625" i="10"/>
  <c r="AJ625" i="10"/>
  <c r="AA626" i="10"/>
  <c r="AB626" i="10"/>
  <c r="AC626" i="10" s="1"/>
  <c r="AE626" i="10"/>
  <c r="AK626" i="10" s="1"/>
  <c r="AG626" i="10"/>
  <c r="AH626" i="10"/>
  <c r="AJ626" i="10"/>
  <c r="AA627" i="10"/>
  <c r="AB627" i="10"/>
  <c r="AE627" i="10"/>
  <c r="AG627" i="10"/>
  <c r="AH627" i="10"/>
  <c r="AJ627" i="10"/>
  <c r="AA628" i="10"/>
  <c r="AB628" i="10"/>
  <c r="AE628" i="10"/>
  <c r="AK628" i="10" s="1"/>
  <c r="AG628" i="10"/>
  <c r="AH628" i="10"/>
  <c r="AJ628" i="10"/>
  <c r="AA629" i="10"/>
  <c r="AB629" i="10"/>
  <c r="AC629" i="10" s="1"/>
  <c r="AE629" i="10"/>
  <c r="AK629" i="10" s="1"/>
  <c r="AG629" i="10"/>
  <c r="AH629" i="10"/>
  <c r="AJ629" i="10"/>
  <c r="AA630" i="10"/>
  <c r="AB630" i="10"/>
  <c r="AE630" i="10"/>
  <c r="AK630" i="10" s="1"/>
  <c r="AG630" i="10"/>
  <c r="AH630" i="10"/>
  <c r="AJ630" i="10"/>
  <c r="AA631" i="10"/>
  <c r="AC631" i="10" s="1"/>
  <c r="AB631" i="10"/>
  <c r="AE631" i="10"/>
  <c r="AG631" i="10"/>
  <c r="AH631" i="10"/>
  <c r="AJ631" i="10"/>
  <c r="AA632" i="10"/>
  <c r="AB632" i="10"/>
  <c r="AE632" i="10"/>
  <c r="AG632" i="10"/>
  <c r="AH632" i="10"/>
  <c r="AJ632" i="10"/>
  <c r="AK632" i="10" s="1"/>
  <c r="AA633" i="10"/>
  <c r="AB633" i="10"/>
  <c r="AC633" i="10" s="1"/>
  <c r="AE633" i="10"/>
  <c r="AG633" i="10"/>
  <c r="AH633" i="10"/>
  <c r="AJ633" i="10"/>
  <c r="AA634" i="10"/>
  <c r="AB634" i="10"/>
  <c r="AE634" i="10"/>
  <c r="AG634" i="10"/>
  <c r="AH634" i="10"/>
  <c r="AJ634" i="10"/>
  <c r="AA635" i="10"/>
  <c r="AB635" i="10"/>
  <c r="AE635" i="10"/>
  <c r="AG635" i="10"/>
  <c r="AH635" i="10"/>
  <c r="AJ635" i="10"/>
  <c r="AA636" i="10"/>
  <c r="AB636" i="10"/>
  <c r="AE636" i="10"/>
  <c r="AG636" i="10"/>
  <c r="AH636" i="10"/>
  <c r="AJ636" i="10"/>
  <c r="AK636" i="10"/>
  <c r="AA637" i="10"/>
  <c r="AB637" i="10"/>
  <c r="AC637" i="10"/>
  <c r="AE637" i="10"/>
  <c r="AK637" i="10" s="1"/>
  <c r="AG637" i="10"/>
  <c r="AH637" i="10"/>
  <c r="AJ637" i="10"/>
  <c r="AA638" i="10"/>
  <c r="AB638" i="10"/>
  <c r="AE638" i="10"/>
  <c r="AG638" i="10"/>
  <c r="AH638" i="10"/>
  <c r="AJ638" i="10"/>
  <c r="AK638" i="10"/>
  <c r="AA639" i="10"/>
  <c r="AB639" i="10"/>
  <c r="AE639" i="10"/>
  <c r="AG639" i="10"/>
  <c r="AH639" i="10"/>
  <c r="AJ639" i="10"/>
  <c r="AA640" i="10"/>
  <c r="AB640" i="10"/>
  <c r="AE640" i="10"/>
  <c r="AK640" i="10" s="1"/>
  <c r="AG640" i="10"/>
  <c r="AH640" i="10"/>
  <c r="AJ640" i="10"/>
  <c r="AA641" i="10"/>
  <c r="AB641" i="10"/>
  <c r="AE641" i="10"/>
  <c r="AK641" i="10" s="1"/>
  <c r="AG641" i="10"/>
  <c r="AH641" i="10"/>
  <c r="AJ641" i="10"/>
  <c r="AA642" i="10"/>
  <c r="AB642" i="10"/>
  <c r="AE642" i="10"/>
  <c r="AK642" i="10" s="1"/>
  <c r="AG642" i="10"/>
  <c r="AH642" i="10"/>
  <c r="AJ642" i="10"/>
  <c r="AA643" i="10"/>
  <c r="AB643" i="10"/>
  <c r="AE643" i="10"/>
  <c r="AG643" i="10"/>
  <c r="AH643" i="10"/>
  <c r="AJ643" i="10"/>
  <c r="AA644" i="10"/>
  <c r="AB644" i="10"/>
  <c r="AC644" i="10" s="1"/>
  <c r="AE644" i="10"/>
  <c r="AK644" i="10" s="1"/>
  <c r="AG644" i="10"/>
  <c r="AH644" i="10"/>
  <c r="AJ644" i="10"/>
  <c r="AA645" i="10"/>
  <c r="AB645" i="10"/>
  <c r="AE645" i="10"/>
  <c r="AG645" i="10"/>
  <c r="AH645" i="10"/>
  <c r="AJ645" i="10"/>
  <c r="AA646" i="10"/>
  <c r="AB646" i="10"/>
  <c r="AE646" i="10"/>
  <c r="AG646" i="10"/>
  <c r="AH646" i="10"/>
  <c r="AJ646" i="10"/>
  <c r="AK646" i="10" s="1"/>
  <c r="AA647" i="10"/>
  <c r="AB647" i="10"/>
  <c r="AE647" i="10"/>
  <c r="AG647" i="10"/>
  <c r="AH647" i="10"/>
  <c r="AJ647" i="10"/>
  <c r="AJ9" i="10"/>
  <c r="AH9" i="10"/>
  <c r="AG9" i="10"/>
  <c r="AE9" i="10"/>
  <c r="AB9" i="10"/>
  <c r="AA9" i="10"/>
  <c r="AA10" i="9"/>
  <c r="AB10" i="9"/>
  <c r="AG10" i="9"/>
  <c r="AH10" i="9"/>
  <c r="AA11" i="9"/>
  <c r="AB11" i="9"/>
  <c r="AG11" i="9"/>
  <c r="AH11" i="9"/>
  <c r="AA12" i="9"/>
  <c r="AB12" i="9"/>
  <c r="AG12" i="9"/>
  <c r="AH12" i="9"/>
  <c r="AA13" i="9"/>
  <c r="AB13" i="9"/>
  <c r="AG13" i="9"/>
  <c r="AH13" i="9"/>
  <c r="AA14" i="9"/>
  <c r="AB14" i="9"/>
  <c r="AG14" i="9"/>
  <c r="AH14" i="9"/>
  <c r="AA15" i="9"/>
  <c r="AB15" i="9"/>
  <c r="AG15" i="9"/>
  <c r="AH15" i="9"/>
  <c r="AA16" i="9"/>
  <c r="AB16" i="9"/>
  <c r="AG16" i="9"/>
  <c r="AH16" i="9"/>
  <c r="AA17" i="9"/>
  <c r="AB17" i="9"/>
  <c r="AG17" i="9"/>
  <c r="AH17" i="9"/>
  <c r="AA18" i="9"/>
  <c r="AB18" i="9"/>
  <c r="AG18" i="9"/>
  <c r="AH18" i="9"/>
  <c r="AA19" i="9"/>
  <c r="AB19" i="9"/>
  <c r="AG19" i="9"/>
  <c r="AH19" i="9"/>
  <c r="AA20" i="9"/>
  <c r="AB20" i="9"/>
  <c r="AG20" i="9"/>
  <c r="AH20" i="9"/>
  <c r="AA21" i="9"/>
  <c r="AB21" i="9"/>
  <c r="AG21" i="9"/>
  <c r="AH21" i="9"/>
  <c r="AA22" i="9"/>
  <c r="AB22" i="9"/>
  <c r="AG22" i="9"/>
  <c r="AH22" i="9"/>
  <c r="AA23" i="9"/>
  <c r="AB23" i="9"/>
  <c r="AG23" i="9"/>
  <c r="AH23" i="9"/>
  <c r="AA24" i="9"/>
  <c r="AB24" i="9"/>
  <c r="AG24" i="9"/>
  <c r="AH24" i="9"/>
  <c r="AA25" i="9"/>
  <c r="AB25" i="9"/>
  <c r="AG25" i="9"/>
  <c r="AH25" i="9"/>
  <c r="AA26" i="9"/>
  <c r="AB26" i="9"/>
  <c r="AG26" i="9"/>
  <c r="AH26" i="9"/>
  <c r="AA27" i="9"/>
  <c r="AB27" i="9"/>
  <c r="AG27" i="9"/>
  <c r="AH27" i="9"/>
  <c r="AA28" i="9"/>
  <c r="AB28" i="9"/>
  <c r="AG28" i="9"/>
  <c r="AH28" i="9"/>
  <c r="AA29" i="9"/>
  <c r="AB29" i="9"/>
  <c r="AG29" i="9"/>
  <c r="AH29" i="9"/>
  <c r="AA30" i="9"/>
  <c r="AB30" i="9"/>
  <c r="AG30" i="9"/>
  <c r="AH30" i="9"/>
  <c r="AA31" i="9"/>
  <c r="AB31" i="9"/>
  <c r="AG31" i="9"/>
  <c r="AH31" i="9"/>
  <c r="AA32" i="9"/>
  <c r="AB32" i="9"/>
  <c r="AG32" i="9"/>
  <c r="AH32" i="9"/>
  <c r="AA33" i="9"/>
  <c r="AB33" i="9"/>
  <c r="AG33" i="9"/>
  <c r="AH33" i="9"/>
  <c r="AA34" i="9"/>
  <c r="AB34" i="9"/>
  <c r="AG34" i="9"/>
  <c r="AH34" i="9"/>
  <c r="AA35" i="9"/>
  <c r="AB35" i="9"/>
  <c r="AG35" i="9"/>
  <c r="AH35" i="9"/>
  <c r="AA36" i="9"/>
  <c r="AB36" i="9"/>
  <c r="AG36" i="9"/>
  <c r="AH36" i="9"/>
  <c r="AA37" i="9"/>
  <c r="AB37" i="9"/>
  <c r="AG37" i="9"/>
  <c r="AH37" i="9"/>
  <c r="AA38" i="9"/>
  <c r="AB38" i="9"/>
  <c r="AG38" i="9"/>
  <c r="AH38" i="9"/>
  <c r="AA39" i="9"/>
  <c r="AB39" i="9"/>
  <c r="AG39" i="9"/>
  <c r="AH39" i="9"/>
  <c r="AA40" i="9"/>
  <c r="AB40" i="9"/>
  <c r="AG40" i="9"/>
  <c r="AH40" i="9"/>
  <c r="AA41" i="9"/>
  <c r="AB41" i="9"/>
  <c r="AG41" i="9"/>
  <c r="AH41" i="9"/>
  <c r="AA42" i="9"/>
  <c r="AB42" i="9"/>
  <c r="AG42" i="9"/>
  <c r="AH42" i="9"/>
  <c r="AA43" i="9"/>
  <c r="AB43" i="9"/>
  <c r="AG43" i="9"/>
  <c r="AH43" i="9"/>
  <c r="AA44" i="9"/>
  <c r="AB44" i="9"/>
  <c r="AG44" i="9"/>
  <c r="AH44" i="9"/>
  <c r="AA45" i="9"/>
  <c r="AB45" i="9"/>
  <c r="AG45" i="9"/>
  <c r="AH45" i="9"/>
  <c r="AA46" i="9"/>
  <c r="AB46" i="9"/>
  <c r="AG46" i="9"/>
  <c r="AH46" i="9"/>
  <c r="AA47" i="9"/>
  <c r="AB47" i="9"/>
  <c r="AG47" i="9"/>
  <c r="AH47" i="9"/>
  <c r="AA48" i="9"/>
  <c r="AB48" i="9"/>
  <c r="AG48" i="9"/>
  <c r="AH48" i="9"/>
  <c r="AA49" i="9"/>
  <c r="AB49" i="9"/>
  <c r="AG49" i="9"/>
  <c r="AH49" i="9"/>
  <c r="AA50" i="9"/>
  <c r="AB50" i="9"/>
  <c r="AG50" i="9"/>
  <c r="AH50" i="9"/>
  <c r="AA51" i="9"/>
  <c r="AB51" i="9"/>
  <c r="AG51" i="9"/>
  <c r="AH51" i="9"/>
  <c r="AA52" i="9"/>
  <c r="AB52" i="9"/>
  <c r="AG52" i="9"/>
  <c r="AH52" i="9"/>
  <c r="AA53" i="9"/>
  <c r="AB53" i="9"/>
  <c r="AG53" i="9"/>
  <c r="AH53" i="9"/>
  <c r="AA54" i="9"/>
  <c r="AB54" i="9"/>
  <c r="AG54" i="9"/>
  <c r="AH54" i="9"/>
  <c r="AA55" i="9"/>
  <c r="AB55" i="9"/>
  <c r="AG55" i="9"/>
  <c r="AH55" i="9"/>
  <c r="AA56" i="9"/>
  <c r="AB56" i="9"/>
  <c r="AC56" i="9" s="1"/>
  <c r="AG56" i="9"/>
  <c r="AH56" i="9"/>
  <c r="AA57" i="9"/>
  <c r="AB57" i="9"/>
  <c r="AG57" i="9"/>
  <c r="AH57" i="9"/>
  <c r="AA58" i="9"/>
  <c r="AB58" i="9"/>
  <c r="AG58" i="9"/>
  <c r="AH58" i="9"/>
  <c r="AA59" i="9"/>
  <c r="AB59" i="9"/>
  <c r="AG59" i="9"/>
  <c r="AH59" i="9"/>
  <c r="AA60" i="9"/>
  <c r="AB60" i="9"/>
  <c r="AG60" i="9"/>
  <c r="AH60" i="9"/>
  <c r="AA61" i="9"/>
  <c r="AB61" i="9"/>
  <c r="AG61" i="9"/>
  <c r="AH61" i="9"/>
  <c r="AA62" i="9"/>
  <c r="AB62" i="9"/>
  <c r="AG62" i="9"/>
  <c r="AH62" i="9"/>
  <c r="AA63" i="9"/>
  <c r="AB63" i="9"/>
  <c r="AG63" i="9"/>
  <c r="AH63" i="9"/>
  <c r="AA64" i="9"/>
  <c r="AB64" i="9"/>
  <c r="AG64" i="9"/>
  <c r="AH64" i="9"/>
  <c r="AA65" i="9"/>
  <c r="AB65" i="9"/>
  <c r="AG65" i="9"/>
  <c r="AH65" i="9"/>
  <c r="AA66" i="9"/>
  <c r="AB66" i="9"/>
  <c r="AG66" i="9"/>
  <c r="AH66" i="9"/>
  <c r="AA67" i="9"/>
  <c r="AB67" i="9"/>
  <c r="AG67" i="9"/>
  <c r="AH67" i="9"/>
  <c r="AA68" i="9"/>
  <c r="AB68" i="9"/>
  <c r="AG68" i="9"/>
  <c r="AH68" i="9"/>
  <c r="AA69" i="9"/>
  <c r="AB69" i="9"/>
  <c r="AG69" i="9"/>
  <c r="AH69" i="9"/>
  <c r="AA70" i="9"/>
  <c r="AB70" i="9"/>
  <c r="AG70" i="9"/>
  <c r="AH70" i="9"/>
  <c r="AA71" i="9"/>
  <c r="AB71" i="9"/>
  <c r="AG71" i="9"/>
  <c r="AH71" i="9"/>
  <c r="AA72" i="9"/>
  <c r="AB72" i="9"/>
  <c r="AG72" i="9"/>
  <c r="AH72" i="9"/>
  <c r="AA73" i="9"/>
  <c r="AB73" i="9"/>
  <c r="AG73" i="9"/>
  <c r="AH73" i="9"/>
  <c r="AA74" i="9"/>
  <c r="AB74" i="9"/>
  <c r="AG74" i="9"/>
  <c r="AH74" i="9"/>
  <c r="AA75" i="9"/>
  <c r="AB75" i="9"/>
  <c r="AG75" i="9"/>
  <c r="AH75" i="9"/>
  <c r="AA76" i="9"/>
  <c r="AB76" i="9"/>
  <c r="AG76" i="9"/>
  <c r="AH76" i="9"/>
  <c r="AA77" i="9"/>
  <c r="AB77" i="9"/>
  <c r="AG77" i="9"/>
  <c r="AH77" i="9"/>
  <c r="AA78" i="9"/>
  <c r="AB78" i="9"/>
  <c r="AG78" i="9"/>
  <c r="AH78" i="9"/>
  <c r="AA79" i="9"/>
  <c r="AB79" i="9"/>
  <c r="AG79" i="9"/>
  <c r="AH79" i="9"/>
  <c r="AA80" i="9"/>
  <c r="AB80" i="9"/>
  <c r="AG80" i="9"/>
  <c r="AH80" i="9"/>
  <c r="AA81" i="9"/>
  <c r="AB81" i="9"/>
  <c r="AG81" i="9"/>
  <c r="AH81" i="9"/>
  <c r="AA82" i="9"/>
  <c r="AB82" i="9"/>
  <c r="AG82" i="9"/>
  <c r="AH82" i="9"/>
  <c r="AA83" i="9"/>
  <c r="AB83" i="9"/>
  <c r="AG83" i="9"/>
  <c r="AH83" i="9"/>
  <c r="AA84" i="9"/>
  <c r="AB84" i="9"/>
  <c r="AG84" i="9"/>
  <c r="AH84" i="9"/>
  <c r="AA85" i="9"/>
  <c r="AB85" i="9"/>
  <c r="AG85" i="9"/>
  <c r="AH85" i="9"/>
  <c r="AA86" i="9"/>
  <c r="AB86" i="9"/>
  <c r="AG86" i="9"/>
  <c r="AH86" i="9"/>
  <c r="AA87" i="9"/>
  <c r="AB87" i="9"/>
  <c r="AG87" i="9"/>
  <c r="AH87" i="9"/>
  <c r="AA88" i="9"/>
  <c r="AB88" i="9"/>
  <c r="AG88" i="9"/>
  <c r="AH88" i="9"/>
  <c r="AA89" i="9"/>
  <c r="AB89" i="9"/>
  <c r="AG89" i="9"/>
  <c r="AH89" i="9"/>
  <c r="AA90" i="9"/>
  <c r="AB90" i="9"/>
  <c r="AG90" i="9"/>
  <c r="AH90" i="9"/>
  <c r="AA91" i="9"/>
  <c r="AB91" i="9"/>
  <c r="AG91" i="9"/>
  <c r="AH91" i="9"/>
  <c r="AA92" i="9"/>
  <c r="AB92" i="9"/>
  <c r="AG92" i="9"/>
  <c r="AH92" i="9"/>
  <c r="AA93" i="9"/>
  <c r="AB93" i="9"/>
  <c r="AG93" i="9"/>
  <c r="AH93" i="9"/>
  <c r="AA94" i="9"/>
  <c r="AB94" i="9"/>
  <c r="AG94" i="9"/>
  <c r="AH94" i="9"/>
  <c r="AA95" i="9"/>
  <c r="AB95" i="9"/>
  <c r="AG95" i="9"/>
  <c r="AH95" i="9"/>
  <c r="AA96" i="9"/>
  <c r="AB96" i="9"/>
  <c r="AG96" i="9"/>
  <c r="AH96" i="9"/>
  <c r="AA97" i="9"/>
  <c r="AB97" i="9"/>
  <c r="AG97" i="9"/>
  <c r="AH97" i="9"/>
  <c r="AA98" i="9"/>
  <c r="AB98" i="9"/>
  <c r="AG98" i="9"/>
  <c r="AH98" i="9"/>
  <c r="AA99" i="9"/>
  <c r="AB99" i="9"/>
  <c r="AG99" i="9"/>
  <c r="AH99" i="9"/>
  <c r="AA100" i="9"/>
  <c r="AB100" i="9"/>
  <c r="AG100" i="9"/>
  <c r="AH100" i="9"/>
  <c r="AA101" i="9"/>
  <c r="AB101" i="9"/>
  <c r="AG101" i="9"/>
  <c r="AH101" i="9"/>
  <c r="AA102" i="9"/>
  <c r="AB102" i="9"/>
  <c r="AG102" i="9"/>
  <c r="AH102" i="9"/>
  <c r="AA103" i="9"/>
  <c r="AB103" i="9"/>
  <c r="AG103" i="9"/>
  <c r="AH103" i="9"/>
  <c r="AA104" i="9"/>
  <c r="AB104" i="9"/>
  <c r="AG104" i="9"/>
  <c r="AH104" i="9"/>
  <c r="AA105" i="9"/>
  <c r="AB105" i="9"/>
  <c r="AG105" i="9"/>
  <c r="AH105" i="9"/>
  <c r="AA106" i="9"/>
  <c r="AB106" i="9"/>
  <c r="AG106" i="9"/>
  <c r="AH106" i="9"/>
  <c r="AA107" i="9"/>
  <c r="AB107" i="9"/>
  <c r="AG107" i="9"/>
  <c r="AH107" i="9"/>
  <c r="AA108" i="9"/>
  <c r="AB108" i="9"/>
  <c r="AG108" i="9"/>
  <c r="AH108" i="9"/>
  <c r="AA109" i="9"/>
  <c r="AB109" i="9"/>
  <c r="AG109" i="9"/>
  <c r="AH109" i="9"/>
  <c r="AA110" i="9"/>
  <c r="AB110" i="9"/>
  <c r="AG110" i="9"/>
  <c r="AH110" i="9"/>
  <c r="AA111" i="9"/>
  <c r="AB111" i="9"/>
  <c r="AG111" i="9"/>
  <c r="AH111" i="9"/>
  <c r="AA112" i="9"/>
  <c r="AB112" i="9"/>
  <c r="AG112" i="9"/>
  <c r="AH112" i="9"/>
  <c r="AA113" i="9"/>
  <c r="AB113" i="9"/>
  <c r="AG113" i="9"/>
  <c r="AH113" i="9"/>
  <c r="AA114" i="9"/>
  <c r="AB114" i="9"/>
  <c r="AG114" i="9"/>
  <c r="AH114" i="9"/>
  <c r="AA115" i="9"/>
  <c r="AB115" i="9"/>
  <c r="AG115" i="9"/>
  <c r="AH115" i="9"/>
  <c r="AA116" i="9"/>
  <c r="AB116" i="9"/>
  <c r="AG116" i="9"/>
  <c r="AH116" i="9"/>
  <c r="AA117" i="9"/>
  <c r="AB117" i="9"/>
  <c r="AG117" i="9"/>
  <c r="AH117" i="9"/>
  <c r="AA118" i="9"/>
  <c r="AB118" i="9"/>
  <c r="AG118" i="9"/>
  <c r="AH118" i="9"/>
  <c r="AA119" i="9"/>
  <c r="AB119" i="9"/>
  <c r="AC119" i="9" s="1"/>
  <c r="AG119" i="9"/>
  <c r="AH119" i="9"/>
  <c r="AA120" i="9"/>
  <c r="AB120" i="9"/>
  <c r="AG120" i="9"/>
  <c r="AH120" i="9"/>
  <c r="AA121" i="9"/>
  <c r="AB121" i="9"/>
  <c r="AG121" i="9"/>
  <c r="AH121" i="9"/>
  <c r="AA122" i="9"/>
  <c r="AB122" i="9"/>
  <c r="AG122" i="9"/>
  <c r="AH122" i="9"/>
  <c r="AA123" i="9"/>
  <c r="AB123" i="9"/>
  <c r="AG123" i="9"/>
  <c r="AH123" i="9"/>
  <c r="AA124" i="9"/>
  <c r="AB124" i="9"/>
  <c r="AG124" i="9"/>
  <c r="AH124" i="9"/>
  <c r="AA125" i="9"/>
  <c r="AB125" i="9"/>
  <c r="AG125" i="9"/>
  <c r="AH125" i="9"/>
  <c r="AA126" i="9"/>
  <c r="AB126" i="9"/>
  <c r="AG126" i="9"/>
  <c r="AH126" i="9"/>
  <c r="AA127" i="9"/>
  <c r="AB127" i="9"/>
  <c r="AG127" i="9"/>
  <c r="AH127" i="9"/>
  <c r="AA128" i="9"/>
  <c r="AB128" i="9"/>
  <c r="AG128" i="9"/>
  <c r="AH128" i="9"/>
  <c r="AA129" i="9"/>
  <c r="AB129" i="9"/>
  <c r="AG129" i="9"/>
  <c r="AH129" i="9"/>
  <c r="AA130" i="9"/>
  <c r="AB130" i="9"/>
  <c r="AG130" i="9"/>
  <c r="AH130" i="9"/>
  <c r="AA131" i="9"/>
  <c r="AB131" i="9"/>
  <c r="AG131" i="9"/>
  <c r="AH131" i="9"/>
  <c r="AA132" i="9"/>
  <c r="AB132" i="9"/>
  <c r="AG132" i="9"/>
  <c r="AH132" i="9"/>
  <c r="AA133" i="9"/>
  <c r="AB133" i="9"/>
  <c r="AG133" i="9"/>
  <c r="AH133" i="9"/>
  <c r="AA134" i="9"/>
  <c r="AB134" i="9"/>
  <c r="AG134" i="9"/>
  <c r="AH134" i="9"/>
  <c r="AA135" i="9"/>
  <c r="AB135" i="9"/>
  <c r="AG135" i="9"/>
  <c r="AH135" i="9"/>
  <c r="AA136" i="9"/>
  <c r="AB136" i="9"/>
  <c r="AG136" i="9"/>
  <c r="AH136" i="9"/>
  <c r="AA137" i="9"/>
  <c r="AB137" i="9"/>
  <c r="AG137" i="9"/>
  <c r="AH137" i="9"/>
  <c r="AA138" i="9"/>
  <c r="AB138" i="9"/>
  <c r="AG138" i="9"/>
  <c r="AH138" i="9"/>
  <c r="AA139" i="9"/>
  <c r="AB139" i="9"/>
  <c r="AG139" i="9"/>
  <c r="AH139" i="9"/>
  <c r="AA140" i="9"/>
  <c r="AB140" i="9"/>
  <c r="AG140" i="9"/>
  <c r="AH140" i="9"/>
  <c r="AA141" i="9"/>
  <c r="AB141" i="9"/>
  <c r="AG141" i="9"/>
  <c r="AH141" i="9"/>
  <c r="AA142" i="9"/>
  <c r="AB142" i="9"/>
  <c r="AG142" i="9"/>
  <c r="AH142" i="9"/>
  <c r="AA143" i="9"/>
  <c r="AB143" i="9"/>
  <c r="AG143" i="9"/>
  <c r="AH143" i="9"/>
  <c r="AA144" i="9"/>
  <c r="AB144" i="9"/>
  <c r="AG144" i="9"/>
  <c r="AH144" i="9"/>
  <c r="AA145" i="9"/>
  <c r="AB145" i="9"/>
  <c r="AG145" i="9"/>
  <c r="AH145" i="9"/>
  <c r="AA146" i="9"/>
  <c r="AB146" i="9"/>
  <c r="AG146" i="9"/>
  <c r="AH146" i="9"/>
  <c r="AA147" i="9"/>
  <c r="AB147" i="9"/>
  <c r="AG147" i="9"/>
  <c r="AH147" i="9"/>
  <c r="AA148" i="9"/>
  <c r="AB148" i="9"/>
  <c r="AG148" i="9"/>
  <c r="AH148" i="9"/>
  <c r="AA149" i="9"/>
  <c r="AB149" i="9"/>
  <c r="AG149" i="9"/>
  <c r="AH149" i="9"/>
  <c r="AA150" i="9"/>
  <c r="AB150" i="9"/>
  <c r="AG150" i="9"/>
  <c r="AH150" i="9"/>
  <c r="AA151" i="9"/>
  <c r="AB151" i="9"/>
  <c r="AG151" i="9"/>
  <c r="AH151" i="9"/>
  <c r="AA152" i="9"/>
  <c r="AB152" i="9"/>
  <c r="AG152" i="9"/>
  <c r="AH152" i="9"/>
  <c r="AA153" i="9"/>
  <c r="AB153" i="9"/>
  <c r="AG153" i="9"/>
  <c r="AH153" i="9"/>
  <c r="AA154" i="9"/>
  <c r="AB154" i="9"/>
  <c r="AG154" i="9"/>
  <c r="AH154" i="9"/>
  <c r="AA155" i="9"/>
  <c r="AB155" i="9"/>
  <c r="AG155" i="9"/>
  <c r="AH155" i="9"/>
  <c r="AA156" i="9"/>
  <c r="AB156" i="9"/>
  <c r="AG156" i="9"/>
  <c r="AH156" i="9"/>
  <c r="AA157" i="9"/>
  <c r="AB157" i="9"/>
  <c r="AG157" i="9"/>
  <c r="AH157" i="9"/>
  <c r="AA158" i="9"/>
  <c r="AB158" i="9"/>
  <c r="AG158" i="9"/>
  <c r="AH158" i="9"/>
  <c r="AA159" i="9"/>
  <c r="AB159" i="9"/>
  <c r="AG159" i="9"/>
  <c r="AH159" i="9"/>
  <c r="AA160" i="9"/>
  <c r="AB160" i="9"/>
  <c r="AG160" i="9"/>
  <c r="AH160" i="9"/>
  <c r="AA161" i="9"/>
  <c r="AB161" i="9"/>
  <c r="AG161" i="9"/>
  <c r="AH161" i="9"/>
  <c r="AA162" i="9"/>
  <c r="AB162" i="9"/>
  <c r="AG162" i="9"/>
  <c r="AH162" i="9"/>
  <c r="AA163" i="9"/>
  <c r="AB163" i="9"/>
  <c r="AG163" i="9"/>
  <c r="AH163" i="9"/>
  <c r="AA164" i="9"/>
  <c r="AB164" i="9"/>
  <c r="AG164" i="9"/>
  <c r="AH164" i="9"/>
  <c r="AA165" i="9"/>
  <c r="AB165" i="9"/>
  <c r="AG165" i="9"/>
  <c r="AH165" i="9"/>
  <c r="AA166" i="9"/>
  <c r="AB166" i="9"/>
  <c r="AG166" i="9"/>
  <c r="AH166" i="9"/>
  <c r="AA167" i="9"/>
  <c r="AB167" i="9"/>
  <c r="AG167" i="9"/>
  <c r="AH167" i="9"/>
  <c r="AA168" i="9"/>
  <c r="AB168" i="9"/>
  <c r="AG168" i="9"/>
  <c r="AH168" i="9"/>
  <c r="AA169" i="9"/>
  <c r="AB169" i="9"/>
  <c r="AG169" i="9"/>
  <c r="AH169" i="9"/>
  <c r="AA170" i="9"/>
  <c r="AB170" i="9"/>
  <c r="AG170" i="9"/>
  <c r="AH170" i="9"/>
  <c r="AA171" i="9"/>
  <c r="AB171" i="9"/>
  <c r="AG171" i="9"/>
  <c r="AH171" i="9"/>
  <c r="AA172" i="9"/>
  <c r="AB172" i="9"/>
  <c r="AG172" i="9"/>
  <c r="AH172" i="9"/>
  <c r="AA173" i="9"/>
  <c r="AB173" i="9"/>
  <c r="AG173" i="9"/>
  <c r="AH173" i="9"/>
  <c r="AA174" i="9"/>
  <c r="AB174" i="9"/>
  <c r="AG174" i="9"/>
  <c r="AH174" i="9"/>
  <c r="AA175" i="9"/>
  <c r="AB175" i="9"/>
  <c r="AG175" i="9"/>
  <c r="AH175" i="9"/>
  <c r="AA176" i="9"/>
  <c r="AB176" i="9"/>
  <c r="AG176" i="9"/>
  <c r="AH176" i="9"/>
  <c r="AA177" i="9"/>
  <c r="AB177" i="9"/>
  <c r="AG177" i="9"/>
  <c r="AH177" i="9"/>
  <c r="AA178" i="9"/>
  <c r="AB178" i="9"/>
  <c r="AG178" i="9"/>
  <c r="AH178" i="9"/>
  <c r="AA179" i="9"/>
  <c r="AB179" i="9"/>
  <c r="AG179" i="9"/>
  <c r="AH179" i="9"/>
  <c r="AA180" i="9"/>
  <c r="AB180" i="9"/>
  <c r="AG180" i="9"/>
  <c r="AH180" i="9"/>
  <c r="AA181" i="9"/>
  <c r="AB181" i="9"/>
  <c r="AG181" i="9"/>
  <c r="AH181" i="9"/>
  <c r="AA182" i="9"/>
  <c r="AB182" i="9"/>
  <c r="AG182" i="9"/>
  <c r="AH182" i="9"/>
  <c r="AA183" i="9"/>
  <c r="AB183" i="9"/>
  <c r="AG183" i="9"/>
  <c r="AH183" i="9"/>
  <c r="AA184" i="9"/>
  <c r="AB184" i="9"/>
  <c r="AG184" i="9"/>
  <c r="AH184" i="9"/>
  <c r="AA185" i="9"/>
  <c r="AB185" i="9"/>
  <c r="AG185" i="9"/>
  <c r="AH185" i="9"/>
  <c r="AA186" i="9"/>
  <c r="AB186" i="9"/>
  <c r="AG186" i="9"/>
  <c r="AH186" i="9"/>
  <c r="AA187" i="9"/>
  <c r="AB187" i="9"/>
  <c r="AG187" i="9"/>
  <c r="AH187" i="9"/>
  <c r="AA188" i="9"/>
  <c r="AB188" i="9"/>
  <c r="AG188" i="9"/>
  <c r="AH188" i="9"/>
  <c r="AA189" i="9"/>
  <c r="AB189" i="9"/>
  <c r="AG189" i="9"/>
  <c r="AH189" i="9"/>
  <c r="AA190" i="9"/>
  <c r="AB190" i="9"/>
  <c r="AG190" i="9"/>
  <c r="AH190" i="9"/>
  <c r="AA191" i="9"/>
  <c r="AB191" i="9"/>
  <c r="AG191" i="9"/>
  <c r="AH191" i="9"/>
  <c r="AA192" i="9"/>
  <c r="AB192" i="9"/>
  <c r="AG192" i="9"/>
  <c r="AH192" i="9"/>
  <c r="AA193" i="9"/>
  <c r="AB193" i="9"/>
  <c r="AG193" i="9"/>
  <c r="AH193" i="9"/>
  <c r="AA194" i="9"/>
  <c r="AB194" i="9"/>
  <c r="AG194" i="9"/>
  <c r="AH194" i="9"/>
  <c r="AA195" i="9"/>
  <c r="AB195" i="9"/>
  <c r="AG195" i="9"/>
  <c r="AH195" i="9"/>
  <c r="AA196" i="9"/>
  <c r="AB196" i="9"/>
  <c r="AG196" i="9"/>
  <c r="AH196" i="9"/>
  <c r="AA197" i="9"/>
  <c r="AB197" i="9"/>
  <c r="AG197" i="9"/>
  <c r="AH197" i="9"/>
  <c r="AA198" i="9"/>
  <c r="AB198" i="9"/>
  <c r="AG198" i="9"/>
  <c r="AH198" i="9"/>
  <c r="AA199" i="9"/>
  <c r="AB199" i="9"/>
  <c r="AG199" i="9"/>
  <c r="AH199" i="9"/>
  <c r="AA200" i="9"/>
  <c r="AB200" i="9"/>
  <c r="AG200" i="9"/>
  <c r="AH200" i="9"/>
  <c r="AA201" i="9"/>
  <c r="AB201" i="9"/>
  <c r="AG201" i="9"/>
  <c r="AH201" i="9"/>
  <c r="AA202" i="9"/>
  <c r="AB202" i="9"/>
  <c r="AG202" i="9"/>
  <c r="AH202" i="9"/>
  <c r="AA203" i="9"/>
  <c r="AB203" i="9"/>
  <c r="AG203" i="9"/>
  <c r="AH203" i="9"/>
  <c r="AA204" i="9"/>
  <c r="AB204" i="9"/>
  <c r="AG204" i="9"/>
  <c r="AH204" i="9"/>
  <c r="AA205" i="9"/>
  <c r="AB205" i="9"/>
  <c r="AG205" i="9"/>
  <c r="AH205" i="9"/>
  <c r="AA206" i="9"/>
  <c r="AB206" i="9"/>
  <c r="AG206" i="9"/>
  <c r="AH206" i="9"/>
  <c r="AA207" i="9"/>
  <c r="AB207" i="9"/>
  <c r="AG207" i="9"/>
  <c r="AH207" i="9"/>
  <c r="AA208" i="9"/>
  <c r="AB208" i="9"/>
  <c r="AG208" i="9"/>
  <c r="AH208" i="9"/>
  <c r="AA209" i="9"/>
  <c r="AB209" i="9"/>
  <c r="AG209" i="9"/>
  <c r="AH209" i="9"/>
  <c r="AA210" i="9"/>
  <c r="AB210" i="9"/>
  <c r="AG210" i="9"/>
  <c r="AH210" i="9"/>
  <c r="AA211" i="9"/>
  <c r="AB211" i="9"/>
  <c r="AG211" i="9"/>
  <c r="AH211" i="9"/>
  <c r="AA212" i="9"/>
  <c r="AB212" i="9"/>
  <c r="AG212" i="9"/>
  <c r="AH212" i="9"/>
  <c r="AA213" i="9"/>
  <c r="AB213" i="9"/>
  <c r="AG213" i="9"/>
  <c r="AH213" i="9"/>
  <c r="AA214" i="9"/>
  <c r="AB214" i="9"/>
  <c r="AG214" i="9"/>
  <c r="AH214" i="9"/>
  <c r="AA215" i="9"/>
  <c r="AB215" i="9"/>
  <c r="AG215" i="9"/>
  <c r="AH215" i="9"/>
  <c r="AA216" i="9"/>
  <c r="AB216" i="9"/>
  <c r="AG216" i="9"/>
  <c r="AH216" i="9"/>
  <c r="AA217" i="9"/>
  <c r="AB217" i="9"/>
  <c r="AG217" i="9"/>
  <c r="AH217" i="9"/>
  <c r="AA218" i="9"/>
  <c r="AB218" i="9"/>
  <c r="AG218" i="9"/>
  <c r="AH218" i="9"/>
  <c r="AA219" i="9"/>
  <c r="AB219" i="9"/>
  <c r="AG219" i="9"/>
  <c r="AH219" i="9"/>
  <c r="AA220" i="9"/>
  <c r="AB220" i="9"/>
  <c r="AG220" i="9"/>
  <c r="AH220" i="9"/>
  <c r="AA221" i="9"/>
  <c r="AB221" i="9"/>
  <c r="AG221" i="9"/>
  <c r="AH221" i="9"/>
  <c r="AA222" i="9"/>
  <c r="AB222" i="9"/>
  <c r="AG222" i="9"/>
  <c r="AH222" i="9"/>
  <c r="AA223" i="9"/>
  <c r="AB223" i="9"/>
  <c r="AG223" i="9"/>
  <c r="AH223" i="9"/>
  <c r="AA224" i="9"/>
  <c r="AB224" i="9"/>
  <c r="AG224" i="9"/>
  <c r="AH224" i="9"/>
  <c r="AA225" i="9"/>
  <c r="AB225" i="9"/>
  <c r="AG225" i="9"/>
  <c r="AH225" i="9"/>
  <c r="AA226" i="9"/>
  <c r="AB226" i="9"/>
  <c r="AG226" i="9"/>
  <c r="AH226" i="9"/>
  <c r="AA227" i="9"/>
  <c r="AB227" i="9"/>
  <c r="AG227" i="9"/>
  <c r="AH227" i="9"/>
  <c r="AA228" i="9"/>
  <c r="AB228" i="9"/>
  <c r="AG228" i="9"/>
  <c r="AH228" i="9"/>
  <c r="AA229" i="9"/>
  <c r="AB229" i="9"/>
  <c r="AG229" i="9"/>
  <c r="AH229" i="9"/>
  <c r="AA230" i="9"/>
  <c r="AB230" i="9"/>
  <c r="AG230" i="9"/>
  <c r="AH230" i="9"/>
  <c r="AA231" i="9"/>
  <c r="AB231" i="9"/>
  <c r="AG231" i="9"/>
  <c r="AH231" i="9"/>
  <c r="AA232" i="9"/>
  <c r="AB232" i="9"/>
  <c r="AG232" i="9"/>
  <c r="AH232" i="9"/>
  <c r="AA233" i="9"/>
  <c r="AB233" i="9"/>
  <c r="AG233" i="9"/>
  <c r="AH233" i="9"/>
  <c r="AA234" i="9"/>
  <c r="AB234" i="9"/>
  <c r="AG234" i="9"/>
  <c r="AH234" i="9"/>
  <c r="AA235" i="9"/>
  <c r="AB235" i="9"/>
  <c r="AG235" i="9"/>
  <c r="AH235" i="9"/>
  <c r="AA236" i="9"/>
  <c r="AB236" i="9"/>
  <c r="AG236" i="9"/>
  <c r="AH236" i="9"/>
  <c r="AA237" i="9"/>
  <c r="AB237" i="9"/>
  <c r="AG237" i="9"/>
  <c r="AH237" i="9"/>
  <c r="AA238" i="9"/>
  <c r="AB238" i="9"/>
  <c r="AG238" i="9"/>
  <c r="AH238" i="9"/>
  <c r="AA239" i="9"/>
  <c r="AB239" i="9"/>
  <c r="AG239" i="9"/>
  <c r="AH239" i="9"/>
  <c r="AA240" i="9"/>
  <c r="AB240" i="9"/>
  <c r="AG240" i="9"/>
  <c r="AH240" i="9"/>
  <c r="AA241" i="9"/>
  <c r="AB241" i="9"/>
  <c r="AG241" i="9"/>
  <c r="AH241" i="9"/>
  <c r="AA242" i="9"/>
  <c r="AB242" i="9"/>
  <c r="AG242" i="9"/>
  <c r="AH242" i="9"/>
  <c r="AA243" i="9"/>
  <c r="AB243" i="9"/>
  <c r="AG243" i="9"/>
  <c r="AH243" i="9"/>
  <c r="AA244" i="9"/>
  <c r="AB244" i="9"/>
  <c r="AG244" i="9"/>
  <c r="AH244" i="9"/>
  <c r="AA245" i="9"/>
  <c r="AB245" i="9"/>
  <c r="AG245" i="9"/>
  <c r="AH245" i="9"/>
  <c r="AA246" i="9"/>
  <c r="AB246" i="9"/>
  <c r="AG246" i="9"/>
  <c r="AH246" i="9"/>
  <c r="AA247" i="9"/>
  <c r="AB247" i="9"/>
  <c r="AG247" i="9"/>
  <c r="AH247" i="9"/>
  <c r="AA248" i="9"/>
  <c r="AB248" i="9"/>
  <c r="AG248" i="9"/>
  <c r="AH248" i="9"/>
  <c r="AA249" i="9"/>
  <c r="AB249" i="9"/>
  <c r="AG249" i="9"/>
  <c r="AH249" i="9"/>
  <c r="AA250" i="9"/>
  <c r="AB250" i="9"/>
  <c r="AG250" i="9"/>
  <c r="AH250" i="9"/>
  <c r="AA251" i="9"/>
  <c r="AB251" i="9"/>
  <c r="AG251" i="9"/>
  <c r="AH251" i="9"/>
  <c r="AA252" i="9"/>
  <c r="AB252" i="9"/>
  <c r="AG252" i="9"/>
  <c r="AH252" i="9"/>
  <c r="AA253" i="9"/>
  <c r="AB253" i="9"/>
  <c r="AG253" i="9"/>
  <c r="AH253" i="9"/>
  <c r="AA254" i="9"/>
  <c r="AB254" i="9"/>
  <c r="AG254" i="9"/>
  <c r="AH254" i="9"/>
  <c r="AA255" i="9"/>
  <c r="AB255" i="9"/>
  <c r="AG255" i="9"/>
  <c r="AH255" i="9"/>
  <c r="AA256" i="9"/>
  <c r="AB256" i="9"/>
  <c r="AG256" i="9"/>
  <c r="AH256" i="9"/>
  <c r="AA257" i="9"/>
  <c r="AB257" i="9"/>
  <c r="AG257" i="9"/>
  <c r="AH257" i="9"/>
  <c r="AA258" i="9"/>
  <c r="AB258" i="9"/>
  <c r="AG258" i="9"/>
  <c r="AH258" i="9"/>
  <c r="AA259" i="9"/>
  <c r="AB259" i="9"/>
  <c r="AG259" i="9"/>
  <c r="AH259" i="9"/>
  <c r="AA260" i="9"/>
  <c r="AB260" i="9"/>
  <c r="AG260" i="9"/>
  <c r="AH260" i="9"/>
  <c r="AA261" i="9"/>
  <c r="AB261" i="9"/>
  <c r="AG261" i="9"/>
  <c r="AH261" i="9"/>
  <c r="AA262" i="9"/>
  <c r="AB262" i="9"/>
  <c r="AG262" i="9"/>
  <c r="AH262" i="9"/>
  <c r="AA263" i="9"/>
  <c r="AB263" i="9"/>
  <c r="AG263" i="9"/>
  <c r="AH263" i="9"/>
  <c r="AA264" i="9"/>
  <c r="AB264" i="9"/>
  <c r="AG264" i="9"/>
  <c r="AH264" i="9"/>
  <c r="AA265" i="9"/>
  <c r="AB265" i="9"/>
  <c r="AG265" i="9"/>
  <c r="AH265" i="9"/>
  <c r="AA266" i="9"/>
  <c r="AB266" i="9"/>
  <c r="AG266" i="9"/>
  <c r="AH266" i="9"/>
  <c r="AA267" i="9"/>
  <c r="AB267" i="9"/>
  <c r="AG267" i="9"/>
  <c r="AH267" i="9"/>
  <c r="AA268" i="9"/>
  <c r="AB268" i="9"/>
  <c r="AG268" i="9"/>
  <c r="AH268" i="9"/>
  <c r="AA269" i="9"/>
  <c r="AB269" i="9"/>
  <c r="AG269" i="9"/>
  <c r="AH269" i="9"/>
  <c r="AA270" i="9"/>
  <c r="AB270" i="9"/>
  <c r="AG270" i="9"/>
  <c r="AH270" i="9"/>
  <c r="AA271" i="9"/>
  <c r="AB271" i="9"/>
  <c r="AG271" i="9"/>
  <c r="AH271" i="9"/>
  <c r="AA272" i="9"/>
  <c r="AB272" i="9"/>
  <c r="AG272" i="9"/>
  <c r="AH272" i="9"/>
  <c r="AA273" i="9"/>
  <c r="AB273" i="9"/>
  <c r="AG273" i="9"/>
  <c r="AH273" i="9"/>
  <c r="AA274" i="9"/>
  <c r="AB274" i="9"/>
  <c r="AG274" i="9"/>
  <c r="AH274" i="9"/>
  <c r="AA275" i="9"/>
  <c r="AB275" i="9"/>
  <c r="AG275" i="9"/>
  <c r="AH275" i="9"/>
  <c r="AA276" i="9"/>
  <c r="AB276" i="9"/>
  <c r="AG276" i="9"/>
  <c r="AH276" i="9"/>
  <c r="AA277" i="9"/>
  <c r="AB277" i="9"/>
  <c r="AG277" i="9"/>
  <c r="AH277" i="9"/>
  <c r="AA278" i="9"/>
  <c r="AB278" i="9"/>
  <c r="AG278" i="9"/>
  <c r="AH278" i="9"/>
  <c r="AA279" i="9"/>
  <c r="AB279" i="9"/>
  <c r="AG279" i="9"/>
  <c r="AH279" i="9"/>
  <c r="AA280" i="9"/>
  <c r="AB280" i="9"/>
  <c r="AG280" i="9"/>
  <c r="AH280" i="9"/>
  <c r="AA281" i="9"/>
  <c r="AB281" i="9"/>
  <c r="AG281" i="9"/>
  <c r="AH281" i="9"/>
  <c r="AA282" i="9"/>
  <c r="AB282" i="9"/>
  <c r="AG282" i="9"/>
  <c r="AH282" i="9"/>
  <c r="AA283" i="9"/>
  <c r="AB283" i="9"/>
  <c r="AG283" i="9"/>
  <c r="AH283" i="9"/>
  <c r="AA284" i="9"/>
  <c r="AB284" i="9"/>
  <c r="AG284" i="9"/>
  <c r="AH284" i="9"/>
  <c r="AA285" i="9"/>
  <c r="AB285" i="9"/>
  <c r="AG285" i="9"/>
  <c r="AH285" i="9"/>
  <c r="AA286" i="9"/>
  <c r="AB286" i="9"/>
  <c r="AG286" i="9"/>
  <c r="AH286" i="9"/>
  <c r="AA287" i="9"/>
  <c r="AB287" i="9"/>
  <c r="AG287" i="9"/>
  <c r="AH287" i="9"/>
  <c r="AA288" i="9"/>
  <c r="AB288" i="9"/>
  <c r="AG288" i="9"/>
  <c r="AH288" i="9"/>
  <c r="AA289" i="9"/>
  <c r="AB289" i="9"/>
  <c r="AG289" i="9"/>
  <c r="AH289" i="9"/>
  <c r="AA290" i="9"/>
  <c r="AB290" i="9"/>
  <c r="AG290" i="9"/>
  <c r="AH290" i="9"/>
  <c r="AA291" i="9"/>
  <c r="AB291" i="9"/>
  <c r="AG291" i="9"/>
  <c r="AH291" i="9"/>
  <c r="AA292" i="9"/>
  <c r="AB292" i="9"/>
  <c r="AG292" i="9"/>
  <c r="AH292" i="9"/>
  <c r="AA293" i="9"/>
  <c r="AB293" i="9"/>
  <c r="AG293" i="9"/>
  <c r="AH293" i="9"/>
  <c r="AA294" i="9"/>
  <c r="AB294" i="9"/>
  <c r="AC294" i="9" s="1"/>
  <c r="AG294" i="9"/>
  <c r="AH294" i="9"/>
  <c r="AA295" i="9"/>
  <c r="AB295" i="9"/>
  <c r="AG295" i="9"/>
  <c r="AH295" i="9"/>
  <c r="AA296" i="9"/>
  <c r="AB296" i="9"/>
  <c r="AG296" i="9"/>
  <c r="AH296" i="9"/>
  <c r="AA297" i="9"/>
  <c r="AB297" i="9"/>
  <c r="AG297" i="9"/>
  <c r="AH297" i="9"/>
  <c r="AA298" i="9"/>
  <c r="AB298" i="9"/>
  <c r="AG298" i="9"/>
  <c r="AH298" i="9"/>
  <c r="AA299" i="9"/>
  <c r="AB299" i="9"/>
  <c r="AG299" i="9"/>
  <c r="AH299" i="9"/>
  <c r="AA300" i="9"/>
  <c r="AB300" i="9"/>
  <c r="AG300" i="9"/>
  <c r="AH300" i="9"/>
  <c r="AA301" i="9"/>
  <c r="AB301" i="9"/>
  <c r="AG301" i="9"/>
  <c r="AH301" i="9"/>
  <c r="AA302" i="9"/>
  <c r="AB302" i="9"/>
  <c r="AG302" i="9"/>
  <c r="AH302" i="9"/>
  <c r="AA303" i="9"/>
  <c r="AB303" i="9"/>
  <c r="AG303" i="9"/>
  <c r="AH303" i="9"/>
  <c r="AA304" i="9"/>
  <c r="AB304" i="9"/>
  <c r="AG304" i="9"/>
  <c r="AH304" i="9"/>
  <c r="AA305" i="9"/>
  <c r="AB305" i="9"/>
  <c r="AG305" i="9"/>
  <c r="AH305" i="9"/>
  <c r="AA306" i="9"/>
  <c r="AB306" i="9"/>
  <c r="AG306" i="9"/>
  <c r="AH306" i="9"/>
  <c r="AA307" i="9"/>
  <c r="AB307" i="9"/>
  <c r="AG307" i="9"/>
  <c r="AH307" i="9"/>
  <c r="AA308" i="9"/>
  <c r="AB308" i="9"/>
  <c r="AG308" i="9"/>
  <c r="AH308" i="9"/>
  <c r="AA309" i="9"/>
  <c r="AB309" i="9"/>
  <c r="AG309" i="9"/>
  <c r="AH309" i="9"/>
  <c r="AA310" i="9"/>
  <c r="AB310" i="9"/>
  <c r="AG310" i="9"/>
  <c r="AH310" i="9"/>
  <c r="AA311" i="9"/>
  <c r="AB311" i="9"/>
  <c r="AG311" i="9"/>
  <c r="AH311" i="9"/>
  <c r="AA312" i="9"/>
  <c r="AB312" i="9"/>
  <c r="AG312" i="9"/>
  <c r="AH312" i="9"/>
  <c r="AA313" i="9"/>
  <c r="AB313" i="9"/>
  <c r="AG313" i="9"/>
  <c r="AH313" i="9"/>
  <c r="AA314" i="9"/>
  <c r="AB314" i="9"/>
  <c r="AG314" i="9"/>
  <c r="AH314" i="9"/>
  <c r="AA315" i="9"/>
  <c r="AB315" i="9"/>
  <c r="AG315" i="9"/>
  <c r="AH315" i="9"/>
  <c r="AA316" i="9"/>
  <c r="AB316" i="9"/>
  <c r="AG316" i="9"/>
  <c r="AH316" i="9"/>
  <c r="AA317" i="9"/>
  <c r="AB317" i="9"/>
  <c r="AG317" i="9"/>
  <c r="AH317" i="9"/>
  <c r="AA318" i="9"/>
  <c r="AB318" i="9"/>
  <c r="AG318" i="9"/>
  <c r="AH318" i="9"/>
  <c r="AA319" i="9"/>
  <c r="AB319" i="9"/>
  <c r="AG319" i="9"/>
  <c r="AH319" i="9"/>
  <c r="AA320" i="9"/>
  <c r="AB320" i="9"/>
  <c r="AG320" i="9"/>
  <c r="AH320" i="9"/>
  <c r="AA321" i="9"/>
  <c r="AB321" i="9"/>
  <c r="AG321" i="9"/>
  <c r="AH321" i="9"/>
  <c r="AA322" i="9"/>
  <c r="AB322" i="9"/>
  <c r="AG322" i="9"/>
  <c r="AH322" i="9"/>
  <c r="AA323" i="9"/>
  <c r="AB323" i="9"/>
  <c r="AG323" i="9"/>
  <c r="AH323" i="9"/>
  <c r="AA324" i="9"/>
  <c r="AB324" i="9"/>
  <c r="AG324" i="9"/>
  <c r="AH324" i="9"/>
  <c r="AA325" i="9"/>
  <c r="AB325" i="9"/>
  <c r="AG325" i="9"/>
  <c r="AH325" i="9"/>
  <c r="AA326" i="9"/>
  <c r="AB326" i="9"/>
  <c r="AG326" i="9"/>
  <c r="AH326" i="9"/>
  <c r="AA327" i="9"/>
  <c r="AB327" i="9"/>
  <c r="AG327" i="9"/>
  <c r="AH327" i="9"/>
  <c r="AA328" i="9"/>
  <c r="AB328" i="9"/>
  <c r="AG328" i="9"/>
  <c r="AH328" i="9"/>
  <c r="AA329" i="9"/>
  <c r="AB329" i="9"/>
  <c r="AG329" i="9"/>
  <c r="AH329" i="9"/>
  <c r="AA330" i="9"/>
  <c r="AB330" i="9"/>
  <c r="AG330" i="9"/>
  <c r="AH330" i="9"/>
  <c r="AA331" i="9"/>
  <c r="AB331" i="9"/>
  <c r="AG331" i="9"/>
  <c r="AH331" i="9"/>
  <c r="AA332" i="9"/>
  <c r="AB332" i="9"/>
  <c r="AG332" i="9"/>
  <c r="AH332" i="9"/>
  <c r="AA333" i="9"/>
  <c r="AB333" i="9"/>
  <c r="AG333" i="9"/>
  <c r="AH333" i="9"/>
  <c r="AA334" i="9"/>
  <c r="AB334" i="9"/>
  <c r="AG334" i="9"/>
  <c r="AH334" i="9"/>
  <c r="AA335" i="9"/>
  <c r="AB335" i="9"/>
  <c r="AG335" i="9"/>
  <c r="AH335" i="9"/>
  <c r="AA336" i="9"/>
  <c r="AB336" i="9"/>
  <c r="AG336" i="9"/>
  <c r="AH336" i="9"/>
  <c r="AA337" i="9"/>
  <c r="AB337" i="9"/>
  <c r="AG337" i="9"/>
  <c r="AH337" i="9"/>
  <c r="AA338" i="9"/>
  <c r="AB338" i="9"/>
  <c r="AG338" i="9"/>
  <c r="AH338" i="9"/>
  <c r="AA339" i="9"/>
  <c r="AB339" i="9"/>
  <c r="AG339" i="9"/>
  <c r="AH339" i="9"/>
  <c r="AA340" i="9"/>
  <c r="AB340" i="9"/>
  <c r="AG340" i="9"/>
  <c r="AH340" i="9"/>
  <c r="AA341" i="9"/>
  <c r="AB341" i="9"/>
  <c r="AG341" i="9"/>
  <c r="AH341" i="9"/>
  <c r="AA342" i="9"/>
  <c r="AB342" i="9"/>
  <c r="AC342" i="9"/>
  <c r="AG342" i="9"/>
  <c r="AH342" i="9"/>
  <c r="AA343" i="9"/>
  <c r="AB343" i="9"/>
  <c r="AG343" i="9"/>
  <c r="AH343" i="9"/>
  <c r="AA344" i="9"/>
  <c r="AB344" i="9"/>
  <c r="AG344" i="9"/>
  <c r="AH344" i="9"/>
  <c r="AA345" i="9"/>
  <c r="AB345" i="9"/>
  <c r="AG345" i="9"/>
  <c r="AH345" i="9"/>
  <c r="AA346" i="9"/>
  <c r="AB346" i="9"/>
  <c r="AG346" i="9"/>
  <c r="AH346" i="9"/>
  <c r="AA347" i="9"/>
  <c r="AB347" i="9"/>
  <c r="AG347" i="9"/>
  <c r="AH347" i="9"/>
  <c r="AA348" i="9"/>
  <c r="AB348" i="9"/>
  <c r="AG348" i="9"/>
  <c r="AH348" i="9"/>
  <c r="AA349" i="9"/>
  <c r="AB349" i="9"/>
  <c r="AG349" i="9"/>
  <c r="AH349" i="9"/>
  <c r="AA350" i="9"/>
  <c r="AB350" i="9"/>
  <c r="AG350" i="9"/>
  <c r="AH350" i="9"/>
  <c r="AA351" i="9"/>
  <c r="AB351" i="9"/>
  <c r="AG351" i="9"/>
  <c r="AH351" i="9"/>
  <c r="AA352" i="9"/>
  <c r="AB352" i="9"/>
  <c r="AG352" i="9"/>
  <c r="AH352" i="9"/>
  <c r="AA353" i="9"/>
  <c r="AB353" i="9"/>
  <c r="AG353" i="9"/>
  <c r="AH353" i="9"/>
  <c r="AA354" i="9"/>
  <c r="AB354" i="9"/>
  <c r="AG354" i="9"/>
  <c r="AH354" i="9"/>
  <c r="AA355" i="9"/>
  <c r="AB355" i="9"/>
  <c r="AG355" i="9"/>
  <c r="AH355" i="9"/>
  <c r="AA356" i="9"/>
  <c r="AB356" i="9"/>
  <c r="AG356" i="9"/>
  <c r="AH356" i="9"/>
  <c r="AA357" i="9"/>
  <c r="AB357" i="9"/>
  <c r="AG357" i="9"/>
  <c r="AH357" i="9"/>
  <c r="AA358" i="9"/>
  <c r="AB358" i="9"/>
  <c r="AG358" i="9"/>
  <c r="AH358" i="9"/>
  <c r="AA359" i="9"/>
  <c r="AB359" i="9"/>
  <c r="AG359" i="9"/>
  <c r="AH359" i="9"/>
  <c r="AA360" i="9"/>
  <c r="AB360" i="9"/>
  <c r="AG360" i="9"/>
  <c r="AH360" i="9"/>
  <c r="AA361" i="9"/>
  <c r="AB361" i="9"/>
  <c r="AG361" i="9"/>
  <c r="AH361" i="9"/>
  <c r="AA362" i="9"/>
  <c r="AB362" i="9"/>
  <c r="AG362" i="9"/>
  <c r="AH362" i="9"/>
  <c r="AA363" i="9"/>
  <c r="AB363" i="9"/>
  <c r="AG363" i="9"/>
  <c r="AH363" i="9"/>
  <c r="AA364" i="9"/>
  <c r="AB364" i="9"/>
  <c r="AG364" i="9"/>
  <c r="AH364" i="9"/>
  <c r="AA365" i="9"/>
  <c r="AB365" i="9"/>
  <c r="AG365" i="9"/>
  <c r="AH365" i="9"/>
  <c r="AA366" i="9"/>
  <c r="AB366" i="9"/>
  <c r="AG366" i="9"/>
  <c r="AH366" i="9"/>
  <c r="AA367" i="9"/>
  <c r="AB367" i="9"/>
  <c r="AG367" i="9"/>
  <c r="AH367" i="9"/>
  <c r="AA368" i="9"/>
  <c r="AB368" i="9"/>
  <c r="AG368" i="9"/>
  <c r="AH368" i="9"/>
  <c r="AA369" i="9"/>
  <c r="AB369" i="9"/>
  <c r="AG369" i="9"/>
  <c r="AH369" i="9"/>
  <c r="AA370" i="9"/>
  <c r="AB370" i="9"/>
  <c r="AG370" i="9"/>
  <c r="AH370" i="9"/>
  <c r="AA371" i="9"/>
  <c r="AB371" i="9"/>
  <c r="AG371" i="9"/>
  <c r="AH371" i="9"/>
  <c r="AA372" i="9"/>
  <c r="AB372" i="9"/>
  <c r="AG372" i="9"/>
  <c r="AH372" i="9"/>
  <c r="AA373" i="9"/>
  <c r="AB373" i="9"/>
  <c r="AG373" i="9"/>
  <c r="AH373" i="9"/>
  <c r="AA374" i="9"/>
  <c r="AB374" i="9"/>
  <c r="AG374" i="9"/>
  <c r="AH374" i="9"/>
  <c r="AA375" i="9"/>
  <c r="AB375" i="9"/>
  <c r="AG375" i="9"/>
  <c r="AH375" i="9"/>
  <c r="AA376" i="9"/>
  <c r="AB376" i="9"/>
  <c r="AG376" i="9"/>
  <c r="AH376" i="9"/>
  <c r="AA377" i="9"/>
  <c r="AB377" i="9"/>
  <c r="AG377" i="9"/>
  <c r="AH377" i="9"/>
  <c r="AA378" i="9"/>
  <c r="AB378" i="9"/>
  <c r="AG378" i="9"/>
  <c r="AH378" i="9"/>
  <c r="AA379" i="9"/>
  <c r="AB379" i="9"/>
  <c r="AG379" i="9"/>
  <c r="AH379" i="9"/>
  <c r="AA380" i="9"/>
  <c r="AB380" i="9"/>
  <c r="AG380" i="9"/>
  <c r="AH380" i="9"/>
  <c r="AA381" i="9"/>
  <c r="AB381" i="9"/>
  <c r="AG381" i="9"/>
  <c r="AH381" i="9"/>
  <c r="AA382" i="9"/>
  <c r="AB382" i="9"/>
  <c r="AG382" i="9"/>
  <c r="AH382" i="9"/>
  <c r="AA383" i="9"/>
  <c r="AB383" i="9"/>
  <c r="AG383" i="9"/>
  <c r="AH383" i="9"/>
  <c r="AA384" i="9"/>
  <c r="AB384" i="9"/>
  <c r="AG384" i="9"/>
  <c r="AH384" i="9"/>
  <c r="AA385" i="9"/>
  <c r="AB385" i="9"/>
  <c r="AG385" i="9"/>
  <c r="AH385" i="9"/>
  <c r="AA386" i="9"/>
  <c r="AB386" i="9"/>
  <c r="AG386" i="9"/>
  <c r="AH386" i="9"/>
  <c r="AA387" i="9"/>
  <c r="AB387" i="9"/>
  <c r="AG387" i="9"/>
  <c r="AH387" i="9"/>
  <c r="AA388" i="9"/>
  <c r="AB388" i="9"/>
  <c r="AG388" i="9"/>
  <c r="AH388" i="9"/>
  <c r="AA389" i="9"/>
  <c r="AB389" i="9"/>
  <c r="AG389" i="9"/>
  <c r="AH389" i="9"/>
  <c r="AA390" i="9"/>
  <c r="AB390" i="9"/>
  <c r="AG390" i="9"/>
  <c r="AH390" i="9"/>
  <c r="AA391" i="9"/>
  <c r="AB391" i="9"/>
  <c r="AG391" i="9"/>
  <c r="AH391" i="9"/>
  <c r="AA392" i="9"/>
  <c r="AB392" i="9"/>
  <c r="AG392" i="9"/>
  <c r="AH392" i="9"/>
  <c r="AA393" i="9"/>
  <c r="AB393" i="9"/>
  <c r="AG393" i="9"/>
  <c r="AH393" i="9"/>
  <c r="AA394" i="9"/>
  <c r="AB394" i="9"/>
  <c r="AG394" i="9"/>
  <c r="AH394" i="9"/>
  <c r="AA395" i="9"/>
  <c r="AB395" i="9"/>
  <c r="AG395" i="9"/>
  <c r="AH395" i="9"/>
  <c r="AA396" i="9"/>
  <c r="AB396" i="9"/>
  <c r="AG396" i="9"/>
  <c r="AH396" i="9"/>
  <c r="AA397" i="9"/>
  <c r="AB397" i="9"/>
  <c r="AG397" i="9"/>
  <c r="AH397" i="9"/>
  <c r="AA398" i="9"/>
  <c r="AB398" i="9"/>
  <c r="AG398" i="9"/>
  <c r="AH398" i="9"/>
  <c r="AA399" i="9"/>
  <c r="AB399" i="9"/>
  <c r="AG399" i="9"/>
  <c r="AH399" i="9"/>
  <c r="AA400" i="9"/>
  <c r="AB400" i="9"/>
  <c r="AG400" i="9"/>
  <c r="AH400" i="9"/>
  <c r="AA401" i="9"/>
  <c r="AB401" i="9"/>
  <c r="AG401" i="9"/>
  <c r="AH401" i="9"/>
  <c r="AA402" i="9"/>
  <c r="AB402" i="9"/>
  <c r="AG402" i="9"/>
  <c r="AH402" i="9"/>
  <c r="AA403" i="9"/>
  <c r="AB403" i="9"/>
  <c r="AG403" i="9"/>
  <c r="AH403" i="9"/>
  <c r="AA404" i="9"/>
  <c r="AB404" i="9"/>
  <c r="AG404" i="9"/>
  <c r="AH404" i="9"/>
  <c r="AA405" i="9"/>
  <c r="AB405" i="9"/>
  <c r="AG405" i="9"/>
  <c r="AH405" i="9"/>
  <c r="AA406" i="9"/>
  <c r="AB406" i="9"/>
  <c r="AG406" i="9"/>
  <c r="AH406" i="9"/>
  <c r="AA407" i="9"/>
  <c r="AB407" i="9"/>
  <c r="AG407" i="9"/>
  <c r="AH407" i="9"/>
  <c r="AA408" i="9"/>
  <c r="AB408" i="9"/>
  <c r="AG408" i="9"/>
  <c r="AH408" i="9"/>
  <c r="AA409" i="9"/>
  <c r="AB409" i="9"/>
  <c r="AG409" i="9"/>
  <c r="AH409" i="9"/>
  <c r="AA410" i="9"/>
  <c r="AB410" i="9"/>
  <c r="AG410" i="9"/>
  <c r="AH410" i="9"/>
  <c r="AA411" i="9"/>
  <c r="AB411" i="9"/>
  <c r="AG411" i="9"/>
  <c r="AH411" i="9"/>
  <c r="AA412" i="9"/>
  <c r="AB412" i="9"/>
  <c r="AG412" i="9"/>
  <c r="AH412" i="9"/>
  <c r="AA413" i="9"/>
  <c r="AB413" i="9"/>
  <c r="AG413" i="9"/>
  <c r="AH413" i="9"/>
  <c r="AA414" i="9"/>
  <c r="AB414" i="9"/>
  <c r="AG414" i="9"/>
  <c r="AH414" i="9"/>
  <c r="AA415" i="9"/>
  <c r="AB415" i="9"/>
  <c r="AG415" i="9"/>
  <c r="AH415" i="9"/>
  <c r="AA416" i="9"/>
  <c r="AB416" i="9"/>
  <c r="AG416" i="9"/>
  <c r="AH416" i="9"/>
  <c r="AA417" i="9"/>
  <c r="AB417" i="9"/>
  <c r="AG417" i="9"/>
  <c r="AH417" i="9"/>
  <c r="AA418" i="9"/>
  <c r="AB418" i="9"/>
  <c r="AG418" i="9"/>
  <c r="AH418" i="9"/>
  <c r="AA419" i="9"/>
  <c r="AB419" i="9"/>
  <c r="AG419" i="9"/>
  <c r="AH419" i="9"/>
  <c r="AA420" i="9"/>
  <c r="AB420" i="9"/>
  <c r="AG420" i="9"/>
  <c r="AH420" i="9"/>
  <c r="AA421" i="9"/>
  <c r="AB421" i="9"/>
  <c r="AG421" i="9"/>
  <c r="AH421" i="9"/>
  <c r="AA422" i="9"/>
  <c r="AB422" i="9"/>
  <c r="AG422" i="9"/>
  <c r="AH422" i="9"/>
  <c r="AA423" i="9"/>
  <c r="AB423" i="9"/>
  <c r="AG423" i="9"/>
  <c r="AH423" i="9"/>
  <c r="AA424" i="9"/>
  <c r="AB424" i="9"/>
  <c r="AG424" i="9"/>
  <c r="AH424" i="9"/>
  <c r="AA425" i="9"/>
  <c r="AB425" i="9"/>
  <c r="AG425" i="9"/>
  <c r="AH425" i="9"/>
  <c r="AA426" i="9"/>
  <c r="AB426" i="9"/>
  <c r="AG426" i="9"/>
  <c r="AH426" i="9"/>
  <c r="AA427" i="9"/>
  <c r="AB427" i="9"/>
  <c r="AG427" i="9"/>
  <c r="AH427" i="9"/>
  <c r="AA428" i="9"/>
  <c r="AB428" i="9"/>
  <c r="AG428" i="9"/>
  <c r="AH428" i="9"/>
  <c r="AA429" i="9"/>
  <c r="AB429" i="9"/>
  <c r="AG429" i="9"/>
  <c r="AH429" i="9"/>
  <c r="AA430" i="9"/>
  <c r="AB430" i="9"/>
  <c r="AG430" i="9"/>
  <c r="AH430" i="9"/>
  <c r="AA431" i="9"/>
  <c r="AB431" i="9"/>
  <c r="AG431" i="9"/>
  <c r="AH431" i="9"/>
  <c r="AA432" i="9"/>
  <c r="AB432" i="9"/>
  <c r="AG432" i="9"/>
  <c r="AH432" i="9"/>
  <c r="AA433" i="9"/>
  <c r="AB433" i="9"/>
  <c r="AG433" i="9"/>
  <c r="AH433" i="9"/>
  <c r="AA434" i="9"/>
  <c r="AB434" i="9"/>
  <c r="AG434" i="9"/>
  <c r="AH434" i="9"/>
  <c r="AA435" i="9"/>
  <c r="AB435" i="9"/>
  <c r="AG435" i="9"/>
  <c r="AH435" i="9"/>
  <c r="AA436" i="9"/>
  <c r="AB436" i="9"/>
  <c r="AG436" i="9"/>
  <c r="AH436" i="9"/>
  <c r="AA437" i="9"/>
  <c r="AB437" i="9"/>
  <c r="AG437" i="9"/>
  <c r="AH437" i="9"/>
  <c r="AA438" i="9"/>
  <c r="AB438" i="9"/>
  <c r="AG438" i="9"/>
  <c r="AH438" i="9"/>
  <c r="AA439" i="9"/>
  <c r="AB439" i="9"/>
  <c r="AG439" i="9"/>
  <c r="AH439" i="9"/>
  <c r="AA440" i="9"/>
  <c r="AB440" i="9"/>
  <c r="AG440" i="9"/>
  <c r="AH440" i="9"/>
  <c r="AA441" i="9"/>
  <c r="AB441" i="9"/>
  <c r="AG441" i="9"/>
  <c r="AH441" i="9"/>
  <c r="AA442" i="9"/>
  <c r="AB442" i="9"/>
  <c r="AG442" i="9"/>
  <c r="AH442" i="9"/>
  <c r="AA443" i="9"/>
  <c r="AB443" i="9"/>
  <c r="AG443" i="9"/>
  <c r="AH443" i="9"/>
  <c r="AA444" i="9"/>
  <c r="AB444" i="9"/>
  <c r="AG444" i="9"/>
  <c r="AH444" i="9"/>
  <c r="AA445" i="9"/>
  <c r="AB445" i="9"/>
  <c r="AG445" i="9"/>
  <c r="AH445" i="9"/>
  <c r="AA446" i="9"/>
  <c r="AB446" i="9"/>
  <c r="AG446" i="9"/>
  <c r="AH446" i="9"/>
  <c r="AA447" i="9"/>
  <c r="AB447" i="9"/>
  <c r="AG447" i="9"/>
  <c r="AH447" i="9"/>
  <c r="AA448" i="9"/>
  <c r="AB448" i="9"/>
  <c r="AG448" i="9"/>
  <c r="AH448" i="9"/>
  <c r="AA449" i="9"/>
  <c r="AB449" i="9"/>
  <c r="AG449" i="9"/>
  <c r="AH449" i="9"/>
  <c r="AA450" i="9"/>
  <c r="AB450" i="9"/>
  <c r="AG450" i="9"/>
  <c r="AH450" i="9"/>
  <c r="AA451" i="9"/>
  <c r="AB451" i="9"/>
  <c r="AG451" i="9"/>
  <c r="AH451" i="9"/>
  <c r="AA452" i="9"/>
  <c r="AB452" i="9"/>
  <c r="AG452" i="9"/>
  <c r="AH452" i="9"/>
  <c r="AA453" i="9"/>
  <c r="AB453" i="9"/>
  <c r="AG453" i="9"/>
  <c r="AH453" i="9"/>
  <c r="AA454" i="9"/>
  <c r="AB454" i="9"/>
  <c r="AG454" i="9"/>
  <c r="AH454" i="9"/>
  <c r="AA455" i="9"/>
  <c r="AB455" i="9"/>
  <c r="AG455" i="9"/>
  <c r="AH455" i="9"/>
  <c r="AA456" i="9"/>
  <c r="AB456" i="9"/>
  <c r="AG456" i="9"/>
  <c r="AH456" i="9"/>
  <c r="AA457" i="9"/>
  <c r="AB457" i="9"/>
  <c r="AG457" i="9"/>
  <c r="AH457" i="9"/>
  <c r="AA458" i="9"/>
  <c r="AB458" i="9"/>
  <c r="AG458" i="9"/>
  <c r="AH458" i="9"/>
  <c r="AA459" i="9"/>
  <c r="AB459" i="9"/>
  <c r="AG459" i="9"/>
  <c r="AH459" i="9"/>
  <c r="AA460" i="9"/>
  <c r="AB460" i="9"/>
  <c r="AG460" i="9"/>
  <c r="AH460" i="9"/>
  <c r="AA461" i="9"/>
  <c r="AB461" i="9"/>
  <c r="AG461" i="9"/>
  <c r="AH461" i="9"/>
  <c r="AA462" i="9"/>
  <c r="AB462" i="9"/>
  <c r="AG462" i="9"/>
  <c r="AH462" i="9"/>
  <c r="AA463" i="9"/>
  <c r="AB463" i="9"/>
  <c r="AG463" i="9"/>
  <c r="AH463" i="9"/>
  <c r="AA464" i="9"/>
  <c r="AB464" i="9"/>
  <c r="AG464" i="9"/>
  <c r="AH464" i="9"/>
  <c r="AA465" i="9"/>
  <c r="AB465" i="9"/>
  <c r="AG465" i="9"/>
  <c r="AH465" i="9"/>
  <c r="AA466" i="9"/>
  <c r="AB466" i="9"/>
  <c r="AG466" i="9"/>
  <c r="AH466" i="9"/>
  <c r="AA467" i="9"/>
  <c r="AB467" i="9"/>
  <c r="AG467" i="9"/>
  <c r="AH467" i="9"/>
  <c r="AA468" i="9"/>
  <c r="AB468" i="9"/>
  <c r="AG468" i="9"/>
  <c r="AH468" i="9"/>
  <c r="AA469" i="9"/>
  <c r="AB469" i="9"/>
  <c r="AG469" i="9"/>
  <c r="AH469" i="9"/>
  <c r="AA470" i="9"/>
  <c r="AB470" i="9"/>
  <c r="AG470" i="9"/>
  <c r="AH470" i="9"/>
  <c r="AA471" i="9"/>
  <c r="AB471" i="9"/>
  <c r="AG471" i="9"/>
  <c r="AH471" i="9"/>
  <c r="AA472" i="9"/>
  <c r="AB472" i="9"/>
  <c r="AG472" i="9"/>
  <c r="AH472" i="9"/>
  <c r="AA473" i="9"/>
  <c r="AB473" i="9"/>
  <c r="AG473" i="9"/>
  <c r="AH473" i="9"/>
  <c r="AA474" i="9"/>
  <c r="AB474" i="9"/>
  <c r="AG474" i="9"/>
  <c r="AH474" i="9"/>
  <c r="AA475" i="9"/>
  <c r="AB475" i="9"/>
  <c r="AG475" i="9"/>
  <c r="AH475" i="9"/>
  <c r="AA476" i="9"/>
  <c r="AB476" i="9"/>
  <c r="AG476" i="9"/>
  <c r="AH476" i="9"/>
  <c r="AA477" i="9"/>
  <c r="AB477" i="9"/>
  <c r="AG477" i="9"/>
  <c r="AH477" i="9"/>
  <c r="AA478" i="9"/>
  <c r="AB478" i="9"/>
  <c r="AG478" i="9"/>
  <c r="AH478" i="9"/>
  <c r="AA479" i="9"/>
  <c r="AB479" i="9"/>
  <c r="AG479" i="9"/>
  <c r="AH479" i="9"/>
  <c r="AA480" i="9"/>
  <c r="AB480" i="9"/>
  <c r="AG480" i="9"/>
  <c r="AH480" i="9"/>
  <c r="AA481" i="9"/>
  <c r="AB481" i="9"/>
  <c r="AG481" i="9"/>
  <c r="AH481" i="9"/>
  <c r="AA482" i="9"/>
  <c r="AB482" i="9"/>
  <c r="AG482" i="9"/>
  <c r="AH482" i="9"/>
  <c r="AA483" i="9"/>
  <c r="AB483" i="9"/>
  <c r="AG483" i="9"/>
  <c r="AH483" i="9"/>
  <c r="AA484" i="9"/>
  <c r="AB484" i="9"/>
  <c r="AG484" i="9"/>
  <c r="AH484" i="9"/>
  <c r="AA485" i="9"/>
  <c r="AB485" i="9"/>
  <c r="AG485" i="9"/>
  <c r="AH485" i="9"/>
  <c r="AA486" i="9"/>
  <c r="AB486" i="9"/>
  <c r="AG486" i="9"/>
  <c r="AH486" i="9"/>
  <c r="AA487" i="9"/>
  <c r="AB487" i="9"/>
  <c r="AG487" i="9"/>
  <c r="AH487" i="9"/>
  <c r="AA488" i="9"/>
  <c r="AB488" i="9"/>
  <c r="AG488" i="9"/>
  <c r="AH488" i="9"/>
  <c r="AA489" i="9"/>
  <c r="AB489" i="9"/>
  <c r="AG489" i="9"/>
  <c r="AH489" i="9"/>
  <c r="AA490" i="9"/>
  <c r="AB490" i="9"/>
  <c r="AG490" i="9"/>
  <c r="AH490" i="9"/>
  <c r="AA491" i="9"/>
  <c r="AB491" i="9"/>
  <c r="AG491" i="9"/>
  <c r="AH491" i="9"/>
  <c r="AA492" i="9"/>
  <c r="AB492" i="9"/>
  <c r="AG492" i="9"/>
  <c r="AH492" i="9"/>
  <c r="AA493" i="9"/>
  <c r="AB493" i="9"/>
  <c r="AG493" i="9"/>
  <c r="AH493" i="9"/>
  <c r="AA494" i="9"/>
  <c r="AB494" i="9"/>
  <c r="AG494" i="9"/>
  <c r="AH494" i="9"/>
  <c r="AA495" i="9"/>
  <c r="AB495" i="9"/>
  <c r="AG495" i="9"/>
  <c r="AH495" i="9"/>
  <c r="AA496" i="9"/>
  <c r="AB496" i="9"/>
  <c r="AG496" i="9"/>
  <c r="AH496" i="9"/>
  <c r="AA497" i="9"/>
  <c r="AB497" i="9"/>
  <c r="AG497" i="9"/>
  <c r="AH497" i="9"/>
  <c r="AA498" i="9"/>
  <c r="AB498" i="9"/>
  <c r="AG498" i="9"/>
  <c r="AH498" i="9"/>
  <c r="AA499" i="9"/>
  <c r="AB499" i="9"/>
  <c r="AG499" i="9"/>
  <c r="AH499" i="9"/>
  <c r="AA500" i="9"/>
  <c r="AB500" i="9"/>
  <c r="AG500" i="9"/>
  <c r="AH500" i="9"/>
  <c r="AA501" i="9"/>
  <c r="AB501" i="9"/>
  <c r="AG501" i="9"/>
  <c r="AH501" i="9"/>
  <c r="AA502" i="9"/>
  <c r="AB502" i="9"/>
  <c r="AG502" i="9"/>
  <c r="AH502" i="9"/>
  <c r="AA503" i="9"/>
  <c r="AB503" i="9"/>
  <c r="AG503" i="9"/>
  <c r="AH503" i="9"/>
  <c r="AA504" i="9"/>
  <c r="AB504" i="9"/>
  <c r="AG504" i="9"/>
  <c r="AH504" i="9"/>
  <c r="AA505" i="9"/>
  <c r="AB505" i="9"/>
  <c r="AG505" i="9"/>
  <c r="AH505" i="9"/>
  <c r="AA506" i="9"/>
  <c r="AB506" i="9"/>
  <c r="AG506" i="9"/>
  <c r="AH506" i="9"/>
  <c r="AA507" i="9"/>
  <c r="AB507" i="9"/>
  <c r="AG507" i="9"/>
  <c r="AH507" i="9"/>
  <c r="AA508" i="9"/>
  <c r="AB508" i="9"/>
  <c r="AG508" i="9"/>
  <c r="AH508" i="9"/>
  <c r="AA509" i="9"/>
  <c r="AB509" i="9"/>
  <c r="AG509" i="9"/>
  <c r="AH509" i="9"/>
  <c r="AA510" i="9"/>
  <c r="AB510" i="9"/>
  <c r="AG510" i="9"/>
  <c r="AH510" i="9"/>
  <c r="AA511" i="9"/>
  <c r="AB511" i="9"/>
  <c r="AG511" i="9"/>
  <c r="AH511" i="9"/>
  <c r="AA512" i="9"/>
  <c r="AB512" i="9"/>
  <c r="AG512" i="9"/>
  <c r="AH512" i="9"/>
  <c r="AA513" i="9"/>
  <c r="AB513" i="9"/>
  <c r="AG513" i="9"/>
  <c r="AH513" i="9"/>
  <c r="AA514" i="9"/>
  <c r="AB514" i="9"/>
  <c r="AG514" i="9"/>
  <c r="AH514" i="9"/>
  <c r="AA515" i="9"/>
  <c r="AB515" i="9"/>
  <c r="AG515" i="9"/>
  <c r="AH515" i="9"/>
  <c r="AA516" i="9"/>
  <c r="AB516" i="9"/>
  <c r="AG516" i="9"/>
  <c r="AH516" i="9"/>
  <c r="AA517" i="9"/>
  <c r="AB517" i="9"/>
  <c r="AG517" i="9"/>
  <c r="AH517" i="9"/>
  <c r="AA518" i="9"/>
  <c r="AB518" i="9"/>
  <c r="AG518" i="9"/>
  <c r="AH518" i="9"/>
  <c r="AA519" i="9"/>
  <c r="AB519" i="9"/>
  <c r="AG519" i="9"/>
  <c r="AH519" i="9"/>
  <c r="AA520" i="9"/>
  <c r="AB520" i="9"/>
  <c r="AG520" i="9"/>
  <c r="AH520" i="9"/>
  <c r="AA521" i="9"/>
  <c r="AB521" i="9"/>
  <c r="AG521" i="9"/>
  <c r="AH521" i="9"/>
  <c r="AA522" i="9"/>
  <c r="AB522" i="9"/>
  <c r="AG522" i="9"/>
  <c r="AH522" i="9"/>
  <c r="AA523" i="9"/>
  <c r="AB523" i="9"/>
  <c r="AG523" i="9"/>
  <c r="AH523" i="9"/>
  <c r="AA524" i="9"/>
  <c r="AB524" i="9"/>
  <c r="AG524" i="9"/>
  <c r="AH524" i="9"/>
  <c r="AA525" i="9"/>
  <c r="AB525" i="9"/>
  <c r="AG525" i="9"/>
  <c r="AH525" i="9"/>
  <c r="AA526" i="9"/>
  <c r="AB526" i="9"/>
  <c r="AG526" i="9"/>
  <c r="AH526" i="9"/>
  <c r="AA527" i="9"/>
  <c r="AB527" i="9"/>
  <c r="AG527" i="9"/>
  <c r="AH527" i="9"/>
  <c r="AA528" i="9"/>
  <c r="AB528" i="9"/>
  <c r="AG528" i="9"/>
  <c r="AH528" i="9"/>
  <c r="AA529" i="9"/>
  <c r="AB529" i="9"/>
  <c r="AG529" i="9"/>
  <c r="AH529" i="9"/>
  <c r="AA530" i="9"/>
  <c r="AB530" i="9"/>
  <c r="AG530" i="9"/>
  <c r="AH530" i="9"/>
  <c r="AA531" i="9"/>
  <c r="AB531" i="9"/>
  <c r="AG531" i="9"/>
  <c r="AH531" i="9"/>
  <c r="AA532" i="9"/>
  <c r="AB532" i="9"/>
  <c r="AG532" i="9"/>
  <c r="AH532" i="9"/>
  <c r="AA533" i="9"/>
  <c r="AB533" i="9"/>
  <c r="AG533" i="9"/>
  <c r="AH533" i="9"/>
  <c r="AA534" i="9"/>
  <c r="AB534" i="9"/>
  <c r="AG534" i="9"/>
  <c r="AH534" i="9"/>
  <c r="AA535" i="9"/>
  <c r="AB535" i="9"/>
  <c r="AG535" i="9"/>
  <c r="AH535" i="9"/>
  <c r="AA536" i="9"/>
  <c r="AB536" i="9"/>
  <c r="AG536" i="9"/>
  <c r="AH536" i="9"/>
  <c r="AA537" i="9"/>
  <c r="AB537" i="9"/>
  <c r="AG537" i="9"/>
  <c r="AH537" i="9"/>
  <c r="AA538" i="9"/>
  <c r="AB538" i="9"/>
  <c r="AG538" i="9"/>
  <c r="AH538" i="9"/>
  <c r="AA539" i="9"/>
  <c r="AB539" i="9"/>
  <c r="AG539" i="9"/>
  <c r="AH539" i="9"/>
  <c r="AA540" i="9"/>
  <c r="AB540" i="9"/>
  <c r="AG540" i="9"/>
  <c r="AH540" i="9"/>
  <c r="AA541" i="9"/>
  <c r="AB541" i="9"/>
  <c r="AG541" i="9"/>
  <c r="AH541" i="9"/>
  <c r="AA542" i="9"/>
  <c r="AB542" i="9"/>
  <c r="AG542" i="9"/>
  <c r="AH542" i="9"/>
  <c r="AA543" i="9"/>
  <c r="AB543" i="9"/>
  <c r="AG543" i="9"/>
  <c r="AH543" i="9"/>
  <c r="AA544" i="9"/>
  <c r="AB544" i="9"/>
  <c r="AG544" i="9"/>
  <c r="AH544" i="9"/>
  <c r="AA545" i="9"/>
  <c r="AB545" i="9"/>
  <c r="AG545" i="9"/>
  <c r="AH545" i="9"/>
  <c r="AA546" i="9"/>
  <c r="AB546" i="9"/>
  <c r="AG546" i="9"/>
  <c r="AH546" i="9"/>
  <c r="AA547" i="9"/>
  <c r="AB547" i="9"/>
  <c r="AG547" i="9"/>
  <c r="AH547" i="9"/>
  <c r="AA548" i="9"/>
  <c r="AB548" i="9"/>
  <c r="AG548" i="9"/>
  <c r="AH548" i="9"/>
  <c r="AA549" i="9"/>
  <c r="AB549" i="9"/>
  <c r="AG549" i="9"/>
  <c r="AH549" i="9"/>
  <c r="AA550" i="9"/>
  <c r="AB550" i="9"/>
  <c r="AG550" i="9"/>
  <c r="AH550" i="9"/>
  <c r="AA551" i="9"/>
  <c r="AB551" i="9"/>
  <c r="AG551" i="9"/>
  <c r="AH551" i="9"/>
  <c r="AA552" i="9"/>
  <c r="AB552" i="9"/>
  <c r="AG552" i="9"/>
  <c r="AH552" i="9"/>
  <c r="AA553" i="9"/>
  <c r="AB553" i="9"/>
  <c r="AG553" i="9"/>
  <c r="AH553" i="9"/>
  <c r="AA554" i="9"/>
  <c r="AB554" i="9"/>
  <c r="AG554" i="9"/>
  <c r="AH554" i="9"/>
  <c r="AA555" i="9"/>
  <c r="AB555" i="9"/>
  <c r="AG555" i="9"/>
  <c r="AH555" i="9"/>
  <c r="AA556" i="9"/>
  <c r="AB556" i="9"/>
  <c r="AG556" i="9"/>
  <c r="AH556" i="9"/>
  <c r="AA557" i="9"/>
  <c r="AB557" i="9"/>
  <c r="AG557" i="9"/>
  <c r="AH557" i="9"/>
  <c r="AA558" i="9"/>
  <c r="AB558" i="9"/>
  <c r="AG558" i="9"/>
  <c r="AH558" i="9"/>
  <c r="AA559" i="9"/>
  <c r="AB559" i="9"/>
  <c r="AG559" i="9"/>
  <c r="AH559" i="9"/>
  <c r="AA560" i="9"/>
  <c r="AB560" i="9"/>
  <c r="AG560" i="9"/>
  <c r="AH560" i="9"/>
  <c r="AA561" i="9"/>
  <c r="AB561" i="9"/>
  <c r="AG561" i="9"/>
  <c r="AH561" i="9"/>
  <c r="AA562" i="9"/>
  <c r="AB562" i="9"/>
  <c r="AG562" i="9"/>
  <c r="AH562" i="9"/>
  <c r="AA563" i="9"/>
  <c r="AB563" i="9"/>
  <c r="AG563" i="9"/>
  <c r="AH563" i="9"/>
  <c r="AA564" i="9"/>
  <c r="AB564" i="9"/>
  <c r="AG564" i="9"/>
  <c r="AH564" i="9"/>
  <c r="AA565" i="9"/>
  <c r="AB565" i="9"/>
  <c r="AG565" i="9"/>
  <c r="AH565" i="9"/>
  <c r="AA566" i="9"/>
  <c r="AB566" i="9"/>
  <c r="AG566" i="9"/>
  <c r="AH566" i="9"/>
  <c r="AA567" i="9"/>
  <c r="AB567" i="9"/>
  <c r="AG567" i="9"/>
  <c r="AH567" i="9"/>
  <c r="AA568" i="9"/>
  <c r="AB568" i="9"/>
  <c r="AG568" i="9"/>
  <c r="AH568" i="9"/>
  <c r="AA569" i="9"/>
  <c r="AB569" i="9"/>
  <c r="AG569" i="9"/>
  <c r="AH569" i="9"/>
  <c r="AA570" i="9"/>
  <c r="AB570" i="9"/>
  <c r="AG570" i="9"/>
  <c r="AH570" i="9"/>
  <c r="AA571" i="9"/>
  <c r="AB571" i="9"/>
  <c r="AG571" i="9"/>
  <c r="AH571" i="9"/>
  <c r="AA572" i="9"/>
  <c r="AB572" i="9"/>
  <c r="AG572" i="9"/>
  <c r="AH572" i="9"/>
  <c r="AA573" i="9"/>
  <c r="AB573" i="9"/>
  <c r="AG573" i="9"/>
  <c r="AH573" i="9"/>
  <c r="AA574" i="9"/>
  <c r="AB574" i="9"/>
  <c r="AG574" i="9"/>
  <c r="AH574" i="9"/>
  <c r="AA575" i="9"/>
  <c r="AB575" i="9"/>
  <c r="AG575" i="9"/>
  <c r="AH575" i="9"/>
  <c r="AA576" i="9"/>
  <c r="AB576" i="9"/>
  <c r="AG576" i="9"/>
  <c r="AH576" i="9"/>
  <c r="AA577" i="9"/>
  <c r="AB577" i="9"/>
  <c r="AG577" i="9"/>
  <c r="AH577" i="9"/>
  <c r="AA578" i="9"/>
  <c r="AB578" i="9"/>
  <c r="AG578" i="9"/>
  <c r="AH578" i="9"/>
  <c r="AA579" i="9"/>
  <c r="AB579" i="9"/>
  <c r="AG579" i="9"/>
  <c r="AH579" i="9"/>
  <c r="AA580" i="9"/>
  <c r="AB580" i="9"/>
  <c r="AG580" i="9"/>
  <c r="AH580" i="9"/>
  <c r="AA581" i="9"/>
  <c r="AB581" i="9"/>
  <c r="AG581" i="9"/>
  <c r="AH581" i="9"/>
  <c r="AA582" i="9"/>
  <c r="AB582" i="9"/>
  <c r="AG582" i="9"/>
  <c r="AH582" i="9"/>
  <c r="AA583" i="9"/>
  <c r="AB583" i="9"/>
  <c r="AG583" i="9"/>
  <c r="AH583" i="9"/>
  <c r="AA584" i="9"/>
  <c r="AB584" i="9"/>
  <c r="AG584" i="9"/>
  <c r="AH584" i="9"/>
  <c r="AA585" i="9"/>
  <c r="AB585" i="9"/>
  <c r="AG585" i="9"/>
  <c r="AH585" i="9"/>
  <c r="AA586" i="9"/>
  <c r="AB586" i="9"/>
  <c r="AG586" i="9"/>
  <c r="AH586" i="9"/>
  <c r="AA587" i="9"/>
  <c r="AB587" i="9"/>
  <c r="AG587" i="9"/>
  <c r="AH587" i="9"/>
  <c r="AA588" i="9"/>
  <c r="AB588" i="9"/>
  <c r="AG588" i="9"/>
  <c r="AH588" i="9"/>
  <c r="AA589" i="9"/>
  <c r="AB589" i="9"/>
  <c r="AG589" i="9"/>
  <c r="AH589" i="9"/>
  <c r="AA590" i="9"/>
  <c r="AB590" i="9"/>
  <c r="AG590" i="9"/>
  <c r="AH590" i="9"/>
  <c r="AA591" i="9"/>
  <c r="AB591" i="9"/>
  <c r="AG591" i="9"/>
  <c r="AH591" i="9"/>
  <c r="AA592" i="9"/>
  <c r="AB592" i="9"/>
  <c r="AG592" i="9"/>
  <c r="AH592" i="9"/>
  <c r="AA593" i="9"/>
  <c r="AB593" i="9"/>
  <c r="AG593" i="9"/>
  <c r="AH593" i="9"/>
  <c r="AA594" i="9"/>
  <c r="AB594" i="9"/>
  <c r="AG594" i="9"/>
  <c r="AH594" i="9"/>
  <c r="AA595" i="9"/>
  <c r="AB595" i="9"/>
  <c r="AG595" i="9"/>
  <c r="AH595" i="9"/>
  <c r="AA596" i="9"/>
  <c r="AB596" i="9"/>
  <c r="AG596" i="9"/>
  <c r="AH596" i="9"/>
  <c r="AA597" i="9"/>
  <c r="AB597" i="9"/>
  <c r="AG597" i="9"/>
  <c r="AH597" i="9"/>
  <c r="AA598" i="9"/>
  <c r="AB598" i="9"/>
  <c r="AG598" i="9"/>
  <c r="AH598" i="9"/>
  <c r="AA599" i="9"/>
  <c r="AB599" i="9"/>
  <c r="AG599" i="9"/>
  <c r="AH599" i="9"/>
  <c r="AA600" i="9"/>
  <c r="AB600" i="9"/>
  <c r="AG600" i="9"/>
  <c r="AH600" i="9"/>
  <c r="AA601" i="9"/>
  <c r="AB601" i="9"/>
  <c r="AG601" i="9"/>
  <c r="AH601" i="9"/>
  <c r="AA602" i="9"/>
  <c r="AB602" i="9"/>
  <c r="AG602" i="9"/>
  <c r="AH602" i="9"/>
  <c r="AA603" i="9"/>
  <c r="AB603" i="9"/>
  <c r="AG603" i="9"/>
  <c r="AH603" i="9"/>
  <c r="AA604" i="9"/>
  <c r="AB604" i="9"/>
  <c r="AG604" i="9"/>
  <c r="AH604" i="9"/>
  <c r="AA605" i="9"/>
  <c r="AB605" i="9"/>
  <c r="AG605" i="9"/>
  <c r="AH605" i="9"/>
  <c r="AA606" i="9"/>
  <c r="AB606" i="9"/>
  <c r="AG606" i="9"/>
  <c r="AH606" i="9"/>
  <c r="AA607" i="9"/>
  <c r="AB607" i="9"/>
  <c r="AG607" i="9"/>
  <c r="AH607" i="9"/>
  <c r="AA608" i="9"/>
  <c r="AB608" i="9"/>
  <c r="AG608" i="9"/>
  <c r="AH608" i="9"/>
  <c r="AA609" i="9"/>
  <c r="AB609" i="9"/>
  <c r="AG609" i="9"/>
  <c r="AH609" i="9"/>
  <c r="AA610" i="9"/>
  <c r="AB610" i="9"/>
  <c r="AG610" i="9"/>
  <c r="AH610" i="9"/>
  <c r="AA611" i="9"/>
  <c r="AB611" i="9"/>
  <c r="AG611" i="9"/>
  <c r="AH611" i="9"/>
  <c r="AA612" i="9"/>
  <c r="AB612" i="9"/>
  <c r="AG612" i="9"/>
  <c r="AH612" i="9"/>
  <c r="AA613" i="9"/>
  <c r="AB613" i="9"/>
  <c r="AG613" i="9"/>
  <c r="AH613" i="9"/>
  <c r="AA614" i="9"/>
  <c r="AB614" i="9"/>
  <c r="AG614" i="9"/>
  <c r="AH614" i="9"/>
  <c r="AA615" i="9"/>
  <c r="AB615" i="9"/>
  <c r="AG615" i="9"/>
  <c r="AH615" i="9"/>
  <c r="AA616" i="9"/>
  <c r="AB616" i="9"/>
  <c r="AG616" i="9"/>
  <c r="AH616" i="9"/>
  <c r="AA617" i="9"/>
  <c r="AB617" i="9"/>
  <c r="AG617" i="9"/>
  <c r="AH617" i="9"/>
  <c r="AA618" i="9"/>
  <c r="AB618" i="9"/>
  <c r="AG618" i="9"/>
  <c r="AH618" i="9"/>
  <c r="AA619" i="9"/>
  <c r="AB619" i="9"/>
  <c r="AG619" i="9"/>
  <c r="AH619" i="9"/>
  <c r="AA620" i="9"/>
  <c r="AB620" i="9"/>
  <c r="AG620" i="9"/>
  <c r="AH620" i="9"/>
  <c r="AA621" i="9"/>
  <c r="AB621" i="9"/>
  <c r="AG621" i="9"/>
  <c r="AH621" i="9"/>
  <c r="AA622" i="9"/>
  <c r="AB622" i="9"/>
  <c r="AG622" i="9"/>
  <c r="AH622" i="9"/>
  <c r="AA623" i="9"/>
  <c r="AB623" i="9"/>
  <c r="AG623" i="9"/>
  <c r="AH623" i="9"/>
  <c r="AA624" i="9"/>
  <c r="AB624" i="9"/>
  <c r="AG624" i="9"/>
  <c r="AH624" i="9"/>
  <c r="AA625" i="9"/>
  <c r="AB625" i="9"/>
  <c r="AG625" i="9"/>
  <c r="AH625" i="9"/>
  <c r="AA626" i="9"/>
  <c r="AB626" i="9"/>
  <c r="AG626" i="9"/>
  <c r="AH626" i="9"/>
  <c r="AA627" i="9"/>
  <c r="AB627" i="9"/>
  <c r="AG627" i="9"/>
  <c r="AH627" i="9"/>
  <c r="AA628" i="9"/>
  <c r="AB628" i="9"/>
  <c r="AG628" i="9"/>
  <c r="AH628" i="9"/>
  <c r="AA629" i="9"/>
  <c r="AB629" i="9"/>
  <c r="AG629" i="9"/>
  <c r="AH629" i="9"/>
  <c r="AA630" i="9"/>
  <c r="AB630" i="9"/>
  <c r="AG630" i="9"/>
  <c r="AH630" i="9"/>
  <c r="AA631" i="9"/>
  <c r="AB631" i="9"/>
  <c r="AG631" i="9"/>
  <c r="AH631" i="9"/>
  <c r="AA632" i="9"/>
  <c r="AB632" i="9"/>
  <c r="AG632" i="9"/>
  <c r="AH632" i="9"/>
  <c r="AA633" i="9"/>
  <c r="AB633" i="9"/>
  <c r="AG633" i="9"/>
  <c r="AH633" i="9"/>
  <c r="AA634" i="9"/>
  <c r="AB634" i="9"/>
  <c r="AG634" i="9"/>
  <c r="AH634" i="9"/>
  <c r="AA635" i="9"/>
  <c r="AB635" i="9"/>
  <c r="AG635" i="9"/>
  <c r="AH635" i="9"/>
  <c r="AA636" i="9"/>
  <c r="AB636" i="9"/>
  <c r="AG636" i="9"/>
  <c r="AH636" i="9"/>
  <c r="AA637" i="9"/>
  <c r="AB637" i="9"/>
  <c r="AG637" i="9"/>
  <c r="AH637" i="9"/>
  <c r="AA638" i="9"/>
  <c r="AB638" i="9"/>
  <c r="AG638" i="9"/>
  <c r="AH638" i="9"/>
  <c r="AA639" i="9"/>
  <c r="AB639" i="9"/>
  <c r="AG639" i="9"/>
  <c r="AH639" i="9"/>
  <c r="AA640" i="9"/>
  <c r="AB640" i="9"/>
  <c r="AG640" i="9"/>
  <c r="AH640" i="9"/>
  <c r="AA641" i="9"/>
  <c r="AB641" i="9"/>
  <c r="AG641" i="9"/>
  <c r="AH641" i="9"/>
  <c r="AA642" i="9"/>
  <c r="AB642" i="9"/>
  <c r="AG642" i="9"/>
  <c r="AH642" i="9"/>
  <c r="AA643" i="9"/>
  <c r="AB643" i="9"/>
  <c r="AG643" i="9"/>
  <c r="AH643" i="9"/>
  <c r="AA644" i="9"/>
  <c r="AB644" i="9"/>
  <c r="AG644" i="9"/>
  <c r="AH644" i="9"/>
  <c r="AA645" i="9"/>
  <c r="AB645" i="9"/>
  <c r="AG645" i="9"/>
  <c r="AH645" i="9"/>
  <c r="AA646" i="9"/>
  <c r="AB646" i="9"/>
  <c r="AG646" i="9"/>
  <c r="AH646" i="9"/>
  <c r="AA647" i="9"/>
  <c r="AB647" i="9"/>
  <c r="AG647" i="9"/>
  <c r="AH647" i="9"/>
  <c r="AH9" i="9"/>
  <c r="AG9" i="9"/>
  <c r="AB9" i="9"/>
  <c r="AA9" i="9"/>
  <c r="AA10" i="7"/>
  <c r="AB10" i="7"/>
  <c r="AC10" i="7" s="1"/>
  <c r="AE10" i="7"/>
  <c r="AG10" i="7"/>
  <c r="AH10" i="7"/>
  <c r="AJ10" i="7"/>
  <c r="AA11" i="7"/>
  <c r="AC11" i="7" s="1"/>
  <c r="AB11" i="7"/>
  <c r="AE11" i="7"/>
  <c r="AG11" i="7"/>
  <c r="AH11" i="7"/>
  <c r="AJ11" i="7"/>
  <c r="AA12" i="7"/>
  <c r="AB12" i="7"/>
  <c r="AE12" i="7"/>
  <c r="AG12" i="7"/>
  <c r="AH12" i="7"/>
  <c r="AJ12" i="7"/>
  <c r="AA13" i="7"/>
  <c r="AB13" i="7"/>
  <c r="AE13" i="7"/>
  <c r="AG13" i="7"/>
  <c r="AH13" i="7"/>
  <c r="AJ13" i="7"/>
  <c r="AA14" i="7"/>
  <c r="AB14" i="7"/>
  <c r="AE14" i="7"/>
  <c r="AG14" i="7"/>
  <c r="AH14" i="7"/>
  <c r="AJ14" i="7"/>
  <c r="AA15" i="7"/>
  <c r="AB15" i="7"/>
  <c r="AE15" i="7"/>
  <c r="AG15" i="7"/>
  <c r="AH15" i="7"/>
  <c r="AJ15" i="7"/>
  <c r="AA16" i="7"/>
  <c r="AB16" i="7"/>
  <c r="AE16" i="7"/>
  <c r="AG16" i="7"/>
  <c r="AH16" i="7"/>
  <c r="AJ16" i="7"/>
  <c r="AA17" i="7"/>
  <c r="AB17" i="7"/>
  <c r="AE17" i="7"/>
  <c r="AG17" i="7"/>
  <c r="AH17" i="7"/>
  <c r="AJ17" i="7"/>
  <c r="AA18" i="7"/>
  <c r="AB18" i="7"/>
  <c r="AE18" i="7"/>
  <c r="AG18" i="7"/>
  <c r="AH18" i="7"/>
  <c r="AJ18" i="7"/>
  <c r="AA19" i="7"/>
  <c r="AB19" i="7"/>
  <c r="AE19" i="7"/>
  <c r="AG19" i="7"/>
  <c r="AH19" i="7"/>
  <c r="AJ19" i="7"/>
  <c r="AA20" i="7"/>
  <c r="AB20" i="7"/>
  <c r="AE20" i="7"/>
  <c r="AG20" i="7"/>
  <c r="AH20" i="7"/>
  <c r="AJ20" i="7"/>
  <c r="AA21" i="7"/>
  <c r="AB21" i="7"/>
  <c r="AE21" i="7"/>
  <c r="AG21" i="7"/>
  <c r="AH21" i="7"/>
  <c r="AJ21" i="7"/>
  <c r="AA22" i="7"/>
  <c r="AB22" i="7"/>
  <c r="AE22" i="7"/>
  <c r="AG22" i="7"/>
  <c r="AH22" i="7"/>
  <c r="AJ22" i="7"/>
  <c r="AA23" i="7"/>
  <c r="AB23" i="7"/>
  <c r="AE23" i="7"/>
  <c r="AG23" i="7"/>
  <c r="AH23" i="7"/>
  <c r="AJ23" i="7"/>
  <c r="AK23" i="7" s="1"/>
  <c r="AA24" i="7"/>
  <c r="AB24" i="7"/>
  <c r="AE24" i="7"/>
  <c r="AG24" i="7"/>
  <c r="AH24" i="7"/>
  <c r="AJ24" i="7"/>
  <c r="AA25" i="7"/>
  <c r="AB25" i="7"/>
  <c r="AC25" i="7" s="1"/>
  <c r="AE25" i="7"/>
  <c r="AG25" i="7"/>
  <c r="AH25" i="7"/>
  <c r="AJ25" i="7"/>
  <c r="AA26" i="7"/>
  <c r="AB26" i="7"/>
  <c r="AE26" i="7"/>
  <c r="AG26" i="7"/>
  <c r="AH26" i="7"/>
  <c r="AJ26" i="7"/>
  <c r="AK26" i="7" s="1"/>
  <c r="AA27" i="7"/>
  <c r="AB27" i="7"/>
  <c r="AE27" i="7"/>
  <c r="AG27" i="7"/>
  <c r="AH27" i="7"/>
  <c r="AJ27" i="7"/>
  <c r="AA28" i="7"/>
  <c r="AB28" i="7"/>
  <c r="AE28" i="7"/>
  <c r="AG28" i="7"/>
  <c r="AH28" i="7"/>
  <c r="AJ28" i="7"/>
  <c r="AA29" i="7"/>
  <c r="AB29" i="7"/>
  <c r="AC29" i="7" s="1"/>
  <c r="AE29" i="7"/>
  <c r="AG29" i="7"/>
  <c r="AH29" i="7"/>
  <c r="AJ29" i="7"/>
  <c r="AA30" i="7"/>
  <c r="AB30" i="7"/>
  <c r="AE30" i="7"/>
  <c r="AG30" i="7"/>
  <c r="AH30" i="7"/>
  <c r="AJ30" i="7"/>
  <c r="AK30" i="7" s="1"/>
  <c r="AA31" i="7"/>
  <c r="AB31" i="7"/>
  <c r="AE31" i="7"/>
  <c r="AG31" i="7"/>
  <c r="AH31" i="7"/>
  <c r="AJ31" i="7"/>
  <c r="AA32" i="7"/>
  <c r="AB32" i="7"/>
  <c r="AC32" i="7" s="1"/>
  <c r="AE32" i="7"/>
  <c r="AG32" i="7"/>
  <c r="AH32" i="7"/>
  <c r="AJ32" i="7"/>
  <c r="AA33" i="7"/>
  <c r="AB33" i="7"/>
  <c r="AE33" i="7"/>
  <c r="AG33" i="7"/>
  <c r="AH33" i="7"/>
  <c r="AJ33" i="7"/>
  <c r="AA34" i="7"/>
  <c r="AB34" i="7"/>
  <c r="AC34" i="7" s="1"/>
  <c r="AE34" i="7"/>
  <c r="AG34" i="7"/>
  <c r="AH34" i="7"/>
  <c r="AJ34" i="7"/>
  <c r="AA35" i="7"/>
  <c r="AB35" i="7"/>
  <c r="AE35" i="7"/>
  <c r="AG35" i="7"/>
  <c r="AH35" i="7"/>
  <c r="AJ35" i="7"/>
  <c r="AK35" i="7"/>
  <c r="AA36" i="7"/>
  <c r="AB36" i="7"/>
  <c r="AE36" i="7"/>
  <c r="AG36" i="7"/>
  <c r="AH36" i="7"/>
  <c r="AJ36" i="7"/>
  <c r="AA37" i="7"/>
  <c r="AB37" i="7"/>
  <c r="AE37" i="7"/>
  <c r="AG37" i="7"/>
  <c r="AH37" i="7"/>
  <c r="AJ37" i="7"/>
  <c r="AK37" i="7" s="1"/>
  <c r="AA38" i="7"/>
  <c r="AB38" i="7"/>
  <c r="AE38" i="7"/>
  <c r="AG38" i="7"/>
  <c r="AH38" i="7"/>
  <c r="AJ38" i="7"/>
  <c r="AA39" i="7"/>
  <c r="AB39" i="7"/>
  <c r="AE39" i="7"/>
  <c r="AG39" i="7"/>
  <c r="AH39" i="7"/>
  <c r="AJ39" i="7"/>
  <c r="AA40" i="7"/>
  <c r="AB40" i="7"/>
  <c r="AE40" i="7"/>
  <c r="AG40" i="7"/>
  <c r="AH40" i="7"/>
  <c r="AJ40" i="7"/>
  <c r="AA41" i="7"/>
  <c r="AB41" i="7"/>
  <c r="AE41" i="7"/>
  <c r="AG41" i="7"/>
  <c r="AH41" i="7"/>
  <c r="AJ41" i="7"/>
  <c r="AA42" i="7"/>
  <c r="AB42" i="7"/>
  <c r="AE42" i="7"/>
  <c r="AG42" i="7"/>
  <c r="AH42" i="7"/>
  <c r="AJ42" i="7"/>
  <c r="AA43" i="7"/>
  <c r="AB43" i="7"/>
  <c r="AE43" i="7"/>
  <c r="AG43" i="7"/>
  <c r="AH43" i="7"/>
  <c r="AJ43" i="7"/>
  <c r="AA44" i="7"/>
  <c r="AB44" i="7"/>
  <c r="AE44" i="7"/>
  <c r="AG44" i="7"/>
  <c r="AH44" i="7"/>
  <c r="AJ44" i="7"/>
  <c r="AA45" i="7"/>
  <c r="AB45" i="7"/>
  <c r="AC45" i="7" s="1"/>
  <c r="AE45" i="7"/>
  <c r="AG45" i="7"/>
  <c r="AH45" i="7"/>
  <c r="AJ45" i="7"/>
  <c r="AA46" i="7"/>
  <c r="AB46" i="7"/>
  <c r="AE46" i="7"/>
  <c r="AG46" i="7"/>
  <c r="AH46" i="7"/>
  <c r="AJ46" i="7"/>
  <c r="AA47" i="7"/>
  <c r="AB47" i="7"/>
  <c r="AE47" i="7"/>
  <c r="AG47" i="7"/>
  <c r="AH47" i="7"/>
  <c r="AJ47" i="7"/>
  <c r="AA48" i="7"/>
  <c r="AB48" i="7"/>
  <c r="AE48" i="7"/>
  <c r="AG48" i="7"/>
  <c r="AH48" i="7"/>
  <c r="AJ48" i="7"/>
  <c r="AA49" i="7"/>
  <c r="AB49" i="7"/>
  <c r="AE49" i="7"/>
  <c r="AG49" i="7"/>
  <c r="AH49" i="7"/>
  <c r="AJ49" i="7"/>
  <c r="AA50" i="7"/>
  <c r="AB50" i="7"/>
  <c r="AE50" i="7"/>
  <c r="AG50" i="7"/>
  <c r="AH50" i="7"/>
  <c r="AJ50" i="7"/>
  <c r="AA51" i="7"/>
  <c r="AB51" i="7"/>
  <c r="AE51" i="7"/>
  <c r="AG51" i="7"/>
  <c r="AH51" i="7"/>
  <c r="AJ51" i="7"/>
  <c r="AK51" i="7" s="1"/>
  <c r="AA52" i="7"/>
  <c r="AB52" i="7"/>
  <c r="AE52" i="7"/>
  <c r="AG52" i="7"/>
  <c r="AH52" i="7"/>
  <c r="AJ52" i="7"/>
  <c r="AA53" i="7"/>
  <c r="AB53" i="7"/>
  <c r="AE53" i="7"/>
  <c r="AG53" i="7"/>
  <c r="AH53" i="7"/>
  <c r="AJ53" i="7"/>
  <c r="AA54" i="7"/>
  <c r="AB54" i="7"/>
  <c r="AC54" i="7" s="1"/>
  <c r="AE54" i="7"/>
  <c r="AG54" i="7"/>
  <c r="AH54" i="7"/>
  <c r="AJ54" i="7"/>
  <c r="AA55" i="7"/>
  <c r="AB55" i="7"/>
  <c r="AE55" i="7"/>
  <c r="AG55" i="7"/>
  <c r="AH55" i="7"/>
  <c r="AJ55" i="7"/>
  <c r="AA56" i="7"/>
  <c r="AB56" i="7"/>
  <c r="AE56" i="7"/>
  <c r="AG56" i="7"/>
  <c r="AH56" i="7"/>
  <c r="AJ56" i="7"/>
  <c r="AA57" i="7"/>
  <c r="AB57" i="7"/>
  <c r="AE57" i="7"/>
  <c r="AG57" i="7"/>
  <c r="AH57" i="7"/>
  <c r="AJ57" i="7"/>
  <c r="AA58" i="7"/>
  <c r="AB58" i="7"/>
  <c r="AE58" i="7"/>
  <c r="AG58" i="7"/>
  <c r="AH58" i="7"/>
  <c r="AJ58" i="7"/>
  <c r="AK58" i="7" s="1"/>
  <c r="AA59" i="7"/>
  <c r="AB59" i="7"/>
  <c r="AE59" i="7"/>
  <c r="AG59" i="7"/>
  <c r="AH59" i="7"/>
  <c r="AJ59" i="7"/>
  <c r="AA60" i="7"/>
  <c r="AB60" i="7"/>
  <c r="AE60" i="7"/>
  <c r="AG60" i="7"/>
  <c r="AH60" i="7"/>
  <c r="AJ60" i="7"/>
  <c r="AA61" i="7"/>
  <c r="AB61" i="7"/>
  <c r="AE61" i="7"/>
  <c r="AG61" i="7"/>
  <c r="AH61" i="7"/>
  <c r="AJ61" i="7"/>
  <c r="AA62" i="7"/>
  <c r="AB62" i="7"/>
  <c r="AE62" i="7"/>
  <c r="AG62" i="7"/>
  <c r="AH62" i="7"/>
  <c r="AJ62" i="7"/>
  <c r="AA63" i="7"/>
  <c r="AB63" i="7"/>
  <c r="AE63" i="7"/>
  <c r="AG63" i="7"/>
  <c r="AH63" i="7"/>
  <c r="AJ63" i="7"/>
  <c r="AA64" i="7"/>
  <c r="AB64" i="7"/>
  <c r="AE64" i="7"/>
  <c r="AG64" i="7"/>
  <c r="AH64" i="7"/>
  <c r="AJ64" i="7"/>
  <c r="AA65" i="7"/>
  <c r="AB65" i="7"/>
  <c r="AE65" i="7"/>
  <c r="AG65" i="7"/>
  <c r="AH65" i="7"/>
  <c r="AJ65" i="7"/>
  <c r="AA66" i="7"/>
  <c r="AB66" i="7"/>
  <c r="AE66" i="7"/>
  <c r="AG66" i="7"/>
  <c r="AH66" i="7"/>
  <c r="AJ66" i="7"/>
  <c r="AA67" i="7"/>
  <c r="AB67" i="7"/>
  <c r="AE67" i="7"/>
  <c r="AG67" i="7"/>
  <c r="AH67" i="7"/>
  <c r="AJ67" i="7"/>
  <c r="AA68" i="7"/>
  <c r="AB68" i="7"/>
  <c r="AC68" i="7" s="1"/>
  <c r="AE68" i="7"/>
  <c r="AG68" i="7"/>
  <c r="AH68" i="7"/>
  <c r="AJ68" i="7"/>
  <c r="AA69" i="7"/>
  <c r="AC69" i="7" s="1"/>
  <c r="AB69" i="7"/>
  <c r="AE69" i="7"/>
  <c r="AG69" i="7"/>
  <c r="AH69" i="7"/>
  <c r="AJ69" i="7"/>
  <c r="AA70" i="7"/>
  <c r="AB70" i="7"/>
  <c r="AE70" i="7"/>
  <c r="AG70" i="7"/>
  <c r="AH70" i="7"/>
  <c r="AJ70" i="7"/>
  <c r="AA71" i="7"/>
  <c r="AB71" i="7"/>
  <c r="AC71" i="7" s="1"/>
  <c r="AE71" i="7"/>
  <c r="AG71" i="7"/>
  <c r="AH71" i="7"/>
  <c r="AJ71" i="7"/>
  <c r="AA72" i="7"/>
  <c r="AB72" i="7"/>
  <c r="AE72" i="7"/>
  <c r="AG72" i="7"/>
  <c r="AH72" i="7"/>
  <c r="AJ72" i="7"/>
  <c r="AA73" i="7"/>
  <c r="AB73" i="7"/>
  <c r="AC73" i="7" s="1"/>
  <c r="AE73" i="7"/>
  <c r="AG73" i="7"/>
  <c r="AH73" i="7"/>
  <c r="AJ73" i="7"/>
  <c r="AA74" i="7"/>
  <c r="AB74" i="7"/>
  <c r="AC74" i="7" s="1"/>
  <c r="AE74" i="7"/>
  <c r="AG74" i="7"/>
  <c r="AH74" i="7"/>
  <c r="AJ74" i="7"/>
  <c r="AA75" i="7"/>
  <c r="AB75" i="7"/>
  <c r="AE75" i="7"/>
  <c r="AG75" i="7"/>
  <c r="AH75" i="7"/>
  <c r="AJ75" i="7"/>
  <c r="AA76" i="7"/>
  <c r="AB76" i="7"/>
  <c r="AE76" i="7"/>
  <c r="AG76" i="7"/>
  <c r="AH76" i="7"/>
  <c r="AJ76" i="7"/>
  <c r="AA77" i="7"/>
  <c r="AB77" i="7"/>
  <c r="AC77" i="7"/>
  <c r="AE77" i="7"/>
  <c r="AG77" i="7"/>
  <c r="AH77" i="7"/>
  <c r="AJ77" i="7"/>
  <c r="AA78" i="7"/>
  <c r="AB78" i="7"/>
  <c r="AE78" i="7"/>
  <c r="AG78" i="7"/>
  <c r="AH78" i="7"/>
  <c r="AJ78" i="7"/>
  <c r="AA79" i="7"/>
  <c r="AB79" i="7"/>
  <c r="AE79" i="7"/>
  <c r="AG79" i="7"/>
  <c r="AH79" i="7"/>
  <c r="AJ79" i="7"/>
  <c r="AA80" i="7"/>
  <c r="AB80" i="7"/>
  <c r="AE80" i="7"/>
  <c r="AG80" i="7"/>
  <c r="AH80" i="7"/>
  <c r="AJ80" i="7"/>
  <c r="AA81" i="7"/>
  <c r="AB81" i="7"/>
  <c r="AE81" i="7"/>
  <c r="AG81" i="7"/>
  <c r="AH81" i="7"/>
  <c r="AJ81" i="7"/>
  <c r="AA82" i="7"/>
  <c r="AB82" i="7"/>
  <c r="AE82" i="7"/>
  <c r="AG82" i="7"/>
  <c r="AH82" i="7"/>
  <c r="AJ82" i="7"/>
  <c r="AA83" i="7"/>
  <c r="AB83" i="7"/>
  <c r="AE83" i="7"/>
  <c r="AG83" i="7"/>
  <c r="AH83" i="7"/>
  <c r="AJ83" i="7"/>
  <c r="AA84" i="7"/>
  <c r="AB84" i="7"/>
  <c r="AE84" i="7"/>
  <c r="AG84" i="7"/>
  <c r="AH84" i="7"/>
  <c r="AJ84" i="7"/>
  <c r="AA85" i="7"/>
  <c r="AB85" i="7"/>
  <c r="AE85" i="7"/>
  <c r="AG85" i="7"/>
  <c r="AH85" i="7"/>
  <c r="AJ85" i="7"/>
  <c r="AA86" i="7"/>
  <c r="AB86" i="7"/>
  <c r="AE86" i="7"/>
  <c r="AG86" i="7"/>
  <c r="AH86" i="7"/>
  <c r="AJ86" i="7"/>
  <c r="AA87" i="7"/>
  <c r="AB87" i="7"/>
  <c r="AC87" i="7" s="1"/>
  <c r="AE87" i="7"/>
  <c r="AG87" i="7"/>
  <c r="AH87" i="7"/>
  <c r="AJ87" i="7"/>
  <c r="AA88" i="7"/>
  <c r="AB88" i="7"/>
  <c r="AE88" i="7"/>
  <c r="AG88" i="7"/>
  <c r="AH88" i="7"/>
  <c r="AJ88" i="7"/>
  <c r="AA89" i="7"/>
  <c r="AB89" i="7"/>
  <c r="AC89" i="7" s="1"/>
  <c r="AE89" i="7"/>
  <c r="AG89" i="7"/>
  <c r="AH89" i="7"/>
  <c r="AJ89" i="7"/>
  <c r="AA90" i="7"/>
  <c r="AB90" i="7"/>
  <c r="AE90" i="7"/>
  <c r="AG90" i="7"/>
  <c r="AH90" i="7"/>
  <c r="AJ90" i="7"/>
  <c r="AA91" i="7"/>
  <c r="AB91" i="7"/>
  <c r="AC91" i="7" s="1"/>
  <c r="AE91" i="7"/>
  <c r="AG91" i="7"/>
  <c r="AH91" i="7"/>
  <c r="AJ91" i="7"/>
  <c r="AA92" i="7"/>
  <c r="AB92" i="7"/>
  <c r="AE92" i="7"/>
  <c r="AG92" i="7"/>
  <c r="AH92" i="7"/>
  <c r="AJ92" i="7"/>
  <c r="AA93" i="7"/>
  <c r="AB93" i="7"/>
  <c r="AC93" i="7" s="1"/>
  <c r="AE93" i="7"/>
  <c r="AG93" i="7"/>
  <c r="AH93" i="7"/>
  <c r="AJ93" i="7"/>
  <c r="AA94" i="7"/>
  <c r="AB94" i="7"/>
  <c r="AE94" i="7"/>
  <c r="AG94" i="7"/>
  <c r="AH94" i="7"/>
  <c r="AJ94" i="7"/>
  <c r="AA95" i="7"/>
  <c r="AB95" i="7"/>
  <c r="AE95" i="7"/>
  <c r="AG95" i="7"/>
  <c r="AH95" i="7"/>
  <c r="AJ95" i="7"/>
  <c r="AA96" i="7"/>
  <c r="AB96" i="7"/>
  <c r="AC96" i="7" s="1"/>
  <c r="AE96" i="7"/>
  <c r="AG96" i="7"/>
  <c r="AH96" i="7"/>
  <c r="AJ96" i="7"/>
  <c r="AA97" i="7"/>
  <c r="AB97" i="7"/>
  <c r="AE97" i="7"/>
  <c r="AG97" i="7"/>
  <c r="AH97" i="7"/>
  <c r="AJ97" i="7"/>
  <c r="AA98" i="7"/>
  <c r="AB98" i="7"/>
  <c r="AE98" i="7"/>
  <c r="AG98" i="7"/>
  <c r="AH98" i="7"/>
  <c r="AJ98" i="7"/>
  <c r="AA99" i="7"/>
  <c r="AB99" i="7"/>
  <c r="AE99" i="7"/>
  <c r="AK99" i="7" s="1"/>
  <c r="AG99" i="7"/>
  <c r="AH99" i="7"/>
  <c r="AJ99" i="7"/>
  <c r="AA100" i="7"/>
  <c r="AB100" i="7"/>
  <c r="AC100" i="7"/>
  <c r="AE100" i="7"/>
  <c r="AG100" i="7"/>
  <c r="AH100" i="7"/>
  <c r="AJ100" i="7"/>
  <c r="AA101" i="7"/>
  <c r="AB101" i="7"/>
  <c r="AE101" i="7"/>
  <c r="AG101" i="7"/>
  <c r="AH101" i="7"/>
  <c r="AJ101" i="7"/>
  <c r="AA102" i="7"/>
  <c r="AB102" i="7"/>
  <c r="AE102" i="7"/>
  <c r="AG102" i="7"/>
  <c r="AH102" i="7"/>
  <c r="AJ102" i="7"/>
  <c r="AA103" i="7"/>
  <c r="AB103" i="7"/>
  <c r="AC103" i="7" s="1"/>
  <c r="AE103" i="7"/>
  <c r="AG103" i="7"/>
  <c r="AH103" i="7"/>
  <c r="AJ103" i="7"/>
  <c r="AA104" i="7"/>
  <c r="AB104" i="7"/>
  <c r="AE104" i="7"/>
  <c r="AG104" i="7"/>
  <c r="AH104" i="7"/>
  <c r="AJ104" i="7"/>
  <c r="AA105" i="7"/>
  <c r="AB105" i="7"/>
  <c r="AE105" i="7"/>
  <c r="AG105" i="7"/>
  <c r="AH105" i="7"/>
  <c r="AJ105" i="7"/>
  <c r="AA106" i="7"/>
  <c r="AB106" i="7"/>
  <c r="AE106" i="7"/>
  <c r="AG106" i="7"/>
  <c r="AH106" i="7"/>
  <c r="AJ106" i="7"/>
  <c r="AA107" i="7"/>
  <c r="AB107" i="7"/>
  <c r="AE107" i="7"/>
  <c r="AG107" i="7"/>
  <c r="AH107" i="7"/>
  <c r="AJ107" i="7"/>
  <c r="AA108" i="7"/>
  <c r="AB108" i="7"/>
  <c r="AE108" i="7"/>
  <c r="AK108" i="7" s="1"/>
  <c r="AG108" i="7"/>
  <c r="AH108" i="7"/>
  <c r="AJ108" i="7"/>
  <c r="AA109" i="7"/>
  <c r="AB109" i="7"/>
  <c r="AE109" i="7"/>
  <c r="AG109" i="7"/>
  <c r="AH109" i="7"/>
  <c r="AJ109" i="7"/>
  <c r="AA110" i="7"/>
  <c r="AB110" i="7"/>
  <c r="AE110" i="7"/>
  <c r="AG110" i="7"/>
  <c r="AH110" i="7"/>
  <c r="AJ110" i="7"/>
  <c r="AA111" i="7"/>
  <c r="AC111" i="7" s="1"/>
  <c r="AB111" i="7"/>
  <c r="AE111" i="7"/>
  <c r="AG111" i="7"/>
  <c r="AH111" i="7"/>
  <c r="AJ111" i="7"/>
  <c r="AA112" i="7"/>
  <c r="AB112" i="7"/>
  <c r="AE112" i="7"/>
  <c r="AG112" i="7"/>
  <c r="AH112" i="7"/>
  <c r="AJ112" i="7"/>
  <c r="AA113" i="7"/>
  <c r="AB113" i="7"/>
  <c r="AE113" i="7"/>
  <c r="AG113" i="7"/>
  <c r="AH113" i="7"/>
  <c r="AJ113" i="7"/>
  <c r="AA114" i="7"/>
  <c r="AB114" i="7"/>
  <c r="AC114" i="7" s="1"/>
  <c r="AE114" i="7"/>
  <c r="AG114" i="7"/>
  <c r="AH114" i="7"/>
  <c r="AJ114" i="7"/>
  <c r="AK114" i="7" s="1"/>
  <c r="AA115" i="7"/>
  <c r="AB115" i="7"/>
  <c r="AE115" i="7"/>
  <c r="AG115" i="7"/>
  <c r="AH115" i="7"/>
  <c r="AJ115" i="7"/>
  <c r="AA116" i="7"/>
  <c r="AB116" i="7"/>
  <c r="AC116" i="7" s="1"/>
  <c r="AE116" i="7"/>
  <c r="AG116" i="7"/>
  <c r="AH116" i="7"/>
  <c r="AJ116" i="7"/>
  <c r="AA117" i="7"/>
  <c r="AB117" i="7"/>
  <c r="AE117" i="7"/>
  <c r="AG117" i="7"/>
  <c r="AH117" i="7"/>
  <c r="AJ117" i="7"/>
  <c r="AA118" i="7"/>
  <c r="AB118" i="7"/>
  <c r="AE118" i="7"/>
  <c r="AG118" i="7"/>
  <c r="AH118" i="7"/>
  <c r="AJ118" i="7"/>
  <c r="AA119" i="7"/>
  <c r="AB119" i="7"/>
  <c r="AE119" i="7"/>
  <c r="AG119" i="7"/>
  <c r="AH119" i="7"/>
  <c r="AJ119" i="7"/>
  <c r="AA120" i="7"/>
  <c r="AB120" i="7"/>
  <c r="AE120" i="7"/>
  <c r="AG120" i="7"/>
  <c r="AH120" i="7"/>
  <c r="AJ120" i="7"/>
  <c r="AA121" i="7"/>
  <c r="AB121" i="7"/>
  <c r="AE121" i="7"/>
  <c r="AG121" i="7"/>
  <c r="AH121" i="7"/>
  <c r="AJ121" i="7"/>
  <c r="AA122" i="7"/>
  <c r="AB122" i="7"/>
  <c r="AE122" i="7"/>
  <c r="AG122" i="7"/>
  <c r="AH122" i="7"/>
  <c r="AJ122" i="7"/>
  <c r="AA123" i="7"/>
  <c r="AB123" i="7"/>
  <c r="AE123" i="7"/>
  <c r="AG123" i="7"/>
  <c r="AH123" i="7"/>
  <c r="AJ123" i="7"/>
  <c r="AA124" i="7"/>
  <c r="AB124" i="7"/>
  <c r="AE124" i="7"/>
  <c r="AG124" i="7"/>
  <c r="AH124" i="7"/>
  <c r="AJ124" i="7"/>
  <c r="AA125" i="7"/>
  <c r="AB125" i="7"/>
  <c r="AE125" i="7"/>
  <c r="AG125" i="7"/>
  <c r="AH125" i="7"/>
  <c r="AJ125" i="7"/>
  <c r="AA126" i="7"/>
  <c r="AB126" i="7"/>
  <c r="AC126" i="7" s="1"/>
  <c r="AE126" i="7"/>
  <c r="AG126" i="7"/>
  <c r="AH126" i="7"/>
  <c r="AJ126" i="7"/>
  <c r="AA127" i="7"/>
  <c r="AB127" i="7"/>
  <c r="AE127" i="7"/>
  <c r="AG127" i="7"/>
  <c r="AH127" i="7"/>
  <c r="AJ127" i="7"/>
  <c r="AA128" i="7"/>
  <c r="AB128" i="7"/>
  <c r="AC128" i="7" s="1"/>
  <c r="AE128" i="7"/>
  <c r="AG128" i="7"/>
  <c r="AH128" i="7"/>
  <c r="AJ128" i="7"/>
  <c r="AA129" i="7"/>
  <c r="AB129" i="7"/>
  <c r="AE129" i="7"/>
  <c r="AG129" i="7"/>
  <c r="AH129" i="7"/>
  <c r="AJ129" i="7"/>
  <c r="AA130" i="7"/>
  <c r="AB130" i="7"/>
  <c r="AC130" i="7" s="1"/>
  <c r="AE130" i="7"/>
  <c r="AG130" i="7"/>
  <c r="AH130" i="7"/>
  <c r="AJ130" i="7"/>
  <c r="AA131" i="7"/>
  <c r="AB131" i="7"/>
  <c r="AE131" i="7"/>
  <c r="AG131" i="7"/>
  <c r="AH131" i="7"/>
  <c r="AJ131" i="7"/>
  <c r="AA132" i="7"/>
  <c r="AB132" i="7"/>
  <c r="AE132" i="7"/>
  <c r="AG132" i="7"/>
  <c r="AH132" i="7"/>
  <c r="AJ132" i="7"/>
  <c r="AA133" i="7"/>
  <c r="AB133" i="7"/>
  <c r="AE133" i="7"/>
  <c r="AG133" i="7"/>
  <c r="AH133" i="7"/>
  <c r="AJ133" i="7"/>
  <c r="AA134" i="7"/>
  <c r="AB134" i="7"/>
  <c r="AE134" i="7"/>
  <c r="AG134" i="7"/>
  <c r="AH134" i="7"/>
  <c r="AJ134" i="7"/>
  <c r="AA135" i="7"/>
  <c r="AB135" i="7"/>
  <c r="AE135" i="7"/>
  <c r="AG135" i="7"/>
  <c r="AH135" i="7"/>
  <c r="AJ135" i="7"/>
  <c r="AA136" i="7"/>
  <c r="AB136" i="7"/>
  <c r="AE136" i="7"/>
  <c r="AG136" i="7"/>
  <c r="AH136" i="7"/>
  <c r="AJ136" i="7"/>
  <c r="AA137" i="7"/>
  <c r="AB137" i="7"/>
  <c r="AE137" i="7"/>
  <c r="AG137" i="7"/>
  <c r="AH137" i="7"/>
  <c r="AJ137" i="7"/>
  <c r="AA138" i="7"/>
  <c r="AB138" i="7"/>
  <c r="AE138" i="7"/>
  <c r="AG138" i="7"/>
  <c r="AH138" i="7"/>
  <c r="AJ138" i="7"/>
  <c r="AA139" i="7"/>
  <c r="AB139" i="7"/>
  <c r="AE139" i="7"/>
  <c r="AG139" i="7"/>
  <c r="AH139" i="7"/>
  <c r="AJ139" i="7"/>
  <c r="AA140" i="7"/>
  <c r="AB140" i="7"/>
  <c r="AE140" i="7"/>
  <c r="AG140" i="7"/>
  <c r="AH140" i="7"/>
  <c r="AJ140" i="7"/>
  <c r="AA141" i="7"/>
  <c r="AB141" i="7"/>
  <c r="AE141" i="7"/>
  <c r="AG141" i="7"/>
  <c r="AH141" i="7"/>
  <c r="AJ141" i="7"/>
  <c r="AA142" i="7"/>
  <c r="AB142" i="7"/>
  <c r="AE142" i="7"/>
  <c r="AG142" i="7"/>
  <c r="AH142" i="7"/>
  <c r="AJ142" i="7"/>
  <c r="AK142" i="7" s="1"/>
  <c r="AA143" i="7"/>
  <c r="AB143" i="7"/>
  <c r="AE143" i="7"/>
  <c r="AG143" i="7"/>
  <c r="AH143" i="7"/>
  <c r="AJ143" i="7"/>
  <c r="AA144" i="7"/>
  <c r="AB144" i="7"/>
  <c r="AE144" i="7"/>
  <c r="AG144" i="7"/>
  <c r="AH144" i="7"/>
  <c r="AJ144" i="7"/>
  <c r="AA145" i="7"/>
  <c r="AB145" i="7"/>
  <c r="AE145" i="7"/>
  <c r="AG145" i="7"/>
  <c r="AH145" i="7"/>
  <c r="AJ145" i="7"/>
  <c r="AA146" i="7"/>
  <c r="AB146" i="7"/>
  <c r="AE146" i="7"/>
  <c r="AG146" i="7"/>
  <c r="AH146" i="7"/>
  <c r="AJ146" i="7"/>
  <c r="AA147" i="7"/>
  <c r="AB147" i="7"/>
  <c r="AE147" i="7"/>
  <c r="AG147" i="7"/>
  <c r="AH147" i="7"/>
  <c r="AJ147" i="7"/>
  <c r="AA148" i="7"/>
  <c r="AB148" i="7"/>
  <c r="AE148" i="7"/>
  <c r="AG148" i="7"/>
  <c r="AH148" i="7"/>
  <c r="AJ148" i="7"/>
  <c r="AA149" i="7"/>
  <c r="AB149" i="7"/>
  <c r="AE149" i="7"/>
  <c r="AG149" i="7"/>
  <c r="AH149" i="7"/>
  <c r="AJ149" i="7"/>
  <c r="AA150" i="7"/>
  <c r="AB150" i="7"/>
  <c r="AE150" i="7"/>
  <c r="AG150" i="7"/>
  <c r="AH150" i="7"/>
  <c r="AJ150" i="7"/>
  <c r="AA151" i="7"/>
  <c r="AB151" i="7"/>
  <c r="AE151" i="7"/>
  <c r="AG151" i="7"/>
  <c r="AH151" i="7"/>
  <c r="AJ151" i="7"/>
  <c r="AA152" i="7"/>
  <c r="AB152" i="7"/>
  <c r="AC152" i="7" s="1"/>
  <c r="AE152" i="7"/>
  <c r="AG152" i="7"/>
  <c r="AH152" i="7"/>
  <c r="AJ152" i="7"/>
  <c r="AA153" i="7"/>
  <c r="AB153" i="7"/>
  <c r="AE153" i="7"/>
  <c r="AG153" i="7"/>
  <c r="AH153" i="7"/>
  <c r="AJ153" i="7"/>
  <c r="AA154" i="7"/>
  <c r="AB154" i="7"/>
  <c r="AE154" i="7"/>
  <c r="AG154" i="7"/>
  <c r="AH154" i="7"/>
  <c r="AJ154" i="7"/>
  <c r="AA155" i="7"/>
  <c r="AB155" i="7"/>
  <c r="AE155" i="7"/>
  <c r="AG155" i="7"/>
  <c r="AH155" i="7"/>
  <c r="AJ155" i="7"/>
  <c r="AA156" i="7"/>
  <c r="AB156" i="7"/>
  <c r="AE156" i="7"/>
  <c r="AG156" i="7"/>
  <c r="AH156" i="7"/>
  <c r="AJ156" i="7"/>
  <c r="AA157" i="7"/>
  <c r="AB157" i="7"/>
  <c r="AE157" i="7"/>
  <c r="AG157" i="7"/>
  <c r="AH157" i="7"/>
  <c r="AJ157" i="7"/>
  <c r="AA158" i="7"/>
  <c r="AB158" i="7"/>
  <c r="AC158" i="7" s="1"/>
  <c r="AE158" i="7"/>
  <c r="AG158" i="7"/>
  <c r="AH158" i="7"/>
  <c r="AJ158" i="7"/>
  <c r="AA159" i="7"/>
  <c r="AB159" i="7"/>
  <c r="AE159" i="7"/>
  <c r="AK159" i="7" s="1"/>
  <c r="AG159" i="7"/>
  <c r="AH159" i="7"/>
  <c r="AJ159" i="7"/>
  <c r="AA160" i="7"/>
  <c r="AB160" i="7"/>
  <c r="AE160" i="7"/>
  <c r="AG160" i="7"/>
  <c r="AH160" i="7"/>
  <c r="AJ160" i="7"/>
  <c r="AA161" i="7"/>
  <c r="AB161" i="7"/>
  <c r="AE161" i="7"/>
  <c r="AG161" i="7"/>
  <c r="AH161" i="7"/>
  <c r="AJ161" i="7"/>
  <c r="AA162" i="7"/>
  <c r="AB162" i="7"/>
  <c r="AE162" i="7"/>
  <c r="AG162" i="7"/>
  <c r="AH162" i="7"/>
  <c r="AJ162" i="7"/>
  <c r="AA163" i="7"/>
  <c r="AB163" i="7"/>
  <c r="AE163" i="7"/>
  <c r="AG163" i="7"/>
  <c r="AH163" i="7"/>
  <c r="AJ163" i="7"/>
  <c r="AA164" i="7"/>
  <c r="AB164" i="7"/>
  <c r="AE164" i="7"/>
  <c r="AG164" i="7"/>
  <c r="AH164" i="7"/>
  <c r="AJ164" i="7"/>
  <c r="AA165" i="7"/>
  <c r="AB165" i="7"/>
  <c r="AE165" i="7"/>
  <c r="AG165" i="7"/>
  <c r="AH165" i="7"/>
  <c r="AJ165" i="7"/>
  <c r="AA166" i="7"/>
  <c r="AB166" i="7"/>
  <c r="AC166" i="7" s="1"/>
  <c r="AE166" i="7"/>
  <c r="AG166" i="7"/>
  <c r="AH166" i="7"/>
  <c r="AJ166" i="7"/>
  <c r="AA167" i="7"/>
  <c r="AB167" i="7"/>
  <c r="AE167" i="7"/>
  <c r="AG167" i="7"/>
  <c r="AH167" i="7"/>
  <c r="AJ167" i="7"/>
  <c r="AA168" i="7"/>
  <c r="AB168" i="7"/>
  <c r="AE168" i="7"/>
  <c r="AG168" i="7"/>
  <c r="AH168" i="7"/>
  <c r="AJ168" i="7"/>
  <c r="AA169" i="7"/>
  <c r="AB169" i="7"/>
  <c r="AE169" i="7"/>
  <c r="AG169" i="7"/>
  <c r="AH169" i="7"/>
  <c r="AJ169" i="7"/>
  <c r="AA170" i="7"/>
  <c r="AB170" i="7"/>
  <c r="AE170" i="7"/>
  <c r="AG170" i="7"/>
  <c r="AH170" i="7"/>
  <c r="AJ170" i="7"/>
  <c r="AK170" i="7" s="1"/>
  <c r="AA171" i="7"/>
  <c r="AB171" i="7"/>
  <c r="AE171" i="7"/>
  <c r="AG171" i="7"/>
  <c r="AH171" i="7"/>
  <c r="AJ171" i="7"/>
  <c r="AA172" i="7"/>
  <c r="AB172" i="7"/>
  <c r="AE172" i="7"/>
  <c r="AG172" i="7"/>
  <c r="AH172" i="7"/>
  <c r="AJ172" i="7"/>
  <c r="AA173" i="7"/>
  <c r="AB173" i="7"/>
  <c r="AE173" i="7"/>
  <c r="AG173" i="7"/>
  <c r="AH173" i="7"/>
  <c r="AJ173" i="7"/>
  <c r="AA174" i="7"/>
  <c r="AB174" i="7"/>
  <c r="AE174" i="7"/>
  <c r="AG174" i="7"/>
  <c r="AH174" i="7"/>
  <c r="AJ174" i="7"/>
  <c r="AA175" i="7"/>
  <c r="AB175" i="7"/>
  <c r="AC175" i="7" s="1"/>
  <c r="AE175" i="7"/>
  <c r="AG175" i="7"/>
  <c r="AH175" i="7"/>
  <c r="AJ175" i="7"/>
  <c r="AA176" i="7"/>
  <c r="AB176" i="7"/>
  <c r="AE176" i="7"/>
  <c r="AG176" i="7"/>
  <c r="AH176" i="7"/>
  <c r="AJ176" i="7"/>
  <c r="AA177" i="7"/>
  <c r="AB177" i="7"/>
  <c r="AE177" i="7"/>
  <c r="AG177" i="7"/>
  <c r="AH177" i="7"/>
  <c r="AJ177" i="7"/>
  <c r="AK177" i="7" s="1"/>
  <c r="AA178" i="7"/>
  <c r="AB178" i="7"/>
  <c r="AE178" i="7"/>
  <c r="AG178" i="7"/>
  <c r="AH178" i="7"/>
  <c r="AJ178" i="7"/>
  <c r="AA179" i="7"/>
  <c r="AB179" i="7"/>
  <c r="AE179" i="7"/>
  <c r="AG179" i="7"/>
  <c r="AH179" i="7"/>
  <c r="AJ179" i="7"/>
  <c r="AK179" i="7" s="1"/>
  <c r="AA180" i="7"/>
  <c r="AB180" i="7"/>
  <c r="AE180" i="7"/>
  <c r="AG180" i="7"/>
  <c r="AH180" i="7"/>
  <c r="AJ180" i="7"/>
  <c r="AA181" i="7"/>
  <c r="AB181" i="7"/>
  <c r="AE181" i="7"/>
  <c r="AG181" i="7"/>
  <c r="AH181" i="7"/>
  <c r="AJ181" i="7"/>
  <c r="AA182" i="7"/>
  <c r="AB182" i="7"/>
  <c r="AE182" i="7"/>
  <c r="AG182" i="7"/>
  <c r="AH182" i="7"/>
  <c r="AJ182" i="7"/>
  <c r="AA183" i="7"/>
  <c r="AB183" i="7"/>
  <c r="AE183" i="7"/>
  <c r="AG183" i="7"/>
  <c r="AH183" i="7"/>
  <c r="AJ183" i="7"/>
  <c r="AA184" i="7"/>
  <c r="AB184" i="7"/>
  <c r="AE184" i="7"/>
  <c r="AG184" i="7"/>
  <c r="AH184" i="7"/>
  <c r="AJ184" i="7"/>
  <c r="AA185" i="7"/>
  <c r="AB185" i="7"/>
  <c r="AE185" i="7"/>
  <c r="AG185" i="7"/>
  <c r="AH185" i="7"/>
  <c r="AJ185" i="7"/>
  <c r="AA186" i="7"/>
  <c r="AB186" i="7"/>
  <c r="AC186" i="7" s="1"/>
  <c r="AE186" i="7"/>
  <c r="AG186" i="7"/>
  <c r="AH186" i="7"/>
  <c r="AJ186" i="7"/>
  <c r="AK186" i="7" s="1"/>
  <c r="AA187" i="7"/>
  <c r="AB187" i="7"/>
  <c r="AE187" i="7"/>
  <c r="AG187" i="7"/>
  <c r="AH187" i="7"/>
  <c r="AJ187" i="7"/>
  <c r="AA188" i="7"/>
  <c r="AB188" i="7"/>
  <c r="AE188" i="7"/>
  <c r="AG188" i="7"/>
  <c r="AH188" i="7"/>
  <c r="AJ188" i="7"/>
  <c r="AA189" i="7"/>
  <c r="AB189" i="7"/>
  <c r="AE189" i="7"/>
  <c r="AG189" i="7"/>
  <c r="AH189" i="7"/>
  <c r="AJ189" i="7"/>
  <c r="AA190" i="7"/>
  <c r="AB190" i="7"/>
  <c r="AE190" i="7"/>
  <c r="AG190" i="7"/>
  <c r="AH190" i="7"/>
  <c r="AJ190" i="7"/>
  <c r="AA191" i="7"/>
  <c r="AB191" i="7"/>
  <c r="AC191" i="7" s="1"/>
  <c r="AE191" i="7"/>
  <c r="AG191" i="7"/>
  <c r="AH191" i="7"/>
  <c r="AJ191" i="7"/>
  <c r="AA192" i="7"/>
  <c r="AB192" i="7"/>
  <c r="AE192" i="7"/>
  <c r="AG192" i="7"/>
  <c r="AH192" i="7"/>
  <c r="AJ192" i="7"/>
  <c r="AA193" i="7"/>
  <c r="AB193" i="7"/>
  <c r="AC193" i="7" s="1"/>
  <c r="AE193" i="7"/>
  <c r="AG193" i="7"/>
  <c r="AH193" i="7"/>
  <c r="AJ193" i="7"/>
  <c r="AA194" i="7"/>
  <c r="AB194" i="7"/>
  <c r="AE194" i="7"/>
  <c r="AG194" i="7"/>
  <c r="AH194" i="7"/>
  <c r="AJ194" i="7"/>
  <c r="AA195" i="7"/>
  <c r="AB195" i="7"/>
  <c r="AE195" i="7"/>
  <c r="AG195" i="7"/>
  <c r="AH195" i="7"/>
  <c r="AJ195" i="7"/>
  <c r="AA196" i="7"/>
  <c r="AB196" i="7"/>
  <c r="AC196" i="7" s="1"/>
  <c r="AE196" i="7"/>
  <c r="AG196" i="7"/>
  <c r="AH196" i="7"/>
  <c r="AJ196" i="7"/>
  <c r="AA197" i="7"/>
  <c r="AB197" i="7"/>
  <c r="AE197" i="7"/>
  <c r="AG197" i="7"/>
  <c r="AH197" i="7"/>
  <c r="AJ197" i="7"/>
  <c r="AA198" i="7"/>
  <c r="AB198" i="7"/>
  <c r="AC198" i="7" s="1"/>
  <c r="AE198" i="7"/>
  <c r="AG198" i="7"/>
  <c r="AH198" i="7"/>
  <c r="AJ198" i="7"/>
  <c r="AA199" i="7"/>
  <c r="AB199" i="7"/>
  <c r="AE199" i="7"/>
  <c r="AG199" i="7"/>
  <c r="AH199" i="7"/>
  <c r="AJ199" i="7"/>
  <c r="AA200" i="7"/>
  <c r="AB200" i="7"/>
  <c r="AE200" i="7"/>
  <c r="AG200" i="7"/>
  <c r="AH200" i="7"/>
  <c r="AJ200" i="7"/>
  <c r="AA201" i="7"/>
  <c r="AB201" i="7"/>
  <c r="AE201" i="7"/>
  <c r="AG201" i="7"/>
  <c r="AH201" i="7"/>
  <c r="AJ201" i="7"/>
  <c r="AA202" i="7"/>
  <c r="AB202" i="7"/>
  <c r="AE202" i="7"/>
  <c r="AG202" i="7"/>
  <c r="AH202" i="7"/>
  <c r="AJ202" i="7"/>
  <c r="AA203" i="7"/>
  <c r="AB203" i="7"/>
  <c r="AE203" i="7"/>
  <c r="AG203" i="7"/>
  <c r="AH203" i="7"/>
  <c r="AJ203" i="7"/>
  <c r="AA204" i="7"/>
  <c r="AB204" i="7"/>
  <c r="AE204" i="7"/>
  <c r="AG204" i="7"/>
  <c r="AH204" i="7"/>
  <c r="AJ204" i="7"/>
  <c r="AA205" i="7"/>
  <c r="AB205" i="7"/>
  <c r="AE205" i="7"/>
  <c r="AG205" i="7"/>
  <c r="AH205" i="7"/>
  <c r="AJ205" i="7"/>
  <c r="AA206" i="7"/>
  <c r="AB206" i="7"/>
  <c r="AE206" i="7"/>
  <c r="AG206" i="7"/>
  <c r="AH206" i="7"/>
  <c r="AJ206" i="7"/>
  <c r="AA207" i="7"/>
  <c r="AB207" i="7"/>
  <c r="AE207" i="7"/>
  <c r="AG207" i="7"/>
  <c r="AH207" i="7"/>
  <c r="AJ207" i="7"/>
  <c r="AA208" i="7"/>
  <c r="AB208" i="7"/>
  <c r="AE208" i="7"/>
  <c r="AG208" i="7"/>
  <c r="AH208" i="7"/>
  <c r="AJ208" i="7"/>
  <c r="AA209" i="7"/>
  <c r="AB209" i="7"/>
  <c r="AE209" i="7"/>
  <c r="AG209" i="7"/>
  <c r="AH209" i="7"/>
  <c r="AJ209" i="7"/>
  <c r="AA210" i="7"/>
  <c r="AB210" i="7"/>
  <c r="AE210" i="7"/>
  <c r="AG210" i="7"/>
  <c r="AH210" i="7"/>
  <c r="AJ210" i="7"/>
  <c r="AA211" i="7"/>
  <c r="AB211" i="7"/>
  <c r="AE211" i="7"/>
  <c r="AG211" i="7"/>
  <c r="AH211" i="7"/>
  <c r="AJ211" i="7"/>
  <c r="AA212" i="7"/>
  <c r="AB212" i="7"/>
  <c r="AE212" i="7"/>
  <c r="AG212" i="7"/>
  <c r="AH212" i="7"/>
  <c r="AJ212" i="7"/>
  <c r="AA213" i="7"/>
  <c r="AB213" i="7"/>
  <c r="AE213" i="7"/>
  <c r="AG213" i="7"/>
  <c r="AH213" i="7"/>
  <c r="AJ213" i="7"/>
  <c r="AA214" i="7"/>
  <c r="AB214" i="7"/>
  <c r="AE214" i="7"/>
  <c r="AG214" i="7"/>
  <c r="AH214" i="7"/>
  <c r="AJ214" i="7"/>
  <c r="AK214" i="7" s="1"/>
  <c r="AA215" i="7"/>
  <c r="AB215" i="7"/>
  <c r="AE215" i="7"/>
  <c r="AG215" i="7"/>
  <c r="AH215" i="7"/>
  <c r="AJ215" i="7"/>
  <c r="AA216" i="7"/>
  <c r="AB216" i="7"/>
  <c r="AE216" i="7"/>
  <c r="AG216" i="7"/>
  <c r="AH216" i="7"/>
  <c r="AJ216" i="7"/>
  <c r="AA217" i="7"/>
  <c r="AB217" i="7"/>
  <c r="AE217" i="7"/>
  <c r="AG217" i="7"/>
  <c r="AH217" i="7"/>
  <c r="AJ217" i="7"/>
  <c r="AA218" i="7"/>
  <c r="AB218" i="7"/>
  <c r="AC218" i="7" s="1"/>
  <c r="AE218" i="7"/>
  <c r="AG218" i="7"/>
  <c r="AH218" i="7"/>
  <c r="AJ218" i="7"/>
  <c r="AA219" i="7"/>
  <c r="AB219" i="7"/>
  <c r="AE219" i="7"/>
  <c r="AG219" i="7"/>
  <c r="AH219" i="7"/>
  <c r="AJ219" i="7"/>
  <c r="AA220" i="7"/>
  <c r="AB220" i="7"/>
  <c r="AE220" i="7"/>
  <c r="AG220" i="7"/>
  <c r="AH220" i="7"/>
  <c r="AJ220" i="7"/>
  <c r="AA221" i="7"/>
  <c r="AB221" i="7"/>
  <c r="AE221" i="7"/>
  <c r="AG221" i="7"/>
  <c r="AH221" i="7"/>
  <c r="AJ221" i="7"/>
  <c r="AA222" i="7"/>
  <c r="AB222" i="7"/>
  <c r="AC222" i="7" s="1"/>
  <c r="AE222" i="7"/>
  <c r="AG222" i="7"/>
  <c r="AH222" i="7"/>
  <c r="AJ222" i="7"/>
  <c r="AA223" i="7"/>
  <c r="AB223" i="7"/>
  <c r="AE223" i="7"/>
  <c r="AG223" i="7"/>
  <c r="AH223" i="7"/>
  <c r="AJ223" i="7"/>
  <c r="AA224" i="7"/>
  <c r="AB224" i="7"/>
  <c r="AE224" i="7"/>
  <c r="AG224" i="7"/>
  <c r="AH224" i="7"/>
  <c r="AJ224" i="7"/>
  <c r="AA225" i="7"/>
  <c r="AB225" i="7"/>
  <c r="AE225" i="7"/>
  <c r="AG225" i="7"/>
  <c r="AH225" i="7"/>
  <c r="AJ225" i="7"/>
  <c r="AA226" i="7"/>
  <c r="AB226" i="7"/>
  <c r="AE226" i="7"/>
  <c r="AG226" i="7"/>
  <c r="AH226" i="7"/>
  <c r="AJ226" i="7"/>
  <c r="AA227" i="7"/>
  <c r="AB227" i="7"/>
  <c r="AE227" i="7"/>
  <c r="AG227" i="7"/>
  <c r="AH227" i="7"/>
  <c r="AJ227" i="7"/>
  <c r="AA228" i="7"/>
  <c r="AB228" i="7"/>
  <c r="AE228" i="7"/>
  <c r="AG228" i="7"/>
  <c r="AH228" i="7"/>
  <c r="AJ228" i="7"/>
  <c r="AA229" i="7"/>
  <c r="AB229" i="7"/>
  <c r="AC229" i="7" s="1"/>
  <c r="AE229" i="7"/>
  <c r="AG229" i="7"/>
  <c r="AH229" i="7"/>
  <c r="AJ229" i="7"/>
  <c r="AA230" i="7"/>
  <c r="AB230" i="7"/>
  <c r="AC230" i="7"/>
  <c r="AE230" i="7"/>
  <c r="AG230" i="7"/>
  <c r="AH230" i="7"/>
  <c r="AJ230" i="7"/>
  <c r="AA231" i="7"/>
  <c r="AB231" i="7"/>
  <c r="AE231" i="7"/>
  <c r="AG231" i="7"/>
  <c r="AH231" i="7"/>
  <c r="AJ231" i="7"/>
  <c r="AA232" i="7"/>
  <c r="AB232" i="7"/>
  <c r="AE232" i="7"/>
  <c r="AG232" i="7"/>
  <c r="AH232" i="7"/>
  <c r="AJ232" i="7"/>
  <c r="AA233" i="7"/>
  <c r="AB233" i="7"/>
  <c r="AC233" i="7" s="1"/>
  <c r="AE233" i="7"/>
  <c r="AG233" i="7"/>
  <c r="AH233" i="7"/>
  <c r="AJ233" i="7"/>
  <c r="AA234" i="7"/>
  <c r="AB234" i="7"/>
  <c r="AE234" i="7"/>
  <c r="AG234" i="7"/>
  <c r="AH234" i="7"/>
  <c r="AJ234" i="7"/>
  <c r="AA235" i="7"/>
  <c r="AB235" i="7"/>
  <c r="AE235" i="7"/>
  <c r="AG235" i="7"/>
  <c r="AH235" i="7"/>
  <c r="AJ235" i="7"/>
  <c r="AA236" i="7"/>
  <c r="AB236" i="7"/>
  <c r="AE236" i="7"/>
  <c r="AG236" i="7"/>
  <c r="AH236" i="7"/>
  <c r="AJ236" i="7"/>
  <c r="AA237" i="7"/>
  <c r="AB237" i="7"/>
  <c r="AE237" i="7"/>
  <c r="AG237" i="7"/>
  <c r="AH237" i="7"/>
  <c r="AJ237" i="7"/>
  <c r="AA238" i="7"/>
  <c r="AB238" i="7"/>
  <c r="AC238" i="7"/>
  <c r="AE238" i="7"/>
  <c r="AG238" i="7"/>
  <c r="AH238" i="7"/>
  <c r="AJ238" i="7"/>
  <c r="AA239" i="7"/>
  <c r="AB239" i="7"/>
  <c r="AE239" i="7"/>
  <c r="AG239" i="7"/>
  <c r="AH239" i="7"/>
  <c r="AJ239" i="7"/>
  <c r="AA240" i="7"/>
  <c r="AB240" i="7"/>
  <c r="AE240" i="7"/>
  <c r="AG240" i="7"/>
  <c r="AH240" i="7"/>
  <c r="AJ240" i="7"/>
  <c r="AA241" i="7"/>
  <c r="AB241" i="7"/>
  <c r="AE241" i="7"/>
  <c r="AG241" i="7"/>
  <c r="AH241" i="7"/>
  <c r="AJ241" i="7"/>
  <c r="AA242" i="7"/>
  <c r="AB242" i="7"/>
  <c r="AE242" i="7"/>
  <c r="AG242" i="7"/>
  <c r="AH242" i="7"/>
  <c r="AJ242" i="7"/>
  <c r="AA243" i="7"/>
  <c r="AB243" i="7"/>
  <c r="AE243" i="7"/>
  <c r="AG243" i="7"/>
  <c r="AH243" i="7"/>
  <c r="AJ243" i="7"/>
  <c r="AA244" i="7"/>
  <c r="AB244" i="7"/>
  <c r="AE244" i="7"/>
  <c r="AG244" i="7"/>
  <c r="AH244" i="7"/>
  <c r="AJ244" i="7"/>
  <c r="AA245" i="7"/>
  <c r="AB245" i="7"/>
  <c r="AC245" i="7" s="1"/>
  <c r="AE245" i="7"/>
  <c r="AG245" i="7"/>
  <c r="AH245" i="7"/>
  <c r="AJ245" i="7"/>
  <c r="AA246" i="7"/>
  <c r="AB246" i="7"/>
  <c r="AC246" i="7"/>
  <c r="AE246" i="7"/>
  <c r="AG246" i="7"/>
  <c r="AH246" i="7"/>
  <c r="AJ246" i="7"/>
  <c r="AA247" i="7"/>
  <c r="AB247" i="7"/>
  <c r="AE247" i="7"/>
  <c r="AG247" i="7"/>
  <c r="AH247" i="7"/>
  <c r="AJ247" i="7"/>
  <c r="AA248" i="7"/>
  <c r="AB248" i="7"/>
  <c r="AE248" i="7"/>
  <c r="AG248" i="7"/>
  <c r="AH248" i="7"/>
  <c r="AJ248" i="7"/>
  <c r="AA249" i="7"/>
  <c r="AB249" i="7"/>
  <c r="AC249" i="7" s="1"/>
  <c r="AE249" i="7"/>
  <c r="AG249" i="7"/>
  <c r="AH249" i="7"/>
  <c r="AJ249" i="7"/>
  <c r="AA250" i="7"/>
  <c r="AB250" i="7"/>
  <c r="AE250" i="7"/>
  <c r="AG250" i="7"/>
  <c r="AH250" i="7"/>
  <c r="AJ250" i="7"/>
  <c r="AA251" i="7"/>
  <c r="AB251" i="7"/>
  <c r="AE251" i="7"/>
  <c r="AG251" i="7"/>
  <c r="AH251" i="7"/>
  <c r="AJ251" i="7"/>
  <c r="AA252" i="7"/>
  <c r="AB252" i="7"/>
  <c r="AE252" i="7"/>
  <c r="AG252" i="7"/>
  <c r="AH252" i="7"/>
  <c r="AJ252" i="7"/>
  <c r="AA253" i="7"/>
  <c r="AB253" i="7"/>
  <c r="AC253" i="7" s="1"/>
  <c r="AE253" i="7"/>
  <c r="AG253" i="7"/>
  <c r="AH253" i="7"/>
  <c r="AJ253" i="7"/>
  <c r="AA254" i="7"/>
  <c r="AB254" i="7"/>
  <c r="AE254" i="7"/>
  <c r="AG254" i="7"/>
  <c r="AH254" i="7"/>
  <c r="AJ254" i="7"/>
  <c r="AA255" i="7"/>
  <c r="AB255" i="7"/>
  <c r="AE255" i="7"/>
  <c r="AG255" i="7"/>
  <c r="AH255" i="7"/>
  <c r="AJ255" i="7"/>
  <c r="AA256" i="7"/>
  <c r="AB256" i="7"/>
  <c r="AE256" i="7"/>
  <c r="AG256" i="7"/>
  <c r="AH256" i="7"/>
  <c r="AJ256" i="7"/>
  <c r="AA257" i="7"/>
  <c r="AB257" i="7"/>
  <c r="AC257" i="7" s="1"/>
  <c r="AE257" i="7"/>
  <c r="AG257" i="7"/>
  <c r="AH257" i="7"/>
  <c r="AJ257" i="7"/>
  <c r="AA258" i="7"/>
  <c r="AB258" i="7"/>
  <c r="AE258" i="7"/>
  <c r="AG258" i="7"/>
  <c r="AH258" i="7"/>
  <c r="AJ258" i="7"/>
  <c r="AA259" i="7"/>
  <c r="AB259" i="7"/>
  <c r="AE259" i="7"/>
  <c r="AG259" i="7"/>
  <c r="AH259" i="7"/>
  <c r="AJ259" i="7"/>
  <c r="AA260" i="7"/>
  <c r="AB260" i="7"/>
  <c r="AE260" i="7"/>
  <c r="AG260" i="7"/>
  <c r="AH260" i="7"/>
  <c r="AJ260" i="7"/>
  <c r="AA261" i="7"/>
  <c r="AB261" i="7"/>
  <c r="AC261" i="7" s="1"/>
  <c r="AE261" i="7"/>
  <c r="AG261" i="7"/>
  <c r="AH261" i="7"/>
  <c r="AJ261" i="7"/>
  <c r="AA262" i="7"/>
  <c r="AB262" i="7"/>
  <c r="AE262" i="7"/>
  <c r="AG262" i="7"/>
  <c r="AH262" i="7"/>
  <c r="AJ262" i="7"/>
  <c r="AA263" i="7"/>
  <c r="AB263" i="7"/>
  <c r="AC263" i="7"/>
  <c r="AE263" i="7"/>
  <c r="AG263" i="7"/>
  <c r="AH263" i="7"/>
  <c r="AJ263" i="7"/>
  <c r="AA264" i="7"/>
  <c r="AB264" i="7"/>
  <c r="AE264" i="7"/>
  <c r="AG264" i="7"/>
  <c r="AH264" i="7"/>
  <c r="AJ264" i="7"/>
  <c r="AA265" i="7"/>
  <c r="AB265" i="7"/>
  <c r="AE265" i="7"/>
  <c r="AG265" i="7"/>
  <c r="AH265" i="7"/>
  <c r="AJ265" i="7"/>
  <c r="AA266" i="7"/>
  <c r="AB266" i="7"/>
  <c r="AE266" i="7"/>
  <c r="AG266" i="7"/>
  <c r="AH266" i="7"/>
  <c r="AJ266" i="7"/>
  <c r="AA267" i="7"/>
  <c r="AB267" i="7"/>
  <c r="AE267" i="7"/>
  <c r="AG267" i="7"/>
  <c r="AH267" i="7"/>
  <c r="AJ267" i="7"/>
  <c r="AA268" i="7"/>
  <c r="AB268" i="7"/>
  <c r="AE268" i="7"/>
  <c r="AG268" i="7"/>
  <c r="AH268" i="7"/>
  <c r="AJ268" i="7"/>
  <c r="AA269" i="7"/>
  <c r="AB269" i="7"/>
  <c r="AC269" i="7" s="1"/>
  <c r="AE269" i="7"/>
  <c r="AG269" i="7"/>
  <c r="AH269" i="7"/>
  <c r="AJ269" i="7"/>
  <c r="AA270" i="7"/>
  <c r="AB270" i="7"/>
  <c r="AC270" i="7" s="1"/>
  <c r="AE270" i="7"/>
  <c r="AG270" i="7"/>
  <c r="AH270" i="7"/>
  <c r="AJ270" i="7"/>
  <c r="AA271" i="7"/>
  <c r="AB271" i="7"/>
  <c r="AE271" i="7"/>
  <c r="AG271" i="7"/>
  <c r="AH271" i="7"/>
  <c r="AJ271" i="7"/>
  <c r="AA272" i="7"/>
  <c r="AB272" i="7"/>
  <c r="AC272" i="7" s="1"/>
  <c r="AE272" i="7"/>
  <c r="AG272" i="7"/>
  <c r="AH272" i="7"/>
  <c r="AJ272" i="7"/>
  <c r="AA273" i="7"/>
  <c r="AB273" i="7"/>
  <c r="AE273" i="7"/>
  <c r="AG273" i="7"/>
  <c r="AH273" i="7"/>
  <c r="AJ273" i="7"/>
  <c r="AA274" i="7"/>
  <c r="AB274" i="7"/>
  <c r="AE274" i="7"/>
  <c r="AG274" i="7"/>
  <c r="AH274" i="7"/>
  <c r="AJ274" i="7"/>
  <c r="AA275" i="7"/>
  <c r="AB275" i="7"/>
  <c r="AE275" i="7"/>
  <c r="AG275" i="7"/>
  <c r="AH275" i="7"/>
  <c r="AJ275" i="7"/>
  <c r="AA276" i="7"/>
  <c r="AB276" i="7"/>
  <c r="AC276" i="7" s="1"/>
  <c r="AE276" i="7"/>
  <c r="AG276" i="7"/>
  <c r="AH276" i="7"/>
  <c r="AJ276" i="7"/>
  <c r="AA277" i="7"/>
  <c r="AB277" i="7"/>
  <c r="AC277" i="7" s="1"/>
  <c r="AE277" i="7"/>
  <c r="AG277" i="7"/>
  <c r="AH277" i="7"/>
  <c r="AJ277" i="7"/>
  <c r="AA278" i="7"/>
  <c r="AB278" i="7"/>
  <c r="AE278" i="7"/>
  <c r="AG278" i="7"/>
  <c r="AH278" i="7"/>
  <c r="AJ278" i="7"/>
  <c r="AA279" i="7"/>
  <c r="AB279" i="7"/>
  <c r="AE279" i="7"/>
  <c r="AG279" i="7"/>
  <c r="AH279" i="7"/>
  <c r="AJ279" i="7"/>
  <c r="AA280" i="7"/>
  <c r="AB280" i="7"/>
  <c r="AE280" i="7"/>
  <c r="AG280" i="7"/>
  <c r="AH280" i="7"/>
  <c r="AJ280" i="7"/>
  <c r="AA281" i="7"/>
  <c r="AB281" i="7"/>
  <c r="AE281" i="7"/>
  <c r="AG281" i="7"/>
  <c r="AH281" i="7"/>
  <c r="AJ281" i="7"/>
  <c r="AA282" i="7"/>
  <c r="AB282" i="7"/>
  <c r="AE282" i="7"/>
  <c r="AG282" i="7"/>
  <c r="AH282" i="7"/>
  <c r="AJ282" i="7"/>
  <c r="AA283" i="7"/>
  <c r="AB283" i="7"/>
  <c r="AE283" i="7"/>
  <c r="AG283" i="7"/>
  <c r="AH283" i="7"/>
  <c r="AJ283" i="7"/>
  <c r="AA284" i="7"/>
  <c r="AB284" i="7"/>
  <c r="AC284" i="7" s="1"/>
  <c r="AE284" i="7"/>
  <c r="AG284" i="7"/>
  <c r="AH284" i="7"/>
  <c r="AJ284" i="7"/>
  <c r="AA285" i="7"/>
  <c r="AB285" i="7"/>
  <c r="AE285" i="7"/>
  <c r="AG285" i="7"/>
  <c r="AH285" i="7"/>
  <c r="AJ285" i="7"/>
  <c r="AA286" i="7"/>
  <c r="AB286" i="7"/>
  <c r="AC286" i="7" s="1"/>
  <c r="AE286" i="7"/>
  <c r="AG286" i="7"/>
  <c r="AH286" i="7"/>
  <c r="AJ286" i="7"/>
  <c r="AA287" i="7"/>
  <c r="AB287" i="7"/>
  <c r="AC287" i="7" s="1"/>
  <c r="AE287" i="7"/>
  <c r="AG287" i="7"/>
  <c r="AH287" i="7"/>
  <c r="AJ287" i="7"/>
  <c r="AA288" i="7"/>
  <c r="AB288" i="7"/>
  <c r="AE288" i="7"/>
  <c r="AG288" i="7"/>
  <c r="AH288" i="7"/>
  <c r="AJ288" i="7"/>
  <c r="AA289" i="7"/>
  <c r="AB289" i="7"/>
  <c r="AE289" i="7"/>
  <c r="AG289" i="7"/>
  <c r="AH289" i="7"/>
  <c r="AJ289" i="7"/>
  <c r="AA290" i="7"/>
  <c r="AB290" i="7"/>
  <c r="AE290" i="7"/>
  <c r="AG290" i="7"/>
  <c r="AH290" i="7"/>
  <c r="AJ290" i="7"/>
  <c r="AA291" i="7"/>
  <c r="AB291" i="7"/>
  <c r="AE291" i="7"/>
  <c r="AG291" i="7"/>
  <c r="AH291" i="7"/>
  <c r="AJ291" i="7"/>
  <c r="AA292" i="7"/>
  <c r="AB292" i="7"/>
  <c r="AE292" i="7"/>
  <c r="AG292" i="7"/>
  <c r="AH292" i="7"/>
  <c r="AJ292" i="7"/>
  <c r="AA293" i="7"/>
  <c r="AB293" i="7"/>
  <c r="AC293" i="7" s="1"/>
  <c r="AE293" i="7"/>
  <c r="AG293" i="7"/>
  <c r="AH293" i="7"/>
  <c r="AJ293" i="7"/>
  <c r="AA294" i="7"/>
  <c r="AB294" i="7"/>
  <c r="AC294" i="7" s="1"/>
  <c r="AE294" i="7"/>
  <c r="AG294" i="7"/>
  <c r="AH294" i="7"/>
  <c r="AJ294" i="7"/>
  <c r="AA295" i="7"/>
  <c r="AB295" i="7"/>
  <c r="AE295" i="7"/>
  <c r="AG295" i="7"/>
  <c r="AH295" i="7"/>
  <c r="AJ295" i="7"/>
  <c r="AA296" i="7"/>
  <c r="AB296" i="7"/>
  <c r="AE296" i="7"/>
  <c r="AG296" i="7"/>
  <c r="AH296" i="7"/>
  <c r="AJ296" i="7"/>
  <c r="AA297" i="7"/>
  <c r="AB297" i="7"/>
  <c r="AE297" i="7"/>
  <c r="AG297" i="7"/>
  <c r="AH297" i="7"/>
  <c r="AJ297" i="7"/>
  <c r="AA298" i="7"/>
  <c r="AB298" i="7"/>
  <c r="AC298" i="7" s="1"/>
  <c r="AE298" i="7"/>
  <c r="AG298" i="7"/>
  <c r="AH298" i="7"/>
  <c r="AJ298" i="7"/>
  <c r="AA299" i="7"/>
  <c r="AB299" i="7"/>
  <c r="AE299" i="7"/>
  <c r="AG299" i="7"/>
  <c r="AH299" i="7"/>
  <c r="AJ299" i="7"/>
  <c r="AA300" i="7"/>
  <c r="AB300" i="7"/>
  <c r="AE300" i="7"/>
  <c r="AG300" i="7"/>
  <c r="AH300" i="7"/>
  <c r="AJ300" i="7"/>
  <c r="AA301" i="7"/>
  <c r="AB301" i="7"/>
  <c r="AC301" i="7" s="1"/>
  <c r="AE301" i="7"/>
  <c r="AG301" i="7"/>
  <c r="AH301" i="7"/>
  <c r="AJ301" i="7"/>
  <c r="AA302" i="7"/>
  <c r="AB302" i="7"/>
  <c r="AC302" i="7"/>
  <c r="AE302" i="7"/>
  <c r="AG302" i="7"/>
  <c r="AH302" i="7"/>
  <c r="AJ302" i="7"/>
  <c r="AA303" i="7"/>
  <c r="AB303" i="7"/>
  <c r="AE303" i="7"/>
  <c r="AG303" i="7"/>
  <c r="AH303" i="7"/>
  <c r="AJ303" i="7"/>
  <c r="AA304" i="7"/>
  <c r="AB304" i="7"/>
  <c r="AE304" i="7"/>
  <c r="AG304" i="7"/>
  <c r="AH304" i="7"/>
  <c r="AJ304" i="7"/>
  <c r="AA305" i="7"/>
  <c r="AB305" i="7"/>
  <c r="AE305" i="7"/>
  <c r="AG305" i="7"/>
  <c r="AH305" i="7"/>
  <c r="AJ305" i="7"/>
  <c r="AA306" i="7"/>
  <c r="AB306" i="7"/>
  <c r="AE306" i="7"/>
  <c r="AG306" i="7"/>
  <c r="AH306" i="7"/>
  <c r="AJ306" i="7"/>
  <c r="AA307" i="7"/>
  <c r="AB307" i="7"/>
  <c r="AC307" i="7" s="1"/>
  <c r="AE307" i="7"/>
  <c r="AG307" i="7"/>
  <c r="AH307" i="7"/>
  <c r="AJ307" i="7"/>
  <c r="AA308" i="7"/>
  <c r="AC308" i="7" s="1"/>
  <c r="AB308" i="7"/>
  <c r="AE308" i="7"/>
  <c r="AG308" i="7"/>
  <c r="AH308" i="7"/>
  <c r="AJ308" i="7"/>
  <c r="AA309" i="7"/>
  <c r="AB309" i="7"/>
  <c r="AC309" i="7" s="1"/>
  <c r="AE309" i="7"/>
  <c r="AG309" i="7"/>
  <c r="AH309" i="7"/>
  <c r="AJ309" i="7"/>
  <c r="AA310" i="7"/>
  <c r="AB310" i="7"/>
  <c r="AE310" i="7"/>
  <c r="AG310" i="7"/>
  <c r="AH310" i="7"/>
  <c r="AJ310" i="7"/>
  <c r="AA311" i="7"/>
  <c r="AB311" i="7"/>
  <c r="AE311" i="7"/>
  <c r="AK311" i="7" s="1"/>
  <c r="AG311" i="7"/>
  <c r="AH311" i="7"/>
  <c r="AJ311" i="7"/>
  <c r="AA312" i="7"/>
  <c r="AB312" i="7"/>
  <c r="AC312" i="7" s="1"/>
  <c r="AE312" i="7"/>
  <c r="AG312" i="7"/>
  <c r="AH312" i="7"/>
  <c r="AJ312" i="7"/>
  <c r="AA313" i="7"/>
  <c r="AB313" i="7"/>
  <c r="AE313" i="7"/>
  <c r="AG313" i="7"/>
  <c r="AH313" i="7"/>
  <c r="AJ313" i="7"/>
  <c r="AA314" i="7"/>
  <c r="AB314" i="7"/>
  <c r="AE314" i="7"/>
  <c r="AK314" i="7" s="1"/>
  <c r="AG314" i="7"/>
  <c r="AH314" i="7"/>
  <c r="AJ314" i="7"/>
  <c r="AA315" i="7"/>
  <c r="AB315" i="7"/>
  <c r="AE315" i="7"/>
  <c r="AG315" i="7"/>
  <c r="AH315" i="7"/>
  <c r="AJ315" i="7"/>
  <c r="AA316" i="7"/>
  <c r="AB316" i="7"/>
  <c r="AC316" i="7"/>
  <c r="AE316" i="7"/>
  <c r="AG316" i="7"/>
  <c r="AH316" i="7"/>
  <c r="AJ316" i="7"/>
  <c r="AA317" i="7"/>
  <c r="AB317" i="7"/>
  <c r="AE317" i="7"/>
  <c r="AG317" i="7"/>
  <c r="AH317" i="7"/>
  <c r="AJ317" i="7"/>
  <c r="AA318" i="7"/>
  <c r="AB318" i="7"/>
  <c r="AC318" i="7"/>
  <c r="AE318" i="7"/>
  <c r="AG318" i="7"/>
  <c r="AH318" i="7"/>
  <c r="AJ318" i="7"/>
  <c r="AA319" i="7"/>
  <c r="AB319" i="7"/>
  <c r="AE319" i="7"/>
  <c r="AG319" i="7"/>
  <c r="AH319" i="7"/>
  <c r="AJ319" i="7"/>
  <c r="AA320" i="7"/>
  <c r="AB320" i="7"/>
  <c r="AE320" i="7"/>
  <c r="AG320" i="7"/>
  <c r="AH320" i="7"/>
  <c r="AJ320" i="7"/>
  <c r="AA321" i="7"/>
  <c r="AB321" i="7"/>
  <c r="AE321" i="7"/>
  <c r="AG321" i="7"/>
  <c r="AH321" i="7"/>
  <c r="AJ321" i="7"/>
  <c r="AA322" i="7"/>
  <c r="AB322" i="7"/>
  <c r="AE322" i="7"/>
  <c r="AG322" i="7"/>
  <c r="AH322" i="7"/>
  <c r="AJ322" i="7"/>
  <c r="AA323" i="7"/>
  <c r="AB323" i="7"/>
  <c r="AC323" i="7" s="1"/>
  <c r="AE323" i="7"/>
  <c r="AG323" i="7"/>
  <c r="AH323" i="7"/>
  <c r="AJ323" i="7"/>
  <c r="AA324" i="7"/>
  <c r="AB324" i="7"/>
  <c r="AE324" i="7"/>
  <c r="AG324" i="7"/>
  <c r="AH324" i="7"/>
  <c r="AJ324" i="7"/>
  <c r="AA325" i="7"/>
  <c r="AB325" i="7"/>
  <c r="AC325" i="7" s="1"/>
  <c r="AE325" i="7"/>
  <c r="AG325" i="7"/>
  <c r="AH325" i="7"/>
  <c r="AJ325" i="7"/>
  <c r="AA326" i="7"/>
  <c r="AB326" i="7"/>
  <c r="AC326" i="7" s="1"/>
  <c r="AE326" i="7"/>
  <c r="AG326" i="7"/>
  <c r="AH326" i="7"/>
  <c r="AJ326" i="7"/>
  <c r="AA327" i="7"/>
  <c r="AB327" i="7"/>
  <c r="AC327" i="7"/>
  <c r="AE327" i="7"/>
  <c r="AG327" i="7"/>
  <c r="AH327" i="7"/>
  <c r="AJ327" i="7"/>
  <c r="AA328" i="7"/>
  <c r="AB328" i="7"/>
  <c r="AE328" i="7"/>
  <c r="AG328" i="7"/>
  <c r="AH328" i="7"/>
  <c r="AJ328" i="7"/>
  <c r="AA329" i="7"/>
  <c r="AB329" i="7"/>
  <c r="AC329" i="7" s="1"/>
  <c r="AE329" i="7"/>
  <c r="AG329" i="7"/>
  <c r="AH329" i="7"/>
  <c r="AJ329" i="7"/>
  <c r="AA330" i="7"/>
  <c r="AB330" i="7"/>
  <c r="AE330" i="7"/>
  <c r="AG330" i="7"/>
  <c r="AH330" i="7"/>
  <c r="AJ330" i="7"/>
  <c r="AA331" i="7"/>
  <c r="AB331" i="7"/>
  <c r="AE331" i="7"/>
  <c r="AG331" i="7"/>
  <c r="AH331" i="7"/>
  <c r="AJ331" i="7"/>
  <c r="AA332" i="7"/>
  <c r="AB332" i="7"/>
  <c r="AE332" i="7"/>
  <c r="AG332" i="7"/>
  <c r="AH332" i="7"/>
  <c r="AJ332" i="7"/>
  <c r="AA333" i="7"/>
  <c r="AB333" i="7"/>
  <c r="AC333" i="7" s="1"/>
  <c r="AE333" i="7"/>
  <c r="AG333" i="7"/>
  <c r="AH333" i="7"/>
  <c r="AJ333" i="7"/>
  <c r="AA334" i="7"/>
  <c r="AB334" i="7"/>
  <c r="AC334" i="7" s="1"/>
  <c r="AE334" i="7"/>
  <c r="AG334" i="7"/>
  <c r="AH334" i="7"/>
  <c r="AJ334" i="7"/>
  <c r="AA335" i="7"/>
  <c r="AB335" i="7"/>
  <c r="AE335" i="7"/>
  <c r="AG335" i="7"/>
  <c r="AH335" i="7"/>
  <c r="AJ335" i="7"/>
  <c r="AA336" i="7"/>
  <c r="AB336" i="7"/>
  <c r="AE336" i="7"/>
  <c r="AG336" i="7"/>
  <c r="AH336" i="7"/>
  <c r="AJ336" i="7"/>
  <c r="AA337" i="7"/>
  <c r="AB337" i="7"/>
  <c r="AC337" i="7" s="1"/>
  <c r="AE337" i="7"/>
  <c r="AG337" i="7"/>
  <c r="AH337" i="7"/>
  <c r="AJ337" i="7"/>
  <c r="AA338" i="7"/>
  <c r="AB338" i="7"/>
  <c r="AE338" i="7"/>
  <c r="AG338" i="7"/>
  <c r="AH338" i="7"/>
  <c r="AJ338" i="7"/>
  <c r="AA339" i="7"/>
  <c r="AB339" i="7"/>
  <c r="AE339" i="7"/>
  <c r="AG339" i="7"/>
  <c r="AH339" i="7"/>
  <c r="AJ339" i="7"/>
  <c r="AA340" i="7"/>
  <c r="AB340" i="7"/>
  <c r="AE340" i="7"/>
  <c r="AG340" i="7"/>
  <c r="AH340" i="7"/>
  <c r="AJ340" i="7"/>
  <c r="AA341" i="7"/>
  <c r="AB341" i="7"/>
  <c r="AC341" i="7" s="1"/>
  <c r="AE341" i="7"/>
  <c r="AG341" i="7"/>
  <c r="AH341" i="7"/>
  <c r="AJ341" i="7"/>
  <c r="AA342" i="7"/>
  <c r="AB342" i="7"/>
  <c r="AE342" i="7"/>
  <c r="AG342" i="7"/>
  <c r="AH342" i="7"/>
  <c r="AJ342" i="7"/>
  <c r="AA343" i="7"/>
  <c r="AB343" i="7"/>
  <c r="AE343" i="7"/>
  <c r="AG343" i="7"/>
  <c r="AH343" i="7"/>
  <c r="AJ343" i="7"/>
  <c r="AA344" i="7"/>
  <c r="AB344" i="7"/>
  <c r="AE344" i="7"/>
  <c r="AG344" i="7"/>
  <c r="AH344" i="7"/>
  <c r="AJ344" i="7"/>
  <c r="AA345" i="7"/>
  <c r="AB345" i="7"/>
  <c r="AE345" i="7"/>
  <c r="AG345" i="7"/>
  <c r="AH345" i="7"/>
  <c r="AJ345" i="7"/>
  <c r="AA346" i="7"/>
  <c r="AB346" i="7"/>
  <c r="AE346" i="7"/>
  <c r="AG346" i="7"/>
  <c r="AH346" i="7"/>
  <c r="AJ346" i="7"/>
  <c r="AA347" i="7"/>
  <c r="AB347" i="7"/>
  <c r="AE347" i="7"/>
  <c r="AG347" i="7"/>
  <c r="AH347" i="7"/>
  <c r="AJ347" i="7"/>
  <c r="AA348" i="7"/>
  <c r="AB348" i="7"/>
  <c r="AC348" i="7" s="1"/>
  <c r="AE348" i="7"/>
  <c r="AG348" i="7"/>
  <c r="AH348" i="7"/>
  <c r="AJ348" i="7"/>
  <c r="AA349" i="7"/>
  <c r="AB349" i="7"/>
  <c r="AC349" i="7" s="1"/>
  <c r="AE349" i="7"/>
  <c r="AG349" i="7"/>
  <c r="AH349" i="7"/>
  <c r="AJ349" i="7"/>
  <c r="AA350" i="7"/>
  <c r="AB350" i="7"/>
  <c r="AE350" i="7"/>
  <c r="AG350" i="7"/>
  <c r="AH350" i="7"/>
  <c r="AJ350" i="7"/>
  <c r="AA351" i="7"/>
  <c r="AB351" i="7"/>
  <c r="AE351" i="7"/>
  <c r="AG351" i="7"/>
  <c r="AH351" i="7"/>
  <c r="AJ351" i="7"/>
  <c r="AA352" i="7"/>
  <c r="AB352" i="7"/>
  <c r="AC352" i="7" s="1"/>
  <c r="AE352" i="7"/>
  <c r="AG352" i="7"/>
  <c r="AH352" i="7"/>
  <c r="AJ352" i="7"/>
  <c r="AA353" i="7"/>
  <c r="AB353" i="7"/>
  <c r="AE353" i="7"/>
  <c r="AG353" i="7"/>
  <c r="AH353" i="7"/>
  <c r="AJ353" i="7"/>
  <c r="AA354" i="7"/>
  <c r="AB354" i="7"/>
  <c r="AE354" i="7"/>
  <c r="AG354" i="7"/>
  <c r="AH354" i="7"/>
  <c r="AJ354" i="7"/>
  <c r="AA355" i="7"/>
  <c r="AB355" i="7"/>
  <c r="AC355" i="7" s="1"/>
  <c r="AE355" i="7"/>
  <c r="AG355" i="7"/>
  <c r="AH355" i="7"/>
  <c r="AJ355" i="7"/>
  <c r="AA356" i="7"/>
  <c r="AB356" i="7"/>
  <c r="AE356" i="7"/>
  <c r="AG356" i="7"/>
  <c r="AH356" i="7"/>
  <c r="AJ356" i="7"/>
  <c r="AA357" i="7"/>
  <c r="AB357" i="7"/>
  <c r="AC357" i="7" s="1"/>
  <c r="AE357" i="7"/>
  <c r="AG357" i="7"/>
  <c r="AH357" i="7"/>
  <c r="AJ357" i="7"/>
  <c r="AA358" i="7"/>
  <c r="AB358" i="7"/>
  <c r="AE358" i="7"/>
  <c r="AG358" i="7"/>
  <c r="AH358" i="7"/>
  <c r="AJ358" i="7"/>
  <c r="AA359" i="7"/>
  <c r="AB359" i="7"/>
  <c r="AE359" i="7"/>
  <c r="AG359" i="7"/>
  <c r="AH359" i="7"/>
  <c r="AJ359" i="7"/>
  <c r="AA360" i="7"/>
  <c r="AB360" i="7"/>
  <c r="AE360" i="7"/>
  <c r="AG360" i="7"/>
  <c r="AH360" i="7"/>
  <c r="AJ360" i="7"/>
  <c r="AA361" i="7"/>
  <c r="AB361" i="7"/>
  <c r="AC361" i="7" s="1"/>
  <c r="AE361" i="7"/>
  <c r="AG361" i="7"/>
  <c r="AH361" i="7"/>
  <c r="AJ361" i="7"/>
  <c r="AA362" i="7"/>
  <c r="AB362" i="7"/>
  <c r="AC362" i="7" s="1"/>
  <c r="AE362" i="7"/>
  <c r="AG362" i="7"/>
  <c r="AH362" i="7"/>
  <c r="AJ362" i="7"/>
  <c r="AA363" i="7"/>
  <c r="AB363" i="7"/>
  <c r="AE363" i="7"/>
  <c r="AG363" i="7"/>
  <c r="AH363" i="7"/>
  <c r="AJ363" i="7"/>
  <c r="AA364" i="7"/>
  <c r="AB364" i="7"/>
  <c r="AE364" i="7"/>
  <c r="AG364" i="7"/>
  <c r="AH364" i="7"/>
  <c r="AJ364" i="7"/>
  <c r="AA365" i="7"/>
  <c r="AB365" i="7"/>
  <c r="AE365" i="7"/>
  <c r="AG365" i="7"/>
  <c r="AH365" i="7"/>
  <c r="AJ365" i="7"/>
  <c r="AA366" i="7"/>
  <c r="AB366" i="7"/>
  <c r="AC366" i="7" s="1"/>
  <c r="AE366" i="7"/>
  <c r="AG366" i="7"/>
  <c r="AH366" i="7"/>
  <c r="AJ366" i="7"/>
  <c r="AA367" i="7"/>
  <c r="AB367" i="7"/>
  <c r="AE367" i="7"/>
  <c r="AG367" i="7"/>
  <c r="AH367" i="7"/>
  <c r="AJ367" i="7"/>
  <c r="AA368" i="7"/>
  <c r="AB368" i="7"/>
  <c r="AE368" i="7"/>
  <c r="AG368" i="7"/>
  <c r="AH368" i="7"/>
  <c r="AJ368" i="7"/>
  <c r="AA369" i="7"/>
  <c r="AB369" i="7"/>
  <c r="AC369" i="7" s="1"/>
  <c r="AE369" i="7"/>
  <c r="AG369" i="7"/>
  <c r="AH369" i="7"/>
  <c r="AJ369" i="7"/>
  <c r="AA370" i="7"/>
  <c r="AB370" i="7"/>
  <c r="AE370" i="7"/>
  <c r="AG370" i="7"/>
  <c r="AH370" i="7"/>
  <c r="AJ370" i="7"/>
  <c r="AA371" i="7"/>
  <c r="AB371" i="7"/>
  <c r="AC371" i="7" s="1"/>
  <c r="AE371" i="7"/>
  <c r="AK371" i="7" s="1"/>
  <c r="AG371" i="7"/>
  <c r="AH371" i="7"/>
  <c r="AJ371" i="7"/>
  <c r="AA372" i="7"/>
  <c r="AB372" i="7"/>
  <c r="AE372" i="7"/>
  <c r="AG372" i="7"/>
  <c r="AH372" i="7"/>
  <c r="AJ372" i="7"/>
  <c r="AA373" i="7"/>
  <c r="AB373" i="7"/>
  <c r="AE373" i="7"/>
  <c r="AG373" i="7"/>
  <c r="AH373" i="7"/>
  <c r="AJ373" i="7"/>
  <c r="AA374" i="7"/>
  <c r="AB374" i="7"/>
  <c r="AC374" i="7" s="1"/>
  <c r="AE374" i="7"/>
  <c r="AG374" i="7"/>
  <c r="AH374" i="7"/>
  <c r="AJ374" i="7"/>
  <c r="AA375" i="7"/>
  <c r="AB375" i="7"/>
  <c r="AE375" i="7"/>
  <c r="AG375" i="7"/>
  <c r="AH375" i="7"/>
  <c r="AJ375" i="7"/>
  <c r="AA376" i="7"/>
  <c r="AB376" i="7"/>
  <c r="AE376" i="7"/>
  <c r="AG376" i="7"/>
  <c r="AH376" i="7"/>
  <c r="AJ376" i="7"/>
  <c r="AA377" i="7"/>
  <c r="AB377" i="7"/>
  <c r="AC377" i="7" s="1"/>
  <c r="AE377" i="7"/>
  <c r="AG377" i="7"/>
  <c r="AH377" i="7"/>
  <c r="AJ377" i="7"/>
  <c r="AA378" i="7"/>
  <c r="AB378" i="7"/>
  <c r="AE378" i="7"/>
  <c r="AG378" i="7"/>
  <c r="AH378" i="7"/>
  <c r="AJ378" i="7"/>
  <c r="AA379" i="7"/>
  <c r="AB379" i="7"/>
  <c r="AC379" i="7" s="1"/>
  <c r="AE379" i="7"/>
  <c r="AG379" i="7"/>
  <c r="AH379" i="7"/>
  <c r="AJ379" i="7"/>
  <c r="AA380" i="7"/>
  <c r="AB380" i="7"/>
  <c r="AE380" i="7"/>
  <c r="AG380" i="7"/>
  <c r="AH380" i="7"/>
  <c r="AJ380" i="7"/>
  <c r="AA381" i="7"/>
  <c r="AB381" i="7"/>
  <c r="AC381" i="7" s="1"/>
  <c r="AE381" i="7"/>
  <c r="AG381" i="7"/>
  <c r="AH381" i="7"/>
  <c r="AJ381" i="7"/>
  <c r="AA382" i="7"/>
  <c r="AB382" i="7"/>
  <c r="AE382" i="7"/>
  <c r="AG382" i="7"/>
  <c r="AH382" i="7"/>
  <c r="AJ382" i="7"/>
  <c r="AA383" i="7"/>
  <c r="AB383" i="7"/>
  <c r="AE383" i="7"/>
  <c r="AG383" i="7"/>
  <c r="AH383" i="7"/>
  <c r="AJ383" i="7"/>
  <c r="AA384" i="7"/>
  <c r="AC384" i="7" s="1"/>
  <c r="AB384" i="7"/>
  <c r="AE384" i="7"/>
  <c r="AG384" i="7"/>
  <c r="AH384" i="7"/>
  <c r="AJ384" i="7"/>
  <c r="AA385" i="7"/>
  <c r="AB385" i="7"/>
  <c r="AE385" i="7"/>
  <c r="AG385" i="7"/>
  <c r="AH385" i="7"/>
  <c r="AJ385" i="7"/>
  <c r="AA386" i="7"/>
  <c r="AB386" i="7"/>
  <c r="AE386" i="7"/>
  <c r="AG386" i="7"/>
  <c r="AH386" i="7"/>
  <c r="AJ386" i="7"/>
  <c r="AA387" i="7"/>
  <c r="AB387" i="7"/>
  <c r="AE387" i="7"/>
  <c r="AG387" i="7"/>
  <c r="AH387" i="7"/>
  <c r="AJ387" i="7"/>
  <c r="AA388" i="7"/>
  <c r="AB388" i="7"/>
  <c r="AE388" i="7"/>
  <c r="AG388" i="7"/>
  <c r="AH388" i="7"/>
  <c r="AJ388" i="7"/>
  <c r="AA389" i="7"/>
  <c r="AB389" i="7"/>
  <c r="AC389" i="7"/>
  <c r="AE389" i="7"/>
  <c r="AG389" i="7"/>
  <c r="AH389" i="7"/>
  <c r="AJ389" i="7"/>
  <c r="AA390" i="7"/>
  <c r="AB390" i="7"/>
  <c r="AE390" i="7"/>
  <c r="AG390" i="7"/>
  <c r="AH390" i="7"/>
  <c r="AJ390" i="7"/>
  <c r="AA391" i="7"/>
  <c r="AB391" i="7"/>
  <c r="AE391" i="7"/>
  <c r="AG391" i="7"/>
  <c r="AH391" i="7"/>
  <c r="AJ391" i="7"/>
  <c r="AA392" i="7"/>
  <c r="AC392" i="7" s="1"/>
  <c r="AB392" i="7"/>
  <c r="AE392" i="7"/>
  <c r="AG392" i="7"/>
  <c r="AH392" i="7"/>
  <c r="AJ392" i="7"/>
  <c r="AA393" i="7"/>
  <c r="AB393" i="7"/>
  <c r="AE393" i="7"/>
  <c r="AG393" i="7"/>
  <c r="AH393" i="7"/>
  <c r="AJ393" i="7"/>
  <c r="AA394" i="7"/>
  <c r="AB394" i="7"/>
  <c r="AC394" i="7" s="1"/>
  <c r="AE394" i="7"/>
  <c r="AG394" i="7"/>
  <c r="AH394" i="7"/>
  <c r="AJ394" i="7"/>
  <c r="AA395" i="7"/>
  <c r="AB395" i="7"/>
  <c r="AC395" i="7"/>
  <c r="AE395" i="7"/>
  <c r="AG395" i="7"/>
  <c r="AH395" i="7"/>
  <c r="AJ395" i="7"/>
  <c r="AA396" i="7"/>
  <c r="AC396" i="7" s="1"/>
  <c r="AB396" i="7"/>
  <c r="AE396" i="7"/>
  <c r="AG396" i="7"/>
  <c r="AH396" i="7"/>
  <c r="AJ396" i="7"/>
  <c r="AA397" i="7"/>
  <c r="AB397" i="7"/>
  <c r="AE397" i="7"/>
  <c r="AG397" i="7"/>
  <c r="AH397" i="7"/>
  <c r="AJ397" i="7"/>
  <c r="AA398" i="7"/>
  <c r="AB398" i="7"/>
  <c r="AC398" i="7" s="1"/>
  <c r="AE398" i="7"/>
  <c r="AG398" i="7"/>
  <c r="AH398" i="7"/>
  <c r="AJ398" i="7"/>
  <c r="AA399" i="7"/>
  <c r="AB399" i="7"/>
  <c r="AE399" i="7"/>
  <c r="AG399" i="7"/>
  <c r="AH399" i="7"/>
  <c r="AJ399" i="7"/>
  <c r="AA400" i="7"/>
  <c r="AB400" i="7"/>
  <c r="AC400" i="7" s="1"/>
  <c r="AE400" i="7"/>
  <c r="AG400" i="7"/>
  <c r="AH400" i="7"/>
  <c r="AJ400" i="7"/>
  <c r="AA401" i="7"/>
  <c r="AB401" i="7"/>
  <c r="AC401" i="7" s="1"/>
  <c r="AE401" i="7"/>
  <c r="AG401" i="7"/>
  <c r="AH401" i="7"/>
  <c r="AJ401" i="7"/>
  <c r="AA402" i="7"/>
  <c r="AB402" i="7"/>
  <c r="AE402" i="7"/>
  <c r="AG402" i="7"/>
  <c r="AH402" i="7"/>
  <c r="AJ402" i="7"/>
  <c r="AA403" i="7"/>
  <c r="AB403" i="7"/>
  <c r="AE403" i="7"/>
  <c r="AG403" i="7"/>
  <c r="AH403" i="7"/>
  <c r="AJ403" i="7"/>
  <c r="AA404" i="7"/>
  <c r="AB404" i="7"/>
  <c r="AC404" i="7"/>
  <c r="AE404" i="7"/>
  <c r="AG404" i="7"/>
  <c r="AH404" i="7"/>
  <c r="AJ404" i="7"/>
  <c r="AA405" i="7"/>
  <c r="AB405" i="7"/>
  <c r="AE405" i="7"/>
  <c r="AG405" i="7"/>
  <c r="AH405" i="7"/>
  <c r="AJ405" i="7"/>
  <c r="AA406" i="7"/>
  <c r="AB406" i="7"/>
  <c r="AE406" i="7"/>
  <c r="AG406" i="7"/>
  <c r="AH406" i="7"/>
  <c r="AJ406" i="7"/>
  <c r="AA407" i="7"/>
  <c r="AB407" i="7"/>
  <c r="AC407" i="7" s="1"/>
  <c r="AE407" i="7"/>
  <c r="AG407" i="7"/>
  <c r="AH407" i="7"/>
  <c r="AJ407" i="7"/>
  <c r="AA408" i="7"/>
  <c r="AB408" i="7"/>
  <c r="AC408" i="7" s="1"/>
  <c r="AE408" i="7"/>
  <c r="AG408" i="7"/>
  <c r="AH408" i="7"/>
  <c r="AJ408" i="7"/>
  <c r="AA409" i="7"/>
  <c r="AB409" i="7"/>
  <c r="AC409" i="7" s="1"/>
  <c r="AE409" i="7"/>
  <c r="AG409" i="7"/>
  <c r="AH409" i="7"/>
  <c r="AJ409" i="7"/>
  <c r="AA410" i="7"/>
  <c r="AB410" i="7"/>
  <c r="AE410" i="7"/>
  <c r="AG410" i="7"/>
  <c r="AH410" i="7"/>
  <c r="AJ410" i="7"/>
  <c r="AA411" i="7"/>
  <c r="AB411" i="7"/>
  <c r="AE411" i="7"/>
  <c r="AG411" i="7"/>
  <c r="AH411" i="7"/>
  <c r="AJ411" i="7"/>
  <c r="AA412" i="7"/>
  <c r="AB412" i="7"/>
  <c r="AE412" i="7"/>
  <c r="AG412" i="7"/>
  <c r="AH412" i="7"/>
  <c r="AJ412" i="7"/>
  <c r="AA413" i="7"/>
  <c r="AB413" i="7"/>
  <c r="AE413" i="7"/>
  <c r="AG413" i="7"/>
  <c r="AH413" i="7"/>
  <c r="AJ413" i="7"/>
  <c r="AA414" i="7"/>
  <c r="AB414" i="7"/>
  <c r="AE414" i="7"/>
  <c r="AG414" i="7"/>
  <c r="AH414" i="7"/>
  <c r="AJ414" i="7"/>
  <c r="AA415" i="7"/>
  <c r="AB415" i="7"/>
  <c r="AE415" i="7"/>
  <c r="AG415" i="7"/>
  <c r="AH415" i="7"/>
  <c r="AJ415" i="7"/>
  <c r="AA416" i="7"/>
  <c r="AB416" i="7"/>
  <c r="AC416" i="7" s="1"/>
  <c r="AE416" i="7"/>
  <c r="AG416" i="7"/>
  <c r="AH416" i="7"/>
  <c r="AJ416" i="7"/>
  <c r="AA417" i="7"/>
  <c r="AB417" i="7"/>
  <c r="AE417" i="7"/>
  <c r="AG417" i="7"/>
  <c r="AH417" i="7"/>
  <c r="AJ417" i="7"/>
  <c r="AA418" i="7"/>
  <c r="AB418" i="7"/>
  <c r="AE418" i="7"/>
  <c r="AG418" i="7"/>
  <c r="AH418" i="7"/>
  <c r="AJ418" i="7"/>
  <c r="AA419" i="7"/>
  <c r="AB419" i="7"/>
  <c r="AC419" i="7" s="1"/>
  <c r="AE419" i="7"/>
  <c r="AG419" i="7"/>
  <c r="AH419" i="7"/>
  <c r="AJ419" i="7"/>
  <c r="AA420" i="7"/>
  <c r="AB420" i="7"/>
  <c r="AC420" i="7" s="1"/>
  <c r="AE420" i="7"/>
  <c r="AG420" i="7"/>
  <c r="AH420" i="7"/>
  <c r="AJ420" i="7"/>
  <c r="AA421" i="7"/>
  <c r="AB421" i="7"/>
  <c r="AC421" i="7" s="1"/>
  <c r="AE421" i="7"/>
  <c r="AG421" i="7"/>
  <c r="AH421" i="7"/>
  <c r="AJ421" i="7"/>
  <c r="AA422" i="7"/>
  <c r="AB422" i="7"/>
  <c r="AE422" i="7"/>
  <c r="AG422" i="7"/>
  <c r="AH422" i="7"/>
  <c r="AJ422" i="7"/>
  <c r="AA423" i="7"/>
  <c r="AB423" i="7"/>
  <c r="AE423" i="7"/>
  <c r="AG423" i="7"/>
  <c r="AH423" i="7"/>
  <c r="AJ423" i="7"/>
  <c r="AA424" i="7"/>
  <c r="AB424" i="7"/>
  <c r="AE424" i="7"/>
  <c r="AG424" i="7"/>
  <c r="AH424" i="7"/>
  <c r="AJ424" i="7"/>
  <c r="AA425" i="7"/>
  <c r="AB425" i="7"/>
  <c r="AE425" i="7"/>
  <c r="AG425" i="7"/>
  <c r="AH425" i="7"/>
  <c r="AJ425" i="7"/>
  <c r="AA426" i="7"/>
  <c r="AB426" i="7"/>
  <c r="AE426" i="7"/>
  <c r="AG426" i="7"/>
  <c r="AH426" i="7"/>
  <c r="AJ426" i="7"/>
  <c r="AA427" i="7"/>
  <c r="AB427" i="7"/>
  <c r="AE427" i="7"/>
  <c r="AG427" i="7"/>
  <c r="AH427" i="7"/>
  <c r="AJ427" i="7"/>
  <c r="AA428" i="7"/>
  <c r="AB428" i="7"/>
  <c r="AE428" i="7"/>
  <c r="AG428" i="7"/>
  <c r="AH428" i="7"/>
  <c r="AJ428" i="7"/>
  <c r="AA429" i="7"/>
  <c r="AB429" i="7"/>
  <c r="AC429" i="7" s="1"/>
  <c r="AE429" i="7"/>
  <c r="AG429" i="7"/>
  <c r="AH429" i="7"/>
  <c r="AJ429" i="7"/>
  <c r="AA430" i="7"/>
  <c r="AB430" i="7"/>
  <c r="AE430" i="7"/>
  <c r="AG430" i="7"/>
  <c r="AH430" i="7"/>
  <c r="AJ430" i="7"/>
  <c r="AA431" i="7"/>
  <c r="AB431" i="7"/>
  <c r="AE431" i="7"/>
  <c r="AG431" i="7"/>
  <c r="AH431" i="7"/>
  <c r="AJ431" i="7"/>
  <c r="AA432" i="7"/>
  <c r="AB432" i="7"/>
  <c r="AC432" i="7" s="1"/>
  <c r="AE432" i="7"/>
  <c r="AG432" i="7"/>
  <c r="AH432" i="7"/>
  <c r="AJ432" i="7"/>
  <c r="AA433" i="7"/>
  <c r="AC433" i="7" s="1"/>
  <c r="AB433" i="7"/>
  <c r="AE433" i="7"/>
  <c r="AG433" i="7"/>
  <c r="AH433" i="7"/>
  <c r="AJ433" i="7"/>
  <c r="AA434" i="7"/>
  <c r="AB434" i="7"/>
  <c r="AE434" i="7"/>
  <c r="AG434" i="7"/>
  <c r="AH434" i="7"/>
  <c r="AJ434" i="7"/>
  <c r="AA435" i="7"/>
  <c r="AB435" i="7"/>
  <c r="AE435" i="7"/>
  <c r="AG435" i="7"/>
  <c r="AH435" i="7"/>
  <c r="AJ435" i="7"/>
  <c r="AA436" i="7"/>
  <c r="AB436" i="7"/>
  <c r="AE436" i="7"/>
  <c r="AG436" i="7"/>
  <c r="AH436" i="7"/>
  <c r="AJ436" i="7"/>
  <c r="AA437" i="7"/>
  <c r="AB437" i="7"/>
  <c r="AE437" i="7"/>
  <c r="AG437" i="7"/>
  <c r="AH437" i="7"/>
  <c r="AJ437" i="7"/>
  <c r="AA438" i="7"/>
  <c r="AB438" i="7"/>
  <c r="AE438" i="7"/>
  <c r="AG438" i="7"/>
  <c r="AH438" i="7"/>
  <c r="AJ438" i="7"/>
  <c r="AA439" i="7"/>
  <c r="AB439" i="7"/>
  <c r="AE439" i="7"/>
  <c r="AG439" i="7"/>
  <c r="AH439" i="7"/>
  <c r="AJ439" i="7"/>
  <c r="AA440" i="7"/>
  <c r="AB440" i="7"/>
  <c r="AC440" i="7" s="1"/>
  <c r="AE440" i="7"/>
  <c r="AG440" i="7"/>
  <c r="AH440" i="7"/>
  <c r="AJ440" i="7"/>
  <c r="AA441" i="7"/>
  <c r="AB441" i="7"/>
  <c r="AE441" i="7"/>
  <c r="AG441" i="7"/>
  <c r="AH441" i="7"/>
  <c r="AJ441" i="7"/>
  <c r="AA442" i="7"/>
  <c r="AB442" i="7"/>
  <c r="AE442" i="7"/>
  <c r="AG442" i="7"/>
  <c r="AH442" i="7"/>
  <c r="AJ442" i="7"/>
  <c r="AA443" i="7"/>
  <c r="AB443" i="7"/>
  <c r="AE443" i="7"/>
  <c r="AG443" i="7"/>
  <c r="AH443" i="7"/>
  <c r="AJ443" i="7"/>
  <c r="AA444" i="7"/>
  <c r="AB444" i="7"/>
  <c r="AC444" i="7" s="1"/>
  <c r="AE444" i="7"/>
  <c r="AG444" i="7"/>
  <c r="AH444" i="7"/>
  <c r="AJ444" i="7"/>
  <c r="AA445" i="7"/>
  <c r="AB445" i="7"/>
  <c r="AE445" i="7"/>
  <c r="AG445" i="7"/>
  <c r="AH445" i="7"/>
  <c r="AJ445" i="7"/>
  <c r="AA446" i="7"/>
  <c r="AB446" i="7"/>
  <c r="AE446" i="7"/>
  <c r="AG446" i="7"/>
  <c r="AH446" i="7"/>
  <c r="AJ446" i="7"/>
  <c r="AA447" i="7"/>
  <c r="AB447" i="7"/>
  <c r="AE447" i="7"/>
  <c r="AG447" i="7"/>
  <c r="AH447" i="7"/>
  <c r="AJ447" i="7"/>
  <c r="AA448" i="7"/>
  <c r="AB448" i="7"/>
  <c r="AE448" i="7"/>
  <c r="AG448" i="7"/>
  <c r="AH448" i="7"/>
  <c r="AJ448" i="7"/>
  <c r="AA449" i="7"/>
  <c r="AB449" i="7"/>
  <c r="AE449" i="7"/>
  <c r="AG449" i="7"/>
  <c r="AH449" i="7"/>
  <c r="AJ449" i="7"/>
  <c r="AA450" i="7"/>
  <c r="AB450" i="7"/>
  <c r="AE450" i="7"/>
  <c r="AG450" i="7"/>
  <c r="AH450" i="7"/>
  <c r="AJ450" i="7"/>
  <c r="AA451" i="7"/>
  <c r="AB451" i="7"/>
  <c r="AE451" i="7"/>
  <c r="AG451" i="7"/>
  <c r="AH451" i="7"/>
  <c r="AJ451" i="7"/>
  <c r="AA452" i="7"/>
  <c r="AB452" i="7"/>
  <c r="AE452" i="7"/>
  <c r="AG452" i="7"/>
  <c r="AH452" i="7"/>
  <c r="AJ452" i="7"/>
  <c r="AA453" i="7"/>
  <c r="AB453" i="7"/>
  <c r="AE453" i="7"/>
  <c r="AG453" i="7"/>
  <c r="AH453" i="7"/>
  <c r="AJ453" i="7"/>
  <c r="AA454" i="7"/>
  <c r="AB454" i="7"/>
  <c r="AE454" i="7"/>
  <c r="AG454" i="7"/>
  <c r="AH454" i="7"/>
  <c r="AJ454" i="7"/>
  <c r="AA455" i="7"/>
  <c r="AB455" i="7"/>
  <c r="AE455" i="7"/>
  <c r="AG455" i="7"/>
  <c r="AH455" i="7"/>
  <c r="AJ455" i="7"/>
  <c r="AA456" i="7"/>
  <c r="AB456" i="7"/>
  <c r="AE456" i="7"/>
  <c r="AG456" i="7"/>
  <c r="AH456" i="7"/>
  <c r="AJ456" i="7"/>
  <c r="AA457" i="7"/>
  <c r="AB457" i="7"/>
  <c r="AC457" i="7"/>
  <c r="AE457" i="7"/>
  <c r="AG457" i="7"/>
  <c r="AH457" i="7"/>
  <c r="AJ457" i="7"/>
  <c r="AA458" i="7"/>
  <c r="AC458" i="7" s="1"/>
  <c r="AB458" i="7"/>
  <c r="AE458" i="7"/>
  <c r="AG458" i="7"/>
  <c r="AH458" i="7"/>
  <c r="AJ458" i="7"/>
  <c r="AA459" i="7"/>
  <c r="AB459" i="7"/>
  <c r="AE459" i="7"/>
  <c r="AG459" i="7"/>
  <c r="AH459" i="7"/>
  <c r="AJ459" i="7"/>
  <c r="AA460" i="7"/>
  <c r="AB460" i="7"/>
  <c r="AE460" i="7"/>
  <c r="AG460" i="7"/>
  <c r="AH460" i="7"/>
  <c r="AJ460" i="7"/>
  <c r="AA461" i="7"/>
  <c r="AB461" i="7"/>
  <c r="AE461" i="7"/>
  <c r="AG461" i="7"/>
  <c r="AH461" i="7"/>
  <c r="AJ461" i="7"/>
  <c r="AA462" i="7"/>
  <c r="AB462" i="7"/>
  <c r="AE462" i="7"/>
  <c r="AG462" i="7"/>
  <c r="AH462" i="7"/>
  <c r="AJ462" i="7"/>
  <c r="AA463" i="7"/>
  <c r="AB463" i="7"/>
  <c r="AC463" i="7" s="1"/>
  <c r="AE463" i="7"/>
  <c r="AG463" i="7"/>
  <c r="AH463" i="7"/>
  <c r="AJ463" i="7"/>
  <c r="AA464" i="7"/>
  <c r="AB464" i="7"/>
  <c r="AC464" i="7" s="1"/>
  <c r="AE464" i="7"/>
  <c r="AG464" i="7"/>
  <c r="AH464" i="7"/>
  <c r="AJ464" i="7"/>
  <c r="AA465" i="7"/>
  <c r="AB465" i="7"/>
  <c r="AE465" i="7"/>
  <c r="AG465" i="7"/>
  <c r="AH465" i="7"/>
  <c r="AJ465" i="7"/>
  <c r="AA466" i="7"/>
  <c r="AB466" i="7"/>
  <c r="AE466" i="7"/>
  <c r="AG466" i="7"/>
  <c r="AH466" i="7"/>
  <c r="AJ466" i="7"/>
  <c r="AA467" i="7"/>
  <c r="AB467" i="7"/>
  <c r="AE467" i="7"/>
  <c r="AG467" i="7"/>
  <c r="AH467" i="7"/>
  <c r="AJ467" i="7"/>
  <c r="AA468" i="7"/>
  <c r="AB468" i="7"/>
  <c r="AE468" i="7"/>
  <c r="AG468" i="7"/>
  <c r="AH468" i="7"/>
  <c r="AJ468" i="7"/>
  <c r="AA469" i="7"/>
  <c r="AB469" i="7"/>
  <c r="AC469" i="7" s="1"/>
  <c r="AE469" i="7"/>
  <c r="AG469" i="7"/>
  <c r="AH469" i="7"/>
  <c r="AJ469" i="7"/>
  <c r="AA470" i="7"/>
  <c r="AB470" i="7"/>
  <c r="AE470" i="7"/>
  <c r="AG470" i="7"/>
  <c r="AH470" i="7"/>
  <c r="AJ470" i="7"/>
  <c r="AA471" i="7"/>
  <c r="AB471" i="7"/>
  <c r="AC471" i="7"/>
  <c r="AE471" i="7"/>
  <c r="AG471" i="7"/>
  <c r="AH471" i="7"/>
  <c r="AJ471" i="7"/>
  <c r="AA472" i="7"/>
  <c r="AB472" i="7"/>
  <c r="AE472" i="7"/>
  <c r="AG472" i="7"/>
  <c r="AH472" i="7"/>
  <c r="AJ472" i="7"/>
  <c r="AA473" i="7"/>
  <c r="AB473" i="7"/>
  <c r="AE473" i="7"/>
  <c r="AG473" i="7"/>
  <c r="AH473" i="7"/>
  <c r="AJ473" i="7"/>
  <c r="AA474" i="7"/>
  <c r="AB474" i="7"/>
  <c r="AE474" i="7"/>
  <c r="AG474" i="7"/>
  <c r="AH474" i="7"/>
  <c r="AJ474" i="7"/>
  <c r="AA475" i="7"/>
  <c r="AB475" i="7"/>
  <c r="AE475" i="7"/>
  <c r="AG475" i="7"/>
  <c r="AH475" i="7"/>
  <c r="AJ475" i="7"/>
  <c r="AA476" i="7"/>
  <c r="AC476" i="7" s="1"/>
  <c r="AB476" i="7"/>
  <c r="AE476" i="7"/>
  <c r="AG476" i="7"/>
  <c r="AH476" i="7"/>
  <c r="AJ476" i="7"/>
  <c r="AA477" i="7"/>
  <c r="AB477" i="7"/>
  <c r="AE477" i="7"/>
  <c r="AG477" i="7"/>
  <c r="AH477" i="7"/>
  <c r="AJ477" i="7"/>
  <c r="AA478" i="7"/>
  <c r="AB478" i="7"/>
  <c r="AE478" i="7"/>
  <c r="AK478" i="7" s="1"/>
  <c r="AG478" i="7"/>
  <c r="AH478" i="7"/>
  <c r="AJ478" i="7"/>
  <c r="AA479" i="7"/>
  <c r="AB479" i="7"/>
  <c r="AE479" i="7"/>
  <c r="AG479" i="7"/>
  <c r="AH479" i="7"/>
  <c r="AJ479" i="7"/>
  <c r="AA480" i="7"/>
  <c r="AB480" i="7"/>
  <c r="AC480" i="7" s="1"/>
  <c r="AE480" i="7"/>
  <c r="AG480" i="7"/>
  <c r="AH480" i="7"/>
  <c r="AJ480" i="7"/>
  <c r="AA481" i="7"/>
  <c r="AB481" i="7"/>
  <c r="AC481" i="7" s="1"/>
  <c r="AE481" i="7"/>
  <c r="AG481" i="7"/>
  <c r="AH481" i="7"/>
  <c r="AJ481" i="7"/>
  <c r="AA482" i="7"/>
  <c r="AB482" i="7"/>
  <c r="AE482" i="7"/>
  <c r="AK482" i="7" s="1"/>
  <c r="AG482" i="7"/>
  <c r="AH482" i="7"/>
  <c r="AJ482" i="7"/>
  <c r="AA483" i="7"/>
  <c r="AB483" i="7"/>
  <c r="AE483" i="7"/>
  <c r="AG483" i="7"/>
  <c r="AH483" i="7"/>
  <c r="AJ483" i="7"/>
  <c r="AA484" i="7"/>
  <c r="AB484" i="7"/>
  <c r="AE484" i="7"/>
  <c r="AG484" i="7"/>
  <c r="AH484" i="7"/>
  <c r="AJ484" i="7"/>
  <c r="AA485" i="7"/>
  <c r="AB485" i="7"/>
  <c r="AE485" i="7"/>
  <c r="AG485" i="7"/>
  <c r="AH485" i="7"/>
  <c r="AJ485" i="7"/>
  <c r="AA486" i="7"/>
  <c r="AB486" i="7"/>
  <c r="AE486" i="7"/>
  <c r="AG486" i="7"/>
  <c r="AH486" i="7"/>
  <c r="AJ486" i="7"/>
  <c r="AA487" i="7"/>
  <c r="AB487" i="7"/>
  <c r="AE487" i="7"/>
  <c r="AG487" i="7"/>
  <c r="AH487" i="7"/>
  <c r="AJ487" i="7"/>
  <c r="AA488" i="7"/>
  <c r="AB488" i="7"/>
  <c r="AE488" i="7"/>
  <c r="AG488" i="7"/>
  <c r="AH488" i="7"/>
  <c r="AJ488" i="7"/>
  <c r="AA489" i="7"/>
  <c r="AB489" i="7"/>
  <c r="AE489" i="7"/>
  <c r="AG489" i="7"/>
  <c r="AH489" i="7"/>
  <c r="AJ489" i="7"/>
  <c r="AA490" i="7"/>
  <c r="AB490" i="7"/>
  <c r="AE490" i="7"/>
  <c r="AG490" i="7"/>
  <c r="AH490" i="7"/>
  <c r="AJ490" i="7"/>
  <c r="AA491" i="7"/>
  <c r="AB491" i="7"/>
  <c r="AE491" i="7"/>
  <c r="AG491" i="7"/>
  <c r="AH491" i="7"/>
  <c r="AJ491" i="7"/>
  <c r="AA492" i="7"/>
  <c r="AB492" i="7"/>
  <c r="AE492" i="7"/>
  <c r="AG492" i="7"/>
  <c r="AH492" i="7"/>
  <c r="AJ492" i="7"/>
  <c r="AA493" i="7"/>
  <c r="AB493" i="7"/>
  <c r="AC493" i="7" s="1"/>
  <c r="AE493" i="7"/>
  <c r="AG493" i="7"/>
  <c r="AH493" i="7"/>
  <c r="AJ493" i="7"/>
  <c r="AA494" i="7"/>
  <c r="AB494" i="7"/>
  <c r="AE494" i="7"/>
  <c r="AG494" i="7"/>
  <c r="AH494" i="7"/>
  <c r="AJ494" i="7"/>
  <c r="AA495" i="7"/>
  <c r="AB495" i="7"/>
  <c r="AE495" i="7"/>
  <c r="AG495" i="7"/>
  <c r="AH495" i="7"/>
  <c r="AJ495" i="7"/>
  <c r="AA496" i="7"/>
  <c r="AB496" i="7"/>
  <c r="AE496" i="7"/>
  <c r="AG496" i="7"/>
  <c r="AH496" i="7"/>
  <c r="AJ496" i="7"/>
  <c r="AA497" i="7"/>
  <c r="AC497" i="7" s="1"/>
  <c r="AB497" i="7"/>
  <c r="AE497" i="7"/>
  <c r="AG497" i="7"/>
  <c r="AH497" i="7"/>
  <c r="AJ497" i="7"/>
  <c r="AA498" i="7"/>
  <c r="AB498" i="7"/>
  <c r="AE498" i="7"/>
  <c r="AG498" i="7"/>
  <c r="AH498" i="7"/>
  <c r="AJ498" i="7"/>
  <c r="AA499" i="7"/>
  <c r="AB499" i="7"/>
  <c r="AE499" i="7"/>
  <c r="AG499" i="7"/>
  <c r="AH499" i="7"/>
  <c r="AJ499" i="7"/>
  <c r="AA500" i="7"/>
  <c r="AB500" i="7"/>
  <c r="AE500" i="7"/>
  <c r="AG500" i="7"/>
  <c r="AH500" i="7"/>
  <c r="AJ500" i="7"/>
  <c r="AA501" i="7"/>
  <c r="AB501" i="7"/>
  <c r="AC501" i="7" s="1"/>
  <c r="AE501" i="7"/>
  <c r="AG501" i="7"/>
  <c r="AH501" i="7"/>
  <c r="AJ501" i="7"/>
  <c r="AA502" i="7"/>
  <c r="AB502" i="7"/>
  <c r="AE502" i="7"/>
  <c r="AG502" i="7"/>
  <c r="AH502" i="7"/>
  <c r="AJ502" i="7"/>
  <c r="AA503" i="7"/>
  <c r="AB503" i="7"/>
  <c r="AC503" i="7"/>
  <c r="AE503" i="7"/>
  <c r="AG503" i="7"/>
  <c r="AH503" i="7"/>
  <c r="AJ503" i="7"/>
  <c r="AA504" i="7"/>
  <c r="AB504" i="7"/>
  <c r="AC504" i="7"/>
  <c r="AE504" i="7"/>
  <c r="AG504" i="7"/>
  <c r="AH504" i="7"/>
  <c r="AJ504" i="7"/>
  <c r="AA505" i="7"/>
  <c r="AB505" i="7"/>
  <c r="AC505" i="7"/>
  <c r="AE505" i="7"/>
  <c r="AG505" i="7"/>
  <c r="AH505" i="7"/>
  <c r="AJ505" i="7"/>
  <c r="AA506" i="7"/>
  <c r="AB506" i="7"/>
  <c r="AE506" i="7"/>
  <c r="AG506" i="7"/>
  <c r="AH506" i="7"/>
  <c r="AJ506" i="7"/>
  <c r="AA507" i="7"/>
  <c r="AB507" i="7"/>
  <c r="AE507" i="7"/>
  <c r="AG507" i="7"/>
  <c r="AH507" i="7"/>
  <c r="AJ507" i="7"/>
  <c r="AA508" i="7"/>
  <c r="AB508" i="7"/>
  <c r="AE508" i="7"/>
  <c r="AG508" i="7"/>
  <c r="AH508" i="7"/>
  <c r="AJ508" i="7"/>
  <c r="AA509" i="7"/>
  <c r="AB509" i="7"/>
  <c r="AE509" i="7"/>
  <c r="AG509" i="7"/>
  <c r="AH509" i="7"/>
  <c r="AJ509" i="7"/>
  <c r="AA510" i="7"/>
  <c r="AB510" i="7"/>
  <c r="AE510" i="7"/>
  <c r="AG510" i="7"/>
  <c r="AH510" i="7"/>
  <c r="AJ510" i="7"/>
  <c r="AA511" i="7"/>
  <c r="AB511" i="7"/>
  <c r="AE511" i="7"/>
  <c r="AG511" i="7"/>
  <c r="AH511" i="7"/>
  <c r="AJ511" i="7"/>
  <c r="AA512" i="7"/>
  <c r="AB512" i="7"/>
  <c r="AC512" i="7" s="1"/>
  <c r="AE512" i="7"/>
  <c r="AG512" i="7"/>
  <c r="AH512" i="7"/>
  <c r="AJ512" i="7"/>
  <c r="AA513" i="7"/>
  <c r="AB513" i="7"/>
  <c r="AE513" i="7"/>
  <c r="AG513" i="7"/>
  <c r="AH513" i="7"/>
  <c r="AJ513" i="7"/>
  <c r="AA514" i="7"/>
  <c r="AB514" i="7"/>
  <c r="AE514" i="7"/>
  <c r="AG514" i="7"/>
  <c r="AH514" i="7"/>
  <c r="AJ514" i="7"/>
  <c r="AA515" i="7"/>
  <c r="AB515" i="7"/>
  <c r="AE515" i="7"/>
  <c r="AG515" i="7"/>
  <c r="AH515" i="7"/>
  <c r="AJ515" i="7"/>
  <c r="AA516" i="7"/>
  <c r="AB516" i="7"/>
  <c r="AE516" i="7"/>
  <c r="AG516" i="7"/>
  <c r="AH516" i="7"/>
  <c r="AJ516" i="7"/>
  <c r="AA517" i="7"/>
  <c r="AB517" i="7"/>
  <c r="AC517" i="7" s="1"/>
  <c r="AE517" i="7"/>
  <c r="AG517" i="7"/>
  <c r="AH517" i="7"/>
  <c r="AJ517" i="7"/>
  <c r="AA518" i="7"/>
  <c r="AB518" i="7"/>
  <c r="AE518" i="7"/>
  <c r="AG518" i="7"/>
  <c r="AH518" i="7"/>
  <c r="AJ518" i="7"/>
  <c r="AA519" i="7"/>
  <c r="AB519" i="7"/>
  <c r="AE519" i="7"/>
  <c r="AG519" i="7"/>
  <c r="AH519" i="7"/>
  <c r="AJ519" i="7"/>
  <c r="AA520" i="7"/>
  <c r="AB520" i="7"/>
  <c r="AE520" i="7"/>
  <c r="AG520" i="7"/>
  <c r="AH520" i="7"/>
  <c r="AJ520" i="7"/>
  <c r="AA521" i="7"/>
  <c r="AB521" i="7"/>
  <c r="AC521" i="7" s="1"/>
  <c r="AE521" i="7"/>
  <c r="AG521" i="7"/>
  <c r="AH521" i="7"/>
  <c r="AJ521" i="7"/>
  <c r="AA522" i="7"/>
  <c r="AB522" i="7"/>
  <c r="AE522" i="7"/>
  <c r="AG522" i="7"/>
  <c r="AH522" i="7"/>
  <c r="AJ522" i="7"/>
  <c r="AA523" i="7"/>
  <c r="AB523" i="7"/>
  <c r="AC523" i="7" s="1"/>
  <c r="AE523" i="7"/>
  <c r="AK523" i="7" s="1"/>
  <c r="AG523" i="7"/>
  <c r="AH523" i="7"/>
  <c r="AJ523" i="7"/>
  <c r="AA524" i="7"/>
  <c r="AC524" i="7" s="1"/>
  <c r="AB524" i="7"/>
  <c r="AE524" i="7"/>
  <c r="AG524" i="7"/>
  <c r="AH524" i="7"/>
  <c r="AJ524" i="7"/>
  <c r="AA525" i="7"/>
  <c r="AB525" i="7"/>
  <c r="AE525" i="7"/>
  <c r="AG525" i="7"/>
  <c r="AH525" i="7"/>
  <c r="AJ525" i="7"/>
  <c r="AA526" i="7"/>
  <c r="AB526" i="7"/>
  <c r="AE526" i="7"/>
  <c r="AG526" i="7"/>
  <c r="AH526" i="7"/>
  <c r="AJ526" i="7"/>
  <c r="AA527" i="7"/>
  <c r="AB527" i="7"/>
  <c r="AC527" i="7" s="1"/>
  <c r="AE527" i="7"/>
  <c r="AG527" i="7"/>
  <c r="AH527" i="7"/>
  <c r="AJ527" i="7"/>
  <c r="AA528" i="7"/>
  <c r="AB528" i="7"/>
  <c r="AC528" i="7" s="1"/>
  <c r="AE528" i="7"/>
  <c r="AG528" i="7"/>
  <c r="AH528" i="7"/>
  <c r="AJ528" i="7"/>
  <c r="AA529" i="7"/>
  <c r="AB529" i="7"/>
  <c r="AE529" i="7"/>
  <c r="AG529" i="7"/>
  <c r="AH529" i="7"/>
  <c r="AJ529" i="7"/>
  <c r="AA530" i="7"/>
  <c r="AB530" i="7"/>
  <c r="AE530" i="7"/>
  <c r="AG530" i="7"/>
  <c r="AH530" i="7"/>
  <c r="AJ530" i="7"/>
  <c r="AA531" i="7"/>
  <c r="AB531" i="7"/>
  <c r="AE531" i="7"/>
  <c r="AG531" i="7"/>
  <c r="AH531" i="7"/>
  <c r="AJ531" i="7"/>
  <c r="AA532" i="7"/>
  <c r="AB532" i="7"/>
  <c r="AE532" i="7"/>
  <c r="AG532" i="7"/>
  <c r="AH532" i="7"/>
  <c r="AJ532" i="7"/>
  <c r="AA533" i="7"/>
  <c r="AB533" i="7"/>
  <c r="AE533" i="7"/>
  <c r="AG533" i="7"/>
  <c r="AH533" i="7"/>
  <c r="AJ533" i="7"/>
  <c r="AA534" i="7"/>
  <c r="AB534" i="7"/>
  <c r="AE534" i="7"/>
  <c r="AG534" i="7"/>
  <c r="AH534" i="7"/>
  <c r="AJ534" i="7"/>
  <c r="AA535" i="7"/>
  <c r="AB535" i="7"/>
  <c r="AC535" i="7" s="1"/>
  <c r="AE535" i="7"/>
  <c r="AG535" i="7"/>
  <c r="AH535" i="7"/>
  <c r="AJ535" i="7"/>
  <c r="AA536" i="7"/>
  <c r="AB536" i="7"/>
  <c r="AE536" i="7"/>
  <c r="AG536" i="7"/>
  <c r="AH536" i="7"/>
  <c r="AJ536" i="7"/>
  <c r="AA537" i="7"/>
  <c r="AB537" i="7"/>
  <c r="AE537" i="7"/>
  <c r="AG537" i="7"/>
  <c r="AH537" i="7"/>
  <c r="AJ537" i="7"/>
  <c r="AA538" i="7"/>
  <c r="AB538" i="7"/>
  <c r="AE538" i="7"/>
  <c r="AG538" i="7"/>
  <c r="AH538" i="7"/>
  <c r="AJ538" i="7"/>
  <c r="AA539" i="7"/>
  <c r="AB539" i="7"/>
  <c r="AE539" i="7"/>
  <c r="AG539" i="7"/>
  <c r="AH539" i="7"/>
  <c r="AJ539" i="7"/>
  <c r="AA540" i="7"/>
  <c r="AB540" i="7"/>
  <c r="AE540" i="7"/>
  <c r="AG540" i="7"/>
  <c r="AH540" i="7"/>
  <c r="AJ540" i="7"/>
  <c r="AA541" i="7"/>
  <c r="AB541" i="7"/>
  <c r="AE541" i="7"/>
  <c r="AG541" i="7"/>
  <c r="AH541" i="7"/>
  <c r="AJ541" i="7"/>
  <c r="AA542" i="7"/>
  <c r="AB542" i="7"/>
  <c r="AE542" i="7"/>
  <c r="AG542" i="7"/>
  <c r="AH542" i="7"/>
  <c r="AJ542" i="7"/>
  <c r="AA543" i="7"/>
  <c r="AB543" i="7"/>
  <c r="AE543" i="7"/>
  <c r="AG543" i="7"/>
  <c r="AH543" i="7"/>
  <c r="AJ543" i="7"/>
  <c r="AA544" i="7"/>
  <c r="AB544" i="7"/>
  <c r="AC544" i="7" s="1"/>
  <c r="AE544" i="7"/>
  <c r="AG544" i="7"/>
  <c r="AH544" i="7"/>
  <c r="AJ544" i="7"/>
  <c r="AA545" i="7"/>
  <c r="AB545" i="7"/>
  <c r="AE545" i="7"/>
  <c r="AG545" i="7"/>
  <c r="AH545" i="7"/>
  <c r="AJ545" i="7"/>
  <c r="AA546" i="7"/>
  <c r="AB546" i="7"/>
  <c r="AE546" i="7"/>
  <c r="AK546" i="7" s="1"/>
  <c r="AG546" i="7"/>
  <c r="AH546" i="7"/>
  <c r="AJ546" i="7"/>
  <c r="AA547" i="7"/>
  <c r="AB547" i="7"/>
  <c r="AC547" i="7" s="1"/>
  <c r="AE547" i="7"/>
  <c r="AG547" i="7"/>
  <c r="AH547" i="7"/>
  <c r="AJ547" i="7"/>
  <c r="AK547" i="7"/>
  <c r="AA548" i="7"/>
  <c r="AB548" i="7"/>
  <c r="AE548" i="7"/>
  <c r="AG548" i="7"/>
  <c r="AH548" i="7"/>
  <c r="AJ548" i="7"/>
  <c r="AA549" i="7"/>
  <c r="AC549" i="7" s="1"/>
  <c r="AB549" i="7"/>
  <c r="AE549" i="7"/>
  <c r="AG549" i="7"/>
  <c r="AH549" i="7"/>
  <c r="AJ549" i="7"/>
  <c r="AA550" i="7"/>
  <c r="AB550" i="7"/>
  <c r="AE550" i="7"/>
  <c r="AG550" i="7"/>
  <c r="AH550" i="7"/>
  <c r="AJ550" i="7"/>
  <c r="AA551" i="7"/>
  <c r="AB551" i="7"/>
  <c r="AE551" i="7"/>
  <c r="AG551" i="7"/>
  <c r="AH551" i="7"/>
  <c r="AJ551" i="7"/>
  <c r="AA552" i="7"/>
  <c r="AB552" i="7"/>
  <c r="AE552" i="7"/>
  <c r="AG552" i="7"/>
  <c r="AH552" i="7"/>
  <c r="AJ552" i="7"/>
  <c r="AA553" i="7"/>
  <c r="AB553" i="7"/>
  <c r="AE553" i="7"/>
  <c r="AG553" i="7"/>
  <c r="AH553" i="7"/>
  <c r="AJ553" i="7"/>
  <c r="AA554" i="7"/>
  <c r="AB554" i="7"/>
  <c r="AE554" i="7"/>
  <c r="AG554" i="7"/>
  <c r="AH554" i="7"/>
  <c r="AJ554" i="7"/>
  <c r="AA555" i="7"/>
  <c r="AB555" i="7"/>
  <c r="AE555" i="7"/>
  <c r="AG555" i="7"/>
  <c r="AH555" i="7"/>
  <c r="AJ555" i="7"/>
  <c r="AA556" i="7"/>
  <c r="AB556" i="7"/>
  <c r="AC556" i="7" s="1"/>
  <c r="AE556" i="7"/>
  <c r="AG556" i="7"/>
  <c r="AH556" i="7"/>
  <c r="AJ556" i="7"/>
  <c r="AA557" i="7"/>
  <c r="AB557" i="7"/>
  <c r="AE557" i="7"/>
  <c r="AG557" i="7"/>
  <c r="AH557" i="7"/>
  <c r="AJ557" i="7"/>
  <c r="AA558" i="7"/>
  <c r="AB558" i="7"/>
  <c r="AE558" i="7"/>
  <c r="AG558" i="7"/>
  <c r="AH558" i="7"/>
  <c r="AJ558" i="7"/>
  <c r="AA559" i="7"/>
  <c r="AB559" i="7"/>
  <c r="AC559" i="7" s="1"/>
  <c r="AE559" i="7"/>
  <c r="AG559" i="7"/>
  <c r="AH559" i="7"/>
  <c r="AJ559" i="7"/>
  <c r="AA560" i="7"/>
  <c r="AB560" i="7"/>
  <c r="AC560" i="7" s="1"/>
  <c r="AE560" i="7"/>
  <c r="AG560" i="7"/>
  <c r="AH560" i="7"/>
  <c r="AJ560" i="7"/>
  <c r="AA561" i="7"/>
  <c r="AB561" i="7"/>
  <c r="AE561" i="7"/>
  <c r="AG561" i="7"/>
  <c r="AH561" i="7"/>
  <c r="AJ561" i="7"/>
  <c r="AA562" i="7"/>
  <c r="AB562" i="7"/>
  <c r="AE562" i="7"/>
  <c r="AG562" i="7"/>
  <c r="AH562" i="7"/>
  <c r="AJ562" i="7"/>
  <c r="AA563" i="7"/>
  <c r="AB563" i="7"/>
  <c r="AE563" i="7"/>
  <c r="AG563" i="7"/>
  <c r="AH563" i="7"/>
  <c r="AJ563" i="7"/>
  <c r="AA564" i="7"/>
  <c r="AB564" i="7"/>
  <c r="AE564" i="7"/>
  <c r="AG564" i="7"/>
  <c r="AH564" i="7"/>
  <c r="AJ564" i="7"/>
  <c r="AA565" i="7"/>
  <c r="AB565" i="7"/>
  <c r="AE565" i="7"/>
  <c r="AG565" i="7"/>
  <c r="AH565" i="7"/>
  <c r="AJ565" i="7"/>
  <c r="AA566" i="7"/>
  <c r="AB566" i="7"/>
  <c r="AE566" i="7"/>
  <c r="AG566" i="7"/>
  <c r="AH566" i="7"/>
  <c r="AJ566" i="7"/>
  <c r="AA567" i="7"/>
  <c r="AB567" i="7"/>
  <c r="AC567" i="7"/>
  <c r="AE567" i="7"/>
  <c r="AG567" i="7"/>
  <c r="AH567" i="7"/>
  <c r="AJ567" i="7"/>
  <c r="AA568" i="7"/>
  <c r="AB568" i="7"/>
  <c r="AE568" i="7"/>
  <c r="AG568" i="7"/>
  <c r="AH568" i="7"/>
  <c r="AJ568" i="7"/>
  <c r="AA569" i="7"/>
  <c r="AB569" i="7"/>
  <c r="AE569" i="7"/>
  <c r="AG569" i="7"/>
  <c r="AH569" i="7"/>
  <c r="AJ569" i="7"/>
  <c r="AA570" i="7"/>
  <c r="AB570" i="7"/>
  <c r="AC570" i="7" s="1"/>
  <c r="AE570" i="7"/>
  <c r="AG570" i="7"/>
  <c r="AH570" i="7"/>
  <c r="AJ570" i="7"/>
  <c r="AA571" i="7"/>
  <c r="AB571" i="7"/>
  <c r="AE571" i="7"/>
  <c r="AK571" i="7" s="1"/>
  <c r="AG571" i="7"/>
  <c r="AH571" i="7"/>
  <c r="AJ571" i="7"/>
  <c r="AA572" i="7"/>
  <c r="AB572" i="7"/>
  <c r="AC572" i="7" s="1"/>
  <c r="AE572" i="7"/>
  <c r="AG572" i="7"/>
  <c r="AH572" i="7"/>
  <c r="AJ572" i="7"/>
  <c r="AA573" i="7"/>
  <c r="AB573" i="7"/>
  <c r="AC573" i="7"/>
  <c r="AE573" i="7"/>
  <c r="AG573" i="7"/>
  <c r="AH573" i="7"/>
  <c r="AJ573" i="7"/>
  <c r="AA574" i="7"/>
  <c r="AB574" i="7"/>
  <c r="AE574" i="7"/>
  <c r="AK574" i="7" s="1"/>
  <c r="AG574" i="7"/>
  <c r="AH574" i="7"/>
  <c r="AJ574" i="7"/>
  <c r="AA575" i="7"/>
  <c r="AB575" i="7"/>
  <c r="AC575" i="7"/>
  <c r="AE575" i="7"/>
  <c r="AG575" i="7"/>
  <c r="AH575" i="7"/>
  <c r="AJ575" i="7"/>
  <c r="AA576" i="7"/>
  <c r="AB576" i="7"/>
  <c r="AE576" i="7"/>
  <c r="AG576" i="7"/>
  <c r="AH576" i="7"/>
  <c r="AJ576" i="7"/>
  <c r="AA577" i="7"/>
  <c r="AB577" i="7"/>
  <c r="AC577" i="7" s="1"/>
  <c r="AE577" i="7"/>
  <c r="AG577" i="7"/>
  <c r="AH577" i="7"/>
  <c r="AJ577" i="7"/>
  <c r="AA578" i="7"/>
  <c r="AB578" i="7"/>
  <c r="AE578" i="7"/>
  <c r="AG578" i="7"/>
  <c r="AH578" i="7"/>
  <c r="AJ578" i="7"/>
  <c r="AA579" i="7"/>
  <c r="AB579" i="7"/>
  <c r="AE579" i="7"/>
  <c r="AG579" i="7"/>
  <c r="AH579" i="7"/>
  <c r="AJ579" i="7"/>
  <c r="AA580" i="7"/>
  <c r="AB580" i="7"/>
  <c r="AE580" i="7"/>
  <c r="AG580" i="7"/>
  <c r="AH580" i="7"/>
  <c r="AJ580" i="7"/>
  <c r="AA581" i="7"/>
  <c r="AB581" i="7"/>
  <c r="AE581" i="7"/>
  <c r="AG581" i="7"/>
  <c r="AH581" i="7"/>
  <c r="AJ581" i="7"/>
  <c r="AA582" i="7"/>
  <c r="AB582" i="7"/>
  <c r="AE582" i="7"/>
  <c r="AK582" i="7" s="1"/>
  <c r="AG582" i="7"/>
  <c r="AH582" i="7"/>
  <c r="AJ582" i="7"/>
  <c r="AA583" i="7"/>
  <c r="AB583" i="7"/>
  <c r="AE583" i="7"/>
  <c r="AG583" i="7"/>
  <c r="AH583" i="7"/>
  <c r="AJ583" i="7"/>
  <c r="AA584" i="7"/>
  <c r="AB584" i="7"/>
  <c r="AE584" i="7"/>
  <c r="AG584" i="7"/>
  <c r="AH584" i="7"/>
  <c r="AJ584" i="7"/>
  <c r="AA585" i="7"/>
  <c r="AB585" i="7"/>
  <c r="AE585" i="7"/>
  <c r="AG585" i="7"/>
  <c r="AH585" i="7"/>
  <c r="AJ585" i="7"/>
  <c r="AA586" i="7"/>
  <c r="AB586" i="7"/>
  <c r="AE586" i="7"/>
  <c r="AG586" i="7"/>
  <c r="AH586" i="7"/>
  <c r="AJ586" i="7"/>
  <c r="AA587" i="7"/>
  <c r="AB587" i="7"/>
  <c r="AC587" i="7" s="1"/>
  <c r="AE587" i="7"/>
  <c r="AG587" i="7"/>
  <c r="AH587" i="7"/>
  <c r="AJ587" i="7"/>
  <c r="AA588" i="7"/>
  <c r="AB588" i="7"/>
  <c r="AE588" i="7"/>
  <c r="AG588" i="7"/>
  <c r="AH588" i="7"/>
  <c r="AJ588" i="7"/>
  <c r="AA589" i="7"/>
  <c r="AB589" i="7"/>
  <c r="AE589" i="7"/>
  <c r="AK589" i="7" s="1"/>
  <c r="AG589" i="7"/>
  <c r="AH589" i="7"/>
  <c r="AJ589" i="7"/>
  <c r="AA590" i="7"/>
  <c r="AB590" i="7"/>
  <c r="AE590" i="7"/>
  <c r="AG590" i="7"/>
  <c r="AH590" i="7"/>
  <c r="AJ590" i="7"/>
  <c r="AA591" i="7"/>
  <c r="AB591" i="7"/>
  <c r="AC591" i="7" s="1"/>
  <c r="AE591" i="7"/>
  <c r="AK591" i="7" s="1"/>
  <c r="AG591" i="7"/>
  <c r="AH591" i="7"/>
  <c r="AJ591" i="7"/>
  <c r="AA592" i="7"/>
  <c r="AB592" i="7"/>
  <c r="AC592" i="7" s="1"/>
  <c r="AE592" i="7"/>
  <c r="AK592" i="7" s="1"/>
  <c r="AG592" i="7"/>
  <c r="AH592" i="7"/>
  <c r="AJ592" i="7"/>
  <c r="AA593" i="7"/>
  <c r="AB593" i="7"/>
  <c r="AE593" i="7"/>
  <c r="AG593" i="7"/>
  <c r="AH593" i="7"/>
  <c r="AJ593" i="7"/>
  <c r="AA594" i="7"/>
  <c r="AB594" i="7"/>
  <c r="AC594" i="7" s="1"/>
  <c r="AE594" i="7"/>
  <c r="AG594" i="7"/>
  <c r="AH594" i="7"/>
  <c r="AJ594" i="7"/>
  <c r="AA595" i="7"/>
  <c r="AB595" i="7"/>
  <c r="AE595" i="7"/>
  <c r="AG595" i="7"/>
  <c r="AH595" i="7"/>
  <c r="AJ595" i="7"/>
  <c r="AA596" i="7"/>
  <c r="AB596" i="7"/>
  <c r="AC596" i="7" s="1"/>
  <c r="AE596" i="7"/>
  <c r="AG596" i="7"/>
  <c r="AH596" i="7"/>
  <c r="AJ596" i="7"/>
  <c r="AA597" i="7"/>
  <c r="AB597" i="7"/>
  <c r="AE597" i="7"/>
  <c r="AG597" i="7"/>
  <c r="AH597" i="7"/>
  <c r="AJ597" i="7"/>
  <c r="AA598" i="7"/>
  <c r="AB598" i="7"/>
  <c r="AE598" i="7"/>
  <c r="AK598" i="7" s="1"/>
  <c r="AG598" i="7"/>
  <c r="AH598" i="7"/>
  <c r="AJ598" i="7"/>
  <c r="AA599" i="7"/>
  <c r="AB599" i="7"/>
  <c r="AC599" i="7" s="1"/>
  <c r="AE599" i="7"/>
  <c r="AK599" i="7" s="1"/>
  <c r="AG599" i="7"/>
  <c r="AH599" i="7"/>
  <c r="AJ599" i="7"/>
  <c r="AA600" i="7"/>
  <c r="AB600" i="7"/>
  <c r="AE600" i="7"/>
  <c r="AG600" i="7"/>
  <c r="AH600" i="7"/>
  <c r="AJ600" i="7"/>
  <c r="AA601" i="7"/>
  <c r="AB601" i="7"/>
  <c r="AC601" i="7"/>
  <c r="AE601" i="7"/>
  <c r="AG601" i="7"/>
  <c r="AH601" i="7"/>
  <c r="AJ601" i="7"/>
  <c r="AA602" i="7"/>
  <c r="AB602" i="7"/>
  <c r="AC602" i="7" s="1"/>
  <c r="AE602" i="7"/>
  <c r="AK602" i="7" s="1"/>
  <c r="AG602" i="7"/>
  <c r="AH602" i="7"/>
  <c r="AJ602" i="7"/>
  <c r="AA603" i="7"/>
  <c r="AB603" i="7"/>
  <c r="AE603" i="7"/>
  <c r="AG603" i="7"/>
  <c r="AH603" i="7"/>
  <c r="AJ603" i="7"/>
  <c r="AA604" i="7"/>
  <c r="AB604" i="7"/>
  <c r="AE604" i="7"/>
  <c r="AG604" i="7"/>
  <c r="AH604" i="7"/>
  <c r="AJ604" i="7"/>
  <c r="AA605" i="7"/>
  <c r="AB605" i="7"/>
  <c r="AE605" i="7"/>
  <c r="AK605" i="7" s="1"/>
  <c r="AG605" i="7"/>
  <c r="AH605" i="7"/>
  <c r="AJ605" i="7"/>
  <c r="AA606" i="7"/>
  <c r="AB606" i="7"/>
  <c r="AE606" i="7"/>
  <c r="AG606" i="7"/>
  <c r="AH606" i="7"/>
  <c r="AJ606" i="7"/>
  <c r="AA607" i="7"/>
  <c r="AB607" i="7"/>
  <c r="AE607" i="7"/>
  <c r="AG607" i="7"/>
  <c r="AH607" i="7"/>
  <c r="AJ607" i="7"/>
  <c r="AA608" i="7"/>
  <c r="AB608" i="7"/>
  <c r="AC608" i="7"/>
  <c r="AE608" i="7"/>
  <c r="AG608" i="7"/>
  <c r="AH608" i="7"/>
  <c r="AJ608" i="7"/>
  <c r="AA609" i="7"/>
  <c r="AB609" i="7"/>
  <c r="AC609" i="7" s="1"/>
  <c r="AE609" i="7"/>
  <c r="AG609" i="7"/>
  <c r="AH609" i="7"/>
  <c r="AJ609" i="7"/>
  <c r="AA610" i="7"/>
  <c r="AB610" i="7"/>
  <c r="AE610" i="7"/>
  <c r="AG610" i="7"/>
  <c r="AH610" i="7"/>
  <c r="AJ610" i="7"/>
  <c r="AA611" i="7"/>
  <c r="AB611" i="7"/>
  <c r="AE611" i="7"/>
  <c r="AG611" i="7"/>
  <c r="AH611" i="7"/>
  <c r="AJ611" i="7"/>
  <c r="AA612" i="7"/>
  <c r="AB612" i="7"/>
  <c r="AE612" i="7"/>
  <c r="AG612" i="7"/>
  <c r="AH612" i="7"/>
  <c r="AJ612" i="7"/>
  <c r="AA613" i="7"/>
  <c r="AB613" i="7"/>
  <c r="AC613" i="7" s="1"/>
  <c r="AE613" i="7"/>
  <c r="AG613" i="7"/>
  <c r="AH613" i="7"/>
  <c r="AJ613" i="7"/>
  <c r="AA614" i="7"/>
  <c r="AB614" i="7"/>
  <c r="AC614" i="7" s="1"/>
  <c r="AE614" i="7"/>
  <c r="AG614" i="7"/>
  <c r="AH614" i="7"/>
  <c r="AJ614" i="7"/>
  <c r="AA615" i="7"/>
  <c r="AB615" i="7"/>
  <c r="AE615" i="7"/>
  <c r="AG615" i="7"/>
  <c r="AH615" i="7"/>
  <c r="AJ615" i="7"/>
  <c r="AA616" i="7"/>
  <c r="AB616" i="7"/>
  <c r="AC616" i="7" s="1"/>
  <c r="AE616" i="7"/>
  <c r="AG616" i="7"/>
  <c r="AH616" i="7"/>
  <c r="AJ616" i="7"/>
  <c r="AA617" i="7"/>
  <c r="AB617" i="7"/>
  <c r="AC617" i="7" s="1"/>
  <c r="AE617" i="7"/>
  <c r="AG617" i="7"/>
  <c r="AH617" i="7"/>
  <c r="AJ617" i="7"/>
  <c r="AA618" i="7"/>
  <c r="AB618" i="7"/>
  <c r="AC618" i="7" s="1"/>
  <c r="AE618" i="7"/>
  <c r="AK618" i="7" s="1"/>
  <c r="AG618" i="7"/>
  <c r="AH618" i="7"/>
  <c r="AJ618" i="7"/>
  <c r="AA619" i="7"/>
  <c r="AB619" i="7"/>
  <c r="AE619" i="7"/>
  <c r="AK619" i="7" s="1"/>
  <c r="AG619" i="7"/>
  <c r="AH619" i="7"/>
  <c r="AJ619" i="7"/>
  <c r="AA620" i="7"/>
  <c r="AB620" i="7"/>
  <c r="AE620" i="7"/>
  <c r="AG620" i="7"/>
  <c r="AH620" i="7"/>
  <c r="AJ620" i="7"/>
  <c r="AA621" i="7"/>
  <c r="AB621" i="7"/>
  <c r="AC621" i="7" s="1"/>
  <c r="AE621" i="7"/>
  <c r="AG621" i="7"/>
  <c r="AH621" i="7"/>
  <c r="AJ621" i="7"/>
  <c r="AA622" i="7"/>
  <c r="AB622" i="7"/>
  <c r="AE622" i="7"/>
  <c r="AG622" i="7"/>
  <c r="AH622" i="7"/>
  <c r="AJ622" i="7"/>
  <c r="AK622" i="7" s="1"/>
  <c r="AA623" i="7"/>
  <c r="AB623" i="7"/>
  <c r="AE623" i="7"/>
  <c r="AG623" i="7"/>
  <c r="AH623" i="7"/>
  <c r="AJ623" i="7"/>
  <c r="AA624" i="7"/>
  <c r="AB624" i="7"/>
  <c r="AE624" i="7"/>
  <c r="AG624" i="7"/>
  <c r="AH624" i="7"/>
  <c r="AJ624" i="7"/>
  <c r="AA625" i="7"/>
  <c r="AB625" i="7"/>
  <c r="AE625" i="7"/>
  <c r="AG625" i="7"/>
  <c r="AH625" i="7"/>
  <c r="AJ625" i="7"/>
  <c r="AA626" i="7"/>
  <c r="AB626" i="7"/>
  <c r="AE626" i="7"/>
  <c r="AG626" i="7"/>
  <c r="AH626" i="7"/>
  <c r="AJ626" i="7"/>
  <c r="AA627" i="7"/>
  <c r="AB627" i="7"/>
  <c r="AE627" i="7"/>
  <c r="AG627" i="7"/>
  <c r="AH627" i="7"/>
  <c r="AJ627" i="7"/>
  <c r="AA628" i="7"/>
  <c r="AB628" i="7"/>
  <c r="AE628" i="7"/>
  <c r="AG628" i="7"/>
  <c r="AH628" i="7"/>
  <c r="AJ628" i="7"/>
  <c r="AA629" i="7"/>
  <c r="AB629" i="7"/>
  <c r="AE629" i="7"/>
  <c r="AG629" i="7"/>
  <c r="AH629" i="7"/>
  <c r="AJ629" i="7"/>
  <c r="AA630" i="7"/>
  <c r="AB630" i="7"/>
  <c r="AE630" i="7"/>
  <c r="AG630" i="7"/>
  <c r="AH630" i="7"/>
  <c r="AJ630" i="7"/>
  <c r="AK630" i="7" s="1"/>
  <c r="AA631" i="7"/>
  <c r="AB631" i="7"/>
  <c r="AC631" i="7" s="1"/>
  <c r="AE631" i="7"/>
  <c r="AG631" i="7"/>
  <c r="AH631" i="7"/>
  <c r="AJ631" i="7"/>
  <c r="AA632" i="7"/>
  <c r="AB632" i="7"/>
  <c r="AC632" i="7"/>
  <c r="AE632" i="7"/>
  <c r="AG632" i="7"/>
  <c r="AH632" i="7"/>
  <c r="AJ632" i="7"/>
  <c r="AA633" i="7"/>
  <c r="AB633" i="7"/>
  <c r="AE633" i="7"/>
  <c r="AG633" i="7"/>
  <c r="AH633" i="7"/>
  <c r="AJ633" i="7"/>
  <c r="AA634" i="7"/>
  <c r="AB634" i="7"/>
  <c r="AE634" i="7"/>
  <c r="AK634" i="7" s="1"/>
  <c r="AG634" i="7"/>
  <c r="AH634" i="7"/>
  <c r="AJ634" i="7"/>
  <c r="AA635" i="7"/>
  <c r="AB635" i="7"/>
  <c r="AE635" i="7"/>
  <c r="AG635" i="7"/>
  <c r="AH635" i="7"/>
  <c r="AJ635" i="7"/>
  <c r="AA636" i="7"/>
  <c r="AB636" i="7"/>
  <c r="AE636" i="7"/>
  <c r="AG636" i="7"/>
  <c r="AH636" i="7"/>
  <c r="AJ636" i="7"/>
  <c r="AA637" i="7"/>
  <c r="AB637" i="7"/>
  <c r="AE637" i="7"/>
  <c r="AG637" i="7"/>
  <c r="AH637" i="7"/>
  <c r="AJ637" i="7"/>
  <c r="AA638" i="7"/>
  <c r="AB638" i="7"/>
  <c r="AE638" i="7"/>
  <c r="AG638" i="7"/>
  <c r="AH638" i="7"/>
  <c r="AJ638" i="7"/>
  <c r="AA639" i="7"/>
  <c r="AB639" i="7"/>
  <c r="AC639" i="7" s="1"/>
  <c r="AE639" i="7"/>
  <c r="AG639" i="7"/>
  <c r="AH639" i="7"/>
  <c r="AJ639" i="7"/>
  <c r="AA640" i="7"/>
  <c r="AB640" i="7"/>
  <c r="AE640" i="7"/>
  <c r="AG640" i="7"/>
  <c r="AH640" i="7"/>
  <c r="AJ640" i="7"/>
  <c r="AA641" i="7"/>
  <c r="AB641" i="7"/>
  <c r="AE641" i="7"/>
  <c r="AG641" i="7"/>
  <c r="AH641" i="7"/>
  <c r="AJ641" i="7"/>
  <c r="AA642" i="7"/>
  <c r="AB642" i="7"/>
  <c r="AE642" i="7"/>
  <c r="AG642" i="7"/>
  <c r="AH642" i="7"/>
  <c r="AJ642" i="7"/>
  <c r="AA643" i="7"/>
  <c r="AB643" i="7"/>
  <c r="AE643" i="7"/>
  <c r="AK643" i="7" s="1"/>
  <c r="AG643" i="7"/>
  <c r="AH643" i="7"/>
  <c r="AJ643" i="7"/>
  <c r="AA644" i="7"/>
  <c r="AB644" i="7"/>
  <c r="AE644" i="7"/>
  <c r="AG644" i="7"/>
  <c r="AH644" i="7"/>
  <c r="AJ644" i="7"/>
  <c r="AA645" i="7"/>
  <c r="AB645" i="7"/>
  <c r="AC645" i="7" s="1"/>
  <c r="AE645" i="7"/>
  <c r="AG645" i="7"/>
  <c r="AH645" i="7"/>
  <c r="AJ645" i="7"/>
  <c r="AA646" i="7"/>
  <c r="AB646" i="7"/>
  <c r="AC646" i="7" s="1"/>
  <c r="AE646" i="7"/>
  <c r="AG646" i="7"/>
  <c r="AH646" i="7"/>
  <c r="AJ646" i="7"/>
  <c r="AK646" i="7"/>
  <c r="AA647" i="7"/>
  <c r="AB647" i="7"/>
  <c r="AE647" i="7"/>
  <c r="AG647" i="7"/>
  <c r="AH647" i="7"/>
  <c r="AJ647" i="7"/>
  <c r="AJ9" i="7"/>
  <c r="AH9" i="7"/>
  <c r="AG9" i="7"/>
  <c r="AE9" i="7"/>
  <c r="AB9" i="7"/>
  <c r="AA9" i="7"/>
  <c r="AA282" i="6"/>
  <c r="AB282" i="6"/>
  <c r="AE282" i="6"/>
  <c r="AG282" i="6"/>
  <c r="AH282" i="6"/>
  <c r="AJ282" i="6"/>
  <c r="AA283" i="6"/>
  <c r="AB283" i="6"/>
  <c r="AE283" i="6"/>
  <c r="AG283" i="6"/>
  <c r="AH283" i="6"/>
  <c r="AJ283" i="6"/>
  <c r="AA284" i="6"/>
  <c r="AB284" i="6"/>
  <c r="AE284" i="6"/>
  <c r="AG284" i="6"/>
  <c r="AH284" i="6"/>
  <c r="AJ284" i="6"/>
  <c r="AA285" i="6"/>
  <c r="AB285" i="6"/>
  <c r="AE285" i="6"/>
  <c r="AG285" i="6"/>
  <c r="AH285" i="6"/>
  <c r="AJ285" i="6"/>
  <c r="AA286" i="6"/>
  <c r="AB286" i="6"/>
  <c r="AC286" i="6" s="1"/>
  <c r="AE286" i="6"/>
  <c r="AG286" i="6"/>
  <c r="AH286" i="6"/>
  <c r="AJ286" i="6"/>
  <c r="AA287" i="6"/>
  <c r="AB287" i="6"/>
  <c r="AC287" i="6" s="1"/>
  <c r="AE287" i="6"/>
  <c r="AG287" i="6"/>
  <c r="AH287" i="6"/>
  <c r="AJ287" i="6"/>
  <c r="AA288" i="6"/>
  <c r="AB288" i="6"/>
  <c r="AE288" i="6"/>
  <c r="AG288" i="6"/>
  <c r="AH288" i="6"/>
  <c r="AJ288" i="6"/>
  <c r="AA289" i="6"/>
  <c r="AB289" i="6"/>
  <c r="AE289" i="6"/>
  <c r="AG289" i="6"/>
  <c r="AH289" i="6"/>
  <c r="AJ289" i="6"/>
  <c r="AA290" i="6"/>
  <c r="AB290" i="6"/>
  <c r="AC290" i="6" s="1"/>
  <c r="AE290" i="6"/>
  <c r="AG290" i="6"/>
  <c r="AH290" i="6"/>
  <c r="AJ290" i="6"/>
  <c r="AA291" i="6"/>
  <c r="AB291" i="6"/>
  <c r="AC291" i="6"/>
  <c r="AE291" i="6"/>
  <c r="AG291" i="6"/>
  <c r="AH291" i="6"/>
  <c r="AJ291" i="6"/>
  <c r="AA292" i="6"/>
  <c r="AB292" i="6"/>
  <c r="AE292" i="6"/>
  <c r="AG292" i="6"/>
  <c r="AH292" i="6"/>
  <c r="AJ292" i="6"/>
  <c r="AA293" i="6"/>
  <c r="AB293" i="6"/>
  <c r="AE293" i="6"/>
  <c r="AG293" i="6"/>
  <c r="AH293" i="6"/>
  <c r="AJ293" i="6"/>
  <c r="AA294" i="6"/>
  <c r="AB294" i="6"/>
  <c r="AE294" i="6"/>
  <c r="AG294" i="6"/>
  <c r="AH294" i="6"/>
  <c r="AJ294" i="6"/>
  <c r="AA295" i="6"/>
  <c r="AB295" i="6"/>
  <c r="AE295" i="6"/>
  <c r="AG295" i="6"/>
  <c r="AH295" i="6"/>
  <c r="AJ295" i="6"/>
  <c r="AA296" i="6"/>
  <c r="AB296" i="6"/>
  <c r="AE296" i="6"/>
  <c r="AG296" i="6"/>
  <c r="AH296" i="6"/>
  <c r="AJ296" i="6"/>
  <c r="AA297" i="6"/>
  <c r="AB297" i="6"/>
  <c r="AE297" i="6"/>
  <c r="AG297" i="6"/>
  <c r="AH297" i="6"/>
  <c r="AJ297" i="6"/>
  <c r="AA298" i="6"/>
  <c r="AB298" i="6"/>
  <c r="AC298" i="6"/>
  <c r="AE298" i="6"/>
  <c r="AG298" i="6"/>
  <c r="AH298" i="6"/>
  <c r="AJ298" i="6"/>
  <c r="AA299" i="6"/>
  <c r="AB299" i="6"/>
  <c r="AE299" i="6"/>
  <c r="AG299" i="6"/>
  <c r="AH299" i="6"/>
  <c r="AJ299" i="6"/>
  <c r="AA300" i="6"/>
  <c r="AB300" i="6"/>
  <c r="AE300" i="6"/>
  <c r="AG300" i="6"/>
  <c r="AH300" i="6"/>
  <c r="AJ300" i="6"/>
  <c r="AA301" i="6"/>
  <c r="AB301" i="6"/>
  <c r="AE301" i="6"/>
  <c r="AG301" i="6"/>
  <c r="AH301" i="6"/>
  <c r="AJ301" i="6"/>
  <c r="AA302" i="6"/>
  <c r="AB302" i="6"/>
  <c r="AE302" i="6"/>
  <c r="AG302" i="6"/>
  <c r="AH302" i="6"/>
  <c r="AJ302" i="6"/>
  <c r="AA303" i="6"/>
  <c r="AB303" i="6"/>
  <c r="AE303" i="6"/>
  <c r="AG303" i="6"/>
  <c r="AH303" i="6"/>
  <c r="AJ303" i="6"/>
  <c r="AA304" i="6"/>
  <c r="AB304" i="6"/>
  <c r="AE304" i="6"/>
  <c r="AG304" i="6"/>
  <c r="AH304" i="6"/>
  <c r="AJ304" i="6"/>
  <c r="AA305" i="6"/>
  <c r="AB305" i="6"/>
  <c r="AC305" i="6" s="1"/>
  <c r="AE305" i="6"/>
  <c r="AG305" i="6"/>
  <c r="AH305" i="6"/>
  <c r="AJ305" i="6"/>
  <c r="AA306" i="6"/>
  <c r="AB306" i="6"/>
  <c r="AE306" i="6"/>
  <c r="AG306" i="6"/>
  <c r="AH306" i="6"/>
  <c r="AJ306" i="6"/>
  <c r="AA307" i="6"/>
  <c r="AB307" i="6"/>
  <c r="AE307" i="6"/>
  <c r="AG307" i="6"/>
  <c r="AH307" i="6"/>
  <c r="AJ307" i="6"/>
  <c r="AA308" i="6"/>
  <c r="AB308" i="6"/>
  <c r="AE308" i="6"/>
  <c r="AG308" i="6"/>
  <c r="AH308" i="6"/>
  <c r="AJ308" i="6"/>
  <c r="AA309" i="6"/>
  <c r="AB309" i="6"/>
  <c r="AE309" i="6"/>
  <c r="AG309" i="6"/>
  <c r="AH309" i="6"/>
  <c r="AJ309" i="6"/>
  <c r="AA310" i="6"/>
  <c r="AB310" i="6"/>
  <c r="AC310" i="6" s="1"/>
  <c r="AE310" i="6"/>
  <c r="AG310" i="6"/>
  <c r="AH310" i="6"/>
  <c r="AJ310" i="6"/>
  <c r="AA311" i="6"/>
  <c r="AB311" i="6"/>
  <c r="AE311" i="6"/>
  <c r="AG311" i="6"/>
  <c r="AH311" i="6"/>
  <c r="AJ311" i="6"/>
  <c r="AA312" i="6"/>
  <c r="AB312" i="6"/>
  <c r="AC312" i="6" s="1"/>
  <c r="AE312" i="6"/>
  <c r="AG312" i="6"/>
  <c r="AH312" i="6"/>
  <c r="AJ312" i="6"/>
  <c r="AA313" i="6"/>
  <c r="AB313" i="6"/>
  <c r="AE313" i="6"/>
  <c r="AG313" i="6"/>
  <c r="AH313" i="6"/>
  <c r="AJ313" i="6"/>
  <c r="AA314" i="6"/>
  <c r="AB314" i="6"/>
  <c r="AC314" i="6"/>
  <c r="AE314" i="6"/>
  <c r="AG314" i="6"/>
  <c r="AH314" i="6"/>
  <c r="AJ314" i="6"/>
  <c r="AA315" i="6"/>
  <c r="AB315" i="6"/>
  <c r="AC315" i="6" s="1"/>
  <c r="AE315" i="6"/>
  <c r="AG315" i="6"/>
  <c r="AH315" i="6"/>
  <c r="AJ315" i="6"/>
  <c r="AA316" i="6"/>
  <c r="AB316" i="6"/>
  <c r="AC316" i="6" s="1"/>
  <c r="AE316" i="6"/>
  <c r="AG316" i="6"/>
  <c r="AH316" i="6"/>
  <c r="AJ316" i="6"/>
  <c r="AA317" i="6"/>
  <c r="AB317" i="6"/>
  <c r="AE317" i="6"/>
  <c r="AG317" i="6"/>
  <c r="AH317" i="6"/>
  <c r="AJ317" i="6"/>
  <c r="AA318" i="6"/>
  <c r="AB318" i="6"/>
  <c r="AE318" i="6"/>
  <c r="AG318" i="6"/>
  <c r="AH318" i="6"/>
  <c r="AJ318" i="6"/>
  <c r="AA319" i="6"/>
  <c r="AC319" i="6" s="1"/>
  <c r="AB319" i="6"/>
  <c r="AE319" i="6"/>
  <c r="AG319" i="6"/>
  <c r="AH319" i="6"/>
  <c r="AJ319" i="6"/>
  <c r="AA320" i="6"/>
  <c r="AB320" i="6"/>
  <c r="AC320" i="6" s="1"/>
  <c r="AE320" i="6"/>
  <c r="AG320" i="6"/>
  <c r="AH320" i="6"/>
  <c r="AJ320" i="6"/>
  <c r="AA321" i="6"/>
  <c r="AB321" i="6"/>
  <c r="AC321" i="6" s="1"/>
  <c r="AE321" i="6"/>
  <c r="AG321" i="6"/>
  <c r="AH321" i="6"/>
  <c r="AJ321" i="6"/>
  <c r="AA322" i="6"/>
  <c r="AB322" i="6"/>
  <c r="AE322" i="6"/>
  <c r="AG322" i="6"/>
  <c r="AH322" i="6"/>
  <c r="AJ322" i="6"/>
  <c r="AA323" i="6"/>
  <c r="AB323" i="6"/>
  <c r="AC323" i="6" s="1"/>
  <c r="AE323" i="6"/>
  <c r="AG323" i="6"/>
  <c r="AH323" i="6"/>
  <c r="AJ323" i="6"/>
  <c r="AA324" i="6"/>
  <c r="AB324" i="6"/>
  <c r="AE324" i="6"/>
  <c r="AG324" i="6"/>
  <c r="AH324" i="6"/>
  <c r="AJ324" i="6"/>
  <c r="AA325" i="6"/>
  <c r="AB325" i="6"/>
  <c r="AE325" i="6"/>
  <c r="AG325" i="6"/>
  <c r="AH325" i="6"/>
  <c r="AJ325" i="6"/>
  <c r="AA326" i="6"/>
  <c r="AB326" i="6"/>
  <c r="AE326" i="6"/>
  <c r="AG326" i="6"/>
  <c r="AH326" i="6"/>
  <c r="AJ326" i="6"/>
  <c r="AA327" i="6"/>
  <c r="AB327" i="6"/>
  <c r="AE327" i="6"/>
  <c r="AG327" i="6"/>
  <c r="AH327" i="6"/>
  <c r="AJ327" i="6"/>
  <c r="AA328" i="6"/>
  <c r="AB328" i="6"/>
  <c r="AE328" i="6"/>
  <c r="AG328" i="6"/>
  <c r="AH328" i="6"/>
  <c r="AJ328" i="6"/>
  <c r="AA329" i="6"/>
  <c r="AB329" i="6"/>
  <c r="AC329" i="6" s="1"/>
  <c r="AE329" i="6"/>
  <c r="AG329" i="6"/>
  <c r="AH329" i="6"/>
  <c r="AJ329" i="6"/>
  <c r="AA330" i="6"/>
  <c r="AB330" i="6"/>
  <c r="AC330" i="6"/>
  <c r="AE330" i="6"/>
  <c r="AG330" i="6"/>
  <c r="AH330" i="6"/>
  <c r="AJ330" i="6"/>
  <c r="AA331" i="6"/>
  <c r="AB331" i="6"/>
  <c r="AE331" i="6"/>
  <c r="AG331" i="6"/>
  <c r="AH331" i="6"/>
  <c r="AJ331" i="6"/>
  <c r="AA332" i="6"/>
  <c r="AB332" i="6"/>
  <c r="AC332" i="6"/>
  <c r="AE332" i="6"/>
  <c r="AG332" i="6"/>
  <c r="AH332" i="6"/>
  <c r="AJ332" i="6"/>
  <c r="AA333" i="6"/>
  <c r="AB333" i="6"/>
  <c r="AE333" i="6"/>
  <c r="AG333" i="6"/>
  <c r="AH333" i="6"/>
  <c r="AJ333" i="6"/>
  <c r="AA334" i="6"/>
  <c r="AB334" i="6"/>
  <c r="AE334" i="6"/>
  <c r="AG334" i="6"/>
  <c r="AH334" i="6"/>
  <c r="AJ334" i="6"/>
  <c r="AA335" i="6"/>
  <c r="AB335" i="6"/>
  <c r="AC335" i="6" s="1"/>
  <c r="AE335" i="6"/>
  <c r="AG335" i="6"/>
  <c r="AH335" i="6"/>
  <c r="AJ335" i="6"/>
  <c r="AA336" i="6"/>
  <c r="AB336" i="6"/>
  <c r="AE336" i="6"/>
  <c r="AG336" i="6"/>
  <c r="AH336" i="6"/>
  <c r="AJ336" i="6"/>
  <c r="AA337" i="6"/>
  <c r="AB337" i="6"/>
  <c r="AE337" i="6"/>
  <c r="AK337" i="6" s="1"/>
  <c r="AG337" i="6"/>
  <c r="AH337" i="6"/>
  <c r="AJ337" i="6"/>
  <c r="AA338" i="6"/>
  <c r="AB338" i="6"/>
  <c r="AE338" i="6"/>
  <c r="AG338" i="6"/>
  <c r="AH338" i="6"/>
  <c r="AJ338" i="6"/>
  <c r="AA339" i="6"/>
  <c r="AB339" i="6"/>
  <c r="AE339" i="6"/>
  <c r="AG339" i="6"/>
  <c r="AH339" i="6"/>
  <c r="AJ339" i="6"/>
  <c r="AA340" i="6"/>
  <c r="AB340" i="6"/>
  <c r="AC340" i="6"/>
  <c r="AE340" i="6"/>
  <c r="AG340" i="6"/>
  <c r="AH340" i="6"/>
  <c r="AJ340" i="6"/>
  <c r="AA341" i="6"/>
  <c r="AB341" i="6"/>
  <c r="AE341" i="6"/>
  <c r="AG341" i="6"/>
  <c r="AH341" i="6"/>
  <c r="AJ341" i="6"/>
  <c r="AA342" i="6"/>
  <c r="AB342" i="6"/>
  <c r="AE342" i="6"/>
  <c r="AG342" i="6"/>
  <c r="AH342" i="6"/>
  <c r="AJ342" i="6"/>
  <c r="AA343" i="6"/>
  <c r="AB343" i="6"/>
  <c r="AC343" i="6"/>
  <c r="AE343" i="6"/>
  <c r="AG343" i="6"/>
  <c r="AH343" i="6"/>
  <c r="AJ343" i="6"/>
  <c r="AA344" i="6"/>
  <c r="AB344" i="6"/>
  <c r="AE344" i="6"/>
  <c r="AG344" i="6"/>
  <c r="AH344" i="6"/>
  <c r="AJ344" i="6"/>
  <c r="AA345" i="6"/>
  <c r="AB345" i="6"/>
  <c r="AE345" i="6"/>
  <c r="AG345" i="6"/>
  <c r="AH345" i="6"/>
  <c r="AJ345" i="6"/>
  <c r="AA346" i="6"/>
  <c r="AB346" i="6"/>
  <c r="AE346" i="6"/>
  <c r="AG346" i="6"/>
  <c r="AH346" i="6"/>
  <c r="AJ346" i="6"/>
  <c r="AA347" i="6"/>
  <c r="AB347" i="6"/>
  <c r="AC347" i="6" s="1"/>
  <c r="AE347" i="6"/>
  <c r="AG347" i="6"/>
  <c r="AH347" i="6"/>
  <c r="AJ347" i="6"/>
  <c r="AA348" i="6"/>
  <c r="AB348" i="6"/>
  <c r="AC348" i="6"/>
  <c r="AE348" i="6"/>
  <c r="AG348" i="6"/>
  <c r="AH348" i="6"/>
  <c r="AJ348" i="6"/>
  <c r="AA349" i="6"/>
  <c r="AB349" i="6"/>
  <c r="AC349" i="6" s="1"/>
  <c r="AE349" i="6"/>
  <c r="AG349" i="6"/>
  <c r="AH349" i="6"/>
  <c r="AJ349" i="6"/>
  <c r="AA350" i="6"/>
  <c r="AB350" i="6"/>
  <c r="AE350" i="6"/>
  <c r="AG350" i="6"/>
  <c r="AH350" i="6"/>
  <c r="AJ350" i="6"/>
  <c r="AA351" i="6"/>
  <c r="AB351" i="6"/>
  <c r="AE351" i="6"/>
  <c r="AG351" i="6"/>
  <c r="AH351" i="6"/>
  <c r="AJ351" i="6"/>
  <c r="AA352" i="6"/>
  <c r="AB352" i="6"/>
  <c r="AC352" i="6"/>
  <c r="AE352" i="6"/>
  <c r="AG352" i="6"/>
  <c r="AH352" i="6"/>
  <c r="AJ352" i="6"/>
  <c r="AA353" i="6"/>
  <c r="AB353" i="6"/>
  <c r="AE353" i="6"/>
  <c r="AG353" i="6"/>
  <c r="AH353" i="6"/>
  <c r="AJ353" i="6"/>
  <c r="AA354" i="6"/>
  <c r="AB354" i="6"/>
  <c r="AC354" i="6" s="1"/>
  <c r="AE354" i="6"/>
  <c r="AG354" i="6"/>
  <c r="AH354" i="6"/>
  <c r="AJ354" i="6"/>
  <c r="AA355" i="6"/>
  <c r="AB355" i="6"/>
  <c r="AE355" i="6"/>
  <c r="AG355" i="6"/>
  <c r="AH355" i="6"/>
  <c r="AJ355" i="6"/>
  <c r="AA356" i="6"/>
  <c r="AB356" i="6"/>
  <c r="AC356" i="6" s="1"/>
  <c r="AE356" i="6"/>
  <c r="AG356" i="6"/>
  <c r="AH356" i="6"/>
  <c r="AJ356" i="6"/>
  <c r="AA357" i="6"/>
  <c r="AB357" i="6"/>
  <c r="AE357" i="6"/>
  <c r="AG357" i="6"/>
  <c r="AH357" i="6"/>
  <c r="AJ357" i="6"/>
  <c r="AA358" i="6"/>
  <c r="AB358" i="6"/>
  <c r="AE358" i="6"/>
  <c r="AG358" i="6"/>
  <c r="AH358" i="6"/>
  <c r="AJ358" i="6"/>
  <c r="AA359" i="6"/>
  <c r="AB359" i="6"/>
  <c r="AE359" i="6"/>
  <c r="AG359" i="6"/>
  <c r="AH359" i="6"/>
  <c r="AJ359" i="6"/>
  <c r="AA360" i="6"/>
  <c r="AB360" i="6"/>
  <c r="AE360" i="6"/>
  <c r="AG360" i="6"/>
  <c r="AH360" i="6"/>
  <c r="AJ360" i="6"/>
  <c r="AA361" i="6"/>
  <c r="AB361" i="6"/>
  <c r="AE361" i="6"/>
  <c r="AG361" i="6"/>
  <c r="AH361" i="6"/>
  <c r="AJ361" i="6"/>
  <c r="AA362" i="6"/>
  <c r="AB362" i="6"/>
  <c r="AE362" i="6"/>
  <c r="AG362" i="6"/>
  <c r="AH362" i="6"/>
  <c r="AJ362" i="6"/>
  <c r="AA363" i="6"/>
  <c r="AB363" i="6"/>
  <c r="AE363" i="6"/>
  <c r="AG363" i="6"/>
  <c r="AH363" i="6"/>
  <c r="AJ363" i="6"/>
  <c r="AA364" i="6"/>
  <c r="AB364" i="6"/>
  <c r="AE364" i="6"/>
  <c r="AG364" i="6"/>
  <c r="AH364" i="6"/>
  <c r="AJ364" i="6"/>
  <c r="AA365" i="6"/>
  <c r="AB365" i="6"/>
  <c r="AE365" i="6"/>
  <c r="AG365" i="6"/>
  <c r="AH365" i="6"/>
  <c r="AJ365" i="6"/>
  <c r="AA366" i="6"/>
  <c r="AB366" i="6"/>
  <c r="AE366" i="6"/>
  <c r="AG366" i="6"/>
  <c r="AH366" i="6"/>
  <c r="AJ366" i="6"/>
  <c r="AA367" i="6"/>
  <c r="AB367" i="6"/>
  <c r="AE367" i="6"/>
  <c r="AG367" i="6"/>
  <c r="AH367" i="6"/>
  <c r="AJ367" i="6"/>
  <c r="AA368" i="6"/>
  <c r="AB368" i="6"/>
  <c r="AC368" i="6" s="1"/>
  <c r="AE368" i="6"/>
  <c r="AG368" i="6"/>
  <c r="AH368" i="6"/>
  <c r="AJ368" i="6"/>
  <c r="AA369" i="6"/>
  <c r="AB369" i="6"/>
  <c r="AE369" i="6"/>
  <c r="AG369" i="6"/>
  <c r="AH369" i="6"/>
  <c r="AJ369" i="6"/>
  <c r="AA370" i="6"/>
  <c r="AB370" i="6"/>
  <c r="AE370" i="6"/>
  <c r="AG370" i="6"/>
  <c r="AH370" i="6"/>
  <c r="AJ370" i="6"/>
  <c r="AA371" i="6"/>
  <c r="AB371" i="6"/>
  <c r="AE371" i="6"/>
  <c r="AG371" i="6"/>
  <c r="AH371" i="6"/>
  <c r="AJ371" i="6"/>
  <c r="AA372" i="6"/>
  <c r="AB372" i="6"/>
  <c r="AC372" i="6" s="1"/>
  <c r="AE372" i="6"/>
  <c r="AG372" i="6"/>
  <c r="AH372" i="6"/>
  <c r="AJ372" i="6"/>
  <c r="AA373" i="6"/>
  <c r="AB373" i="6"/>
  <c r="AE373" i="6"/>
  <c r="AG373" i="6"/>
  <c r="AH373" i="6"/>
  <c r="AJ373" i="6"/>
  <c r="AA374" i="6"/>
  <c r="AB374" i="6"/>
  <c r="AE374" i="6"/>
  <c r="AG374" i="6"/>
  <c r="AH374" i="6"/>
  <c r="AJ374" i="6"/>
  <c r="AA375" i="6"/>
  <c r="AB375" i="6"/>
  <c r="AC375" i="6" s="1"/>
  <c r="AE375" i="6"/>
  <c r="AG375" i="6"/>
  <c r="AH375" i="6"/>
  <c r="AJ375" i="6"/>
  <c r="AA376" i="6"/>
  <c r="AB376" i="6"/>
  <c r="AC376" i="6"/>
  <c r="AE376" i="6"/>
  <c r="AG376" i="6"/>
  <c r="AH376" i="6"/>
  <c r="AJ376" i="6"/>
  <c r="AA377" i="6"/>
  <c r="AB377" i="6"/>
  <c r="AC377" i="6" s="1"/>
  <c r="AE377" i="6"/>
  <c r="AG377" i="6"/>
  <c r="AH377" i="6"/>
  <c r="AJ377" i="6"/>
  <c r="AA378" i="6"/>
  <c r="AB378" i="6"/>
  <c r="AE378" i="6"/>
  <c r="AG378" i="6"/>
  <c r="AH378" i="6"/>
  <c r="AJ378" i="6"/>
  <c r="AA379" i="6"/>
  <c r="AB379" i="6"/>
  <c r="AC379" i="6" s="1"/>
  <c r="AE379" i="6"/>
  <c r="AG379" i="6"/>
  <c r="AH379" i="6"/>
  <c r="AJ379" i="6"/>
  <c r="AA380" i="6"/>
  <c r="AB380" i="6"/>
  <c r="AE380" i="6"/>
  <c r="AG380" i="6"/>
  <c r="AH380" i="6"/>
  <c r="AJ380" i="6"/>
  <c r="AA381" i="6"/>
  <c r="AB381" i="6"/>
  <c r="AE381" i="6"/>
  <c r="AG381" i="6"/>
  <c r="AH381" i="6"/>
  <c r="AJ381" i="6"/>
  <c r="AA382" i="6"/>
  <c r="AB382" i="6"/>
  <c r="AC382" i="6"/>
  <c r="AE382" i="6"/>
  <c r="AG382" i="6"/>
  <c r="AH382" i="6"/>
  <c r="AJ382" i="6"/>
  <c r="AA383" i="6"/>
  <c r="AB383" i="6"/>
  <c r="AE383" i="6"/>
  <c r="AG383" i="6"/>
  <c r="AH383" i="6"/>
  <c r="AJ383" i="6"/>
  <c r="AA384" i="6"/>
  <c r="AB384" i="6"/>
  <c r="AC384" i="6"/>
  <c r="AE384" i="6"/>
  <c r="AK384" i="6" s="1"/>
  <c r="AG384" i="6"/>
  <c r="AH384" i="6"/>
  <c r="AJ384" i="6"/>
  <c r="AA385" i="6"/>
  <c r="AB385" i="6"/>
  <c r="AE385" i="6"/>
  <c r="AG385" i="6"/>
  <c r="AH385" i="6"/>
  <c r="AJ385" i="6"/>
  <c r="AA386" i="6"/>
  <c r="AB386" i="6"/>
  <c r="AE386" i="6"/>
  <c r="AG386" i="6"/>
  <c r="AH386" i="6"/>
  <c r="AJ386" i="6"/>
  <c r="AA387" i="6"/>
  <c r="AB387" i="6"/>
  <c r="AE387" i="6"/>
  <c r="AG387" i="6"/>
  <c r="AH387" i="6"/>
  <c r="AJ387" i="6"/>
  <c r="AA388" i="6"/>
  <c r="AB388" i="6"/>
  <c r="AC388" i="6" s="1"/>
  <c r="AE388" i="6"/>
  <c r="AG388" i="6"/>
  <c r="AH388" i="6"/>
  <c r="AJ388" i="6"/>
  <c r="AA389" i="6"/>
  <c r="AB389" i="6"/>
  <c r="AE389" i="6"/>
  <c r="AG389" i="6"/>
  <c r="AH389" i="6"/>
  <c r="AJ389" i="6"/>
  <c r="AA390" i="6"/>
  <c r="AB390" i="6"/>
  <c r="AE390" i="6"/>
  <c r="AG390" i="6"/>
  <c r="AH390" i="6"/>
  <c r="AJ390" i="6"/>
  <c r="AA391" i="6"/>
  <c r="AB391" i="6"/>
  <c r="AC391" i="6" s="1"/>
  <c r="AE391" i="6"/>
  <c r="AG391" i="6"/>
  <c r="AH391" i="6"/>
  <c r="AJ391" i="6"/>
  <c r="AA392" i="6"/>
  <c r="AB392" i="6"/>
  <c r="AE392" i="6"/>
  <c r="AG392" i="6"/>
  <c r="AH392" i="6"/>
  <c r="AJ392" i="6"/>
  <c r="AA393" i="6"/>
  <c r="AB393" i="6"/>
  <c r="AC393" i="6" s="1"/>
  <c r="AE393" i="6"/>
  <c r="AG393" i="6"/>
  <c r="AH393" i="6"/>
  <c r="AJ393" i="6"/>
  <c r="AA394" i="6"/>
  <c r="AC394" i="6" s="1"/>
  <c r="AB394" i="6"/>
  <c r="AE394" i="6"/>
  <c r="AG394" i="6"/>
  <c r="AH394" i="6"/>
  <c r="AJ394" i="6"/>
  <c r="AA395" i="6"/>
  <c r="AB395" i="6"/>
  <c r="AE395" i="6"/>
  <c r="AG395" i="6"/>
  <c r="AH395" i="6"/>
  <c r="AJ395" i="6"/>
  <c r="AA396" i="6"/>
  <c r="AB396" i="6"/>
  <c r="AE396" i="6"/>
  <c r="AG396" i="6"/>
  <c r="AH396" i="6"/>
  <c r="AJ396" i="6"/>
  <c r="AA397" i="6"/>
  <c r="AB397" i="6"/>
  <c r="AE397" i="6"/>
  <c r="AG397" i="6"/>
  <c r="AH397" i="6"/>
  <c r="AJ397" i="6"/>
  <c r="AA398" i="6"/>
  <c r="AB398" i="6"/>
  <c r="AE398" i="6"/>
  <c r="AG398" i="6"/>
  <c r="AH398" i="6"/>
  <c r="AJ398" i="6"/>
  <c r="AA399" i="6"/>
  <c r="AB399" i="6"/>
  <c r="AE399" i="6"/>
  <c r="AG399" i="6"/>
  <c r="AH399" i="6"/>
  <c r="AJ399" i="6"/>
  <c r="AA400" i="6"/>
  <c r="AB400" i="6"/>
  <c r="AE400" i="6"/>
  <c r="AG400" i="6"/>
  <c r="AH400" i="6"/>
  <c r="AJ400" i="6"/>
  <c r="AA401" i="6"/>
  <c r="AB401" i="6"/>
  <c r="AE401" i="6"/>
  <c r="AG401" i="6"/>
  <c r="AH401" i="6"/>
  <c r="AJ401" i="6"/>
  <c r="AA402" i="6"/>
  <c r="AB402" i="6"/>
  <c r="AE402" i="6"/>
  <c r="AG402" i="6"/>
  <c r="AH402" i="6"/>
  <c r="AJ402" i="6"/>
  <c r="AA403" i="6"/>
  <c r="AB403" i="6"/>
  <c r="AE403" i="6"/>
  <c r="AG403" i="6"/>
  <c r="AH403" i="6"/>
  <c r="AJ403" i="6"/>
  <c r="AA404" i="6"/>
  <c r="AB404" i="6"/>
  <c r="AC404" i="6" s="1"/>
  <c r="AE404" i="6"/>
  <c r="AG404" i="6"/>
  <c r="AH404" i="6"/>
  <c r="AJ404" i="6"/>
  <c r="AA405" i="6"/>
  <c r="AB405" i="6"/>
  <c r="AE405" i="6"/>
  <c r="AG405" i="6"/>
  <c r="AH405" i="6"/>
  <c r="AJ405" i="6"/>
  <c r="AA406" i="6"/>
  <c r="AB406" i="6"/>
  <c r="AE406" i="6"/>
  <c r="AG406" i="6"/>
  <c r="AH406" i="6"/>
  <c r="AJ406" i="6"/>
  <c r="AA407" i="6"/>
  <c r="AB407" i="6"/>
  <c r="AC407" i="6" s="1"/>
  <c r="AE407" i="6"/>
  <c r="AG407" i="6"/>
  <c r="AH407" i="6"/>
  <c r="AJ407" i="6"/>
  <c r="AA408" i="6"/>
  <c r="AB408" i="6"/>
  <c r="AC408" i="6" s="1"/>
  <c r="AE408" i="6"/>
  <c r="AG408" i="6"/>
  <c r="AH408" i="6"/>
  <c r="AJ408" i="6"/>
  <c r="AA409" i="6"/>
  <c r="AC409" i="6" s="1"/>
  <c r="AB409" i="6"/>
  <c r="AE409" i="6"/>
  <c r="AG409" i="6"/>
  <c r="AH409" i="6"/>
  <c r="AJ409" i="6"/>
  <c r="AA410" i="6"/>
  <c r="AB410" i="6"/>
  <c r="AE410" i="6"/>
  <c r="AG410" i="6"/>
  <c r="AH410" i="6"/>
  <c r="AJ410" i="6"/>
  <c r="AA411" i="6"/>
  <c r="AB411" i="6"/>
  <c r="AC411" i="6" s="1"/>
  <c r="AE411" i="6"/>
  <c r="AG411" i="6"/>
  <c r="AH411" i="6"/>
  <c r="AJ411" i="6"/>
  <c r="AA412" i="6"/>
  <c r="AB412" i="6"/>
  <c r="AC412" i="6" s="1"/>
  <c r="AE412" i="6"/>
  <c r="AG412" i="6"/>
  <c r="AH412" i="6"/>
  <c r="AJ412" i="6"/>
  <c r="AA413" i="6"/>
  <c r="AB413" i="6"/>
  <c r="AC413" i="6" s="1"/>
  <c r="AE413" i="6"/>
  <c r="AG413" i="6"/>
  <c r="AH413" i="6"/>
  <c r="AJ413" i="6"/>
  <c r="AA414" i="6"/>
  <c r="AB414" i="6"/>
  <c r="AE414" i="6"/>
  <c r="AG414" i="6"/>
  <c r="AH414" i="6"/>
  <c r="AJ414" i="6"/>
  <c r="AA415" i="6"/>
  <c r="AB415" i="6"/>
  <c r="AC415" i="6" s="1"/>
  <c r="AE415" i="6"/>
  <c r="AG415" i="6"/>
  <c r="AH415" i="6"/>
  <c r="AJ415" i="6"/>
  <c r="AA416" i="6"/>
  <c r="AB416" i="6"/>
  <c r="AE416" i="6"/>
  <c r="AG416" i="6"/>
  <c r="AH416" i="6"/>
  <c r="AJ416" i="6"/>
  <c r="AA417" i="6"/>
  <c r="AB417" i="6"/>
  <c r="AC417" i="6"/>
  <c r="AE417" i="6"/>
  <c r="AG417" i="6"/>
  <c r="AH417" i="6"/>
  <c r="AJ417" i="6"/>
  <c r="AA418" i="6"/>
  <c r="AB418" i="6"/>
  <c r="AE418" i="6"/>
  <c r="AG418" i="6"/>
  <c r="AH418" i="6"/>
  <c r="AJ418" i="6"/>
  <c r="AA419" i="6"/>
  <c r="AB419" i="6"/>
  <c r="AE419" i="6"/>
  <c r="AG419" i="6"/>
  <c r="AH419" i="6"/>
  <c r="AJ419" i="6"/>
  <c r="AA420" i="6"/>
  <c r="AB420" i="6"/>
  <c r="AE420" i="6"/>
  <c r="AG420" i="6"/>
  <c r="AH420" i="6"/>
  <c r="AJ420" i="6"/>
  <c r="AA421" i="6"/>
  <c r="AB421" i="6"/>
  <c r="AE421" i="6"/>
  <c r="AG421" i="6"/>
  <c r="AH421" i="6"/>
  <c r="AJ421" i="6"/>
  <c r="AA422" i="6"/>
  <c r="AB422" i="6"/>
  <c r="AC422" i="6" s="1"/>
  <c r="AE422" i="6"/>
  <c r="AG422" i="6"/>
  <c r="AH422" i="6"/>
  <c r="AJ422" i="6"/>
  <c r="AA423" i="6"/>
  <c r="AB423" i="6"/>
  <c r="AE423" i="6"/>
  <c r="AG423" i="6"/>
  <c r="AH423" i="6"/>
  <c r="AJ423" i="6"/>
  <c r="AA424" i="6"/>
  <c r="AB424" i="6"/>
  <c r="AC424" i="6" s="1"/>
  <c r="AE424" i="6"/>
  <c r="AG424" i="6"/>
  <c r="AH424" i="6"/>
  <c r="AJ424" i="6"/>
  <c r="AA425" i="6"/>
  <c r="AB425" i="6"/>
  <c r="AE425" i="6"/>
  <c r="AG425" i="6"/>
  <c r="AH425" i="6"/>
  <c r="AJ425" i="6"/>
  <c r="AA426" i="6"/>
  <c r="AB426" i="6"/>
  <c r="AC426" i="6" s="1"/>
  <c r="AE426" i="6"/>
  <c r="AG426" i="6"/>
  <c r="AH426" i="6"/>
  <c r="AJ426" i="6"/>
  <c r="AA427" i="6"/>
  <c r="AB427" i="6"/>
  <c r="AE427" i="6"/>
  <c r="AG427" i="6"/>
  <c r="AH427" i="6"/>
  <c r="AJ427" i="6"/>
  <c r="AA428" i="6"/>
  <c r="AB428" i="6"/>
  <c r="AC428" i="6" s="1"/>
  <c r="AE428" i="6"/>
  <c r="AG428" i="6"/>
  <c r="AH428" i="6"/>
  <c r="AJ428" i="6"/>
  <c r="AA429" i="6"/>
  <c r="AB429" i="6"/>
  <c r="AC429" i="6" s="1"/>
  <c r="AE429" i="6"/>
  <c r="AG429" i="6"/>
  <c r="AH429" i="6"/>
  <c r="AJ429" i="6"/>
  <c r="AA430" i="6"/>
  <c r="AB430" i="6"/>
  <c r="AE430" i="6"/>
  <c r="AG430" i="6"/>
  <c r="AH430" i="6"/>
  <c r="AJ430" i="6"/>
  <c r="AA431" i="6"/>
  <c r="AB431" i="6"/>
  <c r="AC431" i="6" s="1"/>
  <c r="AE431" i="6"/>
  <c r="AG431" i="6"/>
  <c r="AH431" i="6"/>
  <c r="AJ431" i="6"/>
  <c r="AA432" i="6"/>
  <c r="AB432" i="6"/>
  <c r="AC432" i="6" s="1"/>
  <c r="AE432" i="6"/>
  <c r="AG432" i="6"/>
  <c r="AH432" i="6"/>
  <c r="AJ432" i="6"/>
  <c r="AA433" i="6"/>
  <c r="AB433" i="6"/>
  <c r="AC433" i="6" s="1"/>
  <c r="AE433" i="6"/>
  <c r="AG433" i="6"/>
  <c r="AH433" i="6"/>
  <c r="AJ433" i="6"/>
  <c r="AA434" i="6"/>
  <c r="AB434" i="6"/>
  <c r="AE434" i="6"/>
  <c r="AG434" i="6"/>
  <c r="AH434" i="6"/>
  <c r="AJ434" i="6"/>
  <c r="AA435" i="6"/>
  <c r="AB435" i="6"/>
  <c r="AE435" i="6"/>
  <c r="AG435" i="6"/>
  <c r="AH435" i="6"/>
  <c r="AJ435" i="6"/>
  <c r="AA436" i="6"/>
  <c r="AB436" i="6"/>
  <c r="AE436" i="6"/>
  <c r="AG436" i="6"/>
  <c r="AH436" i="6"/>
  <c r="AJ436" i="6"/>
  <c r="AA437" i="6"/>
  <c r="AB437" i="6"/>
  <c r="AE437" i="6"/>
  <c r="AG437" i="6"/>
  <c r="AH437" i="6"/>
  <c r="AJ437" i="6"/>
  <c r="AA438" i="6"/>
  <c r="AB438" i="6"/>
  <c r="AC438" i="6" s="1"/>
  <c r="AE438" i="6"/>
  <c r="AG438" i="6"/>
  <c r="AH438" i="6"/>
  <c r="AJ438" i="6"/>
  <c r="AA439" i="6"/>
  <c r="AB439" i="6"/>
  <c r="AC439" i="6" s="1"/>
  <c r="AE439" i="6"/>
  <c r="AG439" i="6"/>
  <c r="AH439" i="6"/>
  <c r="AJ439" i="6"/>
  <c r="AA440" i="6"/>
  <c r="AB440" i="6"/>
  <c r="AE440" i="6"/>
  <c r="AG440" i="6"/>
  <c r="AH440" i="6"/>
  <c r="AJ440" i="6"/>
  <c r="AA441" i="6"/>
  <c r="AB441" i="6"/>
  <c r="AE441" i="6"/>
  <c r="AG441" i="6"/>
  <c r="AH441" i="6"/>
  <c r="AJ441" i="6"/>
  <c r="AA442" i="6"/>
  <c r="AB442" i="6"/>
  <c r="AC442" i="6" s="1"/>
  <c r="AE442" i="6"/>
  <c r="AG442" i="6"/>
  <c r="AH442" i="6"/>
  <c r="AJ442" i="6"/>
  <c r="AK442" i="6" s="1"/>
  <c r="AA443" i="6"/>
  <c r="AB443" i="6"/>
  <c r="AE443" i="6"/>
  <c r="AG443" i="6"/>
  <c r="AH443" i="6"/>
  <c r="AJ443" i="6"/>
  <c r="AA444" i="6"/>
  <c r="AB444" i="6"/>
  <c r="AE444" i="6"/>
  <c r="AG444" i="6"/>
  <c r="AH444" i="6"/>
  <c r="AJ444" i="6"/>
  <c r="AA445" i="6"/>
  <c r="AB445" i="6"/>
  <c r="AC445" i="6"/>
  <c r="AE445" i="6"/>
  <c r="AG445" i="6"/>
  <c r="AH445" i="6"/>
  <c r="AJ445" i="6"/>
  <c r="AA446" i="6"/>
  <c r="AB446" i="6"/>
  <c r="AE446" i="6"/>
  <c r="AG446" i="6"/>
  <c r="AH446" i="6"/>
  <c r="AJ446" i="6"/>
  <c r="AA447" i="6"/>
  <c r="AB447" i="6"/>
  <c r="AE447" i="6"/>
  <c r="AG447" i="6"/>
  <c r="AH447" i="6"/>
  <c r="AJ447" i="6"/>
  <c r="AA448" i="6"/>
  <c r="AB448" i="6"/>
  <c r="AE448" i="6"/>
  <c r="AG448" i="6"/>
  <c r="AH448" i="6"/>
  <c r="AJ448" i="6"/>
  <c r="AA449" i="6"/>
  <c r="AB449" i="6"/>
  <c r="AE449" i="6"/>
  <c r="AG449" i="6"/>
  <c r="AH449" i="6"/>
  <c r="AJ449" i="6"/>
  <c r="AA450" i="6"/>
  <c r="AB450" i="6"/>
  <c r="AE450" i="6"/>
  <c r="AG450" i="6"/>
  <c r="AH450" i="6"/>
  <c r="AJ450" i="6"/>
  <c r="AA451" i="6"/>
  <c r="AB451" i="6"/>
  <c r="AE451" i="6"/>
  <c r="AG451" i="6"/>
  <c r="AH451" i="6"/>
  <c r="AJ451" i="6"/>
  <c r="AA452" i="6"/>
  <c r="AB452" i="6"/>
  <c r="AC452" i="6" s="1"/>
  <c r="AE452" i="6"/>
  <c r="AG452" i="6"/>
  <c r="AH452" i="6"/>
  <c r="AJ452" i="6"/>
  <c r="AA453" i="6"/>
  <c r="AB453" i="6"/>
  <c r="AE453" i="6"/>
  <c r="AG453" i="6"/>
  <c r="AH453" i="6"/>
  <c r="AJ453" i="6"/>
  <c r="AA454" i="6"/>
  <c r="AB454" i="6"/>
  <c r="AC454" i="6" s="1"/>
  <c r="AE454" i="6"/>
  <c r="AG454" i="6"/>
  <c r="AH454" i="6"/>
  <c r="AJ454" i="6"/>
  <c r="AA455" i="6"/>
  <c r="AB455" i="6"/>
  <c r="AE455" i="6"/>
  <c r="AG455" i="6"/>
  <c r="AH455" i="6"/>
  <c r="AJ455" i="6"/>
  <c r="AA456" i="6"/>
  <c r="AB456" i="6"/>
  <c r="AC456" i="6" s="1"/>
  <c r="AE456" i="6"/>
  <c r="AG456" i="6"/>
  <c r="AH456" i="6"/>
  <c r="AJ456" i="6"/>
  <c r="AA457" i="6"/>
  <c r="AB457" i="6"/>
  <c r="AE457" i="6"/>
  <c r="AG457" i="6"/>
  <c r="AH457" i="6"/>
  <c r="AJ457" i="6"/>
  <c r="AA458" i="6"/>
  <c r="AB458" i="6"/>
  <c r="AE458" i="6"/>
  <c r="AG458" i="6"/>
  <c r="AH458" i="6"/>
  <c r="AJ458" i="6"/>
  <c r="AA459" i="6"/>
  <c r="AB459" i="6"/>
  <c r="AC459" i="6" s="1"/>
  <c r="AE459" i="6"/>
  <c r="AG459" i="6"/>
  <c r="AH459" i="6"/>
  <c r="AJ459" i="6"/>
  <c r="AA460" i="6"/>
  <c r="AB460" i="6"/>
  <c r="AC460" i="6" s="1"/>
  <c r="AE460" i="6"/>
  <c r="AG460" i="6"/>
  <c r="AH460" i="6"/>
  <c r="AJ460" i="6"/>
  <c r="AA461" i="6"/>
  <c r="AB461" i="6"/>
  <c r="AC461" i="6" s="1"/>
  <c r="AE461" i="6"/>
  <c r="AG461" i="6"/>
  <c r="AH461" i="6"/>
  <c r="AJ461" i="6"/>
  <c r="AA462" i="6"/>
  <c r="AB462" i="6"/>
  <c r="AE462" i="6"/>
  <c r="AG462" i="6"/>
  <c r="AH462" i="6"/>
  <c r="AJ462" i="6"/>
  <c r="AA463" i="6"/>
  <c r="AB463" i="6"/>
  <c r="AE463" i="6"/>
  <c r="AG463" i="6"/>
  <c r="AH463" i="6"/>
  <c r="AJ463" i="6"/>
  <c r="AA464" i="6"/>
  <c r="AB464" i="6"/>
  <c r="AE464" i="6"/>
  <c r="AG464" i="6"/>
  <c r="AH464" i="6"/>
  <c r="AJ464" i="6"/>
  <c r="AA465" i="6"/>
  <c r="AB465" i="6"/>
  <c r="AC465" i="6"/>
  <c r="AE465" i="6"/>
  <c r="AG465" i="6"/>
  <c r="AH465" i="6"/>
  <c r="AJ465" i="6"/>
  <c r="AA466" i="6"/>
  <c r="AB466" i="6"/>
  <c r="AC466" i="6" s="1"/>
  <c r="AE466" i="6"/>
  <c r="AD466" i="6" s="1"/>
  <c r="AG466" i="6"/>
  <c r="AH466" i="6"/>
  <c r="AJ466" i="6"/>
  <c r="AA467" i="6"/>
  <c r="AB467" i="6"/>
  <c r="AE467" i="6"/>
  <c r="AG467" i="6"/>
  <c r="AH467" i="6"/>
  <c r="AJ467" i="6"/>
  <c r="AA468" i="6"/>
  <c r="AB468" i="6"/>
  <c r="AC468" i="6" s="1"/>
  <c r="AE468" i="6"/>
  <c r="AG468" i="6"/>
  <c r="AH468" i="6"/>
  <c r="AJ468" i="6"/>
  <c r="AA469" i="6"/>
  <c r="AB469" i="6"/>
  <c r="AE469" i="6"/>
  <c r="AG469" i="6"/>
  <c r="AH469" i="6"/>
  <c r="AJ469" i="6"/>
  <c r="AA470" i="6"/>
  <c r="AB470" i="6"/>
  <c r="AC470" i="6"/>
  <c r="AE470" i="6"/>
  <c r="AG470" i="6"/>
  <c r="AH470" i="6"/>
  <c r="AJ470" i="6"/>
  <c r="AA471" i="6"/>
  <c r="AB471" i="6"/>
  <c r="AE471" i="6"/>
  <c r="AG471" i="6"/>
  <c r="AH471" i="6"/>
  <c r="AJ471" i="6"/>
  <c r="AA472" i="6"/>
  <c r="AB472" i="6"/>
  <c r="AE472" i="6"/>
  <c r="AG472" i="6"/>
  <c r="AH472" i="6"/>
  <c r="AJ472" i="6"/>
  <c r="AA473" i="6"/>
  <c r="AB473" i="6"/>
  <c r="AE473" i="6"/>
  <c r="AG473" i="6"/>
  <c r="AH473" i="6"/>
  <c r="AJ473" i="6"/>
  <c r="AA474" i="6"/>
  <c r="AB474" i="6"/>
  <c r="AC474" i="6"/>
  <c r="AE474" i="6"/>
  <c r="AG474" i="6"/>
  <c r="AH474" i="6"/>
  <c r="AJ474" i="6"/>
  <c r="AA475" i="6"/>
  <c r="AB475" i="6"/>
  <c r="AC475" i="6" s="1"/>
  <c r="AE475" i="6"/>
  <c r="AG475" i="6"/>
  <c r="AH475" i="6"/>
  <c r="AJ475" i="6"/>
  <c r="AA476" i="6"/>
  <c r="AB476" i="6"/>
  <c r="AE476" i="6"/>
  <c r="AG476" i="6"/>
  <c r="AH476" i="6"/>
  <c r="AJ476" i="6"/>
  <c r="AA477" i="6"/>
  <c r="AB477" i="6"/>
  <c r="AE477" i="6"/>
  <c r="AG477" i="6"/>
  <c r="AH477" i="6"/>
  <c r="AJ477" i="6"/>
  <c r="AA478" i="6"/>
  <c r="AB478" i="6"/>
  <c r="AE478" i="6"/>
  <c r="AG478" i="6"/>
  <c r="AH478" i="6"/>
  <c r="AJ478" i="6"/>
  <c r="AA479" i="6"/>
  <c r="AB479" i="6"/>
  <c r="AC479" i="6" s="1"/>
  <c r="AE479" i="6"/>
  <c r="AG479" i="6"/>
  <c r="AH479" i="6"/>
  <c r="AJ479" i="6"/>
  <c r="AA480" i="6"/>
  <c r="AB480" i="6"/>
  <c r="AE480" i="6"/>
  <c r="AG480" i="6"/>
  <c r="AH480" i="6"/>
  <c r="AJ480" i="6"/>
  <c r="AA481" i="6"/>
  <c r="AB481" i="6"/>
  <c r="AC481" i="6" s="1"/>
  <c r="AE481" i="6"/>
  <c r="AG481" i="6"/>
  <c r="AH481" i="6"/>
  <c r="AJ481" i="6"/>
  <c r="AA482" i="6"/>
  <c r="AB482" i="6"/>
  <c r="AE482" i="6"/>
  <c r="AG482" i="6"/>
  <c r="AH482" i="6"/>
  <c r="AJ482" i="6"/>
  <c r="AA483" i="6"/>
  <c r="AB483" i="6"/>
  <c r="AC483" i="6" s="1"/>
  <c r="AE483" i="6"/>
  <c r="AG483" i="6"/>
  <c r="AH483" i="6"/>
  <c r="AJ483" i="6"/>
  <c r="AK483" i="6"/>
  <c r="AA484" i="6"/>
  <c r="AB484" i="6"/>
  <c r="AC484" i="6" s="1"/>
  <c r="AE484" i="6"/>
  <c r="AG484" i="6"/>
  <c r="AH484" i="6"/>
  <c r="AJ484" i="6"/>
  <c r="AA485" i="6"/>
  <c r="AB485" i="6"/>
  <c r="AE485" i="6"/>
  <c r="AG485" i="6"/>
  <c r="AH485" i="6"/>
  <c r="AJ485" i="6"/>
  <c r="AA486" i="6"/>
  <c r="AB486" i="6"/>
  <c r="AE486" i="6"/>
  <c r="AG486" i="6"/>
  <c r="AH486" i="6"/>
  <c r="AJ486" i="6"/>
  <c r="AA487" i="6"/>
  <c r="AB487" i="6"/>
  <c r="AC487" i="6"/>
  <c r="AE487" i="6"/>
  <c r="AG487" i="6"/>
  <c r="AH487" i="6"/>
  <c r="AJ487" i="6"/>
  <c r="AA488" i="6"/>
  <c r="AB488" i="6"/>
  <c r="AC488" i="6" s="1"/>
  <c r="AE488" i="6"/>
  <c r="AG488" i="6"/>
  <c r="AH488" i="6"/>
  <c r="AJ488" i="6"/>
  <c r="AA489" i="6"/>
  <c r="AB489" i="6"/>
  <c r="AE489" i="6"/>
  <c r="AG489" i="6"/>
  <c r="AH489" i="6"/>
  <c r="AJ489" i="6"/>
  <c r="AA490" i="6"/>
  <c r="AB490" i="6"/>
  <c r="AC490" i="6"/>
  <c r="AE490" i="6"/>
  <c r="AG490" i="6"/>
  <c r="AH490" i="6"/>
  <c r="AJ490" i="6"/>
  <c r="AA491" i="6"/>
  <c r="AB491" i="6"/>
  <c r="AE491" i="6"/>
  <c r="AG491" i="6"/>
  <c r="AH491" i="6"/>
  <c r="AJ491" i="6"/>
  <c r="AA492" i="6"/>
  <c r="AB492" i="6"/>
  <c r="AC492" i="6" s="1"/>
  <c r="AE492" i="6"/>
  <c r="AG492" i="6"/>
  <c r="AH492" i="6"/>
  <c r="AJ492" i="6"/>
  <c r="AA493" i="6"/>
  <c r="AB493" i="6"/>
  <c r="AC493" i="6"/>
  <c r="AE493" i="6"/>
  <c r="AG493" i="6"/>
  <c r="AH493" i="6"/>
  <c r="AJ493" i="6"/>
  <c r="AA494" i="6"/>
  <c r="AB494" i="6"/>
  <c r="AC494" i="6" s="1"/>
  <c r="AE494" i="6"/>
  <c r="AG494" i="6"/>
  <c r="AH494" i="6"/>
  <c r="AJ494" i="6"/>
  <c r="AA495" i="6"/>
  <c r="AB495" i="6"/>
  <c r="AE495" i="6"/>
  <c r="AG495" i="6"/>
  <c r="AH495" i="6"/>
  <c r="AJ495" i="6"/>
  <c r="AA496" i="6"/>
  <c r="AB496" i="6"/>
  <c r="AC496" i="6" s="1"/>
  <c r="AE496" i="6"/>
  <c r="AG496" i="6"/>
  <c r="AH496" i="6"/>
  <c r="AJ496" i="6"/>
  <c r="AA497" i="6"/>
  <c r="AB497" i="6"/>
  <c r="AE497" i="6"/>
  <c r="AG497" i="6"/>
  <c r="AH497" i="6"/>
  <c r="AJ497" i="6"/>
  <c r="AA498" i="6"/>
  <c r="AB498" i="6"/>
  <c r="AC498" i="6"/>
  <c r="AE498" i="6"/>
  <c r="AG498" i="6"/>
  <c r="AH498" i="6"/>
  <c r="AJ498" i="6"/>
  <c r="AA499" i="6"/>
  <c r="AB499" i="6"/>
  <c r="AE499" i="6"/>
  <c r="AG499" i="6"/>
  <c r="AH499" i="6"/>
  <c r="AJ499" i="6"/>
  <c r="AA500" i="6"/>
  <c r="AB500" i="6"/>
  <c r="AC500" i="6" s="1"/>
  <c r="AE500" i="6"/>
  <c r="AG500" i="6"/>
  <c r="AH500" i="6"/>
  <c r="AJ500" i="6"/>
  <c r="AA501" i="6"/>
  <c r="AB501" i="6"/>
  <c r="AE501" i="6"/>
  <c r="AG501" i="6"/>
  <c r="AH501" i="6"/>
  <c r="AJ501" i="6"/>
  <c r="AA502" i="6"/>
  <c r="AB502" i="6"/>
  <c r="AC502" i="6" s="1"/>
  <c r="AE502" i="6"/>
  <c r="AG502" i="6"/>
  <c r="AH502" i="6"/>
  <c r="AJ502" i="6"/>
  <c r="AA503" i="6"/>
  <c r="AB503" i="6"/>
  <c r="AC503" i="6"/>
  <c r="AE503" i="6"/>
  <c r="AG503" i="6"/>
  <c r="AH503" i="6"/>
  <c r="AJ503" i="6"/>
  <c r="AA504" i="6"/>
  <c r="AB504" i="6"/>
  <c r="AE504" i="6"/>
  <c r="AG504" i="6"/>
  <c r="AH504" i="6"/>
  <c r="AJ504" i="6"/>
  <c r="AA505" i="6"/>
  <c r="AB505" i="6"/>
  <c r="AE505" i="6"/>
  <c r="AG505" i="6"/>
  <c r="AH505" i="6"/>
  <c r="AJ505" i="6"/>
  <c r="AA506" i="6"/>
  <c r="AB506" i="6"/>
  <c r="AE506" i="6"/>
  <c r="AG506" i="6"/>
  <c r="AH506" i="6"/>
  <c r="AJ506" i="6"/>
  <c r="AA507" i="6"/>
  <c r="AB507" i="6"/>
  <c r="AE507" i="6"/>
  <c r="AG507" i="6"/>
  <c r="AH507" i="6"/>
  <c r="AJ507" i="6"/>
  <c r="AA508" i="6"/>
  <c r="AB508" i="6"/>
  <c r="AE508" i="6"/>
  <c r="AG508" i="6"/>
  <c r="AH508" i="6"/>
  <c r="AJ508" i="6"/>
  <c r="AA509" i="6"/>
  <c r="AB509" i="6"/>
  <c r="AE509" i="6"/>
  <c r="AG509" i="6"/>
  <c r="AH509" i="6"/>
  <c r="AJ509" i="6"/>
  <c r="AA510" i="6"/>
  <c r="AB510" i="6"/>
  <c r="AC510" i="6" s="1"/>
  <c r="AE510" i="6"/>
  <c r="AG510" i="6"/>
  <c r="AH510" i="6"/>
  <c r="AJ510" i="6"/>
  <c r="AA511" i="6"/>
  <c r="AB511" i="6"/>
  <c r="AC511" i="6" s="1"/>
  <c r="AE511" i="6"/>
  <c r="AK511" i="6" s="1"/>
  <c r="AG511" i="6"/>
  <c r="AH511" i="6"/>
  <c r="AJ511" i="6"/>
  <c r="AA512" i="6"/>
  <c r="AB512" i="6"/>
  <c r="AE512" i="6"/>
  <c r="AG512" i="6"/>
  <c r="AH512" i="6"/>
  <c r="AJ512" i="6"/>
  <c r="AA513" i="6"/>
  <c r="AB513" i="6"/>
  <c r="AE513" i="6"/>
  <c r="AG513" i="6"/>
  <c r="AH513" i="6"/>
  <c r="AJ513" i="6"/>
  <c r="AA514" i="6"/>
  <c r="AB514" i="6"/>
  <c r="AC514" i="6" s="1"/>
  <c r="AE514" i="6"/>
  <c r="AG514" i="6"/>
  <c r="AH514" i="6"/>
  <c r="AJ514" i="6"/>
  <c r="AA515" i="6"/>
  <c r="AB515" i="6"/>
  <c r="AC515" i="6"/>
  <c r="AE515" i="6"/>
  <c r="AG515" i="6"/>
  <c r="AH515" i="6"/>
  <c r="AJ515" i="6"/>
  <c r="AA516" i="6"/>
  <c r="AB516" i="6"/>
  <c r="AE516" i="6"/>
  <c r="AG516" i="6"/>
  <c r="AH516" i="6"/>
  <c r="AJ516" i="6"/>
  <c r="AA517" i="6"/>
  <c r="AB517" i="6"/>
  <c r="AE517" i="6"/>
  <c r="AG517" i="6"/>
  <c r="AH517" i="6"/>
  <c r="AJ517" i="6"/>
  <c r="AA518" i="6"/>
  <c r="AB518" i="6"/>
  <c r="AE518" i="6"/>
  <c r="AG518" i="6"/>
  <c r="AH518" i="6"/>
  <c r="AJ518" i="6"/>
  <c r="AA519" i="6"/>
  <c r="AB519" i="6"/>
  <c r="AE519" i="6"/>
  <c r="AG519" i="6"/>
  <c r="AH519" i="6"/>
  <c r="AJ519" i="6"/>
  <c r="AA520" i="6"/>
  <c r="AB520" i="6"/>
  <c r="AE520" i="6"/>
  <c r="AG520" i="6"/>
  <c r="AH520" i="6"/>
  <c r="AJ520" i="6"/>
  <c r="AA521" i="6"/>
  <c r="AB521" i="6"/>
  <c r="AE521" i="6"/>
  <c r="AG521" i="6"/>
  <c r="AH521" i="6"/>
  <c r="AJ521" i="6"/>
  <c r="AA522" i="6"/>
  <c r="AB522" i="6"/>
  <c r="AC522" i="6"/>
  <c r="AE522" i="6"/>
  <c r="AG522" i="6"/>
  <c r="AH522" i="6"/>
  <c r="AJ522" i="6"/>
  <c r="AK522" i="6" s="1"/>
  <c r="AA523" i="6"/>
  <c r="AB523" i="6"/>
  <c r="AE523" i="6"/>
  <c r="AG523" i="6"/>
  <c r="AH523" i="6"/>
  <c r="AJ523" i="6"/>
  <c r="AA524" i="6"/>
  <c r="AB524" i="6"/>
  <c r="AC524" i="6" s="1"/>
  <c r="AE524" i="6"/>
  <c r="AG524" i="6"/>
  <c r="AH524" i="6"/>
  <c r="AJ524" i="6"/>
  <c r="AA525" i="6"/>
  <c r="AB525" i="6"/>
  <c r="AE525" i="6"/>
  <c r="AG525" i="6"/>
  <c r="AH525" i="6"/>
  <c r="AJ525" i="6"/>
  <c r="AA526" i="6"/>
  <c r="AB526" i="6"/>
  <c r="AC526" i="6" s="1"/>
  <c r="AE526" i="6"/>
  <c r="AG526" i="6"/>
  <c r="AH526" i="6"/>
  <c r="AJ526" i="6"/>
  <c r="AA527" i="6"/>
  <c r="AB527" i="6"/>
  <c r="AE527" i="6"/>
  <c r="AG527" i="6"/>
  <c r="AH527" i="6"/>
  <c r="AJ527" i="6"/>
  <c r="AA528" i="6"/>
  <c r="AB528" i="6"/>
  <c r="AC528" i="6" s="1"/>
  <c r="AE528" i="6"/>
  <c r="AG528" i="6"/>
  <c r="AH528" i="6"/>
  <c r="AJ528" i="6"/>
  <c r="AA529" i="6"/>
  <c r="AB529" i="6"/>
  <c r="AE529" i="6"/>
  <c r="AK529" i="6" s="1"/>
  <c r="AG529" i="6"/>
  <c r="AH529" i="6"/>
  <c r="AJ529" i="6"/>
  <c r="AA530" i="6"/>
  <c r="AB530" i="6"/>
  <c r="AE530" i="6"/>
  <c r="AG530" i="6"/>
  <c r="AH530" i="6"/>
  <c r="AJ530" i="6"/>
  <c r="AA531" i="6"/>
  <c r="AB531" i="6"/>
  <c r="AC531" i="6"/>
  <c r="AE531" i="6"/>
  <c r="AG531" i="6"/>
  <c r="AH531" i="6"/>
  <c r="AJ531" i="6"/>
  <c r="AA532" i="6"/>
  <c r="AB532" i="6"/>
  <c r="AC532" i="6" s="1"/>
  <c r="AE532" i="6"/>
  <c r="AG532" i="6"/>
  <c r="AH532" i="6"/>
  <c r="AJ532" i="6"/>
  <c r="AA533" i="6"/>
  <c r="AB533" i="6"/>
  <c r="AE533" i="6"/>
  <c r="AG533" i="6"/>
  <c r="AH533" i="6"/>
  <c r="AJ533" i="6"/>
  <c r="AA534" i="6"/>
  <c r="AB534" i="6"/>
  <c r="AE534" i="6"/>
  <c r="AG534" i="6"/>
  <c r="AH534" i="6"/>
  <c r="AJ534" i="6"/>
  <c r="AA535" i="6"/>
  <c r="AB535" i="6"/>
  <c r="AC535" i="6" s="1"/>
  <c r="AE535" i="6"/>
  <c r="AG535" i="6"/>
  <c r="AH535" i="6"/>
  <c r="AJ535" i="6"/>
  <c r="AA536" i="6"/>
  <c r="AB536" i="6"/>
  <c r="AE536" i="6"/>
  <c r="AG536" i="6"/>
  <c r="AH536" i="6"/>
  <c r="AJ536" i="6"/>
  <c r="AA537" i="6"/>
  <c r="AB537" i="6"/>
  <c r="AC537" i="6" s="1"/>
  <c r="AE537" i="6"/>
  <c r="AG537" i="6"/>
  <c r="AH537" i="6"/>
  <c r="AJ537" i="6"/>
  <c r="AA538" i="6"/>
  <c r="AB538" i="6"/>
  <c r="AE538" i="6"/>
  <c r="AG538" i="6"/>
  <c r="AH538" i="6"/>
  <c r="AJ538" i="6"/>
  <c r="AA539" i="6"/>
  <c r="AB539" i="6"/>
  <c r="AC539" i="6" s="1"/>
  <c r="AE539" i="6"/>
  <c r="AG539" i="6"/>
  <c r="AH539" i="6"/>
  <c r="AJ539" i="6"/>
  <c r="AA540" i="6"/>
  <c r="AB540" i="6"/>
  <c r="AC540" i="6"/>
  <c r="AE540" i="6"/>
  <c r="AG540" i="6"/>
  <c r="AH540" i="6"/>
  <c r="AJ540" i="6"/>
  <c r="AA541" i="6"/>
  <c r="AB541" i="6"/>
  <c r="AC541" i="6" s="1"/>
  <c r="AE541" i="6"/>
  <c r="AG541" i="6"/>
  <c r="AH541" i="6"/>
  <c r="AJ541" i="6"/>
  <c r="AA542" i="6"/>
  <c r="AB542" i="6"/>
  <c r="AE542" i="6"/>
  <c r="AG542" i="6"/>
  <c r="AH542" i="6"/>
  <c r="AJ542" i="6"/>
  <c r="AA543" i="6"/>
  <c r="AB543" i="6"/>
  <c r="AE543" i="6"/>
  <c r="AG543" i="6"/>
  <c r="AH543" i="6"/>
  <c r="AJ543" i="6"/>
  <c r="AA544" i="6"/>
  <c r="AB544" i="6"/>
  <c r="AE544" i="6"/>
  <c r="AG544" i="6"/>
  <c r="AH544" i="6"/>
  <c r="AJ544" i="6"/>
  <c r="AA545" i="6"/>
  <c r="AB545" i="6"/>
  <c r="AE545" i="6"/>
  <c r="AG545" i="6"/>
  <c r="AH545" i="6"/>
  <c r="AJ545" i="6"/>
  <c r="AA546" i="6"/>
  <c r="AC546" i="6" s="1"/>
  <c r="AB546" i="6"/>
  <c r="AE546" i="6"/>
  <c r="AG546" i="6"/>
  <c r="AH546" i="6"/>
  <c r="AJ546" i="6"/>
  <c r="AA547" i="6"/>
  <c r="AB547" i="6"/>
  <c r="AE547" i="6"/>
  <c r="AG547" i="6"/>
  <c r="AH547" i="6"/>
  <c r="AJ547" i="6"/>
  <c r="AA548" i="6"/>
  <c r="AB548" i="6"/>
  <c r="AE548" i="6"/>
  <c r="AG548" i="6"/>
  <c r="AH548" i="6"/>
  <c r="AJ548" i="6"/>
  <c r="AA549" i="6"/>
  <c r="AB549" i="6"/>
  <c r="AE549" i="6"/>
  <c r="AG549" i="6"/>
  <c r="AH549" i="6"/>
  <c r="AJ549" i="6"/>
  <c r="AA550" i="6"/>
  <c r="AB550" i="6"/>
  <c r="AE550" i="6"/>
  <c r="AG550" i="6"/>
  <c r="AH550" i="6"/>
  <c r="AJ550" i="6"/>
  <c r="AA551" i="6"/>
  <c r="AB551" i="6"/>
  <c r="AE551" i="6"/>
  <c r="AG551" i="6"/>
  <c r="AH551" i="6"/>
  <c r="AJ551" i="6"/>
  <c r="AA552" i="6"/>
  <c r="AB552" i="6"/>
  <c r="AC552" i="6"/>
  <c r="AE552" i="6"/>
  <c r="AG552" i="6"/>
  <c r="AH552" i="6"/>
  <c r="AJ552" i="6"/>
  <c r="AA553" i="6"/>
  <c r="AB553" i="6"/>
  <c r="AE553" i="6"/>
  <c r="AG553" i="6"/>
  <c r="AH553" i="6"/>
  <c r="AJ553" i="6"/>
  <c r="AA554" i="6"/>
  <c r="AB554" i="6"/>
  <c r="AC554" i="6" s="1"/>
  <c r="AE554" i="6"/>
  <c r="AG554" i="6"/>
  <c r="AH554" i="6"/>
  <c r="AJ554" i="6"/>
  <c r="AA555" i="6"/>
  <c r="AB555" i="6"/>
  <c r="AE555" i="6"/>
  <c r="AG555" i="6"/>
  <c r="AH555" i="6"/>
  <c r="AJ555" i="6"/>
  <c r="AA556" i="6"/>
  <c r="AB556" i="6"/>
  <c r="AC556" i="6" s="1"/>
  <c r="AD556" i="6" s="1"/>
  <c r="AE556" i="6"/>
  <c r="AG556" i="6"/>
  <c r="AH556" i="6"/>
  <c r="AJ556" i="6"/>
  <c r="AA557" i="6"/>
  <c r="AB557" i="6"/>
  <c r="AE557" i="6"/>
  <c r="AG557" i="6"/>
  <c r="AH557" i="6"/>
  <c r="AJ557" i="6"/>
  <c r="AA558" i="6"/>
  <c r="AB558" i="6"/>
  <c r="AE558" i="6"/>
  <c r="AG558" i="6"/>
  <c r="AH558" i="6"/>
  <c r="AJ558" i="6"/>
  <c r="AA559" i="6"/>
  <c r="AB559" i="6"/>
  <c r="AC559" i="6" s="1"/>
  <c r="AE559" i="6"/>
  <c r="AK559" i="6" s="1"/>
  <c r="AG559" i="6"/>
  <c r="AH559" i="6"/>
  <c r="AJ559" i="6"/>
  <c r="AA560" i="6"/>
  <c r="AB560" i="6"/>
  <c r="AC560" i="6" s="1"/>
  <c r="AE560" i="6"/>
  <c r="AG560" i="6"/>
  <c r="AH560" i="6"/>
  <c r="AJ560" i="6"/>
  <c r="AA561" i="6"/>
  <c r="AB561" i="6"/>
  <c r="AC561" i="6" s="1"/>
  <c r="AE561" i="6"/>
  <c r="AG561" i="6"/>
  <c r="AH561" i="6"/>
  <c r="AJ561" i="6"/>
  <c r="AA562" i="6"/>
  <c r="AB562" i="6"/>
  <c r="AE562" i="6"/>
  <c r="AG562" i="6"/>
  <c r="AH562" i="6"/>
  <c r="AJ562" i="6"/>
  <c r="AA563" i="6"/>
  <c r="AB563" i="6"/>
  <c r="AC563" i="6" s="1"/>
  <c r="AE563" i="6"/>
  <c r="AG563" i="6"/>
  <c r="AH563" i="6"/>
  <c r="AJ563" i="6"/>
  <c r="AA564" i="6"/>
  <c r="AB564" i="6"/>
  <c r="AC564" i="6" s="1"/>
  <c r="AE564" i="6"/>
  <c r="AG564" i="6"/>
  <c r="AH564" i="6"/>
  <c r="AJ564" i="6"/>
  <c r="AA565" i="6"/>
  <c r="AB565" i="6"/>
  <c r="AC565" i="6" s="1"/>
  <c r="AE565" i="6"/>
  <c r="AG565" i="6"/>
  <c r="AH565" i="6"/>
  <c r="AJ565" i="6"/>
  <c r="AA566" i="6"/>
  <c r="AB566" i="6"/>
  <c r="AC566" i="6" s="1"/>
  <c r="AE566" i="6"/>
  <c r="AK566" i="6" s="1"/>
  <c r="AG566" i="6"/>
  <c r="AH566" i="6"/>
  <c r="AJ566" i="6"/>
  <c r="AA567" i="6"/>
  <c r="AB567" i="6"/>
  <c r="AE567" i="6"/>
  <c r="AG567" i="6"/>
  <c r="AH567" i="6"/>
  <c r="AJ567" i="6"/>
  <c r="AA568" i="6"/>
  <c r="AB568" i="6"/>
  <c r="AC568" i="6" s="1"/>
  <c r="AE568" i="6"/>
  <c r="AG568" i="6"/>
  <c r="AH568" i="6"/>
  <c r="AJ568" i="6"/>
  <c r="AA569" i="6"/>
  <c r="AB569" i="6"/>
  <c r="AE569" i="6"/>
  <c r="AG569" i="6"/>
  <c r="AH569" i="6"/>
  <c r="AJ569" i="6"/>
  <c r="AA570" i="6"/>
  <c r="AB570" i="6"/>
  <c r="AE570" i="6"/>
  <c r="AG570" i="6"/>
  <c r="AH570" i="6"/>
  <c r="AJ570" i="6"/>
  <c r="AK570" i="6" s="1"/>
  <c r="AA571" i="6"/>
  <c r="AB571" i="6"/>
  <c r="AE571" i="6"/>
  <c r="AG571" i="6"/>
  <c r="AH571" i="6"/>
  <c r="AJ571" i="6"/>
  <c r="AA572" i="6"/>
  <c r="AB572" i="6"/>
  <c r="AC572" i="6"/>
  <c r="AE572" i="6"/>
  <c r="AD572" i="6" s="1"/>
  <c r="AG572" i="6"/>
  <c r="AH572" i="6"/>
  <c r="AJ572" i="6"/>
  <c r="AA573" i="6"/>
  <c r="AB573" i="6"/>
  <c r="AE573" i="6"/>
  <c r="AG573" i="6"/>
  <c r="AH573" i="6"/>
  <c r="AJ573" i="6"/>
  <c r="AA574" i="6"/>
  <c r="AB574" i="6"/>
  <c r="AC574" i="6"/>
  <c r="AE574" i="6"/>
  <c r="AG574" i="6"/>
  <c r="AH574" i="6"/>
  <c r="AJ574" i="6"/>
  <c r="AA575" i="6"/>
  <c r="AB575" i="6"/>
  <c r="AC575" i="6" s="1"/>
  <c r="AE575" i="6"/>
  <c r="AK575" i="6" s="1"/>
  <c r="AG575" i="6"/>
  <c r="AH575" i="6"/>
  <c r="AJ575" i="6"/>
  <c r="AA576" i="6"/>
  <c r="AB576" i="6"/>
  <c r="AE576" i="6"/>
  <c r="AG576" i="6"/>
  <c r="AH576" i="6"/>
  <c r="AJ576" i="6"/>
  <c r="AA577" i="6"/>
  <c r="AB577" i="6"/>
  <c r="AC577" i="6" s="1"/>
  <c r="AE577" i="6"/>
  <c r="AG577" i="6"/>
  <c r="AH577" i="6"/>
  <c r="AJ577" i="6"/>
  <c r="AA578" i="6"/>
  <c r="AB578" i="6"/>
  <c r="AE578" i="6"/>
  <c r="AK578" i="6" s="1"/>
  <c r="AG578" i="6"/>
  <c r="AH578" i="6"/>
  <c r="AJ578" i="6"/>
  <c r="AA579" i="6"/>
  <c r="AB579" i="6"/>
  <c r="AE579" i="6"/>
  <c r="AG579" i="6"/>
  <c r="AH579" i="6"/>
  <c r="AJ579" i="6"/>
  <c r="AA580" i="6"/>
  <c r="AB580" i="6"/>
  <c r="AE580" i="6"/>
  <c r="AG580" i="6"/>
  <c r="AH580" i="6"/>
  <c r="AJ580" i="6"/>
  <c r="AA581" i="6"/>
  <c r="AB581" i="6"/>
  <c r="AC581" i="6" s="1"/>
  <c r="AE581" i="6"/>
  <c r="AG581" i="6"/>
  <c r="AH581" i="6"/>
  <c r="AJ581" i="6"/>
  <c r="AA582" i="6"/>
  <c r="AB582" i="6"/>
  <c r="AE582" i="6"/>
  <c r="AG582" i="6"/>
  <c r="AH582" i="6"/>
  <c r="AJ582" i="6"/>
  <c r="AA583" i="6"/>
  <c r="AB583" i="6"/>
  <c r="AE583" i="6"/>
  <c r="AG583" i="6"/>
  <c r="AH583" i="6"/>
  <c r="AJ583" i="6"/>
  <c r="AA584" i="6"/>
  <c r="AB584" i="6"/>
  <c r="AE584" i="6"/>
  <c r="AG584" i="6"/>
  <c r="AH584" i="6"/>
  <c r="AJ584" i="6"/>
  <c r="AA585" i="6"/>
  <c r="AB585" i="6"/>
  <c r="AE585" i="6"/>
  <c r="AG585" i="6"/>
  <c r="AH585" i="6"/>
  <c r="AJ585" i="6"/>
  <c r="AA586" i="6"/>
  <c r="AB586" i="6"/>
  <c r="AE586" i="6"/>
  <c r="AG586" i="6"/>
  <c r="AH586" i="6"/>
  <c r="AJ586" i="6"/>
  <c r="AK586" i="6" s="1"/>
  <c r="AA587" i="6"/>
  <c r="AB587" i="6"/>
  <c r="AC587" i="6" s="1"/>
  <c r="AE587" i="6"/>
  <c r="AG587" i="6"/>
  <c r="AH587" i="6"/>
  <c r="AJ587" i="6"/>
  <c r="AA588" i="6"/>
  <c r="AB588" i="6"/>
  <c r="AE588" i="6"/>
  <c r="AG588" i="6"/>
  <c r="AH588" i="6"/>
  <c r="AJ588" i="6"/>
  <c r="AA589" i="6"/>
  <c r="AB589" i="6"/>
  <c r="AE589" i="6"/>
  <c r="AG589" i="6"/>
  <c r="AH589" i="6"/>
  <c r="AJ589" i="6"/>
  <c r="AA590" i="6"/>
  <c r="AB590" i="6"/>
  <c r="AC590" i="6" s="1"/>
  <c r="AE590" i="6"/>
  <c r="AG590" i="6"/>
  <c r="AH590" i="6"/>
  <c r="AJ590" i="6"/>
  <c r="AA591" i="6"/>
  <c r="AB591" i="6"/>
  <c r="AE591" i="6"/>
  <c r="AG591" i="6"/>
  <c r="AH591" i="6"/>
  <c r="AJ591" i="6"/>
  <c r="AA592" i="6"/>
  <c r="AB592" i="6"/>
  <c r="AE592" i="6"/>
  <c r="AK592" i="6" s="1"/>
  <c r="AG592" i="6"/>
  <c r="AH592" i="6"/>
  <c r="AJ592" i="6"/>
  <c r="AA593" i="6"/>
  <c r="AB593" i="6"/>
  <c r="AC593" i="6" s="1"/>
  <c r="AE593" i="6"/>
  <c r="AK593" i="6" s="1"/>
  <c r="AG593" i="6"/>
  <c r="AH593" i="6"/>
  <c r="AJ593" i="6"/>
  <c r="AA594" i="6"/>
  <c r="AB594" i="6"/>
  <c r="AC594" i="6"/>
  <c r="AE594" i="6"/>
  <c r="AG594" i="6"/>
  <c r="AH594" i="6"/>
  <c r="AJ594" i="6"/>
  <c r="AA595" i="6"/>
  <c r="AB595" i="6"/>
  <c r="AC595" i="6" s="1"/>
  <c r="AE595" i="6"/>
  <c r="AG595" i="6"/>
  <c r="AH595" i="6"/>
  <c r="AJ595" i="6"/>
  <c r="AK595" i="6"/>
  <c r="AA596" i="6"/>
  <c r="AB596" i="6"/>
  <c r="AC596" i="6" s="1"/>
  <c r="AE596" i="6"/>
  <c r="AG596" i="6"/>
  <c r="AH596" i="6"/>
  <c r="AJ596" i="6"/>
  <c r="AA597" i="6"/>
  <c r="AB597" i="6"/>
  <c r="AC597" i="6" s="1"/>
  <c r="AE597" i="6"/>
  <c r="AK597" i="6" s="1"/>
  <c r="AG597" i="6"/>
  <c r="AH597" i="6"/>
  <c r="AJ597" i="6"/>
  <c r="AA598" i="6"/>
  <c r="AB598" i="6"/>
  <c r="AE598" i="6"/>
  <c r="AK598" i="6" s="1"/>
  <c r="AG598" i="6"/>
  <c r="AH598" i="6"/>
  <c r="AJ598" i="6"/>
  <c r="AA599" i="6"/>
  <c r="AB599" i="6"/>
  <c r="AE599" i="6"/>
  <c r="AG599" i="6"/>
  <c r="AH599" i="6"/>
  <c r="AJ599" i="6"/>
  <c r="AA600" i="6"/>
  <c r="AB600" i="6"/>
  <c r="AC600" i="6" s="1"/>
  <c r="AE600" i="6"/>
  <c r="AK600" i="6" s="1"/>
  <c r="AG600" i="6"/>
  <c r="AH600" i="6"/>
  <c r="AJ600" i="6"/>
  <c r="AA601" i="6"/>
  <c r="AB601" i="6"/>
  <c r="AE601" i="6"/>
  <c r="AG601" i="6"/>
  <c r="AH601" i="6"/>
  <c r="AJ601" i="6"/>
  <c r="AA602" i="6"/>
  <c r="AB602" i="6"/>
  <c r="AE602" i="6"/>
  <c r="AG602" i="6"/>
  <c r="AH602" i="6"/>
  <c r="AJ602" i="6"/>
  <c r="AK602" i="6"/>
  <c r="AA603" i="6"/>
  <c r="AB603" i="6"/>
  <c r="AE603" i="6"/>
  <c r="AK603" i="6" s="1"/>
  <c r="AG603" i="6"/>
  <c r="AH603" i="6"/>
  <c r="AJ603" i="6"/>
  <c r="AA604" i="6"/>
  <c r="AB604" i="6"/>
  <c r="AE604" i="6"/>
  <c r="AG604" i="6"/>
  <c r="AH604" i="6"/>
  <c r="AJ604" i="6"/>
  <c r="AK604" i="6"/>
  <c r="AA605" i="6"/>
  <c r="AB605" i="6"/>
  <c r="AC605" i="6" s="1"/>
  <c r="AE605" i="6"/>
  <c r="AG605" i="6"/>
  <c r="AH605" i="6"/>
  <c r="AJ605" i="6"/>
  <c r="AA606" i="6"/>
  <c r="AB606" i="6"/>
  <c r="AE606" i="6"/>
  <c r="AG606" i="6"/>
  <c r="AH606" i="6"/>
  <c r="AJ606" i="6"/>
  <c r="AA607" i="6"/>
  <c r="AB607" i="6"/>
  <c r="AE607" i="6"/>
  <c r="AK607" i="6" s="1"/>
  <c r="AG607" i="6"/>
  <c r="AH607" i="6"/>
  <c r="AJ607" i="6"/>
  <c r="AA608" i="6"/>
  <c r="AB608" i="6"/>
  <c r="AE608" i="6"/>
  <c r="AG608" i="6"/>
  <c r="AH608" i="6"/>
  <c r="AJ608" i="6"/>
  <c r="AA609" i="6"/>
  <c r="AB609" i="6"/>
  <c r="AC609" i="6"/>
  <c r="AE609" i="6"/>
  <c r="AK609" i="6" s="1"/>
  <c r="AG609" i="6"/>
  <c r="AH609" i="6"/>
  <c r="AJ609" i="6"/>
  <c r="AA610" i="6"/>
  <c r="AB610" i="6"/>
  <c r="AE610" i="6"/>
  <c r="AK610" i="6" s="1"/>
  <c r="AG610" i="6"/>
  <c r="AH610" i="6"/>
  <c r="AJ610" i="6"/>
  <c r="AA611" i="6"/>
  <c r="AB611" i="6"/>
  <c r="AE611" i="6"/>
  <c r="AG611" i="6"/>
  <c r="AH611" i="6"/>
  <c r="AJ611" i="6"/>
  <c r="AA612" i="6"/>
  <c r="AB612" i="6"/>
  <c r="AE612" i="6"/>
  <c r="AG612" i="6"/>
  <c r="AH612" i="6"/>
  <c r="AJ612" i="6"/>
  <c r="AA613" i="6"/>
  <c r="AB613" i="6"/>
  <c r="AC613" i="6" s="1"/>
  <c r="AE613" i="6"/>
  <c r="AG613" i="6"/>
  <c r="AH613" i="6"/>
  <c r="AJ613" i="6"/>
  <c r="AA614" i="6"/>
  <c r="AB614" i="6"/>
  <c r="AC614" i="6" s="1"/>
  <c r="AE614" i="6"/>
  <c r="AK614" i="6" s="1"/>
  <c r="AG614" i="6"/>
  <c r="AH614" i="6"/>
  <c r="AJ614" i="6"/>
  <c r="AA615" i="6"/>
  <c r="AB615" i="6"/>
  <c r="AC615" i="6" s="1"/>
  <c r="AE615" i="6"/>
  <c r="AK615" i="6" s="1"/>
  <c r="AG615" i="6"/>
  <c r="AH615" i="6"/>
  <c r="AJ615" i="6"/>
  <c r="AA616" i="6"/>
  <c r="AB616" i="6"/>
  <c r="AE616" i="6"/>
  <c r="AK616" i="6" s="1"/>
  <c r="AG616" i="6"/>
  <c r="AH616" i="6"/>
  <c r="AJ616" i="6"/>
  <c r="AA617" i="6"/>
  <c r="AB617" i="6"/>
  <c r="AC617" i="6" s="1"/>
  <c r="AE617" i="6"/>
  <c r="AG617" i="6"/>
  <c r="AH617" i="6"/>
  <c r="AJ617" i="6"/>
  <c r="AA618" i="6"/>
  <c r="AB618" i="6"/>
  <c r="AC618" i="6"/>
  <c r="AE618" i="6"/>
  <c r="AG618" i="6"/>
  <c r="AH618" i="6"/>
  <c r="AJ618" i="6"/>
  <c r="AA619" i="6"/>
  <c r="AB619" i="6"/>
  <c r="AE619" i="6"/>
  <c r="AK619" i="6" s="1"/>
  <c r="AG619" i="6"/>
  <c r="AH619" i="6"/>
  <c r="AJ619" i="6"/>
  <c r="AA620" i="6"/>
  <c r="AB620" i="6"/>
  <c r="AC620" i="6" s="1"/>
  <c r="AE620" i="6"/>
  <c r="AG620" i="6"/>
  <c r="AH620" i="6"/>
  <c r="AJ620" i="6"/>
  <c r="AA621" i="6"/>
  <c r="AB621" i="6"/>
  <c r="AC621" i="6" s="1"/>
  <c r="AE621" i="6"/>
  <c r="AK621" i="6" s="1"/>
  <c r="AG621" i="6"/>
  <c r="AH621" i="6"/>
  <c r="AJ621" i="6"/>
  <c r="AA622" i="6"/>
  <c r="AB622" i="6"/>
  <c r="AE622" i="6"/>
  <c r="AK622" i="6" s="1"/>
  <c r="AG622" i="6"/>
  <c r="AH622" i="6"/>
  <c r="AJ622" i="6"/>
  <c r="AA623" i="6"/>
  <c r="AB623" i="6"/>
  <c r="AE623" i="6"/>
  <c r="AG623" i="6"/>
  <c r="AH623" i="6"/>
  <c r="AJ623" i="6"/>
  <c r="AA624" i="6"/>
  <c r="AB624" i="6"/>
  <c r="AE624" i="6"/>
  <c r="AG624" i="6"/>
  <c r="AH624" i="6"/>
  <c r="AJ624" i="6"/>
  <c r="AA625" i="6"/>
  <c r="AB625" i="6"/>
  <c r="AC625" i="6" s="1"/>
  <c r="AE625" i="6"/>
  <c r="AG625" i="6"/>
  <c r="AH625" i="6"/>
  <c r="AJ625" i="6"/>
  <c r="AA626" i="6"/>
  <c r="AB626" i="6"/>
  <c r="AC626" i="6" s="1"/>
  <c r="AE626" i="6"/>
  <c r="AK626" i="6" s="1"/>
  <c r="AG626" i="6"/>
  <c r="AH626" i="6"/>
  <c r="AJ626" i="6"/>
  <c r="AA627" i="6"/>
  <c r="AB627" i="6"/>
  <c r="AC627" i="6" s="1"/>
  <c r="AE627" i="6"/>
  <c r="AG627" i="6"/>
  <c r="AH627" i="6"/>
  <c r="AJ627" i="6"/>
  <c r="AA628" i="6"/>
  <c r="AB628" i="6"/>
  <c r="AE628" i="6"/>
  <c r="AG628" i="6"/>
  <c r="AH628" i="6"/>
  <c r="AJ628" i="6"/>
  <c r="AA629" i="6"/>
  <c r="AB629" i="6"/>
  <c r="AE629" i="6"/>
  <c r="AG629" i="6"/>
  <c r="AH629" i="6"/>
  <c r="AJ629" i="6"/>
  <c r="AA630" i="6"/>
  <c r="AB630" i="6"/>
  <c r="AC630" i="6"/>
  <c r="AE630" i="6"/>
  <c r="AK630" i="6" s="1"/>
  <c r="AG630" i="6"/>
  <c r="AH630" i="6"/>
  <c r="AJ630" i="6"/>
  <c r="AA631" i="6"/>
  <c r="AB631" i="6"/>
  <c r="AE631" i="6"/>
  <c r="AG631" i="6"/>
  <c r="AH631" i="6"/>
  <c r="AJ631" i="6"/>
  <c r="AA632" i="6"/>
  <c r="AB632" i="6"/>
  <c r="AE632" i="6"/>
  <c r="AG632" i="6"/>
  <c r="AH632" i="6"/>
  <c r="AJ632" i="6"/>
  <c r="AA633" i="6"/>
  <c r="AB633" i="6"/>
  <c r="AE633" i="6"/>
  <c r="AG633" i="6"/>
  <c r="AH633" i="6"/>
  <c r="AJ633" i="6"/>
  <c r="AA634" i="6"/>
  <c r="AB634" i="6"/>
  <c r="AC634" i="6" s="1"/>
  <c r="AE634" i="6"/>
  <c r="AK634" i="6" s="1"/>
  <c r="AG634" i="6"/>
  <c r="AH634" i="6"/>
  <c r="AJ634" i="6"/>
  <c r="AA635" i="6"/>
  <c r="AB635" i="6"/>
  <c r="AE635" i="6"/>
  <c r="AG635" i="6"/>
  <c r="AH635" i="6"/>
  <c r="AJ635" i="6"/>
  <c r="AA636" i="6"/>
  <c r="AB636" i="6"/>
  <c r="AC636" i="6" s="1"/>
  <c r="AE636" i="6"/>
  <c r="AG636" i="6"/>
  <c r="AH636" i="6"/>
  <c r="AJ636" i="6"/>
  <c r="AA637" i="6"/>
  <c r="AB637" i="6"/>
  <c r="AE637" i="6"/>
  <c r="AG637" i="6"/>
  <c r="AH637" i="6"/>
  <c r="AJ637" i="6"/>
  <c r="AA638" i="6"/>
  <c r="AB638" i="6"/>
  <c r="AE638" i="6"/>
  <c r="AK638" i="6" s="1"/>
  <c r="AG638" i="6"/>
  <c r="AH638" i="6"/>
  <c r="AJ638" i="6"/>
  <c r="AA639" i="6"/>
  <c r="AB639" i="6"/>
  <c r="AC639" i="6" s="1"/>
  <c r="AE639" i="6"/>
  <c r="AK639" i="6" s="1"/>
  <c r="AG639" i="6"/>
  <c r="AH639" i="6"/>
  <c r="AJ639" i="6"/>
  <c r="AA640" i="6"/>
  <c r="AB640" i="6"/>
  <c r="AE640" i="6"/>
  <c r="AG640" i="6"/>
  <c r="AH640" i="6"/>
  <c r="AJ640" i="6"/>
  <c r="AA641" i="6"/>
  <c r="AB641" i="6"/>
  <c r="AC641" i="6" s="1"/>
  <c r="AE641" i="6"/>
  <c r="AG641" i="6"/>
  <c r="AH641" i="6"/>
  <c r="AJ641" i="6"/>
  <c r="AA642" i="6"/>
  <c r="AB642" i="6"/>
  <c r="AC642" i="6" s="1"/>
  <c r="AE642" i="6"/>
  <c r="AG642" i="6"/>
  <c r="AH642" i="6"/>
  <c r="AJ642" i="6"/>
  <c r="AA643" i="6"/>
  <c r="AB643" i="6"/>
  <c r="AC643" i="6" s="1"/>
  <c r="AE643" i="6"/>
  <c r="AD643" i="6" s="1"/>
  <c r="AG643" i="6"/>
  <c r="AH643" i="6"/>
  <c r="AJ643" i="6"/>
  <c r="AA644" i="6"/>
  <c r="AB644" i="6"/>
  <c r="AE644" i="6"/>
  <c r="AG644" i="6"/>
  <c r="AH644" i="6"/>
  <c r="AJ644" i="6"/>
  <c r="AA645" i="6"/>
  <c r="AB645" i="6"/>
  <c r="AC645" i="6"/>
  <c r="AE645" i="6"/>
  <c r="AK645" i="6" s="1"/>
  <c r="AG645" i="6"/>
  <c r="AH645" i="6"/>
  <c r="AJ645" i="6"/>
  <c r="AA646" i="6"/>
  <c r="AB646" i="6"/>
  <c r="AE646" i="6"/>
  <c r="AK646" i="6" s="1"/>
  <c r="AG646" i="6"/>
  <c r="AH646" i="6"/>
  <c r="AJ646" i="6"/>
  <c r="AA647" i="6"/>
  <c r="AB647" i="6"/>
  <c r="AE647" i="6"/>
  <c r="AK647" i="6" s="1"/>
  <c r="AG647" i="6"/>
  <c r="AH647" i="6"/>
  <c r="AJ647" i="6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204" i="4"/>
  <c r="AE205" i="4"/>
  <c r="AE206" i="4"/>
  <c r="AE207" i="4"/>
  <c r="AE208" i="4"/>
  <c r="AE209" i="4"/>
  <c r="AE210" i="4"/>
  <c r="AE211" i="4"/>
  <c r="AE212" i="4"/>
  <c r="AE213" i="4"/>
  <c r="AE214" i="4"/>
  <c r="AE215" i="4"/>
  <c r="AE216" i="4"/>
  <c r="AE217" i="4"/>
  <c r="AE218" i="4"/>
  <c r="AE219" i="4"/>
  <c r="AE220" i="4"/>
  <c r="AE221" i="4"/>
  <c r="AE222" i="4"/>
  <c r="AE223" i="4"/>
  <c r="AE224" i="4"/>
  <c r="AE225" i="4"/>
  <c r="AE226" i="4"/>
  <c r="AE227" i="4"/>
  <c r="AE228" i="4"/>
  <c r="AE229" i="4"/>
  <c r="AE230" i="4"/>
  <c r="AE231" i="4"/>
  <c r="AE232" i="4"/>
  <c r="AE233" i="4"/>
  <c r="AE234" i="4"/>
  <c r="AE235" i="4"/>
  <c r="AE236" i="4"/>
  <c r="AE237" i="4"/>
  <c r="AE238" i="4"/>
  <c r="AE239" i="4"/>
  <c r="AE240" i="4"/>
  <c r="AE241" i="4"/>
  <c r="AE242" i="4"/>
  <c r="AE243" i="4"/>
  <c r="AE244" i="4"/>
  <c r="AE245" i="4"/>
  <c r="AE246" i="4"/>
  <c r="AE247" i="4"/>
  <c r="AE248" i="4"/>
  <c r="AE249" i="4"/>
  <c r="AE250" i="4"/>
  <c r="AE251" i="4"/>
  <c r="AE252" i="4"/>
  <c r="AE253" i="4"/>
  <c r="AE254" i="4"/>
  <c r="AE255" i="4"/>
  <c r="AE256" i="4"/>
  <c r="AE257" i="4"/>
  <c r="AE258" i="4"/>
  <c r="AE259" i="4"/>
  <c r="AE260" i="4"/>
  <c r="AE261" i="4"/>
  <c r="AE262" i="4"/>
  <c r="AE263" i="4"/>
  <c r="AE264" i="4"/>
  <c r="AE265" i="4"/>
  <c r="AE266" i="4"/>
  <c r="AE267" i="4"/>
  <c r="AE268" i="4"/>
  <c r="AE269" i="4"/>
  <c r="AE270" i="4"/>
  <c r="AE271" i="4"/>
  <c r="AE272" i="4"/>
  <c r="AE273" i="4"/>
  <c r="AE274" i="4"/>
  <c r="AE275" i="4"/>
  <c r="AE276" i="4"/>
  <c r="AE277" i="4"/>
  <c r="AE278" i="4"/>
  <c r="AE279" i="4"/>
  <c r="AE280" i="4"/>
  <c r="AE281" i="4"/>
  <c r="AE282" i="4"/>
  <c r="AE587" i="4"/>
  <c r="AE588" i="4"/>
  <c r="AE589" i="4"/>
  <c r="AE590" i="4"/>
  <c r="AE591" i="4"/>
  <c r="AE592" i="4"/>
  <c r="AE593" i="4"/>
  <c r="AE594" i="4"/>
  <c r="AE595" i="4"/>
  <c r="AE596" i="4"/>
  <c r="AE597" i="4"/>
  <c r="AE598" i="4"/>
  <c r="AE599" i="4"/>
  <c r="AE600" i="4"/>
  <c r="AE601" i="4"/>
  <c r="AE602" i="4"/>
  <c r="AE603" i="4"/>
  <c r="AE604" i="4"/>
  <c r="AE605" i="4"/>
  <c r="AE606" i="4"/>
  <c r="AE607" i="4"/>
  <c r="AE608" i="4"/>
  <c r="AE609" i="4"/>
  <c r="AE610" i="4"/>
  <c r="AE611" i="4"/>
  <c r="AE612" i="4"/>
  <c r="AE613" i="4"/>
  <c r="AE614" i="4"/>
  <c r="AE615" i="4"/>
  <c r="AE616" i="4"/>
  <c r="AE617" i="4"/>
  <c r="AE618" i="4"/>
  <c r="AE619" i="4"/>
  <c r="AE620" i="4"/>
  <c r="AE621" i="4"/>
  <c r="AE622" i="4"/>
  <c r="AE623" i="4"/>
  <c r="AE624" i="4"/>
  <c r="AE625" i="4"/>
  <c r="AE626" i="4"/>
  <c r="AE627" i="4"/>
  <c r="AE628" i="4"/>
  <c r="AE629" i="4"/>
  <c r="AE630" i="4"/>
  <c r="AE631" i="4"/>
  <c r="AE632" i="4"/>
  <c r="AE633" i="4"/>
  <c r="AE634" i="4"/>
  <c r="AE635" i="4"/>
  <c r="AE636" i="4"/>
  <c r="AE637" i="4"/>
  <c r="AE638" i="4"/>
  <c r="AE639" i="4"/>
  <c r="AE640" i="4"/>
  <c r="AE641" i="4"/>
  <c r="AE642" i="4"/>
  <c r="AE643" i="4"/>
  <c r="AE644" i="4"/>
  <c r="AE645" i="4"/>
  <c r="AE646" i="4"/>
  <c r="AE647" i="4"/>
  <c r="AE10" i="4"/>
  <c r="AG10" i="4"/>
  <c r="AH10" i="4"/>
  <c r="AJ10" i="4"/>
  <c r="AE11" i="4"/>
  <c r="AG11" i="4"/>
  <c r="AH11" i="4"/>
  <c r="AJ11" i="4"/>
  <c r="AE12" i="4"/>
  <c r="AG12" i="4"/>
  <c r="AH12" i="4"/>
  <c r="AJ12" i="4"/>
  <c r="AE13" i="4"/>
  <c r="AG13" i="4"/>
  <c r="AH13" i="4"/>
  <c r="AJ13" i="4"/>
  <c r="AE14" i="4"/>
  <c r="AG14" i="4"/>
  <c r="AH14" i="4"/>
  <c r="AJ14" i="4"/>
  <c r="AE15" i="4"/>
  <c r="AG15" i="4"/>
  <c r="AH15" i="4"/>
  <c r="AJ15" i="4"/>
  <c r="AE16" i="4"/>
  <c r="AG16" i="4"/>
  <c r="AH16" i="4"/>
  <c r="AJ16" i="4"/>
  <c r="AE17" i="4"/>
  <c r="AG17" i="4"/>
  <c r="AH17" i="4"/>
  <c r="AJ17" i="4"/>
  <c r="AE18" i="4"/>
  <c r="AG18" i="4"/>
  <c r="AH18" i="4"/>
  <c r="AJ18" i="4"/>
  <c r="AE19" i="4"/>
  <c r="AG19" i="4"/>
  <c r="AH19" i="4"/>
  <c r="AJ19" i="4"/>
  <c r="AE20" i="4"/>
  <c r="AG20" i="4"/>
  <c r="AH20" i="4"/>
  <c r="AJ20" i="4"/>
  <c r="AE21" i="4"/>
  <c r="AG21" i="4"/>
  <c r="AH21" i="4"/>
  <c r="AJ21" i="4"/>
  <c r="AG22" i="4"/>
  <c r="AH22" i="4"/>
  <c r="AJ22" i="4"/>
  <c r="AG23" i="4"/>
  <c r="AH23" i="4"/>
  <c r="AJ23" i="4"/>
  <c r="AG24" i="4"/>
  <c r="AH24" i="4"/>
  <c r="AJ24" i="4"/>
  <c r="AG25" i="4"/>
  <c r="AH25" i="4"/>
  <c r="AJ25" i="4"/>
  <c r="AG26" i="4"/>
  <c r="AH26" i="4"/>
  <c r="AJ26" i="4"/>
  <c r="AG27" i="4"/>
  <c r="AH27" i="4"/>
  <c r="AJ27" i="4"/>
  <c r="AG28" i="4"/>
  <c r="AH28" i="4"/>
  <c r="AJ28" i="4"/>
  <c r="AG29" i="4"/>
  <c r="AH29" i="4"/>
  <c r="AJ29" i="4"/>
  <c r="AG30" i="4"/>
  <c r="AH30" i="4"/>
  <c r="AJ30" i="4"/>
  <c r="AG31" i="4"/>
  <c r="AH31" i="4"/>
  <c r="AJ31" i="4"/>
  <c r="AG32" i="4"/>
  <c r="AH32" i="4"/>
  <c r="AJ32" i="4"/>
  <c r="AG33" i="4"/>
  <c r="AH33" i="4"/>
  <c r="AJ33" i="4"/>
  <c r="AG34" i="4"/>
  <c r="AH34" i="4"/>
  <c r="AJ34" i="4"/>
  <c r="AG35" i="4"/>
  <c r="AH35" i="4"/>
  <c r="AJ35" i="4"/>
  <c r="AG36" i="4"/>
  <c r="AH36" i="4"/>
  <c r="AJ36" i="4"/>
  <c r="AG37" i="4"/>
  <c r="AH37" i="4"/>
  <c r="AJ37" i="4"/>
  <c r="AG38" i="4"/>
  <c r="AH38" i="4"/>
  <c r="AJ38" i="4"/>
  <c r="AG39" i="4"/>
  <c r="AH39" i="4"/>
  <c r="AJ39" i="4"/>
  <c r="AG40" i="4"/>
  <c r="AH40" i="4"/>
  <c r="AJ40" i="4"/>
  <c r="AG41" i="4"/>
  <c r="AH41" i="4"/>
  <c r="AJ41" i="4"/>
  <c r="AG42" i="4"/>
  <c r="AH42" i="4"/>
  <c r="AJ42" i="4"/>
  <c r="AG43" i="4"/>
  <c r="AH43" i="4"/>
  <c r="AJ43" i="4"/>
  <c r="AG44" i="4"/>
  <c r="AH44" i="4"/>
  <c r="AJ44" i="4"/>
  <c r="AG45" i="4"/>
  <c r="AH45" i="4"/>
  <c r="AJ45" i="4"/>
  <c r="AG46" i="4"/>
  <c r="AH46" i="4"/>
  <c r="AJ46" i="4"/>
  <c r="AG47" i="4"/>
  <c r="AH47" i="4"/>
  <c r="AJ47" i="4"/>
  <c r="AG48" i="4"/>
  <c r="AH48" i="4"/>
  <c r="AJ48" i="4"/>
  <c r="AG49" i="4"/>
  <c r="AH49" i="4"/>
  <c r="AJ49" i="4"/>
  <c r="AG50" i="4"/>
  <c r="AH50" i="4"/>
  <c r="AJ50" i="4"/>
  <c r="AG51" i="4"/>
  <c r="AH51" i="4"/>
  <c r="AJ51" i="4"/>
  <c r="AG52" i="4"/>
  <c r="AH52" i="4"/>
  <c r="AJ52" i="4"/>
  <c r="AG53" i="4"/>
  <c r="AH53" i="4"/>
  <c r="AJ53" i="4"/>
  <c r="AG54" i="4"/>
  <c r="AH54" i="4"/>
  <c r="AJ54" i="4"/>
  <c r="AG55" i="4"/>
  <c r="AH55" i="4"/>
  <c r="AJ55" i="4"/>
  <c r="AG56" i="4"/>
  <c r="AH56" i="4"/>
  <c r="AJ56" i="4"/>
  <c r="AG57" i="4"/>
  <c r="AH57" i="4"/>
  <c r="AJ57" i="4"/>
  <c r="AG58" i="4"/>
  <c r="AH58" i="4"/>
  <c r="AJ58" i="4"/>
  <c r="AG59" i="4"/>
  <c r="AH59" i="4"/>
  <c r="AJ59" i="4"/>
  <c r="AG60" i="4"/>
  <c r="AH60" i="4"/>
  <c r="AJ60" i="4"/>
  <c r="AG61" i="4"/>
  <c r="AH61" i="4"/>
  <c r="AJ61" i="4"/>
  <c r="AG62" i="4"/>
  <c r="AH62" i="4"/>
  <c r="AJ62" i="4"/>
  <c r="AG63" i="4"/>
  <c r="AH63" i="4"/>
  <c r="AJ63" i="4"/>
  <c r="AG64" i="4"/>
  <c r="AH64" i="4"/>
  <c r="AJ64" i="4"/>
  <c r="AG65" i="4"/>
  <c r="AH65" i="4"/>
  <c r="AJ65" i="4"/>
  <c r="AG66" i="4"/>
  <c r="AH66" i="4"/>
  <c r="AJ66" i="4"/>
  <c r="AG67" i="4"/>
  <c r="AH67" i="4"/>
  <c r="AJ67" i="4"/>
  <c r="AG68" i="4"/>
  <c r="AH68" i="4"/>
  <c r="AJ68" i="4"/>
  <c r="AG69" i="4"/>
  <c r="AH69" i="4"/>
  <c r="AJ69" i="4"/>
  <c r="AG70" i="4"/>
  <c r="AH70" i="4"/>
  <c r="AJ70" i="4"/>
  <c r="AG71" i="4"/>
  <c r="AH71" i="4"/>
  <c r="AJ71" i="4"/>
  <c r="AG72" i="4"/>
  <c r="AH72" i="4"/>
  <c r="AJ72" i="4"/>
  <c r="AG73" i="4"/>
  <c r="AH73" i="4"/>
  <c r="AJ73" i="4"/>
  <c r="AG74" i="4"/>
  <c r="AH74" i="4"/>
  <c r="AJ74" i="4"/>
  <c r="AG75" i="4"/>
  <c r="AH75" i="4"/>
  <c r="AJ75" i="4"/>
  <c r="AG76" i="4"/>
  <c r="AH76" i="4"/>
  <c r="AJ76" i="4"/>
  <c r="AG77" i="4"/>
  <c r="AH77" i="4"/>
  <c r="AJ77" i="4"/>
  <c r="AG78" i="4"/>
  <c r="AH78" i="4"/>
  <c r="AJ78" i="4"/>
  <c r="AG79" i="4"/>
  <c r="AH79" i="4"/>
  <c r="AJ79" i="4"/>
  <c r="AG80" i="4"/>
  <c r="AH80" i="4"/>
  <c r="AJ80" i="4"/>
  <c r="AG81" i="4"/>
  <c r="AH81" i="4"/>
  <c r="AJ81" i="4"/>
  <c r="AG82" i="4"/>
  <c r="AH82" i="4"/>
  <c r="AJ82" i="4"/>
  <c r="AG83" i="4"/>
  <c r="AH83" i="4"/>
  <c r="AJ83" i="4"/>
  <c r="AG84" i="4"/>
  <c r="AH84" i="4"/>
  <c r="AJ84" i="4"/>
  <c r="AG85" i="4"/>
  <c r="AH85" i="4"/>
  <c r="AJ85" i="4"/>
  <c r="AG86" i="4"/>
  <c r="AH86" i="4"/>
  <c r="AJ86" i="4"/>
  <c r="AG87" i="4"/>
  <c r="AH87" i="4"/>
  <c r="AJ87" i="4"/>
  <c r="AG88" i="4"/>
  <c r="AH88" i="4"/>
  <c r="AJ88" i="4"/>
  <c r="AG89" i="4"/>
  <c r="AH89" i="4"/>
  <c r="AJ89" i="4"/>
  <c r="AG90" i="4"/>
  <c r="AH90" i="4"/>
  <c r="AJ90" i="4"/>
  <c r="AG91" i="4"/>
  <c r="AH91" i="4"/>
  <c r="AJ91" i="4"/>
  <c r="AG92" i="4"/>
  <c r="AH92" i="4"/>
  <c r="AJ92" i="4"/>
  <c r="AG93" i="4"/>
  <c r="AH93" i="4"/>
  <c r="AJ93" i="4"/>
  <c r="AG94" i="4"/>
  <c r="AH94" i="4"/>
  <c r="AJ94" i="4"/>
  <c r="AG95" i="4"/>
  <c r="AH95" i="4"/>
  <c r="AJ95" i="4"/>
  <c r="AG96" i="4"/>
  <c r="AH96" i="4"/>
  <c r="AJ96" i="4"/>
  <c r="AG97" i="4"/>
  <c r="AH97" i="4"/>
  <c r="AJ97" i="4"/>
  <c r="AG98" i="4"/>
  <c r="AH98" i="4"/>
  <c r="AJ98" i="4"/>
  <c r="AG99" i="4"/>
  <c r="AH99" i="4"/>
  <c r="AJ99" i="4"/>
  <c r="AG100" i="4"/>
  <c r="AH100" i="4"/>
  <c r="AJ100" i="4"/>
  <c r="AG101" i="4"/>
  <c r="AH101" i="4"/>
  <c r="AJ101" i="4"/>
  <c r="AG102" i="4"/>
  <c r="AH102" i="4"/>
  <c r="AJ102" i="4"/>
  <c r="AG103" i="4"/>
  <c r="AH103" i="4"/>
  <c r="AJ103" i="4"/>
  <c r="AG104" i="4"/>
  <c r="AH104" i="4"/>
  <c r="AJ104" i="4"/>
  <c r="AG105" i="4"/>
  <c r="AH105" i="4"/>
  <c r="AJ105" i="4"/>
  <c r="AG106" i="4"/>
  <c r="AH106" i="4"/>
  <c r="AJ106" i="4"/>
  <c r="AG107" i="4"/>
  <c r="AH107" i="4"/>
  <c r="AJ107" i="4"/>
  <c r="AG108" i="4"/>
  <c r="AH108" i="4"/>
  <c r="AJ108" i="4"/>
  <c r="AG109" i="4"/>
  <c r="AH109" i="4"/>
  <c r="AJ109" i="4"/>
  <c r="AG110" i="4"/>
  <c r="AH110" i="4"/>
  <c r="AJ110" i="4"/>
  <c r="AG111" i="4"/>
  <c r="AH111" i="4"/>
  <c r="AJ111" i="4"/>
  <c r="AG112" i="4"/>
  <c r="AH112" i="4"/>
  <c r="AJ112" i="4"/>
  <c r="AG113" i="4"/>
  <c r="AH113" i="4"/>
  <c r="AJ113" i="4"/>
  <c r="AG114" i="4"/>
  <c r="AH114" i="4"/>
  <c r="AJ114" i="4"/>
  <c r="AG115" i="4"/>
  <c r="AH115" i="4"/>
  <c r="AJ115" i="4"/>
  <c r="AG116" i="4"/>
  <c r="AH116" i="4"/>
  <c r="AJ116" i="4"/>
  <c r="AG117" i="4"/>
  <c r="AH117" i="4"/>
  <c r="AJ117" i="4"/>
  <c r="AG118" i="4"/>
  <c r="AH118" i="4"/>
  <c r="AJ118" i="4"/>
  <c r="AG119" i="4"/>
  <c r="AH119" i="4"/>
  <c r="AJ119" i="4"/>
  <c r="AG120" i="4"/>
  <c r="AH120" i="4"/>
  <c r="AJ120" i="4"/>
  <c r="AG121" i="4"/>
  <c r="AH121" i="4"/>
  <c r="AJ121" i="4"/>
  <c r="AG122" i="4"/>
  <c r="AH122" i="4"/>
  <c r="AJ122" i="4"/>
  <c r="AG123" i="4"/>
  <c r="AH123" i="4"/>
  <c r="AJ123" i="4"/>
  <c r="AG124" i="4"/>
  <c r="AH124" i="4"/>
  <c r="AJ124" i="4"/>
  <c r="AG125" i="4"/>
  <c r="AH125" i="4"/>
  <c r="AJ125" i="4"/>
  <c r="AG126" i="4"/>
  <c r="AH126" i="4"/>
  <c r="AJ126" i="4"/>
  <c r="AG127" i="4"/>
  <c r="AH127" i="4"/>
  <c r="AJ127" i="4"/>
  <c r="AG128" i="4"/>
  <c r="AH128" i="4"/>
  <c r="AJ128" i="4"/>
  <c r="AG129" i="4"/>
  <c r="AH129" i="4"/>
  <c r="AJ129" i="4"/>
  <c r="AG130" i="4"/>
  <c r="AH130" i="4"/>
  <c r="AJ130" i="4"/>
  <c r="AG131" i="4"/>
  <c r="AH131" i="4"/>
  <c r="AJ131" i="4"/>
  <c r="AG132" i="4"/>
  <c r="AH132" i="4"/>
  <c r="AJ132" i="4"/>
  <c r="AG133" i="4"/>
  <c r="AH133" i="4"/>
  <c r="AJ133" i="4"/>
  <c r="AG134" i="4"/>
  <c r="AH134" i="4"/>
  <c r="AJ134" i="4"/>
  <c r="AG135" i="4"/>
  <c r="AH135" i="4"/>
  <c r="AJ135" i="4"/>
  <c r="AG136" i="4"/>
  <c r="AH136" i="4"/>
  <c r="AJ136" i="4"/>
  <c r="AG137" i="4"/>
  <c r="AH137" i="4"/>
  <c r="AJ137" i="4"/>
  <c r="AG138" i="4"/>
  <c r="AH138" i="4"/>
  <c r="AJ138" i="4"/>
  <c r="AG139" i="4"/>
  <c r="AH139" i="4"/>
  <c r="AJ139" i="4"/>
  <c r="AG140" i="4"/>
  <c r="AH140" i="4"/>
  <c r="AJ140" i="4"/>
  <c r="AG141" i="4"/>
  <c r="AH141" i="4"/>
  <c r="AJ141" i="4"/>
  <c r="AG142" i="4"/>
  <c r="AH142" i="4"/>
  <c r="AJ142" i="4"/>
  <c r="AG143" i="4"/>
  <c r="AH143" i="4"/>
  <c r="AJ143" i="4"/>
  <c r="AG144" i="4"/>
  <c r="AH144" i="4"/>
  <c r="AJ144" i="4"/>
  <c r="AG145" i="4"/>
  <c r="AH145" i="4"/>
  <c r="AJ145" i="4"/>
  <c r="AG146" i="4"/>
  <c r="AH146" i="4"/>
  <c r="AJ146" i="4"/>
  <c r="AG147" i="4"/>
  <c r="AH147" i="4"/>
  <c r="AJ147" i="4"/>
  <c r="AG148" i="4"/>
  <c r="AH148" i="4"/>
  <c r="AJ148" i="4"/>
  <c r="AG149" i="4"/>
  <c r="AH149" i="4"/>
  <c r="AJ149" i="4"/>
  <c r="AG150" i="4"/>
  <c r="AH150" i="4"/>
  <c r="AJ150" i="4"/>
  <c r="AG151" i="4"/>
  <c r="AH151" i="4"/>
  <c r="AJ151" i="4"/>
  <c r="AG152" i="4"/>
  <c r="AH152" i="4"/>
  <c r="AJ152" i="4"/>
  <c r="AG153" i="4"/>
  <c r="AH153" i="4"/>
  <c r="AJ153" i="4"/>
  <c r="AG154" i="4"/>
  <c r="AH154" i="4"/>
  <c r="AJ154" i="4"/>
  <c r="AG155" i="4"/>
  <c r="AH155" i="4"/>
  <c r="AJ155" i="4"/>
  <c r="AG156" i="4"/>
  <c r="AH156" i="4"/>
  <c r="AJ156" i="4"/>
  <c r="AG157" i="4"/>
  <c r="AH157" i="4"/>
  <c r="AJ157" i="4"/>
  <c r="AG158" i="4"/>
  <c r="AH158" i="4"/>
  <c r="AJ158" i="4"/>
  <c r="AG159" i="4"/>
  <c r="AH159" i="4"/>
  <c r="AJ159" i="4"/>
  <c r="AG160" i="4"/>
  <c r="AH160" i="4"/>
  <c r="AJ160" i="4"/>
  <c r="AG161" i="4"/>
  <c r="AH161" i="4"/>
  <c r="AJ161" i="4"/>
  <c r="AG162" i="4"/>
  <c r="AH162" i="4"/>
  <c r="AJ162" i="4"/>
  <c r="AG163" i="4"/>
  <c r="AH163" i="4"/>
  <c r="AJ163" i="4"/>
  <c r="AG164" i="4"/>
  <c r="AH164" i="4"/>
  <c r="AJ164" i="4"/>
  <c r="AG165" i="4"/>
  <c r="AH165" i="4"/>
  <c r="AJ165" i="4"/>
  <c r="AG166" i="4"/>
  <c r="AH166" i="4"/>
  <c r="AJ166" i="4"/>
  <c r="AG167" i="4"/>
  <c r="AH167" i="4"/>
  <c r="AJ167" i="4"/>
  <c r="AG168" i="4"/>
  <c r="AH168" i="4"/>
  <c r="AJ168" i="4"/>
  <c r="AG169" i="4"/>
  <c r="AH169" i="4"/>
  <c r="AJ169" i="4"/>
  <c r="AG170" i="4"/>
  <c r="AH170" i="4"/>
  <c r="AJ170" i="4"/>
  <c r="AG171" i="4"/>
  <c r="AH171" i="4"/>
  <c r="AJ171" i="4"/>
  <c r="AG172" i="4"/>
  <c r="AH172" i="4"/>
  <c r="AJ172" i="4"/>
  <c r="AG173" i="4"/>
  <c r="AH173" i="4"/>
  <c r="AJ173" i="4"/>
  <c r="AG174" i="4"/>
  <c r="AH174" i="4"/>
  <c r="AJ174" i="4"/>
  <c r="AG175" i="4"/>
  <c r="AH175" i="4"/>
  <c r="AJ175" i="4"/>
  <c r="AG176" i="4"/>
  <c r="AH176" i="4"/>
  <c r="AJ176" i="4"/>
  <c r="AG177" i="4"/>
  <c r="AH177" i="4"/>
  <c r="AJ177" i="4"/>
  <c r="AG178" i="4"/>
  <c r="AH178" i="4"/>
  <c r="AJ178" i="4"/>
  <c r="AG179" i="4"/>
  <c r="AH179" i="4"/>
  <c r="AJ179" i="4"/>
  <c r="AG180" i="4"/>
  <c r="AH180" i="4"/>
  <c r="AJ180" i="4"/>
  <c r="AG181" i="4"/>
  <c r="AH181" i="4"/>
  <c r="AJ181" i="4"/>
  <c r="AG182" i="4"/>
  <c r="AH182" i="4"/>
  <c r="AJ182" i="4"/>
  <c r="AG183" i="4"/>
  <c r="AH183" i="4"/>
  <c r="AJ183" i="4"/>
  <c r="AG184" i="4"/>
  <c r="AH184" i="4"/>
  <c r="AJ184" i="4"/>
  <c r="AG185" i="4"/>
  <c r="AH185" i="4"/>
  <c r="AJ185" i="4"/>
  <c r="AG186" i="4"/>
  <c r="AH186" i="4"/>
  <c r="AJ186" i="4"/>
  <c r="AG187" i="4"/>
  <c r="AH187" i="4"/>
  <c r="AJ187" i="4"/>
  <c r="AG188" i="4"/>
  <c r="AH188" i="4"/>
  <c r="AJ188" i="4"/>
  <c r="AG189" i="4"/>
  <c r="AH189" i="4"/>
  <c r="AJ189" i="4"/>
  <c r="AG190" i="4"/>
  <c r="AH190" i="4"/>
  <c r="AJ190" i="4"/>
  <c r="AG191" i="4"/>
  <c r="AH191" i="4"/>
  <c r="AJ191" i="4"/>
  <c r="AG192" i="4"/>
  <c r="AH192" i="4"/>
  <c r="AJ192" i="4"/>
  <c r="AG193" i="4"/>
  <c r="AH193" i="4"/>
  <c r="AJ193" i="4"/>
  <c r="AG194" i="4"/>
  <c r="AH194" i="4"/>
  <c r="AJ194" i="4"/>
  <c r="AG195" i="4"/>
  <c r="AH195" i="4"/>
  <c r="AJ195" i="4"/>
  <c r="AG196" i="4"/>
  <c r="AH196" i="4"/>
  <c r="AJ196" i="4"/>
  <c r="AG197" i="4"/>
  <c r="AH197" i="4"/>
  <c r="AJ197" i="4"/>
  <c r="AG198" i="4"/>
  <c r="AH198" i="4"/>
  <c r="AJ198" i="4"/>
  <c r="AG199" i="4"/>
  <c r="AH199" i="4"/>
  <c r="AJ199" i="4"/>
  <c r="AG200" i="4"/>
  <c r="AH200" i="4"/>
  <c r="AJ200" i="4"/>
  <c r="AG201" i="4"/>
  <c r="AH201" i="4"/>
  <c r="AJ201" i="4"/>
  <c r="AG202" i="4"/>
  <c r="AH202" i="4"/>
  <c r="AJ202" i="4"/>
  <c r="AG203" i="4"/>
  <c r="AH203" i="4"/>
  <c r="AJ203" i="4"/>
  <c r="AG204" i="4"/>
  <c r="AH204" i="4"/>
  <c r="AJ204" i="4"/>
  <c r="AG205" i="4"/>
  <c r="AH205" i="4"/>
  <c r="AJ205" i="4"/>
  <c r="AG206" i="4"/>
  <c r="AH206" i="4"/>
  <c r="AJ206" i="4"/>
  <c r="AG207" i="4"/>
  <c r="AH207" i="4"/>
  <c r="AJ207" i="4"/>
  <c r="AG208" i="4"/>
  <c r="AH208" i="4"/>
  <c r="AJ208" i="4"/>
  <c r="AG209" i="4"/>
  <c r="AH209" i="4"/>
  <c r="AJ209" i="4"/>
  <c r="AG210" i="4"/>
  <c r="AH210" i="4"/>
  <c r="AJ210" i="4"/>
  <c r="AG211" i="4"/>
  <c r="AH211" i="4"/>
  <c r="AJ211" i="4"/>
  <c r="AG212" i="4"/>
  <c r="AH212" i="4"/>
  <c r="AJ212" i="4"/>
  <c r="AG213" i="4"/>
  <c r="AH213" i="4"/>
  <c r="AJ213" i="4"/>
  <c r="AG214" i="4"/>
  <c r="AH214" i="4"/>
  <c r="AJ214" i="4"/>
  <c r="AG215" i="4"/>
  <c r="AH215" i="4"/>
  <c r="AJ215" i="4"/>
  <c r="AG216" i="4"/>
  <c r="AH216" i="4"/>
  <c r="AJ216" i="4"/>
  <c r="AG217" i="4"/>
  <c r="AH217" i="4"/>
  <c r="AJ217" i="4"/>
  <c r="AG218" i="4"/>
  <c r="AH218" i="4"/>
  <c r="AJ218" i="4"/>
  <c r="AG219" i="4"/>
  <c r="AH219" i="4"/>
  <c r="AJ219" i="4"/>
  <c r="AG220" i="4"/>
  <c r="AH220" i="4"/>
  <c r="AJ220" i="4"/>
  <c r="AG221" i="4"/>
  <c r="AH221" i="4"/>
  <c r="AJ221" i="4"/>
  <c r="AG222" i="4"/>
  <c r="AH222" i="4"/>
  <c r="AJ222" i="4"/>
  <c r="AG223" i="4"/>
  <c r="AH223" i="4"/>
  <c r="AJ223" i="4"/>
  <c r="AG224" i="4"/>
  <c r="AH224" i="4"/>
  <c r="AJ224" i="4"/>
  <c r="AG225" i="4"/>
  <c r="AH225" i="4"/>
  <c r="AJ225" i="4"/>
  <c r="AG226" i="4"/>
  <c r="AH226" i="4"/>
  <c r="AJ226" i="4"/>
  <c r="AG227" i="4"/>
  <c r="AH227" i="4"/>
  <c r="AJ227" i="4"/>
  <c r="AG228" i="4"/>
  <c r="AH228" i="4"/>
  <c r="AJ228" i="4"/>
  <c r="AG229" i="4"/>
  <c r="AH229" i="4"/>
  <c r="AJ229" i="4"/>
  <c r="AG230" i="4"/>
  <c r="AH230" i="4"/>
  <c r="AJ230" i="4"/>
  <c r="AG231" i="4"/>
  <c r="AH231" i="4"/>
  <c r="AJ231" i="4"/>
  <c r="AG232" i="4"/>
  <c r="AH232" i="4"/>
  <c r="AJ232" i="4"/>
  <c r="AG233" i="4"/>
  <c r="AH233" i="4"/>
  <c r="AJ233" i="4"/>
  <c r="AG234" i="4"/>
  <c r="AH234" i="4"/>
  <c r="AJ234" i="4"/>
  <c r="AG235" i="4"/>
  <c r="AH235" i="4"/>
  <c r="AJ235" i="4"/>
  <c r="AG236" i="4"/>
  <c r="AH236" i="4"/>
  <c r="AJ236" i="4"/>
  <c r="AG237" i="4"/>
  <c r="AH237" i="4"/>
  <c r="AJ237" i="4"/>
  <c r="AG238" i="4"/>
  <c r="AH238" i="4"/>
  <c r="AJ238" i="4"/>
  <c r="AG239" i="4"/>
  <c r="AH239" i="4"/>
  <c r="AJ239" i="4"/>
  <c r="AG240" i="4"/>
  <c r="AH240" i="4"/>
  <c r="AJ240" i="4"/>
  <c r="AG241" i="4"/>
  <c r="AH241" i="4"/>
  <c r="AJ241" i="4"/>
  <c r="AG242" i="4"/>
  <c r="AH242" i="4"/>
  <c r="AJ242" i="4"/>
  <c r="AG243" i="4"/>
  <c r="AH243" i="4"/>
  <c r="AJ243" i="4"/>
  <c r="AG244" i="4"/>
  <c r="AH244" i="4"/>
  <c r="AJ244" i="4"/>
  <c r="AG245" i="4"/>
  <c r="AH245" i="4"/>
  <c r="AJ245" i="4"/>
  <c r="AG246" i="4"/>
  <c r="AH246" i="4"/>
  <c r="AJ246" i="4"/>
  <c r="AG247" i="4"/>
  <c r="AH247" i="4"/>
  <c r="AJ247" i="4"/>
  <c r="AG248" i="4"/>
  <c r="AH248" i="4"/>
  <c r="AJ248" i="4"/>
  <c r="AG249" i="4"/>
  <c r="AH249" i="4"/>
  <c r="AJ249" i="4"/>
  <c r="AG250" i="4"/>
  <c r="AH250" i="4"/>
  <c r="AJ250" i="4"/>
  <c r="AG251" i="4"/>
  <c r="AH251" i="4"/>
  <c r="AJ251" i="4"/>
  <c r="AG252" i="4"/>
  <c r="AH252" i="4"/>
  <c r="AJ252" i="4"/>
  <c r="AG253" i="4"/>
  <c r="AH253" i="4"/>
  <c r="AJ253" i="4"/>
  <c r="AG254" i="4"/>
  <c r="AH254" i="4"/>
  <c r="AJ254" i="4"/>
  <c r="AG255" i="4"/>
  <c r="AH255" i="4"/>
  <c r="AJ255" i="4"/>
  <c r="AG256" i="4"/>
  <c r="AH256" i="4"/>
  <c r="AJ256" i="4"/>
  <c r="AG257" i="4"/>
  <c r="AH257" i="4"/>
  <c r="AJ257" i="4"/>
  <c r="AG258" i="4"/>
  <c r="AH258" i="4"/>
  <c r="AJ258" i="4"/>
  <c r="AG259" i="4"/>
  <c r="AH259" i="4"/>
  <c r="AJ259" i="4"/>
  <c r="AG260" i="4"/>
  <c r="AH260" i="4"/>
  <c r="AJ260" i="4"/>
  <c r="AG261" i="4"/>
  <c r="AH261" i="4"/>
  <c r="AJ261" i="4"/>
  <c r="AG262" i="4"/>
  <c r="AH262" i="4"/>
  <c r="AJ262" i="4"/>
  <c r="AG263" i="4"/>
  <c r="AH263" i="4"/>
  <c r="AJ263" i="4"/>
  <c r="AG264" i="4"/>
  <c r="AH264" i="4"/>
  <c r="AJ264" i="4"/>
  <c r="AG265" i="4"/>
  <c r="AH265" i="4"/>
  <c r="AJ265" i="4"/>
  <c r="AG266" i="4"/>
  <c r="AH266" i="4"/>
  <c r="AJ266" i="4"/>
  <c r="AG267" i="4"/>
  <c r="AH267" i="4"/>
  <c r="AJ267" i="4"/>
  <c r="AG268" i="4"/>
  <c r="AH268" i="4"/>
  <c r="AJ268" i="4"/>
  <c r="AG269" i="4"/>
  <c r="AH269" i="4"/>
  <c r="AJ269" i="4"/>
  <c r="AG270" i="4"/>
  <c r="AH270" i="4"/>
  <c r="AJ270" i="4"/>
  <c r="AG271" i="4"/>
  <c r="AH271" i="4"/>
  <c r="AJ271" i="4"/>
  <c r="AG272" i="4"/>
  <c r="AH272" i="4"/>
  <c r="AJ272" i="4"/>
  <c r="AG273" i="4"/>
  <c r="AH273" i="4"/>
  <c r="AJ273" i="4"/>
  <c r="AG274" i="4"/>
  <c r="AH274" i="4"/>
  <c r="AJ274" i="4"/>
  <c r="AG275" i="4"/>
  <c r="AH275" i="4"/>
  <c r="AJ275" i="4"/>
  <c r="AG276" i="4"/>
  <c r="AH276" i="4"/>
  <c r="AJ276" i="4"/>
  <c r="AG277" i="4"/>
  <c r="AH277" i="4"/>
  <c r="AJ277" i="4"/>
  <c r="AG278" i="4"/>
  <c r="AH278" i="4"/>
  <c r="AJ278" i="4"/>
  <c r="AG279" i="4"/>
  <c r="AH279" i="4"/>
  <c r="AJ279" i="4"/>
  <c r="AG280" i="4"/>
  <c r="AH280" i="4"/>
  <c r="AJ280" i="4"/>
  <c r="AG281" i="4"/>
  <c r="AH281" i="4"/>
  <c r="AJ281" i="4"/>
  <c r="AG282" i="4"/>
  <c r="AH282" i="4"/>
  <c r="AJ282" i="4"/>
  <c r="AG283" i="4"/>
  <c r="AH283" i="4"/>
  <c r="AG284" i="4"/>
  <c r="AH284" i="4"/>
  <c r="AG285" i="4"/>
  <c r="AH285" i="4"/>
  <c r="AG286" i="4"/>
  <c r="AH286" i="4"/>
  <c r="AG287" i="4"/>
  <c r="AH287" i="4"/>
  <c r="AG288" i="4"/>
  <c r="AH288" i="4"/>
  <c r="AG289" i="4"/>
  <c r="AH289" i="4"/>
  <c r="AG290" i="4"/>
  <c r="AH290" i="4"/>
  <c r="AG291" i="4"/>
  <c r="AH291" i="4"/>
  <c r="AG292" i="4"/>
  <c r="AH292" i="4"/>
  <c r="AG293" i="4"/>
  <c r="AH293" i="4"/>
  <c r="AG294" i="4"/>
  <c r="AH294" i="4"/>
  <c r="AG295" i="4"/>
  <c r="AH295" i="4"/>
  <c r="AG296" i="4"/>
  <c r="AH296" i="4"/>
  <c r="AG297" i="4"/>
  <c r="AH297" i="4"/>
  <c r="AG298" i="4"/>
  <c r="AH298" i="4"/>
  <c r="AG299" i="4"/>
  <c r="AH299" i="4"/>
  <c r="AG300" i="4"/>
  <c r="AH300" i="4"/>
  <c r="AG301" i="4"/>
  <c r="AH301" i="4"/>
  <c r="AG302" i="4"/>
  <c r="AH302" i="4"/>
  <c r="AG303" i="4"/>
  <c r="AH303" i="4"/>
  <c r="AG304" i="4"/>
  <c r="AH304" i="4"/>
  <c r="AG305" i="4"/>
  <c r="AH305" i="4"/>
  <c r="AG306" i="4"/>
  <c r="AH306" i="4"/>
  <c r="AG307" i="4"/>
  <c r="AH307" i="4"/>
  <c r="AG308" i="4"/>
  <c r="AH308" i="4"/>
  <c r="AG309" i="4"/>
  <c r="AH309" i="4"/>
  <c r="AG310" i="4"/>
  <c r="AH310" i="4"/>
  <c r="AG311" i="4"/>
  <c r="AH311" i="4"/>
  <c r="AG312" i="4"/>
  <c r="AH312" i="4"/>
  <c r="AG313" i="4"/>
  <c r="AH313" i="4"/>
  <c r="AG314" i="4"/>
  <c r="AH314" i="4"/>
  <c r="AG315" i="4"/>
  <c r="AH315" i="4"/>
  <c r="AG316" i="4"/>
  <c r="AH316" i="4"/>
  <c r="AG317" i="4"/>
  <c r="AH317" i="4"/>
  <c r="AG318" i="4"/>
  <c r="AH318" i="4"/>
  <c r="AG319" i="4"/>
  <c r="AH319" i="4"/>
  <c r="AG320" i="4"/>
  <c r="AH320" i="4"/>
  <c r="AG321" i="4"/>
  <c r="AH321" i="4"/>
  <c r="AG322" i="4"/>
  <c r="AH322" i="4"/>
  <c r="AG323" i="4"/>
  <c r="AH323" i="4"/>
  <c r="AG324" i="4"/>
  <c r="AH324" i="4"/>
  <c r="AG325" i="4"/>
  <c r="AH325" i="4"/>
  <c r="AG326" i="4"/>
  <c r="AH326" i="4"/>
  <c r="AG327" i="4"/>
  <c r="AH327" i="4"/>
  <c r="AG328" i="4"/>
  <c r="AH328" i="4"/>
  <c r="AG329" i="4"/>
  <c r="AH329" i="4"/>
  <c r="AG330" i="4"/>
  <c r="AH330" i="4"/>
  <c r="AG331" i="4"/>
  <c r="AH331" i="4"/>
  <c r="AG332" i="4"/>
  <c r="AH332" i="4"/>
  <c r="AG333" i="4"/>
  <c r="AH333" i="4"/>
  <c r="AG334" i="4"/>
  <c r="AH334" i="4"/>
  <c r="AG335" i="4"/>
  <c r="AH335" i="4"/>
  <c r="AG336" i="4"/>
  <c r="AH336" i="4"/>
  <c r="AG337" i="4"/>
  <c r="AH337" i="4"/>
  <c r="AG338" i="4"/>
  <c r="AH338" i="4"/>
  <c r="AG339" i="4"/>
  <c r="AH339" i="4"/>
  <c r="AG340" i="4"/>
  <c r="AH340" i="4"/>
  <c r="AG341" i="4"/>
  <c r="AH341" i="4"/>
  <c r="AG342" i="4"/>
  <c r="AH342" i="4"/>
  <c r="AG343" i="4"/>
  <c r="AH343" i="4"/>
  <c r="AG344" i="4"/>
  <c r="AH344" i="4"/>
  <c r="AG345" i="4"/>
  <c r="AH345" i="4"/>
  <c r="AG346" i="4"/>
  <c r="AH346" i="4"/>
  <c r="AG347" i="4"/>
  <c r="AH347" i="4"/>
  <c r="AG348" i="4"/>
  <c r="AH348" i="4"/>
  <c r="AG349" i="4"/>
  <c r="AH349" i="4"/>
  <c r="AG350" i="4"/>
  <c r="AH350" i="4"/>
  <c r="AG351" i="4"/>
  <c r="AH351" i="4"/>
  <c r="AG352" i="4"/>
  <c r="AH352" i="4"/>
  <c r="AG353" i="4"/>
  <c r="AH353" i="4"/>
  <c r="AG354" i="4"/>
  <c r="AH354" i="4"/>
  <c r="AG355" i="4"/>
  <c r="AH355" i="4"/>
  <c r="AG356" i="4"/>
  <c r="AH356" i="4"/>
  <c r="AG357" i="4"/>
  <c r="AH357" i="4"/>
  <c r="AG358" i="4"/>
  <c r="AH358" i="4"/>
  <c r="AG359" i="4"/>
  <c r="AH359" i="4"/>
  <c r="AG360" i="4"/>
  <c r="AH360" i="4"/>
  <c r="AG361" i="4"/>
  <c r="AH361" i="4"/>
  <c r="AG362" i="4"/>
  <c r="AH362" i="4"/>
  <c r="AG363" i="4"/>
  <c r="AH363" i="4"/>
  <c r="AG364" i="4"/>
  <c r="AH364" i="4"/>
  <c r="AG365" i="4"/>
  <c r="AH365" i="4"/>
  <c r="AG366" i="4"/>
  <c r="AH366" i="4"/>
  <c r="AG367" i="4"/>
  <c r="AH367" i="4"/>
  <c r="AG368" i="4"/>
  <c r="AH368" i="4"/>
  <c r="AG369" i="4"/>
  <c r="AH369" i="4"/>
  <c r="AG370" i="4"/>
  <c r="AH370" i="4"/>
  <c r="AG371" i="4"/>
  <c r="AH371" i="4"/>
  <c r="AG372" i="4"/>
  <c r="AH372" i="4"/>
  <c r="AG373" i="4"/>
  <c r="AH373" i="4"/>
  <c r="AG374" i="4"/>
  <c r="AH374" i="4"/>
  <c r="AG375" i="4"/>
  <c r="AH375" i="4"/>
  <c r="AG376" i="4"/>
  <c r="AH376" i="4"/>
  <c r="AG377" i="4"/>
  <c r="AH377" i="4"/>
  <c r="AG378" i="4"/>
  <c r="AH378" i="4"/>
  <c r="AG379" i="4"/>
  <c r="AH379" i="4"/>
  <c r="AG380" i="4"/>
  <c r="AH380" i="4"/>
  <c r="AG381" i="4"/>
  <c r="AH381" i="4"/>
  <c r="AG382" i="4"/>
  <c r="AH382" i="4"/>
  <c r="AG383" i="4"/>
  <c r="AH383" i="4"/>
  <c r="AG384" i="4"/>
  <c r="AH384" i="4"/>
  <c r="AG385" i="4"/>
  <c r="AH385" i="4"/>
  <c r="AG386" i="4"/>
  <c r="AH386" i="4"/>
  <c r="AG387" i="4"/>
  <c r="AH387" i="4"/>
  <c r="AG388" i="4"/>
  <c r="AH388" i="4"/>
  <c r="AG389" i="4"/>
  <c r="AH389" i="4"/>
  <c r="AG390" i="4"/>
  <c r="AH390" i="4"/>
  <c r="AG391" i="4"/>
  <c r="AH391" i="4"/>
  <c r="AG392" i="4"/>
  <c r="AH392" i="4"/>
  <c r="AG393" i="4"/>
  <c r="AH393" i="4"/>
  <c r="AG394" i="4"/>
  <c r="AH394" i="4"/>
  <c r="AG395" i="4"/>
  <c r="AH395" i="4"/>
  <c r="AG396" i="4"/>
  <c r="AH396" i="4"/>
  <c r="AG397" i="4"/>
  <c r="AH397" i="4"/>
  <c r="AG398" i="4"/>
  <c r="AH398" i="4"/>
  <c r="AG399" i="4"/>
  <c r="AH399" i="4"/>
  <c r="AG400" i="4"/>
  <c r="AH400" i="4"/>
  <c r="AG401" i="4"/>
  <c r="AH401" i="4"/>
  <c r="AG402" i="4"/>
  <c r="AH402" i="4"/>
  <c r="AG403" i="4"/>
  <c r="AH403" i="4"/>
  <c r="AG404" i="4"/>
  <c r="AH404" i="4"/>
  <c r="AG405" i="4"/>
  <c r="AH405" i="4"/>
  <c r="AG406" i="4"/>
  <c r="AH406" i="4"/>
  <c r="AG407" i="4"/>
  <c r="AH407" i="4"/>
  <c r="AG408" i="4"/>
  <c r="AH408" i="4"/>
  <c r="AG409" i="4"/>
  <c r="AH409" i="4"/>
  <c r="AG410" i="4"/>
  <c r="AH410" i="4"/>
  <c r="AG411" i="4"/>
  <c r="AH411" i="4"/>
  <c r="AG412" i="4"/>
  <c r="AH412" i="4"/>
  <c r="AG413" i="4"/>
  <c r="AH413" i="4"/>
  <c r="AG414" i="4"/>
  <c r="AH414" i="4"/>
  <c r="AG415" i="4"/>
  <c r="AH415" i="4"/>
  <c r="AG416" i="4"/>
  <c r="AH416" i="4"/>
  <c r="AG417" i="4"/>
  <c r="AH417" i="4"/>
  <c r="AG418" i="4"/>
  <c r="AH418" i="4"/>
  <c r="AG419" i="4"/>
  <c r="AH419" i="4"/>
  <c r="AG420" i="4"/>
  <c r="AH420" i="4"/>
  <c r="AG421" i="4"/>
  <c r="AH421" i="4"/>
  <c r="AG422" i="4"/>
  <c r="AH422" i="4"/>
  <c r="AG423" i="4"/>
  <c r="AH423" i="4"/>
  <c r="AG424" i="4"/>
  <c r="AH424" i="4"/>
  <c r="AG425" i="4"/>
  <c r="AH425" i="4"/>
  <c r="AG426" i="4"/>
  <c r="AH426" i="4"/>
  <c r="AG427" i="4"/>
  <c r="AH427" i="4"/>
  <c r="AG428" i="4"/>
  <c r="AH428" i="4"/>
  <c r="AG429" i="4"/>
  <c r="AH429" i="4"/>
  <c r="AG430" i="4"/>
  <c r="AH430" i="4"/>
  <c r="AG431" i="4"/>
  <c r="AH431" i="4"/>
  <c r="AG432" i="4"/>
  <c r="AH432" i="4"/>
  <c r="AG433" i="4"/>
  <c r="AH433" i="4"/>
  <c r="AG434" i="4"/>
  <c r="AH434" i="4"/>
  <c r="AG435" i="4"/>
  <c r="AH435" i="4"/>
  <c r="AG436" i="4"/>
  <c r="AH436" i="4"/>
  <c r="AG437" i="4"/>
  <c r="AH437" i="4"/>
  <c r="AG438" i="4"/>
  <c r="AH438" i="4"/>
  <c r="AG439" i="4"/>
  <c r="AH439" i="4"/>
  <c r="AG440" i="4"/>
  <c r="AH440" i="4"/>
  <c r="AG441" i="4"/>
  <c r="AH441" i="4"/>
  <c r="AG442" i="4"/>
  <c r="AH442" i="4"/>
  <c r="AG443" i="4"/>
  <c r="AH443" i="4"/>
  <c r="AG444" i="4"/>
  <c r="AH444" i="4"/>
  <c r="AG445" i="4"/>
  <c r="AH445" i="4"/>
  <c r="AG446" i="4"/>
  <c r="AH446" i="4"/>
  <c r="AG447" i="4"/>
  <c r="AH447" i="4"/>
  <c r="AG448" i="4"/>
  <c r="AH448" i="4"/>
  <c r="AG449" i="4"/>
  <c r="AH449" i="4"/>
  <c r="AG450" i="4"/>
  <c r="AH450" i="4"/>
  <c r="AG451" i="4"/>
  <c r="AH451" i="4"/>
  <c r="AG452" i="4"/>
  <c r="AH452" i="4"/>
  <c r="AG453" i="4"/>
  <c r="AH453" i="4"/>
  <c r="AG454" i="4"/>
  <c r="AH454" i="4"/>
  <c r="AG455" i="4"/>
  <c r="AH455" i="4"/>
  <c r="AG456" i="4"/>
  <c r="AH456" i="4"/>
  <c r="AG457" i="4"/>
  <c r="AH457" i="4"/>
  <c r="AG458" i="4"/>
  <c r="AH458" i="4"/>
  <c r="AG459" i="4"/>
  <c r="AH459" i="4"/>
  <c r="AG460" i="4"/>
  <c r="AH460" i="4"/>
  <c r="AG461" i="4"/>
  <c r="AH461" i="4"/>
  <c r="AG462" i="4"/>
  <c r="AH462" i="4"/>
  <c r="AG463" i="4"/>
  <c r="AH463" i="4"/>
  <c r="AG464" i="4"/>
  <c r="AH464" i="4"/>
  <c r="AG465" i="4"/>
  <c r="AH465" i="4"/>
  <c r="AG466" i="4"/>
  <c r="AH466" i="4"/>
  <c r="AG467" i="4"/>
  <c r="AH467" i="4"/>
  <c r="AG468" i="4"/>
  <c r="AH468" i="4"/>
  <c r="AG469" i="4"/>
  <c r="AH469" i="4"/>
  <c r="AG470" i="4"/>
  <c r="AH470" i="4"/>
  <c r="AG471" i="4"/>
  <c r="AH471" i="4"/>
  <c r="AG472" i="4"/>
  <c r="AH472" i="4"/>
  <c r="AG473" i="4"/>
  <c r="AH473" i="4"/>
  <c r="AG474" i="4"/>
  <c r="AH474" i="4"/>
  <c r="AG475" i="4"/>
  <c r="AH475" i="4"/>
  <c r="AG476" i="4"/>
  <c r="AH476" i="4"/>
  <c r="AG477" i="4"/>
  <c r="AH477" i="4"/>
  <c r="AG478" i="4"/>
  <c r="AH478" i="4"/>
  <c r="AG479" i="4"/>
  <c r="AH479" i="4"/>
  <c r="AG480" i="4"/>
  <c r="AH480" i="4"/>
  <c r="AG481" i="4"/>
  <c r="AH481" i="4"/>
  <c r="AG482" i="4"/>
  <c r="AH482" i="4"/>
  <c r="AG483" i="4"/>
  <c r="AH483" i="4"/>
  <c r="AG484" i="4"/>
  <c r="AH484" i="4"/>
  <c r="AG485" i="4"/>
  <c r="AH485" i="4"/>
  <c r="AG486" i="4"/>
  <c r="AH486" i="4"/>
  <c r="AG487" i="4"/>
  <c r="AH487" i="4"/>
  <c r="AG488" i="4"/>
  <c r="AH488" i="4"/>
  <c r="AG489" i="4"/>
  <c r="AH489" i="4"/>
  <c r="AG490" i="4"/>
  <c r="AH490" i="4"/>
  <c r="AG491" i="4"/>
  <c r="AH491" i="4"/>
  <c r="AG492" i="4"/>
  <c r="AH492" i="4"/>
  <c r="AG493" i="4"/>
  <c r="AH493" i="4"/>
  <c r="AG494" i="4"/>
  <c r="AH494" i="4"/>
  <c r="AG495" i="4"/>
  <c r="AH495" i="4"/>
  <c r="AG496" i="4"/>
  <c r="AH496" i="4"/>
  <c r="AG497" i="4"/>
  <c r="AH497" i="4"/>
  <c r="AG498" i="4"/>
  <c r="AH498" i="4"/>
  <c r="AG499" i="4"/>
  <c r="AH499" i="4"/>
  <c r="AG500" i="4"/>
  <c r="AH500" i="4"/>
  <c r="AG501" i="4"/>
  <c r="AH501" i="4"/>
  <c r="AG502" i="4"/>
  <c r="AH502" i="4"/>
  <c r="AG503" i="4"/>
  <c r="AH503" i="4"/>
  <c r="AG504" i="4"/>
  <c r="AH504" i="4"/>
  <c r="AG505" i="4"/>
  <c r="AH505" i="4"/>
  <c r="AG506" i="4"/>
  <c r="AH506" i="4"/>
  <c r="AG507" i="4"/>
  <c r="AH507" i="4"/>
  <c r="AG508" i="4"/>
  <c r="AH508" i="4"/>
  <c r="AG509" i="4"/>
  <c r="AH509" i="4"/>
  <c r="AG510" i="4"/>
  <c r="AH510" i="4"/>
  <c r="AG511" i="4"/>
  <c r="AH511" i="4"/>
  <c r="AG512" i="4"/>
  <c r="AH512" i="4"/>
  <c r="AG513" i="4"/>
  <c r="AH513" i="4"/>
  <c r="AG514" i="4"/>
  <c r="AH514" i="4"/>
  <c r="AG515" i="4"/>
  <c r="AH515" i="4"/>
  <c r="AG516" i="4"/>
  <c r="AH516" i="4"/>
  <c r="AG517" i="4"/>
  <c r="AH517" i="4"/>
  <c r="AG518" i="4"/>
  <c r="AH518" i="4"/>
  <c r="AG519" i="4"/>
  <c r="AH519" i="4"/>
  <c r="AG520" i="4"/>
  <c r="AH520" i="4"/>
  <c r="AG521" i="4"/>
  <c r="AH521" i="4"/>
  <c r="AG522" i="4"/>
  <c r="AH522" i="4"/>
  <c r="AG523" i="4"/>
  <c r="AH523" i="4"/>
  <c r="AG524" i="4"/>
  <c r="AH524" i="4"/>
  <c r="AG525" i="4"/>
  <c r="AH525" i="4"/>
  <c r="AG526" i="4"/>
  <c r="AH526" i="4"/>
  <c r="AG527" i="4"/>
  <c r="AH527" i="4"/>
  <c r="AG528" i="4"/>
  <c r="AH528" i="4"/>
  <c r="AG529" i="4"/>
  <c r="AH529" i="4"/>
  <c r="AG530" i="4"/>
  <c r="AH530" i="4"/>
  <c r="AG531" i="4"/>
  <c r="AH531" i="4"/>
  <c r="AG532" i="4"/>
  <c r="AH532" i="4"/>
  <c r="AG533" i="4"/>
  <c r="AH533" i="4"/>
  <c r="AG534" i="4"/>
  <c r="AH534" i="4"/>
  <c r="AG535" i="4"/>
  <c r="AH535" i="4"/>
  <c r="AG536" i="4"/>
  <c r="AH536" i="4"/>
  <c r="AG537" i="4"/>
  <c r="AH537" i="4"/>
  <c r="AG538" i="4"/>
  <c r="AH538" i="4"/>
  <c r="AG539" i="4"/>
  <c r="AH539" i="4"/>
  <c r="AG540" i="4"/>
  <c r="AH540" i="4"/>
  <c r="AG541" i="4"/>
  <c r="AH541" i="4"/>
  <c r="AG542" i="4"/>
  <c r="AH542" i="4"/>
  <c r="AG543" i="4"/>
  <c r="AH543" i="4"/>
  <c r="AG544" i="4"/>
  <c r="AH544" i="4"/>
  <c r="AG545" i="4"/>
  <c r="AH545" i="4"/>
  <c r="AG546" i="4"/>
  <c r="AH546" i="4"/>
  <c r="AG547" i="4"/>
  <c r="AH547" i="4"/>
  <c r="AG548" i="4"/>
  <c r="AH548" i="4"/>
  <c r="AG549" i="4"/>
  <c r="AH549" i="4"/>
  <c r="AG550" i="4"/>
  <c r="AH550" i="4"/>
  <c r="AG551" i="4"/>
  <c r="AH551" i="4"/>
  <c r="AG552" i="4"/>
  <c r="AH552" i="4"/>
  <c r="AG553" i="4"/>
  <c r="AH553" i="4"/>
  <c r="AG554" i="4"/>
  <c r="AH554" i="4"/>
  <c r="AG555" i="4"/>
  <c r="AH555" i="4"/>
  <c r="AG556" i="4"/>
  <c r="AH556" i="4"/>
  <c r="AG557" i="4"/>
  <c r="AH557" i="4"/>
  <c r="AG558" i="4"/>
  <c r="AH558" i="4"/>
  <c r="AG559" i="4"/>
  <c r="AH559" i="4"/>
  <c r="AG560" i="4"/>
  <c r="AH560" i="4"/>
  <c r="AG561" i="4"/>
  <c r="AH561" i="4"/>
  <c r="AG562" i="4"/>
  <c r="AH562" i="4"/>
  <c r="AG563" i="4"/>
  <c r="AH563" i="4"/>
  <c r="AG564" i="4"/>
  <c r="AH564" i="4"/>
  <c r="AG565" i="4"/>
  <c r="AH565" i="4"/>
  <c r="AG566" i="4"/>
  <c r="AH566" i="4"/>
  <c r="AG567" i="4"/>
  <c r="AH567" i="4"/>
  <c r="AG568" i="4"/>
  <c r="AH568" i="4"/>
  <c r="AG569" i="4"/>
  <c r="AH569" i="4"/>
  <c r="AG570" i="4"/>
  <c r="AH570" i="4"/>
  <c r="AG571" i="4"/>
  <c r="AH571" i="4"/>
  <c r="AG572" i="4"/>
  <c r="AH572" i="4"/>
  <c r="AG573" i="4"/>
  <c r="AH573" i="4"/>
  <c r="AG574" i="4"/>
  <c r="AH574" i="4"/>
  <c r="AG575" i="4"/>
  <c r="AH575" i="4"/>
  <c r="AG576" i="4"/>
  <c r="AH576" i="4"/>
  <c r="AG577" i="4"/>
  <c r="AH577" i="4"/>
  <c r="AG578" i="4"/>
  <c r="AH578" i="4"/>
  <c r="AG579" i="4"/>
  <c r="AH579" i="4"/>
  <c r="AG580" i="4"/>
  <c r="AH580" i="4"/>
  <c r="AG581" i="4"/>
  <c r="AH581" i="4"/>
  <c r="AG582" i="4"/>
  <c r="AH582" i="4"/>
  <c r="AG583" i="4"/>
  <c r="AH583" i="4"/>
  <c r="AG584" i="4"/>
  <c r="AH584" i="4"/>
  <c r="AG585" i="4"/>
  <c r="AH585" i="4"/>
  <c r="AG586" i="4"/>
  <c r="AH586" i="4"/>
  <c r="AG587" i="4"/>
  <c r="AH587" i="4"/>
  <c r="AJ587" i="4"/>
  <c r="AG588" i="4"/>
  <c r="AH588" i="4"/>
  <c r="AJ588" i="4"/>
  <c r="AG589" i="4"/>
  <c r="AH589" i="4"/>
  <c r="AJ589" i="4"/>
  <c r="AG590" i="4"/>
  <c r="AH590" i="4"/>
  <c r="AJ590" i="4"/>
  <c r="AG591" i="4"/>
  <c r="AH591" i="4"/>
  <c r="AJ591" i="4"/>
  <c r="AG592" i="4"/>
  <c r="AH592" i="4"/>
  <c r="AJ592" i="4"/>
  <c r="AG593" i="4"/>
  <c r="AH593" i="4"/>
  <c r="AJ593" i="4"/>
  <c r="AG594" i="4"/>
  <c r="AH594" i="4"/>
  <c r="AJ594" i="4"/>
  <c r="AG595" i="4"/>
  <c r="AH595" i="4"/>
  <c r="AJ595" i="4"/>
  <c r="AG596" i="4"/>
  <c r="AH596" i="4"/>
  <c r="AJ596" i="4"/>
  <c r="AG597" i="4"/>
  <c r="AH597" i="4"/>
  <c r="AJ597" i="4"/>
  <c r="AG598" i="4"/>
  <c r="AH598" i="4"/>
  <c r="AJ598" i="4"/>
  <c r="AG599" i="4"/>
  <c r="AH599" i="4"/>
  <c r="AJ599" i="4"/>
  <c r="AG600" i="4"/>
  <c r="AH600" i="4"/>
  <c r="AJ600" i="4"/>
  <c r="AG601" i="4"/>
  <c r="AH601" i="4"/>
  <c r="AJ601" i="4"/>
  <c r="AG602" i="4"/>
  <c r="AH602" i="4"/>
  <c r="AJ602" i="4"/>
  <c r="AG603" i="4"/>
  <c r="AH603" i="4"/>
  <c r="AJ603" i="4"/>
  <c r="AG604" i="4"/>
  <c r="AH604" i="4"/>
  <c r="AJ604" i="4"/>
  <c r="AG605" i="4"/>
  <c r="AH605" i="4"/>
  <c r="AJ605" i="4"/>
  <c r="AG606" i="4"/>
  <c r="AH606" i="4"/>
  <c r="AJ606" i="4"/>
  <c r="AG607" i="4"/>
  <c r="AH607" i="4"/>
  <c r="AJ607" i="4"/>
  <c r="AG608" i="4"/>
  <c r="AH608" i="4"/>
  <c r="AJ608" i="4"/>
  <c r="AG609" i="4"/>
  <c r="AH609" i="4"/>
  <c r="AJ609" i="4"/>
  <c r="AG610" i="4"/>
  <c r="AH610" i="4"/>
  <c r="AJ610" i="4"/>
  <c r="AG611" i="4"/>
  <c r="AH611" i="4"/>
  <c r="AJ611" i="4"/>
  <c r="AG612" i="4"/>
  <c r="AH612" i="4"/>
  <c r="AJ612" i="4"/>
  <c r="AG613" i="4"/>
  <c r="AH613" i="4"/>
  <c r="AJ613" i="4"/>
  <c r="AG614" i="4"/>
  <c r="AH614" i="4"/>
  <c r="AJ614" i="4"/>
  <c r="AG615" i="4"/>
  <c r="AH615" i="4"/>
  <c r="AJ615" i="4"/>
  <c r="AG616" i="4"/>
  <c r="AH616" i="4"/>
  <c r="AJ616" i="4"/>
  <c r="AG617" i="4"/>
  <c r="AH617" i="4"/>
  <c r="AJ617" i="4"/>
  <c r="AG618" i="4"/>
  <c r="AH618" i="4"/>
  <c r="AJ618" i="4"/>
  <c r="AG619" i="4"/>
  <c r="AH619" i="4"/>
  <c r="AJ619" i="4"/>
  <c r="AG620" i="4"/>
  <c r="AH620" i="4"/>
  <c r="AJ620" i="4"/>
  <c r="AG621" i="4"/>
  <c r="AH621" i="4"/>
  <c r="AJ621" i="4"/>
  <c r="AG622" i="4"/>
  <c r="AH622" i="4"/>
  <c r="AJ622" i="4"/>
  <c r="AG623" i="4"/>
  <c r="AH623" i="4"/>
  <c r="AJ623" i="4"/>
  <c r="AG624" i="4"/>
  <c r="AH624" i="4"/>
  <c r="AJ624" i="4"/>
  <c r="AG625" i="4"/>
  <c r="AH625" i="4"/>
  <c r="AJ625" i="4"/>
  <c r="AG626" i="4"/>
  <c r="AH626" i="4"/>
  <c r="AJ626" i="4"/>
  <c r="AG627" i="4"/>
  <c r="AH627" i="4"/>
  <c r="AJ627" i="4"/>
  <c r="AG628" i="4"/>
  <c r="AH628" i="4"/>
  <c r="AJ628" i="4"/>
  <c r="AG629" i="4"/>
  <c r="AH629" i="4"/>
  <c r="AJ629" i="4"/>
  <c r="AG630" i="4"/>
  <c r="AH630" i="4"/>
  <c r="AJ630" i="4"/>
  <c r="AG631" i="4"/>
  <c r="AH631" i="4"/>
  <c r="AJ631" i="4"/>
  <c r="AG632" i="4"/>
  <c r="AH632" i="4"/>
  <c r="AJ632" i="4"/>
  <c r="AG633" i="4"/>
  <c r="AH633" i="4"/>
  <c r="AJ633" i="4"/>
  <c r="AG634" i="4"/>
  <c r="AH634" i="4"/>
  <c r="AJ634" i="4"/>
  <c r="AG635" i="4"/>
  <c r="AH635" i="4"/>
  <c r="AJ635" i="4"/>
  <c r="AG636" i="4"/>
  <c r="AH636" i="4"/>
  <c r="AJ636" i="4"/>
  <c r="AG637" i="4"/>
  <c r="AH637" i="4"/>
  <c r="AJ637" i="4"/>
  <c r="AG638" i="4"/>
  <c r="AH638" i="4"/>
  <c r="AJ638" i="4"/>
  <c r="AG639" i="4"/>
  <c r="AH639" i="4"/>
  <c r="AJ639" i="4"/>
  <c r="AG640" i="4"/>
  <c r="AH640" i="4"/>
  <c r="AJ640" i="4"/>
  <c r="AG641" i="4"/>
  <c r="AH641" i="4"/>
  <c r="AJ641" i="4"/>
  <c r="AG642" i="4"/>
  <c r="AH642" i="4"/>
  <c r="AJ642" i="4"/>
  <c r="AG643" i="4"/>
  <c r="AH643" i="4"/>
  <c r="AJ643" i="4"/>
  <c r="AG644" i="4"/>
  <c r="AH644" i="4"/>
  <c r="AJ644" i="4"/>
  <c r="AG645" i="4"/>
  <c r="AH645" i="4"/>
  <c r="AJ645" i="4"/>
  <c r="AG646" i="4"/>
  <c r="AH646" i="4"/>
  <c r="AJ646" i="4"/>
  <c r="AG647" i="4"/>
  <c r="AH647" i="4"/>
  <c r="AJ647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366" i="4"/>
  <c r="AA367" i="4"/>
  <c r="AA368" i="4"/>
  <c r="AA369" i="4"/>
  <c r="AA370" i="4"/>
  <c r="AA371" i="4"/>
  <c r="AA372" i="4"/>
  <c r="AA373" i="4"/>
  <c r="AA374" i="4"/>
  <c r="AA375" i="4"/>
  <c r="AA376" i="4"/>
  <c r="AA377" i="4"/>
  <c r="AA378" i="4"/>
  <c r="AA379" i="4"/>
  <c r="AA380" i="4"/>
  <c r="AA381" i="4"/>
  <c r="AA382" i="4"/>
  <c r="AA383" i="4"/>
  <c r="AA384" i="4"/>
  <c r="AA385" i="4"/>
  <c r="AA386" i="4"/>
  <c r="AA387" i="4"/>
  <c r="AA388" i="4"/>
  <c r="AA389" i="4"/>
  <c r="AA390" i="4"/>
  <c r="AA391" i="4"/>
  <c r="AA392" i="4"/>
  <c r="AA393" i="4"/>
  <c r="AA394" i="4"/>
  <c r="AA395" i="4"/>
  <c r="AA396" i="4"/>
  <c r="AA397" i="4"/>
  <c r="AA398" i="4"/>
  <c r="AA399" i="4"/>
  <c r="AA400" i="4"/>
  <c r="AA401" i="4"/>
  <c r="AA402" i="4"/>
  <c r="AA403" i="4"/>
  <c r="AA404" i="4"/>
  <c r="AA405" i="4"/>
  <c r="AA406" i="4"/>
  <c r="AA407" i="4"/>
  <c r="AA408" i="4"/>
  <c r="AA409" i="4"/>
  <c r="AA410" i="4"/>
  <c r="AA411" i="4"/>
  <c r="AA412" i="4"/>
  <c r="AA413" i="4"/>
  <c r="AA414" i="4"/>
  <c r="AA415" i="4"/>
  <c r="AA416" i="4"/>
  <c r="AA417" i="4"/>
  <c r="AA418" i="4"/>
  <c r="AA419" i="4"/>
  <c r="AA420" i="4"/>
  <c r="AA421" i="4"/>
  <c r="AA422" i="4"/>
  <c r="AA423" i="4"/>
  <c r="AA424" i="4"/>
  <c r="AA425" i="4"/>
  <c r="AA426" i="4"/>
  <c r="AA427" i="4"/>
  <c r="AA428" i="4"/>
  <c r="AA429" i="4"/>
  <c r="AA430" i="4"/>
  <c r="AA431" i="4"/>
  <c r="AA432" i="4"/>
  <c r="AA433" i="4"/>
  <c r="AA434" i="4"/>
  <c r="AA435" i="4"/>
  <c r="AA436" i="4"/>
  <c r="AA437" i="4"/>
  <c r="AA438" i="4"/>
  <c r="AA439" i="4"/>
  <c r="AA440" i="4"/>
  <c r="AA441" i="4"/>
  <c r="AA442" i="4"/>
  <c r="AA443" i="4"/>
  <c r="AA444" i="4"/>
  <c r="AA445" i="4"/>
  <c r="AA446" i="4"/>
  <c r="AA447" i="4"/>
  <c r="AA448" i="4"/>
  <c r="AA449" i="4"/>
  <c r="AA450" i="4"/>
  <c r="AA451" i="4"/>
  <c r="AA452" i="4"/>
  <c r="AA453" i="4"/>
  <c r="AA454" i="4"/>
  <c r="AA455" i="4"/>
  <c r="AA456" i="4"/>
  <c r="AA457" i="4"/>
  <c r="AA458" i="4"/>
  <c r="AA459" i="4"/>
  <c r="AA460" i="4"/>
  <c r="AA461" i="4"/>
  <c r="AA462" i="4"/>
  <c r="AA463" i="4"/>
  <c r="AA464" i="4"/>
  <c r="AA465" i="4"/>
  <c r="AA466" i="4"/>
  <c r="AA467" i="4"/>
  <c r="AA468" i="4"/>
  <c r="AA469" i="4"/>
  <c r="AA470" i="4"/>
  <c r="AA471" i="4"/>
  <c r="AA472" i="4"/>
  <c r="AA473" i="4"/>
  <c r="AA474" i="4"/>
  <c r="AA475" i="4"/>
  <c r="AA476" i="4"/>
  <c r="AA477" i="4"/>
  <c r="AA478" i="4"/>
  <c r="AA479" i="4"/>
  <c r="AA480" i="4"/>
  <c r="AA481" i="4"/>
  <c r="AA482" i="4"/>
  <c r="AA483" i="4"/>
  <c r="AA484" i="4"/>
  <c r="AA485" i="4"/>
  <c r="AA486" i="4"/>
  <c r="AA487" i="4"/>
  <c r="AA488" i="4"/>
  <c r="AA489" i="4"/>
  <c r="AA490" i="4"/>
  <c r="AA491" i="4"/>
  <c r="AA492" i="4"/>
  <c r="AA493" i="4"/>
  <c r="AA494" i="4"/>
  <c r="AA495" i="4"/>
  <c r="AA496" i="4"/>
  <c r="AA497" i="4"/>
  <c r="AA498" i="4"/>
  <c r="AA499" i="4"/>
  <c r="AA500" i="4"/>
  <c r="AA501" i="4"/>
  <c r="AA502" i="4"/>
  <c r="AA503" i="4"/>
  <c r="AA504" i="4"/>
  <c r="AA505" i="4"/>
  <c r="AA506" i="4"/>
  <c r="AA507" i="4"/>
  <c r="AA508" i="4"/>
  <c r="AA509" i="4"/>
  <c r="AA510" i="4"/>
  <c r="AA511" i="4"/>
  <c r="AA512" i="4"/>
  <c r="AA513" i="4"/>
  <c r="AA514" i="4"/>
  <c r="AA515" i="4"/>
  <c r="AA516" i="4"/>
  <c r="AA517" i="4"/>
  <c r="AA518" i="4"/>
  <c r="AA519" i="4"/>
  <c r="AA520" i="4"/>
  <c r="AA521" i="4"/>
  <c r="AA522" i="4"/>
  <c r="AA523" i="4"/>
  <c r="AA524" i="4"/>
  <c r="AA525" i="4"/>
  <c r="AA526" i="4"/>
  <c r="AA527" i="4"/>
  <c r="AA528" i="4"/>
  <c r="AA529" i="4"/>
  <c r="AA530" i="4"/>
  <c r="AA531" i="4"/>
  <c r="AA532" i="4"/>
  <c r="AA533" i="4"/>
  <c r="AA534" i="4"/>
  <c r="AA535" i="4"/>
  <c r="AA536" i="4"/>
  <c r="AA537" i="4"/>
  <c r="AA538" i="4"/>
  <c r="AA539" i="4"/>
  <c r="AA540" i="4"/>
  <c r="AA541" i="4"/>
  <c r="AA542" i="4"/>
  <c r="AA543" i="4"/>
  <c r="AA544" i="4"/>
  <c r="AA545" i="4"/>
  <c r="AA546" i="4"/>
  <c r="AA547" i="4"/>
  <c r="AA548" i="4"/>
  <c r="AA549" i="4"/>
  <c r="AA550" i="4"/>
  <c r="AA551" i="4"/>
  <c r="AA552" i="4"/>
  <c r="AA553" i="4"/>
  <c r="AA554" i="4"/>
  <c r="AA555" i="4"/>
  <c r="AA556" i="4"/>
  <c r="AA557" i="4"/>
  <c r="AA558" i="4"/>
  <c r="AA559" i="4"/>
  <c r="AA560" i="4"/>
  <c r="AA561" i="4"/>
  <c r="AA562" i="4"/>
  <c r="AA563" i="4"/>
  <c r="AA564" i="4"/>
  <c r="AA565" i="4"/>
  <c r="AA566" i="4"/>
  <c r="AA567" i="4"/>
  <c r="AA568" i="4"/>
  <c r="AA569" i="4"/>
  <c r="AA570" i="4"/>
  <c r="AA571" i="4"/>
  <c r="AA572" i="4"/>
  <c r="AA573" i="4"/>
  <c r="AA574" i="4"/>
  <c r="AA575" i="4"/>
  <c r="AA576" i="4"/>
  <c r="AA577" i="4"/>
  <c r="AA578" i="4"/>
  <c r="AA579" i="4"/>
  <c r="AA580" i="4"/>
  <c r="AA581" i="4"/>
  <c r="AA582" i="4"/>
  <c r="AA583" i="4"/>
  <c r="AA584" i="4"/>
  <c r="AA585" i="4"/>
  <c r="AA586" i="4"/>
  <c r="AA587" i="4"/>
  <c r="AA588" i="4"/>
  <c r="AA589" i="4"/>
  <c r="AA590" i="4"/>
  <c r="AA591" i="4"/>
  <c r="AA592" i="4"/>
  <c r="AA593" i="4"/>
  <c r="AA594" i="4"/>
  <c r="AA595" i="4"/>
  <c r="AA596" i="4"/>
  <c r="AA597" i="4"/>
  <c r="AA598" i="4"/>
  <c r="AA599" i="4"/>
  <c r="AA600" i="4"/>
  <c r="AA601" i="4"/>
  <c r="AA602" i="4"/>
  <c r="AA603" i="4"/>
  <c r="AA604" i="4"/>
  <c r="AA605" i="4"/>
  <c r="AA606" i="4"/>
  <c r="AA607" i="4"/>
  <c r="AA608" i="4"/>
  <c r="AA609" i="4"/>
  <c r="AA610" i="4"/>
  <c r="AA611" i="4"/>
  <c r="AA612" i="4"/>
  <c r="AA613" i="4"/>
  <c r="AA614" i="4"/>
  <c r="AA615" i="4"/>
  <c r="AA616" i="4"/>
  <c r="AA617" i="4"/>
  <c r="AA618" i="4"/>
  <c r="AA619" i="4"/>
  <c r="AA620" i="4"/>
  <c r="AA621" i="4"/>
  <c r="AA622" i="4"/>
  <c r="AA623" i="4"/>
  <c r="AA624" i="4"/>
  <c r="AA625" i="4"/>
  <c r="AA626" i="4"/>
  <c r="AA627" i="4"/>
  <c r="AA628" i="4"/>
  <c r="AA629" i="4"/>
  <c r="AA630" i="4"/>
  <c r="AA631" i="4"/>
  <c r="AA632" i="4"/>
  <c r="AA633" i="4"/>
  <c r="AA634" i="4"/>
  <c r="AA635" i="4"/>
  <c r="AA636" i="4"/>
  <c r="AA637" i="4"/>
  <c r="AA638" i="4"/>
  <c r="AA639" i="4"/>
  <c r="AA640" i="4"/>
  <c r="AA641" i="4"/>
  <c r="AA642" i="4"/>
  <c r="AA643" i="4"/>
  <c r="AA644" i="4"/>
  <c r="AA645" i="4"/>
  <c r="AA646" i="4"/>
  <c r="AA647" i="4"/>
  <c r="AA10" i="4"/>
  <c r="AK312" i="7" l="1"/>
  <c r="AK300" i="7"/>
  <c r="AK433" i="6"/>
  <c r="AK420" i="6"/>
  <c r="AK344" i="6"/>
  <c r="AK296" i="6"/>
  <c r="AK429" i="6"/>
  <c r="AK494" i="6"/>
  <c r="AK467" i="7"/>
  <c r="AK505" i="7"/>
  <c r="AK503" i="7"/>
  <c r="AK513" i="12"/>
  <c r="AK516" i="12"/>
  <c r="AK472" i="12"/>
  <c r="AK485" i="12"/>
  <c r="AK501" i="12"/>
  <c r="AK480" i="12"/>
  <c r="AK521" i="12"/>
  <c r="AK505" i="12"/>
  <c r="AK514" i="12"/>
  <c r="AK470" i="12"/>
  <c r="AK503" i="12"/>
  <c r="AK489" i="12"/>
  <c r="AK501" i="11"/>
  <c r="AK523" i="11"/>
  <c r="AK509" i="11"/>
  <c r="AK520" i="10"/>
  <c r="AK513" i="10"/>
  <c r="AK478" i="10"/>
  <c r="AK515" i="10"/>
  <c r="AK524" i="10"/>
  <c r="AK517" i="10"/>
  <c r="AK489" i="10"/>
  <c r="AK498" i="10"/>
  <c r="AK512" i="10"/>
  <c r="AK468" i="10"/>
  <c r="AK514" i="10"/>
  <c r="AK472" i="10"/>
  <c r="AK486" i="10"/>
  <c r="AK509" i="10"/>
  <c r="AK465" i="10"/>
  <c r="AK481" i="10"/>
  <c r="AK118" i="12"/>
  <c r="AK111" i="12"/>
  <c r="AK14" i="12"/>
  <c r="AK346" i="12"/>
  <c r="AK265" i="12"/>
  <c r="AD194" i="12"/>
  <c r="AK53" i="12"/>
  <c r="AK23" i="12"/>
  <c r="AK515" i="12"/>
  <c r="AK499" i="12"/>
  <c r="AK374" i="12"/>
  <c r="AK94" i="12"/>
  <c r="AK50" i="12"/>
  <c r="AK27" i="12"/>
  <c r="AK323" i="12"/>
  <c r="AK293" i="12"/>
  <c r="AK286" i="12"/>
  <c r="AK392" i="12"/>
  <c r="AK66" i="12"/>
  <c r="AK559" i="11"/>
  <c r="AK119" i="11"/>
  <c r="AK190" i="11"/>
  <c r="AK176" i="11"/>
  <c r="AK135" i="11"/>
  <c r="AK206" i="11"/>
  <c r="AK199" i="11"/>
  <c r="AK185" i="11"/>
  <c r="AK361" i="11"/>
  <c r="AK352" i="11"/>
  <c r="AK96" i="11"/>
  <c r="AK43" i="11"/>
  <c r="AK179" i="11"/>
  <c r="AD612" i="10"/>
  <c r="AK286" i="10"/>
  <c r="AK508" i="10"/>
  <c r="AD572" i="10"/>
  <c r="AK562" i="10"/>
  <c r="AK537" i="10"/>
  <c r="AK336" i="10"/>
  <c r="AK305" i="10"/>
  <c r="AK260" i="10"/>
  <c r="AK539" i="10"/>
  <c r="AK338" i="10"/>
  <c r="AD325" i="10"/>
  <c r="AK309" i="10"/>
  <c r="AC592" i="12"/>
  <c r="AC576" i="12"/>
  <c r="AC265" i="12"/>
  <c r="AC191" i="12"/>
  <c r="AC159" i="12"/>
  <c r="AD159" i="12" s="1"/>
  <c r="AK122" i="12"/>
  <c r="AK78" i="12"/>
  <c r="AK71" i="12"/>
  <c r="AK13" i="12"/>
  <c r="AC608" i="12"/>
  <c r="AD608" i="12" s="1"/>
  <c r="AC537" i="12"/>
  <c r="AD537" i="12" s="1"/>
  <c r="AC528" i="12"/>
  <c r="AD528" i="12" s="1"/>
  <c r="AK22" i="12"/>
  <c r="AC633" i="12"/>
  <c r="AD633" i="12" s="1"/>
  <c r="AC617" i="12"/>
  <c r="AC548" i="12"/>
  <c r="AC539" i="12"/>
  <c r="AC507" i="12"/>
  <c r="AD507" i="12" s="1"/>
  <c r="AC440" i="12"/>
  <c r="AC223" i="12"/>
  <c r="AK131" i="12"/>
  <c r="AK38" i="12"/>
  <c r="AC11" i="12"/>
  <c r="AD11" i="12" s="1"/>
  <c r="AC549" i="12"/>
  <c r="AD549" i="12" s="1"/>
  <c r="AC95" i="12"/>
  <c r="AD95" i="12" s="1"/>
  <c r="AK120" i="12"/>
  <c r="AK99" i="12"/>
  <c r="AK62" i="12"/>
  <c r="AK55" i="12"/>
  <c r="AC596" i="12"/>
  <c r="AC580" i="12"/>
  <c r="AD575" i="12"/>
  <c r="AC435" i="12"/>
  <c r="AD435" i="12" s="1"/>
  <c r="AC419" i="12"/>
  <c r="AD419" i="12" s="1"/>
  <c r="AC628" i="12"/>
  <c r="AD628" i="12" s="1"/>
  <c r="AC488" i="12"/>
  <c r="AD488" i="12" s="1"/>
  <c r="AC474" i="12"/>
  <c r="AD474" i="12" s="1"/>
  <c r="AC467" i="12"/>
  <c r="AD467" i="12" s="1"/>
  <c r="AC29" i="12"/>
  <c r="AD29" i="12" s="1"/>
  <c r="AC371" i="12"/>
  <c r="AD371" i="12" s="1"/>
  <c r="AC364" i="12"/>
  <c r="AD364" i="12" s="1"/>
  <c r="AC442" i="12"/>
  <c r="AC412" i="12"/>
  <c r="AC639" i="12"/>
  <c r="AC609" i="12"/>
  <c r="AD609" i="12" s="1"/>
  <c r="AC529" i="12"/>
  <c r="AD529" i="12" s="1"/>
  <c r="AC513" i="12"/>
  <c r="AD513" i="12" s="1"/>
  <c r="AC455" i="12"/>
  <c r="AD455" i="12" s="1"/>
  <c r="AC430" i="12"/>
  <c r="AC310" i="12"/>
  <c r="AD310" i="12" s="1"/>
  <c r="AC280" i="12"/>
  <c r="AD280" i="12" s="1"/>
  <c r="AC259" i="12"/>
  <c r="AD259" i="12" s="1"/>
  <c r="AC192" i="12"/>
  <c r="AD192" i="12" s="1"/>
  <c r="AC77" i="12"/>
  <c r="AC56" i="12"/>
  <c r="AD56" i="12" s="1"/>
  <c r="AC40" i="12"/>
  <c r="AD40" i="12" s="1"/>
  <c r="AK26" i="12"/>
  <c r="AC501" i="12"/>
  <c r="AC625" i="12"/>
  <c r="AD625" i="12" s="1"/>
  <c r="AK599" i="12"/>
  <c r="AC572" i="12"/>
  <c r="AD572" i="12" s="1"/>
  <c r="AC565" i="12"/>
  <c r="AD565" i="12" s="1"/>
  <c r="AC492" i="12"/>
  <c r="AD492" i="12" s="1"/>
  <c r="AC370" i="12"/>
  <c r="AC363" i="12"/>
  <c r="AD363" i="12" s="1"/>
  <c r="AC356" i="12"/>
  <c r="AD356" i="12" s="1"/>
  <c r="AC333" i="12"/>
  <c r="AD333" i="12" s="1"/>
  <c r="AC296" i="12"/>
  <c r="AD296" i="12" s="1"/>
  <c r="AC245" i="12"/>
  <c r="AK127" i="12"/>
  <c r="AC123" i="12"/>
  <c r="AD123" i="12" s="1"/>
  <c r="AC49" i="12"/>
  <c r="AC507" i="11"/>
  <c r="AD507" i="11" s="1"/>
  <c r="AC324" i="11"/>
  <c r="AC340" i="11"/>
  <c r="AC291" i="11"/>
  <c r="AC70" i="11"/>
  <c r="AD70" i="11" s="1"/>
  <c r="AC615" i="11"/>
  <c r="AD615" i="11" s="1"/>
  <c r="AC592" i="11"/>
  <c r="AD592" i="11" s="1"/>
  <c r="AC617" i="11"/>
  <c r="AC477" i="11"/>
  <c r="AD477" i="11" s="1"/>
  <c r="AD20" i="11"/>
  <c r="AC518" i="11"/>
  <c r="AD518" i="11" s="1"/>
  <c r="AC522" i="11"/>
  <c r="AD522" i="11" s="1"/>
  <c r="AC586" i="11"/>
  <c r="AD586" i="11" s="1"/>
  <c r="AC542" i="11"/>
  <c r="AD542" i="11" s="1"/>
  <c r="AC453" i="11"/>
  <c r="AC424" i="11"/>
  <c r="AC353" i="11"/>
  <c r="AC191" i="11"/>
  <c r="AD191" i="11" s="1"/>
  <c r="AC595" i="11"/>
  <c r="AC581" i="11"/>
  <c r="AD581" i="11" s="1"/>
  <c r="AC355" i="11"/>
  <c r="AD355" i="11" s="1"/>
  <c r="AC309" i="11"/>
  <c r="AC106" i="11"/>
  <c r="AD106" i="11" s="1"/>
  <c r="AK55" i="11"/>
  <c r="AK46" i="11"/>
  <c r="AK30" i="11"/>
  <c r="AC547" i="11"/>
  <c r="AD547" i="11" s="1"/>
  <c r="AK19" i="11"/>
  <c r="AK635" i="11"/>
  <c r="AC590" i="11"/>
  <c r="AC560" i="11"/>
  <c r="AC553" i="11"/>
  <c r="AC537" i="11"/>
  <c r="AC503" i="11"/>
  <c r="AD503" i="11" s="1"/>
  <c r="AC389" i="11"/>
  <c r="AD389" i="11" s="1"/>
  <c r="AC387" i="11"/>
  <c r="AC380" i="11"/>
  <c r="AC311" i="11"/>
  <c r="AC304" i="11"/>
  <c r="AD304" i="11" s="1"/>
  <c r="AC281" i="11"/>
  <c r="AD281" i="11" s="1"/>
  <c r="AC274" i="11"/>
  <c r="AD274" i="11" s="1"/>
  <c r="AK110" i="11"/>
  <c r="AC92" i="11"/>
  <c r="AC62" i="11"/>
  <c r="AC55" i="11"/>
  <c r="AK50" i="11"/>
  <c r="AC46" i="11"/>
  <c r="AK39" i="11"/>
  <c r="AC30" i="11"/>
  <c r="AD30" i="11" s="1"/>
  <c r="AC255" i="11"/>
  <c r="AC246" i="11"/>
  <c r="AC647" i="11"/>
  <c r="AC631" i="11"/>
  <c r="AD631" i="11" s="1"/>
  <c r="AC546" i="11"/>
  <c r="AD546" i="11" s="1"/>
  <c r="AC512" i="11"/>
  <c r="AD512" i="11" s="1"/>
  <c r="AC489" i="11"/>
  <c r="AD489" i="11" s="1"/>
  <c r="AC439" i="11"/>
  <c r="AC366" i="11"/>
  <c r="AD366" i="11" s="1"/>
  <c r="AC350" i="11"/>
  <c r="AC327" i="11"/>
  <c r="AC267" i="11"/>
  <c r="AC260" i="11"/>
  <c r="AD260" i="11" s="1"/>
  <c r="AC216" i="11"/>
  <c r="AD216" i="11" s="1"/>
  <c r="AC181" i="11"/>
  <c r="AC133" i="11"/>
  <c r="AD133" i="11" s="1"/>
  <c r="AC117" i="11"/>
  <c r="AK103" i="11"/>
  <c r="AK98" i="11"/>
  <c r="AK87" i="11"/>
  <c r="AC78" i="11"/>
  <c r="AD78" i="11" s="1"/>
  <c r="AK71" i="11"/>
  <c r="AK57" i="11"/>
  <c r="AC16" i="11"/>
  <c r="AC610" i="10"/>
  <c r="AC601" i="10"/>
  <c r="AD601" i="10" s="1"/>
  <c r="AC585" i="10"/>
  <c r="AD585" i="10" s="1"/>
  <c r="AC540" i="10"/>
  <c r="AC533" i="10"/>
  <c r="AC517" i="10"/>
  <c r="AC474" i="10"/>
  <c r="AD474" i="10" s="1"/>
  <c r="AC467" i="10"/>
  <c r="AD467" i="10" s="1"/>
  <c r="AC416" i="10"/>
  <c r="AD416" i="10" s="1"/>
  <c r="AC349" i="10"/>
  <c r="AD349" i="10" s="1"/>
  <c r="AC212" i="10"/>
  <c r="AD212" i="10" s="1"/>
  <c r="AC182" i="10"/>
  <c r="AD182" i="10" s="1"/>
  <c r="AK179" i="10"/>
  <c r="AC173" i="10"/>
  <c r="AD173" i="10" s="1"/>
  <c r="AK166" i="10"/>
  <c r="AC150" i="10"/>
  <c r="AC143" i="10"/>
  <c r="AK133" i="10"/>
  <c r="AC122" i="10"/>
  <c r="AC106" i="10"/>
  <c r="AD106" i="10" s="1"/>
  <c r="AK76" i="10"/>
  <c r="AK55" i="10"/>
  <c r="AD37" i="10"/>
  <c r="AC28" i="10"/>
  <c r="AC630" i="10"/>
  <c r="AC623" i="10"/>
  <c r="AD623" i="10" s="1"/>
  <c r="AC596" i="10"/>
  <c r="AD596" i="10" s="1"/>
  <c r="AC571" i="10"/>
  <c r="AD571" i="10" s="1"/>
  <c r="AC476" i="10"/>
  <c r="AC395" i="10"/>
  <c r="AD395" i="10" s="1"/>
  <c r="AK177" i="10"/>
  <c r="AK168" i="10"/>
  <c r="AC94" i="10"/>
  <c r="AD94" i="10" s="1"/>
  <c r="AC85" i="10"/>
  <c r="AD85" i="10" s="1"/>
  <c r="AC76" i="10"/>
  <c r="AD76" i="10" s="1"/>
  <c r="AC69" i="10"/>
  <c r="AC46" i="10"/>
  <c r="AK219" i="10"/>
  <c r="AC148" i="10"/>
  <c r="AD148" i="10" s="1"/>
  <c r="AK184" i="10"/>
  <c r="AK46" i="10"/>
  <c r="AC439" i="10"/>
  <c r="AD439" i="10" s="1"/>
  <c r="AK332" i="10"/>
  <c r="AC257" i="10"/>
  <c r="AC590" i="10"/>
  <c r="AC588" i="10"/>
  <c r="AC301" i="10"/>
  <c r="AC233" i="10"/>
  <c r="AC70" i="10"/>
  <c r="AD70" i="10" s="1"/>
  <c r="AC178" i="10"/>
  <c r="AD178" i="10" s="1"/>
  <c r="AC169" i="10"/>
  <c r="AD134" i="10"/>
  <c r="AC501" i="10"/>
  <c r="AD501" i="10" s="1"/>
  <c r="AC487" i="10"/>
  <c r="AD487" i="10" s="1"/>
  <c r="AC413" i="10"/>
  <c r="AD413" i="10" s="1"/>
  <c r="AC374" i="10"/>
  <c r="AD374" i="10" s="1"/>
  <c r="AK346" i="10"/>
  <c r="AC344" i="10"/>
  <c r="AD344" i="10" s="1"/>
  <c r="AC243" i="10"/>
  <c r="AK202" i="10"/>
  <c r="AK112" i="10"/>
  <c r="AC110" i="10"/>
  <c r="AK59" i="10"/>
  <c r="AK29" i="10"/>
  <c r="AC600" i="10"/>
  <c r="AD600" i="10" s="1"/>
  <c r="AK527" i="10"/>
  <c r="AC480" i="10"/>
  <c r="AD480" i="10" s="1"/>
  <c r="AK477" i="10"/>
  <c r="AK343" i="10"/>
  <c r="AK247" i="10"/>
  <c r="AC245" i="10"/>
  <c r="AK238" i="10"/>
  <c r="AK195" i="10"/>
  <c r="AK167" i="10"/>
  <c r="AK105" i="10"/>
  <c r="AK91" i="10"/>
  <c r="AC89" i="10"/>
  <c r="AC456" i="10"/>
  <c r="AC310" i="10"/>
  <c r="AD310" i="10" s="1"/>
  <c r="AC228" i="10"/>
  <c r="AD228" i="10" s="1"/>
  <c r="AC645" i="10"/>
  <c r="AD645" i="10" s="1"/>
  <c r="AC584" i="10"/>
  <c r="AD584" i="10" s="1"/>
  <c r="AC577" i="10"/>
  <c r="AD577" i="10" s="1"/>
  <c r="AC566" i="10"/>
  <c r="AD566" i="10" s="1"/>
  <c r="AC539" i="10"/>
  <c r="AC532" i="10"/>
  <c r="AD532" i="10" s="1"/>
  <c r="AC507" i="10"/>
  <c r="AD507" i="10" s="1"/>
  <c r="AC482" i="10"/>
  <c r="AD482" i="10" s="1"/>
  <c r="AC436" i="10"/>
  <c r="AC218" i="10"/>
  <c r="AC149" i="10"/>
  <c r="AK114" i="10"/>
  <c r="AC105" i="10"/>
  <c r="AC57" i="10"/>
  <c r="AD57" i="10" s="1"/>
  <c r="AD41" i="10"/>
  <c r="AC20" i="10"/>
  <c r="AK495" i="10"/>
  <c r="AK169" i="10"/>
  <c r="AC638" i="10"/>
  <c r="AC636" i="10"/>
  <c r="AD636" i="10" s="1"/>
  <c r="AK619" i="10"/>
  <c r="AC475" i="10"/>
  <c r="AD475" i="10" s="1"/>
  <c r="AC459" i="10"/>
  <c r="AC394" i="10"/>
  <c r="AD394" i="10" s="1"/>
  <c r="AC272" i="10"/>
  <c r="AD272" i="10" s="1"/>
  <c r="AD197" i="10"/>
  <c r="AK155" i="10"/>
  <c r="AC114" i="10"/>
  <c r="AD114" i="10" s="1"/>
  <c r="AK97" i="10"/>
  <c r="AD52" i="10"/>
  <c r="AK26" i="10"/>
  <c r="AC506" i="10"/>
  <c r="AK349" i="10"/>
  <c r="AK150" i="10"/>
  <c r="AC90" i="10"/>
  <c r="AK44" i="10"/>
  <c r="AD83" i="10"/>
  <c r="AK635" i="10"/>
  <c r="AC604" i="10"/>
  <c r="AD604" i="10" s="1"/>
  <c r="AC597" i="10"/>
  <c r="AD597" i="10" s="1"/>
  <c r="AD588" i="10"/>
  <c r="AC550" i="10"/>
  <c r="AD550" i="10" s="1"/>
  <c r="AC509" i="10"/>
  <c r="AD509" i="10" s="1"/>
  <c r="AC500" i="10"/>
  <c r="AD500" i="10" s="1"/>
  <c r="AK483" i="10"/>
  <c r="AC468" i="10"/>
  <c r="AC461" i="10"/>
  <c r="AC447" i="10"/>
  <c r="AD433" i="10"/>
  <c r="AC403" i="10"/>
  <c r="AC389" i="10"/>
  <c r="AD389" i="10" s="1"/>
  <c r="AC343" i="10"/>
  <c r="AD343" i="10" s="1"/>
  <c r="AC299" i="10"/>
  <c r="AD299" i="10" s="1"/>
  <c r="AC274" i="10"/>
  <c r="AD274" i="10" s="1"/>
  <c r="AK226" i="10"/>
  <c r="AK208" i="10"/>
  <c r="AC206" i="10"/>
  <c r="AD206" i="10" s="1"/>
  <c r="AC190" i="10"/>
  <c r="AD190" i="10" s="1"/>
  <c r="AK185" i="10"/>
  <c r="AK160" i="10"/>
  <c r="AK146" i="10"/>
  <c r="AK139" i="10"/>
  <c r="AC109" i="10"/>
  <c r="AC31" i="10"/>
  <c r="AD31" i="10" s="1"/>
  <c r="AC15" i="10"/>
  <c r="AC644" i="7"/>
  <c r="AC603" i="7"/>
  <c r="AC555" i="7"/>
  <c r="AC546" i="7"/>
  <c r="AC539" i="7"/>
  <c r="AD539" i="7" s="1"/>
  <c r="AC532" i="7"/>
  <c r="AD532" i="7" s="1"/>
  <c r="AC443" i="7"/>
  <c r="AD443" i="7" s="1"/>
  <c r="AC411" i="7"/>
  <c r="AD411" i="7" s="1"/>
  <c r="AC368" i="7"/>
  <c r="AC320" i="7"/>
  <c r="AD320" i="7" s="1"/>
  <c r="AK262" i="7"/>
  <c r="AK255" i="7"/>
  <c r="AC205" i="7"/>
  <c r="AD205" i="7" s="1"/>
  <c r="AC98" i="7"/>
  <c r="AC75" i="7"/>
  <c r="AC24" i="7"/>
  <c r="AC589" i="7"/>
  <c r="AC548" i="7"/>
  <c r="AD548" i="7" s="1"/>
  <c r="AC541" i="7"/>
  <c r="AD541" i="7" s="1"/>
  <c r="AC534" i="7"/>
  <c r="AC525" i="7"/>
  <c r="AD525" i="7" s="1"/>
  <c r="AC511" i="7"/>
  <c r="AD511" i="7" s="1"/>
  <c r="AC500" i="7"/>
  <c r="AD500" i="7" s="1"/>
  <c r="AC397" i="7"/>
  <c r="AD397" i="7" s="1"/>
  <c r="AC345" i="7"/>
  <c r="AD345" i="7" s="1"/>
  <c r="AC338" i="7"/>
  <c r="AD338" i="7" s="1"/>
  <c r="AC313" i="7"/>
  <c r="AD313" i="7" s="1"/>
  <c r="AC304" i="7"/>
  <c r="AD304" i="7" s="1"/>
  <c r="AC297" i="7"/>
  <c r="AD297" i="7" s="1"/>
  <c r="AC290" i="7"/>
  <c r="AD290" i="7" s="1"/>
  <c r="AC260" i="7"/>
  <c r="AC214" i="7"/>
  <c r="AD214" i="7" s="1"/>
  <c r="AC33" i="7"/>
  <c r="AD33" i="7" s="1"/>
  <c r="AC625" i="7"/>
  <c r="AC568" i="7"/>
  <c r="AC552" i="7"/>
  <c r="AC543" i="7"/>
  <c r="AD543" i="7" s="1"/>
  <c r="AC536" i="7"/>
  <c r="AD481" i="7"/>
  <c r="AC479" i="7"/>
  <c r="AD479" i="7" s="1"/>
  <c r="AC447" i="7"/>
  <c r="AD447" i="7" s="1"/>
  <c r="AC406" i="7"/>
  <c r="AD406" i="7" s="1"/>
  <c r="AC365" i="7"/>
  <c r="AD365" i="7" s="1"/>
  <c r="AC347" i="7"/>
  <c r="AD347" i="7" s="1"/>
  <c r="AC340" i="7"/>
  <c r="AD340" i="7" s="1"/>
  <c r="AC299" i="7"/>
  <c r="AC285" i="7"/>
  <c r="AC278" i="7"/>
  <c r="AC223" i="7"/>
  <c r="AC72" i="7"/>
  <c r="AC507" i="7"/>
  <c r="AD507" i="7" s="1"/>
  <c r="AC382" i="7"/>
  <c r="AC373" i="7"/>
  <c r="AD373" i="7" s="1"/>
  <c r="AC495" i="7"/>
  <c r="AD495" i="7" s="1"/>
  <c r="AC488" i="7"/>
  <c r="AC317" i="7"/>
  <c r="AD317" i="7" s="1"/>
  <c r="AC264" i="7"/>
  <c r="AC146" i="7"/>
  <c r="AC132" i="7"/>
  <c r="AC118" i="7"/>
  <c r="AD118" i="7" s="1"/>
  <c r="AC633" i="7"/>
  <c r="AD633" i="7" s="1"/>
  <c r="AK13" i="7"/>
  <c r="AK633" i="7"/>
  <c r="AC627" i="7"/>
  <c r="AC563" i="7"/>
  <c r="AD563" i="7" s="1"/>
  <c r="AC442" i="7"/>
  <c r="AD442" i="7" s="1"/>
  <c r="AC367" i="7"/>
  <c r="AD367" i="7" s="1"/>
  <c r="AC360" i="7"/>
  <c r="AD360" i="7" s="1"/>
  <c r="AC148" i="7"/>
  <c r="AC141" i="7"/>
  <c r="AC134" i="7"/>
  <c r="AC53" i="7"/>
  <c r="AC46" i="7"/>
  <c r="AD46" i="7" s="1"/>
  <c r="AK73" i="7"/>
  <c r="AC364" i="7"/>
  <c r="AC615" i="7"/>
  <c r="AC604" i="7"/>
  <c r="AC583" i="7"/>
  <c r="AC252" i="7"/>
  <c r="AD252" i="7" s="1"/>
  <c r="AD238" i="7"/>
  <c r="AK233" i="7"/>
  <c r="AC178" i="7"/>
  <c r="AD178" i="7" s="1"/>
  <c r="AC164" i="7"/>
  <c r="AC157" i="7"/>
  <c r="AC136" i="7"/>
  <c r="AC62" i="7"/>
  <c r="AC612" i="6"/>
  <c r="AC509" i="6"/>
  <c r="AD509" i="6" s="1"/>
  <c r="AK377" i="6"/>
  <c r="AK295" i="6"/>
  <c r="AC518" i="6"/>
  <c r="AD459" i="6"/>
  <c r="AD356" i="6"/>
  <c r="AC529" i="6"/>
  <c r="AC443" i="6"/>
  <c r="AC436" i="6"/>
  <c r="AD436" i="6" s="1"/>
  <c r="AC427" i="6"/>
  <c r="AC402" i="6"/>
  <c r="AD402" i="6" s="1"/>
  <c r="AC363" i="6"/>
  <c r="AD363" i="6" s="1"/>
  <c r="AC327" i="6"/>
  <c r="AD327" i="6" s="1"/>
  <c r="AC304" i="6"/>
  <c r="AD304" i="6" s="1"/>
  <c r="AC288" i="6"/>
  <c r="AC603" i="6"/>
  <c r="AC403" i="6"/>
  <c r="AC446" i="6"/>
  <c r="AD446" i="6" s="1"/>
  <c r="AD559" i="6"/>
  <c r="AC628" i="6"/>
  <c r="AD628" i="6" s="1"/>
  <c r="AC619" i="6"/>
  <c r="AC551" i="6"/>
  <c r="AC517" i="6"/>
  <c r="AD503" i="6"/>
  <c r="AC472" i="6"/>
  <c r="AC463" i="6"/>
  <c r="AD463" i="6" s="1"/>
  <c r="AC440" i="6"/>
  <c r="AD440" i="6" s="1"/>
  <c r="AC399" i="6"/>
  <c r="AD399" i="6" s="1"/>
  <c r="AC360" i="6"/>
  <c r="AC333" i="6"/>
  <c r="AC324" i="6"/>
  <c r="AD324" i="6" s="1"/>
  <c r="AC285" i="6"/>
  <c r="K11" i="13"/>
  <c r="AC371" i="6"/>
  <c r="AD371" i="6" s="1"/>
  <c r="AC389" i="6"/>
  <c r="AD566" i="6"/>
  <c r="AK368" i="6"/>
  <c r="AD415" i="6"/>
  <c r="AC632" i="6"/>
  <c r="AC601" i="6"/>
  <c r="AD601" i="6" s="1"/>
  <c r="AC585" i="6"/>
  <c r="AC562" i="6"/>
  <c r="AC505" i="6"/>
  <c r="AD505" i="6" s="1"/>
  <c r="AC476" i="6"/>
  <c r="AD476" i="6" s="1"/>
  <c r="AC467" i="6"/>
  <c r="AD467" i="6" s="1"/>
  <c r="AC419" i="6"/>
  <c r="AD419" i="6" s="1"/>
  <c r="AC378" i="6"/>
  <c r="AD378" i="6" s="1"/>
  <c r="AC303" i="6"/>
  <c r="S10" i="13"/>
  <c r="AK463" i="7"/>
  <c r="AK402" i="7"/>
  <c r="AK390" i="7"/>
  <c r="AK383" i="7"/>
  <c r="AK396" i="7"/>
  <c r="AK429" i="7"/>
  <c r="AK431" i="7"/>
  <c r="AK454" i="7"/>
  <c r="AK435" i="7"/>
  <c r="AK359" i="7"/>
  <c r="AD381" i="7"/>
  <c r="AK347" i="7"/>
  <c r="AK362" i="7"/>
  <c r="AK336" i="7"/>
  <c r="AK475" i="7"/>
  <c r="AK418" i="7"/>
  <c r="AK411" i="7"/>
  <c r="AK355" i="6"/>
  <c r="AK289" i="6"/>
  <c r="AK425" i="10"/>
  <c r="AK388" i="10"/>
  <c r="AK264" i="10"/>
  <c r="AK399" i="10"/>
  <c r="AD260" i="10"/>
  <c r="AK443" i="10"/>
  <c r="AK327" i="10"/>
  <c r="AK234" i="10"/>
  <c r="AK304" i="10"/>
  <c r="AK295" i="10"/>
  <c r="AK306" i="10"/>
  <c r="AK256" i="10"/>
  <c r="AK308" i="10"/>
  <c r="AK253" i="10"/>
  <c r="AD431" i="11"/>
  <c r="AD246" i="11"/>
  <c r="AK327" i="11"/>
  <c r="AK188" i="12"/>
  <c r="AK228" i="12"/>
  <c r="AK216" i="12"/>
  <c r="AK147" i="12"/>
  <c r="AK219" i="12"/>
  <c r="AK414" i="11"/>
  <c r="AK369" i="10"/>
  <c r="AK378" i="10"/>
  <c r="AK357" i="10"/>
  <c r="AK368" i="10"/>
  <c r="AK380" i="10"/>
  <c r="AD385" i="10"/>
  <c r="AK386" i="10"/>
  <c r="AK417" i="10"/>
  <c r="AK419" i="10"/>
  <c r="AK427" i="10"/>
  <c r="AK434" i="10"/>
  <c r="AK436" i="10"/>
  <c r="AK435" i="10"/>
  <c r="AK462" i="10"/>
  <c r="AK412" i="10"/>
  <c r="AK405" i="10"/>
  <c r="AK382" i="10"/>
  <c r="AK396" i="10"/>
  <c r="AK452" i="10"/>
  <c r="AK445" i="10"/>
  <c r="AK391" i="10"/>
  <c r="AK457" i="10"/>
  <c r="AK414" i="10"/>
  <c r="AK407" i="10"/>
  <c r="AK438" i="10"/>
  <c r="AK404" i="10"/>
  <c r="AK397" i="10"/>
  <c r="AK390" i="10"/>
  <c r="AK440" i="10"/>
  <c r="AK401" i="10"/>
  <c r="AK437" i="10"/>
  <c r="AK392" i="10"/>
  <c r="AC352" i="10"/>
  <c r="AD352" i="10" s="1"/>
  <c r="AC646" i="10"/>
  <c r="AD646" i="10" s="1"/>
  <c r="AC635" i="10"/>
  <c r="AD635" i="10" s="1"/>
  <c r="AC628" i="10"/>
  <c r="AC570" i="10"/>
  <c r="AD570" i="10" s="1"/>
  <c r="AC519" i="10"/>
  <c r="AC455" i="10"/>
  <c r="AC446" i="10"/>
  <c r="AC428" i="10"/>
  <c r="AD428" i="10" s="1"/>
  <c r="AC365" i="10"/>
  <c r="AD365" i="10" s="1"/>
  <c r="AC305" i="10"/>
  <c r="AD305" i="10" s="1"/>
  <c r="AC296" i="10"/>
  <c r="AD296" i="10" s="1"/>
  <c r="AC535" i="10"/>
  <c r="AD535" i="10" s="1"/>
  <c r="AC508" i="10"/>
  <c r="AD508" i="10" s="1"/>
  <c r="AC495" i="10"/>
  <c r="AD495" i="10" s="1"/>
  <c r="AC332" i="10"/>
  <c r="AD332" i="10" s="1"/>
  <c r="AC381" i="10"/>
  <c r="AD381" i="10" s="1"/>
  <c r="AC323" i="10"/>
  <c r="AD323" i="10" s="1"/>
  <c r="AC314" i="10"/>
  <c r="AD314" i="10" s="1"/>
  <c r="AD421" i="10"/>
  <c r="AC641" i="10"/>
  <c r="AD641" i="10" s="1"/>
  <c r="AC621" i="10"/>
  <c r="AD621" i="10" s="1"/>
  <c r="AC614" i="10"/>
  <c r="AC599" i="10"/>
  <c r="AD599" i="10" s="1"/>
  <c r="AC541" i="10"/>
  <c r="AD541" i="10" s="1"/>
  <c r="AD525" i="10"/>
  <c r="AC514" i="10"/>
  <c r="AC492" i="10"/>
  <c r="AD492" i="10" s="1"/>
  <c r="AC479" i="10"/>
  <c r="AC477" i="10"/>
  <c r="AD477" i="10" s="1"/>
  <c r="AC470" i="10"/>
  <c r="AD470" i="10" s="1"/>
  <c r="AC450" i="10"/>
  <c r="AD450" i="10" s="1"/>
  <c r="AC448" i="10"/>
  <c r="AD448" i="10" s="1"/>
  <c r="AC410" i="10"/>
  <c r="AD410" i="10" s="1"/>
  <c r="AC358" i="10"/>
  <c r="AD340" i="10"/>
  <c r="AC336" i="10"/>
  <c r="AC327" i="10"/>
  <c r="AD327" i="10" s="1"/>
  <c r="AC318" i="10"/>
  <c r="AD318" i="10" s="1"/>
  <c r="AC309" i="10"/>
  <c r="AD309" i="10" s="1"/>
  <c r="AC284" i="10"/>
  <c r="AD284" i="10" s="1"/>
  <c r="AC634" i="10"/>
  <c r="AD634" i="10" s="1"/>
  <c r="AC618" i="10"/>
  <c r="AC603" i="10"/>
  <c r="AD603" i="10" s="1"/>
  <c r="AC578" i="10"/>
  <c r="AD578" i="10" s="1"/>
  <c r="AC545" i="10"/>
  <c r="AD545" i="10" s="1"/>
  <c r="AD529" i="10"/>
  <c r="AC518" i="10"/>
  <c r="AD518" i="10" s="1"/>
  <c r="AC485" i="10"/>
  <c r="AD485" i="10" s="1"/>
  <c r="AC380" i="10"/>
  <c r="AC583" i="10"/>
  <c r="AD583" i="10" s="1"/>
  <c r="AC441" i="10"/>
  <c r="AD441" i="10" s="1"/>
  <c r="AC360" i="10"/>
  <c r="AD360" i="10" s="1"/>
  <c r="AC565" i="10"/>
  <c r="AD565" i="10" s="1"/>
  <c r="AD540" i="10"/>
  <c r="AC538" i="10"/>
  <c r="AC527" i="10"/>
  <c r="AC511" i="10"/>
  <c r="AD511" i="10" s="1"/>
  <c r="AC496" i="10"/>
  <c r="AD496" i="10" s="1"/>
  <c r="AC463" i="10"/>
  <c r="AD463" i="10" s="1"/>
  <c r="AC454" i="10"/>
  <c r="AD454" i="10" s="1"/>
  <c r="AC445" i="10"/>
  <c r="AD445" i="10" s="1"/>
  <c r="AC427" i="10"/>
  <c r="AD427" i="10" s="1"/>
  <c r="AC425" i="10"/>
  <c r="AD425" i="10" s="1"/>
  <c r="AC382" i="10"/>
  <c r="AD382" i="10" s="1"/>
  <c r="AC373" i="10"/>
  <c r="AD373" i="10" s="1"/>
  <c r="AC353" i="10"/>
  <c r="AD353" i="10" s="1"/>
  <c r="AC333" i="10"/>
  <c r="AD333" i="10" s="1"/>
  <c r="AC304" i="10"/>
  <c r="AD304" i="10" s="1"/>
  <c r="AC295" i="10"/>
  <c r="AC632" i="10"/>
  <c r="AC627" i="10"/>
  <c r="AD627" i="10" s="1"/>
  <c r="AC620" i="10"/>
  <c r="AD620" i="10" s="1"/>
  <c r="AC598" i="10"/>
  <c r="AD598" i="10" s="1"/>
  <c r="AC587" i="10"/>
  <c r="AD587" i="10" s="1"/>
  <c r="AC580" i="10"/>
  <c r="AD580" i="10" s="1"/>
  <c r="AC567" i="10"/>
  <c r="AD567" i="10" s="1"/>
  <c r="AC607" i="10"/>
  <c r="AC549" i="10"/>
  <c r="AD549" i="10" s="1"/>
  <c r="AC542" i="10"/>
  <c r="AD542" i="10" s="1"/>
  <c r="AC513" i="10"/>
  <c r="AD513" i="10" s="1"/>
  <c r="AC491" i="10"/>
  <c r="AD491" i="10" s="1"/>
  <c r="AC418" i="10"/>
  <c r="AD418" i="10" s="1"/>
  <c r="AC409" i="10"/>
  <c r="AC393" i="10"/>
  <c r="AD393" i="10" s="1"/>
  <c r="AC348" i="10"/>
  <c r="AC326" i="10"/>
  <c r="AD326" i="10" s="1"/>
  <c r="AC288" i="10"/>
  <c r="AD288" i="10" s="1"/>
  <c r="AC311" i="10"/>
  <c r="AD311" i="10" s="1"/>
  <c r="AC647" i="10"/>
  <c r="AD647" i="10" s="1"/>
  <c r="AC642" i="10"/>
  <c r="AD642" i="10" s="1"/>
  <c r="AD617" i="10"/>
  <c r="AC593" i="10"/>
  <c r="AD593" i="10" s="1"/>
  <c r="AC562" i="10"/>
  <c r="AD562" i="10" s="1"/>
  <c r="AC553" i="10"/>
  <c r="AD553" i="10" s="1"/>
  <c r="AC515" i="10"/>
  <c r="AD515" i="10" s="1"/>
  <c r="AC502" i="10"/>
  <c r="AD502" i="10" s="1"/>
  <c r="AC471" i="10"/>
  <c r="AC460" i="10"/>
  <c r="AD460" i="10" s="1"/>
  <c r="AC451" i="10"/>
  <c r="AD451" i="10" s="1"/>
  <c r="AC431" i="10"/>
  <c r="AD431" i="10" s="1"/>
  <c r="AC420" i="10"/>
  <c r="AD420" i="10" s="1"/>
  <c r="AC404" i="10"/>
  <c r="AD404" i="10" s="1"/>
  <c r="AC370" i="10"/>
  <c r="AD370" i="10" s="1"/>
  <c r="AC292" i="10"/>
  <c r="AD292" i="10" s="1"/>
  <c r="AK326" i="10"/>
  <c r="AK344" i="10"/>
  <c r="AK359" i="10"/>
  <c r="AK365" i="10"/>
  <c r="AK351" i="10"/>
  <c r="AK345" i="10"/>
  <c r="AK321" i="10"/>
  <c r="AK283" i="10"/>
  <c r="AK354" i="10"/>
  <c r="AK290" i="10"/>
  <c r="AK323" i="10"/>
  <c r="AK314" i="10"/>
  <c r="AK292" i="10"/>
  <c r="AK287" i="10"/>
  <c r="AK455" i="11"/>
  <c r="AK463" i="11"/>
  <c r="AK447" i="11"/>
  <c r="AK415" i="11"/>
  <c r="AK433" i="11"/>
  <c r="AK378" i="11"/>
  <c r="AK303" i="11"/>
  <c r="AK296" i="11"/>
  <c r="AK295" i="11"/>
  <c r="AK420" i="12"/>
  <c r="AK454" i="12"/>
  <c r="AK456" i="12"/>
  <c r="AK431" i="12"/>
  <c r="AK394" i="12"/>
  <c r="AK348" i="12"/>
  <c r="AK442" i="12"/>
  <c r="AK382" i="12"/>
  <c r="AK357" i="12"/>
  <c r="AK334" i="12"/>
  <c r="AK297" i="12"/>
  <c r="AK290" i="12"/>
  <c r="AK373" i="12"/>
  <c r="AK313" i="12"/>
  <c r="AK322" i="12"/>
  <c r="AK361" i="12"/>
  <c r="AK395" i="12"/>
  <c r="AK347" i="12"/>
  <c r="AK310" i="12"/>
  <c r="AK418" i="12"/>
  <c r="AK406" i="12"/>
  <c r="AK381" i="12"/>
  <c r="AK370" i="12"/>
  <c r="AK333" i="12"/>
  <c r="AK397" i="12"/>
  <c r="AK349" i="12"/>
  <c r="AK344" i="12"/>
  <c r="AD83" i="12"/>
  <c r="AC129" i="12"/>
  <c r="AD129" i="12" s="1"/>
  <c r="AD37" i="12"/>
  <c r="AK248" i="12"/>
  <c r="AK211" i="12"/>
  <c r="AK179" i="12"/>
  <c r="AC177" i="12"/>
  <c r="AD177" i="12" s="1"/>
  <c r="AK57" i="12"/>
  <c r="AK133" i="12"/>
  <c r="AK103" i="12"/>
  <c r="AK87" i="12"/>
  <c r="AC64" i="12"/>
  <c r="AD64" i="12" s="1"/>
  <c r="AC234" i="12"/>
  <c r="AD234" i="12" s="1"/>
  <c r="AK213" i="12"/>
  <c r="AK197" i="12"/>
  <c r="AK172" i="12"/>
  <c r="AK135" i="12"/>
  <c r="AD80" i="12"/>
  <c r="AK224" i="12"/>
  <c r="AD176" i="12"/>
  <c r="AK100" i="12"/>
  <c r="AD263" i="12"/>
  <c r="AC254" i="12"/>
  <c r="AD254" i="12" s="1"/>
  <c r="AK233" i="12"/>
  <c r="AC224" i="12"/>
  <c r="AD224" i="12" s="1"/>
  <c r="AK221" i="12"/>
  <c r="AD187" i="12"/>
  <c r="AC185" i="12"/>
  <c r="AD185" i="12" s="1"/>
  <c r="AK150" i="12"/>
  <c r="AK139" i="12"/>
  <c r="AK97" i="12"/>
  <c r="AK81" i="12"/>
  <c r="AK74" i="12"/>
  <c r="AK56" i="12"/>
  <c r="AK54" i="12"/>
  <c r="AC52" i="12"/>
  <c r="AD52" i="12" s="1"/>
  <c r="AC13" i="12"/>
  <c r="AD13" i="12" s="1"/>
  <c r="AK253" i="12"/>
  <c r="AC219" i="12"/>
  <c r="AD219" i="12" s="1"/>
  <c r="AK212" i="12"/>
  <c r="AK171" i="12"/>
  <c r="AK164" i="12"/>
  <c r="AC148" i="12"/>
  <c r="AD148" i="12" s="1"/>
  <c r="AC109" i="12"/>
  <c r="AD109" i="12" s="1"/>
  <c r="AK95" i="12"/>
  <c r="AC86" i="12"/>
  <c r="AK10" i="12"/>
  <c r="AK177" i="12"/>
  <c r="AK154" i="12"/>
  <c r="AK138" i="12"/>
  <c r="AK46" i="12"/>
  <c r="AK19" i="12"/>
  <c r="AK144" i="12"/>
  <c r="AD135" i="12"/>
  <c r="AK128" i="12"/>
  <c r="AK119" i="12"/>
  <c r="AK268" i="12"/>
  <c r="AK153" i="12"/>
  <c r="AK132" i="12"/>
  <c r="AK102" i="12"/>
  <c r="AK79" i="12"/>
  <c r="AK72" i="12"/>
  <c r="AK274" i="12"/>
  <c r="AC182" i="12"/>
  <c r="AD182" i="12" s="1"/>
  <c r="AC164" i="12"/>
  <c r="AD164" i="12" s="1"/>
  <c r="AK159" i="12"/>
  <c r="AK143" i="12"/>
  <c r="AC97" i="12"/>
  <c r="AD97" i="12" s="1"/>
  <c r="AC81" i="12"/>
  <c r="AD81" i="12" s="1"/>
  <c r="AC74" i="12"/>
  <c r="AD74" i="12" s="1"/>
  <c r="AK35" i="12"/>
  <c r="AK242" i="11"/>
  <c r="AK221" i="11"/>
  <c r="AK184" i="11"/>
  <c r="AK159" i="11"/>
  <c r="AK86" i="11"/>
  <c r="AK70" i="11"/>
  <c r="AK47" i="11"/>
  <c r="AK38" i="11"/>
  <c r="AD251" i="11"/>
  <c r="AC249" i="11"/>
  <c r="AC214" i="11"/>
  <c r="AD214" i="11" s="1"/>
  <c r="AC207" i="11"/>
  <c r="AD207" i="11" s="1"/>
  <c r="AC200" i="11"/>
  <c r="AD200" i="11" s="1"/>
  <c r="AK193" i="11"/>
  <c r="AC184" i="11"/>
  <c r="AD184" i="11" s="1"/>
  <c r="AK177" i="11"/>
  <c r="AK143" i="11"/>
  <c r="AC141" i="11"/>
  <c r="AD141" i="11" s="1"/>
  <c r="AK129" i="11"/>
  <c r="AK120" i="11"/>
  <c r="AK95" i="11"/>
  <c r="AK79" i="11"/>
  <c r="AC56" i="11"/>
  <c r="AC54" i="11"/>
  <c r="AD54" i="11" s="1"/>
  <c r="AC38" i="11"/>
  <c r="AC36" i="11"/>
  <c r="AD36" i="11" s="1"/>
  <c r="AK31" i="11"/>
  <c r="AK217" i="11"/>
  <c r="AK123" i="11"/>
  <c r="AK66" i="11"/>
  <c r="AK59" i="11"/>
  <c r="AC48" i="11"/>
  <c r="AD48" i="11" s="1"/>
  <c r="AK155" i="11"/>
  <c r="AK132" i="11"/>
  <c r="AK116" i="11"/>
  <c r="AK91" i="11"/>
  <c r="AK182" i="11"/>
  <c r="AK125" i="11"/>
  <c r="AK109" i="11"/>
  <c r="AK68" i="11"/>
  <c r="AK111" i="11"/>
  <c r="AK77" i="11"/>
  <c r="AK244" i="11"/>
  <c r="AK161" i="11"/>
  <c r="AK122" i="11"/>
  <c r="AK97" i="11"/>
  <c r="AK195" i="11"/>
  <c r="AK37" i="11"/>
  <c r="AK15" i="11"/>
  <c r="AC276" i="11"/>
  <c r="AK218" i="11"/>
  <c r="AK204" i="11"/>
  <c r="AK188" i="11"/>
  <c r="AK149" i="11"/>
  <c r="AC131" i="11"/>
  <c r="AK94" i="11"/>
  <c r="AK78" i="11"/>
  <c r="AC72" i="11"/>
  <c r="AD72" i="11" s="1"/>
  <c r="AK67" i="11"/>
  <c r="AK51" i="11"/>
  <c r="AK44" i="11"/>
  <c r="AC42" i="11"/>
  <c r="AD42" i="11" s="1"/>
  <c r="AC33" i="11"/>
  <c r="AD33" i="11" s="1"/>
  <c r="AC24" i="11"/>
  <c r="AC227" i="11"/>
  <c r="AD227" i="11" s="1"/>
  <c r="AC259" i="11"/>
  <c r="AD259" i="11" s="1"/>
  <c r="AK144" i="11"/>
  <c r="AK130" i="11"/>
  <c r="AK114" i="11"/>
  <c r="AK80" i="11"/>
  <c r="AK32" i="11"/>
  <c r="AK203" i="11"/>
  <c r="AC39" i="11"/>
  <c r="AD39" i="11" s="1"/>
  <c r="AC252" i="11"/>
  <c r="AD252" i="11" s="1"/>
  <c r="AK196" i="11"/>
  <c r="AK139" i="11"/>
  <c r="AK75" i="11"/>
  <c r="AC254" i="11"/>
  <c r="AD254" i="11" s="1"/>
  <c r="AK247" i="11"/>
  <c r="AK189" i="11"/>
  <c r="AK100" i="11"/>
  <c r="AC23" i="11"/>
  <c r="AD23" i="11" s="1"/>
  <c r="AK11" i="11"/>
  <c r="AK170" i="11"/>
  <c r="AK72" i="11"/>
  <c r="AK49" i="11"/>
  <c r="AC120" i="11"/>
  <c r="AD120" i="11" s="1"/>
  <c r="AK106" i="11"/>
  <c r="AK85" i="11"/>
  <c r="AC262" i="11"/>
  <c r="AD262" i="11" s="1"/>
  <c r="AC239" i="11"/>
  <c r="AD239" i="11" s="1"/>
  <c r="AC232" i="11"/>
  <c r="AK174" i="11"/>
  <c r="AC165" i="11"/>
  <c r="AD165" i="11" s="1"/>
  <c r="AK147" i="11"/>
  <c r="AK133" i="11"/>
  <c r="AK117" i="11"/>
  <c r="AC108" i="11"/>
  <c r="AD108" i="11" s="1"/>
  <c r="AK92" i="11"/>
  <c r="AK83" i="11"/>
  <c r="AC74" i="11"/>
  <c r="AD74" i="11" s="1"/>
  <c r="AC67" i="11"/>
  <c r="AD67" i="11" s="1"/>
  <c r="AC60" i="11"/>
  <c r="AC44" i="11"/>
  <c r="AK35" i="11"/>
  <c r="AK26" i="11"/>
  <c r="AK21" i="11"/>
  <c r="AC230" i="10"/>
  <c r="AD230" i="10" s="1"/>
  <c r="AD143" i="10"/>
  <c r="AC12" i="10"/>
  <c r="AC232" i="10"/>
  <c r="AC166" i="10"/>
  <c r="AC44" i="10"/>
  <c r="AD44" i="10" s="1"/>
  <c r="AC168" i="10"/>
  <c r="AC254" i="10"/>
  <c r="AD254" i="10" s="1"/>
  <c r="AC238" i="10"/>
  <c r="AD238" i="10" s="1"/>
  <c r="AC188" i="10"/>
  <c r="AD188" i="10" s="1"/>
  <c r="AC172" i="10"/>
  <c r="AD172" i="10" s="1"/>
  <c r="AK201" i="10"/>
  <c r="AK174" i="10"/>
  <c r="AC82" i="10"/>
  <c r="AD82" i="10" s="1"/>
  <c r="AC269" i="10"/>
  <c r="AD269" i="10" s="1"/>
  <c r="AK223" i="10"/>
  <c r="AC100" i="10"/>
  <c r="AD100" i="10" s="1"/>
  <c r="AD118" i="10"/>
  <c r="AC116" i="10"/>
  <c r="AD116" i="10" s="1"/>
  <c r="AC264" i="10"/>
  <c r="AD264" i="10" s="1"/>
  <c r="AC210" i="10"/>
  <c r="AC155" i="10"/>
  <c r="AC141" i="10"/>
  <c r="AD141" i="10" s="1"/>
  <c r="AC132" i="10"/>
  <c r="AD132" i="10" s="1"/>
  <c r="AD161" i="10"/>
  <c r="AC157" i="10"/>
  <c r="AD157" i="10" s="1"/>
  <c r="AK127" i="10"/>
  <c r="AK120" i="10"/>
  <c r="AC71" i="10"/>
  <c r="AD71" i="10" s="1"/>
  <c r="AC21" i="10"/>
  <c r="AD223" i="10"/>
  <c r="AD201" i="10"/>
  <c r="AC192" i="10"/>
  <c r="AK138" i="10"/>
  <c r="AC136" i="10"/>
  <c r="AK113" i="10"/>
  <c r="AC84" i="10"/>
  <c r="AD84" i="10" s="1"/>
  <c r="AK57" i="10"/>
  <c r="AK48" i="10"/>
  <c r="AK39" i="10"/>
  <c r="AK32" i="10"/>
  <c r="AK16" i="10"/>
  <c r="AD242" i="10"/>
  <c r="AC240" i="10"/>
  <c r="AK229" i="10"/>
  <c r="AD205" i="10"/>
  <c r="AK187" i="10"/>
  <c r="AC174" i="10"/>
  <c r="AD174" i="10" s="1"/>
  <c r="AK165" i="10"/>
  <c r="AK154" i="10"/>
  <c r="AK122" i="10"/>
  <c r="AC120" i="10"/>
  <c r="AD120" i="10" s="1"/>
  <c r="AC104" i="10"/>
  <c r="AD104" i="10" s="1"/>
  <c r="AK79" i="10"/>
  <c r="AC64" i="10"/>
  <c r="AC23" i="10"/>
  <c r="AD23" i="10" s="1"/>
  <c r="AC266" i="10"/>
  <c r="AD266" i="10" s="1"/>
  <c r="AD253" i="10"/>
  <c r="AK246" i="10"/>
  <c r="AK235" i="10"/>
  <c r="AC194" i="10"/>
  <c r="AK178" i="10"/>
  <c r="AK140" i="10"/>
  <c r="AC138" i="10"/>
  <c r="AD138" i="10" s="1"/>
  <c r="AK115" i="10"/>
  <c r="AK99" i="10"/>
  <c r="AK81" i="10"/>
  <c r="AC39" i="10"/>
  <c r="AD39" i="10" s="1"/>
  <c r="AK34" i="10"/>
  <c r="AC32" i="10"/>
  <c r="AD32" i="10" s="1"/>
  <c r="AK11" i="10"/>
  <c r="AC9" i="10"/>
  <c r="AD9" i="10" s="1"/>
  <c r="AC279" i="10"/>
  <c r="AK270" i="10"/>
  <c r="AK265" i="10"/>
  <c r="AK261" i="10"/>
  <c r="AC246" i="10"/>
  <c r="AD246" i="10" s="1"/>
  <c r="AK237" i="10"/>
  <c r="AC229" i="10"/>
  <c r="AD229" i="10" s="1"/>
  <c r="AK198" i="10"/>
  <c r="AK193" i="10"/>
  <c r="AK156" i="10"/>
  <c r="AD142" i="10"/>
  <c r="AC140" i="10"/>
  <c r="AD140" i="10" s="1"/>
  <c r="AK137" i="10"/>
  <c r="AK124" i="10"/>
  <c r="AC81" i="10"/>
  <c r="AK52" i="10"/>
  <c r="AC34" i="10"/>
  <c r="AK20" i="10"/>
  <c r="AC11" i="10"/>
  <c r="AD11" i="10" s="1"/>
  <c r="AK272" i="10"/>
  <c r="AK257" i="10"/>
  <c r="AK213" i="10"/>
  <c r="AK117" i="10"/>
  <c r="AK101" i="10"/>
  <c r="AK45" i="10"/>
  <c r="AK13" i="10"/>
  <c r="AC281" i="10"/>
  <c r="AD281" i="10" s="1"/>
  <c r="AC270" i="10"/>
  <c r="AK250" i="10"/>
  <c r="AC248" i="10"/>
  <c r="AC216" i="10"/>
  <c r="AC209" i="10"/>
  <c r="AK200" i="10"/>
  <c r="AC180" i="10"/>
  <c r="AD180" i="10" s="1"/>
  <c r="AK151" i="10"/>
  <c r="AK144" i="10"/>
  <c r="AK126" i="10"/>
  <c r="AC124" i="10"/>
  <c r="AD124" i="10" s="1"/>
  <c r="AC68" i="10"/>
  <c r="AD68" i="10" s="1"/>
  <c r="AC61" i="10"/>
  <c r="AD61" i="10" s="1"/>
  <c r="AK54" i="10"/>
  <c r="AK22" i="10"/>
  <c r="AK271" i="10"/>
  <c r="AK262" i="10"/>
  <c r="AC250" i="10"/>
  <c r="AD250" i="10" s="1"/>
  <c r="AC200" i="10"/>
  <c r="AD200" i="10" s="1"/>
  <c r="AC144" i="10"/>
  <c r="AD144" i="10" s="1"/>
  <c r="AK141" i="10"/>
  <c r="AC54" i="10"/>
  <c r="AD54" i="10" s="1"/>
  <c r="AK35" i="10"/>
  <c r="AC22" i="10"/>
  <c r="AD22" i="10" s="1"/>
  <c r="AC220" i="10"/>
  <c r="AD220" i="10" s="1"/>
  <c r="AK199" i="10"/>
  <c r="AC162" i="10"/>
  <c r="AD162" i="10" s="1"/>
  <c r="AD146" i="10"/>
  <c r="AK143" i="10"/>
  <c r="AK125" i="10"/>
  <c r="AK118" i="10"/>
  <c r="AD65" i="10"/>
  <c r="AK53" i="10"/>
  <c r="AC38" i="10"/>
  <c r="AD38" i="10" s="1"/>
  <c r="AK28" i="10"/>
  <c r="AK21" i="10"/>
  <c r="AC278" i="10"/>
  <c r="AD278" i="10" s="1"/>
  <c r="AC252" i="10"/>
  <c r="AD252" i="10" s="1"/>
  <c r="AK215" i="10"/>
  <c r="AC204" i="10"/>
  <c r="AD204" i="10" s="1"/>
  <c r="AK197" i="10"/>
  <c r="AK188" i="10"/>
  <c r="AC177" i="10"/>
  <c r="AD166" i="10"/>
  <c r="AK161" i="10"/>
  <c r="AK148" i="10"/>
  <c r="AK132" i="10"/>
  <c r="AC107" i="10"/>
  <c r="AD107" i="10" s="1"/>
  <c r="AC78" i="10"/>
  <c r="AD78" i="10" s="1"/>
  <c r="AK67" i="10"/>
  <c r="AK37" i="10"/>
  <c r="AC33" i="10"/>
  <c r="AD33" i="10" s="1"/>
  <c r="AC10" i="10"/>
  <c r="AC210" i="7"/>
  <c r="AC47" i="7"/>
  <c r="AC225" i="7"/>
  <c r="AC188" i="7"/>
  <c r="AD188" i="7" s="1"/>
  <c r="AC102" i="7"/>
  <c r="AD102" i="7" s="1"/>
  <c r="AK95" i="7"/>
  <c r="AC86" i="7"/>
  <c r="AC63" i="7"/>
  <c r="AD63" i="7" s="1"/>
  <c r="AC49" i="7"/>
  <c r="AK104" i="7"/>
  <c r="AC206" i="7"/>
  <c r="AK138" i="7"/>
  <c r="AK131" i="7"/>
  <c r="AC115" i="7"/>
  <c r="AD115" i="7" s="1"/>
  <c r="AK34" i="7"/>
  <c r="AK182" i="7"/>
  <c r="AC124" i="7"/>
  <c r="AD124" i="7" s="1"/>
  <c r="AK110" i="7"/>
  <c r="AK103" i="7"/>
  <c r="AC41" i="7"/>
  <c r="AD41" i="7" s="1"/>
  <c r="AC43" i="7"/>
  <c r="AC147" i="7"/>
  <c r="AD147" i="7" s="1"/>
  <c r="AC275" i="7"/>
  <c r="AD275" i="7" s="1"/>
  <c r="AC190" i="7"/>
  <c r="AD190" i="7" s="1"/>
  <c r="AC176" i="7"/>
  <c r="AD176" i="7" s="1"/>
  <c r="AC155" i="7"/>
  <c r="AD155" i="7" s="1"/>
  <c r="AC88" i="7"/>
  <c r="AD88" i="7" s="1"/>
  <c r="AC81" i="7"/>
  <c r="AD81" i="7" s="1"/>
  <c r="AC65" i="7"/>
  <c r="AD65" i="7" s="1"/>
  <c r="AC58" i="7"/>
  <c r="AC51" i="7"/>
  <c r="AD51" i="7" s="1"/>
  <c r="AC44" i="7"/>
  <c r="AC37" i="7"/>
  <c r="AK19" i="4"/>
  <c r="AK12" i="4"/>
  <c r="AK102" i="7"/>
  <c r="AK280" i="4"/>
  <c r="AK266" i="4"/>
  <c r="AK252" i="4"/>
  <c r="AK238" i="4"/>
  <c r="AK224" i="4"/>
  <c r="AK210" i="4"/>
  <c r="AK196" i="4"/>
  <c r="AK182" i="4"/>
  <c r="AK168" i="4"/>
  <c r="AK154" i="4"/>
  <c r="AK140" i="4"/>
  <c r="AK126" i="4"/>
  <c r="AK112" i="4"/>
  <c r="AK98" i="4"/>
  <c r="AK84" i="4"/>
  <c r="AK70" i="4"/>
  <c r="AK56" i="4"/>
  <c r="AK42" i="4"/>
  <c r="AK28" i="4"/>
  <c r="AK14" i="7"/>
  <c r="AK150" i="7"/>
  <c r="AK67" i="7"/>
  <c r="AK122" i="7"/>
  <c r="AK9" i="4"/>
  <c r="AK13" i="4"/>
  <c r="AK240" i="7"/>
  <c r="AK234" i="7"/>
  <c r="AK167" i="7"/>
  <c r="AK47" i="7"/>
  <c r="AK17" i="7"/>
  <c r="AK218" i="7"/>
  <c r="AK107" i="7"/>
  <c r="AK31" i="7"/>
  <c r="AK220" i="7"/>
  <c r="AK70" i="7"/>
  <c r="AK10" i="7"/>
  <c r="AK236" i="7"/>
  <c r="AK213" i="7"/>
  <c r="AD146" i="7"/>
  <c r="AK139" i="7"/>
  <c r="AK79" i="7"/>
  <c r="AK42" i="7"/>
  <c r="AK196" i="7"/>
  <c r="AK127" i="7"/>
  <c r="AK207" i="7"/>
  <c r="AK200" i="7"/>
  <c r="AK147" i="7"/>
  <c r="AK43" i="7"/>
  <c r="AK149" i="7"/>
  <c r="AK202" i="7"/>
  <c r="AD186" i="7"/>
  <c r="AK106" i="7"/>
  <c r="AK184" i="7"/>
  <c r="AK154" i="7"/>
  <c r="AK83" i="7"/>
  <c r="AK276" i="4"/>
  <c r="AK262" i="4"/>
  <c r="AK248" i="4"/>
  <c r="AK234" i="4"/>
  <c r="AK220" i="4"/>
  <c r="AK206" i="4"/>
  <c r="AK192" i="4"/>
  <c r="AK178" i="4"/>
  <c r="AK164" i="4"/>
  <c r="AK150" i="4"/>
  <c r="AK136" i="4"/>
  <c r="AK122" i="4"/>
  <c r="AK108" i="4"/>
  <c r="AK94" i="4"/>
  <c r="AK80" i="4"/>
  <c r="AK66" i="4"/>
  <c r="AK52" i="4"/>
  <c r="AK38" i="4"/>
  <c r="AK24" i="4"/>
  <c r="AK275" i="4"/>
  <c r="AK261" i="4"/>
  <c r="AK247" i="4"/>
  <c r="AK233" i="4"/>
  <c r="AK219" i="4"/>
  <c r="AK205" i="4"/>
  <c r="AK191" i="4"/>
  <c r="AK177" i="4"/>
  <c r="AK163" i="4"/>
  <c r="AK149" i="4"/>
  <c r="AK135" i="4"/>
  <c r="AK121" i="4"/>
  <c r="AK107" i="4"/>
  <c r="AK93" i="4"/>
  <c r="AK79" i="4"/>
  <c r="AK65" i="4"/>
  <c r="AK51" i="4"/>
  <c r="AK37" i="4"/>
  <c r="AK23" i="4"/>
  <c r="AK16" i="4"/>
  <c r="AK18" i="4"/>
  <c r="AK269" i="4"/>
  <c r="AK255" i="4"/>
  <c r="AK241" i="4"/>
  <c r="AK227" i="4"/>
  <c r="AK213" i="4"/>
  <c r="AK199" i="4"/>
  <c r="AK185" i="4"/>
  <c r="AK171" i="4"/>
  <c r="AK157" i="4"/>
  <c r="AK143" i="4"/>
  <c r="AK129" i="4"/>
  <c r="AK115" i="4"/>
  <c r="AK101" i="4"/>
  <c r="AK87" i="4"/>
  <c r="AK73" i="4"/>
  <c r="AK59" i="4"/>
  <c r="AK45" i="4"/>
  <c r="AK31" i="4"/>
  <c r="AK11" i="4"/>
  <c r="AK270" i="4"/>
  <c r="AK256" i="4"/>
  <c r="AK242" i="4"/>
  <c r="AK228" i="4"/>
  <c r="AK214" i="4"/>
  <c r="AK200" i="4"/>
  <c r="AK186" i="4"/>
  <c r="AK172" i="4"/>
  <c r="AK158" i="4"/>
  <c r="AK144" i="4"/>
  <c r="AK130" i="4"/>
  <c r="AK116" i="4"/>
  <c r="AK102" i="4"/>
  <c r="AK17" i="4"/>
  <c r="AK10" i="4"/>
  <c r="AK274" i="4"/>
  <c r="AK260" i="4"/>
  <c r="AK246" i="4"/>
  <c r="AK232" i="4"/>
  <c r="AK218" i="4"/>
  <c r="AK204" i="4"/>
  <c r="AK190" i="4"/>
  <c r="AK176" i="4"/>
  <c r="AK162" i="4"/>
  <c r="AK148" i="4"/>
  <c r="AK134" i="4"/>
  <c r="AK120" i="4"/>
  <c r="AK106" i="4"/>
  <c r="AK92" i="4"/>
  <c r="AK78" i="4"/>
  <c r="AK64" i="4"/>
  <c r="AK50" i="4"/>
  <c r="AK36" i="4"/>
  <c r="AK22" i="4"/>
  <c r="AK273" i="4"/>
  <c r="AK259" i="4"/>
  <c r="AK245" i="4"/>
  <c r="AK231" i="4"/>
  <c r="AK217" i="4"/>
  <c r="AK203" i="4"/>
  <c r="AK189" i="4"/>
  <c r="AK175" i="4"/>
  <c r="AK161" i="4"/>
  <c r="AK147" i="4"/>
  <c r="AK133" i="4"/>
  <c r="AK119" i="4"/>
  <c r="AK105" i="4"/>
  <c r="AK91" i="4"/>
  <c r="AK77" i="4"/>
  <c r="AK63" i="4"/>
  <c r="AK49" i="4"/>
  <c r="AK35" i="4"/>
  <c r="AK88" i="4"/>
  <c r="AK74" i="4"/>
  <c r="AK60" i="4"/>
  <c r="AK46" i="4"/>
  <c r="AK32" i="4"/>
  <c r="AK15" i="4"/>
  <c r="AK279" i="4"/>
  <c r="AK265" i="4"/>
  <c r="AK251" i="4"/>
  <c r="AK237" i="4"/>
  <c r="AK223" i="4"/>
  <c r="AK209" i="4"/>
  <c r="AK195" i="4"/>
  <c r="AK181" i="4"/>
  <c r="AK167" i="4"/>
  <c r="AK153" i="4"/>
  <c r="AK139" i="4"/>
  <c r="AK125" i="4"/>
  <c r="AK111" i="4"/>
  <c r="AK97" i="4"/>
  <c r="AK83" i="4"/>
  <c r="AK69" i="4"/>
  <c r="AK55" i="4"/>
  <c r="AK41" i="4"/>
  <c r="AK27" i="4"/>
  <c r="AK278" i="4"/>
  <c r="AK264" i="4"/>
  <c r="AK250" i="4"/>
  <c r="AK236" i="4"/>
  <c r="AK222" i="4"/>
  <c r="AK208" i="4"/>
  <c r="AK194" i="4"/>
  <c r="AK180" i="4"/>
  <c r="AK166" i="4"/>
  <c r="AK152" i="4"/>
  <c r="AK138" i="4"/>
  <c r="AK124" i="4"/>
  <c r="AK110" i="4"/>
  <c r="AK96" i="4"/>
  <c r="AK82" i="4"/>
  <c r="AK68" i="4"/>
  <c r="AK54" i="4"/>
  <c r="AK40" i="4"/>
  <c r="AK26" i="4"/>
  <c r="AK277" i="4"/>
  <c r="AK263" i="4"/>
  <c r="AK249" i="4"/>
  <c r="AK235" i="4"/>
  <c r="AK221" i="4"/>
  <c r="AK207" i="4"/>
  <c r="AK193" i="4"/>
  <c r="AK179" i="4"/>
  <c r="AK165" i="4"/>
  <c r="AK151" i="4"/>
  <c r="AK137" i="4"/>
  <c r="AK123" i="4"/>
  <c r="AK109" i="4"/>
  <c r="AK95" i="4"/>
  <c r="AK81" i="4"/>
  <c r="AK67" i="4"/>
  <c r="AK53" i="4"/>
  <c r="AK39" i="4"/>
  <c r="AK25" i="4"/>
  <c r="AK21" i="4"/>
  <c r="AK14" i="4"/>
  <c r="AK20" i="4"/>
  <c r="AK272" i="4"/>
  <c r="AK258" i="4"/>
  <c r="AK244" i="4"/>
  <c r="AK230" i="4"/>
  <c r="AK216" i="4"/>
  <c r="AK202" i="4"/>
  <c r="AK188" i="4"/>
  <c r="AK174" i="4"/>
  <c r="AK160" i="4"/>
  <c r="AK146" i="4"/>
  <c r="AK132" i="4"/>
  <c r="AK118" i="4"/>
  <c r="AK104" i="4"/>
  <c r="AK90" i="4"/>
  <c r="AK76" i="4"/>
  <c r="AK62" i="4"/>
  <c r="AK48" i="4"/>
  <c r="AK34" i="4"/>
  <c r="AK271" i="4"/>
  <c r="AK257" i="4"/>
  <c r="AK243" i="4"/>
  <c r="AK229" i="4"/>
  <c r="AK215" i="4"/>
  <c r="AK201" i="4"/>
  <c r="AK187" i="4"/>
  <c r="AK173" i="4"/>
  <c r="AK159" i="4"/>
  <c r="AK145" i="4"/>
  <c r="AK131" i="4"/>
  <c r="AK117" i="4"/>
  <c r="AK103" i="4"/>
  <c r="AK89" i="4"/>
  <c r="AK75" i="4"/>
  <c r="AK61" i="4"/>
  <c r="AK47" i="4"/>
  <c r="AK33" i="4"/>
  <c r="AK282" i="4"/>
  <c r="AK268" i="4"/>
  <c r="AK254" i="4"/>
  <c r="AK240" i="4"/>
  <c r="AK226" i="4"/>
  <c r="AK212" i="4"/>
  <c r="AK198" i="4"/>
  <c r="AK184" i="4"/>
  <c r="AK170" i="4"/>
  <c r="AK156" i="4"/>
  <c r="AK142" i="4"/>
  <c r="AK128" i="4"/>
  <c r="AK114" i="4"/>
  <c r="AK100" i="4"/>
  <c r="AK86" i="4"/>
  <c r="AK72" i="4"/>
  <c r="AK58" i="4"/>
  <c r="AK44" i="4"/>
  <c r="AK30" i="4"/>
  <c r="AK281" i="4"/>
  <c r="AK267" i="4"/>
  <c r="AK253" i="4"/>
  <c r="AK239" i="4"/>
  <c r="AK225" i="4"/>
  <c r="AK211" i="4"/>
  <c r="AK197" i="4"/>
  <c r="AK183" i="4"/>
  <c r="AK169" i="4"/>
  <c r="AK155" i="4"/>
  <c r="AK141" i="4"/>
  <c r="AK127" i="4"/>
  <c r="AK113" i="4"/>
  <c r="AK99" i="4"/>
  <c r="AK85" i="4"/>
  <c r="AK71" i="4"/>
  <c r="AK57" i="4"/>
  <c r="AK43" i="4"/>
  <c r="AK29" i="4"/>
  <c r="AC395" i="12"/>
  <c r="AD395" i="12" s="1"/>
  <c r="AC202" i="12"/>
  <c r="AD202" i="12" s="1"/>
  <c r="AC120" i="12"/>
  <c r="AD120" i="12" s="1"/>
  <c r="AC51" i="12"/>
  <c r="AD51" i="12" s="1"/>
  <c r="AC582" i="12"/>
  <c r="AC541" i="12"/>
  <c r="AD541" i="12" s="1"/>
  <c r="AC69" i="12"/>
  <c r="AC21" i="12"/>
  <c r="AD21" i="12" s="1"/>
  <c r="AC436" i="12"/>
  <c r="AD436" i="12" s="1"/>
  <c r="AC404" i="12"/>
  <c r="AD404" i="12" s="1"/>
  <c r="AC312" i="12"/>
  <c r="AD312" i="12" s="1"/>
  <c r="AC482" i="12"/>
  <c r="AD482" i="12" s="1"/>
  <c r="AC420" i="12"/>
  <c r="AD420" i="12" s="1"/>
  <c r="AC197" i="12"/>
  <c r="AD197" i="12" s="1"/>
  <c r="AC165" i="12"/>
  <c r="AD165" i="12" s="1"/>
  <c r="AC133" i="12"/>
  <c r="AD133" i="12" s="1"/>
  <c r="AC406" i="12"/>
  <c r="AD406" i="12" s="1"/>
  <c r="AC151" i="12"/>
  <c r="AD151" i="12" s="1"/>
  <c r="AC613" i="12"/>
  <c r="AC554" i="12"/>
  <c r="AC520" i="12"/>
  <c r="AD520" i="12" s="1"/>
  <c r="AC376" i="12"/>
  <c r="AD376" i="12" s="1"/>
  <c r="AC360" i="12"/>
  <c r="AD360" i="12" s="1"/>
  <c r="AC300" i="12"/>
  <c r="AD300" i="12" s="1"/>
  <c r="AC199" i="12"/>
  <c r="AD199" i="12" s="1"/>
  <c r="AC160" i="12"/>
  <c r="AD160" i="12" s="1"/>
  <c r="AC153" i="12"/>
  <c r="AD153" i="12" s="1"/>
  <c r="AC32" i="12"/>
  <c r="AD32" i="12" s="1"/>
  <c r="AC638" i="12"/>
  <c r="AC424" i="12"/>
  <c r="AD424" i="12" s="1"/>
  <c r="AC242" i="12"/>
  <c r="AD242" i="12" s="1"/>
  <c r="AC226" i="12"/>
  <c r="AD226" i="12" s="1"/>
  <c r="AC137" i="12"/>
  <c r="AC112" i="12"/>
  <c r="AC89" i="12"/>
  <c r="AD89" i="12" s="1"/>
  <c r="AC59" i="12"/>
  <c r="AC631" i="12"/>
  <c r="AD631" i="12" s="1"/>
  <c r="AC622" i="12"/>
  <c r="AD622" i="12" s="1"/>
  <c r="AC606" i="12"/>
  <c r="AD606" i="12" s="1"/>
  <c r="AC599" i="12"/>
  <c r="AD599" i="12" s="1"/>
  <c r="AC574" i="12"/>
  <c r="AD574" i="12" s="1"/>
  <c r="AC567" i="12"/>
  <c r="AC556" i="12"/>
  <c r="AC515" i="12"/>
  <c r="AD515" i="12" s="1"/>
  <c r="AD497" i="12"/>
  <c r="AC495" i="12"/>
  <c r="AD495" i="12" s="1"/>
  <c r="AC403" i="12"/>
  <c r="AD403" i="12" s="1"/>
  <c r="AC348" i="12"/>
  <c r="AD348" i="12" s="1"/>
  <c r="AC339" i="12"/>
  <c r="AD339" i="12" s="1"/>
  <c r="AC295" i="12"/>
  <c r="AC288" i="12"/>
  <c r="AD288" i="12" s="1"/>
  <c r="AC281" i="12"/>
  <c r="AD281" i="12" s="1"/>
  <c r="AC274" i="12"/>
  <c r="AD274" i="12" s="1"/>
  <c r="AC267" i="12"/>
  <c r="AD267" i="12" s="1"/>
  <c r="AC260" i="12"/>
  <c r="AD260" i="12" s="1"/>
  <c r="AC251" i="12"/>
  <c r="AD251" i="12" s="1"/>
  <c r="AC237" i="12"/>
  <c r="AD237" i="12" s="1"/>
  <c r="AC228" i="12"/>
  <c r="AD228" i="12" s="1"/>
  <c r="AC139" i="12"/>
  <c r="AD139" i="12" s="1"/>
  <c r="AC107" i="12"/>
  <c r="AD107" i="12" s="1"/>
  <c r="AC84" i="12"/>
  <c r="AD84" i="12" s="1"/>
  <c r="AC61" i="12"/>
  <c r="AC583" i="12"/>
  <c r="AC524" i="12"/>
  <c r="AD524" i="12" s="1"/>
  <c r="AC334" i="12"/>
  <c r="AD334" i="12" s="1"/>
  <c r="AC327" i="12"/>
  <c r="AD327" i="12" s="1"/>
  <c r="AC304" i="12"/>
  <c r="AD304" i="12" s="1"/>
  <c r="AC290" i="12"/>
  <c r="AD290" i="12" s="1"/>
  <c r="AC221" i="12"/>
  <c r="AD221" i="12" s="1"/>
  <c r="AC196" i="12"/>
  <c r="AD196" i="12" s="1"/>
  <c r="AC157" i="12"/>
  <c r="AD157" i="12" s="1"/>
  <c r="AC45" i="12"/>
  <c r="AD45" i="12" s="1"/>
  <c r="AC610" i="12"/>
  <c r="AC517" i="12"/>
  <c r="AD517" i="12" s="1"/>
  <c r="AC391" i="12"/>
  <c r="AD391" i="12" s="1"/>
  <c r="AC320" i="12"/>
  <c r="AD320" i="12" s="1"/>
  <c r="AC262" i="12"/>
  <c r="AD262" i="12" s="1"/>
  <c r="AC125" i="12"/>
  <c r="AD125" i="12" s="1"/>
  <c r="AC93" i="12"/>
  <c r="AD93" i="12" s="1"/>
  <c r="AC72" i="12"/>
  <c r="AD72" i="12" s="1"/>
  <c r="AC594" i="12"/>
  <c r="AD594" i="12" s="1"/>
  <c r="AC585" i="12"/>
  <c r="AD585" i="12" s="1"/>
  <c r="AC578" i="12"/>
  <c r="AD578" i="12" s="1"/>
  <c r="AC553" i="12"/>
  <c r="AD553" i="12" s="1"/>
  <c r="AC526" i="12"/>
  <c r="AD526" i="12" s="1"/>
  <c r="AC510" i="12"/>
  <c r="AD510" i="12" s="1"/>
  <c r="AC384" i="12"/>
  <c r="AD384" i="12" s="1"/>
  <c r="AC336" i="12"/>
  <c r="AD336" i="12" s="1"/>
  <c r="AC207" i="12"/>
  <c r="AD207" i="12" s="1"/>
  <c r="AC173" i="12"/>
  <c r="AD173" i="12" s="1"/>
  <c r="AC494" i="12"/>
  <c r="AD494" i="12" s="1"/>
  <c r="AC388" i="12"/>
  <c r="AD388" i="12" s="1"/>
  <c r="AC347" i="12"/>
  <c r="AD347" i="12" s="1"/>
  <c r="AC266" i="12"/>
  <c r="AD266" i="12" s="1"/>
  <c r="AC113" i="12"/>
  <c r="AD113" i="12" s="1"/>
  <c r="AC99" i="12"/>
  <c r="AD99" i="12" s="1"/>
  <c r="AC632" i="12"/>
  <c r="AD632" i="12" s="1"/>
  <c r="AC530" i="12"/>
  <c r="AD530" i="12" s="1"/>
  <c r="AC28" i="12"/>
  <c r="AD28" i="12" s="1"/>
  <c r="AC634" i="12"/>
  <c r="AC268" i="12"/>
  <c r="AD268" i="12" s="1"/>
  <c r="AC140" i="12"/>
  <c r="AD140" i="12" s="1"/>
  <c r="AC124" i="12"/>
  <c r="AC92" i="12"/>
  <c r="AD92" i="12" s="1"/>
  <c r="AC53" i="12"/>
  <c r="AD53" i="12" s="1"/>
  <c r="AC618" i="12"/>
  <c r="AD618" i="12" s="1"/>
  <c r="AC584" i="12"/>
  <c r="AD584" i="12" s="1"/>
  <c r="AC570" i="12"/>
  <c r="AD570" i="12" s="1"/>
  <c r="AC498" i="12"/>
  <c r="AD498" i="12" s="1"/>
  <c r="AC328" i="12"/>
  <c r="AD328" i="12" s="1"/>
  <c r="AC172" i="12"/>
  <c r="AD172" i="12" s="1"/>
  <c r="AC247" i="12"/>
  <c r="AD247" i="12" s="1"/>
  <c r="AC73" i="12"/>
  <c r="AD73" i="12" s="1"/>
  <c r="AC637" i="12"/>
  <c r="AC621" i="12"/>
  <c r="AC605" i="12"/>
  <c r="AC587" i="12"/>
  <c r="AC573" i="12"/>
  <c r="AD573" i="12" s="1"/>
  <c r="AC521" i="12"/>
  <c r="AD521" i="12" s="1"/>
  <c r="AC485" i="12"/>
  <c r="AD485" i="12" s="1"/>
  <c r="AC478" i="12"/>
  <c r="AD478" i="12" s="1"/>
  <c r="AC439" i="12"/>
  <c r="AD439" i="12" s="1"/>
  <c r="AC409" i="12"/>
  <c r="AD409" i="12" s="1"/>
  <c r="AC407" i="12"/>
  <c r="AD407" i="12" s="1"/>
  <c r="AC377" i="12"/>
  <c r="AD377" i="12" s="1"/>
  <c r="AC368" i="12"/>
  <c r="AD368" i="12" s="1"/>
  <c r="AC338" i="12"/>
  <c r="AD338" i="12" s="1"/>
  <c r="AC331" i="12"/>
  <c r="AD331" i="12" s="1"/>
  <c r="AC301" i="12"/>
  <c r="AD301" i="12" s="1"/>
  <c r="AC287" i="12"/>
  <c r="AD287" i="12" s="1"/>
  <c r="AC264" i="12"/>
  <c r="AD264" i="12" s="1"/>
  <c r="AC250" i="12"/>
  <c r="AD250" i="12" s="1"/>
  <c r="AC216" i="12"/>
  <c r="AD216" i="12" s="1"/>
  <c r="AC209" i="12"/>
  <c r="AD209" i="12" s="1"/>
  <c r="AC145" i="12"/>
  <c r="AD145" i="12" s="1"/>
  <c r="AC143" i="12"/>
  <c r="AD143" i="12" s="1"/>
  <c r="AC111" i="12"/>
  <c r="AD111" i="12" s="1"/>
  <c r="AC104" i="12"/>
  <c r="AD104" i="12" s="1"/>
  <c r="AC33" i="12"/>
  <c r="AD615" i="12"/>
  <c r="AD77" i="12"/>
  <c r="AD533" i="12"/>
  <c r="AD346" i="12"/>
  <c r="AD16" i="12"/>
  <c r="AD27" i="12"/>
  <c r="AD603" i="12"/>
  <c r="AD571" i="12"/>
  <c r="AD249" i="12"/>
  <c r="AD106" i="12"/>
  <c r="AD605" i="12"/>
  <c r="AD587" i="12"/>
  <c r="AK543" i="12"/>
  <c r="AK162" i="12"/>
  <c r="AD122" i="12"/>
  <c r="AK30" i="12"/>
  <c r="AD218" i="12"/>
  <c r="AD567" i="12"/>
  <c r="AD556" i="12"/>
  <c r="AD86" i="12"/>
  <c r="AD557" i="12"/>
  <c r="AK466" i="12"/>
  <c r="AK278" i="12"/>
  <c r="AK264" i="12"/>
  <c r="AK205" i="12"/>
  <c r="AK146" i="12"/>
  <c r="AK105" i="12"/>
  <c r="AK82" i="12"/>
  <c r="AD71" i="12"/>
  <c r="AD543" i="12"/>
  <c r="AD162" i="12"/>
  <c r="AD137" i="12"/>
  <c r="AD112" i="12"/>
  <c r="AD613" i="12"/>
  <c r="AD641" i="12"/>
  <c r="AD329" i="12"/>
  <c r="AD276" i="12"/>
  <c r="AK232" i="12"/>
  <c r="AC614" i="11"/>
  <c r="AD614" i="11" s="1"/>
  <c r="AC501" i="11"/>
  <c r="AD501" i="11" s="1"/>
  <c r="AC69" i="11"/>
  <c r="AC438" i="11"/>
  <c r="AD438" i="11" s="1"/>
  <c r="AC87" i="11"/>
  <c r="AD87" i="11" s="1"/>
  <c r="AC521" i="11"/>
  <c r="AD521" i="11" s="1"/>
  <c r="AC269" i="11"/>
  <c r="AD269" i="11" s="1"/>
  <c r="AC235" i="11"/>
  <c r="AD235" i="11" s="1"/>
  <c r="AC228" i="11"/>
  <c r="AD228" i="11" s="1"/>
  <c r="AC123" i="11"/>
  <c r="AD123" i="11" s="1"/>
  <c r="AC427" i="11"/>
  <c r="AD427" i="11" s="1"/>
  <c r="AC449" i="11"/>
  <c r="AD449" i="11" s="1"/>
  <c r="AC629" i="11"/>
  <c r="AD629" i="11" s="1"/>
  <c r="AC609" i="11"/>
  <c r="AD609" i="11" s="1"/>
  <c r="AC602" i="11"/>
  <c r="AC550" i="11"/>
  <c r="AD550" i="11" s="1"/>
  <c r="AC496" i="11"/>
  <c r="AC487" i="11"/>
  <c r="AD487" i="11" s="1"/>
  <c r="AC399" i="11"/>
  <c r="AD399" i="11" s="1"/>
  <c r="AC367" i="11"/>
  <c r="AD367" i="11" s="1"/>
  <c r="AC310" i="11"/>
  <c r="AD310" i="11" s="1"/>
  <c r="AC301" i="11"/>
  <c r="AD301" i="11" s="1"/>
  <c r="AC287" i="11"/>
  <c r="AD287" i="11" s="1"/>
  <c r="AC244" i="11"/>
  <c r="AD244" i="11" s="1"/>
  <c r="AC237" i="11"/>
  <c r="AD237" i="11" s="1"/>
  <c r="AC193" i="11"/>
  <c r="AD193" i="11" s="1"/>
  <c r="AC148" i="11"/>
  <c r="AD148" i="11" s="1"/>
  <c r="AC125" i="11"/>
  <c r="AD125" i="11" s="1"/>
  <c r="AC116" i="11"/>
  <c r="AD116" i="11" s="1"/>
  <c r="AC107" i="11"/>
  <c r="AD107" i="11" s="1"/>
  <c r="AC91" i="11"/>
  <c r="AC10" i="11"/>
  <c r="AC622" i="11"/>
  <c r="AD622" i="11" s="1"/>
  <c r="AC611" i="11"/>
  <c r="AD611" i="11" s="1"/>
  <c r="AC604" i="11"/>
  <c r="AD604" i="11" s="1"/>
  <c r="AC579" i="11"/>
  <c r="AC480" i="11"/>
  <c r="AD480" i="11" s="1"/>
  <c r="AC462" i="11"/>
  <c r="AD462" i="11" s="1"/>
  <c r="AC433" i="11"/>
  <c r="AC415" i="11"/>
  <c r="AD415" i="11" s="1"/>
  <c r="AC408" i="11"/>
  <c r="AD408" i="11" s="1"/>
  <c r="AC392" i="11"/>
  <c r="AD392" i="11" s="1"/>
  <c r="AC333" i="11"/>
  <c r="AD333" i="11" s="1"/>
  <c r="AD312" i="11"/>
  <c r="AC303" i="11"/>
  <c r="AD303" i="11" s="1"/>
  <c r="AC296" i="11"/>
  <c r="AD296" i="11" s="1"/>
  <c r="AC280" i="11"/>
  <c r="AD280" i="11" s="1"/>
  <c r="AC202" i="11"/>
  <c r="AD202" i="11" s="1"/>
  <c r="AC177" i="11"/>
  <c r="AD177" i="11" s="1"/>
  <c r="AC159" i="11"/>
  <c r="AD159" i="11" s="1"/>
  <c r="AC109" i="11"/>
  <c r="AD109" i="11" s="1"/>
  <c r="AC100" i="11"/>
  <c r="AD100" i="11" s="1"/>
  <c r="AC75" i="11"/>
  <c r="AD75" i="11" s="1"/>
  <c r="AC564" i="11"/>
  <c r="AD564" i="11" s="1"/>
  <c r="AC635" i="11"/>
  <c r="AD635" i="11" s="1"/>
  <c r="AC606" i="11"/>
  <c r="AD606" i="11" s="1"/>
  <c r="AC597" i="11"/>
  <c r="AD597" i="11" s="1"/>
  <c r="AC588" i="11"/>
  <c r="AD588" i="11" s="1"/>
  <c r="AC574" i="11"/>
  <c r="AC565" i="11"/>
  <c r="AD565" i="11" s="1"/>
  <c r="AC556" i="11"/>
  <c r="AD556" i="11" s="1"/>
  <c r="AC545" i="11"/>
  <c r="AD545" i="11" s="1"/>
  <c r="AC437" i="11"/>
  <c r="AD437" i="11" s="1"/>
  <c r="AC371" i="11"/>
  <c r="AD371" i="11" s="1"/>
  <c r="AC369" i="11"/>
  <c r="AD369" i="11" s="1"/>
  <c r="AC362" i="11"/>
  <c r="AD362" i="11" s="1"/>
  <c r="AC344" i="11"/>
  <c r="AD344" i="11" s="1"/>
  <c r="AC335" i="11"/>
  <c r="AD335" i="11" s="1"/>
  <c r="AC328" i="11"/>
  <c r="AD328" i="11" s="1"/>
  <c r="AC298" i="11"/>
  <c r="AD298" i="11" s="1"/>
  <c r="AC289" i="11"/>
  <c r="AD289" i="11" s="1"/>
  <c r="AC282" i="11"/>
  <c r="AD282" i="11" s="1"/>
  <c r="AC275" i="11"/>
  <c r="AD275" i="11" s="1"/>
  <c r="AC266" i="11"/>
  <c r="AD266" i="11" s="1"/>
  <c r="AC248" i="11"/>
  <c r="AD248" i="11" s="1"/>
  <c r="AC211" i="11"/>
  <c r="AD211" i="11" s="1"/>
  <c r="AC204" i="11"/>
  <c r="AD204" i="11" s="1"/>
  <c r="AC195" i="11"/>
  <c r="AD195" i="11" s="1"/>
  <c r="AC188" i="11"/>
  <c r="AD188" i="11" s="1"/>
  <c r="AC161" i="11"/>
  <c r="AD161" i="11" s="1"/>
  <c r="AC143" i="11"/>
  <c r="AD143" i="11" s="1"/>
  <c r="AC129" i="11"/>
  <c r="AD129" i="11" s="1"/>
  <c r="AC102" i="11"/>
  <c r="AD102" i="11" s="1"/>
  <c r="AC86" i="11"/>
  <c r="AD86" i="11" s="1"/>
  <c r="AC84" i="11"/>
  <c r="AD84" i="11" s="1"/>
  <c r="AC61" i="11"/>
  <c r="AD61" i="11" s="1"/>
  <c r="AC52" i="11"/>
  <c r="AD52" i="11" s="1"/>
  <c r="AC418" i="11"/>
  <c r="AD418" i="11" s="1"/>
  <c r="AD540" i="11"/>
  <c r="AC529" i="11"/>
  <c r="AD529" i="11" s="1"/>
  <c r="AC493" i="11"/>
  <c r="AD493" i="11" s="1"/>
  <c r="AC403" i="11"/>
  <c r="AD403" i="11" s="1"/>
  <c r="AC314" i="11"/>
  <c r="AD314" i="11" s="1"/>
  <c r="AC284" i="11"/>
  <c r="AC197" i="11"/>
  <c r="AD197" i="11" s="1"/>
  <c r="AC172" i="11"/>
  <c r="AD172" i="11" s="1"/>
  <c r="AC154" i="11"/>
  <c r="AD154" i="11" s="1"/>
  <c r="AC145" i="11"/>
  <c r="AD145" i="11" s="1"/>
  <c r="AC138" i="11"/>
  <c r="AD138" i="11" s="1"/>
  <c r="AC122" i="11"/>
  <c r="AD122" i="11" s="1"/>
  <c r="AC113" i="11"/>
  <c r="AC95" i="11"/>
  <c r="AC88" i="11"/>
  <c r="AD88" i="11" s="1"/>
  <c r="AC79" i="11"/>
  <c r="AD79" i="11" s="1"/>
  <c r="AC34" i="11"/>
  <c r="AD34" i="11" s="1"/>
  <c r="AC603" i="11"/>
  <c r="AD603" i="11" s="1"/>
  <c r="AC533" i="11"/>
  <c r="AD533" i="11" s="1"/>
  <c r="AC513" i="11"/>
  <c r="AD513" i="11" s="1"/>
  <c r="AC488" i="11"/>
  <c r="AD488" i="11" s="1"/>
  <c r="AC414" i="11"/>
  <c r="AD414" i="11" s="1"/>
  <c r="AC375" i="11"/>
  <c r="AD375" i="11" s="1"/>
  <c r="AC368" i="11"/>
  <c r="AD368" i="11" s="1"/>
  <c r="AC231" i="11"/>
  <c r="AD231" i="11" s="1"/>
  <c r="AC445" i="11"/>
  <c r="AD445" i="11" s="1"/>
  <c r="AC110" i="11"/>
  <c r="AC475" i="11"/>
  <c r="K55" i="13"/>
  <c r="AC215" i="11"/>
  <c r="AD215" i="11" s="1"/>
  <c r="AC58" i="11"/>
  <c r="AD58" i="11" s="1"/>
  <c r="AC47" i="11"/>
  <c r="AC544" i="11"/>
  <c r="AD544" i="11" s="1"/>
  <c r="AC535" i="11"/>
  <c r="AC288" i="11"/>
  <c r="AD288" i="11" s="1"/>
  <c r="AC49" i="11"/>
  <c r="AD49" i="11" s="1"/>
  <c r="AC555" i="11"/>
  <c r="AD555" i="11" s="1"/>
  <c r="AC508" i="11"/>
  <c r="AD508" i="11" s="1"/>
  <c r="AC160" i="11"/>
  <c r="AC637" i="11"/>
  <c r="AC619" i="11"/>
  <c r="AC576" i="11"/>
  <c r="AD576" i="11" s="1"/>
  <c r="AC549" i="11"/>
  <c r="AD549" i="11" s="1"/>
  <c r="AC450" i="11"/>
  <c r="AD450" i="11" s="1"/>
  <c r="AC441" i="11"/>
  <c r="AD441" i="11" s="1"/>
  <c r="AC412" i="11"/>
  <c r="AD412" i="11" s="1"/>
  <c r="AC405" i="11"/>
  <c r="AD405" i="11" s="1"/>
  <c r="AC398" i="11"/>
  <c r="AD398" i="11" s="1"/>
  <c r="AC382" i="11"/>
  <c r="AD382" i="11" s="1"/>
  <c r="AC364" i="11"/>
  <c r="AD364" i="11" s="1"/>
  <c r="AC346" i="11"/>
  <c r="AD346" i="11" s="1"/>
  <c r="AC323" i="11"/>
  <c r="AD323" i="11" s="1"/>
  <c r="AC316" i="11"/>
  <c r="AD316" i="11" s="1"/>
  <c r="AC300" i="11"/>
  <c r="AD300" i="11" s="1"/>
  <c r="AC286" i="11"/>
  <c r="AC277" i="11"/>
  <c r="AD277" i="11" s="1"/>
  <c r="AC270" i="11"/>
  <c r="AD270" i="11" s="1"/>
  <c r="AC229" i="11"/>
  <c r="AD229" i="11" s="1"/>
  <c r="AC183" i="11"/>
  <c r="AD183" i="11" s="1"/>
  <c r="AC167" i="11"/>
  <c r="AD167" i="11" s="1"/>
  <c r="AC140" i="11"/>
  <c r="AD140" i="11" s="1"/>
  <c r="AC97" i="11"/>
  <c r="AD97" i="11" s="1"/>
  <c r="AC90" i="11"/>
  <c r="AD90" i="11" s="1"/>
  <c r="AC81" i="11"/>
  <c r="AD81" i="11" s="1"/>
  <c r="AC63" i="11"/>
  <c r="AD63" i="11" s="1"/>
  <c r="AC45" i="11"/>
  <c r="AD45" i="11" s="1"/>
  <c r="AK285" i="11"/>
  <c r="AK25" i="11"/>
  <c r="AK131" i="11"/>
  <c r="AD180" i="11"/>
  <c r="AD151" i="11"/>
  <c r="AD11" i="11"/>
  <c r="AD44" i="11"/>
  <c r="AD155" i="11"/>
  <c r="AD68" i="11"/>
  <c r="AD640" i="11"/>
  <c r="AD139" i="11"/>
  <c r="AK138" i="11"/>
  <c r="AD132" i="11"/>
  <c r="AD92" i="11"/>
  <c r="AD276" i="11"/>
  <c r="AK187" i="11"/>
  <c r="AK27" i="11"/>
  <c r="AK18" i="11"/>
  <c r="K38" i="13"/>
  <c r="AK207" i="11"/>
  <c r="AD601" i="11"/>
  <c r="AD176" i="11"/>
  <c r="AK173" i="11"/>
  <c r="AD203" i="11"/>
  <c r="AK166" i="11"/>
  <c r="AK175" i="11"/>
  <c r="AD91" i="11"/>
  <c r="AK13" i="11"/>
  <c r="G56" i="13"/>
  <c r="AD557" i="10"/>
  <c r="AD213" i="10"/>
  <c r="AD151" i="10"/>
  <c r="AD30" i="10"/>
  <c r="AD21" i="10"/>
  <c r="AD568" i="10"/>
  <c r="AK552" i="10"/>
  <c r="AD443" i="10"/>
  <c r="AK409" i="10"/>
  <c r="AD322" i="10"/>
  <c r="AD313" i="10"/>
  <c r="AD245" i="10"/>
  <c r="AK123" i="10"/>
  <c r="AD92" i="10"/>
  <c r="AD195" i="10"/>
  <c r="AK395" i="10"/>
  <c r="AD302" i="10"/>
  <c r="AD293" i="10"/>
  <c r="AK196" i="10"/>
  <c r="AD155" i="10"/>
  <c r="AK145" i="10"/>
  <c r="AD130" i="10"/>
  <c r="AD105" i="10"/>
  <c r="AK49" i="10"/>
  <c r="AD127" i="10"/>
  <c r="AD93" i="10"/>
  <c r="AD644" i="10"/>
  <c r="AD516" i="10"/>
  <c r="AD154" i="10"/>
  <c r="AD95" i="10"/>
  <c r="AD169" i="10"/>
  <c r="AD149" i="10"/>
  <c r="AD184" i="10"/>
  <c r="AD75" i="10"/>
  <c r="AD55" i="10"/>
  <c r="AK617" i="10"/>
  <c r="AK580" i="10"/>
  <c r="AK525" i="10"/>
  <c r="AK413" i="10"/>
  <c r="AK340" i="10"/>
  <c r="AK299" i="10"/>
  <c r="AK281" i="10"/>
  <c r="AD210" i="10"/>
  <c r="AK207" i="10"/>
  <c r="AD170" i="10"/>
  <c r="AD63" i="10"/>
  <c r="AK24" i="10"/>
  <c r="AK15" i="10"/>
  <c r="AD573" i="10"/>
  <c r="AD290" i="10"/>
  <c r="AD198" i="10"/>
  <c r="AD209" i="10"/>
  <c r="AD131" i="10"/>
  <c r="AD122" i="10"/>
  <c r="AD46" i="10"/>
  <c r="AD481" i="10"/>
  <c r="AD202" i="10"/>
  <c r="AK451" i="10"/>
  <c r="AD629" i="10"/>
  <c r="AD552" i="10"/>
  <c r="AK540" i="10"/>
  <c r="AD409" i="10"/>
  <c r="AD351" i="10"/>
  <c r="AD297" i="10"/>
  <c r="AK209" i="10"/>
  <c r="AK189" i="10"/>
  <c r="AD185" i="10"/>
  <c r="AK147" i="10"/>
  <c r="AD20" i="10"/>
  <c r="AC194" i="9"/>
  <c r="AC9" i="9"/>
  <c r="AK525" i="6"/>
  <c r="AK448" i="6"/>
  <c r="AK380" i="6"/>
  <c r="AK328" i="6"/>
  <c r="AD636" i="6"/>
  <c r="AK330" i="6"/>
  <c r="AK542" i="6"/>
  <c r="AK533" i="6"/>
  <c r="AK454" i="6"/>
  <c r="AK431" i="6"/>
  <c r="AK422" i="6"/>
  <c r="AK492" i="6"/>
  <c r="AK424" i="6"/>
  <c r="AK612" i="6"/>
  <c r="AK562" i="6"/>
  <c r="AK485" i="6"/>
  <c r="AK301" i="6"/>
  <c r="AC520" i="6"/>
  <c r="AD520" i="6" s="1"/>
  <c r="AC482" i="6"/>
  <c r="AC328" i="6"/>
  <c r="AD328" i="6" s="1"/>
  <c r="AC300" i="6"/>
  <c r="AD300" i="6" s="1"/>
  <c r="AC583" i="6"/>
  <c r="AD583" i="6" s="1"/>
  <c r="AC309" i="6"/>
  <c r="AC508" i="6"/>
  <c r="AD508" i="6" s="1"/>
  <c r="AC397" i="6"/>
  <c r="AD397" i="6" s="1"/>
  <c r="AC318" i="6"/>
  <c r="AD318" i="6" s="1"/>
  <c r="AC578" i="6"/>
  <c r="AD578" i="6" s="1"/>
  <c r="AC569" i="6"/>
  <c r="AD569" i="6" s="1"/>
  <c r="AC555" i="6"/>
  <c r="AC311" i="6"/>
  <c r="AD311" i="6" s="1"/>
  <c r="AC449" i="6"/>
  <c r="AD449" i="6" s="1"/>
  <c r="AC365" i="6"/>
  <c r="AD365" i="6" s="1"/>
  <c r="AC338" i="6"/>
  <c r="AD338" i="6" s="1"/>
  <c r="AC580" i="6"/>
  <c r="AD580" i="6" s="1"/>
  <c r="AC557" i="6"/>
  <c r="AD557" i="6" s="1"/>
  <c r="AC631" i="6"/>
  <c r="AD631" i="6" s="1"/>
  <c r="AC629" i="6"/>
  <c r="AD629" i="6" s="1"/>
  <c r="AC589" i="6"/>
  <c r="AD589" i="6" s="1"/>
  <c r="AC536" i="6"/>
  <c r="AD536" i="6" s="1"/>
  <c r="AC507" i="6"/>
  <c r="AC437" i="6"/>
  <c r="AD437" i="6" s="1"/>
  <c r="AC410" i="6"/>
  <c r="AD410" i="6" s="1"/>
  <c r="AC396" i="6"/>
  <c r="AD396" i="6" s="1"/>
  <c r="AC387" i="6"/>
  <c r="AC369" i="6"/>
  <c r="AD369" i="6" s="1"/>
  <c r="AC362" i="6"/>
  <c r="AD362" i="6" s="1"/>
  <c r="AC317" i="6"/>
  <c r="AD317" i="6" s="1"/>
  <c r="AC308" i="6"/>
  <c r="AD308" i="6" s="1"/>
  <c r="AC497" i="6"/>
  <c r="AD497" i="6" s="1"/>
  <c r="AC395" i="6"/>
  <c r="AD395" i="6" s="1"/>
  <c r="AC441" i="6"/>
  <c r="AC504" i="6"/>
  <c r="AD504" i="6" s="1"/>
  <c r="AC416" i="6"/>
  <c r="AD416" i="6" s="1"/>
  <c r="AC373" i="6"/>
  <c r="AD373" i="6" s="1"/>
  <c r="AC359" i="6"/>
  <c r="AD359" i="6" s="1"/>
  <c r="AC637" i="6"/>
  <c r="AD637" i="6" s="1"/>
  <c r="AC542" i="6"/>
  <c r="AC513" i="6"/>
  <c r="AD513" i="6" s="1"/>
  <c r="AC289" i="6"/>
  <c r="AD289" i="6" s="1"/>
  <c r="AC282" i="6"/>
  <c r="AD282" i="6" s="1"/>
  <c r="AC530" i="6"/>
  <c r="AD530" i="6" s="1"/>
  <c r="AC313" i="6"/>
  <c r="AD313" i="6" s="1"/>
  <c r="AC485" i="6"/>
  <c r="AD485" i="6" s="1"/>
  <c r="AC633" i="6"/>
  <c r="AD633" i="6" s="1"/>
  <c r="AC624" i="6"/>
  <c r="AC602" i="6"/>
  <c r="AD602" i="6" s="1"/>
  <c r="AC480" i="6"/>
  <c r="AD480" i="6" s="1"/>
  <c r="AC448" i="6"/>
  <c r="AD448" i="6" s="1"/>
  <c r="AC430" i="6"/>
  <c r="AD430" i="6" s="1"/>
  <c r="AC405" i="6"/>
  <c r="AD405" i="6" s="1"/>
  <c r="AC398" i="6"/>
  <c r="AC364" i="6"/>
  <c r="AD364" i="6" s="1"/>
  <c r="AC357" i="6"/>
  <c r="AC355" i="6"/>
  <c r="AD355" i="6" s="1"/>
  <c r="AD29" i="7"/>
  <c r="AK217" i="7"/>
  <c r="AD54" i="7"/>
  <c r="AK243" i="7"/>
  <c r="AD126" i="7"/>
  <c r="AK82" i="7"/>
  <c r="AK59" i="7"/>
  <c r="AK38" i="7"/>
  <c r="AK15" i="7"/>
  <c r="AK495" i="7"/>
  <c r="AK130" i="7"/>
  <c r="AK98" i="7"/>
  <c r="AD196" i="7"/>
  <c r="AK9" i="7"/>
  <c r="AK368" i="7"/>
  <c r="AK146" i="7"/>
  <c r="AK54" i="7"/>
  <c r="AK554" i="7"/>
  <c r="AK459" i="7"/>
  <c r="AK443" i="7"/>
  <c r="AK438" i="7"/>
  <c r="AK173" i="7"/>
  <c r="AK161" i="7"/>
  <c r="AK157" i="7"/>
  <c r="AD130" i="7"/>
  <c r="AK91" i="7"/>
  <c r="AK75" i="7"/>
  <c r="AK55" i="7"/>
  <c r="AK590" i="7"/>
  <c r="AK351" i="7"/>
  <c r="AK335" i="7"/>
  <c r="AK228" i="7"/>
  <c r="AK212" i="7"/>
  <c r="AK64" i="7"/>
  <c r="AD469" i="7"/>
  <c r="AD72" i="7"/>
  <c r="AD523" i="7"/>
  <c r="AK611" i="7"/>
  <c r="AK534" i="7"/>
  <c r="AK430" i="7"/>
  <c r="AK265" i="7"/>
  <c r="AK112" i="7"/>
  <c r="AK101" i="7"/>
  <c r="AK638" i="7"/>
  <c r="AK613" i="7"/>
  <c r="AD58" i="7"/>
  <c r="AD10" i="7"/>
  <c r="AK579" i="7"/>
  <c r="AK283" i="7"/>
  <c r="AK155" i="7"/>
  <c r="AK506" i="7"/>
  <c r="AK80" i="7"/>
  <c r="AK626" i="7"/>
  <c r="AK610" i="7"/>
  <c r="AK517" i="7"/>
  <c r="AK490" i="7"/>
  <c r="AD389" i="7"/>
  <c r="AK353" i="7"/>
  <c r="AD166" i="7"/>
  <c r="AK111" i="7"/>
  <c r="AD98" i="7"/>
  <c r="AK86" i="7"/>
  <c r="AK61" i="7"/>
  <c r="AK41" i="7"/>
  <c r="AD32" i="7"/>
  <c r="AK18" i="7"/>
  <c r="AD646" i="7"/>
  <c r="AK628" i="7"/>
  <c r="AK621" i="7"/>
  <c r="AK612" i="7"/>
  <c r="AK519" i="7"/>
  <c r="AD429" i="7"/>
  <c r="AK426" i="7"/>
  <c r="AK266" i="7"/>
  <c r="AK241" i="7"/>
  <c r="AK204" i="7"/>
  <c r="AK165" i="7"/>
  <c r="AD134" i="7"/>
  <c r="AK113" i="7"/>
  <c r="AK63" i="7"/>
  <c r="AK36" i="7"/>
  <c r="AK20" i="7"/>
  <c r="AK471" i="7"/>
  <c r="AK174" i="7"/>
  <c r="AK158" i="7"/>
  <c r="AK117" i="7"/>
  <c r="AK49" i="7"/>
  <c r="AD293" i="7"/>
  <c r="AD158" i="7"/>
  <c r="AK627" i="7"/>
  <c r="AK491" i="7"/>
  <c r="AK185" i="7"/>
  <c r="AK153" i="7"/>
  <c r="AD74" i="7"/>
  <c r="AK19" i="7"/>
  <c r="AK249" i="7"/>
  <c r="AK92" i="7"/>
  <c r="AK76" i="7"/>
  <c r="AK543" i="7"/>
  <c r="AK144" i="7"/>
  <c r="AK123" i="7"/>
  <c r="AD114" i="7"/>
  <c r="AK87" i="7"/>
  <c r="AK71" i="7"/>
  <c r="AK46" i="7"/>
  <c r="AK643" i="4"/>
  <c r="AK629" i="4"/>
  <c r="AK615" i="4"/>
  <c r="AK601" i="4"/>
  <c r="AK587" i="4"/>
  <c r="AK623" i="7"/>
  <c r="AD614" i="7"/>
  <c r="AK498" i="7"/>
  <c r="AK377" i="7"/>
  <c r="AK372" i="7"/>
  <c r="AK298" i="7"/>
  <c r="AK222" i="7"/>
  <c r="AK199" i="7"/>
  <c r="AK156" i="7"/>
  <c r="AK145" i="7"/>
  <c r="AK133" i="7"/>
  <c r="AD45" i="7"/>
  <c r="AK33" i="7"/>
  <c r="AK29" i="7"/>
  <c r="AK22" i="7"/>
  <c r="AC375" i="7"/>
  <c r="AD375" i="7" s="1"/>
  <c r="AC31" i="7"/>
  <c r="AD31" i="7" s="1"/>
  <c r="AC386" i="7"/>
  <c r="AD386" i="7" s="1"/>
  <c r="AC484" i="7"/>
  <c r="AD484" i="7" s="1"/>
  <c r="AC248" i="7"/>
  <c r="AC105" i="7"/>
  <c r="AD105" i="7" s="1"/>
  <c r="AC17" i="7"/>
  <c r="AD17" i="7" s="1"/>
  <c r="AC446" i="7"/>
  <c r="AD446" i="7" s="1"/>
  <c r="AC159" i="7"/>
  <c r="AD159" i="7" s="1"/>
  <c r="AC576" i="7"/>
  <c r="AD576" i="7" s="1"/>
  <c r="AC545" i="7"/>
  <c r="AD545" i="7" s="1"/>
  <c r="AC531" i="7"/>
  <c r="AD531" i="7" s="1"/>
  <c r="AC502" i="7"/>
  <c r="AD502" i="7" s="1"/>
  <c r="AC455" i="7"/>
  <c r="AD455" i="7" s="1"/>
  <c r="AC470" i="7"/>
  <c r="AD470" i="7" s="1"/>
  <c r="AC459" i="7"/>
  <c r="AD459" i="7" s="1"/>
  <c r="AC204" i="7"/>
  <c r="AD204" i="7" s="1"/>
  <c r="AC129" i="7"/>
  <c r="AD129" i="7" s="1"/>
  <c r="AC120" i="7"/>
  <c r="AD120" i="7" s="1"/>
  <c r="AC113" i="7"/>
  <c r="AD113" i="7" s="1"/>
  <c r="AC509" i="7"/>
  <c r="AD509" i="7" s="1"/>
  <c r="AC466" i="7"/>
  <c r="AD466" i="7" s="1"/>
  <c r="AC441" i="7"/>
  <c r="AD441" i="7" s="1"/>
  <c r="AC363" i="7"/>
  <c r="AD363" i="7" s="1"/>
  <c r="AC55" i="7"/>
  <c r="AD55" i="7" s="1"/>
  <c r="AC605" i="7"/>
  <c r="AD605" i="7" s="1"/>
  <c r="AC540" i="7"/>
  <c r="AD540" i="7" s="1"/>
  <c r="AC508" i="7"/>
  <c r="AD508" i="7" s="1"/>
  <c r="AC468" i="7"/>
  <c r="AD468" i="7" s="1"/>
  <c r="AC434" i="7"/>
  <c r="AD434" i="7" s="1"/>
  <c r="AC414" i="7"/>
  <c r="AD414" i="7" s="1"/>
  <c r="AC383" i="7"/>
  <c r="AD383" i="7" s="1"/>
  <c r="AC300" i="7"/>
  <c r="AD300" i="7" s="1"/>
  <c r="AC279" i="7"/>
  <c r="AD279" i="7" s="1"/>
  <c r="AC179" i="7"/>
  <c r="AD179" i="7" s="1"/>
  <c r="AC172" i="7"/>
  <c r="AD172" i="7" s="1"/>
  <c r="AC21" i="7"/>
  <c r="AD21" i="7" s="1"/>
  <c r="AC636" i="7"/>
  <c r="AD636" i="7" s="1"/>
  <c r="AC607" i="7"/>
  <c r="AD607" i="7" s="1"/>
  <c r="AC450" i="7"/>
  <c r="AD450" i="7" s="1"/>
  <c r="AC569" i="7"/>
  <c r="AD569" i="7" s="1"/>
  <c r="AC562" i="7"/>
  <c r="AD562" i="7" s="1"/>
  <c r="AC553" i="7"/>
  <c r="AD553" i="7" s="1"/>
  <c r="AC519" i="7"/>
  <c r="AD519" i="7" s="1"/>
  <c r="AC483" i="7"/>
  <c r="AD483" i="7" s="1"/>
  <c r="AD463" i="7"/>
  <c r="AC452" i="7"/>
  <c r="AD452" i="7" s="1"/>
  <c r="AD369" i="7"/>
  <c r="AC356" i="7"/>
  <c r="AD356" i="7" s="1"/>
  <c r="AC311" i="7"/>
  <c r="AD311" i="7" s="1"/>
  <c r="AC288" i="7"/>
  <c r="AD288" i="7" s="1"/>
  <c r="AC265" i="7"/>
  <c r="AD265" i="7" s="1"/>
  <c r="AC231" i="7"/>
  <c r="AD231" i="7" s="1"/>
  <c r="AC167" i="7"/>
  <c r="AD167" i="7" s="1"/>
  <c r="AC149" i="7"/>
  <c r="AD149" i="7" s="1"/>
  <c r="AC138" i="7"/>
  <c r="AD138" i="7" s="1"/>
  <c r="AC104" i="7"/>
  <c r="AD104" i="7" s="1"/>
  <c r="AD25" i="7"/>
  <c r="AC537" i="7"/>
  <c r="AC485" i="7"/>
  <c r="AD485" i="7" s="1"/>
  <c r="AC438" i="7"/>
  <c r="AD438" i="7" s="1"/>
  <c r="AC418" i="7"/>
  <c r="AD418" i="7" s="1"/>
  <c r="AC324" i="7"/>
  <c r="AD324" i="7" s="1"/>
  <c r="AC185" i="7"/>
  <c r="AC140" i="7"/>
  <c r="AD140" i="7" s="1"/>
  <c r="AC97" i="7"/>
  <c r="AD97" i="7" s="1"/>
  <c r="AC61" i="7"/>
  <c r="AD61" i="7" s="1"/>
  <c r="AC489" i="7"/>
  <c r="AD489" i="7" s="1"/>
  <c r="AC629" i="7"/>
  <c r="AD629" i="7" s="1"/>
  <c r="AC600" i="7"/>
  <c r="AC584" i="7"/>
  <c r="AD584" i="7" s="1"/>
  <c r="AC514" i="7"/>
  <c r="AD514" i="7" s="1"/>
  <c r="AC454" i="7"/>
  <c r="AD454" i="7" s="1"/>
  <c r="AC422" i="7"/>
  <c r="AD422" i="7" s="1"/>
  <c r="AC402" i="7"/>
  <c r="AD402" i="7" s="1"/>
  <c r="AC306" i="7"/>
  <c r="AD306" i="7" s="1"/>
  <c r="AC117" i="7"/>
  <c r="AD117" i="7" s="1"/>
  <c r="AC85" i="7"/>
  <c r="AD85" i="7" s="1"/>
  <c r="AC637" i="7"/>
  <c r="AD637" i="7" s="1"/>
  <c r="AC597" i="7"/>
  <c r="AC460" i="7"/>
  <c r="AD460" i="7" s="1"/>
  <c r="AC581" i="7"/>
  <c r="AD581" i="7" s="1"/>
  <c r="AC529" i="7"/>
  <c r="AD529" i="7" s="1"/>
  <c r="AC473" i="7"/>
  <c r="AD473" i="7" s="1"/>
  <c r="AC417" i="7"/>
  <c r="AD417" i="7" s="1"/>
  <c r="AC339" i="7"/>
  <c r="AD339" i="7" s="1"/>
  <c r="AC296" i="7"/>
  <c r="AD296" i="7" s="1"/>
  <c r="AC266" i="7"/>
  <c r="AD266" i="7" s="1"/>
  <c r="AC80" i="7"/>
  <c r="AD80" i="7" s="1"/>
  <c r="AC305" i="7"/>
  <c r="AD305" i="7" s="1"/>
  <c r="AC232" i="7"/>
  <c r="AD232" i="7" s="1"/>
  <c r="AC486" i="7"/>
  <c r="AD486" i="7" s="1"/>
  <c r="AC439" i="7"/>
  <c r="AD439" i="7" s="1"/>
  <c r="AC403" i="7"/>
  <c r="AD403" i="7" s="1"/>
  <c r="AC268" i="7"/>
  <c r="AD268" i="7" s="1"/>
  <c r="AC177" i="7"/>
  <c r="AD177" i="7" s="1"/>
  <c r="AC623" i="7"/>
  <c r="AD623" i="7" s="1"/>
  <c r="AC585" i="7"/>
  <c r="AD585" i="7" s="1"/>
  <c r="AC506" i="7"/>
  <c r="AD506" i="7" s="1"/>
  <c r="AC477" i="7"/>
  <c r="AD477" i="7" s="1"/>
  <c r="AC405" i="7"/>
  <c r="AD405" i="7" s="1"/>
  <c r="AC372" i="7"/>
  <c r="AC254" i="7"/>
  <c r="AD254" i="7" s="1"/>
  <c r="AC243" i="7"/>
  <c r="AD243" i="7" s="1"/>
  <c r="AC624" i="7"/>
  <c r="AD624" i="7" s="1"/>
  <c r="AC586" i="7"/>
  <c r="AC566" i="7"/>
  <c r="AD566" i="7" s="1"/>
  <c r="AC557" i="7"/>
  <c r="AD557" i="7" s="1"/>
  <c r="AC550" i="7"/>
  <c r="AD550" i="7" s="1"/>
  <c r="AC494" i="7"/>
  <c r="AD494" i="7" s="1"/>
  <c r="AC449" i="7"/>
  <c r="AD449" i="7" s="1"/>
  <c r="AC431" i="7"/>
  <c r="AD431" i="7" s="1"/>
  <c r="AC413" i="7"/>
  <c r="AD413" i="7" s="1"/>
  <c r="AC393" i="7"/>
  <c r="AD393" i="7" s="1"/>
  <c r="AC353" i="7"/>
  <c r="AD353" i="7" s="1"/>
  <c r="AC351" i="7"/>
  <c r="AD351" i="7" s="1"/>
  <c r="AC342" i="7"/>
  <c r="AD342" i="7" s="1"/>
  <c r="AC335" i="7"/>
  <c r="AD335" i="7" s="1"/>
  <c r="AC319" i="7"/>
  <c r="AD319" i="7" s="1"/>
  <c r="AC262" i="7"/>
  <c r="AD262" i="7" s="1"/>
  <c r="AC244" i="7"/>
  <c r="AD244" i="7" s="1"/>
  <c r="AC187" i="7"/>
  <c r="AD187" i="7" s="1"/>
  <c r="AC153" i="7"/>
  <c r="AD153" i="7" s="1"/>
  <c r="AC135" i="7"/>
  <c r="AD135" i="7" s="1"/>
  <c r="AC20" i="7"/>
  <c r="AD20" i="7" s="1"/>
  <c r="K29" i="13"/>
  <c r="G29" i="13"/>
  <c r="S30" i="13"/>
  <c r="E82" i="13"/>
  <c r="E62" i="13"/>
  <c r="G62" i="13" s="1"/>
  <c r="AC284" i="6"/>
  <c r="AD284" i="6" s="1"/>
  <c r="AC283" i="6"/>
  <c r="AD283" i="6" s="1"/>
  <c r="AK581" i="12"/>
  <c r="AD583" i="12"/>
  <c r="AK556" i="12"/>
  <c r="AK563" i="12"/>
  <c r="AK565" i="12"/>
  <c r="AD577" i="12"/>
  <c r="AD561" i="12"/>
  <c r="AK578" i="11"/>
  <c r="AK556" i="11"/>
  <c r="AD580" i="11"/>
  <c r="AK569" i="11"/>
  <c r="AK564" i="11"/>
  <c r="AK558" i="11"/>
  <c r="AK586" i="11"/>
  <c r="AK576" i="11"/>
  <c r="AK570" i="11"/>
  <c r="AD561" i="11"/>
  <c r="AK579" i="10"/>
  <c r="AD556" i="10"/>
  <c r="AK581" i="10"/>
  <c r="AK574" i="10"/>
  <c r="AK566" i="7"/>
  <c r="AK561" i="7"/>
  <c r="AD572" i="7"/>
  <c r="AK565" i="7"/>
  <c r="AK579" i="6"/>
  <c r="AD568" i="6"/>
  <c r="AK581" i="6"/>
  <c r="AK569" i="6"/>
  <c r="AK577" i="6"/>
  <c r="AK568" i="6"/>
  <c r="AK386" i="11"/>
  <c r="AK642" i="4"/>
  <c r="AK628" i="4"/>
  <c r="AK614" i="4"/>
  <c r="AK600" i="4"/>
  <c r="AK641" i="4"/>
  <c r="AK627" i="4"/>
  <c r="AK613" i="4"/>
  <c r="AK599" i="4"/>
  <c r="AK640" i="4"/>
  <c r="AK626" i="4"/>
  <c r="AK612" i="4"/>
  <c r="AK598" i="4"/>
  <c r="AK639" i="4"/>
  <c r="AK625" i="4"/>
  <c r="AK611" i="4"/>
  <c r="AK597" i="4"/>
  <c r="AK638" i="4"/>
  <c r="AK624" i="4"/>
  <c r="AK610" i="4"/>
  <c r="AK596" i="4"/>
  <c r="AK630" i="4"/>
  <c r="AK588" i="4"/>
  <c r="AK637" i="4"/>
  <c r="AK623" i="4"/>
  <c r="AK609" i="4"/>
  <c r="AK595" i="4"/>
  <c r="AK636" i="4"/>
  <c r="AK622" i="4"/>
  <c r="AK608" i="4"/>
  <c r="AK594" i="4"/>
  <c r="AK635" i="4"/>
  <c r="AK621" i="4"/>
  <c r="AK607" i="4"/>
  <c r="AK593" i="4"/>
  <c r="AK644" i="4"/>
  <c r="AK616" i="4"/>
  <c r="AK602" i="4"/>
  <c r="AK634" i="4"/>
  <c r="AK620" i="4"/>
  <c r="AK606" i="4"/>
  <c r="AK592" i="4"/>
  <c r="AK647" i="4"/>
  <c r="AK633" i="4"/>
  <c r="AK619" i="4"/>
  <c r="AK605" i="4"/>
  <c r="AK591" i="4"/>
  <c r="AK646" i="4"/>
  <c r="AK632" i="4"/>
  <c r="AK618" i="4"/>
  <c r="AK604" i="4"/>
  <c r="AK590" i="4"/>
  <c r="AK645" i="4"/>
  <c r="AK631" i="4"/>
  <c r="AK617" i="4"/>
  <c r="AK603" i="4"/>
  <c r="AK589" i="4"/>
  <c r="G30" i="13"/>
  <c r="AK631" i="6"/>
  <c r="AK627" i="6"/>
  <c r="AK642" i="6"/>
  <c r="AK629" i="6"/>
  <c r="K30" i="13"/>
  <c r="AD621" i="6"/>
  <c r="AD645" i="6"/>
  <c r="AK633" i="6"/>
  <c r="AK637" i="6"/>
  <c r="AK641" i="6"/>
  <c r="AK628" i="6"/>
  <c r="AD609" i="6"/>
  <c r="AK617" i="6"/>
  <c r="AK606" i="6"/>
  <c r="AK591" i="6"/>
  <c r="AD595" i="6"/>
  <c r="AD597" i="6"/>
  <c r="AK588" i="6"/>
  <c r="AD614" i="6"/>
  <c r="AK605" i="6"/>
  <c r="AK590" i="6"/>
  <c r="AK645" i="7"/>
  <c r="AK647" i="7"/>
  <c r="AK642" i="7"/>
  <c r="AK620" i="7"/>
  <c r="AK631" i="7"/>
  <c r="AK644" i="7"/>
  <c r="AK624" i="7"/>
  <c r="AK637" i="7"/>
  <c r="AK614" i="7"/>
  <c r="AK603" i="7"/>
  <c r="AK594" i="7"/>
  <c r="AK616" i="7"/>
  <c r="AK609" i="7"/>
  <c r="AK596" i="7"/>
  <c r="AK587" i="7"/>
  <c r="AK600" i="7"/>
  <c r="AK593" i="7"/>
  <c r="AK615" i="7"/>
  <c r="AK604" i="7"/>
  <c r="AK617" i="7"/>
  <c r="AK645" i="12"/>
  <c r="AD643" i="12"/>
  <c r="AK629" i="12"/>
  <c r="AK627" i="12"/>
  <c r="AD627" i="12"/>
  <c r="AK631" i="12"/>
  <c r="AK640" i="12"/>
  <c r="AK639" i="12"/>
  <c r="AD621" i="12"/>
  <c r="AK623" i="12"/>
  <c r="AK613" i="12"/>
  <c r="AK615" i="12"/>
  <c r="AK597" i="12"/>
  <c r="AK595" i="12"/>
  <c r="AK612" i="12"/>
  <c r="AK596" i="12"/>
  <c r="O55" i="13"/>
  <c r="AK609" i="12"/>
  <c r="AD589" i="12"/>
  <c r="AK637" i="12"/>
  <c r="AK630" i="12"/>
  <c r="AK628" i="12"/>
  <c r="AK624" i="12"/>
  <c r="AD639" i="12"/>
  <c r="AK634" i="12"/>
  <c r="AK619" i="12"/>
  <c r="AK641" i="12"/>
  <c r="AD645" i="12"/>
  <c r="O56" i="13"/>
  <c r="AD629" i="12"/>
  <c r="AK646" i="12"/>
  <c r="AK635" i="12"/>
  <c r="AK620" i="12"/>
  <c r="AD632" i="11"/>
  <c r="AK640" i="11"/>
  <c r="AK638" i="11"/>
  <c r="K56" i="13"/>
  <c r="AD624" i="11"/>
  <c r="AK647" i="11"/>
  <c r="AK630" i="11"/>
  <c r="AK643" i="10"/>
  <c r="AK645" i="10"/>
  <c r="AK634" i="10"/>
  <c r="AD632" i="10"/>
  <c r="AK618" i="10"/>
  <c r="AK624" i="10"/>
  <c r="AK614" i="12"/>
  <c r="AD597" i="12"/>
  <c r="AK588" i="12"/>
  <c r="AK601" i="12"/>
  <c r="AK592" i="12"/>
  <c r="AK587" i="12"/>
  <c r="AK594" i="12"/>
  <c r="AK604" i="12"/>
  <c r="AK615" i="11"/>
  <c r="AK595" i="11"/>
  <c r="AK617" i="11"/>
  <c r="AK606" i="11"/>
  <c r="AK608" i="11"/>
  <c r="AK612" i="11"/>
  <c r="AK605" i="11"/>
  <c r="AK596" i="11"/>
  <c r="AD616" i="11"/>
  <c r="AD613" i="11"/>
  <c r="AK604" i="11"/>
  <c r="AD593" i="11"/>
  <c r="AK598" i="11"/>
  <c r="AK587" i="11"/>
  <c r="AD613" i="10"/>
  <c r="AK603" i="10"/>
  <c r="AK594" i="10"/>
  <c r="AD609" i="10"/>
  <c r="AD605" i="10"/>
  <c r="AK596" i="10"/>
  <c r="AK604" i="10"/>
  <c r="AK589" i="10"/>
  <c r="G55" i="13"/>
  <c r="AD616" i="10"/>
  <c r="AK597" i="10"/>
  <c r="AK613" i="10"/>
  <c r="AK601" i="10"/>
  <c r="AK592" i="10"/>
  <c r="AD261" i="10"/>
  <c r="AK461" i="10"/>
  <c r="AD528" i="10"/>
  <c r="AD468" i="10"/>
  <c r="AK553" i="10"/>
  <c r="AK544" i="10"/>
  <c r="AK523" i="10"/>
  <c r="AD521" i="10"/>
  <c r="AK510" i="10"/>
  <c r="AK460" i="10"/>
  <c r="AK454" i="10"/>
  <c r="AK449" i="10"/>
  <c r="AK432" i="10"/>
  <c r="AK373" i="10"/>
  <c r="AK325" i="10"/>
  <c r="AD280" i="10"/>
  <c r="AK277" i="10"/>
  <c r="AK243" i="10"/>
  <c r="AK222" i="10"/>
  <c r="AK501" i="10"/>
  <c r="AD484" i="10"/>
  <c r="AK456" i="10"/>
  <c r="AD399" i="10"/>
  <c r="AD362" i="10"/>
  <c r="AK334" i="10"/>
  <c r="AK273" i="10"/>
  <c r="AD271" i="10"/>
  <c r="AK249" i="10"/>
  <c r="AD243" i="10"/>
  <c r="AD224" i="10"/>
  <c r="AD222" i="10"/>
  <c r="AD459" i="10"/>
  <c r="AK546" i="10"/>
  <c r="AD523" i="10"/>
  <c r="AK516" i="10"/>
  <c r="AK488" i="10"/>
  <c r="AK475" i="10"/>
  <c r="AK471" i="10"/>
  <c r="AD456" i="10"/>
  <c r="AK366" i="10"/>
  <c r="AK364" i="10"/>
  <c r="AK329" i="10"/>
  <c r="AK293" i="10"/>
  <c r="AK284" i="10"/>
  <c r="AD262" i="10"/>
  <c r="AK258" i="10"/>
  <c r="AK236" i="10"/>
  <c r="AK230" i="10"/>
  <c r="AD226" i="10"/>
  <c r="AD270" i="10"/>
  <c r="AD524" i="10"/>
  <c r="AD303" i="10"/>
  <c r="AD276" i="10"/>
  <c r="AD235" i="10"/>
  <c r="AK493" i="10"/>
  <c r="AD548" i="10"/>
  <c r="AK479" i="10"/>
  <c r="AK459" i="10"/>
  <c r="AK453" i="10"/>
  <c r="AK433" i="10"/>
  <c r="AK372" i="10"/>
  <c r="AK335" i="10"/>
  <c r="AK331" i="10"/>
  <c r="AK322" i="10"/>
  <c r="AK303" i="10"/>
  <c r="AK288" i="10"/>
  <c r="AD279" i="10"/>
  <c r="AK263" i="10"/>
  <c r="AK255" i="10"/>
  <c r="AK240" i="10"/>
  <c r="AK231" i="10"/>
  <c r="AD517" i="10"/>
  <c r="AD489" i="10"/>
  <c r="AK426" i="10"/>
  <c r="AK406" i="10"/>
  <c r="AD367" i="10"/>
  <c r="AK356" i="10"/>
  <c r="AD347" i="10"/>
  <c r="AK328" i="10"/>
  <c r="AK296" i="10"/>
  <c r="AD285" i="10"/>
  <c r="AD233" i="10"/>
  <c r="AK549" i="10"/>
  <c r="AD493" i="10"/>
  <c r="AD461" i="10"/>
  <c r="AK371" i="10"/>
  <c r="AK330" i="10"/>
  <c r="AD265" i="10"/>
  <c r="AD257" i="10"/>
  <c r="AK521" i="10"/>
  <c r="AK480" i="10"/>
  <c r="AD476" i="10"/>
  <c r="AK408" i="10"/>
  <c r="AK384" i="10"/>
  <c r="AK252" i="10"/>
  <c r="AD449" i="10"/>
  <c r="AD432" i="10"/>
  <c r="AD405" i="10"/>
  <c r="AD308" i="10"/>
  <c r="AD306" i="10"/>
  <c r="AD275" i="10"/>
  <c r="AD533" i="10"/>
  <c r="AD473" i="10"/>
  <c r="AK387" i="10"/>
  <c r="AK318" i="10"/>
  <c r="AD286" i="10"/>
  <c r="AK227" i="10"/>
  <c r="AK496" i="10"/>
  <c r="AD440" i="10"/>
  <c r="AK385" i="10"/>
  <c r="AK367" i="10"/>
  <c r="AK361" i="10"/>
  <c r="AK341" i="10"/>
  <c r="AK339" i="10"/>
  <c r="AD329" i="10"/>
  <c r="AK316" i="10"/>
  <c r="AK285" i="10"/>
  <c r="AK233" i="10"/>
  <c r="AD500" i="11"/>
  <c r="AD381" i="11"/>
  <c r="AK258" i="11"/>
  <c r="AK224" i="11"/>
  <c r="AK528" i="11"/>
  <c r="AK401" i="11"/>
  <c r="AK389" i="11"/>
  <c r="AK317" i="11"/>
  <c r="AK450" i="11"/>
  <c r="AK459" i="11"/>
  <c r="AK541" i="11"/>
  <c r="AK506" i="11"/>
  <c r="AK488" i="11"/>
  <c r="AK430" i="11"/>
  <c r="AK275" i="11"/>
  <c r="AK443" i="11"/>
  <c r="AK432" i="11"/>
  <c r="AK423" i="11"/>
  <c r="AK412" i="11"/>
  <c r="AK503" i="11"/>
  <c r="AK547" i="11"/>
  <c r="AD451" i="11"/>
  <c r="AD377" i="11"/>
  <c r="AK286" i="11"/>
  <c r="AK270" i="11"/>
  <c r="AK262" i="11"/>
  <c r="AK551" i="11"/>
  <c r="AK542" i="11"/>
  <c r="AD467" i="11"/>
  <c r="AK353" i="11"/>
  <c r="AK287" i="11"/>
  <c r="AK264" i="11"/>
  <c r="AK553" i="11"/>
  <c r="AK533" i="11"/>
  <c r="AK491" i="11"/>
  <c r="AK462" i="11"/>
  <c r="AK453" i="11"/>
  <c r="AK448" i="11"/>
  <c r="AK420" i="11"/>
  <c r="AK411" i="11"/>
  <c r="AK280" i="11"/>
  <c r="AK482" i="11"/>
  <c r="AK471" i="11"/>
  <c r="AK429" i="11"/>
  <c r="AK393" i="11"/>
  <c r="AK373" i="11"/>
  <c r="AK364" i="11"/>
  <c r="AK289" i="11"/>
  <c r="AK502" i="11"/>
  <c r="AK422" i="11"/>
  <c r="AK323" i="11"/>
  <c r="AK291" i="11"/>
  <c r="AK223" i="11"/>
  <c r="AK281" i="11"/>
  <c r="AK529" i="11"/>
  <c r="AK505" i="11"/>
  <c r="AK436" i="11"/>
  <c r="AK351" i="11"/>
  <c r="AK326" i="11"/>
  <c r="AK249" i="11"/>
  <c r="AK552" i="11"/>
  <c r="AK532" i="11"/>
  <c r="AK452" i="11"/>
  <c r="AK338" i="11"/>
  <c r="AK263" i="11"/>
  <c r="AK318" i="11"/>
  <c r="AK543" i="11"/>
  <c r="AD534" i="11"/>
  <c r="AK499" i="11"/>
  <c r="AK494" i="11"/>
  <c r="AK392" i="11"/>
  <c r="AD363" i="11"/>
  <c r="AK288" i="11"/>
  <c r="AD491" i="11"/>
  <c r="AD332" i="11"/>
  <c r="AD307" i="11"/>
  <c r="AD247" i="11"/>
  <c r="AD401" i="11"/>
  <c r="AD264" i="11"/>
  <c r="AK519" i="11"/>
  <c r="AK464" i="11"/>
  <c r="AK403" i="11"/>
  <c r="AK356" i="11"/>
  <c r="AK311" i="11"/>
  <c r="AK240" i="11"/>
  <c r="AK521" i="11"/>
  <c r="AD519" i="11"/>
  <c r="AK486" i="11"/>
  <c r="AK477" i="11"/>
  <c r="AK400" i="11"/>
  <c r="AK329" i="11"/>
  <c r="AK320" i="11"/>
  <c r="AD311" i="11"/>
  <c r="AK306" i="11"/>
  <c r="AK248" i="11"/>
  <c r="AK444" i="11"/>
  <c r="AK437" i="11"/>
  <c r="AK333" i="11"/>
  <c r="AD255" i="11"/>
  <c r="AK228" i="11"/>
  <c r="AK527" i="11"/>
  <c r="AD387" i="11"/>
  <c r="AK355" i="11"/>
  <c r="AK347" i="11"/>
  <c r="AD349" i="11"/>
  <c r="AD286" i="11"/>
  <c r="AD435" i="11"/>
  <c r="AD324" i="11"/>
  <c r="AD279" i="11"/>
  <c r="AK424" i="11"/>
  <c r="AK366" i="11"/>
  <c r="AD232" i="11"/>
  <c r="AK546" i="11"/>
  <c r="AK530" i="11"/>
  <c r="AK522" i="11"/>
  <c r="AK476" i="11"/>
  <c r="AK465" i="11"/>
  <c r="AK441" i="11"/>
  <c r="AK426" i="11"/>
  <c r="AK413" i="11"/>
  <c r="AK404" i="11"/>
  <c r="AK397" i="11"/>
  <c r="AD353" i="11"/>
  <c r="AK234" i="11"/>
  <c r="AK222" i="11"/>
  <c r="AK489" i="11"/>
  <c r="AD397" i="11"/>
  <c r="AD256" i="11"/>
  <c r="AK251" i="11"/>
  <c r="AK245" i="11"/>
  <c r="AK238" i="11"/>
  <c r="AD498" i="11"/>
  <c r="AD458" i="11"/>
  <c r="AD443" i="11"/>
  <c r="AK428" i="11"/>
  <c r="AK381" i="11"/>
  <c r="AK374" i="11"/>
  <c r="AD370" i="11"/>
  <c r="AK309" i="11"/>
  <c r="AK236" i="11"/>
  <c r="AK544" i="12"/>
  <c r="AD466" i="12"/>
  <c r="AD448" i="12"/>
  <c r="AK445" i="12"/>
  <c r="AK328" i="12"/>
  <c r="AK312" i="12"/>
  <c r="AK289" i="12"/>
  <c r="AK277" i="12"/>
  <c r="AK261" i="12"/>
  <c r="AD545" i="12"/>
  <c r="AD501" i="12"/>
  <c r="AD503" i="12"/>
  <c r="AD442" i="12"/>
  <c r="AD235" i="12"/>
  <c r="AK478" i="12"/>
  <c r="AK421" i="12"/>
  <c r="AK372" i="12"/>
  <c r="AD370" i="12"/>
  <c r="AK340" i="12"/>
  <c r="AK324" i="12"/>
  <c r="AD322" i="12"/>
  <c r="AK299" i="12"/>
  <c r="AK244" i="12"/>
  <c r="AD551" i="12"/>
  <c r="AK509" i="12"/>
  <c r="AK464" i="12"/>
  <c r="AK457" i="12"/>
  <c r="AD394" i="12"/>
  <c r="AK262" i="12"/>
  <c r="AK529" i="12"/>
  <c r="AK498" i="12"/>
  <c r="AK448" i="12"/>
  <c r="AD430" i="12"/>
  <c r="AK389" i="12"/>
  <c r="AK384" i="12"/>
  <c r="AK287" i="12"/>
  <c r="AK246" i="12"/>
  <c r="AK441" i="12"/>
  <c r="AK425" i="12"/>
  <c r="AK407" i="12"/>
  <c r="AK367" i="12"/>
  <c r="AD246" i="12"/>
  <c r="AK243" i="12"/>
  <c r="AK548" i="12"/>
  <c r="AK533" i="12"/>
  <c r="AK502" i="12"/>
  <c r="AK493" i="12"/>
  <c r="AK422" i="12"/>
  <c r="AD400" i="12"/>
  <c r="AK388" i="12"/>
  <c r="AK355" i="12"/>
  <c r="AK245" i="12"/>
  <c r="AD535" i="12"/>
  <c r="AD418" i="12"/>
  <c r="AK547" i="12"/>
  <c r="AD454" i="12"/>
  <c r="AD438" i="12"/>
  <c r="AD539" i="12"/>
  <c r="AK490" i="12"/>
  <c r="AD386" i="12"/>
  <c r="AK366" i="12"/>
  <c r="AK320" i="12"/>
  <c r="AK512" i="12"/>
  <c r="AD472" i="12"/>
  <c r="AK462" i="12"/>
  <c r="AD408" i="12"/>
  <c r="AK390" i="12"/>
  <c r="AK385" i="12"/>
  <c r="AK377" i="12"/>
  <c r="AK302" i="12"/>
  <c r="AK272" i="12"/>
  <c r="AK260" i="12"/>
  <c r="AD256" i="12"/>
  <c r="AD615" i="7"/>
  <c r="AK558" i="7"/>
  <c r="O29" i="13"/>
  <c r="AD357" i="7"/>
  <c r="AK292" i="7"/>
  <c r="AK269" i="7"/>
  <c r="AD621" i="7"/>
  <c r="AK551" i="7"/>
  <c r="AK531" i="7"/>
  <c r="AK522" i="7"/>
  <c r="AK511" i="7"/>
  <c r="AK370" i="7"/>
  <c r="AK303" i="7"/>
  <c r="O30" i="13"/>
  <c r="AD602" i="7"/>
  <c r="AD600" i="7"/>
  <c r="AD575" i="7"/>
  <c r="AK513" i="7"/>
  <c r="AK363" i="7"/>
  <c r="AK348" i="7"/>
  <c r="AK343" i="7"/>
  <c r="AK221" i="7"/>
  <c r="AK577" i="7"/>
  <c r="AK493" i="7"/>
  <c r="AD440" i="7"/>
  <c r="AK350" i="7"/>
  <c r="AK291" i="7"/>
  <c r="AK277" i="7"/>
  <c r="AK250" i="7"/>
  <c r="AK586" i="7"/>
  <c r="AD471" i="7"/>
  <c r="AK369" i="7"/>
  <c r="AK365" i="7"/>
  <c r="AK338" i="7"/>
  <c r="AD334" i="7"/>
  <c r="AK329" i="7"/>
  <c r="AD257" i="7"/>
  <c r="AD567" i="7"/>
  <c r="AK569" i="7"/>
  <c r="AK509" i="7"/>
  <c r="AK276" i="7"/>
  <c r="AK321" i="7"/>
  <c r="AK541" i="7"/>
  <c r="AK514" i="7"/>
  <c r="AK421" i="7"/>
  <c r="AK375" i="7"/>
  <c r="AK373" i="7"/>
  <c r="AK288" i="7"/>
  <c r="AK281" i="7"/>
  <c r="AK572" i="7"/>
  <c r="AD570" i="7"/>
  <c r="AK507" i="7"/>
  <c r="AK470" i="7"/>
  <c r="AK453" i="7"/>
  <c r="AK317" i="7"/>
  <c r="AK576" i="7"/>
  <c r="AK563" i="7"/>
  <c r="AK479" i="7"/>
  <c r="AK466" i="7"/>
  <c r="AK450" i="7"/>
  <c r="AK423" i="7"/>
  <c r="AK356" i="7"/>
  <c r="AK332" i="7"/>
  <c r="AD269" i="7"/>
  <c r="AK552" i="7"/>
  <c r="AK532" i="7"/>
  <c r="AK510" i="7"/>
  <c r="AK465" i="7"/>
  <c r="AK414" i="7"/>
  <c r="AD377" i="7"/>
  <c r="AD329" i="7"/>
  <c r="AK284" i="7"/>
  <c r="AK275" i="7"/>
  <c r="AD493" i="7"/>
  <c r="AK469" i="7"/>
  <c r="AK456" i="7"/>
  <c r="AK416" i="7"/>
  <c r="AD407" i="7"/>
  <c r="AD396" i="7"/>
  <c r="AK385" i="7"/>
  <c r="AK333" i="7"/>
  <c r="AK304" i="7"/>
  <c r="AK286" i="7"/>
  <c r="AD527" i="7"/>
  <c r="AK481" i="7"/>
  <c r="AK458" i="7"/>
  <c r="AK449" i="7"/>
  <c r="AK427" i="7"/>
  <c r="AD416" i="7"/>
  <c r="AD409" i="7"/>
  <c r="AD368" i="7"/>
  <c r="AK315" i="7"/>
  <c r="AK274" i="7"/>
  <c r="AD503" i="7"/>
  <c r="AK555" i="7"/>
  <c r="AK526" i="7"/>
  <c r="AK472" i="7"/>
  <c r="AD555" i="7"/>
  <c r="AD535" i="7"/>
  <c r="AK528" i="7"/>
  <c r="AK515" i="7"/>
  <c r="AK441" i="7"/>
  <c r="AK439" i="7"/>
  <c r="AK399" i="7"/>
  <c r="AK287" i="7"/>
  <c r="AK271" i="7"/>
  <c r="AK251" i="7"/>
  <c r="AK242" i="7"/>
  <c r="AD222" i="7"/>
  <c r="AK487" i="7"/>
  <c r="AK474" i="7"/>
  <c r="AK358" i="7"/>
  <c r="AK530" i="7"/>
  <c r="AK461" i="7"/>
  <c r="AD419" i="7"/>
  <c r="AK412" i="7"/>
  <c r="AK388" i="7"/>
  <c r="AD371" i="7"/>
  <c r="AK320" i="7"/>
  <c r="AK289" i="7"/>
  <c r="AK273" i="7"/>
  <c r="AK264" i="7"/>
  <c r="AK235" i="7"/>
  <c r="AD233" i="7"/>
  <c r="AK445" i="7"/>
  <c r="AK340" i="7"/>
  <c r="AK548" i="7"/>
  <c r="AK537" i="7"/>
  <c r="AK476" i="7"/>
  <c r="AK419" i="7"/>
  <c r="AK401" i="7"/>
  <c r="AK224" i="7"/>
  <c r="AK432" i="7"/>
  <c r="AD421" i="7"/>
  <c r="AD327" i="7"/>
  <c r="AD546" i="7"/>
  <c r="AK521" i="7"/>
  <c r="AK508" i="7"/>
  <c r="AK502" i="7"/>
  <c r="AK500" i="7"/>
  <c r="AK452" i="7"/>
  <c r="AD432" i="7"/>
  <c r="AK405" i="7"/>
  <c r="AD307" i="7"/>
  <c r="AK484" i="7"/>
  <c r="AK447" i="7"/>
  <c r="AK407" i="7"/>
  <c r="AK302" i="7"/>
  <c r="AK545" i="7"/>
  <c r="AK483" i="7"/>
  <c r="AK442" i="7"/>
  <c r="AK387" i="7"/>
  <c r="AK263" i="7"/>
  <c r="AK247" i="7"/>
  <c r="AK227" i="7"/>
  <c r="AK520" i="7"/>
  <c r="AK499" i="7"/>
  <c r="AK455" i="7"/>
  <c r="AK451" i="7"/>
  <c r="AK415" i="7"/>
  <c r="AK404" i="7"/>
  <c r="AK384" i="7"/>
  <c r="AK361" i="7"/>
  <c r="AD263" i="7"/>
  <c r="AK306" i="6"/>
  <c r="AK288" i="6"/>
  <c r="AK505" i="6"/>
  <c r="AD454" i="6"/>
  <c r="AK387" i="6"/>
  <c r="AK423" i="6"/>
  <c r="AD552" i="6"/>
  <c r="AK527" i="6"/>
  <c r="AK518" i="6"/>
  <c r="AK507" i="6"/>
  <c r="AK415" i="6"/>
  <c r="AD375" i="6"/>
  <c r="AK531" i="6"/>
  <c r="AK500" i="6"/>
  <c r="AK417" i="6"/>
  <c r="AK392" i="6"/>
  <c r="AK311" i="6"/>
  <c r="AD439" i="6"/>
  <c r="AK553" i="6"/>
  <c r="AK450" i="6"/>
  <c r="AK412" i="6"/>
  <c r="AK351" i="6"/>
  <c r="AK549" i="6"/>
  <c r="AK499" i="6"/>
  <c r="AK488" i="6"/>
  <c r="AK477" i="6"/>
  <c r="AK528" i="6"/>
  <c r="AK292" i="6"/>
  <c r="AK550" i="6"/>
  <c r="AK294" i="6"/>
  <c r="AK305" i="6"/>
  <c r="AD411" i="6"/>
  <c r="AD330" i="6"/>
  <c r="AK307" i="6"/>
  <c r="AK298" i="6"/>
  <c r="AK363" i="6"/>
  <c r="AK325" i="6"/>
  <c r="AK372" i="6"/>
  <c r="AK539" i="6"/>
  <c r="AK530" i="6"/>
  <c r="AK541" i="6"/>
  <c r="AK510" i="6"/>
  <c r="AD500" i="6"/>
  <c r="AK408" i="6"/>
  <c r="AD394" i="6"/>
  <c r="AK383" i="6"/>
  <c r="AK365" i="6"/>
  <c r="AK331" i="6"/>
  <c r="AK555" i="6"/>
  <c r="AD522" i="6"/>
  <c r="AK374" i="6"/>
  <c r="AD298" i="6"/>
  <c r="AK440" i="6"/>
  <c r="AK291" i="6"/>
  <c r="AD531" i="6"/>
  <c r="AD518" i="6"/>
  <c r="AD507" i="6"/>
  <c r="AK411" i="6"/>
  <c r="AK395" i="6"/>
  <c r="AK364" i="6"/>
  <c r="AK317" i="6"/>
  <c r="AD291" i="6"/>
  <c r="AD287" i="6"/>
  <c r="AK502" i="6"/>
  <c r="AK466" i="6"/>
  <c r="AK426" i="6"/>
  <c r="AD424" i="6"/>
  <c r="AK413" i="6"/>
  <c r="AK397" i="6"/>
  <c r="AK388" i="6"/>
  <c r="AK346" i="6"/>
  <c r="AD310" i="6"/>
  <c r="AK546" i="6"/>
  <c r="AK544" i="6"/>
  <c r="AD542" i="6"/>
  <c r="AD511" i="6"/>
  <c r="AK504" i="6"/>
  <c r="AD502" i="6"/>
  <c r="AK482" i="6"/>
  <c r="AK462" i="6"/>
  <c r="AK457" i="6"/>
  <c r="AK446" i="6"/>
  <c r="AK437" i="6"/>
  <c r="AK428" i="6"/>
  <c r="AD404" i="6"/>
  <c r="AK394" i="6"/>
  <c r="AK390" i="6"/>
  <c r="AD388" i="6"/>
  <c r="AK348" i="6"/>
  <c r="AK343" i="6"/>
  <c r="AK474" i="6"/>
  <c r="AK463" i="6"/>
  <c r="AK391" i="6"/>
  <c r="AK329" i="6"/>
  <c r="AD483" i="6"/>
  <c r="AK456" i="6"/>
  <c r="AK407" i="6"/>
  <c r="AK400" i="6"/>
  <c r="AK315" i="6"/>
  <c r="AK304" i="6"/>
  <c r="AD555" i="6"/>
  <c r="AD546" i="6"/>
  <c r="AK526" i="6"/>
  <c r="AK490" i="6"/>
  <c r="AK473" i="6"/>
  <c r="AK468" i="6"/>
  <c r="AK459" i="6"/>
  <c r="AD428" i="6"/>
  <c r="AK406" i="6"/>
  <c r="AK356" i="6"/>
  <c r="AK339" i="6"/>
  <c r="AD312" i="6"/>
  <c r="AK290" i="6"/>
  <c r="AD372" i="6"/>
  <c r="AD343" i="6"/>
  <c r="AD288" i="6"/>
  <c r="AK521" i="6"/>
  <c r="AK481" i="6"/>
  <c r="AK283" i="6"/>
  <c r="AD487" i="6"/>
  <c r="AK491" i="6"/>
  <c r="AK460" i="6"/>
  <c r="AK357" i="6"/>
  <c r="AK310" i="6"/>
  <c r="AK282" i="6"/>
  <c r="AK501" i="6"/>
  <c r="AK443" i="6"/>
  <c r="AK439" i="6"/>
  <c r="AK430" i="6"/>
  <c r="AK419" i="6"/>
  <c r="AK403" i="6"/>
  <c r="AK396" i="6"/>
  <c r="AK332" i="6"/>
  <c r="AK323" i="6"/>
  <c r="AK318" i="6"/>
  <c r="AD286" i="6"/>
  <c r="S16" i="13"/>
  <c r="S12" i="13"/>
  <c r="E70" i="13"/>
  <c r="E69" i="13"/>
  <c r="F69" i="13" s="1"/>
  <c r="S15" i="13"/>
  <c r="S11" i="13"/>
  <c r="E68" i="13"/>
  <c r="E67" i="13"/>
  <c r="F67" i="13" s="1"/>
  <c r="E66" i="13"/>
  <c r="F66" i="13" s="1"/>
  <c r="S18" i="13"/>
  <c r="S14" i="13"/>
  <c r="E65" i="13"/>
  <c r="F65" i="13" s="1"/>
  <c r="E64" i="13"/>
  <c r="F64" i="13" s="1"/>
  <c r="E63" i="13"/>
  <c r="S17" i="13"/>
  <c r="S13" i="13"/>
  <c r="G12" i="13"/>
  <c r="G16" i="13"/>
  <c r="G20" i="13"/>
  <c r="G24" i="13"/>
  <c r="G28" i="13"/>
  <c r="G10" i="13"/>
  <c r="G13" i="13"/>
  <c r="G17" i="13"/>
  <c r="G21" i="13"/>
  <c r="G25" i="13"/>
  <c r="G14" i="13"/>
  <c r="G18" i="13"/>
  <c r="G22" i="13"/>
  <c r="G26" i="13"/>
  <c r="G11" i="13"/>
  <c r="G15" i="13"/>
  <c r="G19" i="13"/>
  <c r="G23" i="13"/>
  <c r="G27" i="13"/>
  <c r="E10" i="13"/>
  <c r="AD564" i="6"/>
  <c r="AK471" i="6"/>
  <c r="AC644" i="6"/>
  <c r="AD644" i="6" s="1"/>
  <c r="AD618" i="6"/>
  <c r="AC608" i="6"/>
  <c r="AD608" i="6" s="1"/>
  <c r="AD594" i="6"/>
  <c r="AC506" i="6"/>
  <c r="AD506" i="6" s="1"/>
  <c r="AC423" i="6"/>
  <c r="AD423" i="6" s="1"/>
  <c r="AC421" i="6"/>
  <c r="AD421" i="6" s="1"/>
  <c r="AC385" i="6"/>
  <c r="AD385" i="6" s="1"/>
  <c r="AC374" i="6"/>
  <c r="AD374" i="6" s="1"/>
  <c r="AC297" i="6"/>
  <c r="AD297" i="6" s="1"/>
  <c r="AD319" i="6"/>
  <c r="AK319" i="6"/>
  <c r="AC640" i="6"/>
  <c r="AD640" i="6" s="1"/>
  <c r="AC635" i="6"/>
  <c r="AC623" i="6"/>
  <c r="AD623" i="6" s="1"/>
  <c r="AC606" i="6"/>
  <c r="AD606" i="6" s="1"/>
  <c r="AK576" i="6"/>
  <c r="AK572" i="6"/>
  <c r="AC516" i="6"/>
  <c r="AD516" i="6" s="1"/>
  <c r="AD514" i="6"/>
  <c r="AK503" i="6"/>
  <c r="AK496" i="6"/>
  <c r="AC495" i="6"/>
  <c r="AD495" i="6" s="1"/>
  <c r="AC491" i="6"/>
  <c r="AD491" i="6" s="1"/>
  <c r="AK487" i="6"/>
  <c r="AK470" i="6"/>
  <c r="AC462" i="6"/>
  <c r="AD462" i="6" s="1"/>
  <c r="AC455" i="6"/>
  <c r="AD455" i="6" s="1"/>
  <c r="AK453" i="6"/>
  <c r="AK451" i="6"/>
  <c r="AC444" i="6"/>
  <c r="AD444" i="6" s="1"/>
  <c r="AC435" i="6"/>
  <c r="AD435" i="6" s="1"/>
  <c r="AC414" i="6"/>
  <c r="AD414" i="6" s="1"/>
  <c r="AC381" i="6"/>
  <c r="AD381" i="6" s="1"/>
  <c r="AK375" i="6"/>
  <c r="AK370" i="6"/>
  <c r="AK455" i="6"/>
  <c r="AC647" i="6"/>
  <c r="AD647" i="6" s="1"/>
  <c r="AC611" i="6"/>
  <c r="AD611" i="6" s="1"/>
  <c r="AC599" i="6"/>
  <c r="AD599" i="6" s="1"/>
  <c r="AK583" i="6"/>
  <c r="AC576" i="6"/>
  <c r="AD576" i="6" s="1"/>
  <c r="AC489" i="6"/>
  <c r="AC478" i="6"/>
  <c r="AD478" i="6" s="1"/>
  <c r="AC453" i="6"/>
  <c r="AD453" i="6" s="1"/>
  <c r="AC451" i="6"/>
  <c r="AD451" i="6" s="1"/>
  <c r="AK382" i="6"/>
  <c r="AC638" i="6"/>
  <c r="AD638" i="6" s="1"/>
  <c r="AC616" i="6"/>
  <c r="AD616" i="6" s="1"/>
  <c r="AC604" i="6"/>
  <c r="AC592" i="6"/>
  <c r="AD590" i="6"/>
  <c r="AK574" i="6"/>
  <c r="AC548" i="6"/>
  <c r="AD548" i="6" s="1"/>
  <c r="AK519" i="6"/>
  <c r="AC512" i="6"/>
  <c r="AD512" i="6" s="1"/>
  <c r="AD465" i="6"/>
  <c r="AK465" i="6"/>
  <c r="AD619" i="6"/>
  <c r="AD535" i="6"/>
  <c r="AK535" i="6"/>
  <c r="AD624" i="6"/>
  <c r="AC521" i="6"/>
  <c r="AD521" i="6" s="1"/>
  <c r="AC519" i="6"/>
  <c r="AD519" i="6" s="1"/>
  <c r="AD472" i="6"/>
  <c r="AD470" i="6"/>
  <c r="AC458" i="6"/>
  <c r="AD458" i="6" s="1"/>
  <c r="AD456" i="6"/>
  <c r="AC447" i="6"/>
  <c r="AD447" i="6" s="1"/>
  <c r="AD398" i="6"/>
  <c r="AD391" i="6"/>
  <c r="AD384" i="6"/>
  <c r="AD360" i="6"/>
  <c r="AK360" i="6"/>
  <c r="AK322" i="6"/>
  <c r="AK320" i="6"/>
  <c r="AD320" i="6"/>
  <c r="K12" i="13"/>
  <c r="K16" i="13"/>
  <c r="K20" i="13"/>
  <c r="K24" i="13"/>
  <c r="K28" i="13"/>
  <c r="K10" i="13"/>
  <c r="K13" i="13"/>
  <c r="K17" i="13"/>
  <c r="K21" i="13"/>
  <c r="K25" i="13"/>
  <c r="K14" i="13"/>
  <c r="K18" i="13"/>
  <c r="K22" i="13"/>
  <c r="K26" i="13"/>
  <c r="K15" i="13"/>
  <c r="K19" i="13"/>
  <c r="K23" i="13"/>
  <c r="K27" i="13"/>
  <c r="AC607" i="6"/>
  <c r="AD607" i="6" s="1"/>
  <c r="AD600" i="6"/>
  <c r="AK564" i="6"/>
  <c r="AC544" i="6"/>
  <c r="AD544" i="6" s="1"/>
  <c r="AK540" i="6"/>
  <c r="AK520" i="6"/>
  <c r="AK515" i="6"/>
  <c r="AD510" i="6"/>
  <c r="AK508" i="6"/>
  <c r="AC420" i="6"/>
  <c r="AD420" i="6" s="1"/>
  <c r="AK405" i="6"/>
  <c r="AC400" i="6"/>
  <c r="AD400" i="6" s="1"/>
  <c r="AK358" i="6"/>
  <c r="AC322" i="6"/>
  <c r="AD322" i="6" s="1"/>
  <c r="AD635" i="6"/>
  <c r="AD639" i="6"/>
  <c r="AK618" i="6"/>
  <c r="AK594" i="6"/>
  <c r="AC586" i="6"/>
  <c r="AD586" i="6" s="1"/>
  <c r="AK584" i="6"/>
  <c r="AC570" i="6"/>
  <c r="AD570" i="6" s="1"/>
  <c r="AK538" i="6"/>
  <c r="AC533" i="6"/>
  <c r="AK479" i="6"/>
  <c r="AK308" i="6"/>
  <c r="AK635" i="6"/>
  <c r="AD561" i="6"/>
  <c r="AD488" i="6"/>
  <c r="AK444" i="6"/>
  <c r="AK367" i="6"/>
  <c r="AC646" i="6"/>
  <c r="AD646" i="6" s="1"/>
  <c r="AD632" i="6"/>
  <c r="AD615" i="6"/>
  <c r="AC610" i="6"/>
  <c r="AD603" i="6"/>
  <c r="AC598" i="6"/>
  <c r="AD598" i="6" s="1"/>
  <c r="AC591" i="6"/>
  <c r="AD591" i="6" s="1"/>
  <c r="AC584" i="6"/>
  <c r="AD584" i="6" s="1"/>
  <c r="AC450" i="6"/>
  <c r="AD450" i="6" s="1"/>
  <c r="AK435" i="6"/>
  <c r="AC434" i="6"/>
  <c r="AD434" i="6" s="1"/>
  <c r="AC425" i="6"/>
  <c r="AD425" i="6" s="1"/>
  <c r="AC418" i="6"/>
  <c r="AD418" i="6" s="1"/>
  <c r="AC367" i="6"/>
  <c r="AD367" i="6" s="1"/>
  <c r="AD335" i="6"/>
  <c r="AK335" i="6"/>
  <c r="AC358" i="6"/>
  <c r="AD358" i="6" s="1"/>
  <c r="AC353" i="6"/>
  <c r="AD353" i="6" s="1"/>
  <c r="AC307" i="6"/>
  <c r="AD307" i="6" s="1"/>
  <c r="AC295" i="6"/>
  <c r="AD295" i="6" s="1"/>
  <c r="AC293" i="6"/>
  <c r="AD293" i="6" s="1"/>
  <c r="AK513" i="6"/>
  <c r="AD496" i="6"/>
  <c r="AK478" i="6"/>
  <c r="AK452" i="6"/>
  <c r="AD403" i="6"/>
  <c r="AD382" i="6"/>
  <c r="AC351" i="6"/>
  <c r="AD351" i="6" s="1"/>
  <c r="AC342" i="6"/>
  <c r="AD342" i="6" s="1"/>
  <c r="AK324" i="6"/>
  <c r="AD315" i="6"/>
  <c r="AC567" i="6"/>
  <c r="AK548" i="6"/>
  <c r="AC545" i="6"/>
  <c r="AD545" i="6" s="1"/>
  <c r="AK516" i="6"/>
  <c r="AD494" i="6"/>
  <c r="AD492" i="6"/>
  <c r="AC473" i="6"/>
  <c r="AD473" i="6" s="1"/>
  <c r="AD422" i="6"/>
  <c r="AK418" i="6"/>
  <c r="AK401" i="6"/>
  <c r="AD387" i="6"/>
  <c r="AC370" i="6"/>
  <c r="AD370" i="6" s="1"/>
  <c r="AC361" i="6"/>
  <c r="AD361" i="6" s="1"/>
  <c r="AC588" i="6"/>
  <c r="AC579" i="6"/>
  <c r="AD579" i="6" s="1"/>
  <c r="AK563" i="6"/>
  <c r="AC558" i="6"/>
  <c r="AD558" i="6" s="1"/>
  <c r="AK556" i="6"/>
  <c r="AC550" i="6"/>
  <c r="AD550" i="6" s="1"/>
  <c r="AC543" i="6"/>
  <c r="AD543" i="6" s="1"/>
  <c r="AC534" i="6"/>
  <c r="AD534" i="6" s="1"/>
  <c r="AC525" i="6"/>
  <c r="AD525" i="6" s="1"/>
  <c r="AK514" i="6"/>
  <c r="AC501" i="6"/>
  <c r="AD501" i="6" s="1"/>
  <c r="AK472" i="6"/>
  <c r="AC471" i="6"/>
  <c r="AD471" i="6" s="1"/>
  <c r="AC469" i="6"/>
  <c r="AD469" i="6" s="1"/>
  <c r="AK467" i="6"/>
  <c r="AC464" i="6"/>
  <c r="AD464" i="6" s="1"/>
  <c r="AC457" i="6"/>
  <c r="AD457" i="6" s="1"/>
  <c r="AK434" i="6"/>
  <c r="AC392" i="6"/>
  <c r="AD392" i="6" s="1"/>
  <c r="AC380" i="6"/>
  <c r="AD380" i="6" s="1"/>
  <c r="AC345" i="6"/>
  <c r="AD345" i="6" s="1"/>
  <c r="AC331" i="6"/>
  <c r="AD331" i="6" s="1"/>
  <c r="AC301" i="6"/>
  <c r="AD301" i="6" s="1"/>
  <c r="AC296" i="6"/>
  <c r="AD296" i="6" s="1"/>
  <c r="AC336" i="6"/>
  <c r="AD336" i="6" s="1"/>
  <c r="AC326" i="6"/>
  <c r="AD326" i="6" s="1"/>
  <c r="AC350" i="6"/>
  <c r="AD350" i="6" s="1"/>
  <c r="AD348" i="6"/>
  <c r="AC341" i="6"/>
  <c r="AD341" i="6" s="1"/>
  <c r="AC306" i="6"/>
  <c r="AD306" i="6" s="1"/>
  <c r="AC294" i="6"/>
  <c r="AD294" i="6" s="1"/>
  <c r="AC292" i="6"/>
  <c r="AD292" i="6" s="1"/>
  <c r="AC383" i="6"/>
  <c r="AD383" i="6" s="1"/>
  <c r="AK379" i="6"/>
  <c r="AC346" i="6"/>
  <c r="AD346" i="6" s="1"/>
  <c r="AK342" i="6"/>
  <c r="AC339" i="6"/>
  <c r="AD339" i="6" s="1"/>
  <c r="AK333" i="6"/>
  <c r="AC302" i="6"/>
  <c r="AD302" i="6" s="1"/>
  <c r="AK300" i="6"/>
  <c r="AC344" i="6"/>
  <c r="AD344" i="6" s="1"/>
  <c r="AK585" i="7"/>
  <c r="AK570" i="7"/>
  <c r="AK538" i="7"/>
  <c r="AK557" i="7"/>
  <c r="AD625" i="7"/>
  <c r="AK625" i="7"/>
  <c r="O11" i="13"/>
  <c r="O15" i="13"/>
  <c r="O19" i="13"/>
  <c r="O23" i="13"/>
  <c r="O27" i="13"/>
  <c r="O12" i="13"/>
  <c r="O16" i="13"/>
  <c r="O20" i="13"/>
  <c r="O24" i="13"/>
  <c r="O28" i="13"/>
  <c r="O10" i="13"/>
  <c r="O13" i="13"/>
  <c r="O17" i="13"/>
  <c r="O21" i="13"/>
  <c r="O25" i="13"/>
  <c r="O14" i="13"/>
  <c r="O18" i="13"/>
  <c r="O22" i="13"/>
  <c r="O26" i="13"/>
  <c r="AC647" i="7"/>
  <c r="AD647" i="7" s="1"/>
  <c r="AD645" i="7"/>
  <c r="AK562" i="7"/>
  <c r="AC551" i="7"/>
  <c r="AD551" i="7" s="1"/>
  <c r="AK462" i="7"/>
  <c r="AK403" i="7"/>
  <c r="AD225" i="7"/>
  <c r="AK225" i="7"/>
  <c r="AD639" i="7"/>
  <c r="AK639" i="7"/>
  <c r="AK524" i="7"/>
  <c r="AD524" i="7"/>
  <c r="AC424" i="7"/>
  <c r="AD424" i="7" s="1"/>
  <c r="AK567" i="7"/>
  <c r="AK489" i="7"/>
  <c r="AK408" i="7"/>
  <c r="AD408" i="7"/>
  <c r="AD395" i="7"/>
  <c r="AK395" i="7"/>
  <c r="AC628" i="7"/>
  <c r="AD628" i="7" s="1"/>
  <c r="AK578" i="7"/>
  <c r="AK550" i="7"/>
  <c r="AK595" i="7"/>
  <c r="AK559" i="7"/>
  <c r="AD559" i="7"/>
  <c r="AK53" i="7"/>
  <c r="AD53" i="7"/>
  <c r="AK295" i="7"/>
  <c r="AC620" i="7"/>
  <c r="AD620" i="7" s="1"/>
  <c r="AC612" i="7"/>
  <c r="AD612" i="7" s="1"/>
  <c r="AC593" i="7"/>
  <c r="AD593" i="7" s="1"/>
  <c r="AD591" i="7"/>
  <c r="AC588" i="7"/>
  <c r="AD588" i="7" s="1"/>
  <c r="AD586" i="7"/>
  <c r="AK575" i="7"/>
  <c r="AK568" i="7"/>
  <c r="AC565" i="7"/>
  <c r="AD565" i="7" s="1"/>
  <c r="AK539" i="7"/>
  <c r="AC518" i="7"/>
  <c r="AD518" i="7" s="1"/>
  <c r="AC513" i="7"/>
  <c r="AD513" i="7" s="1"/>
  <c r="AC492" i="7"/>
  <c r="AD492" i="7" s="1"/>
  <c r="AC487" i="7"/>
  <c r="AD487" i="7" s="1"/>
  <c r="AC482" i="7"/>
  <c r="AD482" i="7" s="1"/>
  <c r="AK480" i="7"/>
  <c r="AC467" i="7"/>
  <c r="AD467" i="7" s="1"/>
  <c r="AK440" i="7"/>
  <c r="AC437" i="7"/>
  <c r="AD437" i="7" s="1"/>
  <c r="AC435" i="7"/>
  <c r="AD435" i="7" s="1"/>
  <c r="AK433" i="7"/>
  <c r="AC430" i="7"/>
  <c r="AD430" i="7" s="1"/>
  <c r="AC390" i="7"/>
  <c r="AD390" i="7" s="1"/>
  <c r="AC376" i="7"/>
  <c r="AD376" i="7" s="1"/>
  <c r="AC358" i="7"/>
  <c r="AD358" i="7" s="1"/>
  <c r="AD349" i="7"/>
  <c r="AD333" i="7"/>
  <c r="AC322" i="7"/>
  <c r="AD322" i="7" s="1"/>
  <c r="AC315" i="7"/>
  <c r="AD315" i="7" s="1"/>
  <c r="AC274" i="7"/>
  <c r="AD274" i="7" s="1"/>
  <c r="AK252" i="7"/>
  <c r="AD249" i="7"/>
  <c r="AC220" i="7"/>
  <c r="AD220" i="7" s="1"/>
  <c r="AC216" i="7"/>
  <c r="AD216" i="7" s="1"/>
  <c r="AC189" i="7"/>
  <c r="AD189" i="7" s="1"/>
  <c r="AC92" i="7"/>
  <c r="AD92" i="7" s="1"/>
  <c r="AC9" i="7"/>
  <c r="AD9" i="7" s="1"/>
  <c r="AC635" i="7"/>
  <c r="AD635" i="7" s="1"/>
  <c r="AC630" i="7"/>
  <c r="AD630" i="7" s="1"/>
  <c r="AD618" i="7"/>
  <c r="AK606" i="7"/>
  <c r="AC598" i="7"/>
  <c r="AD598" i="7" s="1"/>
  <c r="AC533" i="7"/>
  <c r="AD533" i="7" s="1"/>
  <c r="AC526" i="7"/>
  <c r="AD526" i="7" s="1"/>
  <c r="AC516" i="7"/>
  <c r="AD516" i="7" s="1"/>
  <c r="AK486" i="7"/>
  <c r="AC475" i="7"/>
  <c r="AD475" i="7" s="1"/>
  <c r="AK473" i="7"/>
  <c r="AK460" i="7"/>
  <c r="AK434" i="7"/>
  <c r="AC425" i="7"/>
  <c r="AD425" i="7" s="1"/>
  <c r="AC410" i="7"/>
  <c r="AC354" i="7"/>
  <c r="AD354" i="7" s="1"/>
  <c r="AK325" i="7"/>
  <c r="AK323" i="7"/>
  <c r="AK280" i="7"/>
  <c r="AK268" i="7"/>
  <c r="AD210" i="7"/>
  <c r="AC145" i="7"/>
  <c r="AD145" i="7" s="1"/>
  <c r="AC143" i="7"/>
  <c r="AD143" i="7" s="1"/>
  <c r="AC101" i="7"/>
  <c r="AD101" i="7" s="1"/>
  <c r="AC78" i="7"/>
  <c r="AD78" i="7" s="1"/>
  <c r="AC57" i="7"/>
  <c r="AD57" i="7" s="1"/>
  <c r="AD34" i="7"/>
  <c r="AC642" i="7"/>
  <c r="AD642" i="7" s="1"/>
  <c r="AC640" i="7"/>
  <c r="AD640" i="7" s="1"/>
  <c r="AD613" i="7"/>
  <c r="AC558" i="7"/>
  <c r="AD558" i="7" s="1"/>
  <c r="AK544" i="7"/>
  <c r="AK542" i="7"/>
  <c r="AK504" i="7"/>
  <c r="AK501" i="7"/>
  <c r="AK496" i="7"/>
  <c r="AK494" i="7"/>
  <c r="AC465" i="7"/>
  <c r="AC462" i="7"/>
  <c r="AD462" i="7" s="1"/>
  <c r="AK446" i="7"/>
  <c r="AC445" i="7"/>
  <c r="AD445" i="7" s="1"/>
  <c r="AC428" i="7"/>
  <c r="AD428" i="7" s="1"/>
  <c r="AK398" i="7"/>
  <c r="AC388" i="7"/>
  <c r="AD388" i="7" s="1"/>
  <c r="AD379" i="7"/>
  <c r="AC259" i="7"/>
  <c r="AD259" i="7" s="1"/>
  <c r="AC247" i="7"/>
  <c r="AD247" i="7" s="1"/>
  <c r="AK527" i="7"/>
  <c r="AD504" i="7"/>
  <c r="AD501" i="7"/>
  <c r="AC498" i="7"/>
  <c r="AD498" i="7" s="1"/>
  <c r="AC496" i="7"/>
  <c r="AD496" i="7" s="1"/>
  <c r="AC490" i="7"/>
  <c r="AD490" i="7" s="1"/>
  <c r="AK448" i="7"/>
  <c r="AK436" i="7"/>
  <c r="AC423" i="7"/>
  <c r="AD423" i="7" s="1"/>
  <c r="AK406" i="7"/>
  <c r="AK389" i="7"/>
  <c r="AK367" i="7"/>
  <c r="AD230" i="7"/>
  <c r="AC202" i="7"/>
  <c r="AD202" i="7" s="1"/>
  <c r="AC200" i="7"/>
  <c r="AD200" i="7" s="1"/>
  <c r="AC127" i="7"/>
  <c r="AD127" i="7" s="1"/>
  <c r="AC108" i="7"/>
  <c r="AD108" i="7" s="1"/>
  <c r="AC76" i="7"/>
  <c r="AD76" i="7" s="1"/>
  <c r="AD594" i="7"/>
  <c r="AC580" i="7"/>
  <c r="AD580" i="7" s="1"/>
  <c r="AC561" i="7"/>
  <c r="AD561" i="7" s="1"/>
  <c r="AC436" i="7"/>
  <c r="AD436" i="7" s="1"/>
  <c r="AC282" i="7"/>
  <c r="AD282" i="7" s="1"/>
  <c r="AD599" i="7"/>
  <c r="AC564" i="7"/>
  <c r="AD564" i="7" s="1"/>
  <c r="AD534" i="7"/>
  <c r="AK518" i="7"/>
  <c r="AD517" i="7"/>
  <c r="AC478" i="7"/>
  <c r="AD478" i="7" s="1"/>
  <c r="AD476" i="7"/>
  <c r="AK422" i="7"/>
  <c r="AD401" i="7"/>
  <c r="AK346" i="7"/>
  <c r="AK328" i="7"/>
  <c r="AD323" i="7"/>
  <c r="AK299" i="7"/>
  <c r="AD264" i="7"/>
  <c r="AC221" i="7"/>
  <c r="AD221" i="7" s="1"/>
  <c r="AK81" i="7"/>
  <c r="AK39" i="7"/>
  <c r="AC638" i="7"/>
  <c r="AD638" i="7" s="1"/>
  <c r="AC619" i="7"/>
  <c r="AC611" i="7"/>
  <c r="AD611" i="7" s="1"/>
  <c r="AD597" i="7"/>
  <c r="AD537" i="7"/>
  <c r="AC522" i="7"/>
  <c r="AD522" i="7" s="1"/>
  <c r="AC520" i="7"/>
  <c r="AD520" i="7" s="1"/>
  <c r="AC491" i="7"/>
  <c r="AD491" i="7" s="1"/>
  <c r="AC453" i="7"/>
  <c r="AD453" i="7" s="1"/>
  <c r="AC426" i="7"/>
  <c r="AD426" i="7" s="1"/>
  <c r="AC350" i="7"/>
  <c r="AD350" i="7" s="1"/>
  <c r="AC321" i="7"/>
  <c r="AD321" i="7" s="1"/>
  <c r="AK319" i="7"/>
  <c r="AC303" i="7"/>
  <c r="AD303" i="7" s="1"/>
  <c r="AC291" i="7"/>
  <c r="AD291" i="7" s="1"/>
  <c r="AC280" i="7"/>
  <c r="AD280" i="7" s="1"/>
  <c r="AC273" i="7"/>
  <c r="AD273" i="7" s="1"/>
  <c r="AC271" i="7"/>
  <c r="AD271" i="7" s="1"/>
  <c r="AC228" i="7"/>
  <c r="AD228" i="7" s="1"/>
  <c r="AC182" i="7"/>
  <c r="AD182" i="7" s="1"/>
  <c r="AC180" i="7"/>
  <c r="AD180" i="7" s="1"/>
  <c r="AD62" i="7"/>
  <c r="AD609" i="7"/>
  <c r="AC606" i="7"/>
  <c r="AD606" i="7" s="1"/>
  <c r="AK583" i="7"/>
  <c r="AD547" i="7"/>
  <c r="AC542" i="7"/>
  <c r="AD542" i="7" s="1"/>
  <c r="AK535" i="7"/>
  <c r="AK533" i="7"/>
  <c r="AC515" i="7"/>
  <c r="AD515" i="7" s="1"/>
  <c r="AD505" i="7"/>
  <c r="AC499" i="7"/>
  <c r="AD499" i="7" s="1"/>
  <c r="AK497" i="7"/>
  <c r="AD458" i="7"/>
  <c r="AC456" i="7"/>
  <c r="AD456" i="7" s="1"/>
  <c r="AC451" i="7"/>
  <c r="AD451" i="7" s="1"/>
  <c r="AK425" i="7"/>
  <c r="AK410" i="7"/>
  <c r="AD394" i="7"/>
  <c r="AK337" i="7"/>
  <c r="AC330" i="7"/>
  <c r="AD330" i="7" s="1"/>
  <c r="AD301" i="7"/>
  <c r="AK301" i="7"/>
  <c r="AC289" i="7"/>
  <c r="AD289" i="7" s="1"/>
  <c r="AD276" i="7"/>
  <c r="AC239" i="7"/>
  <c r="AD239" i="7" s="1"/>
  <c r="AC213" i="7"/>
  <c r="AD213" i="7" s="1"/>
  <c r="AC211" i="7"/>
  <c r="AD211" i="7" s="1"/>
  <c r="AC64" i="7"/>
  <c r="AD64" i="7" s="1"/>
  <c r="AD287" i="7"/>
  <c r="AD69" i="7"/>
  <c r="AK69" i="7"/>
  <c r="AK27" i="7"/>
  <c r="AD11" i="7"/>
  <c r="AK11" i="7"/>
  <c r="AC641" i="7"/>
  <c r="AD641" i="7" s="1"/>
  <c r="AC622" i="7"/>
  <c r="AD622" i="7" s="1"/>
  <c r="AC595" i="7"/>
  <c r="AD595" i="7" s="1"/>
  <c r="AC590" i="7"/>
  <c r="AD590" i="7" s="1"/>
  <c r="AC579" i="7"/>
  <c r="AC574" i="7"/>
  <c r="AD574" i="7" s="1"/>
  <c r="AC510" i="7"/>
  <c r="AD510" i="7" s="1"/>
  <c r="AC474" i="7"/>
  <c r="AD474" i="7" s="1"/>
  <c r="AC472" i="7"/>
  <c r="AD472" i="7" s="1"/>
  <c r="AC461" i="7"/>
  <c r="AD461" i="7" s="1"/>
  <c r="AC427" i="7"/>
  <c r="AD427" i="7" s="1"/>
  <c r="AC412" i="7"/>
  <c r="AD412" i="7" s="1"/>
  <c r="AC399" i="7"/>
  <c r="AD399" i="7" s="1"/>
  <c r="AC385" i="7"/>
  <c r="AD385" i="7" s="1"/>
  <c r="AC346" i="7"/>
  <c r="AD346" i="7" s="1"/>
  <c r="AC344" i="7"/>
  <c r="AD344" i="7" s="1"/>
  <c r="AC292" i="7"/>
  <c r="AD292" i="7" s="1"/>
  <c r="AC251" i="7"/>
  <c r="AD251" i="7" s="1"/>
  <c r="AK244" i="7"/>
  <c r="AC237" i="7"/>
  <c r="AD237" i="7" s="1"/>
  <c r="AK210" i="7"/>
  <c r="AC209" i="7"/>
  <c r="AD209" i="7" s="1"/>
  <c r="AC94" i="7"/>
  <c r="AD94" i="7" s="1"/>
  <c r="AC13" i="7"/>
  <c r="AD13" i="7" s="1"/>
  <c r="AC226" i="7"/>
  <c r="AD226" i="7" s="1"/>
  <c r="AD185" i="7"/>
  <c r="AC183" i="7"/>
  <c r="AD183" i="7" s="1"/>
  <c r="AK169" i="7"/>
  <c r="AC162" i="7"/>
  <c r="AD162" i="7" s="1"/>
  <c r="AC160" i="7"/>
  <c r="AD160" i="7" s="1"/>
  <c r="AC151" i="7"/>
  <c r="AD151" i="7" s="1"/>
  <c r="AK128" i="7"/>
  <c r="AK121" i="7"/>
  <c r="AK109" i="7"/>
  <c r="AK65" i="7"/>
  <c r="AD49" i="7"/>
  <c r="AK16" i="7"/>
  <c r="AC194" i="7"/>
  <c r="AD194" i="7" s="1"/>
  <c r="AK190" i="7"/>
  <c r="AK77" i="7"/>
  <c r="AK56" i="7"/>
  <c r="AK21" i="7"/>
  <c r="AC169" i="7"/>
  <c r="AD169" i="7" s="1"/>
  <c r="AC109" i="7"/>
  <c r="AD109" i="7" s="1"/>
  <c r="AC95" i="7"/>
  <c r="AD95" i="7" s="1"/>
  <c r="AD86" i="7"/>
  <c r="AC67" i="7"/>
  <c r="AD67" i="7" s="1"/>
  <c r="AC23" i="7"/>
  <c r="AD23" i="7" s="1"/>
  <c r="AC16" i="7"/>
  <c r="AD16" i="7" s="1"/>
  <c r="AC14" i="7"/>
  <c r="AD14" i="7" s="1"/>
  <c r="AK376" i="7"/>
  <c r="AK357" i="7"/>
  <c r="AK345" i="7"/>
  <c r="AK331" i="7"/>
  <c r="AC328" i="7"/>
  <c r="AD328" i="7" s="1"/>
  <c r="AC295" i="7"/>
  <c r="AD295" i="7" s="1"/>
  <c r="AK293" i="7"/>
  <c r="AC283" i="7"/>
  <c r="AD283" i="7" s="1"/>
  <c r="AK260" i="7"/>
  <c r="AK254" i="7"/>
  <c r="AC250" i="7"/>
  <c r="AD250" i="7" s="1"/>
  <c r="AC240" i="7"/>
  <c r="AD240" i="7" s="1"/>
  <c r="AC236" i="7"/>
  <c r="AD236" i="7" s="1"/>
  <c r="AK232" i="7"/>
  <c r="AK230" i="7"/>
  <c r="AC208" i="7"/>
  <c r="AD208" i="7" s="1"/>
  <c r="AC201" i="7"/>
  <c r="AD201" i="7" s="1"/>
  <c r="AK195" i="7"/>
  <c r="AC181" i="7"/>
  <c r="AD181" i="7" s="1"/>
  <c r="AC174" i="7"/>
  <c r="AD174" i="7" s="1"/>
  <c r="AC144" i="7"/>
  <c r="AD144" i="7" s="1"/>
  <c r="AK137" i="7"/>
  <c r="AK129" i="7"/>
  <c r="AK124" i="7"/>
  <c r="AC121" i="7"/>
  <c r="AD121" i="7" s="1"/>
  <c r="AC119" i="7"/>
  <c r="AD119" i="7" s="1"/>
  <c r="AC112" i="7"/>
  <c r="AD112" i="7" s="1"/>
  <c r="AC107" i="7"/>
  <c r="AD107" i="7" s="1"/>
  <c r="AK94" i="7"/>
  <c r="AC84" i="7"/>
  <c r="AD84" i="7" s="1"/>
  <c r="AC79" i="7"/>
  <c r="AD79" i="7" s="1"/>
  <c r="AC70" i="7"/>
  <c r="AD70" i="7" s="1"/>
  <c r="AK66" i="7"/>
  <c r="AC56" i="7"/>
  <c r="AD56" i="7" s="1"/>
  <c r="AK50" i="7"/>
  <c r="AK45" i="7"/>
  <c r="AC42" i="7"/>
  <c r="AD42" i="7" s="1"/>
  <c r="AK40" i="7"/>
  <c r="AC35" i="7"/>
  <c r="AD35" i="7" s="1"/>
  <c r="AC30" i="7"/>
  <c r="AD30" i="7" s="1"/>
  <c r="AK28" i="7"/>
  <c r="AC12" i="7"/>
  <c r="AD12" i="7" s="1"/>
  <c r="AK339" i="7"/>
  <c r="AK310" i="7"/>
  <c r="AK197" i="7"/>
  <c r="AK191" i="7"/>
  <c r="AK166" i="7"/>
  <c r="AK105" i="7"/>
  <c r="AK96" i="7"/>
  <c r="AK85" i="7"/>
  <c r="AK78" i="7"/>
  <c r="AD73" i="7"/>
  <c r="AK68" i="7"/>
  <c r="AC387" i="7"/>
  <c r="AD387" i="7" s="1"/>
  <c r="AC380" i="7"/>
  <c r="AD380" i="7" s="1"/>
  <c r="AC370" i="7"/>
  <c r="AD370" i="7" s="1"/>
  <c r="AK360" i="7"/>
  <c r="AC343" i="7"/>
  <c r="AD343" i="7" s="1"/>
  <c r="AK341" i="7"/>
  <c r="AC336" i="7"/>
  <c r="AD336" i="7" s="1"/>
  <c r="AC331" i="7"/>
  <c r="AD331" i="7" s="1"/>
  <c r="AC281" i="7"/>
  <c r="AD281" i="7" s="1"/>
  <c r="AC267" i="7"/>
  <c r="AD267" i="7" s="1"/>
  <c r="AC258" i="7"/>
  <c r="AD258" i="7" s="1"/>
  <c r="AK256" i="7"/>
  <c r="AK246" i="7"/>
  <c r="AC234" i="7"/>
  <c r="AD234" i="7" s="1"/>
  <c r="AC217" i="7"/>
  <c r="AD217" i="7" s="1"/>
  <c r="AK215" i="7"/>
  <c r="AC199" i="7"/>
  <c r="AD199" i="7" s="1"/>
  <c r="AC197" i="7"/>
  <c r="AD197" i="7" s="1"/>
  <c r="AK178" i="7"/>
  <c r="AC165" i="7"/>
  <c r="AD165" i="7" s="1"/>
  <c r="AC163" i="7"/>
  <c r="AD163" i="7" s="1"/>
  <c r="AC154" i="7"/>
  <c r="AD154" i="7" s="1"/>
  <c r="AC142" i="7"/>
  <c r="AD142" i="7" s="1"/>
  <c r="AC137" i="7"/>
  <c r="AD137" i="7" s="1"/>
  <c r="AK118" i="7"/>
  <c r="AD103" i="7"/>
  <c r="AC82" i="7"/>
  <c r="AD82" i="7" s="1"/>
  <c r="AD68" i="7"/>
  <c r="AK52" i="7"/>
  <c r="AC40" i="7"/>
  <c r="AD40" i="7" s="1"/>
  <c r="AC38" i="7"/>
  <c r="AD38" i="7" s="1"/>
  <c r="AC28" i="7"/>
  <c r="AD28" i="7" s="1"/>
  <c r="AC26" i="7"/>
  <c r="AD26" i="7" s="1"/>
  <c r="AC19" i="7"/>
  <c r="AD19" i="7" s="1"/>
  <c r="AK134" i="7"/>
  <c r="AK97" i="7"/>
  <c r="AK90" i="7"/>
  <c r="AK74" i="7"/>
  <c r="AK62" i="7"/>
  <c r="AC227" i="7"/>
  <c r="AD227" i="7" s="1"/>
  <c r="AK205" i="7"/>
  <c r="AC195" i="7"/>
  <c r="AD195" i="7" s="1"/>
  <c r="AC184" i="7"/>
  <c r="AD184" i="7" s="1"/>
  <c r="AD175" i="7"/>
  <c r="AC170" i="7"/>
  <c r="AD170" i="7" s="1"/>
  <c r="AK162" i="7"/>
  <c r="AC161" i="7"/>
  <c r="AD161" i="7" s="1"/>
  <c r="AC150" i="7"/>
  <c r="AD150" i="7" s="1"/>
  <c r="AC133" i="7"/>
  <c r="AD133" i="7" s="1"/>
  <c r="AC122" i="7"/>
  <c r="AD122" i="7" s="1"/>
  <c r="AC110" i="7"/>
  <c r="AD110" i="7" s="1"/>
  <c r="AD71" i="7"/>
  <c r="AC66" i="7"/>
  <c r="AD66" i="7" s="1"/>
  <c r="AC59" i="7"/>
  <c r="AD59" i="7" s="1"/>
  <c r="AC52" i="7"/>
  <c r="AD52" i="7" s="1"/>
  <c r="AC50" i="7"/>
  <c r="AD50" i="7" s="1"/>
  <c r="AK25" i="7"/>
  <c r="AC48" i="7"/>
  <c r="AD48" i="7" s="1"/>
  <c r="AC36" i="7"/>
  <c r="AD36" i="7" s="1"/>
  <c r="AC22" i="7"/>
  <c r="AD22" i="7" s="1"/>
  <c r="AC15" i="7"/>
  <c r="AC242" i="7"/>
  <c r="AD242" i="7" s="1"/>
  <c r="AC235" i="7"/>
  <c r="AD235" i="7" s="1"/>
  <c r="AK226" i="7"/>
  <c r="AC207" i="7"/>
  <c r="AD207" i="7" s="1"/>
  <c r="AC173" i="7"/>
  <c r="AD173" i="7" s="1"/>
  <c r="AK160" i="7"/>
  <c r="AK126" i="7"/>
  <c r="AC125" i="7"/>
  <c r="AD125" i="7" s="1"/>
  <c r="AC123" i="7"/>
  <c r="AD123" i="7" s="1"/>
  <c r="AC106" i="7"/>
  <c r="AD106" i="7" s="1"/>
  <c r="AC90" i="7"/>
  <c r="AD90" i="7" s="1"/>
  <c r="AK88" i="7"/>
  <c r="AC83" i="7"/>
  <c r="AD83" i="7" s="1"/>
  <c r="AK72" i="7"/>
  <c r="AC60" i="7"/>
  <c r="AD60" i="7" s="1"/>
  <c r="AK44" i="7"/>
  <c r="AC39" i="7"/>
  <c r="AD39" i="7" s="1"/>
  <c r="AD37" i="7"/>
  <c r="AK32" i="7"/>
  <c r="AC27" i="7"/>
  <c r="AD27" i="7" s="1"/>
  <c r="AC18" i="7"/>
  <c r="AD18" i="7" s="1"/>
  <c r="AC559" i="9"/>
  <c r="AC154" i="9"/>
  <c r="AD346" i="10"/>
  <c r="AD637" i="10"/>
  <c r="AK324" i="10"/>
  <c r="AD324" i="10"/>
  <c r="AK570" i="10"/>
  <c r="AK561" i="10"/>
  <c r="AD561" i="10"/>
  <c r="AK497" i="10"/>
  <c r="AD497" i="10"/>
  <c r="AK464" i="10"/>
  <c r="AD458" i="10"/>
  <c r="AK458" i="10"/>
  <c r="AD633" i="10"/>
  <c r="AK573" i="10"/>
  <c r="AK548" i="10"/>
  <c r="AD537" i="10"/>
  <c r="AC499" i="10"/>
  <c r="AD499" i="10" s="1"/>
  <c r="AK620" i="10"/>
  <c r="AK531" i="10"/>
  <c r="AK379" i="10"/>
  <c r="AK564" i="10"/>
  <c r="AD564" i="10"/>
  <c r="AD606" i="10"/>
  <c r="AK606" i="10"/>
  <c r="AD527" i="10"/>
  <c r="AK500" i="10"/>
  <c r="AK485" i="10"/>
  <c r="AD401" i="10"/>
  <c r="AD483" i="10"/>
  <c r="AK352" i="10"/>
  <c r="AK547" i="10"/>
  <c r="AD614" i="10"/>
  <c r="AD558" i="10"/>
  <c r="AK528" i="10"/>
  <c r="AK492" i="10"/>
  <c r="AK455" i="10"/>
  <c r="AK441" i="10"/>
  <c r="AK416" i="10"/>
  <c r="AK377" i="10"/>
  <c r="AK374" i="10"/>
  <c r="AK294" i="10"/>
  <c r="AC639" i="10"/>
  <c r="AD639" i="10" s="1"/>
  <c r="AD631" i="10"/>
  <c r="AD628" i="10"/>
  <c r="AD625" i="10"/>
  <c r="AC619" i="10"/>
  <c r="AC591" i="10"/>
  <c r="AD569" i="10"/>
  <c r="AC563" i="10"/>
  <c r="AC560" i="10"/>
  <c r="AD560" i="10" s="1"/>
  <c r="AC530" i="10"/>
  <c r="AD530" i="10" s="1"/>
  <c r="AC504" i="10"/>
  <c r="AD504" i="10" s="1"/>
  <c r="AC452" i="10"/>
  <c r="AD452" i="10" s="1"/>
  <c r="AD407" i="10"/>
  <c r="AC376" i="10"/>
  <c r="AD376" i="10" s="1"/>
  <c r="AC339" i="10"/>
  <c r="AD339" i="10" s="1"/>
  <c r="AC298" i="10"/>
  <c r="AD298" i="10" s="1"/>
  <c r="AD536" i="10"/>
  <c r="AC512" i="10"/>
  <c r="AD512" i="10" s="1"/>
  <c r="AC386" i="10"/>
  <c r="AD386" i="10" s="1"/>
  <c r="AD384" i="10"/>
  <c r="AD363" i="10"/>
  <c r="AC356" i="10"/>
  <c r="AD356" i="10" s="1"/>
  <c r="AC354" i="10"/>
  <c r="AD354" i="10" s="1"/>
  <c r="AK69" i="10"/>
  <c r="AD69" i="10"/>
  <c r="AC611" i="10"/>
  <c r="AD611" i="10" s="1"/>
  <c r="AC555" i="10"/>
  <c r="AD555" i="10" s="1"/>
  <c r="AC575" i="10"/>
  <c r="AD575" i="10" s="1"/>
  <c r="AC547" i="10"/>
  <c r="AD547" i="10" s="1"/>
  <c r="AC544" i="10"/>
  <c r="AD544" i="10" s="1"/>
  <c r="AD534" i="10"/>
  <c r="AC510" i="10"/>
  <c r="AD510" i="10" s="1"/>
  <c r="AC466" i="10"/>
  <c r="AD466" i="10" s="1"/>
  <c r="AD453" i="10"/>
  <c r="AD436" i="10"/>
  <c r="AC400" i="10"/>
  <c r="AD400" i="10" s="1"/>
  <c r="AC398" i="10"/>
  <c r="AD398" i="10" s="1"/>
  <c r="AC379" i="10"/>
  <c r="AD379" i="10" s="1"/>
  <c r="AD377" i="10"/>
  <c r="AD361" i="10"/>
  <c r="AK355" i="10"/>
  <c r="AK353" i="10"/>
  <c r="AC335" i="10"/>
  <c r="AD335" i="10" s="1"/>
  <c r="AK313" i="10"/>
  <c r="AK282" i="10"/>
  <c r="AK633" i="10"/>
  <c r="AK627" i="10"/>
  <c r="AK585" i="10"/>
  <c r="AC505" i="10"/>
  <c r="AD505" i="10" s="1"/>
  <c r="AK503" i="10"/>
  <c r="AD490" i="10"/>
  <c r="AD375" i="10"/>
  <c r="AK350" i="10"/>
  <c r="AK280" i="10"/>
  <c r="AK278" i="10"/>
  <c r="AK40" i="10"/>
  <c r="AD638" i="10"/>
  <c r="AD590" i="10"/>
  <c r="AK444" i="10"/>
  <c r="AD429" i="10"/>
  <c r="AD403" i="10"/>
  <c r="AC368" i="10"/>
  <c r="AD368" i="10" s="1"/>
  <c r="AD366" i="10"/>
  <c r="AD359" i="10"/>
  <c r="AK241" i="10"/>
  <c r="AK181" i="10"/>
  <c r="AK157" i="10"/>
  <c r="AK30" i="10"/>
  <c r="AC643" i="10"/>
  <c r="AD643" i="10" s="1"/>
  <c r="AC640" i="10"/>
  <c r="AD640" i="10" s="1"/>
  <c r="AC615" i="10"/>
  <c r="AD615" i="10" s="1"/>
  <c r="AD607" i="10"/>
  <c r="AC595" i="10"/>
  <c r="AD595" i="10" s="1"/>
  <c r="AC592" i="10"/>
  <c r="AD592" i="10" s="1"/>
  <c r="AD582" i="10"/>
  <c r="AC559" i="10"/>
  <c r="AC531" i="10"/>
  <c r="AD531" i="10" s="1"/>
  <c r="AC520" i="10"/>
  <c r="AD520" i="10" s="1"/>
  <c r="AD469" i="10"/>
  <c r="AC464" i="10"/>
  <c r="AD464" i="10" s="1"/>
  <c r="AD417" i="10"/>
  <c r="AC408" i="10"/>
  <c r="AD408" i="10" s="1"/>
  <c r="AC396" i="10"/>
  <c r="AD396" i="10" s="1"/>
  <c r="AD357" i="10"/>
  <c r="AD338" i="10"/>
  <c r="AD301" i="10"/>
  <c r="AD630" i="10"/>
  <c r="AK614" i="10"/>
  <c r="AK558" i="10"/>
  <c r="AC551" i="10"/>
  <c r="AD551" i="10" s="1"/>
  <c r="AC526" i="10"/>
  <c r="AD526" i="10" s="1"/>
  <c r="AD506" i="10"/>
  <c r="AK467" i="10"/>
  <c r="AC444" i="10"/>
  <c r="AD444" i="10" s="1"/>
  <c r="AC424" i="10"/>
  <c r="AD424" i="10" s="1"/>
  <c r="AC415" i="10"/>
  <c r="AD415" i="10" s="1"/>
  <c r="AD295" i="10"/>
  <c r="AK164" i="10"/>
  <c r="AD89" i="10"/>
  <c r="AD74" i="10"/>
  <c r="AK72" i="10"/>
  <c r="AD72" i="10"/>
  <c r="AC26" i="10"/>
  <c r="AD26" i="10" s="1"/>
  <c r="AD574" i="10"/>
  <c r="AK447" i="10"/>
  <c r="AK420" i="10"/>
  <c r="AD331" i="10"/>
  <c r="AD328" i="10"/>
  <c r="AK259" i="10"/>
  <c r="AK98" i="10"/>
  <c r="AC608" i="10"/>
  <c r="AD608" i="10" s="1"/>
  <c r="AK9" i="10"/>
  <c r="AD622" i="10"/>
  <c r="AC579" i="10"/>
  <c r="AD579" i="10" s="1"/>
  <c r="AC576" i="10"/>
  <c r="AD576" i="10" s="1"/>
  <c r="AC543" i="10"/>
  <c r="AD543" i="10" s="1"/>
  <c r="AK507" i="10"/>
  <c r="AC498" i="10"/>
  <c r="AD498" i="10" s="1"/>
  <c r="AC488" i="10"/>
  <c r="AD488" i="10" s="1"/>
  <c r="AK484" i="10"/>
  <c r="AK476" i="10"/>
  <c r="AC472" i="10"/>
  <c r="AD472" i="10" s="1"/>
  <c r="AC442" i="10"/>
  <c r="AD442" i="10" s="1"/>
  <c r="AC437" i="10"/>
  <c r="AD437" i="10" s="1"/>
  <c r="AC406" i="10"/>
  <c r="AD406" i="10" s="1"/>
  <c r="AC383" i="10"/>
  <c r="AD383" i="10" s="1"/>
  <c r="AK376" i="10"/>
  <c r="AC364" i="10"/>
  <c r="AD364" i="10" s="1"/>
  <c r="AK360" i="10"/>
  <c r="AK347" i="10"/>
  <c r="AC341" i="10"/>
  <c r="AD341" i="10" s="1"/>
  <c r="AD334" i="10"/>
  <c r="AC18" i="10"/>
  <c r="AD589" i="10"/>
  <c r="G36" i="13"/>
  <c r="G39" i="13"/>
  <c r="G43" i="13"/>
  <c r="G47" i="13"/>
  <c r="G51" i="13"/>
  <c r="G40" i="13"/>
  <c r="G44" i="13"/>
  <c r="G48" i="13"/>
  <c r="G52" i="13"/>
  <c r="G37" i="13"/>
  <c r="G41" i="13"/>
  <c r="G45" i="13"/>
  <c r="G49" i="13"/>
  <c r="G53" i="13"/>
  <c r="G38" i="13"/>
  <c r="G42" i="13"/>
  <c r="G46" i="13"/>
  <c r="G50" i="13"/>
  <c r="G54" i="13"/>
  <c r="AD624" i="10"/>
  <c r="AC602" i="10"/>
  <c r="AD602" i="10" s="1"/>
  <c r="AD591" i="10"/>
  <c r="AD563" i="10"/>
  <c r="AK542" i="10"/>
  <c r="AK536" i="10"/>
  <c r="AD519" i="10"/>
  <c r="AC486" i="10"/>
  <c r="AD486" i="10" s="1"/>
  <c r="AC465" i="10"/>
  <c r="AD465" i="10" s="1"/>
  <c r="AK463" i="10"/>
  <c r="AC457" i="10"/>
  <c r="AD457" i="10" s="1"/>
  <c r="AK430" i="10"/>
  <c r="AD388" i="10"/>
  <c r="AK337" i="10"/>
  <c r="AD336" i="10"/>
  <c r="AK266" i="10"/>
  <c r="AC217" i="10"/>
  <c r="AD217" i="10" s="1"/>
  <c r="AC268" i="10"/>
  <c r="AD268" i="10" s="1"/>
  <c r="AD251" i="10"/>
  <c r="AD203" i="10"/>
  <c r="AD183" i="10"/>
  <c r="AD171" i="10"/>
  <c r="AC117" i="10"/>
  <c r="AD117" i="10" s="1"/>
  <c r="AC112" i="10"/>
  <c r="AD112" i="10" s="1"/>
  <c r="AK25" i="10"/>
  <c r="AC24" i="10"/>
  <c r="AD24" i="10" s="1"/>
  <c r="AD19" i="10"/>
  <c r="AK17" i="10"/>
  <c r="AC438" i="10"/>
  <c r="AD438" i="10" s="1"/>
  <c r="AK431" i="10"/>
  <c r="AK429" i="10"/>
  <c r="AC423" i="10"/>
  <c r="AD423" i="10" s="1"/>
  <c r="AC397" i="10"/>
  <c r="AD397" i="10" s="1"/>
  <c r="AK393" i="10"/>
  <c r="AC387" i="10"/>
  <c r="AD387" i="10" s="1"/>
  <c r="AK383" i="10"/>
  <c r="AK375" i="10"/>
  <c r="AC369" i="10"/>
  <c r="AD369" i="10" s="1"/>
  <c r="AK362" i="10"/>
  <c r="AK333" i="10"/>
  <c r="AK319" i="10"/>
  <c r="AK307" i="10"/>
  <c r="AK297" i="10"/>
  <c r="AK267" i="10"/>
  <c r="AK218" i="10"/>
  <c r="AC215" i="10"/>
  <c r="AD215" i="10" s="1"/>
  <c r="AK211" i="10"/>
  <c r="AK176" i="10"/>
  <c r="AC156" i="10"/>
  <c r="AD156" i="10" s="1"/>
  <c r="AC139" i="10"/>
  <c r="AD139" i="10" s="1"/>
  <c r="AK130" i="10"/>
  <c r="AK121" i="10"/>
  <c r="AC115" i="10"/>
  <c r="AD115" i="10" s="1"/>
  <c r="AK108" i="10"/>
  <c r="AK80" i="10"/>
  <c r="AK73" i="10"/>
  <c r="AK65" i="10"/>
  <c r="AK51" i="10"/>
  <c r="AD48" i="10"/>
  <c r="AD35" i="10"/>
  <c r="AK23" i="10"/>
  <c r="AC16" i="10"/>
  <c r="AD16" i="10" s="1"/>
  <c r="AK244" i="10"/>
  <c r="AK228" i="10"/>
  <c r="AK152" i="10"/>
  <c r="AK128" i="10"/>
  <c r="AD287" i="10"/>
  <c r="AD259" i="10"/>
  <c r="AD249" i="10"/>
  <c r="AD244" i="10"/>
  <c r="AD236" i="10"/>
  <c r="AD231" i="10"/>
  <c r="AK206" i="10"/>
  <c r="AD179" i="10"/>
  <c r="AD137" i="10"/>
  <c r="AD123" i="10"/>
  <c r="AK119" i="10"/>
  <c r="AD98" i="10"/>
  <c r="AK63" i="10"/>
  <c r="AC45" i="10"/>
  <c r="AD45" i="10" s="1"/>
  <c r="AC390" i="10"/>
  <c r="AD390" i="10" s="1"/>
  <c r="AK381" i="10"/>
  <c r="AK363" i="10"/>
  <c r="AD321" i="10"/>
  <c r="AK317" i="10"/>
  <c r="AC316" i="10"/>
  <c r="AD316" i="10" s="1"/>
  <c r="AK298" i="10"/>
  <c r="AK245" i="10"/>
  <c r="AK212" i="10"/>
  <c r="AC199" i="10"/>
  <c r="AD199" i="10" s="1"/>
  <c r="AC189" i="10"/>
  <c r="AD189" i="10" s="1"/>
  <c r="AC164" i="10"/>
  <c r="AD164" i="10" s="1"/>
  <c r="AK153" i="10"/>
  <c r="AC152" i="10"/>
  <c r="AD152" i="10" s="1"/>
  <c r="AC147" i="10"/>
  <c r="AD147" i="10" s="1"/>
  <c r="AC128" i="10"/>
  <c r="AD128" i="10" s="1"/>
  <c r="AD113" i="10"/>
  <c r="AC108" i="10"/>
  <c r="AD108" i="10" s="1"/>
  <c r="AD103" i="10"/>
  <c r="AK94" i="10"/>
  <c r="AK71" i="10"/>
  <c r="AD67" i="10"/>
  <c r="AC40" i="10"/>
  <c r="AD40" i="10" s="1"/>
  <c r="AC419" i="10"/>
  <c r="AD419" i="10" s="1"/>
  <c r="AK415" i="10"/>
  <c r="AC412" i="10"/>
  <c r="AD412" i="10" s="1"/>
  <c r="AK403" i="10"/>
  <c r="AC402" i="10"/>
  <c r="AD402" i="10" s="1"/>
  <c r="AK389" i="10"/>
  <c r="AC372" i="10"/>
  <c r="AD372" i="10" s="1"/>
  <c r="AC350" i="10"/>
  <c r="AD350" i="10" s="1"/>
  <c r="AC319" i="10"/>
  <c r="AD319" i="10" s="1"/>
  <c r="AK315" i="10"/>
  <c r="AC307" i="10"/>
  <c r="AD307" i="10" s="1"/>
  <c r="AK302" i="10"/>
  <c r="AC277" i="10"/>
  <c r="AD277" i="10" s="1"/>
  <c r="AC256" i="10"/>
  <c r="AD256" i="10" s="1"/>
  <c r="AK242" i="10"/>
  <c r="AC239" i="10"/>
  <c r="AD239" i="10" s="1"/>
  <c r="AK217" i="10"/>
  <c r="AC211" i="10"/>
  <c r="AD211" i="10" s="1"/>
  <c r="AC208" i="10"/>
  <c r="AD208" i="10" s="1"/>
  <c r="AK204" i="10"/>
  <c r="AK182" i="10"/>
  <c r="AK175" i="10"/>
  <c r="AC167" i="10"/>
  <c r="AD167" i="10" s="1"/>
  <c r="AK163" i="10"/>
  <c r="AD150" i="10"/>
  <c r="AK129" i="10"/>
  <c r="AD126" i="10"/>
  <c r="AK107" i="10"/>
  <c r="AC60" i="10"/>
  <c r="AD60" i="10" s="1"/>
  <c r="AC51" i="10"/>
  <c r="AD51" i="10" s="1"/>
  <c r="AK47" i="10"/>
  <c r="AK36" i="10"/>
  <c r="AD28" i="10"/>
  <c r="AD15" i="10"/>
  <c r="AK310" i="10"/>
  <c r="AC247" i="10"/>
  <c r="AD247" i="10" s="1"/>
  <c r="AC187" i="10"/>
  <c r="AD187" i="10" s="1"/>
  <c r="AC121" i="10"/>
  <c r="AD121" i="10" s="1"/>
  <c r="AC101" i="10"/>
  <c r="AD101" i="10" s="1"/>
  <c r="AC17" i="10"/>
  <c r="AD17" i="10" s="1"/>
  <c r="AC312" i="10"/>
  <c r="AD312" i="10" s="1"/>
  <c r="AK291" i="10"/>
  <c r="AC263" i="10"/>
  <c r="AD263" i="10" s="1"/>
  <c r="AK251" i="10"/>
  <c r="AD232" i="10"/>
  <c r="AK225" i="10"/>
  <c r="AC221" i="10"/>
  <c r="AD221" i="10" s="1"/>
  <c r="AK203" i="10"/>
  <c r="AK183" i="10"/>
  <c r="AD177" i="10"/>
  <c r="AK171" i="10"/>
  <c r="AD165" i="10"/>
  <c r="AC160" i="10"/>
  <c r="AD160" i="10" s="1"/>
  <c r="AC133" i="10"/>
  <c r="AD133" i="10" s="1"/>
  <c r="AC119" i="10"/>
  <c r="AD119" i="10" s="1"/>
  <c r="AD109" i="10"/>
  <c r="AC96" i="10"/>
  <c r="AD96" i="10" s="1"/>
  <c r="AC88" i="10"/>
  <c r="AD88" i="10" s="1"/>
  <c r="AD81" i="10"/>
  <c r="AK77" i="10"/>
  <c r="AC56" i="10"/>
  <c r="AD56" i="10" s="1"/>
  <c r="AC36" i="10"/>
  <c r="AD36" i="10" s="1"/>
  <c r="AD34" i="10"/>
  <c r="AK19" i="10"/>
  <c r="AD18" i="10"/>
  <c r="AD320" i="10"/>
  <c r="AC317" i="10"/>
  <c r="AD317" i="10" s="1"/>
  <c r="AK311" i="10"/>
  <c r="AK301" i="10"/>
  <c r="AC300" i="10"/>
  <c r="AD300" i="10" s="1"/>
  <c r="AK279" i="10"/>
  <c r="AC273" i="10"/>
  <c r="AD273" i="10" s="1"/>
  <c r="AK248" i="10"/>
  <c r="AC237" i="10"/>
  <c r="AD237" i="10" s="1"/>
  <c r="AD168" i="10"/>
  <c r="AC163" i="10"/>
  <c r="AD163" i="10" s="1"/>
  <c r="AK159" i="10"/>
  <c r="AC153" i="10"/>
  <c r="AD153" i="10" s="1"/>
  <c r="AC129" i="10"/>
  <c r="AD129" i="10" s="1"/>
  <c r="AK95" i="10"/>
  <c r="AK87" i="10"/>
  <c r="AK42" i="10"/>
  <c r="AK27" i="10"/>
  <c r="AC13" i="10"/>
  <c r="AD13" i="10" s="1"/>
  <c r="AK276" i="10"/>
  <c r="AK268" i="10"/>
  <c r="AD258" i="10"/>
  <c r="AC207" i="10"/>
  <c r="AD207" i="10" s="1"/>
  <c r="AC91" i="10"/>
  <c r="AD91" i="10" s="1"/>
  <c r="AK82" i="10"/>
  <c r="AD641" i="11"/>
  <c r="AC630" i="11"/>
  <c r="AD630" i="11" s="1"/>
  <c r="AC620" i="11"/>
  <c r="AD620" i="11" s="1"/>
  <c r="AK616" i="11"/>
  <c r="AC612" i="11"/>
  <c r="AD612" i="11" s="1"/>
  <c r="AC610" i="11"/>
  <c r="AD610" i="11" s="1"/>
  <c r="AC598" i="11"/>
  <c r="AD598" i="11" s="1"/>
  <c r="AC596" i="11"/>
  <c r="AK580" i="11"/>
  <c r="AD577" i="11"/>
  <c r="AC528" i="11"/>
  <c r="AD528" i="11" s="1"/>
  <c r="AK517" i="11"/>
  <c r="AC516" i="11"/>
  <c r="AD516" i="11" s="1"/>
  <c r="AK508" i="11"/>
  <c r="AC502" i="11"/>
  <c r="AD502" i="11" s="1"/>
  <c r="AK500" i="11"/>
  <c r="AK498" i="11"/>
  <c r="AC497" i="11"/>
  <c r="AD497" i="11" s="1"/>
  <c r="AC495" i="11"/>
  <c r="AD495" i="11" s="1"/>
  <c r="AC481" i="11"/>
  <c r="AD481" i="11" s="1"/>
  <c r="AK458" i="11"/>
  <c r="AD455" i="11"/>
  <c r="AC430" i="11"/>
  <c r="AD430" i="11" s="1"/>
  <c r="AC421" i="11"/>
  <c r="AD421" i="11" s="1"/>
  <c r="AC419" i="11"/>
  <c r="AD419" i="11" s="1"/>
  <c r="AK385" i="11"/>
  <c r="AK383" i="11"/>
  <c r="AK377" i="11"/>
  <c r="AC376" i="11"/>
  <c r="AD376" i="11" s="1"/>
  <c r="AK372" i="11"/>
  <c r="AK363" i="11"/>
  <c r="AC358" i="11"/>
  <c r="AD358" i="11" s="1"/>
  <c r="AK305" i="11"/>
  <c r="AK641" i="11"/>
  <c r="AC567" i="11"/>
  <c r="AD567" i="11" s="1"/>
  <c r="AK549" i="11"/>
  <c r="AD538" i="11"/>
  <c r="AD531" i="11"/>
  <c r="AC526" i="11"/>
  <c r="AC524" i="11"/>
  <c r="AD524" i="11" s="1"/>
  <c r="AC428" i="11"/>
  <c r="AD428" i="11" s="1"/>
  <c r="AC390" i="11"/>
  <c r="AD390" i="11" s="1"/>
  <c r="AC385" i="11"/>
  <c r="AD385" i="11" s="1"/>
  <c r="AC383" i="11"/>
  <c r="AD383" i="11" s="1"/>
  <c r="AC372" i="11"/>
  <c r="AD372" i="11" s="1"/>
  <c r="AC356" i="11"/>
  <c r="AD356" i="11" s="1"/>
  <c r="AK322" i="11"/>
  <c r="AD105" i="11"/>
  <c r="AK105" i="11"/>
  <c r="AD82" i="11"/>
  <c r="AK82" i="11"/>
  <c r="AK63" i="11"/>
  <c r="AD645" i="11"/>
  <c r="AD633" i="11"/>
  <c r="AD551" i="11"/>
  <c r="AD465" i="11"/>
  <c r="AD424" i="11"/>
  <c r="K54" i="13"/>
  <c r="AK365" i="11"/>
  <c r="AD365" i="11"/>
  <c r="AK266" i="11"/>
  <c r="AC543" i="11"/>
  <c r="AD543" i="11" s="1"/>
  <c r="AC536" i="11"/>
  <c r="AD536" i="11" s="1"/>
  <c r="AD517" i="11"/>
  <c r="AC510" i="11"/>
  <c r="AD510" i="11" s="1"/>
  <c r="AD404" i="11"/>
  <c r="AD327" i="11"/>
  <c r="AD135" i="11"/>
  <c r="K50" i="13"/>
  <c r="AC638" i="11"/>
  <c r="AD638" i="11" s="1"/>
  <c r="AC623" i="11"/>
  <c r="AD623" i="11" s="1"/>
  <c r="AC587" i="11"/>
  <c r="AD587" i="11" s="1"/>
  <c r="AK585" i="11"/>
  <c r="AC570" i="11"/>
  <c r="AD570" i="11" s="1"/>
  <c r="AK375" i="11"/>
  <c r="AD359" i="11"/>
  <c r="AK359" i="11"/>
  <c r="AK357" i="11"/>
  <c r="AD357" i="11"/>
  <c r="AK108" i="11"/>
  <c r="AD95" i="11"/>
  <c r="AK34" i="11"/>
  <c r="K46" i="13"/>
  <c r="AC643" i="11"/>
  <c r="AD643" i="11" s="1"/>
  <c r="AC636" i="11"/>
  <c r="AD636" i="11" s="1"/>
  <c r="AC575" i="11"/>
  <c r="AD575" i="11" s="1"/>
  <c r="AK545" i="11"/>
  <c r="AK525" i="11"/>
  <c r="AK478" i="11"/>
  <c r="AK475" i="11"/>
  <c r="AD456" i="11"/>
  <c r="AK391" i="11"/>
  <c r="AK371" i="11"/>
  <c r="AD347" i="11"/>
  <c r="AK345" i="11"/>
  <c r="AK341" i="11"/>
  <c r="AK202" i="11"/>
  <c r="K42" i="13"/>
  <c r="AK268" i="11"/>
  <c r="AD600" i="11"/>
  <c r="AC583" i="11"/>
  <c r="AD583" i="11" s="1"/>
  <c r="AK581" i="11"/>
  <c r="AD571" i="11"/>
  <c r="AK550" i="11"/>
  <c r="AC532" i="11"/>
  <c r="AD532" i="11" s="1"/>
  <c r="AC527" i="11"/>
  <c r="AD527" i="11" s="1"/>
  <c r="AC525" i="11"/>
  <c r="AD525" i="11" s="1"/>
  <c r="AD523" i="11"/>
  <c r="AC520" i="11"/>
  <c r="AC492" i="11"/>
  <c r="AD492" i="11" s="1"/>
  <c r="AC429" i="11"/>
  <c r="AD429" i="11" s="1"/>
  <c r="AC420" i="11"/>
  <c r="AD420" i="11" s="1"/>
  <c r="AK416" i="11"/>
  <c r="AK409" i="11"/>
  <c r="AC400" i="11"/>
  <c r="AD400" i="11" s="1"/>
  <c r="AC373" i="11"/>
  <c r="AD373" i="11" s="1"/>
  <c r="AD343" i="11"/>
  <c r="AK330" i="11"/>
  <c r="AK319" i="11"/>
  <c r="AK298" i="11"/>
  <c r="AK271" i="11"/>
  <c r="AK241" i="11"/>
  <c r="AK483" i="11"/>
  <c r="AD440" i="11"/>
  <c r="AK396" i="11"/>
  <c r="AK380" i="11"/>
  <c r="AK231" i="11"/>
  <c r="AD617" i="11"/>
  <c r="AC539" i="11"/>
  <c r="AD539" i="11" s="1"/>
  <c r="AK531" i="11"/>
  <c r="AC490" i="11"/>
  <c r="AD490" i="11" s="1"/>
  <c r="AC452" i="11"/>
  <c r="AD452" i="11" s="1"/>
  <c r="AK445" i="11"/>
  <c r="AK367" i="11"/>
  <c r="AK186" i="11"/>
  <c r="AK73" i="11"/>
  <c r="AK9" i="11"/>
  <c r="AC644" i="11"/>
  <c r="AD644" i="11" s="1"/>
  <c r="AC639" i="11"/>
  <c r="AD639" i="11" s="1"/>
  <c r="AC627" i="11"/>
  <c r="AD627" i="11" s="1"/>
  <c r="AC605" i="11"/>
  <c r="AD605" i="11" s="1"/>
  <c r="AC591" i="11"/>
  <c r="AD591" i="11" s="1"/>
  <c r="AD579" i="11"/>
  <c r="AC509" i="11"/>
  <c r="AD509" i="11" s="1"/>
  <c r="AC504" i="11"/>
  <c r="AD504" i="11" s="1"/>
  <c r="AC499" i="11"/>
  <c r="AD499" i="11" s="1"/>
  <c r="AC432" i="11"/>
  <c r="AD432" i="11" s="1"/>
  <c r="AD423" i="11"/>
  <c r="AK388" i="11"/>
  <c r="AK370" i="11"/>
  <c r="AD348" i="11"/>
  <c r="AK261" i="11"/>
  <c r="AK128" i="11"/>
  <c r="AD128" i="11"/>
  <c r="K39" i="13"/>
  <c r="K43" i="13"/>
  <c r="K47" i="13"/>
  <c r="K51" i="13"/>
  <c r="K40" i="13"/>
  <c r="K44" i="13"/>
  <c r="K48" i="13"/>
  <c r="K52" i="13"/>
  <c r="K37" i="13"/>
  <c r="K41" i="13"/>
  <c r="K45" i="13"/>
  <c r="K49" i="13"/>
  <c r="K53" i="13"/>
  <c r="K36" i="13"/>
  <c r="AK623" i="11"/>
  <c r="AD560" i="11"/>
  <c r="AD553" i="11"/>
  <c r="AK540" i="11"/>
  <c r="AK497" i="11"/>
  <c r="AK493" i="11"/>
  <c r="AD476" i="11"/>
  <c r="AK451" i="11"/>
  <c r="AK360" i="11"/>
  <c r="AK358" i="11"/>
  <c r="AK312" i="11"/>
  <c r="AK307" i="11"/>
  <c r="AD62" i="11"/>
  <c r="AC59" i="11"/>
  <c r="AD59" i="11" s="1"/>
  <c r="AC341" i="11"/>
  <c r="AD341" i="11" s="1"/>
  <c r="AK339" i="11"/>
  <c r="AC322" i="11"/>
  <c r="AD322" i="11" s="1"/>
  <c r="AC320" i="11"/>
  <c r="AD320" i="11" s="1"/>
  <c r="AC306" i="11"/>
  <c r="AD306" i="11" s="1"/>
  <c r="AC297" i="11"/>
  <c r="AD297" i="11" s="1"/>
  <c r="AC250" i="11"/>
  <c r="AD250" i="11" s="1"/>
  <c r="AC240" i="11"/>
  <c r="AD240" i="11" s="1"/>
  <c r="AK229" i="11"/>
  <c r="AC206" i="11"/>
  <c r="AD206" i="11" s="1"/>
  <c r="AD181" i="11"/>
  <c r="AC146" i="11"/>
  <c r="AD146" i="11" s="1"/>
  <c r="AC144" i="11"/>
  <c r="AD144" i="11" s="1"/>
  <c r="AC130" i="11"/>
  <c r="AD130" i="11" s="1"/>
  <c r="AK126" i="11"/>
  <c r="AD118" i="11"/>
  <c r="AC115" i="11"/>
  <c r="AD115" i="11" s="1"/>
  <c r="AK58" i="11"/>
  <c r="AD14" i="11"/>
  <c r="AC471" i="11"/>
  <c r="AD471" i="11" s="1"/>
  <c r="AC469" i="11"/>
  <c r="AD469" i="11" s="1"/>
  <c r="AC459" i="11"/>
  <c r="AD459" i="11" s="1"/>
  <c r="AK457" i="11"/>
  <c r="AD447" i="11"/>
  <c r="AC444" i="11"/>
  <c r="AD444" i="11" s="1"/>
  <c r="AK440" i="11"/>
  <c r="AK439" i="11"/>
  <c r="AK431" i="11"/>
  <c r="AC407" i="11"/>
  <c r="AD407" i="11" s="1"/>
  <c r="AK405" i="11"/>
  <c r="AC402" i="11"/>
  <c r="AD402" i="11" s="1"/>
  <c r="AC393" i="11"/>
  <c r="AD393" i="11" s="1"/>
  <c r="AK349" i="11"/>
  <c r="AC337" i="11"/>
  <c r="AD337" i="11" s="1"/>
  <c r="AC330" i="11"/>
  <c r="AD330" i="11" s="1"/>
  <c r="AC318" i="11"/>
  <c r="AD318" i="11" s="1"/>
  <c r="AK314" i="11"/>
  <c r="AD309" i="11"/>
  <c r="AC295" i="11"/>
  <c r="AD295" i="11" s="1"/>
  <c r="AC293" i="11"/>
  <c r="AK282" i="11"/>
  <c r="AK276" i="11"/>
  <c r="AC268" i="11"/>
  <c r="AD268" i="11" s="1"/>
  <c r="AK239" i="11"/>
  <c r="AK227" i="11"/>
  <c r="AK209" i="11"/>
  <c r="AC186" i="11"/>
  <c r="AD186" i="11" s="1"/>
  <c r="AC174" i="11"/>
  <c r="AD174" i="11" s="1"/>
  <c r="AK172" i="11"/>
  <c r="AC158" i="11"/>
  <c r="AD158" i="11" s="1"/>
  <c r="AK140" i="11"/>
  <c r="AD98" i="11"/>
  <c r="AD85" i="11"/>
  <c r="AD50" i="11"/>
  <c r="AD37" i="11"/>
  <c r="AC19" i="11"/>
  <c r="AD19" i="11" s="1"/>
  <c r="AC179" i="11"/>
  <c r="AD179" i="11" s="1"/>
  <c r="AC156" i="11"/>
  <c r="AD156" i="11" s="1"/>
  <c r="AC149" i="11"/>
  <c r="AD149" i="11" s="1"/>
  <c r="AD126" i="11"/>
  <c r="AC273" i="11"/>
  <c r="AD273" i="11" s="1"/>
  <c r="AD271" i="11"/>
  <c r="AC258" i="11"/>
  <c r="AD258" i="11" s="1"/>
  <c r="AK256" i="11"/>
  <c r="AK246" i="11"/>
  <c r="AC243" i="11"/>
  <c r="AD243" i="11" s="1"/>
  <c r="AC236" i="11"/>
  <c r="AD236" i="11" s="1"/>
  <c r="AC222" i="11"/>
  <c r="AD222" i="11" s="1"/>
  <c r="AC220" i="11"/>
  <c r="AD220" i="11" s="1"/>
  <c r="AC218" i="11"/>
  <c r="AD218" i="11" s="1"/>
  <c r="AK216" i="11"/>
  <c r="AC198" i="11"/>
  <c r="AD198" i="11" s="1"/>
  <c r="AC196" i="11"/>
  <c r="AD196" i="11" s="1"/>
  <c r="AC163" i="11"/>
  <c r="AD163" i="11" s="1"/>
  <c r="AD93" i="11"/>
  <c r="AD80" i="11"/>
  <c r="AD73" i="11"/>
  <c r="AD32" i="11"/>
  <c r="AC27" i="11"/>
  <c r="AD27" i="11" s="1"/>
  <c r="AD25" i="11"/>
  <c r="AK20" i="11"/>
  <c r="AD131" i="11"/>
  <c r="AC111" i="11"/>
  <c r="AD111" i="11" s="1"/>
  <c r="AC103" i="11"/>
  <c r="AD103" i="11" s="1"/>
  <c r="AK408" i="11"/>
  <c r="AC391" i="11"/>
  <c r="AD391" i="11" s="1"/>
  <c r="AC386" i="11"/>
  <c r="AD386" i="11" s="1"/>
  <c r="AD384" i="11"/>
  <c r="AC360" i="11"/>
  <c r="AD360" i="11" s="1"/>
  <c r="AK348" i="11"/>
  <c r="AK331" i="11"/>
  <c r="AC321" i="11"/>
  <c r="AD321" i="11" s="1"/>
  <c r="AK294" i="11"/>
  <c r="AK283" i="11"/>
  <c r="AK259" i="11"/>
  <c r="AK257" i="11"/>
  <c r="AK235" i="11"/>
  <c r="AK219" i="11"/>
  <c r="AK212" i="11"/>
  <c r="AK171" i="11"/>
  <c r="AC147" i="11"/>
  <c r="AD147" i="11" s="1"/>
  <c r="AK136" i="11"/>
  <c r="AK124" i="11"/>
  <c r="AD114" i="11"/>
  <c r="AK56" i="11"/>
  <c r="AD38" i="11"/>
  <c r="AK468" i="11"/>
  <c r="AK435" i="11"/>
  <c r="AC410" i="11"/>
  <c r="AD410" i="11" s="1"/>
  <c r="AC396" i="11"/>
  <c r="AD396" i="11" s="1"/>
  <c r="AK387" i="11"/>
  <c r="AC345" i="11"/>
  <c r="AD345" i="11" s="1"/>
  <c r="AD336" i="11"/>
  <c r="AC331" i="11"/>
  <c r="AD331" i="11" s="1"/>
  <c r="AC326" i="11"/>
  <c r="AD326" i="11" s="1"/>
  <c r="AK324" i="11"/>
  <c r="AC305" i="11"/>
  <c r="AD305" i="11" s="1"/>
  <c r="AK297" i="11"/>
  <c r="AC285" i="11"/>
  <c r="AD285" i="11" s="1"/>
  <c r="AD283" i="11"/>
  <c r="AK260" i="11"/>
  <c r="AK252" i="11"/>
  <c r="AC234" i="11"/>
  <c r="AD234" i="11" s="1"/>
  <c r="AC192" i="11"/>
  <c r="AC187" i="11"/>
  <c r="AD187" i="11" s="1"/>
  <c r="AK183" i="11"/>
  <c r="AK180" i="11"/>
  <c r="AC175" i="11"/>
  <c r="AD175" i="11" s="1"/>
  <c r="AC168" i="11"/>
  <c r="AD168" i="11" s="1"/>
  <c r="AC166" i="11"/>
  <c r="AD166" i="11" s="1"/>
  <c r="AK146" i="11"/>
  <c r="AC136" i="11"/>
  <c r="AD136" i="11" s="1"/>
  <c r="AC124" i="11"/>
  <c r="AD124" i="11" s="1"/>
  <c r="AC119" i="11"/>
  <c r="AD119" i="11" s="1"/>
  <c r="AK115" i="11"/>
  <c r="AK102" i="11"/>
  <c r="AC83" i="11"/>
  <c r="AD83" i="11" s="1"/>
  <c r="AC76" i="11"/>
  <c r="AD76" i="11" s="1"/>
  <c r="AD66" i="11"/>
  <c r="AK62" i="11"/>
  <c r="AD56" i="11"/>
  <c r="AC35" i="11"/>
  <c r="AD35" i="11" s="1"/>
  <c r="AC15" i="11"/>
  <c r="AD15" i="11" s="1"/>
  <c r="AD10" i="11"/>
  <c r="AK215" i="11"/>
  <c r="AK208" i="11"/>
  <c r="AK148" i="11"/>
  <c r="AK112" i="11"/>
  <c r="AK104" i="11"/>
  <c r="AD46" i="11"/>
  <c r="AC43" i="11"/>
  <c r="AC28" i="11"/>
  <c r="AD28" i="11" s="1"/>
  <c r="AD18" i="11"/>
  <c r="AK14" i="11"/>
  <c r="AD13" i="11"/>
  <c r="AC338" i="11"/>
  <c r="AD338" i="11" s="1"/>
  <c r="AC329" i="11"/>
  <c r="AD329" i="11" s="1"/>
  <c r="AC317" i="11"/>
  <c r="AD317" i="11" s="1"/>
  <c r="AC313" i="11"/>
  <c r="AD313" i="11" s="1"/>
  <c r="AK233" i="11"/>
  <c r="AC223" i="11"/>
  <c r="AD223" i="11" s="1"/>
  <c r="AC208" i="11"/>
  <c r="AD208" i="11" s="1"/>
  <c r="AC201" i="11"/>
  <c r="AD201" i="11" s="1"/>
  <c r="AK191" i="11"/>
  <c r="AC190" i="11"/>
  <c r="AD190" i="11" s="1"/>
  <c r="AC178" i="11"/>
  <c r="AD178" i="11" s="1"/>
  <c r="AK167" i="11"/>
  <c r="AC134" i="11"/>
  <c r="AD134" i="11" s="1"/>
  <c r="AK118" i="11"/>
  <c r="AC112" i="11"/>
  <c r="AD112" i="11" s="1"/>
  <c r="AC99" i="11"/>
  <c r="AD99" i="11" s="1"/>
  <c r="AD94" i="11"/>
  <c r="AK84" i="11"/>
  <c r="AC71" i="11"/>
  <c r="AC51" i="11"/>
  <c r="AD51" i="11" s="1"/>
  <c r="AK36" i="11"/>
  <c r="AD26" i="11"/>
  <c r="AC308" i="11"/>
  <c r="AD308" i="11" s="1"/>
  <c r="AC299" i="11"/>
  <c r="AD299" i="11" s="1"/>
  <c r="AC272" i="11"/>
  <c r="AD272" i="11" s="1"/>
  <c r="AC265" i="11"/>
  <c r="AD265" i="11" s="1"/>
  <c r="AC242" i="11"/>
  <c r="AD242" i="11" s="1"/>
  <c r="AC219" i="11"/>
  <c r="AD219" i="11" s="1"/>
  <c r="AK211" i="11"/>
  <c r="AC199" i="11"/>
  <c r="AD199" i="11" s="1"/>
  <c r="AC171" i="11"/>
  <c r="AD171" i="11" s="1"/>
  <c r="AC162" i="11"/>
  <c r="AD162" i="11" s="1"/>
  <c r="AC127" i="11"/>
  <c r="AD127" i="11" s="1"/>
  <c r="AD110" i="11"/>
  <c r="AC104" i="11"/>
  <c r="AD104" i="11" s="1"/>
  <c r="AK90" i="11"/>
  <c r="AC64" i="11"/>
  <c r="AD64" i="11" s="1"/>
  <c r="AK42" i="11"/>
  <c r="AK22" i="11"/>
  <c r="AK465" i="12"/>
  <c r="AD607" i="12"/>
  <c r="AK607" i="12"/>
  <c r="AD511" i="12"/>
  <c r="AK145" i="12"/>
  <c r="AK405" i="12"/>
  <c r="AK281" i="12"/>
  <c r="AD9" i="12"/>
  <c r="AD647" i="12"/>
  <c r="AK647" i="12"/>
  <c r="AK577" i="12"/>
  <c r="AK569" i="12"/>
  <c r="AD569" i="12"/>
  <c r="AK530" i="12"/>
  <c r="AK522" i="12"/>
  <c r="AK316" i="12"/>
  <c r="AD581" i="12"/>
  <c r="AK567" i="12"/>
  <c r="AD453" i="12"/>
  <c r="AK453" i="12"/>
  <c r="AK414" i="12"/>
  <c r="AK410" i="12"/>
  <c r="AK9" i="12"/>
  <c r="AD623" i="12"/>
  <c r="AK617" i="12"/>
  <c r="AD617" i="12"/>
  <c r="AK292" i="12"/>
  <c r="O40" i="13"/>
  <c r="O44" i="13"/>
  <c r="O48" i="13"/>
  <c r="O52" i="13"/>
  <c r="O37" i="13"/>
  <c r="O41" i="13"/>
  <c r="O45" i="13"/>
  <c r="O49" i="13"/>
  <c r="O53" i="13"/>
  <c r="O38" i="13"/>
  <c r="O42" i="13"/>
  <c r="O46" i="13"/>
  <c r="O50" i="13"/>
  <c r="O54" i="13"/>
  <c r="O36" i="13"/>
  <c r="O39" i="13"/>
  <c r="O43" i="13"/>
  <c r="O47" i="13"/>
  <c r="O51" i="13"/>
  <c r="AK474" i="12"/>
  <c r="AK593" i="12"/>
  <c r="AD593" i="12"/>
  <c r="AK591" i="12"/>
  <c r="AD591" i="12"/>
  <c r="AK633" i="12"/>
  <c r="AK368" i="12"/>
  <c r="AK364" i="12"/>
  <c r="AK31" i="12"/>
  <c r="AK576" i="12"/>
  <c r="AK527" i="12"/>
  <c r="AD527" i="12"/>
  <c r="AK525" i="12"/>
  <c r="AK506" i="12"/>
  <c r="AD493" i="12"/>
  <c r="AD489" i="12"/>
  <c r="AD487" i="12"/>
  <c r="AD637" i="12"/>
  <c r="AK564" i="12"/>
  <c r="AK553" i="12"/>
  <c r="AD519" i="12"/>
  <c r="AK538" i="12"/>
  <c r="AK436" i="12"/>
  <c r="AC642" i="12"/>
  <c r="AD642" i="12" s="1"/>
  <c r="AC616" i="12"/>
  <c r="AD616" i="12" s="1"/>
  <c r="AD611" i="12"/>
  <c r="AC590" i="12"/>
  <c r="AD590" i="12" s="1"/>
  <c r="AC568" i="12"/>
  <c r="AD568" i="12" s="1"/>
  <c r="AD554" i="12"/>
  <c r="AC534" i="12"/>
  <c r="AD534" i="12" s="1"/>
  <c r="AK532" i="12"/>
  <c r="AC502" i="12"/>
  <c r="AD502" i="12" s="1"/>
  <c r="AK500" i="12"/>
  <c r="AK329" i="12"/>
  <c r="AC319" i="12"/>
  <c r="AD319" i="12" s="1"/>
  <c r="AD233" i="12"/>
  <c r="AK187" i="12"/>
  <c r="AD136" i="12"/>
  <c r="AK41" i="12"/>
  <c r="AD39" i="12"/>
  <c r="AK39" i="12"/>
  <c r="AC624" i="12"/>
  <c r="AD624" i="12" s="1"/>
  <c r="AC619" i="12"/>
  <c r="AD601" i="12"/>
  <c r="AC598" i="12"/>
  <c r="AD598" i="12" s="1"/>
  <c r="AK566" i="12"/>
  <c r="AD559" i="12"/>
  <c r="AC544" i="12"/>
  <c r="AD544" i="12" s="1"/>
  <c r="AK523" i="12"/>
  <c r="AC522" i="12"/>
  <c r="AD522" i="12" s="1"/>
  <c r="AC512" i="12"/>
  <c r="AD512" i="12" s="1"/>
  <c r="AD505" i="12"/>
  <c r="AK491" i="12"/>
  <c r="AC490" i="12"/>
  <c r="AD490" i="12" s="1"/>
  <c r="AC480" i="12"/>
  <c r="AD480" i="12" s="1"/>
  <c r="AK476" i="12"/>
  <c r="AD469" i="12"/>
  <c r="AD456" i="12"/>
  <c r="AC449" i="12"/>
  <c r="AD449" i="12" s="1"/>
  <c r="AK432" i="12"/>
  <c r="AD425" i="12"/>
  <c r="AC396" i="12"/>
  <c r="AD396" i="12" s="1"/>
  <c r="AK353" i="12"/>
  <c r="AC337" i="12"/>
  <c r="AD337" i="12" s="1"/>
  <c r="AC326" i="12"/>
  <c r="AD326" i="12" s="1"/>
  <c r="AC324" i="12"/>
  <c r="AD324" i="12" s="1"/>
  <c r="AC313" i="12"/>
  <c r="AD313" i="12" s="1"/>
  <c r="AK311" i="12"/>
  <c r="AC298" i="12"/>
  <c r="AD298" i="12" s="1"/>
  <c r="AK294" i="12"/>
  <c r="AK240" i="12"/>
  <c r="AK236" i="12"/>
  <c r="AC220" i="12"/>
  <c r="AD220" i="12" s="1"/>
  <c r="AC640" i="12"/>
  <c r="AD640" i="12" s="1"/>
  <c r="AC635" i="12"/>
  <c r="AD635" i="12" s="1"/>
  <c r="AC614" i="12"/>
  <c r="AD614" i="12" s="1"/>
  <c r="AK579" i="12"/>
  <c r="AC566" i="12"/>
  <c r="AD566" i="12" s="1"/>
  <c r="AK555" i="12"/>
  <c r="AC542" i="12"/>
  <c r="AD542" i="12" s="1"/>
  <c r="AK540" i="12"/>
  <c r="AC525" i="12"/>
  <c r="AD525" i="12" s="1"/>
  <c r="AK508" i="12"/>
  <c r="AC483" i="12"/>
  <c r="AD483" i="12" s="1"/>
  <c r="AC465" i="12"/>
  <c r="AD465" i="12" s="1"/>
  <c r="AK461" i="12"/>
  <c r="AK434" i="12"/>
  <c r="AC414" i="12"/>
  <c r="AD414" i="12" s="1"/>
  <c r="AC410" i="12"/>
  <c r="AD410" i="12" s="1"/>
  <c r="AC405" i="12"/>
  <c r="AD405" i="12" s="1"/>
  <c r="AK403" i="12"/>
  <c r="AD401" i="12"/>
  <c r="AD385" i="12"/>
  <c r="AC382" i="12"/>
  <c r="AD382" i="12" s="1"/>
  <c r="AD380" i="12"/>
  <c r="AK360" i="12"/>
  <c r="AK359" i="12"/>
  <c r="AD344" i="12"/>
  <c r="AC311" i="12"/>
  <c r="AD311" i="12" s="1"/>
  <c r="AD309" i="12"/>
  <c r="AK307" i="12"/>
  <c r="AD305" i="12"/>
  <c r="AK288" i="12"/>
  <c r="AC283" i="12"/>
  <c r="AD283" i="12" s="1"/>
  <c r="AD257" i="12"/>
  <c r="AK257" i="12"/>
  <c r="AC227" i="12"/>
  <c r="AD227" i="12" s="1"/>
  <c r="AK170" i="12"/>
  <c r="AK69" i="12"/>
  <c r="AD33" i="12"/>
  <c r="AC630" i="12"/>
  <c r="AD630" i="12" s="1"/>
  <c r="AC586" i="12"/>
  <c r="AD586" i="12" s="1"/>
  <c r="AK572" i="12"/>
  <c r="AC562" i="12"/>
  <c r="AD562" i="12" s="1"/>
  <c r="AK560" i="12"/>
  <c r="AC552" i="12"/>
  <c r="AD552" i="12" s="1"/>
  <c r="AK550" i="12"/>
  <c r="AC523" i="12"/>
  <c r="AD523" i="12" s="1"/>
  <c r="AK519" i="12"/>
  <c r="AK518" i="12"/>
  <c r="AK497" i="12"/>
  <c r="AK496" i="12"/>
  <c r="AC491" i="12"/>
  <c r="AD491" i="12" s="1"/>
  <c r="AK487" i="12"/>
  <c r="AK486" i="12"/>
  <c r="AC421" i="12"/>
  <c r="AD421" i="12" s="1"/>
  <c r="AK371" i="12"/>
  <c r="AK362" i="12"/>
  <c r="AC359" i="12"/>
  <c r="AD359" i="12" s="1"/>
  <c r="AC353" i="12"/>
  <c r="AD353" i="12" s="1"/>
  <c r="AC318" i="12"/>
  <c r="AD318" i="12" s="1"/>
  <c r="AD286" i="12"/>
  <c r="AC255" i="12"/>
  <c r="AD255" i="12" s="1"/>
  <c r="AC238" i="12"/>
  <c r="AD238" i="12" s="1"/>
  <c r="AK17" i="12"/>
  <c r="AD59" i="12"/>
  <c r="AK59" i="12"/>
  <c r="AC646" i="12"/>
  <c r="AD646" i="12" s="1"/>
  <c r="AC602" i="12"/>
  <c r="AD602" i="12" s="1"/>
  <c r="AC560" i="12"/>
  <c r="AC555" i="12"/>
  <c r="AD555" i="12" s="1"/>
  <c r="AC550" i="12"/>
  <c r="AD550" i="12" s="1"/>
  <c r="AK539" i="12"/>
  <c r="AC538" i="12"/>
  <c r="AD538" i="12" s="1"/>
  <c r="AC518" i="12"/>
  <c r="AK507" i="12"/>
  <c r="AC506" i="12"/>
  <c r="AD506" i="12" s="1"/>
  <c r="AC496" i="12"/>
  <c r="AD496" i="12" s="1"/>
  <c r="AC486" i="12"/>
  <c r="AD486" i="12" s="1"/>
  <c r="AK484" i="12"/>
  <c r="AC479" i="12"/>
  <c r="AD479" i="12" s="1"/>
  <c r="AK477" i="12"/>
  <c r="AK468" i="12"/>
  <c r="AK376" i="12"/>
  <c r="AC340" i="12"/>
  <c r="AD340" i="12" s="1"/>
  <c r="AC316" i="12"/>
  <c r="AD179" i="12"/>
  <c r="AK123" i="12"/>
  <c r="AC57" i="12"/>
  <c r="AD57" i="12" s="1"/>
  <c r="AD55" i="12"/>
  <c r="AK549" i="12"/>
  <c r="AC531" i="12"/>
  <c r="AD531" i="12" s="1"/>
  <c r="AK524" i="12"/>
  <c r="AK517" i="12"/>
  <c r="AK495" i="12"/>
  <c r="AC477" i="12"/>
  <c r="AD477" i="12" s="1"/>
  <c r="AC470" i="12"/>
  <c r="AD470" i="12" s="1"/>
  <c r="AK455" i="12"/>
  <c r="AC437" i="12"/>
  <c r="AD437" i="12" s="1"/>
  <c r="AC417" i="12"/>
  <c r="AD417" i="12" s="1"/>
  <c r="AK386" i="12"/>
  <c r="AD374" i="12"/>
  <c r="AC369" i="12"/>
  <c r="AD369" i="12" s="1"/>
  <c r="AK350" i="12"/>
  <c r="AK345" i="12"/>
  <c r="AC323" i="12"/>
  <c r="AD323" i="12" s="1"/>
  <c r="AK321" i="12"/>
  <c r="AC299" i="12"/>
  <c r="AD299" i="12" s="1"/>
  <c r="AK285" i="12"/>
  <c r="AC273" i="12"/>
  <c r="AD273" i="12" s="1"/>
  <c r="AK196" i="12"/>
  <c r="AK194" i="12"/>
  <c r="AK192" i="12"/>
  <c r="AK582" i="12"/>
  <c r="AK492" i="12"/>
  <c r="AD464" i="12"/>
  <c r="AK444" i="12"/>
  <c r="AK400" i="12"/>
  <c r="AK358" i="12"/>
  <c r="AK337" i="12"/>
  <c r="AK330" i="12"/>
  <c r="AK304" i="12"/>
  <c r="AK269" i="12"/>
  <c r="AK169" i="12"/>
  <c r="AK163" i="12"/>
  <c r="AK161" i="12"/>
  <c r="AC626" i="12"/>
  <c r="AD626" i="12" s="1"/>
  <c r="AC600" i="12"/>
  <c r="AD600" i="12" s="1"/>
  <c r="AC595" i="12"/>
  <c r="AD595" i="12" s="1"/>
  <c r="AC563" i="12"/>
  <c r="AD563" i="12" s="1"/>
  <c r="AC558" i="12"/>
  <c r="AD558" i="12" s="1"/>
  <c r="AC546" i="12"/>
  <c r="AC536" i="12"/>
  <c r="AD536" i="12" s="1"/>
  <c r="AC514" i="12"/>
  <c r="AD514" i="12" s="1"/>
  <c r="AC509" i="12"/>
  <c r="AD509" i="12" s="1"/>
  <c r="AC504" i="12"/>
  <c r="AD504" i="12" s="1"/>
  <c r="AC462" i="12"/>
  <c r="AD462" i="12" s="1"/>
  <c r="AC460" i="12"/>
  <c r="AD460" i="12" s="1"/>
  <c r="AC446" i="12"/>
  <c r="AD446" i="12" s="1"/>
  <c r="AC422" i="12"/>
  <c r="AD422" i="12" s="1"/>
  <c r="AC393" i="12"/>
  <c r="AD393" i="12" s="1"/>
  <c r="AC381" i="12"/>
  <c r="AD381" i="12" s="1"/>
  <c r="AK379" i="12"/>
  <c r="AD372" i="12"/>
  <c r="AK365" i="12"/>
  <c r="AC358" i="12"/>
  <c r="AD358" i="12" s="1"/>
  <c r="AK352" i="12"/>
  <c r="AC345" i="12"/>
  <c r="AD345" i="12" s="1"/>
  <c r="AK341" i="12"/>
  <c r="AC332" i="12"/>
  <c r="AD332" i="12" s="1"/>
  <c r="AC321" i="12"/>
  <c r="AD321" i="12" s="1"/>
  <c r="AK317" i="12"/>
  <c r="AC308" i="12"/>
  <c r="AD308" i="12" s="1"/>
  <c r="AC306" i="12"/>
  <c r="AD306" i="12" s="1"/>
  <c r="AD278" i="12"/>
  <c r="AK276" i="12"/>
  <c r="AK263" i="12"/>
  <c r="AC217" i="12"/>
  <c r="AD217" i="12" s="1"/>
  <c r="AC213" i="12"/>
  <c r="AD213" i="12" s="1"/>
  <c r="AC169" i="12"/>
  <c r="AD169" i="12" s="1"/>
  <c r="AC167" i="12"/>
  <c r="AD167" i="12" s="1"/>
  <c r="AK157" i="12"/>
  <c r="AK107" i="12"/>
  <c r="AD49" i="12"/>
  <c r="AK49" i="12"/>
  <c r="AK275" i="12"/>
  <c r="AK266" i="12"/>
  <c r="AD261" i="12"/>
  <c r="AC214" i="12"/>
  <c r="AD214" i="12" s="1"/>
  <c r="AC205" i="12"/>
  <c r="AD205" i="12" s="1"/>
  <c r="AC186" i="12"/>
  <c r="AD186" i="12" s="1"/>
  <c r="AK184" i="12"/>
  <c r="AK180" i="12"/>
  <c r="AK155" i="12"/>
  <c r="AC134" i="12"/>
  <c r="AD134" i="12" s="1"/>
  <c r="AC101" i="12"/>
  <c r="AD101" i="12" s="1"/>
  <c r="AC79" i="12"/>
  <c r="AD79" i="12" s="1"/>
  <c r="AC58" i="12"/>
  <c r="AD58" i="12" s="1"/>
  <c r="AC41" i="12"/>
  <c r="AK25" i="12"/>
  <c r="AC17" i="12"/>
  <c r="AD17" i="12" s="1"/>
  <c r="AC15" i="12"/>
  <c r="AD15" i="12" s="1"/>
  <c r="AK178" i="12"/>
  <c r="AK158" i="12"/>
  <c r="AK21" i="12"/>
  <c r="AK471" i="12"/>
  <c r="AK460" i="12"/>
  <c r="AK458" i="12"/>
  <c r="AC441" i="12"/>
  <c r="AD441" i="12" s="1"/>
  <c r="AK437" i="12"/>
  <c r="AK424" i="12"/>
  <c r="AK417" i="12"/>
  <c r="AC390" i="12"/>
  <c r="AD390" i="12" s="1"/>
  <c r="AC362" i="12"/>
  <c r="AD362" i="12" s="1"/>
  <c r="AC357" i="12"/>
  <c r="AD357" i="12" s="1"/>
  <c r="AC335" i="12"/>
  <c r="AD335" i="12" s="1"/>
  <c r="AK280" i="12"/>
  <c r="AC275" i="12"/>
  <c r="AD275" i="12" s="1"/>
  <c r="AK259" i="12"/>
  <c r="AC252" i="12"/>
  <c r="AD252" i="12" s="1"/>
  <c r="AC243" i="12"/>
  <c r="AD243" i="12" s="1"/>
  <c r="AC241" i="12"/>
  <c r="AD241" i="12" s="1"/>
  <c r="AC239" i="12"/>
  <c r="AD239" i="12" s="1"/>
  <c r="AK235" i="12"/>
  <c r="AC212" i="12"/>
  <c r="AD212" i="12" s="1"/>
  <c r="AK210" i="12"/>
  <c r="AK208" i="12"/>
  <c r="AC201" i="12"/>
  <c r="AD201" i="12" s="1"/>
  <c r="AC195" i="12"/>
  <c r="AD195" i="12" s="1"/>
  <c r="AC193" i="12"/>
  <c r="AD193" i="12" s="1"/>
  <c r="AK191" i="12"/>
  <c r="AK189" i="12"/>
  <c r="AC168" i="12"/>
  <c r="AD168" i="12" s="1"/>
  <c r="AK151" i="12"/>
  <c r="AK142" i="12"/>
  <c r="AK129" i="12"/>
  <c r="AC117" i="12"/>
  <c r="AC115" i="12"/>
  <c r="AD115" i="12" s="1"/>
  <c r="AK98" i="12"/>
  <c r="AC90" i="12"/>
  <c r="AD90" i="12" s="1"/>
  <c r="AC88" i="12"/>
  <c r="AD88" i="12" s="1"/>
  <c r="AC65" i="12"/>
  <c r="AD65" i="12" s="1"/>
  <c r="AK44" i="12"/>
  <c r="AK33" i="12"/>
  <c r="AC189" i="12"/>
  <c r="AD189" i="12" s="1"/>
  <c r="AC180" i="12"/>
  <c r="AD180" i="12" s="1"/>
  <c r="AC175" i="12"/>
  <c r="AD175" i="12" s="1"/>
  <c r="AC63" i="12"/>
  <c r="AD63" i="12" s="1"/>
  <c r="AC42" i="12"/>
  <c r="AD42" i="12" s="1"/>
  <c r="AD35" i="12"/>
  <c r="AC292" i="12"/>
  <c r="AD292" i="12" s="1"/>
  <c r="AC285" i="12"/>
  <c r="AD285" i="12" s="1"/>
  <c r="AK283" i="12"/>
  <c r="AC271" i="12"/>
  <c r="AD271" i="12" s="1"/>
  <c r="AK251" i="12"/>
  <c r="AK249" i="12"/>
  <c r="AK247" i="12"/>
  <c r="AC244" i="12"/>
  <c r="AD244" i="12" s="1"/>
  <c r="AC231" i="12"/>
  <c r="AD231" i="12" s="1"/>
  <c r="AC229" i="12"/>
  <c r="AD229" i="12" s="1"/>
  <c r="AK220" i="12"/>
  <c r="AC178" i="12"/>
  <c r="AD178" i="12" s="1"/>
  <c r="AK156" i="12"/>
  <c r="AC149" i="12"/>
  <c r="AD149" i="12" s="1"/>
  <c r="AK110" i="12"/>
  <c r="AC98" i="12"/>
  <c r="AD98" i="12" s="1"/>
  <c r="AC68" i="12"/>
  <c r="AD68" i="12" s="1"/>
  <c r="AK47" i="12"/>
  <c r="AC23" i="12"/>
  <c r="AD23" i="12" s="1"/>
  <c r="AC183" i="12"/>
  <c r="AD183" i="12" s="1"/>
  <c r="AK125" i="12"/>
  <c r="AC116" i="12"/>
  <c r="AC114" i="12"/>
  <c r="AD114" i="12" s="1"/>
  <c r="AC54" i="12"/>
  <c r="AD54" i="12" s="1"/>
  <c r="AC47" i="12"/>
  <c r="AD47" i="12" s="1"/>
  <c r="AC147" i="12"/>
  <c r="AD147" i="12" s="1"/>
  <c r="AK134" i="12"/>
  <c r="AK130" i="12"/>
  <c r="AC127" i="12"/>
  <c r="AD127" i="12" s="1"/>
  <c r="AK96" i="12"/>
  <c r="AK83" i="12"/>
  <c r="AK58" i="12"/>
  <c r="AK43" i="12"/>
  <c r="AK34" i="12"/>
  <c r="AC12" i="12"/>
  <c r="AD12" i="12" s="1"/>
  <c r="AK298" i="12"/>
  <c r="AC297" i="12"/>
  <c r="AD297" i="12" s="1"/>
  <c r="AC293" i="12"/>
  <c r="AD293" i="12" s="1"/>
  <c r="AC279" i="12"/>
  <c r="AD279" i="12" s="1"/>
  <c r="AC272" i="12"/>
  <c r="AD272" i="12" s="1"/>
  <c r="AK270" i="12"/>
  <c r="AK256" i="12"/>
  <c r="AC225" i="12"/>
  <c r="AD225" i="12" s="1"/>
  <c r="AK214" i="12"/>
  <c r="AK195" i="12"/>
  <c r="AK166" i="12"/>
  <c r="AC161" i="12"/>
  <c r="AK148" i="12"/>
  <c r="AC138" i="12"/>
  <c r="AD138" i="12" s="1"/>
  <c r="AK126" i="12"/>
  <c r="AC110" i="12"/>
  <c r="AD110" i="12" s="1"/>
  <c r="AK106" i="12"/>
  <c r="AC105" i="12"/>
  <c r="AD105" i="12" s="1"/>
  <c r="AC103" i="12"/>
  <c r="AD103" i="12" s="1"/>
  <c r="AK90" i="12"/>
  <c r="AC87" i="12"/>
  <c r="AD87" i="12" s="1"/>
  <c r="AC85" i="12"/>
  <c r="AD85" i="12" s="1"/>
  <c r="AC62" i="12"/>
  <c r="AD62" i="12" s="1"/>
  <c r="AC43" i="12"/>
  <c r="AD43" i="12" s="1"/>
  <c r="AC36" i="12"/>
  <c r="AD36" i="12" s="1"/>
  <c r="AK29" i="12"/>
  <c r="AC26" i="12"/>
  <c r="AD26" i="12" s="1"/>
  <c r="AC19" i="12"/>
  <c r="AD19" i="12" s="1"/>
  <c r="AC10" i="12"/>
  <c r="AD10" i="12" s="1"/>
  <c r="AK11" i="12"/>
  <c r="AK552" i="12"/>
  <c r="AK526" i="12"/>
  <c r="AD500" i="12"/>
  <c r="AK475" i="12"/>
  <c r="AD475" i="12"/>
  <c r="AK295" i="12"/>
  <c r="AD295" i="12"/>
  <c r="AK239" i="12"/>
  <c r="AK237" i="12"/>
  <c r="AK207" i="12"/>
  <c r="AK185" i="12"/>
  <c r="AD634" i="12"/>
  <c r="AD610" i="12"/>
  <c r="AD508" i="12"/>
  <c r="AD458" i="12"/>
  <c r="AD121" i="12"/>
  <c r="AK121" i="12"/>
  <c r="AK76" i="12"/>
  <c r="AD76" i="12"/>
  <c r="AK568" i="12"/>
  <c r="AC547" i="12"/>
  <c r="AD547" i="12" s="1"/>
  <c r="AK542" i="12"/>
  <c r="AD516" i="12"/>
  <c r="AD431" i="12"/>
  <c r="AK413" i="12"/>
  <c r="AC392" i="12"/>
  <c r="AD392" i="12" s="1"/>
  <c r="AK300" i="12"/>
  <c r="AK101" i="12"/>
  <c r="AK554" i="12"/>
  <c r="AD540" i="12"/>
  <c r="AK469" i="12"/>
  <c r="AK231" i="12"/>
  <c r="AK229" i="12"/>
  <c r="AK215" i="12"/>
  <c r="AK201" i="12"/>
  <c r="AK479" i="12"/>
  <c r="AK51" i="12"/>
  <c r="AD644" i="12"/>
  <c r="AD636" i="12"/>
  <c r="AD620" i="12"/>
  <c r="AD612" i="12"/>
  <c r="AD604" i="12"/>
  <c r="AD596" i="12"/>
  <c r="AD588" i="12"/>
  <c r="AD580" i="12"/>
  <c r="AK536" i="12"/>
  <c r="AK510" i="12"/>
  <c r="AD484" i="12"/>
  <c r="AD367" i="12"/>
  <c r="AK254" i="12"/>
  <c r="AK252" i="12"/>
  <c r="AK223" i="12"/>
  <c r="AD223" i="12"/>
  <c r="AK482" i="12"/>
  <c r="AD452" i="12"/>
  <c r="AK452" i="12"/>
  <c r="AD440" i="12"/>
  <c r="AK440" i="12"/>
  <c r="AK308" i="12"/>
  <c r="AK200" i="12"/>
  <c r="AK463" i="12"/>
  <c r="AD463" i="12"/>
  <c r="AD429" i="12"/>
  <c r="AK429" i="12"/>
  <c r="AK404" i="12"/>
  <c r="AK356" i="12"/>
  <c r="AK338" i="12"/>
  <c r="AK149" i="12"/>
  <c r="AK632" i="12"/>
  <c r="AK616" i="12"/>
  <c r="AK600" i="12"/>
  <c r="AK584" i="12"/>
  <c r="AK558" i="12"/>
  <c r="AD532" i="12"/>
  <c r="AK488" i="12"/>
  <c r="AD468" i="12"/>
  <c r="AD434" i="12"/>
  <c r="AK318" i="12"/>
  <c r="AD284" i="12"/>
  <c r="AK284" i="12"/>
  <c r="AK167" i="12"/>
  <c r="AK165" i="12"/>
  <c r="AD144" i="12"/>
  <c r="AK124" i="12"/>
  <c r="AD124" i="12"/>
  <c r="AK60" i="12"/>
  <c r="AC579" i="12"/>
  <c r="AD579" i="12" s="1"/>
  <c r="AK574" i="12"/>
  <c r="AK562" i="12"/>
  <c r="AD548" i="12"/>
  <c r="AK504" i="12"/>
  <c r="AD471" i="12"/>
  <c r="AC461" i="12"/>
  <c r="AD461" i="12" s="1"/>
  <c r="AC451" i="12"/>
  <c r="AD451" i="12" s="1"/>
  <c r="AD444" i="12"/>
  <c r="AK393" i="12"/>
  <c r="AD352" i="12"/>
  <c r="AD325" i="12"/>
  <c r="AK325" i="12"/>
  <c r="AD307" i="12"/>
  <c r="AC277" i="12"/>
  <c r="AD277" i="12" s="1"/>
  <c r="AD270" i="12"/>
  <c r="AC210" i="12"/>
  <c r="AD210" i="12" s="1"/>
  <c r="AK186" i="12"/>
  <c r="AC156" i="12"/>
  <c r="AD156" i="12" s="1"/>
  <c r="AC154" i="12"/>
  <c r="AD154" i="12" s="1"/>
  <c r="AK152" i="12"/>
  <c r="AD152" i="12"/>
  <c r="AK65" i="12"/>
  <c r="AK24" i="12"/>
  <c r="AD24" i="12"/>
  <c r="AK15" i="12"/>
  <c r="AK12" i="12"/>
  <c r="AD638" i="12"/>
  <c r="AK638" i="12"/>
  <c r="AK622" i="12"/>
  <c r="AK606" i="12"/>
  <c r="AK590" i="12"/>
  <c r="AK570" i="12"/>
  <c r="AC416" i="12"/>
  <c r="AD416" i="12" s="1"/>
  <c r="AK401" i="12"/>
  <c r="AK578" i="12"/>
  <c r="AD564" i="12"/>
  <c r="AD546" i="12"/>
  <c r="AK520" i="12"/>
  <c r="AC499" i="12"/>
  <c r="AD499" i="12" s="1"/>
  <c r="AK494" i="12"/>
  <c r="AK447" i="12"/>
  <c r="AD447" i="12"/>
  <c r="AD412" i="12"/>
  <c r="AK412" i="12"/>
  <c r="AC341" i="12"/>
  <c r="AD341" i="12" s="1"/>
  <c r="AK339" i="12"/>
  <c r="AK332" i="12"/>
  <c r="AC303" i="12"/>
  <c r="AD303" i="12" s="1"/>
  <c r="AK301" i="12"/>
  <c r="AD245" i="12"/>
  <c r="AD75" i="12"/>
  <c r="AK75" i="12"/>
  <c r="AK73" i="12"/>
  <c r="AK32" i="12"/>
  <c r="AK20" i="12"/>
  <c r="AD20" i="12"/>
  <c r="AK450" i="12"/>
  <c r="AK427" i="12"/>
  <c r="AK369" i="12"/>
  <c r="AK342" i="12"/>
  <c r="AD181" i="12"/>
  <c r="AK181" i="12"/>
  <c r="AD432" i="12"/>
  <c r="AC427" i="12"/>
  <c r="AD427" i="12" s="1"/>
  <c r="AK415" i="12"/>
  <c r="AD415" i="12"/>
  <c r="AK408" i="12"/>
  <c r="AK380" i="12"/>
  <c r="AD379" i="12"/>
  <c r="AC354" i="12"/>
  <c r="AD354" i="12" s="1"/>
  <c r="AC349" i="12"/>
  <c r="AD349" i="12" s="1"/>
  <c r="AC342" i="12"/>
  <c r="AD342" i="12" s="1"/>
  <c r="AK336" i="12"/>
  <c r="AK335" i="12"/>
  <c r="AC330" i="12"/>
  <c r="AD330" i="12" s="1"/>
  <c r="AK326" i="12"/>
  <c r="AK314" i="12"/>
  <c r="AD314" i="12"/>
  <c r="AK305" i="12"/>
  <c r="AD265" i="12"/>
  <c r="AD211" i="12"/>
  <c r="AC206" i="12"/>
  <c r="AD206" i="12" s="1"/>
  <c r="AC190" i="12"/>
  <c r="AD190" i="12" s="1"/>
  <c r="AC171" i="12"/>
  <c r="AD171" i="12" s="1"/>
  <c r="AC91" i="12"/>
  <c r="AD91" i="12" s="1"/>
  <c r="AD582" i="12"/>
  <c r="AD518" i="12"/>
  <c r="AK443" i="12"/>
  <c r="AD443" i="12"/>
  <c r="AD428" i="12"/>
  <c r="AK428" i="12"/>
  <c r="AD398" i="12"/>
  <c r="AK398" i="12"/>
  <c r="AK343" i="12"/>
  <c r="AD343" i="12"/>
  <c r="AK331" i="12"/>
  <c r="AK291" i="12"/>
  <c r="AD291" i="12"/>
  <c r="AK273" i="12"/>
  <c r="AK227" i="12"/>
  <c r="AK141" i="12"/>
  <c r="AD141" i="12"/>
  <c r="AD592" i="12"/>
  <c r="AD576" i="12"/>
  <c r="AK473" i="12"/>
  <c r="AK446" i="12"/>
  <c r="AK438" i="12"/>
  <c r="AK433" i="12"/>
  <c r="AK426" i="12"/>
  <c r="AC411" i="12"/>
  <c r="AD411" i="12" s="1"/>
  <c r="AK396" i="12"/>
  <c r="AD383" i="12"/>
  <c r="AC365" i="12"/>
  <c r="AD365" i="12" s="1"/>
  <c r="AK363" i="12"/>
  <c r="AC317" i="12"/>
  <c r="AD317" i="12" s="1"/>
  <c r="AK315" i="12"/>
  <c r="AD315" i="12"/>
  <c r="AC236" i="12"/>
  <c r="AD236" i="12" s="1"/>
  <c r="AK217" i="12"/>
  <c r="AD191" i="12"/>
  <c r="AK175" i="12"/>
  <c r="AK109" i="12"/>
  <c r="AK481" i="12"/>
  <c r="AC457" i="12"/>
  <c r="AD457" i="12" s="1"/>
  <c r="AK449" i="12"/>
  <c r="AC426" i="12"/>
  <c r="AD426" i="12" s="1"/>
  <c r="AK391" i="12"/>
  <c r="AC355" i="12"/>
  <c r="AD355" i="12" s="1"/>
  <c r="AK271" i="12"/>
  <c r="AK241" i="12"/>
  <c r="AC198" i="12"/>
  <c r="AD198" i="12" s="1"/>
  <c r="AC481" i="12"/>
  <c r="AD481" i="12" s="1"/>
  <c r="AK459" i="12"/>
  <c r="AD459" i="12"/>
  <c r="AK435" i="12"/>
  <c r="AC366" i="12"/>
  <c r="AD366" i="12" s="1"/>
  <c r="AC361" i="12"/>
  <c r="AD361" i="12" s="1"/>
  <c r="AD350" i="12"/>
  <c r="AD302" i="12"/>
  <c r="AC294" i="12"/>
  <c r="AD294" i="12" s="1"/>
  <c r="AC289" i="12"/>
  <c r="AD289" i="12" s="1"/>
  <c r="AC200" i="12"/>
  <c r="AD200" i="12" s="1"/>
  <c r="AK198" i="12"/>
  <c r="AK193" i="12"/>
  <c r="AK183" i="12"/>
  <c r="AK173" i="12"/>
  <c r="AC131" i="12"/>
  <c r="AD131" i="12" s="1"/>
  <c r="AC126" i="12"/>
  <c r="AD126" i="12" s="1"/>
  <c r="AK91" i="12"/>
  <c r="AD67" i="12"/>
  <c r="AK67" i="12"/>
  <c r="AD476" i="12"/>
  <c r="AC450" i="12"/>
  <c r="AD450" i="12" s="1"/>
  <c r="AK402" i="12"/>
  <c r="AK319" i="12"/>
  <c r="AK258" i="12"/>
  <c r="AK230" i="12"/>
  <c r="AC155" i="12"/>
  <c r="AD155" i="12" s="1"/>
  <c r="AD117" i="12"/>
  <c r="AK117" i="12"/>
  <c r="AC102" i="12"/>
  <c r="AD102" i="12" s="1"/>
  <c r="AD25" i="12"/>
  <c r="AK483" i="12"/>
  <c r="AK439" i="12"/>
  <c r="AC433" i="12"/>
  <c r="AD433" i="12" s="1"/>
  <c r="AK419" i="12"/>
  <c r="AC413" i="12"/>
  <c r="AD413" i="12" s="1"/>
  <c r="AK411" i="12"/>
  <c r="AC402" i="12"/>
  <c r="AD402" i="12" s="1"/>
  <c r="AK378" i="12"/>
  <c r="AK282" i="12"/>
  <c r="AC258" i="12"/>
  <c r="AD258" i="12" s="1"/>
  <c r="AC150" i="12"/>
  <c r="AD150" i="12" s="1"/>
  <c r="AK115" i="12"/>
  <c r="AK68" i="12"/>
  <c r="AC50" i="12"/>
  <c r="AD50" i="12" s="1"/>
  <c r="AC473" i="12"/>
  <c r="AD473" i="12" s="1"/>
  <c r="AK451" i="12"/>
  <c r="AD445" i="12"/>
  <c r="AC397" i="12"/>
  <c r="AD397" i="12" s="1"/>
  <c r="AC389" i="12"/>
  <c r="AD389" i="12" s="1"/>
  <c r="AK387" i="12"/>
  <c r="AD387" i="12"/>
  <c r="AC378" i="12"/>
  <c r="AD378" i="12" s="1"/>
  <c r="AD373" i="12"/>
  <c r="AK354" i="12"/>
  <c r="AK306" i="12"/>
  <c r="AC282" i="12"/>
  <c r="AD282" i="12" s="1"/>
  <c r="AC269" i="12"/>
  <c r="AD269" i="12" s="1"/>
  <c r="AK267" i="12"/>
  <c r="AC253" i="12"/>
  <c r="AD253" i="12" s="1"/>
  <c r="AC248" i="12"/>
  <c r="AD248" i="12" s="1"/>
  <c r="AC240" i="12"/>
  <c r="AD240" i="12" s="1"/>
  <c r="AK238" i="12"/>
  <c r="AC230" i="12"/>
  <c r="AD230" i="12" s="1"/>
  <c r="AK209" i="12"/>
  <c r="AK204" i="12"/>
  <c r="AC100" i="12"/>
  <c r="AD100" i="12" s="1"/>
  <c r="AD61" i="12"/>
  <c r="AK61" i="12"/>
  <c r="AK48" i="12"/>
  <c r="AK234" i="12"/>
  <c r="AK218" i="12"/>
  <c r="AC204" i="12"/>
  <c r="AD204" i="12" s="1"/>
  <c r="AC188" i="12"/>
  <c r="AD188" i="12" s="1"/>
  <c r="AK182" i="12"/>
  <c r="AK176" i="12"/>
  <c r="AD163" i="12"/>
  <c r="AK113" i="12"/>
  <c r="AK104" i="12"/>
  <c r="AK92" i="12"/>
  <c r="AC48" i="12"/>
  <c r="AD48" i="12" s="1"/>
  <c r="AC38" i="12"/>
  <c r="AD38" i="12" s="1"/>
  <c r="AK116" i="12"/>
  <c r="AD116" i="12"/>
  <c r="AK222" i="12"/>
  <c r="AC215" i="12"/>
  <c r="AD215" i="12" s="1"/>
  <c r="AK190" i="12"/>
  <c r="AC170" i="12"/>
  <c r="AD170" i="12" s="1"/>
  <c r="AD128" i="12"/>
  <c r="AK108" i="12"/>
  <c r="AD96" i="12"/>
  <c r="AK85" i="12"/>
  <c r="AC60" i="12"/>
  <c r="AD60" i="12" s="1"/>
  <c r="AD44" i="12"/>
  <c r="AK423" i="12"/>
  <c r="AK399" i="12"/>
  <c r="AK375" i="12"/>
  <c r="AK351" i="12"/>
  <c r="AK327" i="12"/>
  <c r="AK303" i="12"/>
  <c r="AK279" i="12"/>
  <c r="AK255" i="12"/>
  <c r="AK242" i="12"/>
  <c r="AK206" i="12"/>
  <c r="AK203" i="12"/>
  <c r="AK37" i="12"/>
  <c r="AC31" i="12"/>
  <c r="AD31" i="12" s="1"/>
  <c r="AD423" i="12"/>
  <c r="AD399" i="12"/>
  <c r="AD375" i="12"/>
  <c r="AD351" i="12"/>
  <c r="AC222" i="12"/>
  <c r="AD222" i="12" s="1"/>
  <c r="AD203" i="12"/>
  <c r="AK168" i="12"/>
  <c r="AC158" i="12"/>
  <c r="AD158" i="12" s="1"/>
  <c r="AC119" i="12"/>
  <c r="AD119" i="12" s="1"/>
  <c r="AC108" i="12"/>
  <c r="AD108" i="12" s="1"/>
  <c r="AK80" i="12"/>
  <c r="AK77" i="12"/>
  <c r="AD69" i="12"/>
  <c r="AC66" i="12"/>
  <c r="AD66" i="12" s="1"/>
  <c r="AK250" i="12"/>
  <c r="AC232" i="12"/>
  <c r="AD232" i="12" s="1"/>
  <c r="AK226" i="12"/>
  <c r="AC208" i="12"/>
  <c r="AD208" i="12" s="1"/>
  <c r="AK202" i="12"/>
  <c r="AC184" i="12"/>
  <c r="AD184" i="12" s="1"/>
  <c r="AC174" i="12"/>
  <c r="AD174" i="12" s="1"/>
  <c r="AC132" i="12"/>
  <c r="AD132" i="12" s="1"/>
  <c r="AK84" i="12"/>
  <c r="AK52" i="12"/>
  <c r="AK36" i="12"/>
  <c r="AC14" i="12"/>
  <c r="AD14" i="12" s="1"/>
  <c r="AC146" i="12"/>
  <c r="AD146" i="12" s="1"/>
  <c r="AK140" i="12"/>
  <c r="AK137" i="12"/>
  <c r="AC130" i="12"/>
  <c r="AD130" i="12" s="1"/>
  <c r="AC78" i="12"/>
  <c r="AD78" i="12" s="1"/>
  <c r="AC18" i="12"/>
  <c r="AD18" i="12" s="1"/>
  <c r="AK89" i="12"/>
  <c r="AC82" i="12"/>
  <c r="AD82" i="12" s="1"/>
  <c r="AC166" i="12"/>
  <c r="AD166" i="12" s="1"/>
  <c r="AK160" i="12"/>
  <c r="AC142" i="12"/>
  <c r="AD142" i="12" s="1"/>
  <c r="AK136" i="12"/>
  <c r="AC118" i="12"/>
  <c r="AD118" i="12" s="1"/>
  <c r="AK112" i="12"/>
  <c r="AC94" i="12"/>
  <c r="AD94" i="12" s="1"/>
  <c r="AK88" i="12"/>
  <c r="AC70" i="12"/>
  <c r="AD70" i="12" s="1"/>
  <c r="AK64" i="12"/>
  <c r="AC46" i="12"/>
  <c r="AD46" i="12" s="1"/>
  <c r="AK40" i="12"/>
  <c r="AC22" i="12"/>
  <c r="AD22" i="12" s="1"/>
  <c r="AK16" i="12"/>
  <c r="AC34" i="12"/>
  <c r="AD34" i="12" s="1"/>
  <c r="AK28" i="12"/>
  <c r="AK200" i="11"/>
  <c r="AK536" i="11"/>
  <c r="AD569" i="11"/>
  <c r="AD505" i="11"/>
  <c r="AK304" i="11"/>
  <c r="AD113" i="11"/>
  <c r="AK113" i="11"/>
  <c r="AD647" i="11"/>
  <c r="AD634" i="11"/>
  <c r="AK634" i="11"/>
  <c r="AK560" i="11"/>
  <c r="AK516" i="11"/>
  <c r="AD485" i="11"/>
  <c r="AK485" i="11"/>
  <c r="AK427" i="11"/>
  <c r="AK337" i="11"/>
  <c r="AK335" i="11"/>
  <c r="AD642" i="11"/>
  <c r="AK642" i="11"/>
  <c r="AD621" i="11"/>
  <c r="AD608" i="11"/>
  <c r="AD585" i="11"/>
  <c r="AK518" i="11"/>
  <c r="AD473" i="11"/>
  <c r="AK473" i="11"/>
  <c r="AK461" i="11"/>
  <c r="AD461" i="11"/>
  <c r="AD446" i="11"/>
  <c r="AK446" i="11"/>
  <c r="AK438" i="11"/>
  <c r="AD425" i="11"/>
  <c r="AK425" i="11"/>
  <c r="AK328" i="11"/>
  <c r="AK316" i="11"/>
  <c r="AD284" i="11"/>
  <c r="AK284" i="11"/>
  <c r="AK45" i="11"/>
  <c r="AK40" i="11"/>
  <c r="AD40" i="11"/>
  <c r="AD17" i="11"/>
  <c r="AK17" i="11"/>
  <c r="AK12" i="11"/>
  <c r="AD12" i="11"/>
  <c r="AK611" i="11"/>
  <c r="AD557" i="11"/>
  <c r="AK557" i="11"/>
  <c r="AK368" i="11"/>
  <c r="AK145" i="11"/>
  <c r="AD637" i="11"/>
  <c r="AD619" i="11"/>
  <c r="AD596" i="11"/>
  <c r="AC578" i="11"/>
  <c r="AD578" i="11" s="1"/>
  <c r="AK573" i="11"/>
  <c r="AD573" i="11"/>
  <c r="AC562" i="11"/>
  <c r="AD562" i="11" s="1"/>
  <c r="AK512" i="11"/>
  <c r="AD506" i="11"/>
  <c r="AC352" i="11"/>
  <c r="AD352" i="11" s="1"/>
  <c r="AD342" i="11"/>
  <c r="AK342" i="11"/>
  <c r="AK250" i="11"/>
  <c r="AK168" i="11"/>
  <c r="AK48" i="11"/>
  <c r="AD470" i="11"/>
  <c r="AK470" i="11"/>
  <c r="AD574" i="11"/>
  <c r="AK574" i="11"/>
  <c r="AD566" i="11"/>
  <c r="AK566" i="11"/>
  <c r="AK487" i="11"/>
  <c r="AK644" i="11"/>
  <c r="AK636" i="11"/>
  <c r="AD537" i="11"/>
  <c r="AK537" i="11"/>
  <c r="AK469" i="11"/>
  <c r="AK449" i="11"/>
  <c r="AK390" i="11"/>
  <c r="AD350" i="11"/>
  <c r="AK350" i="11"/>
  <c r="AK599" i="11"/>
  <c r="AD599" i="11"/>
  <c r="AK538" i="11"/>
  <c r="AK226" i="11"/>
  <c r="AD213" i="11"/>
  <c r="AK213" i="11"/>
  <c r="AK625" i="11"/>
  <c r="AD625" i="11"/>
  <c r="AK600" i="11"/>
  <c r="AC514" i="11"/>
  <c r="AD514" i="11" s="1"/>
  <c r="AK504" i="11"/>
  <c r="AK496" i="11"/>
  <c r="AD496" i="11"/>
  <c r="AD484" i="11"/>
  <c r="AK484" i="11"/>
  <c r="AD457" i="11"/>
  <c r="AC411" i="11"/>
  <c r="AD411" i="11" s="1"/>
  <c r="AD409" i="11"/>
  <c r="AK395" i="11"/>
  <c r="AD395" i="11"/>
  <c r="AD361" i="11"/>
  <c r="AD294" i="11"/>
  <c r="AK417" i="11"/>
  <c r="AD417" i="11"/>
  <c r="AD267" i="11"/>
  <c r="AK267" i="11"/>
  <c r="AK631" i="11"/>
  <c r="AD618" i="11"/>
  <c r="AK618" i="11"/>
  <c r="AD515" i="11"/>
  <c r="AK515" i="11"/>
  <c r="AD340" i="11"/>
  <c r="AK340" i="11"/>
  <c r="AD628" i="11"/>
  <c r="AD602" i="11"/>
  <c r="AK602" i="11"/>
  <c r="AK584" i="11"/>
  <c r="AD563" i="11"/>
  <c r="AK563" i="11"/>
  <c r="AK548" i="11"/>
  <c r="AD548" i="11"/>
  <c r="AK407" i="11"/>
  <c r="AK362" i="11"/>
  <c r="AK315" i="11"/>
  <c r="AD292" i="11"/>
  <c r="AK292" i="11"/>
  <c r="AK290" i="11"/>
  <c r="AD290" i="11"/>
  <c r="AD554" i="11"/>
  <c r="AK554" i="11"/>
  <c r="AD595" i="11"/>
  <c r="AK398" i="11"/>
  <c r="AK479" i="11"/>
  <c r="AD479" i="11"/>
  <c r="AK178" i="11"/>
  <c r="AD589" i="11"/>
  <c r="AK589" i="11"/>
  <c r="AK376" i="11"/>
  <c r="AC646" i="11"/>
  <c r="AD646" i="11" s="1"/>
  <c r="AK597" i="11"/>
  <c r="AC584" i="11"/>
  <c r="AD584" i="11" s="1"/>
  <c r="AD582" i="11"/>
  <c r="AK534" i="11"/>
  <c r="AK507" i="11"/>
  <c r="AK472" i="11"/>
  <c r="AD472" i="11"/>
  <c r="AD460" i="11"/>
  <c r="AK460" i="11"/>
  <c r="AC334" i="11"/>
  <c r="AD334" i="11" s="1"/>
  <c r="AK299" i="11"/>
  <c r="AK609" i="11"/>
  <c r="AK583" i="11"/>
  <c r="AK555" i="11"/>
  <c r="AK510" i="11"/>
  <c r="AK495" i="11"/>
  <c r="AK490" i="11"/>
  <c r="AK418" i="11"/>
  <c r="AK336" i="11"/>
  <c r="AK220" i="11"/>
  <c r="AD121" i="11"/>
  <c r="AK121" i="11"/>
  <c r="AD558" i="11"/>
  <c r="AD466" i="11"/>
  <c r="AK466" i="11"/>
  <c r="AK302" i="11"/>
  <c r="AD302" i="11"/>
  <c r="AK278" i="11"/>
  <c r="AK273" i="11"/>
  <c r="AD263" i="11"/>
  <c r="AK64" i="11"/>
  <c r="AD590" i="11"/>
  <c r="AD552" i="11"/>
  <c r="AC474" i="11"/>
  <c r="AD474" i="11" s="1"/>
  <c r="AC463" i="11"/>
  <c r="AD463" i="11" s="1"/>
  <c r="AD442" i="11"/>
  <c r="AK442" i="11"/>
  <c r="AD439" i="11"/>
  <c r="AK421" i="11"/>
  <c r="AC378" i="11"/>
  <c r="AD378" i="11" s="1"/>
  <c r="AD354" i="11"/>
  <c r="AK354" i="11"/>
  <c r="AD351" i="11"/>
  <c r="AK346" i="11"/>
  <c r="AK310" i="11"/>
  <c r="AK300" i="11"/>
  <c r="AK274" i="11"/>
  <c r="AK237" i="11"/>
  <c r="AK205" i="11"/>
  <c r="AD160" i="11"/>
  <c r="AK158" i="11"/>
  <c r="AK93" i="11"/>
  <c r="AD69" i="11"/>
  <c r="AK69" i="11"/>
  <c r="AK28" i="11"/>
  <c r="AD253" i="11"/>
  <c r="AK253" i="11"/>
  <c r="AK214" i="11"/>
  <c r="AK620" i="11"/>
  <c r="AK594" i="11"/>
  <c r="AK562" i="11"/>
  <c r="AK514" i="11"/>
  <c r="AD475" i="11"/>
  <c r="AD406" i="11"/>
  <c r="AK406" i="11"/>
  <c r="AK379" i="11"/>
  <c r="AD379" i="11"/>
  <c r="AK293" i="11"/>
  <c r="AD101" i="11"/>
  <c r="AK101" i="11"/>
  <c r="AC594" i="11"/>
  <c r="AD594" i="11" s="1"/>
  <c r="AK544" i="11"/>
  <c r="AD464" i="11"/>
  <c r="AK384" i="11"/>
  <c r="AD339" i="11"/>
  <c r="AK321" i="11"/>
  <c r="AD194" i="11"/>
  <c r="AK194" i="11"/>
  <c r="AD142" i="11"/>
  <c r="AK142" i="11"/>
  <c r="AD96" i="11"/>
  <c r="AK88" i="11"/>
  <c r="AK614" i="11"/>
  <c r="AC607" i="11"/>
  <c r="AD607" i="11" s="1"/>
  <c r="AD572" i="11"/>
  <c r="AK572" i="11"/>
  <c r="AC568" i="11"/>
  <c r="AD568" i="11" s="1"/>
  <c r="AC559" i="11"/>
  <c r="AD541" i="11"/>
  <c r="AD535" i="11"/>
  <c r="AD526" i="11"/>
  <c r="AD520" i="11"/>
  <c r="AC511" i="11"/>
  <c r="AD511" i="11" s="1"/>
  <c r="AD454" i="11"/>
  <c r="AK454" i="11"/>
  <c r="AC394" i="11"/>
  <c r="AD394" i="11" s="1"/>
  <c r="AK334" i="11"/>
  <c r="AK277" i="11"/>
  <c r="AC233" i="11"/>
  <c r="AD233" i="11" s="1"/>
  <c r="AC221" i="11"/>
  <c r="AD221" i="11" s="1"/>
  <c r="AK210" i="11"/>
  <c r="AK192" i="11"/>
  <c r="AD192" i="11"/>
  <c r="AD137" i="11"/>
  <c r="AK137" i="11"/>
  <c r="AD626" i="11"/>
  <c r="AK561" i="11"/>
  <c r="AK535" i="11"/>
  <c r="AD530" i="11"/>
  <c r="AK524" i="11"/>
  <c r="AK513" i="11"/>
  <c r="AD494" i="11"/>
  <c r="AK492" i="11"/>
  <c r="AD482" i="11"/>
  <c r="AK480" i="11"/>
  <c r="AK467" i="11"/>
  <c r="AC448" i="11"/>
  <c r="AC426" i="11"/>
  <c r="AD426" i="11" s="1"/>
  <c r="AK410" i="11"/>
  <c r="AK399" i="11"/>
  <c r="AK382" i="11"/>
  <c r="AK343" i="11"/>
  <c r="AK332" i="11"/>
  <c r="AK308" i="11"/>
  <c r="AK279" i="11"/>
  <c r="AK255" i="11"/>
  <c r="AD189" i="11"/>
  <c r="AK162" i="11"/>
  <c r="AD157" i="11"/>
  <c r="AK157" i="11"/>
  <c r="AD150" i="11"/>
  <c r="AK150" i="11"/>
  <c r="AK60" i="11"/>
  <c r="AD60" i="11"/>
  <c r="AK33" i="11"/>
  <c r="AK301" i="11"/>
  <c r="AK269" i="11"/>
  <c r="AK165" i="11"/>
  <c r="AD153" i="11"/>
  <c r="AK153" i="11"/>
  <c r="AD47" i="11"/>
  <c r="AK24" i="11"/>
  <c r="AD24" i="11"/>
  <c r="AD483" i="11"/>
  <c r="AD413" i="11"/>
  <c r="AK402" i="11"/>
  <c r="AK394" i="11"/>
  <c r="AD380" i="11"/>
  <c r="AD291" i="11"/>
  <c r="AK272" i="11"/>
  <c r="AK230" i="11"/>
  <c r="AK225" i="11"/>
  <c r="AD89" i="11"/>
  <c r="AK89" i="11"/>
  <c r="AK76" i="11"/>
  <c r="AD486" i="11"/>
  <c r="AD468" i="11"/>
  <c r="AK456" i="11"/>
  <c r="AD453" i="11"/>
  <c r="AD436" i="11"/>
  <c r="AD433" i="11"/>
  <c r="AK419" i="11"/>
  <c r="AD416" i="11"/>
  <c r="AK369" i="11"/>
  <c r="AD325" i="11"/>
  <c r="AK325" i="11"/>
  <c r="AK243" i="11"/>
  <c r="AC230" i="11"/>
  <c r="AD230" i="11" s="1"/>
  <c r="AC225" i="11"/>
  <c r="AK197" i="11"/>
  <c r="AK81" i="11"/>
  <c r="AD53" i="11"/>
  <c r="AK53" i="11"/>
  <c r="AD319" i="11"/>
  <c r="AC315" i="11"/>
  <c r="AD315" i="11" s="1"/>
  <c r="AD257" i="11"/>
  <c r="AK254" i="11"/>
  <c r="AD241" i="11"/>
  <c r="AD65" i="11"/>
  <c r="AK65" i="11"/>
  <c r="AD29" i="11"/>
  <c r="AK29" i="11"/>
  <c r="AD422" i="11"/>
  <c r="AD374" i="11"/>
  <c r="AK313" i="11"/>
  <c r="AD261" i="11"/>
  <c r="AK198" i="11"/>
  <c r="AK156" i="11"/>
  <c r="AD57" i="11"/>
  <c r="AD21" i="11"/>
  <c r="AC278" i="11"/>
  <c r="AD278" i="11" s="1"/>
  <c r="AK265" i="11"/>
  <c r="AC238" i="11"/>
  <c r="AD238" i="11" s="1"/>
  <c r="AD212" i="11"/>
  <c r="AD117" i="11"/>
  <c r="AK52" i="11"/>
  <c r="AK16" i="11"/>
  <c r="AD16" i="11"/>
  <c r="AD478" i="11"/>
  <c r="AD224" i="11"/>
  <c r="AD182" i="11"/>
  <c r="AD77" i="11"/>
  <c r="AD41" i="11"/>
  <c r="AK41" i="11"/>
  <c r="AD434" i="11"/>
  <c r="AC245" i="11"/>
  <c r="AD245" i="11" s="1"/>
  <c r="AC209" i="11"/>
  <c r="AD209" i="11" s="1"/>
  <c r="AK201" i="11"/>
  <c r="AD185" i="11"/>
  <c r="AK164" i="11"/>
  <c r="AD164" i="11"/>
  <c r="AK154" i="11"/>
  <c r="AK152" i="11"/>
  <c r="AD152" i="11"/>
  <c r="AK134" i="11"/>
  <c r="AD249" i="11"/>
  <c r="AK232" i="11"/>
  <c r="AD169" i="11"/>
  <c r="AD55" i="11"/>
  <c r="AD31" i="11"/>
  <c r="AC226" i="11"/>
  <c r="AD226" i="11" s="1"/>
  <c r="AD217" i="11"/>
  <c r="AC210" i="11"/>
  <c r="AD210" i="11" s="1"/>
  <c r="AD173" i="11"/>
  <c r="AD170" i="11"/>
  <c r="AC9" i="11"/>
  <c r="AD9" i="11" s="1"/>
  <c r="AK88" i="10"/>
  <c r="AK86" i="10"/>
  <c r="AD86" i="10"/>
  <c r="AK12" i="10"/>
  <c r="AD12" i="10"/>
  <c r="AK470" i="10"/>
  <c r="AD447" i="10"/>
  <c r="AK358" i="10"/>
  <c r="AD358" i="10"/>
  <c r="AK348" i="10"/>
  <c r="AD348" i="10"/>
  <c r="AD522" i="10"/>
  <c r="AK522" i="10"/>
  <c r="AD392" i="10"/>
  <c r="AK274" i="10"/>
  <c r="AD216" i="10"/>
  <c r="AK216" i="10"/>
  <c r="AK424" i="10"/>
  <c r="AK410" i="10"/>
  <c r="AK370" i="10"/>
  <c r="AK342" i="10"/>
  <c r="AD342" i="10"/>
  <c r="AK254" i="10"/>
  <c r="AD80" i="10"/>
  <c r="AK639" i="10"/>
  <c r="AK623" i="10"/>
  <c r="AK607" i="10"/>
  <c r="AK591" i="10"/>
  <c r="AK575" i="10"/>
  <c r="AK559" i="10"/>
  <c r="AK543" i="10"/>
  <c r="AK518" i="10"/>
  <c r="AK490" i="10"/>
  <c r="AD435" i="10"/>
  <c r="AK422" i="10"/>
  <c r="AK402" i="10"/>
  <c r="AD294" i="10"/>
  <c r="AK214" i="10"/>
  <c r="AD214" i="10"/>
  <c r="AD176" i="10"/>
  <c r="AK172" i="10"/>
  <c r="AK136" i="10"/>
  <c r="AD136" i="10"/>
  <c r="AD619" i="10"/>
  <c r="AD539" i="10"/>
  <c r="AK499" i="10"/>
  <c r="AK428" i="10"/>
  <c r="AC422" i="10"/>
  <c r="AD422" i="10" s="1"/>
  <c r="AC227" i="10"/>
  <c r="AD227" i="10" s="1"/>
  <c r="AK192" i="10"/>
  <c r="AD192" i="10"/>
  <c r="AC181" i="10"/>
  <c r="AD181" i="10" s="1"/>
  <c r="AC111" i="10"/>
  <c r="AD111" i="10" s="1"/>
  <c r="AK60" i="10"/>
  <c r="AK58" i="10"/>
  <c r="AD58" i="10"/>
  <c r="AD626" i="10"/>
  <c r="AD610" i="10"/>
  <c r="AD594" i="10"/>
  <c r="AD546" i="10"/>
  <c r="AK482" i="10"/>
  <c r="AK450" i="10"/>
  <c r="AK439" i="10"/>
  <c r="AK423" i="10"/>
  <c r="AK104" i="10"/>
  <c r="AK631" i="10"/>
  <c r="AK567" i="10"/>
  <c r="AK535" i="10"/>
  <c r="AK232" i="10"/>
  <c r="AK180" i="10"/>
  <c r="AD618" i="10"/>
  <c r="AD586" i="10"/>
  <c r="AD554" i="10"/>
  <c r="AD538" i="10"/>
  <c r="AD514" i="10"/>
  <c r="AD494" i="10"/>
  <c r="AK494" i="10"/>
  <c r="AK466" i="10"/>
  <c r="AC434" i="10"/>
  <c r="AK398" i="10"/>
  <c r="AK320" i="10"/>
  <c r="AD248" i="10"/>
  <c r="AD240" i="10"/>
  <c r="AC191" i="10"/>
  <c r="AD191" i="10" s="1"/>
  <c r="AC125" i="10"/>
  <c r="AD125" i="10" s="1"/>
  <c r="AK100" i="10"/>
  <c r="AC79" i="10"/>
  <c r="AD79" i="10" s="1"/>
  <c r="AC59" i="10"/>
  <c r="AD59" i="10" s="1"/>
  <c r="AK647" i="10"/>
  <c r="AK615" i="10"/>
  <c r="AK599" i="10"/>
  <c r="AK583" i="10"/>
  <c r="AK551" i="10"/>
  <c r="AK526" i="10"/>
  <c r="AK506" i="10"/>
  <c r="AK474" i="10"/>
  <c r="AK442" i="10"/>
  <c r="AK110" i="10"/>
  <c r="AD110" i="10"/>
  <c r="AD10" i="10"/>
  <c r="AK491" i="10"/>
  <c r="AK220" i="10"/>
  <c r="AD471" i="10"/>
  <c r="AK448" i="10"/>
  <c r="AK394" i="10"/>
  <c r="AK312" i="10"/>
  <c r="AD503" i="10"/>
  <c r="AD479" i="10"/>
  <c r="AD462" i="10"/>
  <c r="AD455" i="10"/>
  <c r="AD446" i="10"/>
  <c r="AK446" i="10"/>
  <c r="AK400" i="10"/>
  <c r="AC391" i="10"/>
  <c r="AD391" i="10" s="1"/>
  <c r="AC371" i="10"/>
  <c r="AD371" i="10" s="1"/>
  <c r="AD330" i="10"/>
  <c r="AC241" i="10"/>
  <c r="AD241" i="10" s="1"/>
  <c r="AD218" i="10"/>
  <c r="AK14" i="10"/>
  <c r="AD14" i="10"/>
  <c r="AD380" i="10"/>
  <c r="AC355" i="10"/>
  <c r="AD355" i="10" s="1"/>
  <c r="AC267" i="10"/>
  <c r="AD267" i="10" s="1"/>
  <c r="AC255" i="10"/>
  <c r="AD255" i="10" s="1"/>
  <c r="AK194" i="10"/>
  <c r="AD194" i="10"/>
  <c r="AC87" i="10"/>
  <c r="AD87" i="10" s="1"/>
  <c r="AK418" i="10"/>
  <c r="AK411" i="10"/>
  <c r="AK62" i="10"/>
  <c r="AD62" i="10"/>
  <c r="AK50" i="10"/>
  <c r="AD50" i="10"/>
  <c r="AD478" i="10"/>
  <c r="AC426" i="10"/>
  <c r="AD426" i="10" s="1"/>
  <c r="AD414" i="10"/>
  <c r="AC411" i="10"/>
  <c r="AD411" i="10" s="1"/>
  <c r="AC345" i="10"/>
  <c r="AD345" i="10" s="1"/>
  <c r="AC283" i="10"/>
  <c r="AD283" i="10" s="1"/>
  <c r="AC99" i="10"/>
  <c r="AD99" i="10" s="1"/>
  <c r="AD378" i="10"/>
  <c r="AC289" i="10"/>
  <c r="AD289" i="10" s="1"/>
  <c r="AD196" i="10"/>
  <c r="AD47" i="10"/>
  <c r="AD430" i="10"/>
  <c r="AD234" i="10"/>
  <c r="AC193" i="10"/>
  <c r="AD193" i="10" s="1"/>
  <c r="AC175" i="10"/>
  <c r="AD175" i="10" s="1"/>
  <c r="AK158" i="10"/>
  <c r="AD158" i="10"/>
  <c r="AK102" i="10"/>
  <c r="AD102" i="10"/>
  <c r="AC337" i="10"/>
  <c r="AD337" i="10" s="1"/>
  <c r="AC225" i="10"/>
  <c r="AD225" i="10" s="1"/>
  <c r="AD66" i="10"/>
  <c r="AK66" i="10"/>
  <c r="AC53" i="10"/>
  <c r="AD53" i="10" s="1"/>
  <c r="AC291" i="10"/>
  <c r="AD291" i="10" s="1"/>
  <c r="AD282" i="10"/>
  <c r="AC219" i="10"/>
  <c r="AD219" i="10" s="1"/>
  <c r="AC159" i="10"/>
  <c r="AD159" i="10" s="1"/>
  <c r="AC135" i="10"/>
  <c r="AD135" i="10" s="1"/>
  <c r="AK38" i="10"/>
  <c r="AC27" i="10"/>
  <c r="AD27" i="10" s="1"/>
  <c r="AC315" i="10"/>
  <c r="AD315" i="10" s="1"/>
  <c r="AC145" i="10"/>
  <c r="AD145" i="10" s="1"/>
  <c r="AC29" i="10"/>
  <c r="AD29" i="10" s="1"/>
  <c r="AK90" i="10"/>
  <c r="AD90" i="10"/>
  <c r="AC77" i="10"/>
  <c r="AD77" i="10" s="1"/>
  <c r="AD186" i="10"/>
  <c r="AD43" i="10"/>
  <c r="AC25" i="10"/>
  <c r="AD25" i="10" s="1"/>
  <c r="AC73" i="10"/>
  <c r="AD73" i="10" s="1"/>
  <c r="AK64" i="10"/>
  <c r="AD64" i="10"/>
  <c r="AC49" i="10"/>
  <c r="AD49" i="10" s="1"/>
  <c r="AD42" i="10"/>
  <c r="AC252" i="9"/>
  <c r="AC341" i="9"/>
  <c r="AK529" i="7"/>
  <c r="AK485" i="7"/>
  <c r="AK437" i="7"/>
  <c r="AK342" i="7"/>
  <c r="AD604" i="7"/>
  <c r="AD457" i="7"/>
  <c r="AK457" i="7"/>
  <c r="AK607" i="7"/>
  <c r="AK488" i="7"/>
  <c r="AD488" i="7"/>
  <c r="AK297" i="7"/>
  <c r="AK468" i="7"/>
  <c r="AK316" i="7"/>
  <c r="AD316" i="7"/>
  <c r="AK581" i="7"/>
  <c r="AK397" i="7"/>
  <c r="AK355" i="7"/>
  <c r="AD355" i="7"/>
  <c r="AK540" i="7"/>
  <c r="AC448" i="7"/>
  <c r="AD448" i="7" s="1"/>
  <c r="AK400" i="7"/>
  <c r="AD400" i="7"/>
  <c r="AK636" i="7"/>
  <c r="AK584" i="7"/>
  <c r="AK424" i="7"/>
  <c r="AD601" i="7"/>
  <c r="AK601" i="7"/>
  <c r="AK386" i="7"/>
  <c r="AK193" i="7"/>
  <c r="AD193" i="7"/>
  <c r="AD627" i="7"/>
  <c r="AD589" i="7"/>
  <c r="AK573" i="7"/>
  <c r="AD573" i="7"/>
  <c r="AD521" i="7"/>
  <c r="AD223" i="7"/>
  <c r="AK223" i="7"/>
  <c r="AK211" i="7"/>
  <c r="AK267" i="7"/>
  <c r="AK516" i="7"/>
  <c r="AK409" i="7"/>
  <c r="AK392" i="7"/>
  <c r="AD392" i="7"/>
  <c r="AD374" i="7"/>
  <c r="AK374" i="7"/>
  <c r="AD366" i="7"/>
  <c r="AK366" i="7"/>
  <c r="AD337" i="7"/>
  <c r="AK272" i="7"/>
  <c r="AK216" i="7"/>
  <c r="AK119" i="7"/>
  <c r="AD587" i="7"/>
  <c r="AK560" i="7"/>
  <c r="AD560" i="7"/>
  <c r="AK549" i="7"/>
  <c r="AK477" i="7"/>
  <c r="AK322" i="7"/>
  <c r="AK305" i="7"/>
  <c r="AD272" i="7"/>
  <c r="AK258" i="7"/>
  <c r="AK231" i="7"/>
  <c r="AD198" i="7"/>
  <c r="AK198" i="7"/>
  <c r="AK135" i="7"/>
  <c r="AK84" i="7"/>
  <c r="AK641" i="7"/>
  <c r="AK640" i="7"/>
  <c r="AD631" i="7"/>
  <c r="AK629" i="7"/>
  <c r="AK597" i="7"/>
  <c r="AD579" i="7"/>
  <c r="AD549" i="7"/>
  <c r="AD480" i="7"/>
  <c r="AK417" i="7"/>
  <c r="AD285" i="7"/>
  <c r="AK285" i="7"/>
  <c r="AD278" i="7"/>
  <c r="AK278" i="7"/>
  <c r="AK171" i="7"/>
  <c r="AK140" i="7"/>
  <c r="AK635" i="7"/>
  <c r="AC610" i="7"/>
  <c r="AD610" i="7" s="1"/>
  <c r="AD596" i="7"/>
  <c r="AK553" i="7"/>
  <c r="AD552" i="7"/>
  <c r="AC538" i="7"/>
  <c r="AD538" i="7" s="1"/>
  <c r="AK536" i="7"/>
  <c r="AD536" i="7"/>
  <c r="AK525" i="7"/>
  <c r="AD497" i="7"/>
  <c r="AK464" i="7"/>
  <c r="AD464" i="7"/>
  <c r="AD433" i="7"/>
  <c r="AK420" i="7"/>
  <c r="AD420" i="7"/>
  <c r="AD404" i="7"/>
  <c r="AD382" i="7"/>
  <c r="AK382" i="7"/>
  <c r="AK380" i="7"/>
  <c r="AK364" i="7"/>
  <c r="AD364" i="7"/>
  <c r="AK349" i="7"/>
  <c r="AD348" i="7"/>
  <c r="AD312" i="7"/>
  <c r="AK183" i="7"/>
  <c r="AC171" i="7"/>
  <c r="AD171" i="7" s="1"/>
  <c r="AD157" i="7"/>
  <c r="AK115" i="7"/>
  <c r="AK89" i="7"/>
  <c r="AD89" i="7"/>
  <c r="AC643" i="7"/>
  <c r="AD643" i="7" s="1"/>
  <c r="AC634" i="7"/>
  <c r="AD634" i="7" s="1"/>
  <c r="AD617" i="7"/>
  <c r="AK588" i="7"/>
  <c r="AC582" i="7"/>
  <c r="AD582" i="7" s="1"/>
  <c r="AK580" i="7"/>
  <c r="AD577" i="7"/>
  <c r="AC571" i="7"/>
  <c r="AD571" i="7" s="1"/>
  <c r="AD528" i="7"/>
  <c r="AK512" i="7"/>
  <c r="AD512" i="7"/>
  <c r="AK492" i="7"/>
  <c r="AK308" i="7"/>
  <c r="AD308" i="7"/>
  <c r="AC256" i="7"/>
  <c r="AD256" i="7" s="1"/>
  <c r="AD246" i="7"/>
  <c r="AK208" i="7"/>
  <c r="AC203" i="7"/>
  <c r="AD203" i="7" s="1"/>
  <c r="AK188" i="7"/>
  <c r="AK181" i="7"/>
  <c r="AK57" i="7"/>
  <c r="AK203" i="7"/>
  <c r="AK632" i="7"/>
  <c r="AD632" i="7"/>
  <c r="AK352" i="7"/>
  <c r="AD352" i="7"/>
  <c r="AD261" i="7"/>
  <c r="AK261" i="7"/>
  <c r="AD206" i="7"/>
  <c r="AK206" i="7"/>
  <c r="AK201" i="7"/>
  <c r="AK608" i="7"/>
  <c r="AD608" i="7"/>
  <c r="AK428" i="7"/>
  <c r="AK354" i="7"/>
  <c r="AD325" i="7"/>
  <c r="AD644" i="7"/>
  <c r="AD603" i="7"/>
  <c r="AD583" i="7"/>
  <c r="AK556" i="7"/>
  <c r="AK391" i="7"/>
  <c r="AK378" i="7"/>
  <c r="AK334" i="7"/>
  <c r="AD318" i="7"/>
  <c r="AK318" i="7"/>
  <c r="AK313" i="7"/>
  <c r="AK239" i="7"/>
  <c r="AD141" i="7"/>
  <c r="AK141" i="7"/>
  <c r="AC626" i="7"/>
  <c r="AD626" i="7" s="1"/>
  <c r="AK564" i="7"/>
  <c r="AD556" i="7"/>
  <c r="AC415" i="7"/>
  <c r="AD415" i="7" s="1"/>
  <c r="AK413" i="7"/>
  <c r="AK394" i="7"/>
  <c r="AC391" i="7"/>
  <c r="AD391" i="7" s="1"/>
  <c r="AC359" i="7"/>
  <c r="AD359" i="7" s="1"/>
  <c r="AD299" i="7"/>
  <c r="AD294" i="7"/>
  <c r="AK294" i="7"/>
  <c r="AD286" i="7"/>
  <c r="AC215" i="7"/>
  <c r="AD215" i="7" s="1"/>
  <c r="AK444" i="7"/>
  <c r="AD444" i="7"/>
  <c r="AC378" i="7"/>
  <c r="AD378" i="7" s="1"/>
  <c r="AD361" i="7"/>
  <c r="AC314" i="7"/>
  <c r="AD314" i="7" s="1"/>
  <c r="AK306" i="7"/>
  <c r="AK257" i="7"/>
  <c r="AC241" i="7"/>
  <c r="AD241" i="7" s="1"/>
  <c r="AD229" i="7"/>
  <c r="AK229" i="7"/>
  <c r="AK187" i="7"/>
  <c r="AK175" i="7"/>
  <c r="AK172" i="7"/>
  <c r="AC131" i="7"/>
  <c r="AD131" i="7" s="1"/>
  <c r="AD384" i="7"/>
  <c r="AK309" i="7"/>
  <c r="AK279" i="7"/>
  <c r="AK219" i="7"/>
  <c r="AK194" i="7"/>
  <c r="AK163" i="7"/>
  <c r="AK24" i="7"/>
  <c r="AD24" i="7"/>
  <c r="AD341" i="7"/>
  <c r="AK324" i="7"/>
  <c r="AD309" i="7"/>
  <c r="AD260" i="7"/>
  <c r="AC219" i="7"/>
  <c r="AD219" i="7" s="1"/>
  <c r="AK180" i="7"/>
  <c r="AK48" i="7"/>
  <c r="AD616" i="7"/>
  <c r="AD592" i="7"/>
  <c r="AD568" i="7"/>
  <c r="AD544" i="7"/>
  <c r="AK393" i="7"/>
  <c r="AK379" i="7"/>
  <c r="AK344" i="7"/>
  <c r="AK327" i="7"/>
  <c r="AK307" i="7"/>
  <c r="AC212" i="7"/>
  <c r="AD212" i="7" s="1"/>
  <c r="AK192" i="7"/>
  <c r="AC156" i="7"/>
  <c r="AD156" i="7" s="1"/>
  <c r="AK132" i="7"/>
  <c r="AD132" i="7"/>
  <c r="AC99" i="7"/>
  <c r="AD99" i="7" s="1"/>
  <c r="AC578" i="7"/>
  <c r="AD578" i="7" s="1"/>
  <c r="AC554" i="7"/>
  <c r="AD554" i="7" s="1"/>
  <c r="AC530" i="7"/>
  <c r="AD530" i="7" s="1"/>
  <c r="AK330" i="7"/>
  <c r="AD277" i="7"/>
  <c r="AC255" i="7"/>
  <c r="AD255" i="7" s="1"/>
  <c r="AK253" i="7"/>
  <c r="AD253" i="7"/>
  <c r="AC192" i="7"/>
  <c r="AD192" i="7" s="1"/>
  <c r="AC168" i="7"/>
  <c r="AD168" i="7" s="1"/>
  <c r="AK60" i="7"/>
  <c r="AK381" i="7"/>
  <c r="AD372" i="7"/>
  <c r="AD326" i="7"/>
  <c r="AK326" i="7"/>
  <c r="AC310" i="7"/>
  <c r="AD310" i="7" s="1"/>
  <c r="AD298" i="7"/>
  <c r="AK290" i="7"/>
  <c r="AD284" i="7"/>
  <c r="AK270" i="7"/>
  <c r="AD245" i="7"/>
  <c r="AK143" i="7"/>
  <c r="AK116" i="7"/>
  <c r="AD116" i="7"/>
  <c r="AK12" i="7"/>
  <c r="AC332" i="7"/>
  <c r="AD332" i="7" s="1"/>
  <c r="AK296" i="7"/>
  <c r="AK282" i="7"/>
  <c r="AK151" i="7"/>
  <c r="AD75" i="7"/>
  <c r="AK100" i="7"/>
  <c r="AD100" i="7"/>
  <c r="AD47" i="7"/>
  <c r="AD44" i="7"/>
  <c r="AD398" i="7"/>
  <c r="AD302" i="7"/>
  <c r="AK259" i="7"/>
  <c r="AK245" i="7"/>
  <c r="AK238" i="7"/>
  <c r="AK237" i="7"/>
  <c r="AK209" i="7"/>
  <c r="AD191" i="7"/>
  <c r="AK164" i="7"/>
  <c r="AD164" i="7"/>
  <c r="AK248" i="7"/>
  <c r="AK189" i="7"/>
  <c r="AK176" i="7"/>
  <c r="AK125" i="7"/>
  <c r="AD362" i="7"/>
  <c r="AD248" i="7"/>
  <c r="AC224" i="7"/>
  <c r="AD224" i="7" s="1"/>
  <c r="AD218" i="7"/>
  <c r="AD128" i="7"/>
  <c r="AD87" i="7"/>
  <c r="AD15" i="7"/>
  <c r="AD270" i="7"/>
  <c r="AK148" i="7"/>
  <c r="AD148" i="7"/>
  <c r="AK93" i="7"/>
  <c r="AC139" i="7"/>
  <c r="AD139" i="7" s="1"/>
  <c r="AD96" i="7"/>
  <c r="AD93" i="7"/>
  <c r="AD77" i="7"/>
  <c r="AK168" i="7"/>
  <c r="AK152" i="7"/>
  <c r="AK136" i="7"/>
  <c r="AK120" i="7"/>
  <c r="AD91" i="7"/>
  <c r="AD152" i="7"/>
  <c r="AD136" i="7"/>
  <c r="AD43" i="7"/>
  <c r="AD111" i="7"/>
  <c r="AD484" i="6"/>
  <c r="AK484" i="6"/>
  <c r="AK416" i="6"/>
  <c r="AD617" i="6"/>
  <c r="AD567" i="6"/>
  <c r="AK567" i="6"/>
  <c r="AD489" i="6"/>
  <c r="AK489" i="6"/>
  <c r="AD426" i="6"/>
  <c r="AK334" i="6"/>
  <c r="AK284" i="6"/>
  <c r="AK644" i="6"/>
  <c r="AK636" i="6"/>
  <c r="AD630" i="6"/>
  <c r="AD627" i="6"/>
  <c r="AC622" i="6"/>
  <c r="AD612" i="6"/>
  <c r="AC549" i="6"/>
  <c r="AD549" i="6" s="1"/>
  <c r="AD539" i="6"/>
  <c r="AC527" i="6"/>
  <c r="AD527" i="6" s="1"/>
  <c r="AD443" i="6"/>
  <c r="AK436" i="6"/>
  <c r="AC406" i="6"/>
  <c r="AD406" i="6" s="1"/>
  <c r="AK398" i="6"/>
  <c r="AD332" i="6"/>
  <c r="AD316" i="6"/>
  <c r="AK316" i="6"/>
  <c r="AK624" i="6"/>
  <c r="AD593" i="6"/>
  <c r="AD528" i="6"/>
  <c r="AK449" i="6"/>
  <c r="AK386" i="6"/>
  <c r="AK369" i="6"/>
  <c r="AK632" i="6"/>
  <c r="AK571" i="6"/>
  <c r="AD524" i="6"/>
  <c r="AK524" i="6"/>
  <c r="AK476" i="6"/>
  <c r="AK362" i="6"/>
  <c r="AD352" i="6"/>
  <c r="AK352" i="6"/>
  <c r="AK338" i="6"/>
  <c r="AD551" i="6"/>
  <c r="AK551" i="6"/>
  <c r="AD303" i="6"/>
  <c r="AK303" i="6"/>
  <c r="AD574" i="6"/>
  <c r="AD517" i="6"/>
  <c r="AK517" i="6"/>
  <c r="AK498" i="6"/>
  <c r="AD498" i="6"/>
  <c r="AD474" i="6"/>
  <c r="AD452" i="6"/>
  <c r="AD445" i="6"/>
  <c r="AK445" i="6"/>
  <c r="AK599" i="6"/>
  <c r="AK589" i="6"/>
  <c r="AK557" i="6"/>
  <c r="AD554" i="6"/>
  <c r="AK554" i="6"/>
  <c r="AK534" i="6"/>
  <c r="AK625" i="6"/>
  <c r="AD625" i="6"/>
  <c r="AD620" i="6"/>
  <c r="AK620" i="6"/>
  <c r="AD587" i="6"/>
  <c r="AK587" i="6"/>
  <c r="AK580" i="6"/>
  <c r="AD565" i="6"/>
  <c r="AK565" i="6"/>
  <c r="AD314" i="6"/>
  <c r="AK314" i="6"/>
  <c r="AD641" i="6"/>
  <c r="AD605" i="6"/>
  <c r="AK480" i="6"/>
  <c r="AD441" i="6"/>
  <c r="AK441" i="6"/>
  <c r="AK402" i="6"/>
  <c r="AK327" i="6"/>
  <c r="AK560" i="6"/>
  <c r="AD560" i="6"/>
  <c r="AK509" i="6"/>
  <c r="AK506" i="6"/>
  <c r="AD376" i="6"/>
  <c r="AK376" i="6"/>
  <c r="AK371" i="6"/>
  <c r="AK623" i="6"/>
  <c r="AK613" i="6"/>
  <c r="AD613" i="6"/>
  <c r="AK608" i="6"/>
  <c r="AK573" i="6"/>
  <c r="AD563" i="6"/>
  <c r="AK561" i="6"/>
  <c r="AK545" i="6"/>
  <c r="AK461" i="6"/>
  <c r="AK432" i="6"/>
  <c r="AD432" i="6"/>
  <c r="AK427" i="6"/>
  <c r="AD427" i="6"/>
  <c r="AD412" i="6"/>
  <c r="AD407" i="6"/>
  <c r="AK359" i="6"/>
  <c r="AK347" i="6"/>
  <c r="AD347" i="6"/>
  <c r="AD285" i="6"/>
  <c r="AK285" i="6"/>
  <c r="AD642" i="6"/>
  <c r="AK640" i="6"/>
  <c r="AK643" i="6"/>
  <c r="AD634" i="6"/>
  <c r="AD626" i="6"/>
  <c r="AK611" i="6"/>
  <c r="AK601" i="6"/>
  <c r="AD596" i="6"/>
  <c r="AK596" i="6"/>
  <c r="AC571" i="6"/>
  <c r="AD571" i="6" s="1"/>
  <c r="AC553" i="6"/>
  <c r="AD553" i="6" s="1"/>
  <c r="AC538" i="6"/>
  <c r="AD538" i="6" s="1"/>
  <c r="AK495" i="6"/>
  <c r="AD442" i="6"/>
  <c r="AD389" i="6"/>
  <c r="AK389" i="6"/>
  <c r="AK353" i="6"/>
  <c r="AD323" i="6"/>
  <c r="AD610" i="6"/>
  <c r="AD604" i="6"/>
  <c r="AD592" i="6"/>
  <c r="AK543" i="6"/>
  <c r="AD537" i="6"/>
  <c r="AK537" i="6"/>
  <c r="AK523" i="6"/>
  <c r="AK512" i="6"/>
  <c r="AD479" i="6"/>
  <c r="AD468" i="6"/>
  <c r="AK421" i="6"/>
  <c r="AK378" i="6"/>
  <c r="AK341" i="6"/>
  <c r="AK309" i="6"/>
  <c r="AD581" i="6"/>
  <c r="AD575" i="6"/>
  <c r="AK558" i="6"/>
  <c r="AK552" i="6"/>
  <c r="AD540" i="6"/>
  <c r="AD532" i="6"/>
  <c r="AK532" i="6"/>
  <c r="AD526" i="6"/>
  <c r="AC523" i="6"/>
  <c r="AD523" i="6" s="1"/>
  <c r="AD515" i="6"/>
  <c r="AD493" i="6"/>
  <c r="AK493" i="6"/>
  <c r="AD490" i="6"/>
  <c r="AD482" i="6"/>
  <c r="AD460" i="6"/>
  <c r="AK438" i="6"/>
  <c r="AD438" i="6"/>
  <c r="AD408" i="6"/>
  <c r="AK381" i="6"/>
  <c r="AK354" i="6"/>
  <c r="AD354" i="6"/>
  <c r="AK349" i="6"/>
  <c r="AC325" i="6"/>
  <c r="AD325" i="6" s="1"/>
  <c r="AK547" i="6"/>
  <c r="AD541" i="6"/>
  <c r="AC499" i="6"/>
  <c r="AD499" i="6" s="1"/>
  <c r="AC477" i="6"/>
  <c r="AD477" i="6" s="1"/>
  <c r="AK469" i="6"/>
  <c r="AD461" i="6"/>
  <c r="AK458" i="6"/>
  <c r="AK447" i="6"/>
  <c r="AK425" i="6"/>
  <c r="AD409" i="6"/>
  <c r="AK409" i="6"/>
  <c r="AD393" i="6"/>
  <c r="AK393" i="6"/>
  <c r="AC390" i="6"/>
  <c r="AD390" i="6" s="1"/>
  <c r="AD379" i="6"/>
  <c r="AK345" i="6"/>
  <c r="AK326" i="6"/>
  <c r="AD321" i="6"/>
  <c r="AK321" i="6"/>
  <c r="AK582" i="6"/>
  <c r="AC573" i="6"/>
  <c r="AD573" i="6" s="1"/>
  <c r="AD533" i="6"/>
  <c r="AK486" i="6"/>
  <c r="AK414" i="6"/>
  <c r="AC401" i="6"/>
  <c r="AD401" i="6" s="1"/>
  <c r="AK385" i="6"/>
  <c r="AK366" i="6"/>
  <c r="AK350" i="6"/>
  <c r="AK313" i="6"/>
  <c r="AK302" i="6"/>
  <c r="AK297" i="6"/>
  <c r="AD585" i="6"/>
  <c r="AK585" i="6"/>
  <c r="AC582" i="6"/>
  <c r="AD582" i="6" s="1"/>
  <c r="AD562" i="6"/>
  <c r="AC547" i="6"/>
  <c r="AD547" i="6" s="1"/>
  <c r="AK536" i="6"/>
  <c r="AK497" i="6"/>
  <c r="AC486" i="6"/>
  <c r="AD486" i="6" s="1"/>
  <c r="AK475" i="6"/>
  <c r="AD475" i="6"/>
  <c r="AK464" i="6"/>
  <c r="AD431" i="6"/>
  <c r="AD417" i="6"/>
  <c r="AK404" i="6"/>
  <c r="AK399" i="6"/>
  <c r="AD377" i="6"/>
  <c r="AC366" i="6"/>
  <c r="AD366" i="6" s="1"/>
  <c r="AK361" i="6"/>
  <c r="AK340" i="6"/>
  <c r="AD368" i="6"/>
  <c r="AK336" i="6"/>
  <c r="AD333" i="6"/>
  <c r="AD413" i="6"/>
  <c r="AK410" i="6"/>
  <c r="AC386" i="6"/>
  <c r="AD386" i="6" s="1"/>
  <c r="AK373" i="6"/>
  <c r="AD349" i="6"/>
  <c r="AD340" i="6"/>
  <c r="AK312" i="6"/>
  <c r="AD309" i="6"/>
  <c r="AK299" i="6"/>
  <c r="AK287" i="6"/>
  <c r="AD429" i="6"/>
  <c r="AK293" i="6"/>
  <c r="AD577" i="6"/>
  <c r="AD529" i="6"/>
  <c r="AD481" i="6"/>
  <c r="AD433" i="6"/>
  <c r="AC337" i="6"/>
  <c r="AD337" i="6" s="1"/>
  <c r="AC299" i="6"/>
  <c r="AD299" i="6" s="1"/>
  <c r="AD290" i="6"/>
  <c r="AD357" i="6"/>
  <c r="AC334" i="6"/>
  <c r="AD334" i="6" s="1"/>
  <c r="AK286" i="6"/>
  <c r="AD305" i="6"/>
  <c r="AD329" i="6"/>
  <c r="U11" i="13" l="1"/>
  <c r="U10" i="13"/>
  <c r="U12" i="13"/>
  <c r="M24" i="13"/>
  <c r="E50" i="13"/>
  <c r="E55" i="13"/>
  <c r="E54" i="13"/>
  <c r="E56" i="13"/>
  <c r="G70" i="13"/>
  <c r="G68" i="13"/>
  <c r="G63" i="13"/>
  <c r="M46" i="13"/>
  <c r="M41" i="13"/>
  <c r="N40" i="13"/>
  <c r="M36" i="13"/>
  <c r="N38" i="13"/>
  <c r="M37" i="13"/>
  <c r="I38" i="13"/>
  <c r="J41" i="13"/>
  <c r="I37" i="13"/>
  <c r="AD43" i="11"/>
  <c r="J37" i="13" s="1"/>
  <c r="AD71" i="11"/>
  <c r="I42" i="13"/>
  <c r="I40" i="13"/>
  <c r="I41" i="13"/>
  <c r="J40" i="13"/>
  <c r="J36" i="13"/>
  <c r="I36" i="13"/>
  <c r="F39" i="13"/>
  <c r="E40" i="13"/>
  <c r="E37" i="13"/>
  <c r="F41" i="13"/>
  <c r="F42" i="13"/>
  <c r="E14" i="13"/>
  <c r="F12" i="13"/>
  <c r="F15" i="13"/>
  <c r="F16" i="13"/>
  <c r="I11" i="13"/>
  <c r="I12" i="13"/>
  <c r="I14" i="13"/>
  <c r="I30" i="13"/>
  <c r="I10" i="13"/>
  <c r="J16" i="13"/>
  <c r="J14" i="13"/>
  <c r="J13" i="13"/>
  <c r="J15" i="13"/>
  <c r="J12" i="13"/>
  <c r="I29" i="13"/>
  <c r="AD622" i="6"/>
  <c r="J30" i="13" s="1"/>
  <c r="J11" i="13"/>
  <c r="F62" i="13"/>
  <c r="M11" i="13"/>
  <c r="N16" i="13"/>
  <c r="N14" i="13"/>
  <c r="N13" i="13"/>
  <c r="M10" i="13"/>
  <c r="M54" i="13"/>
  <c r="I54" i="13"/>
  <c r="AD559" i="10"/>
  <c r="F54" i="13" s="1"/>
  <c r="J28" i="13"/>
  <c r="F28" i="13"/>
  <c r="F30" i="13"/>
  <c r="E30" i="13"/>
  <c r="F29" i="13"/>
  <c r="E29" i="13"/>
  <c r="U30" i="13"/>
  <c r="AD588" i="6"/>
  <c r="J29" i="13" s="1"/>
  <c r="M30" i="13"/>
  <c r="N55" i="13"/>
  <c r="AD619" i="12"/>
  <c r="N56" i="13" s="1"/>
  <c r="M56" i="13"/>
  <c r="J56" i="13"/>
  <c r="I56" i="13"/>
  <c r="F56" i="13"/>
  <c r="M55" i="13"/>
  <c r="J55" i="13"/>
  <c r="I55" i="13"/>
  <c r="F55" i="13"/>
  <c r="F43" i="13"/>
  <c r="F51" i="13"/>
  <c r="F53" i="13"/>
  <c r="F49" i="13"/>
  <c r="AD434" i="10"/>
  <c r="F50" i="13" s="1"/>
  <c r="F52" i="13"/>
  <c r="F45" i="13"/>
  <c r="F47" i="13"/>
  <c r="F44" i="13"/>
  <c r="I53" i="13"/>
  <c r="J53" i="13"/>
  <c r="I51" i="13"/>
  <c r="I43" i="13"/>
  <c r="J49" i="13"/>
  <c r="J48" i="13"/>
  <c r="I45" i="13"/>
  <c r="I50" i="13"/>
  <c r="J44" i="13"/>
  <c r="J51" i="13"/>
  <c r="J52" i="13"/>
  <c r="J47" i="13"/>
  <c r="I49" i="13"/>
  <c r="J46" i="13"/>
  <c r="AD293" i="11"/>
  <c r="J45" i="13" s="1"/>
  <c r="N50" i="13"/>
  <c r="AD316" i="12"/>
  <c r="N46" i="13" s="1"/>
  <c r="N47" i="13"/>
  <c r="N45" i="13"/>
  <c r="N52" i="13"/>
  <c r="M52" i="13"/>
  <c r="N44" i="13"/>
  <c r="M45" i="13"/>
  <c r="M47" i="13"/>
  <c r="N27" i="13"/>
  <c r="AD619" i="7"/>
  <c r="N30" i="13" s="1"/>
  <c r="N29" i="13"/>
  <c r="N28" i="13"/>
  <c r="M29" i="13"/>
  <c r="M23" i="13"/>
  <c r="N17" i="13"/>
  <c r="N24" i="13"/>
  <c r="N20" i="13"/>
  <c r="N19" i="13"/>
  <c r="N26" i="13"/>
  <c r="M25" i="13"/>
  <c r="N22" i="13"/>
  <c r="M19" i="13"/>
  <c r="M27" i="13"/>
  <c r="G65" i="13"/>
  <c r="J26" i="13"/>
  <c r="J24" i="13"/>
  <c r="J18" i="13"/>
  <c r="J17" i="13"/>
  <c r="J19" i="13"/>
  <c r="G69" i="13"/>
  <c r="J23" i="13"/>
  <c r="I22" i="13"/>
  <c r="J21" i="13"/>
  <c r="J25" i="13"/>
  <c r="I27" i="13"/>
  <c r="I25" i="13"/>
  <c r="F68" i="13"/>
  <c r="E27" i="13"/>
  <c r="G66" i="13"/>
  <c r="F17" i="13"/>
  <c r="E26" i="13"/>
  <c r="F21" i="13"/>
  <c r="F19" i="13"/>
  <c r="F27" i="13"/>
  <c r="U13" i="13"/>
  <c r="E21" i="13"/>
  <c r="F20" i="13"/>
  <c r="F23" i="13"/>
  <c r="E23" i="13"/>
  <c r="U16" i="13"/>
  <c r="F22" i="13"/>
  <c r="F18" i="13"/>
  <c r="U15" i="13"/>
  <c r="G64" i="13"/>
  <c r="K57" i="13"/>
  <c r="F63" i="13"/>
  <c r="U17" i="13"/>
  <c r="F70" i="13"/>
  <c r="U18" i="13"/>
  <c r="G67" i="13"/>
  <c r="F26" i="13"/>
  <c r="F24" i="13"/>
  <c r="F13" i="13"/>
  <c r="F25" i="13"/>
  <c r="F11" i="13"/>
  <c r="E12" i="13"/>
  <c r="F14" i="13"/>
  <c r="E19" i="13"/>
  <c r="E22" i="13"/>
  <c r="E15" i="13"/>
  <c r="E18" i="13"/>
  <c r="E25" i="13"/>
  <c r="F10" i="13"/>
  <c r="E11" i="13"/>
  <c r="E17" i="13"/>
  <c r="E13" i="13"/>
  <c r="E28" i="13"/>
  <c r="E24" i="13"/>
  <c r="E20" i="13"/>
  <c r="E16" i="13"/>
  <c r="J27" i="13"/>
  <c r="J20" i="13"/>
  <c r="J10" i="13"/>
  <c r="J22" i="13"/>
  <c r="I18" i="13"/>
  <c r="I21" i="13"/>
  <c r="I17" i="13"/>
  <c r="U14" i="13"/>
  <c r="I13" i="13"/>
  <c r="I28" i="13"/>
  <c r="I19" i="13"/>
  <c r="I24" i="13"/>
  <c r="I20" i="13"/>
  <c r="I23" i="13"/>
  <c r="I16" i="13"/>
  <c r="I26" i="13"/>
  <c r="I15" i="13"/>
  <c r="N11" i="13"/>
  <c r="N12" i="13"/>
  <c r="N15" i="13"/>
  <c r="N21" i="13"/>
  <c r="N18" i="13"/>
  <c r="N10" i="13"/>
  <c r="AD410" i="7"/>
  <c r="N23" i="13" s="1"/>
  <c r="AD465" i="7"/>
  <c r="N25" i="13" s="1"/>
  <c r="M26" i="13"/>
  <c r="M28" i="13"/>
  <c r="M22" i="13"/>
  <c r="M15" i="13"/>
  <c r="M18" i="13"/>
  <c r="M20" i="13"/>
  <c r="M14" i="13"/>
  <c r="M21" i="13"/>
  <c r="M16" i="13"/>
  <c r="M17" i="13"/>
  <c r="M12" i="13"/>
  <c r="M13" i="13"/>
  <c r="F40" i="13"/>
  <c r="F48" i="13"/>
  <c r="F46" i="13"/>
  <c r="F37" i="13"/>
  <c r="F36" i="13"/>
  <c r="E38" i="13"/>
  <c r="E49" i="13"/>
  <c r="E52" i="13"/>
  <c r="E45" i="13"/>
  <c r="E48" i="13"/>
  <c r="E41" i="13"/>
  <c r="E44" i="13"/>
  <c r="E36" i="13"/>
  <c r="E51" i="13"/>
  <c r="E43" i="13"/>
  <c r="E39" i="13"/>
  <c r="E47" i="13"/>
  <c r="E46" i="13"/>
  <c r="E42" i="13"/>
  <c r="E53" i="13"/>
  <c r="J39" i="13"/>
  <c r="AD559" i="11"/>
  <c r="J42" i="13" s="1"/>
  <c r="AD448" i="11"/>
  <c r="J50" i="13" s="1"/>
  <c r="AD225" i="11"/>
  <c r="J43" i="13" s="1"/>
  <c r="I46" i="13"/>
  <c r="I47" i="13"/>
  <c r="I52" i="13"/>
  <c r="I48" i="13"/>
  <c r="I39" i="13"/>
  <c r="I44" i="13"/>
  <c r="N36" i="13"/>
  <c r="N53" i="13"/>
  <c r="N43" i="13"/>
  <c r="N49" i="13"/>
  <c r="N51" i="13"/>
  <c r="N39" i="13"/>
  <c r="N48" i="13"/>
  <c r="M44" i="13"/>
  <c r="AD161" i="12"/>
  <c r="N41" i="13" s="1"/>
  <c r="M40" i="13"/>
  <c r="M51" i="13"/>
  <c r="AD41" i="12"/>
  <c r="N37" i="13" s="1"/>
  <c r="M39" i="13"/>
  <c r="M50" i="13"/>
  <c r="M42" i="13"/>
  <c r="M53" i="13"/>
  <c r="AD560" i="12"/>
  <c r="N54" i="13" s="1"/>
  <c r="M38" i="13"/>
  <c r="M49" i="13"/>
  <c r="M43" i="13"/>
  <c r="M48" i="13"/>
  <c r="AB10" i="4"/>
  <c r="AC10" i="4" s="1"/>
  <c r="AD10" i="4" s="1"/>
  <c r="AB11" i="4"/>
  <c r="AC11" i="4" s="1"/>
  <c r="AD11" i="4" s="1"/>
  <c r="AB12" i="4"/>
  <c r="AC12" i="4" s="1"/>
  <c r="AD12" i="4" s="1"/>
  <c r="AB13" i="4"/>
  <c r="AC13" i="4" s="1"/>
  <c r="AD13" i="4" s="1"/>
  <c r="AB14" i="4"/>
  <c r="AC14" i="4" s="1"/>
  <c r="AD14" i="4" s="1"/>
  <c r="AB15" i="4"/>
  <c r="AC15" i="4" s="1"/>
  <c r="AD15" i="4" s="1"/>
  <c r="AB16" i="4"/>
  <c r="AC16" i="4" s="1"/>
  <c r="AD16" i="4" s="1"/>
  <c r="AB17" i="4"/>
  <c r="AC17" i="4" s="1"/>
  <c r="AD17" i="4" s="1"/>
  <c r="AB18" i="4"/>
  <c r="AC18" i="4" s="1"/>
  <c r="AD18" i="4" s="1"/>
  <c r="AB19" i="4"/>
  <c r="AC19" i="4" s="1"/>
  <c r="AD19" i="4" s="1"/>
  <c r="AB20" i="4"/>
  <c r="AC20" i="4" s="1"/>
  <c r="AD20" i="4" s="1"/>
  <c r="AB21" i="4"/>
  <c r="AC21" i="4" s="1"/>
  <c r="AD21" i="4" s="1"/>
  <c r="AB22" i="4"/>
  <c r="AC22" i="4" s="1"/>
  <c r="AD22" i="4" s="1"/>
  <c r="AB23" i="4"/>
  <c r="AC23" i="4" s="1"/>
  <c r="AD23" i="4" s="1"/>
  <c r="AB24" i="4"/>
  <c r="AC24" i="4" s="1"/>
  <c r="AD24" i="4" s="1"/>
  <c r="AB25" i="4"/>
  <c r="AC25" i="4" s="1"/>
  <c r="AD25" i="4" s="1"/>
  <c r="AB26" i="4"/>
  <c r="AC26" i="4" s="1"/>
  <c r="AD26" i="4" s="1"/>
  <c r="AB27" i="4"/>
  <c r="AC27" i="4" s="1"/>
  <c r="AD27" i="4" s="1"/>
  <c r="AB28" i="4"/>
  <c r="AC28" i="4" s="1"/>
  <c r="AD28" i="4" s="1"/>
  <c r="AB29" i="4"/>
  <c r="AC29" i="4" s="1"/>
  <c r="AD29" i="4" s="1"/>
  <c r="AB30" i="4"/>
  <c r="AC30" i="4" s="1"/>
  <c r="AD30" i="4" s="1"/>
  <c r="AB31" i="4"/>
  <c r="AC31" i="4" s="1"/>
  <c r="AD31" i="4" s="1"/>
  <c r="AB32" i="4"/>
  <c r="AC32" i="4" s="1"/>
  <c r="AD32" i="4" s="1"/>
  <c r="AB33" i="4"/>
  <c r="AC33" i="4" s="1"/>
  <c r="AD33" i="4" s="1"/>
  <c r="AB34" i="4"/>
  <c r="AC34" i="4" s="1"/>
  <c r="AD34" i="4" s="1"/>
  <c r="AB35" i="4"/>
  <c r="AC35" i="4" s="1"/>
  <c r="AD35" i="4" s="1"/>
  <c r="AB36" i="4"/>
  <c r="AC36" i="4" s="1"/>
  <c r="AD36" i="4" s="1"/>
  <c r="AB37" i="4"/>
  <c r="AC37" i="4" s="1"/>
  <c r="AD37" i="4" s="1"/>
  <c r="AB38" i="4"/>
  <c r="AC38" i="4" s="1"/>
  <c r="AD38" i="4" s="1"/>
  <c r="AB39" i="4"/>
  <c r="AC39" i="4" s="1"/>
  <c r="AD39" i="4" s="1"/>
  <c r="AB40" i="4"/>
  <c r="AC40" i="4" s="1"/>
  <c r="AB41" i="4"/>
  <c r="AC41" i="4" s="1"/>
  <c r="AD41" i="4" s="1"/>
  <c r="AB42" i="4"/>
  <c r="AC42" i="4" s="1"/>
  <c r="AD42" i="4" s="1"/>
  <c r="AB43" i="4"/>
  <c r="AC43" i="4" s="1"/>
  <c r="AD43" i="4" s="1"/>
  <c r="AB44" i="4"/>
  <c r="AC44" i="4" s="1"/>
  <c r="AD44" i="4" s="1"/>
  <c r="AB45" i="4"/>
  <c r="AC45" i="4" s="1"/>
  <c r="AD45" i="4" s="1"/>
  <c r="AB46" i="4"/>
  <c r="AC46" i="4" s="1"/>
  <c r="AD46" i="4" s="1"/>
  <c r="AB47" i="4"/>
  <c r="AC47" i="4" s="1"/>
  <c r="AD47" i="4" s="1"/>
  <c r="AB48" i="4"/>
  <c r="AC48" i="4" s="1"/>
  <c r="AD48" i="4" s="1"/>
  <c r="AB49" i="4"/>
  <c r="AC49" i="4" s="1"/>
  <c r="AD49" i="4" s="1"/>
  <c r="AB50" i="4"/>
  <c r="AC50" i="4" s="1"/>
  <c r="AD50" i="4" s="1"/>
  <c r="AB51" i="4"/>
  <c r="AC51" i="4" s="1"/>
  <c r="AD51" i="4" s="1"/>
  <c r="AB52" i="4"/>
  <c r="AC52" i="4" s="1"/>
  <c r="AD52" i="4" s="1"/>
  <c r="AB53" i="4"/>
  <c r="AC53" i="4" s="1"/>
  <c r="AD53" i="4" s="1"/>
  <c r="AB54" i="4"/>
  <c r="AC54" i="4" s="1"/>
  <c r="AD54" i="4" s="1"/>
  <c r="AB55" i="4"/>
  <c r="AC55" i="4" s="1"/>
  <c r="AD55" i="4" s="1"/>
  <c r="AB56" i="4"/>
  <c r="AC56" i="4" s="1"/>
  <c r="AD56" i="4" s="1"/>
  <c r="AB57" i="4"/>
  <c r="AC57" i="4" s="1"/>
  <c r="AD57" i="4" s="1"/>
  <c r="AB58" i="4"/>
  <c r="AC58" i="4" s="1"/>
  <c r="AD58" i="4" s="1"/>
  <c r="AB59" i="4"/>
  <c r="AC59" i="4" s="1"/>
  <c r="AD59" i="4" s="1"/>
  <c r="AB60" i="4"/>
  <c r="AC60" i="4" s="1"/>
  <c r="AD60" i="4" s="1"/>
  <c r="AB61" i="4"/>
  <c r="AC61" i="4" s="1"/>
  <c r="AD61" i="4" s="1"/>
  <c r="AB62" i="4"/>
  <c r="AC62" i="4" s="1"/>
  <c r="AD62" i="4" s="1"/>
  <c r="AB63" i="4"/>
  <c r="AC63" i="4" s="1"/>
  <c r="AD63" i="4" s="1"/>
  <c r="AB64" i="4"/>
  <c r="AC64" i="4" s="1"/>
  <c r="AD64" i="4" s="1"/>
  <c r="AB65" i="4"/>
  <c r="AC65" i="4" s="1"/>
  <c r="AD65" i="4" s="1"/>
  <c r="AB66" i="4"/>
  <c r="AC66" i="4" s="1"/>
  <c r="AD66" i="4" s="1"/>
  <c r="AB67" i="4"/>
  <c r="AC67" i="4" s="1"/>
  <c r="AD67" i="4" s="1"/>
  <c r="AB68" i="4"/>
  <c r="AC68" i="4" s="1"/>
  <c r="AD68" i="4" s="1"/>
  <c r="AB69" i="4"/>
  <c r="AC69" i="4" s="1"/>
  <c r="AB70" i="4"/>
  <c r="AC70" i="4" s="1"/>
  <c r="AD70" i="4" s="1"/>
  <c r="AB71" i="4"/>
  <c r="AC71" i="4" s="1"/>
  <c r="AD71" i="4" s="1"/>
  <c r="AB72" i="4"/>
  <c r="AC72" i="4" s="1"/>
  <c r="AD72" i="4" s="1"/>
  <c r="AB73" i="4"/>
  <c r="AC73" i="4" s="1"/>
  <c r="AD73" i="4" s="1"/>
  <c r="AB74" i="4"/>
  <c r="AC74" i="4" s="1"/>
  <c r="AD74" i="4" s="1"/>
  <c r="AB75" i="4"/>
  <c r="AC75" i="4" s="1"/>
  <c r="AD75" i="4" s="1"/>
  <c r="AB76" i="4"/>
  <c r="AC76" i="4" s="1"/>
  <c r="AD76" i="4" s="1"/>
  <c r="AB77" i="4"/>
  <c r="AC77" i="4" s="1"/>
  <c r="AD77" i="4" s="1"/>
  <c r="AB78" i="4"/>
  <c r="AC78" i="4" s="1"/>
  <c r="AD78" i="4" s="1"/>
  <c r="AB79" i="4"/>
  <c r="AC79" i="4" s="1"/>
  <c r="AD79" i="4" s="1"/>
  <c r="AB80" i="4"/>
  <c r="AC80" i="4" s="1"/>
  <c r="AD80" i="4" s="1"/>
  <c r="AB81" i="4"/>
  <c r="AC81" i="4" s="1"/>
  <c r="AD81" i="4" s="1"/>
  <c r="AB82" i="4"/>
  <c r="AC82" i="4" s="1"/>
  <c r="AD82" i="4" s="1"/>
  <c r="AB83" i="4"/>
  <c r="AC83" i="4" s="1"/>
  <c r="AD83" i="4" s="1"/>
  <c r="AB84" i="4"/>
  <c r="AC84" i="4" s="1"/>
  <c r="AD84" i="4" s="1"/>
  <c r="AB85" i="4"/>
  <c r="AC85" i="4" s="1"/>
  <c r="AD85" i="4" s="1"/>
  <c r="AB86" i="4"/>
  <c r="AC86" i="4" s="1"/>
  <c r="AD86" i="4" s="1"/>
  <c r="AB87" i="4"/>
  <c r="AC87" i="4" s="1"/>
  <c r="AD87" i="4" s="1"/>
  <c r="AB88" i="4"/>
  <c r="AC88" i="4" s="1"/>
  <c r="AD88" i="4" s="1"/>
  <c r="AB89" i="4"/>
  <c r="AC89" i="4" s="1"/>
  <c r="AD89" i="4" s="1"/>
  <c r="AB90" i="4"/>
  <c r="AC90" i="4" s="1"/>
  <c r="AD90" i="4" s="1"/>
  <c r="AB91" i="4"/>
  <c r="AC91" i="4" s="1"/>
  <c r="AD91" i="4" s="1"/>
  <c r="AB92" i="4"/>
  <c r="AC92" i="4" s="1"/>
  <c r="AD92" i="4" s="1"/>
  <c r="AB93" i="4"/>
  <c r="AC93" i="4" s="1"/>
  <c r="AD93" i="4" s="1"/>
  <c r="AB94" i="4"/>
  <c r="AC94" i="4" s="1"/>
  <c r="AD94" i="4" s="1"/>
  <c r="AB95" i="4"/>
  <c r="AC95" i="4" s="1"/>
  <c r="AD95" i="4" s="1"/>
  <c r="AB96" i="4"/>
  <c r="AC96" i="4" s="1"/>
  <c r="AD96" i="4" s="1"/>
  <c r="AB97" i="4"/>
  <c r="AC97" i="4" s="1"/>
  <c r="AD97" i="4" s="1"/>
  <c r="AB98" i="4"/>
  <c r="AC98" i="4" s="1"/>
  <c r="AD98" i="4" s="1"/>
  <c r="AB99" i="4"/>
  <c r="AC99" i="4" s="1"/>
  <c r="AD99" i="4" s="1"/>
  <c r="AB100" i="4"/>
  <c r="AC100" i="4" s="1"/>
  <c r="AB101" i="4"/>
  <c r="AC101" i="4" s="1"/>
  <c r="AD101" i="4" s="1"/>
  <c r="AB102" i="4"/>
  <c r="AC102" i="4" s="1"/>
  <c r="AD102" i="4" s="1"/>
  <c r="AB103" i="4"/>
  <c r="AC103" i="4" s="1"/>
  <c r="AD103" i="4" s="1"/>
  <c r="AB104" i="4"/>
  <c r="AC104" i="4" s="1"/>
  <c r="AD104" i="4" s="1"/>
  <c r="AB105" i="4"/>
  <c r="AC105" i="4" s="1"/>
  <c r="AD105" i="4" s="1"/>
  <c r="AB106" i="4"/>
  <c r="AC106" i="4" s="1"/>
  <c r="AD106" i="4" s="1"/>
  <c r="AB107" i="4"/>
  <c r="AC107" i="4" s="1"/>
  <c r="AD107" i="4" s="1"/>
  <c r="AB108" i="4"/>
  <c r="AC108" i="4" s="1"/>
  <c r="AD108" i="4" s="1"/>
  <c r="AB109" i="4"/>
  <c r="AC109" i="4" s="1"/>
  <c r="AD109" i="4" s="1"/>
  <c r="AB110" i="4"/>
  <c r="AC110" i="4" s="1"/>
  <c r="AD110" i="4" s="1"/>
  <c r="AB111" i="4"/>
  <c r="AC111" i="4" s="1"/>
  <c r="AD111" i="4" s="1"/>
  <c r="AB112" i="4"/>
  <c r="AC112" i="4" s="1"/>
  <c r="AD112" i="4" s="1"/>
  <c r="AB113" i="4"/>
  <c r="AC113" i="4" s="1"/>
  <c r="AD113" i="4" s="1"/>
  <c r="AB114" i="4"/>
  <c r="AC114" i="4" s="1"/>
  <c r="AD114" i="4" s="1"/>
  <c r="AB115" i="4"/>
  <c r="AC115" i="4" s="1"/>
  <c r="AD115" i="4" s="1"/>
  <c r="AB116" i="4"/>
  <c r="AC116" i="4" s="1"/>
  <c r="AD116" i="4" s="1"/>
  <c r="AB117" i="4"/>
  <c r="AC117" i="4" s="1"/>
  <c r="AD117" i="4" s="1"/>
  <c r="AB118" i="4"/>
  <c r="AC118" i="4" s="1"/>
  <c r="AD118" i="4" s="1"/>
  <c r="AB119" i="4"/>
  <c r="AC119" i="4" s="1"/>
  <c r="AD119" i="4" s="1"/>
  <c r="AB120" i="4"/>
  <c r="AC120" i="4" s="1"/>
  <c r="AD120" i="4" s="1"/>
  <c r="AB121" i="4"/>
  <c r="AC121" i="4" s="1"/>
  <c r="AD121" i="4" s="1"/>
  <c r="AB122" i="4"/>
  <c r="AC122" i="4" s="1"/>
  <c r="AD122" i="4" s="1"/>
  <c r="AB123" i="4"/>
  <c r="AC123" i="4" s="1"/>
  <c r="AD123" i="4" s="1"/>
  <c r="AB124" i="4"/>
  <c r="AC124" i="4" s="1"/>
  <c r="AD124" i="4" s="1"/>
  <c r="AB125" i="4"/>
  <c r="AC125" i="4" s="1"/>
  <c r="AD125" i="4" s="1"/>
  <c r="AB126" i="4"/>
  <c r="AC126" i="4" s="1"/>
  <c r="AD126" i="4" s="1"/>
  <c r="AB127" i="4"/>
  <c r="AC127" i="4" s="1"/>
  <c r="AD127" i="4" s="1"/>
  <c r="AB128" i="4"/>
  <c r="AC128" i="4" s="1"/>
  <c r="AD128" i="4" s="1"/>
  <c r="AB129" i="4"/>
  <c r="AC129" i="4" s="1"/>
  <c r="AD129" i="4" s="1"/>
  <c r="AB130" i="4"/>
  <c r="AC130" i="4" s="1"/>
  <c r="AB131" i="4"/>
  <c r="AC131" i="4" s="1"/>
  <c r="AD131" i="4" s="1"/>
  <c r="AB132" i="4"/>
  <c r="AC132" i="4" s="1"/>
  <c r="AD132" i="4" s="1"/>
  <c r="AB133" i="4"/>
  <c r="AC133" i="4" s="1"/>
  <c r="AD133" i="4" s="1"/>
  <c r="AB134" i="4"/>
  <c r="AC134" i="4" s="1"/>
  <c r="AD134" i="4" s="1"/>
  <c r="AB135" i="4"/>
  <c r="AC135" i="4" s="1"/>
  <c r="AD135" i="4" s="1"/>
  <c r="AB136" i="4"/>
  <c r="AC136" i="4" s="1"/>
  <c r="AD136" i="4" s="1"/>
  <c r="AB137" i="4"/>
  <c r="AC137" i="4" s="1"/>
  <c r="AD137" i="4" s="1"/>
  <c r="AB138" i="4"/>
  <c r="AC138" i="4" s="1"/>
  <c r="AD138" i="4" s="1"/>
  <c r="AB139" i="4"/>
  <c r="AC139" i="4" s="1"/>
  <c r="AD139" i="4" s="1"/>
  <c r="AB140" i="4"/>
  <c r="AC140" i="4" s="1"/>
  <c r="AD140" i="4" s="1"/>
  <c r="AB141" i="4"/>
  <c r="AC141" i="4" s="1"/>
  <c r="AD141" i="4" s="1"/>
  <c r="AB142" i="4"/>
  <c r="AC142" i="4" s="1"/>
  <c r="AD142" i="4" s="1"/>
  <c r="AB143" i="4"/>
  <c r="AC143" i="4" s="1"/>
  <c r="AD143" i="4" s="1"/>
  <c r="AB144" i="4"/>
  <c r="AC144" i="4" s="1"/>
  <c r="AD144" i="4" s="1"/>
  <c r="AB145" i="4"/>
  <c r="AC145" i="4" s="1"/>
  <c r="AD145" i="4" s="1"/>
  <c r="AB146" i="4"/>
  <c r="AC146" i="4" s="1"/>
  <c r="AD146" i="4" s="1"/>
  <c r="AB147" i="4"/>
  <c r="AC147" i="4" s="1"/>
  <c r="AD147" i="4" s="1"/>
  <c r="AB148" i="4"/>
  <c r="AC148" i="4" s="1"/>
  <c r="AD148" i="4" s="1"/>
  <c r="AB149" i="4"/>
  <c r="AC149" i="4" s="1"/>
  <c r="AD149" i="4" s="1"/>
  <c r="AB150" i="4"/>
  <c r="AC150" i="4" s="1"/>
  <c r="AD150" i="4" s="1"/>
  <c r="AB151" i="4"/>
  <c r="AC151" i="4" s="1"/>
  <c r="AD151" i="4" s="1"/>
  <c r="AB152" i="4"/>
  <c r="AC152" i="4" s="1"/>
  <c r="AD152" i="4" s="1"/>
  <c r="AB153" i="4"/>
  <c r="AC153" i="4" s="1"/>
  <c r="AD153" i="4" s="1"/>
  <c r="AB154" i="4"/>
  <c r="AC154" i="4" s="1"/>
  <c r="AD154" i="4" s="1"/>
  <c r="AB155" i="4"/>
  <c r="AC155" i="4" s="1"/>
  <c r="AD155" i="4" s="1"/>
  <c r="AB156" i="4"/>
  <c r="AC156" i="4" s="1"/>
  <c r="AD156" i="4" s="1"/>
  <c r="AB157" i="4"/>
  <c r="AC157" i="4" s="1"/>
  <c r="AD157" i="4" s="1"/>
  <c r="AB158" i="4"/>
  <c r="AC158" i="4" s="1"/>
  <c r="AD158" i="4" s="1"/>
  <c r="AB159" i="4"/>
  <c r="AC159" i="4" s="1"/>
  <c r="AD159" i="4" s="1"/>
  <c r="AB160" i="4"/>
  <c r="AC160" i="4" s="1"/>
  <c r="AD160" i="4" s="1"/>
  <c r="AB161" i="4"/>
  <c r="AC161" i="4" s="1"/>
  <c r="AB162" i="4"/>
  <c r="AC162" i="4" s="1"/>
  <c r="AD162" i="4" s="1"/>
  <c r="AB163" i="4"/>
  <c r="AC163" i="4" s="1"/>
  <c r="AD163" i="4" s="1"/>
  <c r="AB164" i="4"/>
  <c r="AC164" i="4" s="1"/>
  <c r="AD164" i="4" s="1"/>
  <c r="AB165" i="4"/>
  <c r="AC165" i="4" s="1"/>
  <c r="AD165" i="4" s="1"/>
  <c r="AB166" i="4"/>
  <c r="AC166" i="4" s="1"/>
  <c r="AD166" i="4" s="1"/>
  <c r="AB167" i="4"/>
  <c r="AC167" i="4" s="1"/>
  <c r="AD167" i="4" s="1"/>
  <c r="AB168" i="4"/>
  <c r="AC168" i="4" s="1"/>
  <c r="AD168" i="4" s="1"/>
  <c r="AB169" i="4"/>
  <c r="AC169" i="4" s="1"/>
  <c r="AD169" i="4" s="1"/>
  <c r="AB170" i="4"/>
  <c r="AC170" i="4" s="1"/>
  <c r="AD170" i="4" s="1"/>
  <c r="AB171" i="4"/>
  <c r="AC171" i="4" s="1"/>
  <c r="AD171" i="4" s="1"/>
  <c r="AB172" i="4"/>
  <c r="AC172" i="4" s="1"/>
  <c r="AD172" i="4" s="1"/>
  <c r="AB173" i="4"/>
  <c r="AC173" i="4" s="1"/>
  <c r="AD173" i="4" s="1"/>
  <c r="AB174" i="4"/>
  <c r="AC174" i="4" s="1"/>
  <c r="AD174" i="4" s="1"/>
  <c r="AB175" i="4"/>
  <c r="AC175" i="4" s="1"/>
  <c r="AD175" i="4" s="1"/>
  <c r="AB176" i="4"/>
  <c r="AC176" i="4" s="1"/>
  <c r="AD176" i="4" s="1"/>
  <c r="AB177" i="4"/>
  <c r="AC177" i="4" s="1"/>
  <c r="AD177" i="4" s="1"/>
  <c r="AB178" i="4"/>
  <c r="AC178" i="4" s="1"/>
  <c r="AD178" i="4" s="1"/>
  <c r="AB179" i="4"/>
  <c r="AC179" i="4" s="1"/>
  <c r="AD179" i="4" s="1"/>
  <c r="AB180" i="4"/>
  <c r="AC180" i="4" s="1"/>
  <c r="AD180" i="4" s="1"/>
  <c r="AB181" i="4"/>
  <c r="AC181" i="4" s="1"/>
  <c r="AD181" i="4" s="1"/>
  <c r="AB182" i="4"/>
  <c r="AC182" i="4" s="1"/>
  <c r="AD182" i="4" s="1"/>
  <c r="AB183" i="4"/>
  <c r="AC183" i="4" s="1"/>
  <c r="AD183" i="4" s="1"/>
  <c r="AB184" i="4"/>
  <c r="AC184" i="4" s="1"/>
  <c r="AD184" i="4" s="1"/>
  <c r="AB185" i="4"/>
  <c r="AC185" i="4" s="1"/>
  <c r="AD185" i="4" s="1"/>
  <c r="AB186" i="4"/>
  <c r="AC186" i="4" s="1"/>
  <c r="AD186" i="4" s="1"/>
  <c r="AB187" i="4"/>
  <c r="AC187" i="4" s="1"/>
  <c r="AD187" i="4" s="1"/>
  <c r="AB188" i="4"/>
  <c r="AC188" i="4" s="1"/>
  <c r="AD188" i="4" s="1"/>
  <c r="AB189" i="4"/>
  <c r="AC189" i="4" s="1"/>
  <c r="AD189" i="4" s="1"/>
  <c r="AB190" i="4"/>
  <c r="AC190" i="4" s="1"/>
  <c r="AD190" i="4" s="1"/>
  <c r="AB191" i="4"/>
  <c r="AC191" i="4" s="1"/>
  <c r="AB192" i="4"/>
  <c r="AC192" i="4" s="1"/>
  <c r="AD192" i="4" s="1"/>
  <c r="AB193" i="4"/>
  <c r="AC193" i="4" s="1"/>
  <c r="AD193" i="4" s="1"/>
  <c r="AB194" i="4"/>
  <c r="AC194" i="4" s="1"/>
  <c r="AD194" i="4" s="1"/>
  <c r="AB195" i="4"/>
  <c r="AC195" i="4" s="1"/>
  <c r="AD195" i="4" s="1"/>
  <c r="AB196" i="4"/>
  <c r="AC196" i="4" s="1"/>
  <c r="AD196" i="4" s="1"/>
  <c r="AB197" i="4"/>
  <c r="AC197" i="4" s="1"/>
  <c r="AD197" i="4" s="1"/>
  <c r="AB198" i="4"/>
  <c r="AC198" i="4" s="1"/>
  <c r="AD198" i="4" s="1"/>
  <c r="AB199" i="4"/>
  <c r="AC199" i="4" s="1"/>
  <c r="AD199" i="4" s="1"/>
  <c r="AB200" i="4"/>
  <c r="AC200" i="4" s="1"/>
  <c r="AD200" i="4" s="1"/>
  <c r="AB201" i="4"/>
  <c r="AC201" i="4" s="1"/>
  <c r="AD201" i="4" s="1"/>
  <c r="AB202" i="4"/>
  <c r="AC202" i="4" s="1"/>
  <c r="AD202" i="4" s="1"/>
  <c r="AB203" i="4"/>
  <c r="AC203" i="4" s="1"/>
  <c r="AD203" i="4" s="1"/>
  <c r="AB204" i="4"/>
  <c r="AC204" i="4" s="1"/>
  <c r="AD204" i="4" s="1"/>
  <c r="AB205" i="4"/>
  <c r="AC205" i="4" s="1"/>
  <c r="AD205" i="4" s="1"/>
  <c r="AB206" i="4"/>
  <c r="AC206" i="4" s="1"/>
  <c r="AD206" i="4" s="1"/>
  <c r="AB207" i="4"/>
  <c r="AC207" i="4" s="1"/>
  <c r="AD207" i="4" s="1"/>
  <c r="AB208" i="4"/>
  <c r="AC208" i="4" s="1"/>
  <c r="AD208" i="4" s="1"/>
  <c r="AB209" i="4"/>
  <c r="AC209" i="4" s="1"/>
  <c r="AD209" i="4" s="1"/>
  <c r="AB210" i="4"/>
  <c r="AC210" i="4" s="1"/>
  <c r="AD210" i="4" s="1"/>
  <c r="AB211" i="4"/>
  <c r="AC211" i="4" s="1"/>
  <c r="AD211" i="4" s="1"/>
  <c r="AB212" i="4"/>
  <c r="AC212" i="4" s="1"/>
  <c r="AD212" i="4" s="1"/>
  <c r="AB213" i="4"/>
  <c r="AC213" i="4" s="1"/>
  <c r="AD213" i="4" s="1"/>
  <c r="AB214" i="4"/>
  <c r="AC214" i="4" s="1"/>
  <c r="AD214" i="4" s="1"/>
  <c r="AB215" i="4"/>
  <c r="AC215" i="4" s="1"/>
  <c r="AD215" i="4" s="1"/>
  <c r="AB216" i="4"/>
  <c r="AC216" i="4" s="1"/>
  <c r="AD216" i="4" s="1"/>
  <c r="AB217" i="4"/>
  <c r="AC217" i="4" s="1"/>
  <c r="AD217" i="4" s="1"/>
  <c r="AB218" i="4"/>
  <c r="AC218" i="4" s="1"/>
  <c r="AD218" i="4" s="1"/>
  <c r="AB219" i="4"/>
  <c r="AC219" i="4" s="1"/>
  <c r="AD219" i="4" s="1"/>
  <c r="AB220" i="4"/>
  <c r="AC220" i="4" s="1"/>
  <c r="AD220" i="4" s="1"/>
  <c r="AB221" i="4"/>
  <c r="AC221" i="4" s="1"/>
  <c r="AD221" i="4" s="1"/>
  <c r="AB222" i="4"/>
  <c r="AC222" i="4" s="1"/>
  <c r="AB223" i="4"/>
  <c r="AC223" i="4" s="1"/>
  <c r="AD223" i="4" s="1"/>
  <c r="AB224" i="4"/>
  <c r="AC224" i="4" s="1"/>
  <c r="AD224" i="4" s="1"/>
  <c r="AB225" i="4"/>
  <c r="AC225" i="4" s="1"/>
  <c r="AD225" i="4" s="1"/>
  <c r="AB226" i="4"/>
  <c r="AC226" i="4" s="1"/>
  <c r="AD226" i="4" s="1"/>
  <c r="AB227" i="4"/>
  <c r="AC227" i="4" s="1"/>
  <c r="AD227" i="4" s="1"/>
  <c r="AB228" i="4"/>
  <c r="AC228" i="4" s="1"/>
  <c r="AD228" i="4" s="1"/>
  <c r="AB229" i="4"/>
  <c r="AC229" i="4" s="1"/>
  <c r="AD229" i="4" s="1"/>
  <c r="AB230" i="4"/>
  <c r="AC230" i="4" s="1"/>
  <c r="AD230" i="4" s="1"/>
  <c r="AB231" i="4"/>
  <c r="AC231" i="4" s="1"/>
  <c r="AD231" i="4" s="1"/>
  <c r="AB232" i="4"/>
  <c r="AC232" i="4" s="1"/>
  <c r="AD232" i="4" s="1"/>
  <c r="AB233" i="4"/>
  <c r="AC233" i="4" s="1"/>
  <c r="AD233" i="4" s="1"/>
  <c r="AB234" i="4"/>
  <c r="AC234" i="4" s="1"/>
  <c r="AD234" i="4" s="1"/>
  <c r="AB235" i="4"/>
  <c r="AC235" i="4" s="1"/>
  <c r="AD235" i="4" s="1"/>
  <c r="AB236" i="4"/>
  <c r="AC236" i="4" s="1"/>
  <c r="AD236" i="4" s="1"/>
  <c r="AB237" i="4"/>
  <c r="AC237" i="4" s="1"/>
  <c r="AD237" i="4" s="1"/>
  <c r="AB238" i="4"/>
  <c r="AC238" i="4" s="1"/>
  <c r="AD238" i="4" s="1"/>
  <c r="AB239" i="4"/>
  <c r="AC239" i="4" s="1"/>
  <c r="AD239" i="4" s="1"/>
  <c r="AB240" i="4"/>
  <c r="AC240" i="4" s="1"/>
  <c r="AD240" i="4" s="1"/>
  <c r="AB241" i="4"/>
  <c r="AC241" i="4" s="1"/>
  <c r="AD241" i="4" s="1"/>
  <c r="AB242" i="4"/>
  <c r="AC242" i="4" s="1"/>
  <c r="AD242" i="4" s="1"/>
  <c r="AB243" i="4"/>
  <c r="AC243" i="4" s="1"/>
  <c r="AD243" i="4" s="1"/>
  <c r="AB244" i="4"/>
  <c r="AC244" i="4" s="1"/>
  <c r="AD244" i="4" s="1"/>
  <c r="AB245" i="4"/>
  <c r="AC245" i="4" s="1"/>
  <c r="AD245" i="4" s="1"/>
  <c r="AB246" i="4"/>
  <c r="AC246" i="4" s="1"/>
  <c r="AD246" i="4" s="1"/>
  <c r="AB247" i="4"/>
  <c r="AC247" i="4" s="1"/>
  <c r="AD247" i="4" s="1"/>
  <c r="AB248" i="4"/>
  <c r="AC248" i="4" s="1"/>
  <c r="AD248" i="4" s="1"/>
  <c r="AB249" i="4"/>
  <c r="AC249" i="4" s="1"/>
  <c r="AD249" i="4" s="1"/>
  <c r="AB250" i="4"/>
  <c r="AC250" i="4" s="1"/>
  <c r="AD250" i="4" s="1"/>
  <c r="AB251" i="4"/>
  <c r="AC251" i="4" s="1"/>
  <c r="AD251" i="4" s="1"/>
  <c r="AB252" i="4"/>
  <c r="AC252" i="4" s="1"/>
  <c r="AD252" i="4" s="1"/>
  <c r="AB253" i="4"/>
  <c r="AC253" i="4" s="1"/>
  <c r="AB254" i="4"/>
  <c r="AC254" i="4" s="1"/>
  <c r="AD254" i="4" s="1"/>
  <c r="AB255" i="4"/>
  <c r="AC255" i="4" s="1"/>
  <c r="AD255" i="4" s="1"/>
  <c r="AB256" i="4"/>
  <c r="AC256" i="4" s="1"/>
  <c r="AD256" i="4" s="1"/>
  <c r="AB257" i="4"/>
  <c r="AC257" i="4" s="1"/>
  <c r="AD257" i="4" s="1"/>
  <c r="AB258" i="4"/>
  <c r="AC258" i="4" s="1"/>
  <c r="AD258" i="4" s="1"/>
  <c r="AB259" i="4"/>
  <c r="AC259" i="4" s="1"/>
  <c r="AD259" i="4" s="1"/>
  <c r="AB260" i="4"/>
  <c r="AC260" i="4" s="1"/>
  <c r="AD260" i="4" s="1"/>
  <c r="AB261" i="4"/>
  <c r="AC261" i="4" s="1"/>
  <c r="AD261" i="4" s="1"/>
  <c r="AB262" i="4"/>
  <c r="AC262" i="4" s="1"/>
  <c r="AD262" i="4" s="1"/>
  <c r="AB263" i="4"/>
  <c r="AC263" i="4" s="1"/>
  <c r="AD263" i="4" s="1"/>
  <c r="AB264" i="4"/>
  <c r="AC264" i="4" s="1"/>
  <c r="AD264" i="4" s="1"/>
  <c r="AB265" i="4"/>
  <c r="AC265" i="4" s="1"/>
  <c r="AD265" i="4" s="1"/>
  <c r="AB266" i="4"/>
  <c r="AC266" i="4" s="1"/>
  <c r="AD266" i="4" s="1"/>
  <c r="AB267" i="4"/>
  <c r="AC267" i="4" s="1"/>
  <c r="AD267" i="4" s="1"/>
  <c r="AB268" i="4"/>
  <c r="AC268" i="4" s="1"/>
  <c r="AD268" i="4" s="1"/>
  <c r="AB269" i="4"/>
  <c r="AC269" i="4" s="1"/>
  <c r="AD269" i="4" s="1"/>
  <c r="AB270" i="4"/>
  <c r="AC270" i="4" s="1"/>
  <c r="AD270" i="4" s="1"/>
  <c r="AB271" i="4"/>
  <c r="AC271" i="4" s="1"/>
  <c r="AD271" i="4" s="1"/>
  <c r="AB272" i="4"/>
  <c r="AC272" i="4" s="1"/>
  <c r="AD272" i="4" s="1"/>
  <c r="AB273" i="4"/>
  <c r="AC273" i="4" s="1"/>
  <c r="AD273" i="4" s="1"/>
  <c r="AB274" i="4"/>
  <c r="AC274" i="4" s="1"/>
  <c r="AD274" i="4" s="1"/>
  <c r="AB275" i="4"/>
  <c r="AC275" i="4" s="1"/>
  <c r="AD275" i="4" s="1"/>
  <c r="AB276" i="4"/>
  <c r="AC276" i="4" s="1"/>
  <c r="AD276" i="4" s="1"/>
  <c r="AB277" i="4"/>
  <c r="AC277" i="4" s="1"/>
  <c r="AD277" i="4" s="1"/>
  <c r="AB278" i="4"/>
  <c r="AC278" i="4" s="1"/>
  <c r="AD278" i="4" s="1"/>
  <c r="AB279" i="4"/>
  <c r="AC279" i="4" s="1"/>
  <c r="AD279" i="4" s="1"/>
  <c r="AB280" i="4"/>
  <c r="AC280" i="4" s="1"/>
  <c r="AD280" i="4" s="1"/>
  <c r="AB281" i="4"/>
  <c r="AC281" i="4" s="1"/>
  <c r="AD281" i="4" s="1"/>
  <c r="AB282" i="4"/>
  <c r="AC282" i="4" s="1"/>
  <c r="AD282" i="4" s="1"/>
  <c r="AB283" i="4"/>
  <c r="AB284" i="4"/>
  <c r="AB285" i="4"/>
  <c r="AB286" i="4"/>
  <c r="AB287" i="4"/>
  <c r="AB288" i="4"/>
  <c r="AB289" i="4"/>
  <c r="AB290" i="4"/>
  <c r="AB291" i="4"/>
  <c r="AB292" i="4"/>
  <c r="AB293" i="4"/>
  <c r="AB294" i="4"/>
  <c r="AC294" i="4" s="1"/>
  <c r="AB295" i="4"/>
  <c r="AB296" i="4"/>
  <c r="AB297" i="4"/>
  <c r="AB298" i="4"/>
  <c r="AB299" i="4"/>
  <c r="AB300" i="4"/>
  <c r="AB301" i="4"/>
  <c r="AB302" i="4"/>
  <c r="AB303" i="4"/>
  <c r="AB304" i="4"/>
  <c r="AB305" i="4"/>
  <c r="AB306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320" i="4"/>
  <c r="AB321" i="4"/>
  <c r="AB322" i="4"/>
  <c r="AB323" i="4"/>
  <c r="AB324" i="4"/>
  <c r="AB325" i="4"/>
  <c r="AB326" i="4"/>
  <c r="AB327" i="4"/>
  <c r="AB328" i="4"/>
  <c r="AB329" i="4"/>
  <c r="AB330" i="4"/>
  <c r="AB331" i="4"/>
  <c r="AB332" i="4"/>
  <c r="AB333" i="4"/>
  <c r="AB334" i="4"/>
  <c r="AB335" i="4"/>
  <c r="AB336" i="4"/>
  <c r="AB337" i="4"/>
  <c r="AB338" i="4"/>
  <c r="AB339" i="4"/>
  <c r="AB340" i="4"/>
  <c r="AB341" i="4"/>
  <c r="AC341" i="4" s="1"/>
  <c r="AB342" i="4"/>
  <c r="AC342" i="4" s="1"/>
  <c r="AB343" i="4"/>
  <c r="AB344" i="4"/>
  <c r="AB345" i="4"/>
  <c r="AB346" i="4"/>
  <c r="AB347" i="4"/>
  <c r="AB348" i="4"/>
  <c r="AB349" i="4"/>
  <c r="AB350" i="4"/>
  <c r="AB351" i="4"/>
  <c r="AB352" i="4"/>
  <c r="AB353" i="4"/>
  <c r="AB354" i="4"/>
  <c r="AB355" i="4"/>
  <c r="AB356" i="4"/>
  <c r="AB357" i="4"/>
  <c r="AB358" i="4"/>
  <c r="AB359" i="4"/>
  <c r="AB360" i="4"/>
  <c r="AB361" i="4"/>
  <c r="AB362" i="4"/>
  <c r="AB363" i="4"/>
  <c r="AB364" i="4"/>
  <c r="AB365" i="4"/>
  <c r="AB366" i="4"/>
  <c r="AB367" i="4"/>
  <c r="AB368" i="4"/>
  <c r="AB369" i="4"/>
  <c r="AB370" i="4"/>
  <c r="AB371" i="4"/>
  <c r="AB372" i="4"/>
  <c r="AB373" i="4"/>
  <c r="AB374" i="4"/>
  <c r="AB375" i="4"/>
  <c r="AB376" i="4"/>
  <c r="AB377" i="4"/>
  <c r="AB378" i="4"/>
  <c r="AB379" i="4"/>
  <c r="AB380" i="4"/>
  <c r="AB381" i="4"/>
  <c r="AB382" i="4"/>
  <c r="AB383" i="4"/>
  <c r="AB384" i="4"/>
  <c r="AB385" i="4"/>
  <c r="AB386" i="4"/>
  <c r="AB387" i="4"/>
  <c r="AB388" i="4"/>
  <c r="AB389" i="4"/>
  <c r="AB390" i="4"/>
  <c r="AB391" i="4"/>
  <c r="AB392" i="4"/>
  <c r="AB393" i="4"/>
  <c r="AB394" i="4"/>
  <c r="AB395" i="4"/>
  <c r="AB396" i="4"/>
  <c r="AB397" i="4"/>
  <c r="AB398" i="4"/>
  <c r="AB399" i="4"/>
  <c r="AB400" i="4"/>
  <c r="AB401" i="4"/>
  <c r="AB402" i="4"/>
  <c r="AB403" i="4"/>
  <c r="AB404" i="4"/>
  <c r="AB405" i="4"/>
  <c r="AB406" i="4"/>
  <c r="AB407" i="4"/>
  <c r="AB408" i="4"/>
  <c r="AB409" i="4"/>
  <c r="AB410" i="4"/>
  <c r="AB411" i="4"/>
  <c r="AB412" i="4"/>
  <c r="AB413" i="4"/>
  <c r="AB414" i="4"/>
  <c r="AB415" i="4"/>
  <c r="AB416" i="4"/>
  <c r="AB417" i="4"/>
  <c r="AB418" i="4"/>
  <c r="AB419" i="4"/>
  <c r="AB420" i="4"/>
  <c r="AB421" i="4"/>
  <c r="AB422" i="4"/>
  <c r="AB423" i="4"/>
  <c r="AB424" i="4"/>
  <c r="AB425" i="4"/>
  <c r="AB426" i="4"/>
  <c r="AB427" i="4"/>
  <c r="AB428" i="4"/>
  <c r="AB429" i="4"/>
  <c r="AB430" i="4"/>
  <c r="AB431" i="4"/>
  <c r="AB432" i="4"/>
  <c r="AB433" i="4"/>
  <c r="AB434" i="4"/>
  <c r="AB435" i="4"/>
  <c r="AB436" i="4"/>
  <c r="AB437" i="4"/>
  <c r="AB438" i="4"/>
  <c r="AB439" i="4"/>
  <c r="AB440" i="4"/>
  <c r="AB441" i="4"/>
  <c r="AB442" i="4"/>
  <c r="AB443" i="4"/>
  <c r="AB444" i="4"/>
  <c r="AB445" i="4"/>
  <c r="AB446" i="4"/>
  <c r="AB447" i="4"/>
  <c r="AB448" i="4"/>
  <c r="AB449" i="4"/>
  <c r="AB450" i="4"/>
  <c r="AB451" i="4"/>
  <c r="AB452" i="4"/>
  <c r="AB453" i="4"/>
  <c r="AB454" i="4"/>
  <c r="AB455" i="4"/>
  <c r="AB456" i="4"/>
  <c r="AB457" i="4"/>
  <c r="AB458" i="4"/>
  <c r="AB459" i="4"/>
  <c r="AB460" i="4"/>
  <c r="AB461" i="4"/>
  <c r="AB462" i="4"/>
  <c r="AB463" i="4"/>
  <c r="AB464" i="4"/>
  <c r="AB465" i="4"/>
  <c r="AB466" i="4"/>
  <c r="AB467" i="4"/>
  <c r="AB468" i="4"/>
  <c r="AB469" i="4"/>
  <c r="AB470" i="4"/>
  <c r="AB471" i="4"/>
  <c r="AB472" i="4"/>
  <c r="AB473" i="4"/>
  <c r="AB474" i="4"/>
  <c r="AB475" i="4"/>
  <c r="AB476" i="4"/>
  <c r="AB477" i="4"/>
  <c r="AB478" i="4"/>
  <c r="AB479" i="4"/>
  <c r="AB480" i="4"/>
  <c r="AB481" i="4"/>
  <c r="AB482" i="4"/>
  <c r="AB483" i="4"/>
  <c r="AB484" i="4"/>
  <c r="AB485" i="4"/>
  <c r="AB486" i="4"/>
  <c r="AB487" i="4"/>
  <c r="AB488" i="4"/>
  <c r="AB489" i="4"/>
  <c r="AB490" i="4"/>
  <c r="AB491" i="4"/>
  <c r="AB492" i="4"/>
  <c r="AB493" i="4"/>
  <c r="AB494" i="4"/>
  <c r="AB495" i="4"/>
  <c r="AB496" i="4"/>
  <c r="AB497" i="4"/>
  <c r="AB498" i="4"/>
  <c r="AB499" i="4"/>
  <c r="AB500" i="4"/>
  <c r="AB501" i="4"/>
  <c r="AB502" i="4"/>
  <c r="AB503" i="4"/>
  <c r="AB504" i="4"/>
  <c r="AB505" i="4"/>
  <c r="AB506" i="4"/>
  <c r="AB507" i="4"/>
  <c r="AB508" i="4"/>
  <c r="AB509" i="4"/>
  <c r="AB510" i="4"/>
  <c r="AB511" i="4"/>
  <c r="AB512" i="4"/>
  <c r="AB513" i="4"/>
  <c r="AB514" i="4"/>
  <c r="AB515" i="4"/>
  <c r="AB516" i="4"/>
  <c r="AB517" i="4"/>
  <c r="AB518" i="4"/>
  <c r="AB519" i="4"/>
  <c r="AB520" i="4"/>
  <c r="AB521" i="4"/>
  <c r="AB522" i="4"/>
  <c r="AB523" i="4"/>
  <c r="AB524" i="4"/>
  <c r="AB525" i="4"/>
  <c r="AB526" i="4"/>
  <c r="AB527" i="4"/>
  <c r="AB528" i="4"/>
  <c r="AB529" i="4"/>
  <c r="AB530" i="4"/>
  <c r="AB531" i="4"/>
  <c r="AB532" i="4"/>
  <c r="AB533" i="4"/>
  <c r="AB534" i="4"/>
  <c r="AB535" i="4"/>
  <c r="AB536" i="4"/>
  <c r="AB537" i="4"/>
  <c r="AB538" i="4"/>
  <c r="AB539" i="4"/>
  <c r="AB540" i="4"/>
  <c r="AB541" i="4"/>
  <c r="AB542" i="4"/>
  <c r="AB543" i="4"/>
  <c r="AB544" i="4"/>
  <c r="AB545" i="4"/>
  <c r="AB546" i="4"/>
  <c r="AB547" i="4"/>
  <c r="AB548" i="4"/>
  <c r="AB549" i="4"/>
  <c r="AB550" i="4"/>
  <c r="AB551" i="4"/>
  <c r="AB552" i="4"/>
  <c r="AB553" i="4"/>
  <c r="AB554" i="4"/>
  <c r="AB555" i="4"/>
  <c r="AB556" i="4"/>
  <c r="AB557" i="4"/>
  <c r="AB558" i="4"/>
  <c r="AB559" i="4"/>
  <c r="AC559" i="4" s="1"/>
  <c r="AB560" i="4"/>
  <c r="AB561" i="4"/>
  <c r="AB562" i="4"/>
  <c r="AB563" i="4"/>
  <c r="AB564" i="4"/>
  <c r="AB565" i="4"/>
  <c r="AB566" i="4"/>
  <c r="AB567" i="4"/>
  <c r="AB568" i="4"/>
  <c r="AB569" i="4"/>
  <c r="AB570" i="4"/>
  <c r="AB571" i="4"/>
  <c r="AB572" i="4"/>
  <c r="AB573" i="4"/>
  <c r="AB574" i="4"/>
  <c r="AB575" i="4"/>
  <c r="AB576" i="4"/>
  <c r="AB577" i="4"/>
  <c r="AB578" i="4"/>
  <c r="AB579" i="4"/>
  <c r="AB580" i="4"/>
  <c r="AB581" i="4"/>
  <c r="AB582" i="4"/>
  <c r="AB583" i="4"/>
  <c r="AB584" i="4"/>
  <c r="AB585" i="4"/>
  <c r="AB586" i="4"/>
  <c r="AB587" i="4"/>
  <c r="AC587" i="4" s="1"/>
  <c r="AB588" i="4"/>
  <c r="AC588" i="4" s="1"/>
  <c r="AD588" i="4" s="1"/>
  <c r="AB589" i="4"/>
  <c r="AC589" i="4" s="1"/>
  <c r="AD589" i="4" s="1"/>
  <c r="AB590" i="4"/>
  <c r="AC590" i="4" s="1"/>
  <c r="AD590" i="4" s="1"/>
  <c r="AB591" i="4"/>
  <c r="AC591" i="4" s="1"/>
  <c r="AD591" i="4" s="1"/>
  <c r="AB592" i="4"/>
  <c r="AC592" i="4" s="1"/>
  <c r="AD592" i="4" s="1"/>
  <c r="AB593" i="4"/>
  <c r="AC593" i="4" s="1"/>
  <c r="AD593" i="4" s="1"/>
  <c r="AB594" i="4"/>
  <c r="AC594" i="4" s="1"/>
  <c r="AD594" i="4" s="1"/>
  <c r="AB595" i="4"/>
  <c r="AC595" i="4" s="1"/>
  <c r="AD595" i="4" s="1"/>
  <c r="AB596" i="4"/>
  <c r="AC596" i="4" s="1"/>
  <c r="AD596" i="4" s="1"/>
  <c r="AB597" i="4"/>
  <c r="AC597" i="4" s="1"/>
  <c r="AD597" i="4" s="1"/>
  <c r="AB598" i="4"/>
  <c r="AC598" i="4" s="1"/>
  <c r="AD598" i="4" s="1"/>
  <c r="AB599" i="4"/>
  <c r="AC599" i="4" s="1"/>
  <c r="AD599" i="4" s="1"/>
  <c r="AB600" i="4"/>
  <c r="AC600" i="4" s="1"/>
  <c r="AD600" i="4" s="1"/>
  <c r="AB601" i="4"/>
  <c r="AC601" i="4" s="1"/>
  <c r="AD601" i="4" s="1"/>
  <c r="AB602" i="4"/>
  <c r="AC602" i="4" s="1"/>
  <c r="AD602" i="4" s="1"/>
  <c r="AB603" i="4"/>
  <c r="AC603" i="4" s="1"/>
  <c r="AD603" i="4" s="1"/>
  <c r="AB604" i="4"/>
  <c r="AC604" i="4" s="1"/>
  <c r="AD604" i="4" s="1"/>
  <c r="AB605" i="4"/>
  <c r="AC605" i="4" s="1"/>
  <c r="AD605" i="4" s="1"/>
  <c r="AB606" i="4"/>
  <c r="AC606" i="4" s="1"/>
  <c r="AD606" i="4" s="1"/>
  <c r="AB607" i="4"/>
  <c r="AC607" i="4" s="1"/>
  <c r="AD607" i="4" s="1"/>
  <c r="AB608" i="4"/>
  <c r="AC608" i="4" s="1"/>
  <c r="AD608" i="4" s="1"/>
  <c r="AB609" i="4"/>
  <c r="AC609" i="4" s="1"/>
  <c r="AD609" i="4" s="1"/>
  <c r="AB610" i="4"/>
  <c r="AC610" i="4" s="1"/>
  <c r="AD610" i="4" s="1"/>
  <c r="AB611" i="4"/>
  <c r="AC611" i="4" s="1"/>
  <c r="AD611" i="4" s="1"/>
  <c r="AB612" i="4"/>
  <c r="AC612" i="4" s="1"/>
  <c r="AD612" i="4" s="1"/>
  <c r="AB613" i="4"/>
  <c r="AC613" i="4" s="1"/>
  <c r="AD613" i="4" s="1"/>
  <c r="AB614" i="4"/>
  <c r="AC614" i="4" s="1"/>
  <c r="AD614" i="4" s="1"/>
  <c r="AB615" i="4"/>
  <c r="AC615" i="4" s="1"/>
  <c r="AD615" i="4" s="1"/>
  <c r="AB616" i="4"/>
  <c r="AC616" i="4" s="1"/>
  <c r="AD616" i="4" s="1"/>
  <c r="AB617" i="4"/>
  <c r="AC617" i="4" s="1"/>
  <c r="AD617" i="4" s="1"/>
  <c r="AB618" i="4"/>
  <c r="AC618" i="4" s="1"/>
  <c r="AB619" i="4"/>
  <c r="AC619" i="4" s="1"/>
  <c r="AD619" i="4" s="1"/>
  <c r="AB620" i="4"/>
  <c r="AC620" i="4" s="1"/>
  <c r="AD620" i="4" s="1"/>
  <c r="AB621" i="4"/>
  <c r="AC621" i="4" s="1"/>
  <c r="AD621" i="4" s="1"/>
  <c r="AB622" i="4"/>
  <c r="AC622" i="4" s="1"/>
  <c r="AD622" i="4" s="1"/>
  <c r="AB623" i="4"/>
  <c r="AC623" i="4" s="1"/>
  <c r="AD623" i="4" s="1"/>
  <c r="AB624" i="4"/>
  <c r="AC624" i="4" s="1"/>
  <c r="AD624" i="4" s="1"/>
  <c r="AB625" i="4"/>
  <c r="AC625" i="4" s="1"/>
  <c r="AD625" i="4" s="1"/>
  <c r="AB626" i="4"/>
  <c r="AC626" i="4" s="1"/>
  <c r="AD626" i="4" s="1"/>
  <c r="AB627" i="4"/>
  <c r="AC627" i="4" s="1"/>
  <c r="AD627" i="4" s="1"/>
  <c r="AB628" i="4"/>
  <c r="AC628" i="4" s="1"/>
  <c r="AD628" i="4" s="1"/>
  <c r="AB629" i="4"/>
  <c r="AC629" i="4" s="1"/>
  <c r="AD629" i="4" s="1"/>
  <c r="AB630" i="4"/>
  <c r="AC630" i="4" s="1"/>
  <c r="AD630" i="4" s="1"/>
  <c r="AB631" i="4"/>
  <c r="AC631" i="4" s="1"/>
  <c r="AD631" i="4" s="1"/>
  <c r="AB632" i="4"/>
  <c r="AC632" i="4" s="1"/>
  <c r="AD632" i="4" s="1"/>
  <c r="AB633" i="4"/>
  <c r="AC633" i="4" s="1"/>
  <c r="AD633" i="4" s="1"/>
  <c r="AB634" i="4"/>
  <c r="AC634" i="4" s="1"/>
  <c r="AD634" i="4" s="1"/>
  <c r="AB635" i="4"/>
  <c r="AC635" i="4" s="1"/>
  <c r="AD635" i="4" s="1"/>
  <c r="AB636" i="4"/>
  <c r="AC636" i="4" s="1"/>
  <c r="AD636" i="4" s="1"/>
  <c r="AB637" i="4"/>
  <c r="AC637" i="4" s="1"/>
  <c r="AD637" i="4" s="1"/>
  <c r="AB638" i="4"/>
  <c r="AC638" i="4" s="1"/>
  <c r="AD638" i="4" s="1"/>
  <c r="AB639" i="4"/>
  <c r="AC639" i="4" s="1"/>
  <c r="AD639" i="4" s="1"/>
  <c r="AB640" i="4"/>
  <c r="AC640" i="4" s="1"/>
  <c r="AD640" i="4" s="1"/>
  <c r="AB641" i="4"/>
  <c r="AC641" i="4" s="1"/>
  <c r="AD641" i="4" s="1"/>
  <c r="AB642" i="4"/>
  <c r="AC642" i="4" s="1"/>
  <c r="AD642" i="4" s="1"/>
  <c r="AB643" i="4"/>
  <c r="AC643" i="4" s="1"/>
  <c r="AD643" i="4" s="1"/>
  <c r="AB644" i="4"/>
  <c r="AC644" i="4" s="1"/>
  <c r="AD644" i="4" s="1"/>
  <c r="AB645" i="4"/>
  <c r="AC645" i="4" s="1"/>
  <c r="AD645" i="4" s="1"/>
  <c r="AB646" i="4"/>
  <c r="AC646" i="4" s="1"/>
  <c r="AD646" i="4" s="1"/>
  <c r="AB647" i="4"/>
  <c r="AC647" i="4" s="1"/>
  <c r="AD647" i="4" s="1"/>
  <c r="AB9" i="4"/>
  <c r="Q10" i="13" s="1"/>
  <c r="N42" i="13" l="1"/>
  <c r="J54" i="13"/>
  <c r="J38" i="13"/>
  <c r="F38" i="13"/>
  <c r="AD587" i="4"/>
  <c r="AD618" i="4"/>
  <c r="R30" i="13" s="1"/>
  <c r="Q30" i="13"/>
  <c r="E31" i="13"/>
  <c r="AD191" i="4"/>
  <c r="R16" i="13" s="1"/>
  <c r="Q16" i="13"/>
  <c r="AD130" i="4"/>
  <c r="R14" i="13" s="1"/>
  <c r="Q14" i="13"/>
  <c r="AD69" i="4"/>
  <c r="R12" i="13" s="1"/>
  <c r="Q12" i="13"/>
  <c r="R10" i="13"/>
  <c r="AD222" i="4"/>
  <c r="R17" i="13" s="1"/>
  <c r="Q17" i="13"/>
  <c r="AD161" i="4"/>
  <c r="R15" i="13" s="1"/>
  <c r="Q15" i="13"/>
  <c r="AD100" i="4"/>
  <c r="R13" i="13" s="1"/>
  <c r="Q13" i="13"/>
  <c r="AD40" i="4"/>
  <c r="R11" i="13" s="1"/>
  <c r="Q11" i="13"/>
  <c r="AD253" i="4"/>
  <c r="R18" i="13" s="1"/>
  <c r="Q18" i="13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B9" i="9"/>
  <c r="AC645" i="9" l="1"/>
  <c r="AC568" i="9"/>
  <c r="AC526" i="9"/>
  <c r="AC393" i="9"/>
  <c r="AC379" i="9"/>
  <c r="AC372" i="9"/>
  <c r="AC316" i="9"/>
  <c r="AC204" i="9"/>
  <c r="AC375" i="9"/>
  <c r="AC368" i="9"/>
  <c r="AC631" i="9"/>
  <c r="AC617" i="9"/>
  <c r="AC610" i="9"/>
  <c r="AC561" i="9"/>
  <c r="AC540" i="9"/>
  <c r="AC512" i="9"/>
  <c r="AC505" i="9"/>
  <c r="AC498" i="9"/>
  <c r="AC491" i="9"/>
  <c r="AC484" i="9"/>
  <c r="AC470" i="9"/>
  <c r="AC449" i="9"/>
  <c r="AC421" i="9"/>
  <c r="AC337" i="9"/>
  <c r="AC323" i="9"/>
  <c r="AC302" i="9"/>
  <c r="AC288" i="9"/>
  <c r="AC281" i="9"/>
  <c r="AC274" i="9"/>
  <c r="AC260" i="9"/>
  <c r="AC246" i="9"/>
  <c r="AC239" i="9"/>
  <c r="AC232" i="9"/>
  <c r="AC225" i="9"/>
  <c r="AC190" i="9"/>
  <c r="AC162" i="9"/>
  <c r="AC155" i="9"/>
  <c r="AC148" i="9"/>
  <c r="AC141" i="9"/>
  <c r="AC120" i="9"/>
  <c r="AC106" i="9"/>
  <c r="AC99" i="9"/>
  <c r="AC78" i="9"/>
  <c r="AC64" i="9"/>
  <c r="AC50" i="9"/>
  <c r="AC36" i="9"/>
  <c r="AC15" i="9"/>
  <c r="AC638" i="9"/>
  <c r="AC575" i="9"/>
  <c r="AC477" i="9"/>
  <c r="AC442" i="9"/>
  <c r="AC400" i="9"/>
  <c r="AC365" i="9"/>
  <c r="AC330" i="9"/>
  <c r="AC603" i="9"/>
  <c r="AC589" i="9"/>
  <c r="AC456" i="9"/>
  <c r="AC414" i="9"/>
  <c r="AC386" i="9"/>
  <c r="AC358" i="9"/>
  <c r="AC351" i="9"/>
  <c r="AC295" i="9"/>
  <c r="AC624" i="9"/>
  <c r="AC596" i="9"/>
  <c r="AC582" i="9"/>
  <c r="AC554" i="9"/>
  <c r="AC547" i="9"/>
  <c r="AC533" i="9"/>
  <c r="AC519" i="9"/>
  <c r="AC463" i="9"/>
  <c r="AC435" i="9"/>
  <c r="AC428" i="9"/>
  <c r="AC407" i="9"/>
  <c r="AC344" i="9"/>
  <c r="AC309" i="9"/>
  <c r="AC267" i="9"/>
  <c r="AC253" i="9"/>
  <c r="AC218" i="9"/>
  <c r="AC211" i="9"/>
  <c r="AC197" i="9"/>
  <c r="AC183" i="9"/>
  <c r="AC176" i="9"/>
  <c r="AC169" i="9"/>
  <c r="AC134" i="9"/>
  <c r="AC127" i="9"/>
  <c r="AC113" i="9"/>
  <c r="AC92" i="9"/>
  <c r="AC85" i="9"/>
  <c r="AC71" i="9"/>
  <c r="AC57" i="9"/>
  <c r="AC43" i="9"/>
  <c r="AC29" i="9"/>
  <c r="AC22" i="9"/>
  <c r="AC644" i="9"/>
  <c r="AC618" i="9"/>
  <c r="AC520" i="9"/>
  <c r="AC485" i="9"/>
  <c r="AC422" i="9"/>
  <c r="AC324" i="9"/>
  <c r="AC296" i="9"/>
  <c r="AC254" i="9"/>
  <c r="AC156" i="9"/>
  <c r="AC114" i="9"/>
  <c r="AC58" i="9"/>
  <c r="AC637" i="9"/>
  <c r="AC630" i="9"/>
  <c r="AC623" i="9"/>
  <c r="AC616" i="9"/>
  <c r="AC609" i="9"/>
  <c r="AC602" i="9"/>
  <c r="AC595" i="9"/>
  <c r="AC588" i="9"/>
  <c r="AC581" i="9"/>
  <c r="AC574" i="9"/>
  <c r="AC567" i="9"/>
  <c r="AC560" i="9"/>
  <c r="AC553" i="9"/>
  <c r="AC546" i="9"/>
  <c r="AC539" i="9"/>
  <c r="AC532" i="9"/>
  <c r="AC525" i="9"/>
  <c r="AC518" i="9"/>
  <c r="AC511" i="9"/>
  <c r="AC504" i="9"/>
  <c r="AC497" i="9"/>
  <c r="AC490" i="9"/>
  <c r="AC483" i="9"/>
  <c r="AC476" i="9"/>
  <c r="AC469" i="9"/>
  <c r="AC462" i="9"/>
  <c r="AC455" i="9"/>
  <c r="AC448" i="9"/>
  <c r="AC441" i="9"/>
  <c r="AC434" i="9"/>
  <c r="AC427" i="9"/>
  <c r="AC420" i="9"/>
  <c r="AC413" i="9"/>
  <c r="AC406" i="9"/>
  <c r="AC399" i="9"/>
  <c r="AC392" i="9"/>
  <c r="AC385" i="9"/>
  <c r="AC378" i="9"/>
  <c r="AC371" i="9"/>
  <c r="AC364" i="9"/>
  <c r="AC357" i="9"/>
  <c r="AC350" i="9"/>
  <c r="AC343" i="9"/>
  <c r="AC336" i="9"/>
  <c r="AC329" i="9"/>
  <c r="AC322" i="9"/>
  <c r="AC315" i="9"/>
  <c r="AC308" i="9"/>
  <c r="AC301" i="9"/>
  <c r="AC287" i="9"/>
  <c r="AC280" i="9"/>
  <c r="AC273" i="9"/>
  <c r="AC266" i="9"/>
  <c r="AC259" i="9"/>
  <c r="AC245" i="9"/>
  <c r="AC238" i="9"/>
  <c r="AC231" i="9"/>
  <c r="AC224" i="9"/>
  <c r="AC217" i="9"/>
  <c r="AC210" i="9"/>
  <c r="AC203" i="9"/>
  <c r="AC196" i="9"/>
  <c r="AC189" i="9"/>
  <c r="AC182" i="9"/>
  <c r="AC175" i="9"/>
  <c r="AC168" i="9"/>
  <c r="AC161" i="9"/>
  <c r="AC147" i="9"/>
  <c r="AC140" i="9"/>
  <c r="AC133" i="9"/>
  <c r="AC126" i="9"/>
  <c r="AC112" i="9"/>
  <c r="AC105" i="9"/>
  <c r="AC98" i="9"/>
  <c r="AC91" i="9"/>
  <c r="AC84" i="9"/>
  <c r="AC77" i="9"/>
  <c r="AC70" i="9"/>
  <c r="AC63" i="9"/>
  <c r="AC49" i="9"/>
  <c r="AC42" i="9"/>
  <c r="AC35" i="9"/>
  <c r="AC28" i="9"/>
  <c r="AC21" i="9"/>
  <c r="AC14" i="9"/>
  <c r="AC420" i="4"/>
  <c r="AC343" i="4"/>
  <c r="AC323" i="4"/>
  <c r="AC574" i="4"/>
  <c r="AC532" i="4"/>
  <c r="AC518" i="4"/>
  <c r="AC490" i="4"/>
  <c r="AC455" i="4"/>
  <c r="AC441" i="4"/>
  <c r="AC434" i="4"/>
  <c r="AC414" i="4"/>
  <c r="AC399" i="4"/>
  <c r="AC371" i="4"/>
  <c r="AC364" i="4"/>
  <c r="AC357" i="4"/>
  <c r="AC337" i="4"/>
  <c r="AC322" i="4"/>
  <c r="AC315" i="4"/>
  <c r="AC287" i="4"/>
  <c r="AC547" i="4"/>
  <c r="AC456" i="4"/>
  <c r="AC379" i="4"/>
  <c r="AC582" i="4"/>
  <c r="AC575" i="4"/>
  <c r="AC568" i="4"/>
  <c r="AC554" i="4"/>
  <c r="AC540" i="4"/>
  <c r="AC526" i="4"/>
  <c r="AC512" i="4"/>
  <c r="AC505" i="4"/>
  <c r="AC498" i="4"/>
  <c r="AC491" i="4"/>
  <c r="AC484" i="4"/>
  <c r="AC477" i="4"/>
  <c r="AC470" i="4"/>
  <c r="AC463" i="4"/>
  <c r="AC449" i="4"/>
  <c r="AC435" i="4"/>
  <c r="AC421" i="4"/>
  <c r="AC407" i="4"/>
  <c r="AC400" i="4"/>
  <c r="AC393" i="4"/>
  <c r="AC386" i="4"/>
  <c r="AC372" i="4"/>
  <c r="AC358" i="4"/>
  <c r="AC344" i="4"/>
  <c r="AC330" i="4"/>
  <c r="AC316" i="4"/>
  <c r="AC309" i="4"/>
  <c r="AC302" i="4"/>
  <c r="AC295" i="4"/>
  <c r="AC288" i="4"/>
  <c r="AC560" i="4"/>
  <c r="AC553" i="4"/>
  <c r="AC546" i="4"/>
  <c r="AC539" i="4"/>
  <c r="AC525" i="4"/>
  <c r="AC519" i="4"/>
  <c r="AC511" i="4"/>
  <c r="AC504" i="4"/>
  <c r="AC483" i="4"/>
  <c r="AC476" i="4"/>
  <c r="AC469" i="4"/>
  <c r="AC462" i="4"/>
  <c r="AC448" i="4"/>
  <c r="AC427" i="4"/>
  <c r="AC413" i="4"/>
  <c r="AC406" i="4"/>
  <c r="AC392" i="4"/>
  <c r="AC385" i="4"/>
  <c r="AC378" i="4"/>
  <c r="AC350" i="4"/>
  <c r="AC336" i="4"/>
  <c r="AC329" i="4"/>
  <c r="AC308" i="4"/>
  <c r="AC301" i="4"/>
  <c r="AC533" i="4"/>
  <c r="AC428" i="4"/>
  <c r="AC442" i="4"/>
  <c r="AC375" i="4"/>
  <c r="AC368" i="4"/>
  <c r="AC365" i="4"/>
  <c r="AC351" i="4"/>
  <c r="AC561" i="4"/>
  <c r="AC581" i="4"/>
  <c r="AC567" i="4"/>
  <c r="AC497" i="4"/>
  <c r="AC520" i="4"/>
  <c r="AC485" i="4"/>
  <c r="AC422" i="4"/>
  <c r="AC324" i="4"/>
  <c r="AC296" i="4"/>
  <c r="AC586" i="4"/>
  <c r="Q29" i="13" s="1"/>
  <c r="AC585" i="4"/>
  <c r="AC584" i="4"/>
  <c r="AC580" i="4"/>
  <c r="AC577" i="4"/>
  <c r="AC576" i="4"/>
  <c r="AC573" i="4"/>
  <c r="AC572" i="4"/>
  <c r="AC571" i="4"/>
  <c r="AC570" i="4"/>
  <c r="AC569" i="4"/>
  <c r="AC565" i="4"/>
  <c r="AC563" i="4"/>
  <c r="AC558" i="4"/>
  <c r="AC557" i="4"/>
  <c r="AC556" i="4"/>
  <c r="AC552" i="4"/>
  <c r="AC551" i="4"/>
  <c r="AC550" i="4"/>
  <c r="AC549" i="4"/>
  <c r="AC548" i="4"/>
  <c r="AC545" i="4"/>
  <c r="AC544" i="4"/>
  <c r="AC543" i="4"/>
  <c r="AC542" i="4"/>
  <c r="AC541" i="4"/>
  <c r="AC538" i="4"/>
  <c r="AC537" i="4"/>
  <c r="AC536" i="4"/>
  <c r="AC535" i="4"/>
  <c r="AC534" i="4"/>
  <c r="AC531" i="4"/>
  <c r="AC530" i="4"/>
  <c r="AC529" i="4"/>
  <c r="AC528" i="4"/>
  <c r="AC527" i="4"/>
  <c r="AC524" i="4"/>
  <c r="AC523" i="4"/>
  <c r="AC522" i="4"/>
  <c r="AC521" i="4"/>
  <c r="AC517" i="4"/>
  <c r="AC516" i="4"/>
  <c r="AC515" i="4"/>
  <c r="AC514" i="4"/>
  <c r="AC513" i="4"/>
  <c r="AC510" i="4"/>
  <c r="AC509" i="4"/>
  <c r="AC508" i="4"/>
  <c r="AC507" i="4"/>
  <c r="AC506" i="4"/>
  <c r="AC503" i="4"/>
  <c r="AC502" i="4"/>
  <c r="AC501" i="4"/>
  <c r="AC500" i="4"/>
  <c r="AC499" i="4"/>
  <c r="AC496" i="4"/>
  <c r="AC495" i="4"/>
  <c r="AC494" i="4"/>
  <c r="AC493" i="4"/>
  <c r="AC492" i="4"/>
  <c r="AC489" i="4"/>
  <c r="AC488" i="4"/>
  <c r="AC487" i="4"/>
  <c r="AC486" i="4"/>
  <c r="AC482" i="4"/>
  <c r="AC481" i="4"/>
  <c r="AC480" i="4"/>
  <c r="AC479" i="4"/>
  <c r="AC478" i="4"/>
  <c r="AC475" i="4"/>
  <c r="AC474" i="4"/>
  <c r="AC473" i="4"/>
  <c r="AC472" i="4"/>
  <c r="AC471" i="4"/>
  <c r="AC468" i="4"/>
  <c r="AC467" i="4"/>
  <c r="AC466" i="4"/>
  <c r="AC465" i="4"/>
  <c r="AC464" i="4"/>
  <c r="AC461" i="4"/>
  <c r="AC460" i="4"/>
  <c r="AC459" i="4"/>
  <c r="AC458" i="4"/>
  <c r="AC457" i="4"/>
  <c r="AC454" i="4"/>
  <c r="AC453" i="4"/>
  <c r="AC452" i="4"/>
  <c r="AC451" i="4"/>
  <c r="AC450" i="4"/>
  <c r="AC447" i="4"/>
  <c r="AC446" i="4"/>
  <c r="AC445" i="4"/>
  <c r="AC444" i="4"/>
  <c r="AC443" i="4"/>
  <c r="AC440" i="4"/>
  <c r="AC439" i="4"/>
  <c r="AC438" i="4"/>
  <c r="AC437" i="4"/>
  <c r="AC436" i="4"/>
  <c r="AC433" i="4"/>
  <c r="AC432" i="4"/>
  <c r="AC431" i="4"/>
  <c r="AC430" i="4"/>
  <c r="AC429" i="4"/>
  <c r="AC426" i="4"/>
  <c r="AC425" i="4"/>
  <c r="AC424" i="4"/>
  <c r="AC423" i="4"/>
  <c r="AC419" i="4"/>
  <c r="AC418" i="4"/>
  <c r="AC417" i="4"/>
  <c r="AC416" i="4"/>
  <c r="AC415" i="4"/>
  <c r="AC412" i="4"/>
  <c r="AC411" i="4"/>
  <c r="AC410" i="4"/>
  <c r="AC409" i="4"/>
  <c r="AC408" i="4"/>
  <c r="AC405" i="4"/>
  <c r="AC404" i="4"/>
  <c r="AC403" i="4"/>
  <c r="AC402" i="4"/>
  <c r="AC401" i="4"/>
  <c r="AC398" i="4"/>
  <c r="AC397" i="4"/>
  <c r="AC396" i="4"/>
  <c r="AC395" i="4"/>
  <c r="AC394" i="4"/>
  <c r="AC391" i="4"/>
  <c r="AC390" i="4"/>
  <c r="AC389" i="4"/>
  <c r="AC388" i="4"/>
  <c r="AC387" i="4"/>
  <c r="AC384" i="4"/>
  <c r="AC383" i="4"/>
  <c r="AC382" i="4"/>
  <c r="AC381" i="4"/>
  <c r="AC380" i="4"/>
  <c r="AC377" i="4"/>
  <c r="AC376" i="4"/>
  <c r="AC374" i="4"/>
  <c r="AC373" i="4"/>
  <c r="AC370" i="4"/>
  <c r="AC369" i="4"/>
  <c r="AC367" i="4"/>
  <c r="AC366" i="4"/>
  <c r="AC363" i="4"/>
  <c r="AC362" i="4"/>
  <c r="AC361" i="4"/>
  <c r="AC360" i="4"/>
  <c r="AC359" i="4"/>
  <c r="AC356" i="4"/>
  <c r="AC355" i="4"/>
  <c r="AC354" i="4"/>
  <c r="AC353" i="4"/>
  <c r="AC352" i="4"/>
  <c r="AC349" i="4"/>
  <c r="AC348" i="4"/>
  <c r="AC347" i="4"/>
  <c r="AC346" i="4"/>
  <c r="AC345" i="4"/>
  <c r="AC340" i="4"/>
  <c r="AC339" i="4"/>
  <c r="AC338" i="4"/>
  <c r="AC335" i="4"/>
  <c r="AC334" i="4"/>
  <c r="AC333" i="4"/>
  <c r="AC332" i="4"/>
  <c r="AC331" i="4"/>
  <c r="AC328" i="4"/>
  <c r="AC327" i="4"/>
  <c r="AC326" i="4"/>
  <c r="AC325" i="4"/>
  <c r="AC321" i="4"/>
  <c r="AC320" i="4"/>
  <c r="AC319" i="4"/>
  <c r="AC318" i="4"/>
  <c r="AC317" i="4"/>
  <c r="AC314" i="4"/>
  <c r="AC313" i="4"/>
  <c r="AC312" i="4"/>
  <c r="AC311" i="4"/>
  <c r="AC310" i="4"/>
  <c r="AC307" i="4"/>
  <c r="AC306" i="4"/>
  <c r="AC305" i="4"/>
  <c r="AC304" i="4"/>
  <c r="AC303" i="4"/>
  <c r="AC300" i="4"/>
  <c r="AC299" i="4"/>
  <c r="AC298" i="4"/>
  <c r="AC297" i="4"/>
  <c r="AC293" i="4"/>
  <c r="AC292" i="4"/>
  <c r="AC291" i="4"/>
  <c r="AC290" i="4"/>
  <c r="AC289" i="4"/>
  <c r="AC286" i="4"/>
  <c r="AC285" i="4"/>
  <c r="AC284" i="4"/>
  <c r="AC283" i="4"/>
  <c r="AC647" i="9"/>
  <c r="AC643" i="9"/>
  <c r="AC640" i="9"/>
  <c r="AC635" i="9"/>
  <c r="AC632" i="9"/>
  <c r="AC628" i="9"/>
  <c r="AC626" i="9"/>
  <c r="AC622" i="9"/>
  <c r="AC619" i="9"/>
  <c r="AC615" i="9"/>
  <c r="AC612" i="9"/>
  <c r="AC607" i="9"/>
  <c r="AC604" i="9"/>
  <c r="AC600" i="9"/>
  <c r="AC598" i="9"/>
  <c r="AC593" i="9"/>
  <c r="AC591" i="9"/>
  <c r="AC586" i="9"/>
  <c r="AC583" i="9"/>
  <c r="AC580" i="9"/>
  <c r="AC576" i="9"/>
  <c r="AC572" i="9"/>
  <c r="AC569" i="9"/>
  <c r="AC565" i="9"/>
  <c r="AC563" i="9"/>
  <c r="AC558" i="9"/>
  <c r="AC555" i="9"/>
  <c r="AC551" i="9"/>
  <c r="AC548" i="9"/>
  <c r="AC543" i="9"/>
  <c r="AC542" i="9"/>
  <c r="AC537" i="9"/>
  <c r="AC536" i="9"/>
  <c r="AC535" i="9"/>
  <c r="AC534" i="9"/>
  <c r="AC531" i="9"/>
  <c r="AC529" i="9"/>
  <c r="AC528" i="9"/>
  <c r="AC527" i="9"/>
  <c r="AC524" i="9"/>
  <c r="AC523" i="9"/>
  <c r="AC522" i="9"/>
  <c r="AC521" i="9"/>
  <c r="AC517" i="9"/>
  <c r="AC516" i="9"/>
  <c r="AC515" i="9"/>
  <c r="AC514" i="9"/>
  <c r="AC513" i="9"/>
  <c r="AC510" i="9"/>
  <c r="AC509" i="9"/>
  <c r="AC508" i="9"/>
  <c r="AC507" i="9"/>
  <c r="AC506" i="9"/>
  <c r="AC503" i="9"/>
  <c r="AC502" i="9"/>
  <c r="AC501" i="9"/>
  <c r="AC500" i="9"/>
  <c r="AC499" i="9"/>
  <c r="AC496" i="9"/>
  <c r="AC495" i="9"/>
  <c r="AC494" i="9"/>
  <c r="AC493" i="9"/>
  <c r="AC492" i="9"/>
  <c r="AC489" i="9"/>
  <c r="AC488" i="9"/>
  <c r="AC487" i="9"/>
  <c r="AC486" i="9"/>
  <c r="AC482" i="9"/>
  <c r="AC481" i="9"/>
  <c r="AC480" i="9"/>
  <c r="AC479" i="9"/>
  <c r="AC478" i="9"/>
  <c r="AC475" i="9"/>
  <c r="AC474" i="9"/>
  <c r="AC473" i="9"/>
  <c r="AC472" i="9"/>
  <c r="AC471" i="9"/>
  <c r="AC468" i="9"/>
  <c r="AC467" i="9"/>
  <c r="AC466" i="9"/>
  <c r="AC465" i="9"/>
  <c r="AC464" i="9"/>
  <c r="AC461" i="9"/>
  <c r="AC460" i="9"/>
  <c r="AC459" i="9"/>
  <c r="AC458" i="9"/>
  <c r="AC457" i="9"/>
  <c r="AC454" i="9"/>
  <c r="AC453" i="9"/>
  <c r="AC452" i="9"/>
  <c r="AC451" i="9"/>
  <c r="AC450" i="9"/>
  <c r="AC447" i="9"/>
  <c r="AC446" i="9"/>
  <c r="AC445" i="9"/>
  <c r="AC444" i="9"/>
  <c r="AC443" i="9"/>
  <c r="AC440" i="9"/>
  <c r="AC439" i="9"/>
  <c r="AC438" i="9"/>
  <c r="AC437" i="9"/>
  <c r="AC436" i="9"/>
  <c r="AC433" i="9"/>
  <c r="AC432" i="9"/>
  <c r="AC431" i="9"/>
  <c r="AC430" i="9"/>
  <c r="AC429" i="9"/>
  <c r="AC426" i="9"/>
  <c r="AC425" i="9"/>
  <c r="AC424" i="9"/>
  <c r="AC423" i="9"/>
  <c r="AC419" i="9"/>
  <c r="AC418" i="9"/>
  <c r="AC417" i="9"/>
  <c r="AC416" i="9"/>
  <c r="AC415" i="9"/>
  <c r="AC412" i="9"/>
  <c r="AC411" i="9"/>
  <c r="AC410" i="9"/>
  <c r="AC409" i="9"/>
  <c r="AC408" i="9"/>
  <c r="AC405" i="9"/>
  <c r="AC404" i="9"/>
  <c r="AC403" i="9"/>
  <c r="AC402" i="9"/>
  <c r="AC401" i="9"/>
  <c r="AC398" i="9"/>
  <c r="AC397" i="9"/>
  <c r="AC396" i="9"/>
  <c r="AC395" i="9"/>
  <c r="AC394" i="9"/>
  <c r="AC391" i="9"/>
  <c r="AC390" i="9"/>
  <c r="AC389" i="9"/>
  <c r="AC388" i="9"/>
  <c r="AC387" i="9"/>
  <c r="AC384" i="9"/>
  <c r="AC383" i="9"/>
  <c r="AC382" i="9"/>
  <c r="AE9" i="9"/>
  <c r="AJ9" i="9"/>
  <c r="AC646" i="9"/>
  <c r="AC642" i="9"/>
  <c r="AC641" i="9"/>
  <c r="AC639" i="9"/>
  <c r="AC636" i="9"/>
  <c r="AC634" i="9"/>
  <c r="AC633" i="9"/>
  <c r="AC629" i="9"/>
  <c r="AC627" i="9"/>
  <c r="AC625" i="9"/>
  <c r="AC621" i="9"/>
  <c r="AC614" i="9"/>
  <c r="AC613" i="9"/>
  <c r="AC611" i="9"/>
  <c r="AC608" i="9"/>
  <c r="AC606" i="9"/>
  <c r="AC605" i="9"/>
  <c r="AC601" i="9"/>
  <c r="AC599" i="9"/>
  <c r="AC597" i="9"/>
  <c r="AC594" i="9"/>
  <c r="AC592" i="9"/>
  <c r="AC590" i="9"/>
  <c r="AC587" i="9"/>
  <c r="AC585" i="9"/>
  <c r="AC584" i="9"/>
  <c r="AC579" i="9"/>
  <c r="AC577" i="9"/>
  <c r="AC573" i="9"/>
  <c r="AC571" i="9"/>
  <c r="AC570" i="9"/>
  <c r="AC566" i="9"/>
  <c r="AC564" i="9"/>
  <c r="AC562" i="9"/>
  <c r="AC557" i="9"/>
  <c r="AC556" i="9"/>
  <c r="AC552" i="9"/>
  <c r="AC550" i="9"/>
  <c r="AC549" i="9"/>
  <c r="AC545" i="9"/>
  <c r="AC544" i="9"/>
  <c r="AC541" i="9"/>
  <c r="AC538" i="9"/>
  <c r="AC530" i="9"/>
  <c r="AC578" i="9"/>
  <c r="AC620" i="9"/>
  <c r="AE647" i="9"/>
  <c r="AJ647" i="9"/>
  <c r="AE646" i="9"/>
  <c r="AJ646" i="9"/>
  <c r="AJ645" i="9"/>
  <c r="AE645" i="9"/>
  <c r="AE644" i="9"/>
  <c r="AJ644" i="9"/>
  <c r="AJ643" i="9"/>
  <c r="AE643" i="9"/>
  <c r="AE642" i="9"/>
  <c r="AJ642" i="9"/>
  <c r="AE641" i="9"/>
  <c r="AJ641" i="9"/>
  <c r="AJ640" i="9"/>
  <c r="AE640" i="9"/>
  <c r="AE639" i="9"/>
  <c r="AJ639" i="9"/>
  <c r="AJ638" i="9"/>
  <c r="AE638" i="9"/>
  <c r="AE637" i="9"/>
  <c r="AJ637" i="9"/>
  <c r="AJ636" i="9"/>
  <c r="AE636" i="9"/>
  <c r="AE635" i="9"/>
  <c r="AJ635" i="9"/>
  <c r="AJ634" i="9"/>
  <c r="AE634" i="9"/>
  <c r="AE633" i="9"/>
  <c r="AJ633" i="9"/>
  <c r="AJ632" i="9"/>
  <c r="AE632" i="9"/>
  <c r="AE631" i="9"/>
  <c r="AJ631" i="9"/>
  <c r="AJ630" i="9"/>
  <c r="AE630" i="9"/>
  <c r="AJ629" i="9"/>
  <c r="AE629" i="9"/>
  <c r="AJ628" i="9"/>
  <c r="AE628" i="9"/>
  <c r="AJ627" i="9"/>
  <c r="AE627" i="9"/>
  <c r="AE626" i="9"/>
  <c r="AJ626" i="9"/>
  <c r="AE625" i="9"/>
  <c r="AJ625" i="9"/>
  <c r="AE624" i="9"/>
  <c r="AJ624" i="9"/>
  <c r="AE623" i="9"/>
  <c r="AJ623" i="9"/>
  <c r="AJ622" i="9"/>
  <c r="AE622" i="9"/>
  <c r="AE621" i="9"/>
  <c r="AJ621" i="9"/>
  <c r="AE620" i="9"/>
  <c r="AJ620" i="9"/>
  <c r="AE619" i="9"/>
  <c r="AJ619" i="9"/>
  <c r="AJ618" i="9"/>
  <c r="AE618" i="9"/>
  <c r="AE617" i="9"/>
  <c r="AJ617" i="9"/>
  <c r="AE616" i="9"/>
  <c r="AJ616" i="9"/>
  <c r="AJ615" i="9"/>
  <c r="AE615" i="9"/>
  <c r="AE614" i="9"/>
  <c r="AJ614" i="9"/>
  <c r="AJ613" i="9"/>
  <c r="AE613" i="9"/>
  <c r="AE612" i="9"/>
  <c r="AJ612" i="9"/>
  <c r="AJ611" i="9"/>
  <c r="AE611" i="9"/>
  <c r="AE610" i="9"/>
  <c r="AJ610" i="9"/>
  <c r="AE609" i="9"/>
  <c r="AJ609" i="9"/>
  <c r="AJ608" i="9"/>
  <c r="AE608" i="9"/>
  <c r="AE607" i="9"/>
  <c r="AJ607" i="9"/>
  <c r="AJ606" i="9"/>
  <c r="AE606" i="9"/>
  <c r="AE605" i="9"/>
  <c r="AJ605" i="9"/>
  <c r="AE604" i="9"/>
  <c r="AJ604" i="9"/>
  <c r="AJ603" i="9"/>
  <c r="AE603" i="9"/>
  <c r="AJ602" i="9"/>
  <c r="AE602" i="9"/>
  <c r="AE601" i="9"/>
  <c r="AJ601" i="9"/>
  <c r="AE600" i="9"/>
  <c r="AJ600" i="9"/>
  <c r="AE599" i="9"/>
  <c r="AJ599" i="9"/>
  <c r="AE598" i="9"/>
  <c r="AJ598" i="9"/>
  <c r="AE597" i="9"/>
  <c r="AJ597" i="9"/>
  <c r="AE596" i="9"/>
  <c r="AJ596" i="9"/>
  <c r="AE595" i="9"/>
  <c r="AJ595" i="9"/>
  <c r="AE594" i="9"/>
  <c r="AJ594" i="9"/>
  <c r="AE593" i="9"/>
  <c r="AJ593" i="9"/>
  <c r="AE592" i="9"/>
  <c r="AJ592" i="9"/>
  <c r="AE591" i="9"/>
  <c r="AJ591" i="9"/>
  <c r="AE590" i="9"/>
  <c r="AJ590" i="9"/>
  <c r="AE589" i="9"/>
  <c r="AJ589" i="9"/>
  <c r="AE588" i="9"/>
  <c r="AJ588" i="9"/>
  <c r="AJ587" i="9"/>
  <c r="AE587" i="9"/>
  <c r="AJ586" i="9"/>
  <c r="AE586" i="9"/>
  <c r="AJ585" i="9"/>
  <c r="AE585" i="9"/>
  <c r="AJ584" i="9"/>
  <c r="AE584" i="9"/>
  <c r="AJ583" i="9"/>
  <c r="AE583" i="9"/>
  <c r="AJ582" i="9"/>
  <c r="AE582" i="9"/>
  <c r="AJ581" i="9"/>
  <c r="AE581" i="9"/>
  <c r="AJ580" i="9"/>
  <c r="AE580" i="9"/>
  <c r="AE579" i="9"/>
  <c r="AJ579" i="9"/>
  <c r="AJ578" i="9"/>
  <c r="AE578" i="9"/>
  <c r="AE577" i="9"/>
  <c r="AJ577" i="9"/>
  <c r="AE576" i="9"/>
  <c r="AJ576" i="9"/>
  <c r="AJ575" i="9"/>
  <c r="AE575" i="9"/>
  <c r="AE574" i="9"/>
  <c r="AJ574" i="9"/>
  <c r="AE573" i="9"/>
  <c r="AJ573" i="9"/>
  <c r="AE572" i="9"/>
  <c r="AJ572" i="9"/>
  <c r="AE571" i="9"/>
  <c r="AJ571" i="9"/>
  <c r="AJ570" i="9"/>
  <c r="AE570" i="9"/>
  <c r="AE569" i="9"/>
  <c r="AJ569" i="9"/>
  <c r="AJ568" i="9"/>
  <c r="AE568" i="9"/>
  <c r="AE567" i="9"/>
  <c r="AJ567" i="9"/>
  <c r="AE566" i="9"/>
  <c r="AJ566" i="9"/>
  <c r="AE565" i="9"/>
  <c r="AJ565" i="9"/>
  <c r="AE564" i="9"/>
  <c r="AJ564" i="9"/>
  <c r="AJ563" i="9"/>
  <c r="AE563" i="9"/>
  <c r="AE562" i="9"/>
  <c r="AJ562" i="9"/>
  <c r="AJ561" i="9"/>
  <c r="AE561" i="9"/>
  <c r="AE560" i="9"/>
  <c r="AJ560" i="9"/>
  <c r="AE559" i="9"/>
  <c r="AJ559" i="9"/>
  <c r="AE558" i="9"/>
  <c r="AJ558" i="9"/>
  <c r="AJ557" i="9"/>
  <c r="AE557" i="9"/>
  <c r="AE556" i="9"/>
  <c r="AJ556" i="9"/>
  <c r="AE555" i="9"/>
  <c r="AJ555" i="9"/>
  <c r="AE554" i="9"/>
  <c r="AJ554" i="9"/>
  <c r="AJ553" i="9"/>
  <c r="AE553" i="9"/>
  <c r="AJ552" i="9"/>
  <c r="AE552" i="9"/>
  <c r="AE551" i="9"/>
  <c r="AJ551" i="9"/>
  <c r="AJ550" i="9"/>
  <c r="AE550" i="9"/>
  <c r="AJ549" i="9"/>
  <c r="AE549" i="9"/>
  <c r="AJ548" i="9"/>
  <c r="AE548" i="9"/>
  <c r="AJ547" i="9"/>
  <c r="AE547" i="9"/>
  <c r="AJ546" i="9"/>
  <c r="AE546" i="9"/>
  <c r="AE545" i="9"/>
  <c r="AJ545" i="9"/>
  <c r="AJ544" i="9"/>
  <c r="AE544" i="9"/>
  <c r="AE543" i="9"/>
  <c r="AJ543" i="9"/>
  <c r="AJ542" i="9"/>
  <c r="AE542" i="9"/>
  <c r="AJ541" i="9"/>
  <c r="AE541" i="9"/>
  <c r="AJ540" i="9"/>
  <c r="AE540" i="9"/>
  <c r="AE539" i="9"/>
  <c r="AJ539" i="9"/>
  <c r="AE538" i="9"/>
  <c r="AJ538" i="9"/>
  <c r="AE537" i="9"/>
  <c r="AJ537" i="9"/>
  <c r="AE536" i="9"/>
  <c r="AJ536" i="9"/>
  <c r="AJ535" i="9"/>
  <c r="AE535" i="9"/>
  <c r="AJ534" i="9"/>
  <c r="AE534" i="9"/>
  <c r="AE533" i="9"/>
  <c r="AJ533" i="9"/>
  <c r="AJ532" i="9"/>
  <c r="AE532" i="9"/>
  <c r="AJ531" i="9"/>
  <c r="AE531" i="9"/>
  <c r="AJ530" i="9"/>
  <c r="AE530" i="9"/>
  <c r="AE529" i="9"/>
  <c r="AJ529" i="9"/>
  <c r="AE528" i="9"/>
  <c r="AJ528" i="9"/>
  <c r="AE527" i="9"/>
  <c r="AJ527" i="9"/>
  <c r="AJ526" i="9"/>
  <c r="AE526" i="9"/>
  <c r="AE525" i="9"/>
  <c r="AJ525" i="9"/>
  <c r="AJ524" i="9"/>
  <c r="AE524" i="9"/>
  <c r="AE523" i="9"/>
  <c r="AJ523" i="9"/>
  <c r="AE522" i="9"/>
  <c r="AJ522" i="9"/>
  <c r="AE521" i="9"/>
  <c r="AJ521" i="9"/>
  <c r="AE520" i="9"/>
  <c r="AJ520" i="9"/>
  <c r="AE519" i="9"/>
  <c r="AJ519" i="9"/>
  <c r="AE518" i="9"/>
  <c r="AJ518" i="9"/>
  <c r="AJ517" i="9"/>
  <c r="AE517" i="9"/>
  <c r="AE516" i="9"/>
  <c r="AJ516" i="9"/>
  <c r="AJ515" i="9"/>
  <c r="AE515" i="9"/>
  <c r="AE514" i="9"/>
  <c r="AJ514" i="9"/>
  <c r="AJ513" i="9"/>
  <c r="AE513" i="9"/>
  <c r="AJ512" i="9"/>
  <c r="AE512" i="9"/>
  <c r="AE511" i="9"/>
  <c r="AJ511" i="9"/>
  <c r="AJ510" i="9"/>
  <c r="AE510" i="9"/>
  <c r="AJ509" i="9"/>
  <c r="AE509" i="9"/>
  <c r="AE508" i="9"/>
  <c r="AJ508" i="9"/>
  <c r="AE507" i="9"/>
  <c r="AJ507" i="9"/>
  <c r="AE506" i="9"/>
  <c r="AJ506" i="9"/>
  <c r="AE505" i="9"/>
  <c r="AJ505" i="9"/>
  <c r="AE504" i="9"/>
  <c r="AJ504" i="9"/>
  <c r="AJ503" i="9"/>
  <c r="AE503" i="9"/>
  <c r="AJ502" i="9"/>
  <c r="AE502" i="9"/>
  <c r="AE501" i="9"/>
  <c r="AJ501" i="9"/>
  <c r="AJ500" i="9"/>
  <c r="AE500" i="9"/>
  <c r="AE499" i="9"/>
  <c r="AJ499" i="9"/>
  <c r="AE498" i="9"/>
  <c r="AJ498" i="9"/>
  <c r="AE497" i="9"/>
  <c r="AJ497" i="9"/>
  <c r="AE496" i="9"/>
  <c r="AJ496" i="9"/>
  <c r="AE495" i="9"/>
  <c r="AJ495" i="9"/>
  <c r="AJ494" i="9"/>
  <c r="AE494" i="9"/>
  <c r="AJ493" i="9"/>
  <c r="AE493" i="9"/>
  <c r="AE492" i="9"/>
  <c r="AJ492" i="9"/>
  <c r="AE491" i="9"/>
  <c r="AJ491" i="9"/>
  <c r="AE490" i="9"/>
  <c r="AJ490" i="9"/>
  <c r="AE489" i="9"/>
  <c r="AJ489" i="9"/>
  <c r="AE488" i="9"/>
  <c r="AJ488" i="9"/>
  <c r="AE487" i="9"/>
  <c r="AJ487" i="9"/>
  <c r="AJ486" i="9"/>
  <c r="AE486" i="9"/>
  <c r="AE485" i="9"/>
  <c r="AD485" i="9" s="1"/>
  <c r="AJ485" i="9"/>
  <c r="AE484" i="9"/>
  <c r="AJ484" i="9"/>
  <c r="AJ483" i="9"/>
  <c r="AE483" i="9"/>
  <c r="AE482" i="9"/>
  <c r="AJ482" i="9"/>
  <c r="AE481" i="9"/>
  <c r="AJ481" i="9"/>
  <c r="AE480" i="9"/>
  <c r="AJ480" i="9"/>
  <c r="AC381" i="9"/>
  <c r="AC380" i="9"/>
  <c r="AC377" i="9"/>
  <c r="AC376" i="9"/>
  <c r="AC374" i="9"/>
  <c r="AC373" i="9"/>
  <c r="AC370" i="9"/>
  <c r="AC369" i="9"/>
  <c r="AC367" i="9"/>
  <c r="AC366" i="9"/>
  <c r="AC363" i="9"/>
  <c r="AC362" i="9"/>
  <c r="AC361" i="9"/>
  <c r="AC360" i="9"/>
  <c r="AC359" i="9"/>
  <c r="AC356" i="9"/>
  <c r="AC355" i="9"/>
  <c r="AC354" i="9"/>
  <c r="AC353" i="9"/>
  <c r="AC352" i="9"/>
  <c r="AC349" i="9"/>
  <c r="AC348" i="9"/>
  <c r="AC347" i="9"/>
  <c r="AC346" i="9"/>
  <c r="AC345" i="9"/>
  <c r="AC340" i="9"/>
  <c r="AC339" i="9"/>
  <c r="AC338" i="9"/>
  <c r="AC335" i="9"/>
  <c r="AC334" i="9"/>
  <c r="AC333" i="9"/>
  <c r="AC332" i="9"/>
  <c r="AC331" i="9"/>
  <c r="AC328" i="9"/>
  <c r="AC327" i="9"/>
  <c r="AC326" i="9"/>
  <c r="AC325" i="9"/>
  <c r="AC321" i="9"/>
  <c r="AC320" i="9"/>
  <c r="AC319" i="9"/>
  <c r="AC318" i="9"/>
  <c r="AC317" i="9"/>
  <c r="AC314" i="9"/>
  <c r="AC313" i="9"/>
  <c r="AC312" i="9"/>
  <c r="AC311" i="9"/>
  <c r="AC310" i="9"/>
  <c r="AC307" i="9"/>
  <c r="AC306" i="9"/>
  <c r="AC305" i="9"/>
  <c r="AC304" i="9"/>
  <c r="AC303" i="9"/>
  <c r="AC300" i="9"/>
  <c r="AC299" i="9"/>
  <c r="AC298" i="9"/>
  <c r="AC297" i="9"/>
  <c r="AC293" i="9"/>
  <c r="AC292" i="9"/>
  <c r="AC291" i="9"/>
  <c r="AC290" i="9"/>
  <c r="AC289" i="9"/>
  <c r="AC286" i="9"/>
  <c r="AC285" i="9"/>
  <c r="AC284" i="9"/>
  <c r="AC283" i="9"/>
  <c r="AC282" i="9"/>
  <c r="AC279" i="9"/>
  <c r="AC278" i="9"/>
  <c r="AC277" i="9"/>
  <c r="AC276" i="9"/>
  <c r="AC275" i="9"/>
  <c r="AC272" i="9"/>
  <c r="AC271" i="9"/>
  <c r="AC270" i="9"/>
  <c r="AC269" i="9"/>
  <c r="AC268" i="9"/>
  <c r="AC265" i="9"/>
  <c r="AC264" i="9"/>
  <c r="AC263" i="9"/>
  <c r="AC262" i="9"/>
  <c r="AC261" i="9"/>
  <c r="AC258" i="9"/>
  <c r="AC257" i="9"/>
  <c r="AC256" i="9"/>
  <c r="AC255" i="9"/>
  <c r="AC251" i="9"/>
  <c r="AC250" i="9"/>
  <c r="AC249" i="9"/>
  <c r="AC248" i="9"/>
  <c r="AC247" i="9"/>
  <c r="AC244" i="9"/>
  <c r="AC243" i="9"/>
  <c r="AC242" i="9"/>
  <c r="AC241" i="9"/>
  <c r="AC240" i="9"/>
  <c r="AC237" i="9"/>
  <c r="AC236" i="9"/>
  <c r="AC235" i="9"/>
  <c r="AC234" i="9"/>
  <c r="AC233" i="9"/>
  <c r="AC230" i="9"/>
  <c r="AC229" i="9"/>
  <c r="AC228" i="9"/>
  <c r="AC227" i="9"/>
  <c r="AC226" i="9"/>
  <c r="AC223" i="9"/>
  <c r="AC222" i="9"/>
  <c r="AC221" i="9"/>
  <c r="AC220" i="9"/>
  <c r="AC219" i="9"/>
  <c r="AC216" i="9"/>
  <c r="AC215" i="9"/>
  <c r="AC214" i="9"/>
  <c r="AC213" i="9"/>
  <c r="AC212" i="9"/>
  <c r="AC209" i="9"/>
  <c r="AC208" i="9"/>
  <c r="AC207" i="9"/>
  <c r="AC206" i="9"/>
  <c r="AC205" i="9"/>
  <c r="AC202" i="9"/>
  <c r="AC201" i="9"/>
  <c r="AC200" i="9"/>
  <c r="AC199" i="9"/>
  <c r="AC198" i="9"/>
  <c r="AC195" i="9"/>
  <c r="AC193" i="9"/>
  <c r="AC192" i="9"/>
  <c r="AC191" i="9"/>
  <c r="AC188" i="9"/>
  <c r="AC187" i="9"/>
  <c r="AC186" i="9"/>
  <c r="AC185" i="9"/>
  <c r="AC184" i="9"/>
  <c r="AC181" i="9"/>
  <c r="AC180" i="9"/>
  <c r="AC179" i="9"/>
  <c r="AC178" i="9"/>
  <c r="AC177" i="9"/>
  <c r="AC174" i="9"/>
  <c r="AC173" i="9"/>
  <c r="AC172" i="9"/>
  <c r="AC171" i="9"/>
  <c r="AC170" i="9"/>
  <c r="AC167" i="9"/>
  <c r="AC166" i="9"/>
  <c r="AC165" i="9"/>
  <c r="AC164" i="9"/>
  <c r="AC163" i="9"/>
  <c r="AC160" i="9"/>
  <c r="AC159" i="9"/>
  <c r="AC158" i="9"/>
  <c r="AC157" i="9"/>
  <c r="AC153" i="9"/>
  <c r="AC152" i="9"/>
  <c r="AC151" i="9"/>
  <c r="AC150" i="9"/>
  <c r="AC149" i="9"/>
  <c r="AC146" i="9"/>
  <c r="AC145" i="9"/>
  <c r="AC144" i="9"/>
  <c r="AC143" i="9"/>
  <c r="AC142" i="9"/>
  <c r="AC139" i="9"/>
  <c r="AC138" i="9"/>
  <c r="AC137" i="9"/>
  <c r="AC136" i="9"/>
  <c r="AC135" i="9"/>
  <c r="AC132" i="9"/>
  <c r="AC131" i="9"/>
  <c r="AJ479" i="9"/>
  <c r="AE479" i="9"/>
  <c r="AE478" i="9"/>
  <c r="AJ478" i="9"/>
  <c r="AJ477" i="9"/>
  <c r="AE477" i="9"/>
  <c r="AE476" i="9"/>
  <c r="AD476" i="9" s="1"/>
  <c r="AJ476" i="9"/>
  <c r="AJ475" i="9"/>
  <c r="AE475" i="9"/>
  <c r="AJ474" i="9"/>
  <c r="AE474" i="9"/>
  <c r="AJ473" i="9"/>
  <c r="AE473" i="9"/>
  <c r="AJ472" i="9"/>
  <c r="AE472" i="9"/>
  <c r="AJ471" i="9"/>
  <c r="AE471" i="9"/>
  <c r="AE470" i="9"/>
  <c r="AJ470" i="9"/>
  <c r="AE469" i="9"/>
  <c r="AJ469" i="9"/>
  <c r="AE468" i="9"/>
  <c r="AJ468" i="9"/>
  <c r="AE467" i="9"/>
  <c r="AJ467" i="9"/>
  <c r="AE466" i="9"/>
  <c r="AJ466" i="9"/>
  <c r="AJ465" i="9"/>
  <c r="AE465" i="9"/>
  <c r="AE464" i="9"/>
  <c r="AJ464" i="9"/>
  <c r="AJ463" i="9"/>
  <c r="AE463" i="9"/>
  <c r="AE462" i="9"/>
  <c r="AJ462" i="9"/>
  <c r="AJ461" i="9"/>
  <c r="AE461" i="9"/>
  <c r="AE460" i="9"/>
  <c r="AJ460" i="9"/>
  <c r="AJ459" i="9"/>
  <c r="AE459" i="9"/>
  <c r="AE458" i="9"/>
  <c r="AJ458" i="9"/>
  <c r="AE457" i="9"/>
  <c r="AJ457" i="9"/>
  <c r="AE456" i="9"/>
  <c r="AJ456" i="9"/>
  <c r="AE455" i="9"/>
  <c r="AJ455" i="9"/>
  <c r="AE454" i="9"/>
  <c r="AJ454" i="9"/>
  <c r="AE453" i="9"/>
  <c r="AJ453" i="9"/>
  <c r="AJ452" i="9"/>
  <c r="AE452" i="9"/>
  <c r="AK452" i="9" s="1"/>
  <c r="AE451" i="9"/>
  <c r="AJ451" i="9"/>
  <c r="AJ450" i="9"/>
  <c r="AE450" i="9"/>
  <c r="AE449" i="9"/>
  <c r="AJ449" i="9"/>
  <c r="AE448" i="9"/>
  <c r="AJ448" i="9"/>
  <c r="AJ447" i="9"/>
  <c r="AE447" i="9"/>
  <c r="AE446" i="9"/>
  <c r="AJ446" i="9"/>
  <c r="AE445" i="9"/>
  <c r="AJ445" i="9"/>
  <c r="AE444" i="9"/>
  <c r="AJ444" i="9"/>
  <c r="AE443" i="9"/>
  <c r="AJ443" i="9"/>
  <c r="AE442" i="9"/>
  <c r="AJ442" i="9"/>
  <c r="AE441" i="9"/>
  <c r="AJ441" i="9"/>
  <c r="AJ440" i="9"/>
  <c r="AE440" i="9"/>
  <c r="AE439" i="9"/>
  <c r="AJ439" i="9"/>
  <c r="AJ438" i="9"/>
  <c r="AE438" i="9"/>
  <c r="AE437" i="9"/>
  <c r="AJ437" i="9"/>
  <c r="AE436" i="9"/>
  <c r="AJ436" i="9"/>
  <c r="AE435" i="9"/>
  <c r="AJ435" i="9"/>
  <c r="AE434" i="9"/>
  <c r="AJ434" i="9"/>
  <c r="AE433" i="9"/>
  <c r="AJ433" i="9"/>
  <c r="AJ432" i="9"/>
  <c r="AE432" i="9"/>
  <c r="AJ431" i="9"/>
  <c r="AE431" i="9"/>
  <c r="AJ430" i="9"/>
  <c r="AE430" i="9"/>
  <c r="AE429" i="9"/>
  <c r="AJ429" i="9"/>
  <c r="AJ428" i="9"/>
  <c r="AE428" i="9"/>
  <c r="AE427" i="9"/>
  <c r="AJ427" i="9"/>
  <c r="AJ426" i="9"/>
  <c r="AE426" i="9"/>
  <c r="AE425" i="9"/>
  <c r="AJ425" i="9"/>
  <c r="AE424" i="9"/>
  <c r="AJ424" i="9"/>
  <c r="AE423" i="9"/>
  <c r="AJ423" i="9"/>
  <c r="AE422" i="9"/>
  <c r="AJ422" i="9"/>
  <c r="AJ421" i="9"/>
  <c r="AE421" i="9"/>
  <c r="AE420" i="9"/>
  <c r="AJ420" i="9"/>
  <c r="AJ419" i="9"/>
  <c r="AE419" i="9"/>
  <c r="AE418" i="9"/>
  <c r="AJ418" i="9"/>
  <c r="AE417" i="9"/>
  <c r="AJ417" i="9"/>
  <c r="AJ416" i="9"/>
  <c r="AE416" i="9"/>
  <c r="AE415" i="9"/>
  <c r="AJ415" i="9"/>
  <c r="AE414" i="9"/>
  <c r="AJ414" i="9"/>
  <c r="AE413" i="9"/>
  <c r="AJ413" i="9"/>
  <c r="AJ412" i="9"/>
  <c r="AE412" i="9"/>
  <c r="AE411" i="9"/>
  <c r="AJ411" i="9"/>
  <c r="AJ410" i="9"/>
  <c r="AE410" i="9"/>
  <c r="AE409" i="9"/>
  <c r="AJ409" i="9"/>
  <c r="AJ408" i="9"/>
  <c r="AE408" i="9"/>
  <c r="AE407" i="9"/>
  <c r="AJ407" i="9"/>
  <c r="AJ406" i="9"/>
  <c r="AE406" i="9"/>
  <c r="AE405" i="9"/>
  <c r="AJ405" i="9"/>
  <c r="AJ404" i="9"/>
  <c r="AE404" i="9"/>
  <c r="AE403" i="9"/>
  <c r="AJ403" i="9"/>
  <c r="AJ402" i="9"/>
  <c r="AE402" i="9"/>
  <c r="AE401" i="9"/>
  <c r="AJ401" i="9"/>
  <c r="AJ400" i="9"/>
  <c r="AE400" i="9"/>
  <c r="AJ399" i="9"/>
  <c r="AE399" i="9"/>
  <c r="AJ398" i="9"/>
  <c r="AE398" i="9"/>
  <c r="AJ397" i="9"/>
  <c r="AE397" i="9"/>
  <c r="AJ396" i="9"/>
  <c r="AE396" i="9"/>
  <c r="AE395" i="9"/>
  <c r="AJ395" i="9"/>
  <c r="AJ394" i="9"/>
  <c r="AE394" i="9"/>
  <c r="AE393" i="9"/>
  <c r="AJ393" i="9"/>
  <c r="AE392" i="9"/>
  <c r="AJ392" i="9"/>
  <c r="AE391" i="9"/>
  <c r="AJ391" i="9"/>
  <c r="AJ390" i="9"/>
  <c r="AE390" i="9"/>
  <c r="AE389" i="9"/>
  <c r="AJ389" i="9"/>
  <c r="AJ388" i="9"/>
  <c r="AE388" i="9"/>
  <c r="AE387" i="9"/>
  <c r="AJ387" i="9"/>
  <c r="AJ386" i="9"/>
  <c r="AE386" i="9"/>
  <c r="AE385" i="9"/>
  <c r="AJ385" i="9"/>
  <c r="AJ384" i="9"/>
  <c r="AE384" i="9"/>
  <c r="AJ383" i="9"/>
  <c r="AE383" i="9"/>
  <c r="AJ382" i="9"/>
  <c r="AE382" i="9"/>
  <c r="AE381" i="9"/>
  <c r="AJ381" i="9"/>
  <c r="AJ380" i="9"/>
  <c r="AE380" i="9"/>
  <c r="AE379" i="9"/>
  <c r="AJ379" i="9"/>
  <c r="AJ378" i="9"/>
  <c r="AE378" i="9"/>
  <c r="AE377" i="9"/>
  <c r="AJ377" i="9"/>
  <c r="AE376" i="9"/>
  <c r="AJ376" i="9"/>
  <c r="AE375" i="9"/>
  <c r="AJ375" i="9"/>
  <c r="AJ374" i="9"/>
  <c r="AE374" i="9"/>
  <c r="AE373" i="9"/>
  <c r="AJ373" i="9"/>
  <c r="AJ372" i="9"/>
  <c r="AE372" i="9"/>
  <c r="AJ371" i="9"/>
  <c r="AE371" i="9"/>
  <c r="AJ370" i="9"/>
  <c r="AE370" i="9"/>
  <c r="AK370" i="9" s="1"/>
  <c r="AE369" i="9"/>
  <c r="AJ369" i="9"/>
  <c r="AJ368" i="9"/>
  <c r="AE368" i="9"/>
  <c r="AE367" i="9"/>
  <c r="AJ367" i="9"/>
  <c r="AE366" i="9"/>
  <c r="AJ366" i="9"/>
  <c r="AE365" i="9"/>
  <c r="AJ365" i="9"/>
  <c r="AE364" i="9"/>
  <c r="AJ364" i="9"/>
  <c r="AE363" i="9"/>
  <c r="AJ363" i="9"/>
  <c r="AE362" i="9"/>
  <c r="AJ362" i="9"/>
  <c r="AE361" i="9"/>
  <c r="AJ361" i="9"/>
  <c r="AJ360" i="9"/>
  <c r="AE360" i="9"/>
  <c r="AE359" i="9"/>
  <c r="AJ359" i="9"/>
  <c r="AJ358" i="9"/>
  <c r="AE358" i="9"/>
  <c r="AE357" i="9"/>
  <c r="AJ357" i="9"/>
  <c r="AJ356" i="9"/>
  <c r="AE356" i="9"/>
  <c r="AK356" i="9" s="1"/>
  <c r="AE355" i="9"/>
  <c r="AJ355" i="9"/>
  <c r="AJ354" i="9"/>
  <c r="AE354" i="9"/>
  <c r="AJ353" i="9"/>
  <c r="AE353" i="9"/>
  <c r="AJ352" i="9"/>
  <c r="AE352" i="9"/>
  <c r="AJ351" i="9"/>
  <c r="AE351" i="9"/>
  <c r="AJ350" i="9"/>
  <c r="AE350" i="9"/>
  <c r="AJ349" i="9"/>
  <c r="AE349" i="9"/>
  <c r="AE348" i="9"/>
  <c r="AJ348" i="9"/>
  <c r="AJ347" i="9"/>
  <c r="AE347" i="9"/>
  <c r="AE346" i="9"/>
  <c r="AJ346" i="9"/>
  <c r="AE345" i="9"/>
  <c r="AJ345" i="9"/>
  <c r="AE344" i="9"/>
  <c r="AJ344" i="9"/>
  <c r="AE343" i="9"/>
  <c r="AJ343" i="9"/>
  <c r="AJ342" i="9"/>
  <c r="AE342" i="9"/>
  <c r="AJ341" i="9"/>
  <c r="AE341" i="9"/>
  <c r="AD341" i="9" s="1"/>
  <c r="AJ340" i="9"/>
  <c r="AE340" i="9"/>
  <c r="AK340" i="9" s="1"/>
  <c r="AE339" i="9"/>
  <c r="AJ339" i="9"/>
  <c r="AE338" i="9"/>
  <c r="AJ338" i="9"/>
  <c r="AJ337" i="9"/>
  <c r="AE337" i="9"/>
  <c r="AJ336" i="9"/>
  <c r="AE336" i="9"/>
  <c r="AE335" i="9"/>
  <c r="AJ335" i="9"/>
  <c r="AE334" i="9"/>
  <c r="AJ334" i="9"/>
  <c r="AE333" i="9"/>
  <c r="AJ333" i="9"/>
  <c r="AE332" i="9"/>
  <c r="AJ332" i="9"/>
  <c r="AE331" i="9"/>
  <c r="AJ331" i="9"/>
  <c r="AE330" i="9"/>
  <c r="AJ330" i="9"/>
  <c r="AE329" i="9"/>
  <c r="AJ329" i="9"/>
  <c r="AE328" i="9"/>
  <c r="AJ328" i="9"/>
  <c r="AK328" i="9" s="1"/>
  <c r="AJ327" i="9"/>
  <c r="AE327" i="9"/>
  <c r="AE326" i="9"/>
  <c r="AJ326" i="9"/>
  <c r="AK326" i="9" s="1"/>
  <c r="AJ325" i="9"/>
  <c r="AE325" i="9"/>
  <c r="AE324" i="9"/>
  <c r="AJ324" i="9"/>
  <c r="AE323" i="9"/>
  <c r="AJ323" i="9"/>
  <c r="AE322" i="9"/>
  <c r="AJ322" i="9"/>
  <c r="AE321" i="9"/>
  <c r="AJ321" i="9"/>
  <c r="AK321" i="9" s="1"/>
  <c r="AE320" i="9"/>
  <c r="AJ320" i="9"/>
  <c r="AE319" i="9"/>
  <c r="AJ319" i="9"/>
  <c r="AJ318" i="9"/>
  <c r="AE318" i="9"/>
  <c r="AJ317" i="9"/>
  <c r="AE317" i="9"/>
  <c r="AE316" i="9"/>
  <c r="AJ316" i="9"/>
  <c r="AE315" i="9"/>
  <c r="AJ315" i="9"/>
  <c r="AJ314" i="9"/>
  <c r="AE314" i="9"/>
  <c r="AE313" i="9"/>
  <c r="AJ313" i="9"/>
  <c r="AE312" i="9"/>
  <c r="AJ312" i="9"/>
  <c r="AE311" i="9"/>
  <c r="AJ311" i="9"/>
  <c r="AE310" i="9"/>
  <c r="AJ310" i="9"/>
  <c r="AE309" i="9"/>
  <c r="AJ309" i="9"/>
  <c r="AJ308" i="9"/>
  <c r="AE308" i="9"/>
  <c r="AE307" i="9"/>
  <c r="AJ307" i="9"/>
  <c r="AJ306" i="9"/>
  <c r="AE306" i="9"/>
  <c r="AE305" i="9"/>
  <c r="AJ305" i="9"/>
  <c r="AE304" i="9"/>
  <c r="AJ304" i="9"/>
  <c r="AE303" i="9"/>
  <c r="AJ303" i="9"/>
  <c r="AE302" i="9"/>
  <c r="AJ302" i="9"/>
  <c r="AJ301" i="9"/>
  <c r="AE301" i="9"/>
  <c r="AE300" i="9"/>
  <c r="AJ300" i="9"/>
  <c r="AE299" i="9"/>
  <c r="AJ299" i="9"/>
  <c r="AJ298" i="9"/>
  <c r="AE298" i="9"/>
  <c r="AE297" i="9"/>
  <c r="AJ297" i="9"/>
  <c r="AJ296" i="9"/>
  <c r="AE296" i="9"/>
  <c r="AE295" i="9"/>
  <c r="AJ295" i="9"/>
  <c r="AE294" i="9"/>
  <c r="AJ294" i="9"/>
  <c r="AE293" i="9"/>
  <c r="AJ293" i="9"/>
  <c r="AJ292" i="9"/>
  <c r="AE292" i="9"/>
  <c r="AE291" i="9"/>
  <c r="AJ291" i="9"/>
  <c r="AJ290" i="9"/>
  <c r="AE290" i="9"/>
  <c r="AJ289" i="9"/>
  <c r="AE289" i="9"/>
  <c r="AJ288" i="9"/>
  <c r="AE288" i="9"/>
  <c r="AE287" i="9"/>
  <c r="AJ287" i="9"/>
  <c r="AJ286" i="9"/>
  <c r="AE286" i="9"/>
  <c r="AE285" i="9"/>
  <c r="AJ285" i="9"/>
  <c r="AJ284" i="9"/>
  <c r="AE284" i="9"/>
  <c r="AE283" i="9"/>
  <c r="AJ283" i="9"/>
  <c r="AE282" i="9"/>
  <c r="AJ282" i="9"/>
  <c r="AJ281" i="9"/>
  <c r="AE281" i="9"/>
  <c r="AE280" i="9"/>
  <c r="AJ280" i="9"/>
  <c r="AJ279" i="9"/>
  <c r="AE279" i="9"/>
  <c r="AK279" i="9" s="1"/>
  <c r="AJ278" i="9"/>
  <c r="AE278" i="9"/>
  <c r="AE277" i="9"/>
  <c r="AJ277" i="9"/>
  <c r="AE276" i="9"/>
  <c r="AJ276" i="9"/>
  <c r="AE275" i="9"/>
  <c r="AJ275" i="9"/>
  <c r="AE274" i="9"/>
  <c r="AJ274" i="9"/>
  <c r="AE273" i="9"/>
  <c r="AD273" i="9" s="1"/>
  <c r="AJ273" i="9"/>
  <c r="AK273" i="9" s="1"/>
  <c r="AE272" i="9"/>
  <c r="AJ272" i="9"/>
  <c r="AE271" i="9"/>
  <c r="AJ271" i="9"/>
  <c r="AE270" i="9"/>
  <c r="AJ270" i="9"/>
  <c r="AJ269" i="9"/>
  <c r="AE269" i="9"/>
  <c r="AE268" i="9"/>
  <c r="AJ268" i="9"/>
  <c r="AJ267" i="9"/>
  <c r="AE267" i="9"/>
  <c r="AE266" i="9"/>
  <c r="AJ266" i="9"/>
  <c r="AE265" i="9"/>
  <c r="AJ265" i="9"/>
  <c r="AE264" i="9"/>
  <c r="AJ264" i="9"/>
  <c r="AE263" i="9"/>
  <c r="AJ263" i="9"/>
  <c r="AJ262" i="9"/>
  <c r="AE262" i="9"/>
  <c r="AE261" i="9"/>
  <c r="AJ261" i="9"/>
  <c r="AJ260" i="9"/>
  <c r="AE260" i="9"/>
  <c r="AE259" i="9"/>
  <c r="AJ259" i="9"/>
  <c r="AJ258" i="9"/>
  <c r="AE258" i="9"/>
  <c r="AE257" i="9"/>
  <c r="AJ257" i="9"/>
  <c r="AJ256" i="9"/>
  <c r="AE256" i="9"/>
  <c r="AE255" i="9"/>
  <c r="AJ255" i="9"/>
  <c r="AJ254" i="9"/>
  <c r="AE254" i="9"/>
  <c r="AD254" i="9" s="1"/>
  <c r="AE253" i="9"/>
  <c r="AJ253" i="9"/>
  <c r="AJ252" i="9"/>
  <c r="AE252" i="9"/>
  <c r="AJ251" i="9"/>
  <c r="AE251" i="9"/>
  <c r="AJ250" i="9"/>
  <c r="AE250" i="9"/>
  <c r="AJ249" i="9"/>
  <c r="AE249" i="9"/>
  <c r="AE248" i="9"/>
  <c r="AJ248" i="9"/>
  <c r="AJ247" i="9"/>
  <c r="AE247" i="9"/>
  <c r="AE246" i="9"/>
  <c r="AJ246" i="9"/>
  <c r="AJ245" i="9"/>
  <c r="AE245" i="9"/>
  <c r="AD245" i="9" s="1"/>
  <c r="AE244" i="9"/>
  <c r="AJ244" i="9"/>
  <c r="AE243" i="9"/>
  <c r="AJ243" i="9"/>
  <c r="AE242" i="9"/>
  <c r="AJ242" i="9"/>
  <c r="AE241" i="9"/>
  <c r="AJ241" i="9"/>
  <c r="AJ240" i="9"/>
  <c r="AE240" i="9"/>
  <c r="AJ239" i="9"/>
  <c r="AE239" i="9"/>
  <c r="AE238" i="9"/>
  <c r="AJ238" i="9"/>
  <c r="AE237" i="9"/>
  <c r="AJ237" i="9"/>
  <c r="AE236" i="9"/>
  <c r="AJ236" i="9"/>
  <c r="AJ235" i="9"/>
  <c r="AE235" i="9"/>
  <c r="AE234" i="9"/>
  <c r="AJ234" i="9"/>
  <c r="AJ233" i="9"/>
  <c r="AE233" i="9"/>
  <c r="AE232" i="9"/>
  <c r="AJ232" i="9"/>
  <c r="AJ231" i="9"/>
  <c r="AE231" i="9"/>
  <c r="AE230" i="9"/>
  <c r="AJ230" i="9"/>
  <c r="AK230" i="9" s="1"/>
  <c r="AJ229" i="9"/>
  <c r="AE229" i="9"/>
  <c r="AE228" i="9"/>
  <c r="AJ228" i="9"/>
  <c r="AJ227" i="9"/>
  <c r="AE227" i="9"/>
  <c r="AE226" i="9"/>
  <c r="AJ226" i="9"/>
  <c r="AE225" i="9"/>
  <c r="AJ225" i="9"/>
  <c r="AE224" i="9"/>
  <c r="AJ224" i="9"/>
  <c r="AE223" i="9"/>
  <c r="AJ223" i="9"/>
  <c r="AE222" i="9"/>
  <c r="AJ222" i="9"/>
  <c r="AE221" i="9"/>
  <c r="AJ221" i="9"/>
  <c r="AJ220" i="9"/>
  <c r="AE220" i="9"/>
  <c r="AE219" i="9"/>
  <c r="AJ219" i="9"/>
  <c r="AJ218" i="9"/>
  <c r="AE218" i="9"/>
  <c r="AE217" i="9"/>
  <c r="AJ217" i="9"/>
  <c r="AJ216" i="9"/>
  <c r="AE216" i="9"/>
  <c r="AE215" i="9"/>
  <c r="AJ215" i="9"/>
  <c r="AJ214" i="9"/>
  <c r="AE214" i="9"/>
  <c r="AE213" i="9"/>
  <c r="AJ213" i="9"/>
  <c r="AJ212" i="9"/>
  <c r="AE212" i="9"/>
  <c r="AE211" i="9"/>
  <c r="AJ211" i="9"/>
  <c r="AJ210" i="9"/>
  <c r="AE210" i="9"/>
  <c r="AE209" i="9"/>
  <c r="AJ209" i="9"/>
  <c r="AJ208" i="9"/>
  <c r="AE208" i="9"/>
  <c r="AE207" i="9"/>
  <c r="AJ207" i="9"/>
  <c r="AJ206" i="9"/>
  <c r="AE206" i="9"/>
  <c r="AE205" i="9"/>
  <c r="AJ205" i="9"/>
  <c r="AJ204" i="9"/>
  <c r="AE204" i="9"/>
  <c r="AE203" i="9"/>
  <c r="AJ203" i="9"/>
  <c r="AJ202" i="9"/>
  <c r="AE202" i="9"/>
  <c r="AE201" i="9"/>
  <c r="AJ201" i="9"/>
  <c r="AK201" i="9" s="1"/>
  <c r="AJ200" i="9"/>
  <c r="AE200" i="9"/>
  <c r="AE199" i="9"/>
  <c r="AJ199" i="9"/>
  <c r="AJ198" i="9"/>
  <c r="AE198" i="9"/>
  <c r="AE197" i="9"/>
  <c r="AJ197" i="9"/>
  <c r="AE196" i="9"/>
  <c r="AJ196" i="9"/>
  <c r="AJ195" i="9"/>
  <c r="AE195" i="9"/>
  <c r="AE194" i="9"/>
  <c r="AJ194" i="9"/>
  <c r="AJ193" i="9"/>
  <c r="AE193" i="9"/>
  <c r="AE192" i="9"/>
  <c r="AJ192" i="9"/>
  <c r="AJ191" i="9"/>
  <c r="AE191" i="9"/>
  <c r="AE190" i="9"/>
  <c r="AJ190" i="9"/>
  <c r="AE189" i="9"/>
  <c r="AJ189" i="9"/>
  <c r="AE188" i="9"/>
  <c r="AJ188" i="9"/>
  <c r="AE187" i="9"/>
  <c r="AJ187" i="9"/>
  <c r="AE186" i="9"/>
  <c r="AJ186" i="9"/>
  <c r="AJ185" i="9"/>
  <c r="AE185" i="9"/>
  <c r="AE184" i="9"/>
  <c r="AJ184" i="9"/>
  <c r="AJ183" i="9"/>
  <c r="AE183" i="9"/>
  <c r="AJ182" i="9"/>
  <c r="AE182" i="9"/>
  <c r="AE181" i="9"/>
  <c r="AJ181" i="9"/>
  <c r="AE180" i="9"/>
  <c r="AJ180" i="9"/>
  <c r="AE179" i="9"/>
  <c r="AJ179" i="9"/>
  <c r="AE178" i="9"/>
  <c r="AJ178" i="9"/>
  <c r="AE177" i="9"/>
  <c r="AJ177" i="9"/>
  <c r="AE176" i="9"/>
  <c r="AJ176" i="9"/>
  <c r="AE175" i="9"/>
  <c r="AJ175" i="9"/>
  <c r="AE174" i="9"/>
  <c r="AJ174" i="9"/>
  <c r="AJ173" i="9"/>
  <c r="AE173" i="9"/>
  <c r="AE172" i="9"/>
  <c r="AJ172" i="9"/>
  <c r="AK172" i="9" s="1"/>
  <c r="AJ171" i="9"/>
  <c r="AE171" i="9"/>
  <c r="AE170" i="9"/>
  <c r="AJ170" i="9"/>
  <c r="AJ169" i="9"/>
  <c r="AE169" i="9"/>
  <c r="AE168" i="9"/>
  <c r="AJ168" i="9"/>
  <c r="AJ167" i="9"/>
  <c r="AE167" i="9"/>
  <c r="AJ166" i="9"/>
  <c r="AE166" i="9"/>
  <c r="AK166" i="9" s="1"/>
  <c r="AJ165" i="9"/>
  <c r="AE165" i="9"/>
  <c r="AE164" i="9"/>
  <c r="AJ164" i="9"/>
  <c r="AJ163" i="9"/>
  <c r="AE163" i="9"/>
  <c r="AE162" i="9"/>
  <c r="AJ162" i="9"/>
  <c r="AJ161" i="9"/>
  <c r="AE161" i="9"/>
  <c r="AE160" i="9"/>
  <c r="AJ160" i="9"/>
  <c r="AJ159" i="9"/>
  <c r="AE159" i="9"/>
  <c r="AJ158" i="9"/>
  <c r="AE158" i="9"/>
  <c r="AJ157" i="9"/>
  <c r="AE157" i="9"/>
  <c r="AJ156" i="9"/>
  <c r="AE156" i="9"/>
  <c r="AJ155" i="9"/>
  <c r="AE155" i="9"/>
  <c r="AJ154" i="9"/>
  <c r="AE154" i="9"/>
  <c r="AE153" i="9"/>
  <c r="AJ153" i="9"/>
  <c r="AE152" i="9"/>
  <c r="AJ152" i="9"/>
  <c r="AE151" i="9"/>
  <c r="AJ151" i="9"/>
  <c r="AE150" i="9"/>
  <c r="AJ150" i="9"/>
  <c r="AE149" i="9"/>
  <c r="AJ149" i="9"/>
  <c r="AJ148" i="9"/>
  <c r="AE148" i="9"/>
  <c r="AC130" i="9"/>
  <c r="AC129" i="9"/>
  <c r="AC128" i="9"/>
  <c r="AC125" i="9"/>
  <c r="AC124" i="9"/>
  <c r="AC123" i="9"/>
  <c r="AC122" i="9"/>
  <c r="AC121" i="9"/>
  <c r="AC118" i="9"/>
  <c r="AC117" i="9"/>
  <c r="AC116" i="9"/>
  <c r="AC115" i="9"/>
  <c r="AC111" i="9"/>
  <c r="AC110" i="9"/>
  <c r="AC109" i="9"/>
  <c r="AC108" i="9"/>
  <c r="AC107" i="9"/>
  <c r="AC104" i="9"/>
  <c r="AC103" i="9"/>
  <c r="AC102" i="9"/>
  <c r="AC101" i="9"/>
  <c r="AC100" i="9"/>
  <c r="AC97" i="9"/>
  <c r="AC96" i="9"/>
  <c r="AC95" i="9"/>
  <c r="AC94" i="9"/>
  <c r="AC93" i="9"/>
  <c r="AC90" i="9"/>
  <c r="AC89" i="9"/>
  <c r="AC88" i="9"/>
  <c r="AC87" i="9"/>
  <c r="AC86" i="9"/>
  <c r="AC83" i="9"/>
  <c r="AC82" i="9"/>
  <c r="AC81" i="9"/>
  <c r="AC80" i="9"/>
  <c r="AC79" i="9"/>
  <c r="AC76" i="9"/>
  <c r="AC75" i="9"/>
  <c r="AC74" i="9"/>
  <c r="AC73" i="9"/>
  <c r="AC72" i="9"/>
  <c r="AC69" i="9"/>
  <c r="AC68" i="9"/>
  <c r="AC67" i="9"/>
  <c r="AC66" i="9"/>
  <c r="AC65" i="9"/>
  <c r="AC62" i="9"/>
  <c r="AC61" i="9"/>
  <c r="AC60" i="9"/>
  <c r="AC59" i="9"/>
  <c r="AC55" i="9"/>
  <c r="AC54" i="9"/>
  <c r="AC53" i="9"/>
  <c r="AC52" i="9"/>
  <c r="AC51" i="9"/>
  <c r="AC48" i="9"/>
  <c r="AC47" i="9"/>
  <c r="AC46" i="9"/>
  <c r="AC45" i="9"/>
  <c r="AC44" i="9"/>
  <c r="AC41" i="9"/>
  <c r="AC40" i="9"/>
  <c r="AC39" i="9"/>
  <c r="AC38" i="9"/>
  <c r="AC37" i="9"/>
  <c r="AC34" i="9"/>
  <c r="AC33" i="9"/>
  <c r="AC32" i="9"/>
  <c r="AC31" i="9"/>
  <c r="AC30" i="9"/>
  <c r="AC27" i="9"/>
  <c r="AC26" i="9"/>
  <c r="AC25" i="9"/>
  <c r="AC24" i="9"/>
  <c r="AC23" i="9"/>
  <c r="AC20" i="9"/>
  <c r="AC19" i="9"/>
  <c r="AC18" i="9"/>
  <c r="AC17" i="9"/>
  <c r="AC16" i="9"/>
  <c r="AC13" i="9"/>
  <c r="AC12" i="9"/>
  <c r="AC11" i="9"/>
  <c r="AC10" i="9"/>
  <c r="AJ147" i="9"/>
  <c r="AE147" i="9"/>
  <c r="AJ146" i="9"/>
  <c r="AE146" i="9"/>
  <c r="AE145" i="9"/>
  <c r="AJ145" i="9"/>
  <c r="AE144" i="9"/>
  <c r="AJ144" i="9"/>
  <c r="AE143" i="9"/>
  <c r="AJ143" i="9"/>
  <c r="AE142" i="9"/>
  <c r="AJ142" i="9"/>
  <c r="AJ141" i="9"/>
  <c r="AE141" i="9"/>
  <c r="AJ140" i="9"/>
  <c r="AE140" i="9"/>
  <c r="AJ139" i="9"/>
  <c r="AE139" i="9"/>
  <c r="AJ138" i="9"/>
  <c r="AE138" i="9"/>
  <c r="AJ137" i="9"/>
  <c r="AE137" i="9"/>
  <c r="AE136" i="9"/>
  <c r="AJ136" i="9"/>
  <c r="AJ135" i="9"/>
  <c r="AE135" i="9"/>
  <c r="AE134" i="9"/>
  <c r="AJ134" i="9"/>
  <c r="AE133" i="9"/>
  <c r="AD133" i="9" s="1"/>
  <c r="AJ133" i="9"/>
  <c r="AE132" i="9"/>
  <c r="AJ132" i="9"/>
  <c r="AE131" i="9"/>
  <c r="AJ131" i="9"/>
  <c r="AE130" i="9"/>
  <c r="AJ130" i="9"/>
  <c r="AE129" i="9"/>
  <c r="AJ129" i="9"/>
  <c r="AE128" i="9"/>
  <c r="AJ128" i="9"/>
  <c r="AE127" i="9"/>
  <c r="AJ127" i="9"/>
  <c r="AJ126" i="9"/>
  <c r="AE126" i="9"/>
  <c r="AE125" i="9"/>
  <c r="AJ125" i="9"/>
  <c r="AJ124" i="9"/>
  <c r="AE124" i="9"/>
  <c r="AE123" i="9"/>
  <c r="AJ123" i="9"/>
  <c r="AJ122" i="9"/>
  <c r="AE122" i="9"/>
  <c r="AE121" i="9"/>
  <c r="AJ121" i="9"/>
  <c r="AJ120" i="9"/>
  <c r="AE120" i="9"/>
  <c r="AE119" i="9"/>
  <c r="AJ119" i="9"/>
  <c r="AJ118" i="9"/>
  <c r="AE118" i="9"/>
  <c r="AE117" i="9"/>
  <c r="AJ117" i="9"/>
  <c r="AJ116" i="9"/>
  <c r="AE116" i="9"/>
  <c r="AE115" i="9"/>
  <c r="AJ115" i="9"/>
  <c r="AE114" i="9"/>
  <c r="AJ114" i="9"/>
  <c r="AE113" i="9"/>
  <c r="AJ113" i="9"/>
  <c r="AE112" i="9"/>
  <c r="AJ112" i="9"/>
  <c r="AE111" i="9"/>
  <c r="AJ111" i="9"/>
  <c r="AE110" i="9"/>
  <c r="AJ110" i="9"/>
  <c r="AE109" i="9"/>
  <c r="AJ109" i="9"/>
  <c r="AE108" i="9"/>
  <c r="AJ108" i="9"/>
  <c r="AE107" i="9"/>
  <c r="AJ107" i="9"/>
  <c r="AJ106" i="9"/>
  <c r="AE106" i="9"/>
  <c r="AE105" i="9"/>
  <c r="AJ105" i="9"/>
  <c r="AE104" i="9"/>
  <c r="AJ104" i="9"/>
  <c r="AE103" i="9"/>
  <c r="AJ103" i="9"/>
  <c r="AE102" i="9"/>
  <c r="AJ102" i="9"/>
  <c r="AE101" i="9"/>
  <c r="AJ101" i="9"/>
  <c r="AE100" i="9"/>
  <c r="AJ100" i="9"/>
  <c r="AE99" i="9"/>
  <c r="AJ99" i="9"/>
  <c r="AE98" i="9"/>
  <c r="AJ98" i="9"/>
  <c r="AJ97" i="9"/>
  <c r="AE97" i="9"/>
  <c r="AJ96" i="9"/>
  <c r="AE96" i="9"/>
  <c r="AJ95" i="9"/>
  <c r="AE95" i="9"/>
  <c r="AJ94" i="9"/>
  <c r="AE94" i="9"/>
  <c r="AE93" i="9"/>
  <c r="AJ93" i="9"/>
  <c r="AJ92" i="9"/>
  <c r="AE92" i="9"/>
  <c r="AJ91" i="9"/>
  <c r="AE91" i="9"/>
  <c r="AE90" i="9"/>
  <c r="AJ90" i="9"/>
  <c r="AJ89" i="9"/>
  <c r="AE89" i="9"/>
  <c r="AE88" i="9"/>
  <c r="AJ88" i="9"/>
  <c r="AJ87" i="9"/>
  <c r="AE87" i="9"/>
  <c r="AE86" i="9"/>
  <c r="AJ86" i="9"/>
  <c r="AE85" i="9"/>
  <c r="AJ85" i="9"/>
  <c r="AE84" i="9"/>
  <c r="AJ84" i="9"/>
  <c r="AJ83" i="9"/>
  <c r="AE83" i="9"/>
  <c r="AE82" i="9"/>
  <c r="AJ82" i="9"/>
  <c r="AE81" i="9"/>
  <c r="AJ81" i="9"/>
  <c r="AE80" i="9"/>
  <c r="AJ80" i="9"/>
  <c r="AJ79" i="9"/>
  <c r="AE79" i="9"/>
  <c r="AE78" i="9"/>
  <c r="AJ78" i="9"/>
  <c r="AJ77" i="9"/>
  <c r="AE77" i="9"/>
  <c r="AE76" i="9"/>
  <c r="AJ76" i="9"/>
  <c r="AJ75" i="9"/>
  <c r="AE75" i="9"/>
  <c r="AE74" i="9"/>
  <c r="AJ74" i="9"/>
  <c r="AJ73" i="9"/>
  <c r="AE73" i="9"/>
  <c r="AE72" i="9"/>
  <c r="AJ72" i="9"/>
  <c r="AJ71" i="9"/>
  <c r="AE71" i="9"/>
  <c r="AJ70" i="9"/>
  <c r="AE70" i="9"/>
  <c r="AJ69" i="9"/>
  <c r="AE69" i="9"/>
  <c r="AE68" i="9"/>
  <c r="AJ68" i="9"/>
  <c r="AE67" i="9"/>
  <c r="AJ67" i="9"/>
  <c r="AE66" i="9"/>
  <c r="AJ66" i="9"/>
  <c r="AE65" i="9"/>
  <c r="AJ65" i="9"/>
  <c r="AJ64" i="9"/>
  <c r="AE64" i="9"/>
  <c r="AE63" i="9"/>
  <c r="AJ63" i="9"/>
  <c r="AJ62" i="9"/>
  <c r="AE62" i="9"/>
  <c r="AE61" i="9"/>
  <c r="AJ61" i="9"/>
  <c r="AJ60" i="9"/>
  <c r="AE60" i="9"/>
  <c r="AE59" i="9"/>
  <c r="AJ59" i="9"/>
  <c r="AJ58" i="9"/>
  <c r="AE58" i="9"/>
  <c r="AJ57" i="9"/>
  <c r="AE57" i="9"/>
  <c r="AD57" i="9" s="1"/>
  <c r="AJ56" i="9"/>
  <c r="AE56" i="9"/>
  <c r="AJ55" i="9"/>
  <c r="AE55" i="9"/>
  <c r="AE54" i="9"/>
  <c r="AJ54" i="9"/>
  <c r="AJ53" i="9"/>
  <c r="AE53" i="9"/>
  <c r="AE52" i="9"/>
  <c r="AJ52" i="9"/>
  <c r="AJ51" i="9"/>
  <c r="AE51" i="9"/>
  <c r="AE50" i="9"/>
  <c r="AJ50" i="9"/>
  <c r="AE49" i="9"/>
  <c r="AD49" i="9" s="1"/>
  <c r="AJ49" i="9"/>
  <c r="AE48" i="9"/>
  <c r="AJ48" i="9"/>
  <c r="AE47" i="9"/>
  <c r="AJ47" i="9"/>
  <c r="AE46" i="9"/>
  <c r="AJ46" i="9"/>
  <c r="AJ45" i="9"/>
  <c r="AE45" i="9"/>
  <c r="AJ44" i="9"/>
  <c r="AE44" i="9"/>
  <c r="AE43" i="9"/>
  <c r="AJ43" i="9"/>
  <c r="AE42" i="9"/>
  <c r="AJ42" i="9"/>
  <c r="AE41" i="9"/>
  <c r="AJ41" i="9"/>
  <c r="AE40" i="9"/>
  <c r="AJ40" i="9"/>
  <c r="AE39" i="9"/>
  <c r="AJ39" i="9"/>
  <c r="AE38" i="9"/>
  <c r="AJ38" i="9"/>
  <c r="AE37" i="9"/>
  <c r="AJ37" i="9"/>
  <c r="AE36" i="9"/>
  <c r="AJ36" i="9"/>
  <c r="AE35" i="9"/>
  <c r="AJ35" i="9"/>
  <c r="AJ34" i="9"/>
  <c r="AE34" i="9"/>
  <c r="AJ33" i="9"/>
  <c r="AE33" i="9"/>
  <c r="AJ32" i="9"/>
  <c r="AE32" i="9"/>
  <c r="AJ31" i="9"/>
  <c r="AE31" i="9"/>
  <c r="AJ30" i="9"/>
  <c r="AE30" i="9"/>
  <c r="AE29" i="9"/>
  <c r="AJ29" i="9"/>
  <c r="AJ28" i="9"/>
  <c r="AE28" i="9"/>
  <c r="AE27" i="9"/>
  <c r="AJ27" i="9"/>
  <c r="AJ26" i="9"/>
  <c r="AE26" i="9"/>
  <c r="AE25" i="9"/>
  <c r="AJ25" i="9"/>
  <c r="AJ24" i="9"/>
  <c r="AE24" i="9"/>
  <c r="AJ23" i="9"/>
  <c r="AE23" i="9"/>
  <c r="AE22" i="9"/>
  <c r="AJ22" i="9"/>
  <c r="AE21" i="9"/>
  <c r="AJ21" i="9"/>
  <c r="AE20" i="9"/>
  <c r="AJ20" i="9"/>
  <c r="AE19" i="9"/>
  <c r="AJ19" i="9"/>
  <c r="AE18" i="9"/>
  <c r="AJ18" i="9"/>
  <c r="AE17" i="9"/>
  <c r="AJ17" i="9"/>
  <c r="AE16" i="9"/>
  <c r="AJ16" i="9"/>
  <c r="AE15" i="9"/>
  <c r="AJ15" i="9"/>
  <c r="AE14" i="9"/>
  <c r="AJ14" i="9"/>
  <c r="AE13" i="9"/>
  <c r="AJ13" i="9"/>
  <c r="AJ12" i="9"/>
  <c r="AE12" i="9"/>
  <c r="AE11" i="9"/>
  <c r="AJ11" i="9"/>
  <c r="AE10" i="9"/>
  <c r="AJ10" i="9"/>
  <c r="AC579" i="4"/>
  <c r="AC564" i="4"/>
  <c r="AC583" i="4"/>
  <c r="AC578" i="4"/>
  <c r="AC566" i="4"/>
  <c r="AC562" i="4"/>
  <c r="AC555" i="4"/>
  <c r="AE586" i="4"/>
  <c r="S29" i="13" s="1"/>
  <c r="U29" i="13" s="1"/>
  <c r="AJ586" i="4"/>
  <c r="E81" i="13" s="1"/>
  <c r="AE585" i="4"/>
  <c r="AJ585" i="4"/>
  <c r="AJ584" i="4"/>
  <c r="AE584" i="4"/>
  <c r="AE583" i="4"/>
  <c r="AJ583" i="4"/>
  <c r="AE582" i="4"/>
  <c r="AJ582" i="4"/>
  <c r="AJ581" i="4"/>
  <c r="AE581" i="4"/>
  <c r="AJ580" i="4"/>
  <c r="AE580" i="4"/>
  <c r="AE579" i="4"/>
  <c r="AJ579" i="4"/>
  <c r="AE578" i="4"/>
  <c r="AJ578" i="4"/>
  <c r="AJ577" i="4"/>
  <c r="AE577" i="4"/>
  <c r="AE576" i="4"/>
  <c r="AJ576" i="4"/>
  <c r="AE575" i="4"/>
  <c r="AJ575" i="4"/>
  <c r="AE574" i="4"/>
  <c r="AJ574" i="4"/>
  <c r="AE573" i="4"/>
  <c r="AJ573" i="4"/>
  <c r="AJ572" i="4"/>
  <c r="AE572" i="4"/>
  <c r="AJ571" i="4"/>
  <c r="AE571" i="4"/>
  <c r="AE570" i="4"/>
  <c r="AJ570" i="4"/>
  <c r="AE569" i="4"/>
  <c r="AJ569" i="4"/>
  <c r="AJ568" i="4"/>
  <c r="AE568" i="4"/>
  <c r="AJ567" i="4"/>
  <c r="AE567" i="4"/>
  <c r="AE566" i="4"/>
  <c r="AJ566" i="4"/>
  <c r="AE565" i="4"/>
  <c r="AJ565" i="4"/>
  <c r="AJ564" i="4"/>
  <c r="AE564" i="4"/>
  <c r="AE563" i="4"/>
  <c r="AJ563" i="4"/>
  <c r="AE562" i="4"/>
  <c r="AJ562" i="4"/>
  <c r="AJ561" i="4"/>
  <c r="AE561" i="4"/>
  <c r="AJ560" i="4"/>
  <c r="AE560" i="4"/>
  <c r="AJ559" i="4"/>
  <c r="AE559" i="4"/>
  <c r="AJ558" i="4"/>
  <c r="AE558" i="4"/>
  <c r="AJ557" i="4"/>
  <c r="AE557" i="4"/>
  <c r="AE556" i="4"/>
  <c r="AJ556" i="4"/>
  <c r="AJ555" i="4"/>
  <c r="AE555" i="4"/>
  <c r="AJ554" i="4"/>
  <c r="AE554" i="4"/>
  <c r="AE553" i="4"/>
  <c r="AJ553" i="4"/>
  <c r="AE552" i="4"/>
  <c r="AJ552" i="4"/>
  <c r="AE551" i="4"/>
  <c r="AJ551" i="4"/>
  <c r="AE550" i="4"/>
  <c r="AJ550" i="4"/>
  <c r="AE549" i="4"/>
  <c r="AJ549" i="4"/>
  <c r="AJ548" i="4"/>
  <c r="AE548" i="4"/>
  <c r="AE547" i="4"/>
  <c r="AJ547" i="4"/>
  <c r="AJ546" i="4"/>
  <c r="AE546" i="4"/>
  <c r="AJ545" i="4"/>
  <c r="AE545" i="4"/>
  <c r="AJ544" i="4"/>
  <c r="AE544" i="4"/>
  <c r="AJ543" i="4"/>
  <c r="AE543" i="4"/>
  <c r="AE542" i="4"/>
  <c r="AJ542" i="4"/>
  <c r="AJ541" i="4"/>
  <c r="AE541" i="4"/>
  <c r="AE540" i="4"/>
  <c r="AJ540" i="4"/>
  <c r="AE539" i="4"/>
  <c r="AJ539" i="4"/>
  <c r="AE538" i="4"/>
  <c r="AJ538" i="4"/>
  <c r="AE537" i="4"/>
  <c r="AJ537" i="4"/>
  <c r="AJ536" i="4"/>
  <c r="AE536" i="4"/>
  <c r="AJ535" i="4"/>
  <c r="AE535" i="4"/>
  <c r="AJ534" i="4"/>
  <c r="AE534" i="4"/>
  <c r="AE533" i="4"/>
  <c r="AJ533" i="4"/>
  <c r="AJ532" i="4"/>
  <c r="AE532" i="4"/>
  <c r="AJ531" i="4"/>
  <c r="AE531" i="4"/>
  <c r="AE530" i="4"/>
  <c r="AJ530" i="4"/>
  <c r="AE529" i="4"/>
  <c r="AJ529" i="4"/>
  <c r="AJ528" i="4"/>
  <c r="AE528" i="4"/>
  <c r="AE527" i="4"/>
  <c r="AJ527" i="4"/>
  <c r="AE526" i="4"/>
  <c r="AJ526" i="4"/>
  <c r="AJ525" i="4"/>
  <c r="AE525" i="4"/>
  <c r="AJ524" i="4"/>
  <c r="AE524" i="4"/>
  <c r="AJ523" i="4"/>
  <c r="AE523" i="4"/>
  <c r="AJ522" i="4"/>
  <c r="AE522" i="4"/>
  <c r="AJ521" i="4"/>
  <c r="AE521" i="4"/>
  <c r="AJ520" i="4"/>
  <c r="AE520" i="4"/>
  <c r="AE519" i="4"/>
  <c r="AJ519" i="4"/>
  <c r="AJ518" i="4"/>
  <c r="AE518" i="4"/>
  <c r="AE517" i="4"/>
  <c r="AJ517" i="4"/>
  <c r="AE516" i="4"/>
  <c r="AJ516" i="4"/>
  <c r="AE515" i="4"/>
  <c r="AJ515" i="4"/>
  <c r="AE514" i="4"/>
  <c r="AJ514" i="4"/>
  <c r="AE513" i="4"/>
  <c r="AJ513" i="4"/>
  <c r="AJ512" i="4"/>
  <c r="AE512" i="4"/>
  <c r="AE511" i="4"/>
  <c r="AJ511" i="4"/>
  <c r="AJ510" i="4"/>
  <c r="AE510" i="4"/>
  <c r="AJ509" i="4"/>
  <c r="AE509" i="4"/>
  <c r="AE508" i="4"/>
  <c r="AJ508" i="4"/>
  <c r="AJ507" i="4"/>
  <c r="AE507" i="4"/>
  <c r="AE506" i="4"/>
  <c r="AJ506" i="4"/>
  <c r="AJ505" i="4"/>
  <c r="AE505" i="4"/>
  <c r="AE504" i="4"/>
  <c r="AJ504" i="4"/>
  <c r="AE503" i="4"/>
  <c r="AJ503" i="4"/>
  <c r="AE502" i="4"/>
  <c r="AJ502" i="4"/>
  <c r="AJ501" i="4"/>
  <c r="AE501" i="4"/>
  <c r="AJ500" i="4"/>
  <c r="AE500" i="4"/>
  <c r="AJ499" i="4"/>
  <c r="AE499" i="4"/>
  <c r="AJ498" i="4"/>
  <c r="AE498" i="4"/>
  <c r="AE497" i="4"/>
  <c r="AJ497" i="4"/>
  <c r="AE496" i="4"/>
  <c r="AJ496" i="4"/>
  <c r="AJ495" i="4"/>
  <c r="AE495" i="4"/>
  <c r="AE494" i="4"/>
  <c r="AJ494" i="4"/>
  <c r="AE493" i="4"/>
  <c r="AJ493" i="4"/>
  <c r="AE492" i="4"/>
  <c r="AJ492" i="4"/>
  <c r="AE491" i="4"/>
  <c r="AJ491" i="4"/>
  <c r="AE490" i="4"/>
  <c r="AJ490" i="4"/>
  <c r="AJ489" i="4"/>
  <c r="AE489" i="4"/>
  <c r="AJ488" i="4"/>
  <c r="AE488" i="4"/>
  <c r="AJ487" i="4"/>
  <c r="AE487" i="4"/>
  <c r="AJ486" i="4"/>
  <c r="AE486" i="4"/>
  <c r="AJ485" i="4"/>
  <c r="AE485" i="4"/>
  <c r="AE484" i="4"/>
  <c r="AJ484" i="4"/>
  <c r="AE483" i="4"/>
  <c r="AJ483" i="4"/>
  <c r="AJ482" i="4"/>
  <c r="AE482" i="4"/>
  <c r="AE481" i="4"/>
  <c r="AJ481" i="4"/>
  <c r="AE480" i="4"/>
  <c r="AJ480" i="4"/>
  <c r="AE479" i="4"/>
  <c r="AJ479" i="4"/>
  <c r="AE478" i="4"/>
  <c r="AJ478" i="4"/>
  <c r="AJ477" i="4"/>
  <c r="AE477" i="4"/>
  <c r="AJ476" i="4"/>
  <c r="AE476" i="4"/>
  <c r="AJ475" i="4"/>
  <c r="AE475" i="4"/>
  <c r="AE474" i="4"/>
  <c r="AJ474" i="4"/>
  <c r="AE473" i="4"/>
  <c r="AJ473" i="4"/>
  <c r="AJ472" i="4"/>
  <c r="AE472" i="4"/>
  <c r="AJ471" i="4"/>
  <c r="AE471" i="4"/>
  <c r="AE470" i="4"/>
  <c r="AJ470" i="4"/>
  <c r="AE469" i="4"/>
  <c r="AJ469" i="4"/>
  <c r="AJ468" i="4"/>
  <c r="AE468" i="4"/>
  <c r="AE467" i="4"/>
  <c r="AJ467" i="4"/>
  <c r="AE466" i="4"/>
  <c r="AJ466" i="4"/>
  <c r="AJ465" i="4"/>
  <c r="AE465" i="4"/>
  <c r="AJ464" i="4"/>
  <c r="AE464" i="4"/>
  <c r="AJ463" i="4"/>
  <c r="AE463" i="4"/>
  <c r="AJ462" i="4"/>
  <c r="AE462" i="4"/>
  <c r="AJ461" i="4"/>
  <c r="AE461" i="4"/>
  <c r="AJ460" i="4"/>
  <c r="AE460" i="4"/>
  <c r="AJ459" i="4"/>
  <c r="AE459" i="4"/>
  <c r="AJ458" i="4"/>
  <c r="AE458" i="4"/>
  <c r="AE457" i="4"/>
  <c r="AJ457" i="4"/>
  <c r="AE456" i="4"/>
  <c r="AJ456" i="4"/>
  <c r="AE455" i="4"/>
  <c r="AJ455" i="4"/>
  <c r="AE454" i="4"/>
  <c r="AJ454" i="4"/>
  <c r="AJ453" i="4"/>
  <c r="AE453" i="4"/>
  <c r="AE452" i="4"/>
  <c r="AJ452" i="4"/>
  <c r="AJ451" i="4"/>
  <c r="AE451" i="4"/>
  <c r="AE450" i="4"/>
  <c r="AJ450" i="4"/>
  <c r="AE449" i="4"/>
  <c r="AJ449" i="4"/>
  <c r="AJ448" i="4"/>
  <c r="AE448" i="4"/>
  <c r="AE447" i="4"/>
  <c r="AJ447" i="4"/>
  <c r="AE446" i="4"/>
  <c r="AJ446" i="4"/>
  <c r="AE445" i="4"/>
  <c r="AJ445" i="4"/>
  <c r="AJ444" i="4"/>
  <c r="AE444" i="4"/>
  <c r="AE443" i="4"/>
  <c r="AJ443" i="4"/>
  <c r="AE442" i="4"/>
  <c r="AJ442" i="4"/>
  <c r="AJ441" i="4"/>
  <c r="AE441" i="4"/>
  <c r="AJ440" i="4"/>
  <c r="AE440" i="4"/>
  <c r="AE439" i="4"/>
  <c r="AJ439" i="4"/>
  <c r="AJ438" i="4"/>
  <c r="AE438" i="4"/>
  <c r="AE437" i="4"/>
  <c r="AJ437" i="4"/>
  <c r="AJ436" i="4"/>
  <c r="AE436" i="4"/>
  <c r="AJ435" i="4"/>
  <c r="AE435" i="4"/>
  <c r="AJ434" i="4"/>
  <c r="AE434" i="4"/>
  <c r="AE433" i="4"/>
  <c r="AJ433" i="4"/>
  <c r="AE432" i="4"/>
  <c r="AJ432" i="4"/>
  <c r="AJ431" i="4"/>
  <c r="AE431" i="4"/>
  <c r="AE430" i="4"/>
  <c r="AJ430" i="4"/>
  <c r="AJ429" i="4"/>
  <c r="AE429" i="4"/>
  <c r="AJ428" i="4"/>
  <c r="AE428" i="4"/>
  <c r="AE427" i="4"/>
  <c r="AJ427" i="4"/>
  <c r="AE426" i="4"/>
  <c r="AJ426" i="4"/>
  <c r="AJ425" i="4"/>
  <c r="AE425" i="4"/>
  <c r="AJ424" i="4"/>
  <c r="AE424" i="4"/>
  <c r="AJ423" i="4"/>
  <c r="AE423" i="4"/>
  <c r="AJ422" i="4"/>
  <c r="AE422" i="4"/>
  <c r="AE421" i="4"/>
  <c r="AJ421" i="4"/>
  <c r="AE420" i="4"/>
  <c r="AJ420" i="4"/>
  <c r="AE419" i="4"/>
  <c r="AJ419" i="4"/>
  <c r="AE418" i="4"/>
  <c r="AJ418" i="4"/>
  <c r="AJ417" i="4"/>
  <c r="AE417" i="4"/>
  <c r="AJ416" i="4"/>
  <c r="AE416" i="4"/>
  <c r="AJ415" i="4"/>
  <c r="AE415" i="4"/>
  <c r="AE414" i="4"/>
  <c r="AJ414" i="4"/>
  <c r="AJ413" i="4"/>
  <c r="AE413" i="4"/>
  <c r="AJ412" i="4"/>
  <c r="AE412" i="4"/>
  <c r="AE411" i="4"/>
  <c r="AJ411" i="4"/>
  <c r="AE410" i="4"/>
  <c r="AJ410" i="4"/>
  <c r="AJ409" i="4"/>
  <c r="AE409" i="4"/>
  <c r="AE408" i="4"/>
  <c r="AJ408" i="4"/>
  <c r="AE407" i="4"/>
  <c r="AJ407" i="4"/>
  <c r="AE406" i="4"/>
  <c r="AJ406" i="4"/>
  <c r="AJ405" i="4"/>
  <c r="AE405" i="4"/>
  <c r="AE404" i="4"/>
  <c r="AJ404" i="4"/>
  <c r="AE403" i="4"/>
  <c r="AJ403" i="4"/>
  <c r="AJ402" i="4"/>
  <c r="AE402" i="4"/>
  <c r="AE401" i="4"/>
  <c r="AJ401" i="4"/>
  <c r="AJ400" i="4"/>
  <c r="AE400" i="4"/>
  <c r="AJ399" i="4"/>
  <c r="AE399" i="4"/>
  <c r="AJ398" i="4"/>
  <c r="AE398" i="4"/>
  <c r="AE397" i="4"/>
  <c r="AJ397" i="4"/>
  <c r="AE396" i="4"/>
  <c r="AJ396" i="4"/>
  <c r="AE395" i="4"/>
  <c r="AJ395" i="4"/>
  <c r="AE394" i="4"/>
  <c r="AJ394" i="4"/>
  <c r="AJ393" i="4"/>
  <c r="AE393" i="4"/>
  <c r="AJ392" i="4"/>
  <c r="AE392" i="4"/>
  <c r="AE391" i="4"/>
  <c r="AJ391" i="4"/>
  <c r="AE390" i="4"/>
  <c r="AJ390" i="4"/>
  <c r="AJ389" i="4"/>
  <c r="AE389" i="4"/>
  <c r="AJ388" i="4"/>
  <c r="AE388" i="4"/>
  <c r="AE387" i="4"/>
  <c r="AJ387" i="4"/>
  <c r="AE386" i="4"/>
  <c r="AJ386" i="4"/>
  <c r="AJ385" i="4"/>
  <c r="AE385" i="4"/>
  <c r="AE384" i="4"/>
  <c r="AJ384" i="4"/>
  <c r="AE383" i="4"/>
  <c r="AJ383" i="4"/>
  <c r="AE382" i="4"/>
  <c r="AJ382" i="4"/>
  <c r="AJ381" i="4"/>
  <c r="AE381" i="4"/>
  <c r="AJ380" i="4"/>
  <c r="AE380" i="4"/>
  <c r="AE379" i="4"/>
  <c r="AJ379" i="4"/>
  <c r="AJ378" i="4"/>
  <c r="AE378" i="4"/>
  <c r="AE377" i="4"/>
  <c r="AJ377" i="4"/>
  <c r="AJ376" i="4"/>
  <c r="AE376" i="4"/>
  <c r="AJ375" i="4"/>
  <c r="AE375" i="4"/>
  <c r="AJ374" i="4"/>
  <c r="AE374" i="4"/>
  <c r="AE373" i="4"/>
  <c r="AJ373" i="4"/>
  <c r="AE372" i="4"/>
  <c r="AJ372" i="4"/>
  <c r="AE371" i="4"/>
  <c r="AJ371" i="4"/>
  <c r="AE370" i="4"/>
  <c r="AJ370" i="4"/>
  <c r="AE369" i="4"/>
  <c r="AJ369" i="4"/>
  <c r="AJ368" i="4"/>
  <c r="AE368" i="4"/>
  <c r="AE367" i="4"/>
  <c r="AJ367" i="4"/>
  <c r="AJ366" i="4"/>
  <c r="AE366" i="4"/>
  <c r="AJ365" i="4"/>
  <c r="AE365" i="4"/>
  <c r="AE364" i="4"/>
  <c r="AJ364" i="4"/>
  <c r="AJ363" i="4"/>
  <c r="AE363" i="4"/>
  <c r="AE362" i="4"/>
  <c r="AJ362" i="4"/>
  <c r="AJ361" i="4"/>
  <c r="AE361" i="4"/>
  <c r="AE360" i="4"/>
  <c r="AJ360" i="4"/>
  <c r="AE359" i="4"/>
  <c r="AJ359" i="4"/>
  <c r="AE358" i="4"/>
  <c r="AJ358" i="4"/>
  <c r="AJ357" i="4"/>
  <c r="AE357" i="4"/>
  <c r="AE356" i="4"/>
  <c r="AJ356" i="4"/>
  <c r="AJ355" i="4"/>
  <c r="AE355" i="4"/>
  <c r="AE354" i="4"/>
  <c r="AJ354" i="4"/>
  <c r="AE353" i="4"/>
  <c r="AJ353" i="4"/>
  <c r="AJ352" i="4"/>
  <c r="AE352" i="4"/>
  <c r="AE351" i="4"/>
  <c r="AJ351" i="4"/>
  <c r="AE350" i="4"/>
  <c r="AJ350" i="4"/>
  <c r="AJ349" i="4"/>
  <c r="AE349" i="4"/>
  <c r="AE348" i="4"/>
  <c r="AJ348" i="4"/>
  <c r="AE347" i="4"/>
  <c r="AJ347" i="4"/>
  <c r="AE346" i="4"/>
  <c r="AJ346" i="4"/>
  <c r="AE345" i="4"/>
  <c r="AJ345" i="4"/>
  <c r="AJ344" i="4"/>
  <c r="AE344" i="4"/>
  <c r="AJ343" i="4"/>
  <c r="AE343" i="4"/>
  <c r="AJ342" i="4"/>
  <c r="AE342" i="4"/>
  <c r="AE341" i="4"/>
  <c r="AJ341" i="4"/>
  <c r="AJ340" i="4"/>
  <c r="AE340" i="4"/>
  <c r="AJ339" i="4"/>
  <c r="AE339" i="4"/>
  <c r="AE338" i="4"/>
  <c r="AJ338" i="4"/>
  <c r="AE337" i="4"/>
  <c r="AJ337" i="4"/>
  <c r="AE336" i="4"/>
  <c r="AJ336" i="4"/>
  <c r="AE335" i="4"/>
  <c r="AJ335" i="4"/>
  <c r="AE334" i="4"/>
  <c r="AJ334" i="4"/>
  <c r="AJ333" i="4"/>
  <c r="AE333" i="4"/>
  <c r="AJ332" i="4"/>
  <c r="AE332" i="4"/>
  <c r="AE331" i="4"/>
  <c r="AJ331" i="4"/>
  <c r="AE330" i="4"/>
  <c r="AJ330" i="4"/>
  <c r="AJ329" i="4"/>
  <c r="AE329" i="4"/>
  <c r="AE328" i="4"/>
  <c r="AJ328" i="4"/>
  <c r="AJ327" i="4"/>
  <c r="AE327" i="4"/>
  <c r="AE326" i="4"/>
  <c r="AJ326" i="4"/>
  <c r="AJ325" i="4"/>
  <c r="AE325" i="4"/>
  <c r="AE324" i="4"/>
  <c r="AJ324" i="4"/>
  <c r="AE323" i="4"/>
  <c r="AJ323" i="4"/>
  <c r="AE322" i="4"/>
  <c r="AJ322" i="4"/>
  <c r="AJ321" i="4"/>
  <c r="AE321" i="4"/>
  <c r="AJ320" i="4"/>
  <c r="AE320" i="4"/>
  <c r="AJ319" i="4"/>
  <c r="AE319" i="4"/>
  <c r="AJ318" i="4"/>
  <c r="AE318" i="4"/>
  <c r="AE317" i="4"/>
  <c r="AJ317" i="4"/>
  <c r="AJ316" i="4"/>
  <c r="AE316" i="4"/>
  <c r="AJ315" i="4"/>
  <c r="AE315" i="4"/>
  <c r="AE314" i="4"/>
  <c r="AJ314" i="4"/>
  <c r="AE313" i="4"/>
  <c r="AJ313" i="4"/>
  <c r="AE312" i="4"/>
  <c r="AJ312" i="4"/>
  <c r="AE311" i="4"/>
  <c r="AJ311" i="4"/>
  <c r="AE310" i="4"/>
  <c r="AJ310" i="4"/>
  <c r="AJ309" i="4"/>
  <c r="AE309" i="4"/>
  <c r="AJ308" i="4"/>
  <c r="AE308" i="4"/>
  <c r="AE307" i="4"/>
  <c r="AJ307" i="4"/>
  <c r="AE306" i="4"/>
  <c r="AJ306" i="4"/>
  <c r="AJ305" i="4"/>
  <c r="AE305" i="4"/>
  <c r="AJ304" i="4"/>
  <c r="AE304" i="4"/>
  <c r="AJ303" i="4"/>
  <c r="AE303" i="4"/>
  <c r="AE302" i="4"/>
  <c r="AJ302" i="4"/>
  <c r="AJ301" i="4"/>
  <c r="AE301" i="4"/>
  <c r="AE300" i="4"/>
  <c r="AJ300" i="4"/>
  <c r="AE299" i="4"/>
  <c r="AJ299" i="4"/>
  <c r="AE298" i="4"/>
  <c r="AJ298" i="4"/>
  <c r="AJ297" i="4"/>
  <c r="AE297" i="4"/>
  <c r="AE296" i="4"/>
  <c r="AJ296" i="4"/>
  <c r="AJ295" i="4"/>
  <c r="AE295" i="4"/>
  <c r="AE294" i="4"/>
  <c r="AJ294" i="4"/>
  <c r="AE293" i="4"/>
  <c r="AJ293" i="4"/>
  <c r="AJ292" i="4"/>
  <c r="AE292" i="4"/>
  <c r="AJ291" i="4"/>
  <c r="AE291" i="4"/>
  <c r="AE290" i="4"/>
  <c r="AJ290" i="4"/>
  <c r="AE289" i="4"/>
  <c r="AJ289" i="4"/>
  <c r="AJ288" i="4"/>
  <c r="AE288" i="4"/>
  <c r="AE287" i="4"/>
  <c r="AJ287" i="4"/>
  <c r="AE286" i="4"/>
  <c r="AJ286" i="4"/>
  <c r="AJ285" i="4"/>
  <c r="AE285" i="4"/>
  <c r="AJ284" i="4"/>
  <c r="AE284" i="4"/>
  <c r="AE283" i="4"/>
  <c r="AJ283" i="4"/>
  <c r="AK493" i="9" l="1"/>
  <c r="AK476" i="9"/>
  <c r="AK517" i="9"/>
  <c r="S54" i="13"/>
  <c r="U54" i="13" s="1"/>
  <c r="S55" i="13"/>
  <c r="U55" i="13" s="1"/>
  <c r="S49" i="13"/>
  <c r="U49" i="13" s="1"/>
  <c r="S50" i="13"/>
  <c r="U50" i="13" s="1"/>
  <c r="S52" i="13"/>
  <c r="U52" i="13" s="1"/>
  <c r="S47" i="13"/>
  <c r="U47" i="13" s="1"/>
  <c r="S51" i="13"/>
  <c r="U51" i="13" s="1"/>
  <c r="S56" i="13"/>
  <c r="U56" i="13" s="1"/>
  <c r="S53" i="13"/>
  <c r="S48" i="13"/>
  <c r="U48" i="13" s="1"/>
  <c r="AD46" i="9"/>
  <c r="AD567" i="9"/>
  <c r="AD114" i="9"/>
  <c r="AD232" i="9"/>
  <c r="AD350" i="9"/>
  <c r="AD428" i="9"/>
  <c r="AD29" i="9"/>
  <c r="AK57" i="9"/>
  <c r="I75" i="13"/>
  <c r="AK215" i="9"/>
  <c r="AD441" i="9"/>
  <c r="AD496" i="9"/>
  <c r="AD162" i="9"/>
  <c r="AD197" i="9"/>
  <c r="AD225" i="9"/>
  <c r="AD302" i="9"/>
  <c r="AK177" i="9"/>
  <c r="AK184" i="9"/>
  <c r="AK352" i="9"/>
  <c r="AK394" i="9"/>
  <c r="AD38" i="9"/>
  <c r="AK164" i="9"/>
  <c r="AK206" i="9"/>
  <c r="AK220" i="9"/>
  <c r="AK297" i="9"/>
  <c r="AK388" i="9"/>
  <c r="AD165" i="9"/>
  <c r="AD184" i="9"/>
  <c r="AD145" i="9"/>
  <c r="AD208" i="9"/>
  <c r="AD585" i="4"/>
  <c r="AD552" i="4"/>
  <c r="F81" i="13"/>
  <c r="F82" i="13"/>
  <c r="G82" i="13"/>
  <c r="G81" i="13"/>
  <c r="AK626" i="9"/>
  <c r="AK647" i="9"/>
  <c r="AK627" i="9"/>
  <c r="Q56" i="13"/>
  <c r="AK629" i="9"/>
  <c r="AK643" i="9"/>
  <c r="I82" i="13"/>
  <c r="AK635" i="9"/>
  <c r="AK594" i="9"/>
  <c r="AK605" i="9"/>
  <c r="AK599" i="9"/>
  <c r="AK597" i="9"/>
  <c r="Q55" i="13"/>
  <c r="AK606" i="9"/>
  <c r="AK615" i="9"/>
  <c r="I81" i="13"/>
  <c r="AK299" i="9"/>
  <c r="AK341" i="9"/>
  <c r="AK245" i="9"/>
  <c r="AK292" i="9"/>
  <c r="AK275" i="9"/>
  <c r="AK317" i="9"/>
  <c r="AK269" i="9"/>
  <c r="AK311" i="9"/>
  <c r="AD328" i="9"/>
  <c r="AK335" i="9"/>
  <c r="AK225" i="9"/>
  <c r="AK232" i="9"/>
  <c r="AK302" i="9"/>
  <c r="AK566" i="4"/>
  <c r="AK578" i="4"/>
  <c r="E75" i="13"/>
  <c r="F75" i="13" s="1"/>
  <c r="Q27" i="13"/>
  <c r="E76" i="13"/>
  <c r="F76" i="13" s="1"/>
  <c r="E73" i="13"/>
  <c r="F73" i="13" s="1"/>
  <c r="AK474" i="4"/>
  <c r="AK516" i="4"/>
  <c r="AK552" i="4"/>
  <c r="AK570" i="4"/>
  <c r="AK576" i="4"/>
  <c r="AK555" i="4"/>
  <c r="AD516" i="4"/>
  <c r="E79" i="13"/>
  <c r="AD474" i="4"/>
  <c r="Q24" i="13"/>
  <c r="AD296" i="4"/>
  <c r="AK296" i="4"/>
  <c r="AD292" i="4"/>
  <c r="AK292" i="4"/>
  <c r="AD388" i="4"/>
  <c r="AK388" i="4"/>
  <c r="AD400" i="4"/>
  <c r="AK400" i="4"/>
  <c r="AD436" i="4"/>
  <c r="AK436" i="4"/>
  <c r="AD460" i="4"/>
  <c r="AK460" i="4"/>
  <c r="AD472" i="4"/>
  <c r="AK472" i="4"/>
  <c r="AD520" i="4"/>
  <c r="AK520" i="4"/>
  <c r="AD532" i="4"/>
  <c r="AK532" i="4"/>
  <c r="AD580" i="4"/>
  <c r="AK580" i="4"/>
  <c r="AD286" i="4"/>
  <c r="AK286" i="4"/>
  <c r="AD298" i="4"/>
  <c r="AK298" i="4"/>
  <c r="AD310" i="4"/>
  <c r="AK310" i="4"/>
  <c r="AD322" i="4"/>
  <c r="AK322" i="4"/>
  <c r="AD328" i="4"/>
  <c r="AK328" i="4"/>
  <c r="AD334" i="4"/>
  <c r="AK334" i="4"/>
  <c r="AD346" i="4"/>
  <c r="AK346" i="4"/>
  <c r="AD358" i="4"/>
  <c r="AK358" i="4"/>
  <c r="AD364" i="4"/>
  <c r="AK364" i="4"/>
  <c r="AD370" i="4"/>
  <c r="AK370" i="4"/>
  <c r="AD382" i="4"/>
  <c r="AK382" i="4"/>
  <c r="AD394" i="4"/>
  <c r="AK394" i="4"/>
  <c r="AD406" i="4"/>
  <c r="S23" i="13"/>
  <c r="U23" i="13" s="1"/>
  <c r="AK406" i="4"/>
  <c r="AD418" i="4"/>
  <c r="AK418" i="4"/>
  <c r="AD430" i="4"/>
  <c r="AK430" i="4"/>
  <c r="AD442" i="4"/>
  <c r="AK442" i="4"/>
  <c r="AD454" i="4"/>
  <c r="AK454" i="4"/>
  <c r="AD466" i="4"/>
  <c r="AK466" i="4"/>
  <c r="AD478" i="4"/>
  <c r="AK478" i="4"/>
  <c r="AD484" i="4"/>
  <c r="AK484" i="4"/>
  <c r="AD490" i="4"/>
  <c r="AK490" i="4"/>
  <c r="AD496" i="4"/>
  <c r="AK496" i="4"/>
  <c r="AD502" i="4"/>
  <c r="AK502" i="4"/>
  <c r="AD508" i="4"/>
  <c r="AK508" i="4"/>
  <c r="AD514" i="4"/>
  <c r="AK514" i="4"/>
  <c r="AD526" i="4"/>
  <c r="S27" i="13"/>
  <c r="U27" i="13" s="1"/>
  <c r="AK526" i="4"/>
  <c r="AD538" i="4"/>
  <c r="AK538" i="4"/>
  <c r="AD550" i="4"/>
  <c r="AK550" i="4"/>
  <c r="AD556" i="4"/>
  <c r="S28" i="13"/>
  <c r="U28" i="13" s="1"/>
  <c r="AK556" i="4"/>
  <c r="AK562" i="4"/>
  <c r="AD574" i="4"/>
  <c r="AK574" i="4"/>
  <c r="AK586" i="4"/>
  <c r="AD576" i="4"/>
  <c r="Q20" i="13"/>
  <c r="AD362" i="4"/>
  <c r="AK362" i="4"/>
  <c r="AD410" i="4"/>
  <c r="AK410" i="4"/>
  <c r="AD446" i="4"/>
  <c r="AK446" i="4"/>
  <c r="AD352" i="4"/>
  <c r="AK352" i="4"/>
  <c r="E80" i="13"/>
  <c r="AD425" i="4"/>
  <c r="AK425" i="4"/>
  <c r="AD461" i="4"/>
  <c r="AK461" i="4"/>
  <c r="AD509" i="4"/>
  <c r="AK509" i="4"/>
  <c r="AD521" i="4"/>
  <c r="AK521" i="4"/>
  <c r="Q23" i="13"/>
  <c r="AD287" i="4"/>
  <c r="AK287" i="4"/>
  <c r="AD293" i="4"/>
  <c r="AK293" i="4"/>
  <c r="AD299" i="4"/>
  <c r="AK299" i="4"/>
  <c r="AD311" i="4"/>
  <c r="AK311" i="4"/>
  <c r="AD317" i="4"/>
  <c r="AK317" i="4"/>
  <c r="AD323" i="4"/>
  <c r="AK323" i="4"/>
  <c r="AD335" i="4"/>
  <c r="AK335" i="4"/>
  <c r="AD341" i="4"/>
  <c r="AK341" i="4"/>
  <c r="AD347" i="4"/>
  <c r="AK347" i="4"/>
  <c r="AD353" i="4"/>
  <c r="AK353" i="4"/>
  <c r="AD359" i="4"/>
  <c r="AK359" i="4"/>
  <c r="AD371" i="4"/>
  <c r="AK371" i="4"/>
  <c r="AD377" i="4"/>
  <c r="AK377" i="4"/>
  <c r="AD383" i="4"/>
  <c r="AK383" i="4"/>
  <c r="AD395" i="4"/>
  <c r="AK395" i="4"/>
  <c r="AD401" i="4"/>
  <c r="AK401" i="4"/>
  <c r="AD407" i="4"/>
  <c r="AK407" i="4"/>
  <c r="AD419" i="4"/>
  <c r="AK419" i="4"/>
  <c r="AD437" i="4"/>
  <c r="AK437" i="4"/>
  <c r="AD443" i="4"/>
  <c r="AK443" i="4"/>
  <c r="AD449" i="4"/>
  <c r="AK449" i="4"/>
  <c r="AD455" i="4"/>
  <c r="AK455" i="4"/>
  <c r="AD467" i="4"/>
  <c r="AK467" i="4"/>
  <c r="AD473" i="4"/>
  <c r="AK473" i="4"/>
  <c r="AD479" i="4"/>
  <c r="AK479" i="4"/>
  <c r="AD491" i="4"/>
  <c r="AK491" i="4"/>
  <c r="AD497" i="4"/>
  <c r="AK497" i="4"/>
  <c r="AD503" i="4"/>
  <c r="AK503" i="4"/>
  <c r="AD515" i="4"/>
  <c r="AK515" i="4"/>
  <c r="AD527" i="4"/>
  <c r="AK527" i="4"/>
  <c r="AD533" i="4"/>
  <c r="AK533" i="4"/>
  <c r="AD539" i="4"/>
  <c r="AK539" i="4"/>
  <c r="AD551" i="4"/>
  <c r="AK551" i="4"/>
  <c r="AD563" i="4"/>
  <c r="AK563" i="4"/>
  <c r="AD569" i="4"/>
  <c r="AK569" i="4"/>
  <c r="AD575" i="4"/>
  <c r="AK575" i="4"/>
  <c r="Q19" i="13"/>
  <c r="Q26" i="13"/>
  <c r="AD302" i="4"/>
  <c r="AK302" i="4"/>
  <c r="AD326" i="4"/>
  <c r="AK326" i="4"/>
  <c r="AD350" i="4"/>
  <c r="AK350" i="4"/>
  <c r="AD386" i="4"/>
  <c r="AK386" i="4"/>
  <c r="AD316" i="4"/>
  <c r="AK316" i="4"/>
  <c r="AD412" i="4"/>
  <c r="AK412" i="4"/>
  <c r="AD544" i="4"/>
  <c r="AK544" i="4"/>
  <c r="AD305" i="4"/>
  <c r="AK305" i="4"/>
  <c r="AD329" i="4"/>
  <c r="AK329" i="4"/>
  <c r="AD389" i="4"/>
  <c r="AK389" i="4"/>
  <c r="AD413" i="4"/>
  <c r="AK413" i="4"/>
  <c r="AD557" i="4"/>
  <c r="AK557" i="4"/>
  <c r="AD581" i="4"/>
  <c r="AK581" i="4"/>
  <c r="AD288" i="4"/>
  <c r="AK288" i="4"/>
  <c r="AD318" i="4"/>
  <c r="AK318" i="4"/>
  <c r="AD342" i="4"/>
  <c r="AK342" i="4"/>
  <c r="AD366" i="4"/>
  <c r="AK366" i="4"/>
  <c r="AD378" i="4"/>
  <c r="AK378" i="4"/>
  <c r="AD402" i="4"/>
  <c r="AK402" i="4"/>
  <c r="AD438" i="4"/>
  <c r="AK438" i="4"/>
  <c r="AD444" i="4"/>
  <c r="AK444" i="4"/>
  <c r="AD462" i="4"/>
  <c r="AK462" i="4"/>
  <c r="AD468" i="4"/>
  <c r="AK468" i="4"/>
  <c r="AD486" i="4"/>
  <c r="AK486" i="4"/>
  <c r="AD498" i="4"/>
  <c r="AK498" i="4"/>
  <c r="AD510" i="4"/>
  <c r="AK510" i="4"/>
  <c r="AD522" i="4"/>
  <c r="AK522" i="4"/>
  <c r="AD528" i="4"/>
  <c r="AK528" i="4"/>
  <c r="AD534" i="4"/>
  <c r="AK534" i="4"/>
  <c r="AD546" i="4"/>
  <c r="AK546" i="4"/>
  <c r="AD558" i="4"/>
  <c r="AK558" i="4"/>
  <c r="AK564" i="4"/>
  <c r="Q22" i="13"/>
  <c r="AD290" i="4"/>
  <c r="AK290" i="4"/>
  <c r="AD338" i="4"/>
  <c r="AK338" i="4"/>
  <c r="AD404" i="4"/>
  <c r="AK404" i="4"/>
  <c r="AD452" i="4"/>
  <c r="AK452" i="4"/>
  <c r="AD530" i="4"/>
  <c r="AK530" i="4"/>
  <c r="AD340" i="4"/>
  <c r="AK340" i="4"/>
  <c r="AD376" i="4"/>
  <c r="AK376" i="4"/>
  <c r="AD424" i="4"/>
  <c r="AK424" i="4"/>
  <c r="AD431" i="4"/>
  <c r="AK431" i="4"/>
  <c r="AD485" i="4"/>
  <c r="AK485" i="4"/>
  <c r="AD300" i="4"/>
  <c r="AK300" i="4"/>
  <c r="AD312" i="4"/>
  <c r="AK312" i="4"/>
  <c r="AD324" i="4"/>
  <c r="AK324" i="4"/>
  <c r="AD354" i="4"/>
  <c r="AK354" i="4"/>
  <c r="AD390" i="4"/>
  <c r="AK390" i="4"/>
  <c r="AD396" i="4"/>
  <c r="AK396" i="4"/>
  <c r="AD408" i="4"/>
  <c r="AK408" i="4"/>
  <c r="AD414" i="4"/>
  <c r="AK414" i="4"/>
  <c r="AD420" i="4"/>
  <c r="AK420" i="4"/>
  <c r="AD426" i="4"/>
  <c r="AK426" i="4"/>
  <c r="AD432" i="4"/>
  <c r="AK432" i="4"/>
  <c r="AD450" i="4"/>
  <c r="AK450" i="4"/>
  <c r="AD456" i="4"/>
  <c r="AK456" i="4"/>
  <c r="AD480" i="4"/>
  <c r="AK480" i="4"/>
  <c r="AD492" i="4"/>
  <c r="AK492" i="4"/>
  <c r="AD504" i="4"/>
  <c r="AK504" i="4"/>
  <c r="AD540" i="4"/>
  <c r="AK540" i="4"/>
  <c r="AD582" i="4"/>
  <c r="AK582" i="4"/>
  <c r="AD542" i="4"/>
  <c r="AK542" i="4"/>
  <c r="AD304" i="4"/>
  <c r="AK304" i="4"/>
  <c r="AD448" i="4"/>
  <c r="AK448" i="4"/>
  <c r="AD568" i="4"/>
  <c r="AK568" i="4"/>
  <c r="AD365" i="4"/>
  <c r="AK365" i="4"/>
  <c r="AD545" i="4"/>
  <c r="AK545" i="4"/>
  <c r="E71" i="13"/>
  <c r="AD295" i="4"/>
  <c r="AK295" i="4"/>
  <c r="AD301" i="4"/>
  <c r="AK301" i="4"/>
  <c r="AD319" i="4"/>
  <c r="AK319" i="4"/>
  <c r="AD325" i="4"/>
  <c r="AK325" i="4"/>
  <c r="AD343" i="4"/>
  <c r="AK343" i="4"/>
  <c r="AD349" i="4"/>
  <c r="AK349" i="4"/>
  <c r="AD355" i="4"/>
  <c r="AK355" i="4"/>
  <c r="AD361" i="4"/>
  <c r="AK361" i="4"/>
  <c r="AD385" i="4"/>
  <c r="AK385" i="4"/>
  <c r="AD409" i="4"/>
  <c r="AK409" i="4"/>
  <c r="AD415" i="4"/>
  <c r="AK415" i="4"/>
  <c r="AD451" i="4"/>
  <c r="AK451" i="4"/>
  <c r="AD463" i="4"/>
  <c r="AK463" i="4"/>
  <c r="AD475" i="4"/>
  <c r="AK475" i="4"/>
  <c r="AD487" i="4"/>
  <c r="AK487" i="4"/>
  <c r="AD499" i="4"/>
  <c r="AK499" i="4"/>
  <c r="AD505" i="4"/>
  <c r="AK505" i="4"/>
  <c r="AD523" i="4"/>
  <c r="AK523" i="4"/>
  <c r="AD535" i="4"/>
  <c r="AK535" i="4"/>
  <c r="AD541" i="4"/>
  <c r="AK541" i="4"/>
  <c r="AD559" i="4"/>
  <c r="AK559" i="4"/>
  <c r="AD571" i="4"/>
  <c r="AK571" i="4"/>
  <c r="AD577" i="4"/>
  <c r="AK577" i="4"/>
  <c r="Q25" i="13"/>
  <c r="AD294" i="4"/>
  <c r="AK294" i="4"/>
  <c r="AD306" i="4"/>
  <c r="AK306" i="4"/>
  <c r="AD330" i="4"/>
  <c r="AK330" i="4"/>
  <c r="AD336" i="4"/>
  <c r="AK336" i="4"/>
  <c r="AD348" i="4"/>
  <c r="AK348" i="4"/>
  <c r="AD360" i="4"/>
  <c r="AK360" i="4"/>
  <c r="AD372" i="4"/>
  <c r="AK372" i="4"/>
  <c r="AD384" i="4"/>
  <c r="AK384" i="4"/>
  <c r="AD283" i="4"/>
  <c r="S19" i="13"/>
  <c r="U19" i="13" s="1"/>
  <c r="AK283" i="4"/>
  <c r="AD289" i="4"/>
  <c r="AK289" i="4"/>
  <c r="AD307" i="4"/>
  <c r="AK307" i="4"/>
  <c r="AD313" i="4"/>
  <c r="AK313" i="4"/>
  <c r="AD331" i="4"/>
  <c r="AK331" i="4"/>
  <c r="AD337" i="4"/>
  <c r="AK337" i="4"/>
  <c r="AD367" i="4"/>
  <c r="AK367" i="4"/>
  <c r="AD373" i="4"/>
  <c r="AK373" i="4"/>
  <c r="AD379" i="4"/>
  <c r="AK379" i="4"/>
  <c r="AD391" i="4"/>
  <c r="AK391" i="4"/>
  <c r="AD397" i="4"/>
  <c r="AK397" i="4"/>
  <c r="AD403" i="4"/>
  <c r="AK403" i="4"/>
  <c r="AD421" i="4"/>
  <c r="AK421" i="4"/>
  <c r="AD427" i="4"/>
  <c r="AK427" i="4"/>
  <c r="AD433" i="4"/>
  <c r="AK433" i="4"/>
  <c r="AD439" i="4"/>
  <c r="AK439" i="4"/>
  <c r="AD445" i="4"/>
  <c r="AK445" i="4"/>
  <c r="AD457" i="4"/>
  <c r="AK457" i="4"/>
  <c r="AD469" i="4"/>
  <c r="AK469" i="4"/>
  <c r="AD481" i="4"/>
  <c r="AK481" i="4"/>
  <c r="AD493" i="4"/>
  <c r="AK493" i="4"/>
  <c r="AD511" i="4"/>
  <c r="AK511" i="4"/>
  <c r="AD517" i="4"/>
  <c r="AK517" i="4"/>
  <c r="AD529" i="4"/>
  <c r="AK529" i="4"/>
  <c r="AD547" i="4"/>
  <c r="AK547" i="4"/>
  <c r="AD553" i="4"/>
  <c r="AK553" i="4"/>
  <c r="AD565" i="4"/>
  <c r="AK565" i="4"/>
  <c r="AK583" i="4"/>
  <c r="Q21" i="13"/>
  <c r="AD284" i="4"/>
  <c r="AK284" i="4"/>
  <c r="AD308" i="4"/>
  <c r="AK308" i="4"/>
  <c r="E72" i="13"/>
  <c r="AD320" i="4"/>
  <c r="AK320" i="4"/>
  <c r="AD332" i="4"/>
  <c r="AK332" i="4"/>
  <c r="AD344" i="4"/>
  <c r="S21" i="13"/>
  <c r="U21" i="13" s="1"/>
  <c r="AK344" i="4"/>
  <c r="AD368" i="4"/>
  <c r="AK368" i="4"/>
  <c r="AD374" i="4"/>
  <c r="AK374" i="4"/>
  <c r="AD380" i="4"/>
  <c r="AK380" i="4"/>
  <c r="AD392" i="4"/>
  <c r="AK392" i="4"/>
  <c r="AD398" i="4"/>
  <c r="AK398" i="4"/>
  <c r="AD416" i="4"/>
  <c r="AK416" i="4"/>
  <c r="AD422" i="4"/>
  <c r="AK422" i="4"/>
  <c r="AD428" i="4"/>
  <c r="AK428" i="4"/>
  <c r="AD434" i="4"/>
  <c r="S24" i="13"/>
  <c r="U24" i="13" s="1"/>
  <c r="AK434" i="4"/>
  <c r="AD440" i="4"/>
  <c r="AK440" i="4"/>
  <c r="AD458" i="4"/>
  <c r="AK458" i="4"/>
  <c r="AD464" i="4"/>
  <c r="AK464" i="4"/>
  <c r="AD476" i="4"/>
  <c r="AK476" i="4"/>
  <c r="AD482" i="4"/>
  <c r="AK482" i="4"/>
  <c r="AD488" i="4"/>
  <c r="AK488" i="4"/>
  <c r="AD500" i="4"/>
  <c r="AK500" i="4"/>
  <c r="AD512" i="4"/>
  <c r="AK512" i="4"/>
  <c r="AD518" i="4"/>
  <c r="AK518" i="4"/>
  <c r="AD524" i="4"/>
  <c r="AK524" i="4"/>
  <c r="AD536" i="4"/>
  <c r="AK536" i="4"/>
  <c r="AD548" i="4"/>
  <c r="AK548" i="4"/>
  <c r="AD554" i="4"/>
  <c r="AK554" i="4"/>
  <c r="AD560" i="4"/>
  <c r="AK560" i="4"/>
  <c r="AD572" i="4"/>
  <c r="AK572" i="4"/>
  <c r="AD584" i="4"/>
  <c r="AK584" i="4"/>
  <c r="Q28" i="13"/>
  <c r="AD314" i="4"/>
  <c r="S20" i="13"/>
  <c r="U20" i="13" s="1"/>
  <c r="AK314" i="4"/>
  <c r="AD356" i="4"/>
  <c r="AK356" i="4"/>
  <c r="AD470" i="4"/>
  <c r="AK470" i="4"/>
  <c r="AD494" i="4"/>
  <c r="AK494" i="4"/>
  <c r="AD506" i="4"/>
  <c r="AK506" i="4"/>
  <c r="AD285" i="4"/>
  <c r="AK285" i="4"/>
  <c r="AD291" i="4"/>
  <c r="AK291" i="4"/>
  <c r="AD297" i="4"/>
  <c r="AK297" i="4"/>
  <c r="AD303" i="4"/>
  <c r="AK303" i="4"/>
  <c r="AD309" i="4"/>
  <c r="AK309" i="4"/>
  <c r="AD315" i="4"/>
  <c r="AK315" i="4"/>
  <c r="AD321" i="4"/>
  <c r="AK321" i="4"/>
  <c r="AD327" i="4"/>
  <c r="AK327" i="4"/>
  <c r="AD333" i="4"/>
  <c r="AK333" i="4"/>
  <c r="AD339" i="4"/>
  <c r="AK339" i="4"/>
  <c r="AD357" i="4"/>
  <c r="AK357" i="4"/>
  <c r="AD363" i="4"/>
  <c r="AK363" i="4"/>
  <c r="AD375" i="4"/>
  <c r="S22" i="13"/>
  <c r="U22" i="13" s="1"/>
  <c r="AK375" i="4"/>
  <c r="AD381" i="4"/>
  <c r="AK381" i="4"/>
  <c r="AD393" i="4"/>
  <c r="AK393" i="4"/>
  <c r="AD399" i="4"/>
  <c r="AK399" i="4"/>
  <c r="AD405" i="4"/>
  <c r="AK405" i="4"/>
  <c r="AD417" i="4"/>
  <c r="AK417" i="4"/>
  <c r="AD423" i="4"/>
  <c r="AK423" i="4"/>
  <c r="AD429" i="4"/>
  <c r="AK429" i="4"/>
  <c r="AD435" i="4"/>
  <c r="AK435" i="4"/>
  <c r="AD441" i="4"/>
  <c r="AK441" i="4"/>
  <c r="AD453" i="4"/>
  <c r="AK453" i="4"/>
  <c r="AD459" i="4"/>
  <c r="AK459" i="4"/>
  <c r="AD465" i="4"/>
  <c r="S25" i="13"/>
  <c r="U25" i="13" s="1"/>
  <c r="AK465" i="4"/>
  <c r="AD471" i="4"/>
  <c r="AK471" i="4"/>
  <c r="AD477" i="4"/>
  <c r="AK477" i="4"/>
  <c r="AD489" i="4"/>
  <c r="AK489" i="4"/>
  <c r="AD495" i="4"/>
  <c r="S26" i="13"/>
  <c r="U26" i="13" s="1"/>
  <c r="AK495" i="4"/>
  <c r="AD501" i="4"/>
  <c r="AK501" i="4"/>
  <c r="AD507" i="4"/>
  <c r="AK507" i="4"/>
  <c r="AD525" i="4"/>
  <c r="AK525" i="4"/>
  <c r="AD531" i="4"/>
  <c r="AK531" i="4"/>
  <c r="AD543" i="4"/>
  <c r="AK543" i="4"/>
  <c r="AD561" i="4"/>
  <c r="AK561" i="4"/>
  <c r="AD567" i="4"/>
  <c r="AK567" i="4"/>
  <c r="AD570" i="4"/>
  <c r="AD345" i="4"/>
  <c r="AK345" i="4"/>
  <c r="AD351" i="4"/>
  <c r="AK351" i="4"/>
  <c r="AD369" i="4"/>
  <c r="AK369" i="4"/>
  <c r="E74" i="13"/>
  <c r="AD387" i="4"/>
  <c r="AK387" i="4"/>
  <c r="AD411" i="4"/>
  <c r="AK411" i="4"/>
  <c r="AD447" i="4"/>
  <c r="AK447" i="4"/>
  <c r="E77" i="13"/>
  <c r="AD483" i="4"/>
  <c r="AK483" i="4"/>
  <c r="E78" i="13"/>
  <c r="AD513" i="4"/>
  <c r="AK513" i="4"/>
  <c r="AD519" i="4"/>
  <c r="AK519" i="4"/>
  <c r="AD537" i="4"/>
  <c r="AK537" i="4"/>
  <c r="AD549" i="4"/>
  <c r="AK549" i="4"/>
  <c r="AD573" i="4"/>
  <c r="AK573" i="4"/>
  <c r="AK579" i="4"/>
  <c r="AK585" i="4"/>
  <c r="AD586" i="4"/>
  <c r="R29" i="13" s="1"/>
  <c r="I64" i="13"/>
  <c r="J64" i="13" s="1"/>
  <c r="AD566" i="9"/>
  <c r="AK359" i="9"/>
  <c r="AK377" i="9"/>
  <c r="AK425" i="9"/>
  <c r="AK437" i="9"/>
  <c r="AK514" i="9"/>
  <c r="AK562" i="9"/>
  <c r="I74" i="13"/>
  <c r="J74" i="13" s="1"/>
  <c r="AK441" i="9"/>
  <c r="AK459" i="9"/>
  <c r="AD174" i="9"/>
  <c r="AD227" i="9"/>
  <c r="AD297" i="9"/>
  <c r="AD313" i="9"/>
  <c r="AD352" i="9"/>
  <c r="AD369" i="9"/>
  <c r="AK482" i="9"/>
  <c r="AK494" i="9"/>
  <c r="AK566" i="9"/>
  <c r="AD599" i="9"/>
  <c r="AD403" i="9"/>
  <c r="AD635" i="9"/>
  <c r="AD482" i="9"/>
  <c r="AD256" i="9"/>
  <c r="AD61" i="9"/>
  <c r="AD62" i="9"/>
  <c r="AD96" i="9"/>
  <c r="AD160" i="9"/>
  <c r="AD178" i="9"/>
  <c r="AD247" i="9"/>
  <c r="AD282" i="9"/>
  <c r="AD299" i="9"/>
  <c r="AD317" i="9"/>
  <c r="AD354" i="9"/>
  <c r="AD373" i="9"/>
  <c r="AK507" i="9"/>
  <c r="AK567" i="9"/>
  <c r="AD585" i="9"/>
  <c r="AD605" i="9"/>
  <c r="AD424" i="9"/>
  <c r="AD493" i="9"/>
  <c r="AD509" i="9"/>
  <c r="AD643" i="9"/>
  <c r="AK96" i="9"/>
  <c r="AK114" i="9"/>
  <c r="AK138" i="9"/>
  <c r="AK157" i="9"/>
  <c r="AK193" i="9"/>
  <c r="AK235" i="9"/>
  <c r="AK247" i="9"/>
  <c r="AK289" i="9"/>
  <c r="AK373" i="9"/>
  <c r="AK397" i="9"/>
  <c r="AK457" i="9"/>
  <c r="AK475" i="9"/>
  <c r="AK510" i="9"/>
  <c r="AK522" i="9"/>
  <c r="AK104" i="9"/>
  <c r="AK62" i="9"/>
  <c r="I63" i="13"/>
  <c r="AK46" i="9"/>
  <c r="I65" i="13"/>
  <c r="I66" i="13"/>
  <c r="Q36" i="13"/>
  <c r="Q40" i="13"/>
  <c r="I77" i="13"/>
  <c r="AD193" i="9"/>
  <c r="AD228" i="9"/>
  <c r="Q46" i="13"/>
  <c r="AD370" i="9"/>
  <c r="AD541" i="9"/>
  <c r="AD388" i="9"/>
  <c r="AD404" i="9"/>
  <c r="AD457" i="9"/>
  <c r="Q53" i="13"/>
  <c r="I78" i="13"/>
  <c r="AK29" i="9"/>
  <c r="AK101" i="9"/>
  <c r="AK125" i="9"/>
  <c r="AK137" i="9"/>
  <c r="AD97" i="9"/>
  <c r="Q41" i="13"/>
  <c r="Q45" i="13"/>
  <c r="Q49" i="13"/>
  <c r="Q39" i="13"/>
  <c r="S41" i="13"/>
  <c r="U41" i="13" s="1"/>
  <c r="S42" i="13"/>
  <c r="U42" i="13" s="1"/>
  <c r="Q48" i="13"/>
  <c r="U53" i="13"/>
  <c r="I80" i="13"/>
  <c r="Q52" i="13"/>
  <c r="AD406" i="9"/>
  <c r="AD101" i="9"/>
  <c r="I68" i="13"/>
  <c r="I79" i="13"/>
  <c r="S37" i="13"/>
  <c r="U37" i="13" s="1"/>
  <c r="I67" i="13"/>
  <c r="AK162" i="9"/>
  <c r="AK174" i="9"/>
  <c r="I69" i="13"/>
  <c r="AK258" i="9"/>
  <c r="AK354" i="9"/>
  <c r="AK396" i="9"/>
  <c r="AK485" i="9"/>
  <c r="AK509" i="9"/>
  <c r="AK551" i="9"/>
  <c r="S40" i="13"/>
  <c r="U40" i="13" s="1"/>
  <c r="S43" i="13"/>
  <c r="U43" i="13" s="1"/>
  <c r="Q44" i="13"/>
  <c r="Q47" i="13"/>
  <c r="Q54" i="13"/>
  <c r="I62" i="13"/>
  <c r="Q51" i="13"/>
  <c r="AK121" i="9"/>
  <c r="I70" i="13"/>
  <c r="I71" i="13"/>
  <c r="S36" i="13"/>
  <c r="U36" i="13" s="1"/>
  <c r="AK465" i="9"/>
  <c r="Q38" i="13"/>
  <c r="AK13" i="9"/>
  <c r="AK61" i="9"/>
  <c r="AK109" i="9"/>
  <c r="S44" i="13"/>
  <c r="U44" i="13" s="1"/>
  <c r="S45" i="13"/>
  <c r="U45" i="13" s="1"/>
  <c r="Q43" i="13"/>
  <c r="S46" i="13"/>
  <c r="U46" i="13" s="1"/>
  <c r="I73" i="13"/>
  <c r="I76" i="13"/>
  <c r="Q50" i="13"/>
  <c r="S39" i="13"/>
  <c r="U39" i="13" s="1"/>
  <c r="S38" i="13"/>
  <c r="U38" i="13" s="1"/>
  <c r="Q37" i="13"/>
  <c r="I72" i="13"/>
  <c r="Q42" i="13"/>
  <c r="AD518" i="9"/>
  <c r="AK518" i="9"/>
  <c r="AK536" i="9"/>
  <c r="AD536" i="9"/>
  <c r="AK554" i="9"/>
  <c r="AD554" i="9"/>
  <c r="AK572" i="9"/>
  <c r="AD572" i="9"/>
  <c r="AK578" i="9"/>
  <c r="AD596" i="9"/>
  <c r="AK596" i="9"/>
  <c r="AD614" i="9"/>
  <c r="AK614" i="9"/>
  <c r="AK620" i="9"/>
  <c r="AD620" i="9"/>
  <c r="AD644" i="9"/>
  <c r="AK644" i="9"/>
  <c r="AD399" i="9"/>
  <c r="AK399" i="9"/>
  <c r="AK34" i="9"/>
  <c r="AD34" i="9"/>
  <c r="AK249" i="9"/>
  <c r="AK303" i="9"/>
  <c r="AD303" i="9"/>
  <c r="AK339" i="9"/>
  <c r="AD339" i="9"/>
  <c r="AK417" i="9"/>
  <c r="AD417" i="9"/>
  <c r="AK40" i="9"/>
  <c r="AD40" i="9"/>
  <c r="AK52" i="9"/>
  <c r="AD76" i="9"/>
  <c r="AK76" i="9"/>
  <c r="AK82" i="9"/>
  <c r="AD82" i="9"/>
  <c r="AD88" i="9"/>
  <c r="AK88" i="9"/>
  <c r="AK100" i="9"/>
  <c r="AK112" i="9"/>
  <c r="AD112" i="9"/>
  <c r="AK130" i="9"/>
  <c r="AD130" i="9"/>
  <c r="AK136" i="9"/>
  <c r="AK142" i="9"/>
  <c r="AD142" i="9"/>
  <c r="AK148" i="9"/>
  <c r="AD148" i="9"/>
  <c r="AK154" i="9"/>
  <c r="AD154" i="9"/>
  <c r="AK202" i="9"/>
  <c r="AD202" i="9"/>
  <c r="AK214" i="9"/>
  <c r="AD214" i="9"/>
  <c r="AK250" i="9"/>
  <c r="AD250" i="9"/>
  <c r="AK262" i="9"/>
  <c r="AD262" i="9"/>
  <c r="AK286" i="9"/>
  <c r="AD286" i="9"/>
  <c r="AK298" i="9"/>
  <c r="AD298" i="9"/>
  <c r="AD358" i="9"/>
  <c r="AK358" i="9"/>
  <c r="AD382" i="9"/>
  <c r="AK382" i="9"/>
  <c r="AK400" i="9"/>
  <c r="AD400" i="9"/>
  <c r="AK412" i="9"/>
  <c r="AD412" i="9"/>
  <c r="AK472" i="9"/>
  <c r="AD472" i="9"/>
  <c r="AK483" i="9"/>
  <c r="AD483" i="9"/>
  <c r="AK513" i="9"/>
  <c r="AD513" i="9"/>
  <c r="AD531" i="9"/>
  <c r="AK531" i="9"/>
  <c r="AK549" i="9"/>
  <c r="AD549" i="9"/>
  <c r="AK561" i="9"/>
  <c r="AD561" i="9"/>
  <c r="AD603" i="9"/>
  <c r="AK603" i="9"/>
  <c r="AK645" i="9"/>
  <c r="AD645" i="9"/>
  <c r="AD389" i="9"/>
  <c r="AD474" i="9"/>
  <c r="AD15" i="9"/>
  <c r="AK15" i="9"/>
  <c r="AK111" i="9"/>
  <c r="AD111" i="9"/>
  <c r="AK231" i="9"/>
  <c r="AD231" i="9"/>
  <c r="AD70" i="9"/>
  <c r="AK70" i="9"/>
  <c r="AK213" i="9"/>
  <c r="AD213" i="9"/>
  <c r="AD23" i="9"/>
  <c r="AK23" i="9"/>
  <c r="AK71" i="9"/>
  <c r="AD71" i="9"/>
  <c r="AD77" i="9"/>
  <c r="AK77" i="9"/>
  <c r="AD83" i="9"/>
  <c r="AK83" i="9"/>
  <c r="AD89" i="9"/>
  <c r="AK89" i="9"/>
  <c r="AD95" i="9"/>
  <c r="AK95" i="9"/>
  <c r="AK160" i="9"/>
  <c r="AK178" i="9"/>
  <c r="AK190" i="9"/>
  <c r="AD190" i="9"/>
  <c r="AK196" i="9"/>
  <c r="AD196" i="9"/>
  <c r="AK208" i="9"/>
  <c r="AD226" i="9"/>
  <c r="AK226" i="9"/>
  <c r="AK238" i="9"/>
  <c r="AD238" i="9"/>
  <c r="AD244" i="9"/>
  <c r="AK244" i="9"/>
  <c r="AK256" i="9"/>
  <c r="AK268" i="9"/>
  <c r="AK274" i="9"/>
  <c r="AD274" i="9"/>
  <c r="AK280" i="9"/>
  <c r="AD280" i="9"/>
  <c r="AD304" i="9"/>
  <c r="AK304" i="9"/>
  <c r="AD310" i="9"/>
  <c r="AK310" i="9"/>
  <c r="AK316" i="9"/>
  <c r="AD316" i="9"/>
  <c r="AD322" i="9"/>
  <c r="AK322" i="9"/>
  <c r="AK334" i="9"/>
  <c r="AD334" i="9"/>
  <c r="AK346" i="9"/>
  <c r="AD364" i="9"/>
  <c r="AK364" i="9"/>
  <c r="AK376" i="9"/>
  <c r="AD376" i="9"/>
  <c r="AK406" i="9"/>
  <c r="AK418" i="9"/>
  <c r="AK424" i="9"/>
  <c r="AK430" i="9"/>
  <c r="AD436" i="9"/>
  <c r="AK436" i="9"/>
  <c r="AK442" i="9"/>
  <c r="AD442" i="9"/>
  <c r="AK448" i="9"/>
  <c r="AD448" i="9"/>
  <c r="AD454" i="9"/>
  <c r="AK454" i="9"/>
  <c r="AK460" i="9"/>
  <c r="AD460" i="9"/>
  <c r="AK466" i="9"/>
  <c r="AK478" i="9"/>
  <c r="AD478" i="9"/>
  <c r="AD230" i="9"/>
  <c r="AD265" i="9"/>
  <c r="AD283" i="9"/>
  <c r="AD300" i="9"/>
  <c r="AD335" i="9"/>
  <c r="AD355" i="9"/>
  <c r="AK489" i="9"/>
  <c r="AD489" i="9"/>
  <c r="AD495" i="9"/>
  <c r="AK495" i="9"/>
  <c r="AK501" i="9"/>
  <c r="AD501" i="9"/>
  <c r="AD507" i="9"/>
  <c r="AK519" i="9"/>
  <c r="AD519" i="9"/>
  <c r="AK525" i="9"/>
  <c r="AD525" i="9"/>
  <c r="AK537" i="9"/>
  <c r="AD537" i="9"/>
  <c r="AK543" i="9"/>
  <c r="AK555" i="9"/>
  <c r="AD555" i="9"/>
  <c r="AK573" i="9"/>
  <c r="AD573" i="9"/>
  <c r="AK579" i="9"/>
  <c r="AK585" i="9"/>
  <c r="AK591" i="9"/>
  <c r="AD591" i="9"/>
  <c r="AK609" i="9"/>
  <c r="AD609" i="9"/>
  <c r="AK621" i="9"/>
  <c r="AD621" i="9"/>
  <c r="AK633" i="9"/>
  <c r="AD633" i="9"/>
  <c r="AD639" i="9"/>
  <c r="AK639" i="9"/>
  <c r="AD545" i="9"/>
  <c r="AD606" i="9"/>
  <c r="AD425" i="9"/>
  <c r="AD459" i="9"/>
  <c r="AD475" i="9"/>
  <c r="AD494" i="9"/>
  <c r="AD510" i="9"/>
  <c r="AD647" i="9"/>
  <c r="AK39" i="9"/>
  <c r="AD39" i="9"/>
  <c r="AK105" i="9"/>
  <c r="AD105" i="9"/>
  <c r="AK207" i="9"/>
  <c r="AK291" i="9"/>
  <c r="AD291" i="9"/>
  <c r="AK387" i="9"/>
  <c r="AD387" i="9"/>
  <c r="AD11" i="9"/>
  <c r="AK11" i="9"/>
  <c r="AD17" i="9"/>
  <c r="AK17" i="9"/>
  <c r="AK35" i="9"/>
  <c r="AD35" i="9"/>
  <c r="AD41" i="9"/>
  <c r="AK41" i="9"/>
  <c r="AK47" i="9"/>
  <c r="AD47" i="9"/>
  <c r="AK53" i="9"/>
  <c r="AD59" i="9"/>
  <c r="AK59" i="9"/>
  <c r="AD65" i="9"/>
  <c r="AK65" i="9"/>
  <c r="AD107" i="9"/>
  <c r="AK107" i="9"/>
  <c r="AK113" i="9"/>
  <c r="AD113" i="9"/>
  <c r="AK119" i="9"/>
  <c r="AD119" i="9"/>
  <c r="AD125" i="9"/>
  <c r="AD131" i="9"/>
  <c r="AK131" i="9"/>
  <c r="AD143" i="9"/>
  <c r="AK143" i="9"/>
  <c r="AD13" i="9"/>
  <c r="AD66" i="9"/>
  <c r="AD100" i="9"/>
  <c r="AD155" i="9"/>
  <c r="AK155" i="9"/>
  <c r="AK161" i="9"/>
  <c r="AD161" i="9"/>
  <c r="AD167" i="9"/>
  <c r="AK167" i="9"/>
  <c r="AK173" i="9"/>
  <c r="AD173" i="9"/>
  <c r="AD185" i="9"/>
  <c r="AK185" i="9"/>
  <c r="AD191" i="9"/>
  <c r="AK191" i="9"/>
  <c r="AK197" i="9"/>
  <c r="AK221" i="9"/>
  <c r="AK227" i="9"/>
  <c r="AD233" i="9"/>
  <c r="AK233" i="9"/>
  <c r="AK239" i="9"/>
  <c r="AD239" i="9"/>
  <c r="AK251" i="9"/>
  <c r="AD251" i="9"/>
  <c r="AD281" i="9"/>
  <c r="AK281" i="9"/>
  <c r="AK293" i="9"/>
  <c r="AK347" i="9"/>
  <c r="AD353" i="9"/>
  <c r="AK353" i="9"/>
  <c r="AK371" i="9"/>
  <c r="AD371" i="9"/>
  <c r="AK383" i="9"/>
  <c r="AK389" i="9"/>
  <c r="AK419" i="9"/>
  <c r="AD419" i="9"/>
  <c r="AD431" i="9"/>
  <c r="AK431" i="9"/>
  <c r="AK461" i="9"/>
  <c r="AK473" i="9"/>
  <c r="AD473" i="9"/>
  <c r="AD479" i="9"/>
  <c r="AK479" i="9"/>
  <c r="AD164" i="9"/>
  <c r="AD180" i="9"/>
  <c r="AD215" i="9"/>
  <c r="AD249" i="9"/>
  <c r="AD268" i="9"/>
  <c r="AD356" i="9"/>
  <c r="AK496" i="9"/>
  <c r="AK502" i="9"/>
  <c r="AD526" i="9"/>
  <c r="AK526" i="9"/>
  <c r="AK532" i="9"/>
  <c r="AD532" i="9"/>
  <c r="AD544" i="9"/>
  <c r="AK544" i="9"/>
  <c r="AD550" i="9"/>
  <c r="AK550" i="9"/>
  <c r="AD568" i="9"/>
  <c r="AK568" i="9"/>
  <c r="AD580" i="9"/>
  <c r="AK580" i="9"/>
  <c r="AK586" i="9"/>
  <c r="AD586" i="9"/>
  <c r="AD622" i="9"/>
  <c r="AK622" i="9"/>
  <c r="AK628" i="9"/>
  <c r="AD628" i="9"/>
  <c r="AK634" i="9"/>
  <c r="AD634" i="9"/>
  <c r="AK640" i="9"/>
  <c r="AD640" i="9"/>
  <c r="AD579" i="9"/>
  <c r="AK165" i="9"/>
  <c r="AK261" i="9"/>
  <c r="AD261" i="9"/>
  <c r="AD315" i="9"/>
  <c r="AK315" i="9"/>
  <c r="AK369" i="9"/>
  <c r="AK429" i="9"/>
  <c r="AD429" i="9"/>
  <c r="AK16" i="9"/>
  <c r="AK12" i="9"/>
  <c r="AD12" i="9"/>
  <c r="AD24" i="9"/>
  <c r="AK24" i="9"/>
  <c r="AD30" i="9"/>
  <c r="AK30" i="9"/>
  <c r="AK60" i="9"/>
  <c r="AD60" i="9"/>
  <c r="AD120" i="9"/>
  <c r="AK120" i="9"/>
  <c r="AK126" i="9"/>
  <c r="AD126" i="9"/>
  <c r="AD16" i="9"/>
  <c r="AD48" i="9"/>
  <c r="AD149" i="9"/>
  <c r="AK149" i="9"/>
  <c r="AK179" i="9"/>
  <c r="AD179" i="9"/>
  <c r="AK203" i="9"/>
  <c r="AD203" i="9"/>
  <c r="AD209" i="9"/>
  <c r="AK209" i="9"/>
  <c r="AD257" i="9"/>
  <c r="AK257" i="9"/>
  <c r="AD263" i="9"/>
  <c r="AK263" i="9"/>
  <c r="AK287" i="9"/>
  <c r="AD287" i="9"/>
  <c r="AD305" i="9"/>
  <c r="AK305" i="9"/>
  <c r="AD323" i="9"/>
  <c r="AK323" i="9"/>
  <c r="AK329" i="9"/>
  <c r="AD329" i="9"/>
  <c r="AK365" i="9"/>
  <c r="AD365" i="9"/>
  <c r="AK395" i="9"/>
  <c r="AD395" i="9"/>
  <c r="AD401" i="9"/>
  <c r="AK401" i="9"/>
  <c r="AK407" i="9"/>
  <c r="AD407" i="9"/>
  <c r="AK413" i="9"/>
  <c r="AD413" i="9"/>
  <c r="AD443" i="9"/>
  <c r="AK443" i="9"/>
  <c r="AK449" i="9"/>
  <c r="AD449" i="9"/>
  <c r="AD455" i="9"/>
  <c r="AK455" i="9"/>
  <c r="AK467" i="9"/>
  <c r="AD467" i="9"/>
  <c r="AD234" i="9"/>
  <c r="AD269" i="9"/>
  <c r="AD359" i="9"/>
  <c r="AD377" i="9"/>
  <c r="AD484" i="9"/>
  <c r="AK484" i="9"/>
  <c r="AD490" i="9"/>
  <c r="AK490" i="9"/>
  <c r="AK508" i="9"/>
  <c r="AD508" i="9"/>
  <c r="AD520" i="9"/>
  <c r="AK520" i="9"/>
  <c r="AK538" i="9"/>
  <c r="AD538" i="9"/>
  <c r="AK556" i="9"/>
  <c r="AD556" i="9"/>
  <c r="AK574" i="9"/>
  <c r="AD574" i="9"/>
  <c r="AK592" i="9"/>
  <c r="AD592" i="9"/>
  <c r="AK598" i="9"/>
  <c r="AD598" i="9"/>
  <c r="AD604" i="9"/>
  <c r="AK604" i="9"/>
  <c r="AK610" i="9"/>
  <c r="AD610" i="9"/>
  <c r="AD616" i="9"/>
  <c r="AK616" i="9"/>
  <c r="AD646" i="9"/>
  <c r="AK646" i="9"/>
  <c r="AD394" i="9"/>
  <c r="AD445" i="9"/>
  <c r="AD461" i="9"/>
  <c r="AD514" i="9"/>
  <c r="AD569" i="9"/>
  <c r="AK117" i="9"/>
  <c r="AD117" i="9"/>
  <c r="AK195" i="9"/>
  <c r="AD195" i="9"/>
  <c r="AK124" i="9"/>
  <c r="AD124" i="9"/>
  <c r="AD381" i="9"/>
  <c r="AK381" i="9"/>
  <c r="AD279" i="9"/>
  <c r="AK18" i="9"/>
  <c r="AD36" i="9"/>
  <c r="AK36" i="9"/>
  <c r="AK42" i="9"/>
  <c r="AD42" i="9"/>
  <c r="AK48" i="9"/>
  <c r="AK54" i="9"/>
  <c r="AD54" i="9"/>
  <c r="AK66" i="9"/>
  <c r="AK72" i="9"/>
  <c r="AD72" i="9"/>
  <c r="AD78" i="9"/>
  <c r="AK78" i="9"/>
  <c r="AK84" i="9"/>
  <c r="AD84" i="9"/>
  <c r="AK90" i="9"/>
  <c r="AD90" i="9"/>
  <c r="AK102" i="9"/>
  <c r="AD102" i="9"/>
  <c r="AK108" i="9"/>
  <c r="AK132" i="9"/>
  <c r="AK144" i="9"/>
  <c r="AD144" i="9"/>
  <c r="AD121" i="9"/>
  <c r="AD156" i="9"/>
  <c r="AK156" i="9"/>
  <c r="AK198" i="9"/>
  <c r="AD198" i="9"/>
  <c r="AK204" i="9"/>
  <c r="AD204" i="9"/>
  <c r="AK210" i="9"/>
  <c r="AD210" i="9"/>
  <c r="AD216" i="9"/>
  <c r="AK216" i="9"/>
  <c r="AD240" i="9"/>
  <c r="AK240" i="9"/>
  <c r="AK252" i="9"/>
  <c r="AD252" i="9"/>
  <c r="AK288" i="9"/>
  <c r="AD288" i="9"/>
  <c r="AK306" i="9"/>
  <c r="AD306" i="9"/>
  <c r="AK318" i="9"/>
  <c r="AD318" i="9"/>
  <c r="AD336" i="9"/>
  <c r="AK336" i="9"/>
  <c r="AD342" i="9"/>
  <c r="AK342" i="9"/>
  <c r="AD360" i="9"/>
  <c r="AK360" i="9"/>
  <c r="AK372" i="9"/>
  <c r="AD372" i="9"/>
  <c r="AD378" i="9"/>
  <c r="AK378" i="9"/>
  <c r="AK384" i="9"/>
  <c r="AD384" i="9"/>
  <c r="AK390" i="9"/>
  <c r="AD390" i="9"/>
  <c r="AD402" i="9"/>
  <c r="AK402" i="9"/>
  <c r="AK408" i="9"/>
  <c r="AD408" i="9"/>
  <c r="AD426" i="9"/>
  <c r="AK426" i="9"/>
  <c r="AD432" i="9"/>
  <c r="AK432" i="9"/>
  <c r="AK438" i="9"/>
  <c r="AD438" i="9"/>
  <c r="AK450" i="9"/>
  <c r="AD450" i="9"/>
  <c r="AD166" i="9"/>
  <c r="AD201" i="9"/>
  <c r="AD235" i="9"/>
  <c r="AD321" i="9"/>
  <c r="AD340" i="9"/>
  <c r="AD380" i="9"/>
  <c r="AK503" i="9"/>
  <c r="AD503" i="9"/>
  <c r="AD515" i="9"/>
  <c r="AK515" i="9"/>
  <c r="AK557" i="9"/>
  <c r="AD557" i="9"/>
  <c r="AD563" i="9"/>
  <c r="AK563" i="9"/>
  <c r="AK575" i="9"/>
  <c r="AD575" i="9"/>
  <c r="AK581" i="9"/>
  <c r="AD581" i="9"/>
  <c r="AK587" i="9"/>
  <c r="AD587" i="9"/>
  <c r="AK611" i="9"/>
  <c r="AD611" i="9"/>
  <c r="AD411" i="9"/>
  <c r="AD430" i="9"/>
  <c r="AD499" i="9"/>
  <c r="AD615" i="9"/>
  <c r="AK27" i="9"/>
  <c r="AD27" i="9"/>
  <c r="AK93" i="9"/>
  <c r="AD93" i="9"/>
  <c r="AD123" i="9"/>
  <c r="AK123" i="9"/>
  <c r="AK159" i="9"/>
  <c r="AD159" i="9"/>
  <c r="AD171" i="9"/>
  <c r="AK171" i="9"/>
  <c r="AK447" i="9"/>
  <c r="AD447" i="9"/>
  <c r="AK602" i="9"/>
  <c r="AD602" i="9"/>
  <c r="AK638" i="9"/>
  <c r="AD638" i="9"/>
  <c r="AK153" i="9"/>
  <c r="AD189" i="9"/>
  <c r="AK189" i="9"/>
  <c r="AK243" i="9"/>
  <c r="AD243" i="9"/>
  <c r="AK357" i="9"/>
  <c r="AD357" i="9"/>
  <c r="AD10" i="9"/>
  <c r="AK10" i="9"/>
  <c r="AK31" i="9"/>
  <c r="AD31" i="9"/>
  <c r="AK49" i="9"/>
  <c r="AD55" i="9"/>
  <c r="AK55" i="9"/>
  <c r="AD73" i="9"/>
  <c r="AK73" i="9"/>
  <c r="AD79" i="9"/>
  <c r="AK79" i="9"/>
  <c r="AD91" i="9"/>
  <c r="AK91" i="9"/>
  <c r="AK97" i="9"/>
  <c r="AK133" i="9"/>
  <c r="AD139" i="9"/>
  <c r="AK139" i="9"/>
  <c r="AK145" i="9"/>
  <c r="AD18" i="9"/>
  <c r="AD52" i="9"/>
  <c r="AK150" i="9"/>
  <c r="AD150" i="9"/>
  <c r="AD168" i="9"/>
  <c r="AK168" i="9"/>
  <c r="AK180" i="9"/>
  <c r="AK186" i="9"/>
  <c r="AD186" i="9"/>
  <c r="AD192" i="9"/>
  <c r="AK192" i="9"/>
  <c r="AD222" i="9"/>
  <c r="AK222" i="9"/>
  <c r="AK228" i="9"/>
  <c r="AK234" i="9"/>
  <c r="AD246" i="9"/>
  <c r="AK246" i="9"/>
  <c r="AK264" i="9"/>
  <c r="AD264" i="9"/>
  <c r="AD270" i="9"/>
  <c r="AK270" i="9"/>
  <c r="AK276" i="9"/>
  <c r="AK282" i="9"/>
  <c r="AK294" i="9"/>
  <c r="AD294" i="9"/>
  <c r="AK300" i="9"/>
  <c r="AK312" i="9"/>
  <c r="AD312" i="9"/>
  <c r="AK324" i="9"/>
  <c r="AD324" i="9"/>
  <c r="AD330" i="9"/>
  <c r="AK330" i="9"/>
  <c r="AD348" i="9"/>
  <c r="AK348" i="9"/>
  <c r="AK366" i="9"/>
  <c r="AD366" i="9"/>
  <c r="AK414" i="9"/>
  <c r="AD414" i="9"/>
  <c r="AK420" i="9"/>
  <c r="AD420" i="9"/>
  <c r="AD444" i="9"/>
  <c r="AK444" i="9"/>
  <c r="AK456" i="9"/>
  <c r="AD456" i="9"/>
  <c r="AD462" i="9"/>
  <c r="AK462" i="9"/>
  <c r="AD468" i="9"/>
  <c r="AK468" i="9"/>
  <c r="AK474" i="9"/>
  <c r="AD132" i="9"/>
  <c r="AD220" i="9"/>
  <c r="AD255" i="9"/>
  <c r="AD289" i="9"/>
  <c r="AD345" i="9"/>
  <c r="AD361" i="9"/>
  <c r="AK491" i="9"/>
  <c r="AD491" i="9"/>
  <c r="AK497" i="9"/>
  <c r="AD497" i="9"/>
  <c r="AK521" i="9"/>
  <c r="AD521" i="9"/>
  <c r="AD527" i="9"/>
  <c r="AK527" i="9"/>
  <c r="AK533" i="9"/>
  <c r="AD533" i="9"/>
  <c r="AK539" i="9"/>
  <c r="AD539" i="9"/>
  <c r="AK545" i="9"/>
  <c r="AD551" i="9"/>
  <c r="AK569" i="9"/>
  <c r="AK593" i="9"/>
  <c r="AD593" i="9"/>
  <c r="AK617" i="9"/>
  <c r="AD617" i="9"/>
  <c r="AK623" i="9"/>
  <c r="AD623" i="9"/>
  <c r="AK641" i="9"/>
  <c r="AD641" i="9"/>
  <c r="AD396" i="9"/>
  <c r="AD465" i="9"/>
  <c r="AD94" i="9"/>
  <c r="AK94" i="9"/>
  <c r="AK219" i="9"/>
  <c r="AD219" i="9"/>
  <c r="AK375" i="9"/>
  <c r="AD375" i="9"/>
  <c r="AK19" i="9"/>
  <c r="AD19" i="9"/>
  <c r="AD25" i="9"/>
  <c r="AK25" i="9"/>
  <c r="AD37" i="9"/>
  <c r="AK37" i="9"/>
  <c r="AK43" i="9"/>
  <c r="AD43" i="9"/>
  <c r="AD67" i="9"/>
  <c r="AK67" i="9"/>
  <c r="AD85" i="9"/>
  <c r="AK85" i="9"/>
  <c r="AD103" i="9"/>
  <c r="AK103" i="9"/>
  <c r="AD115" i="9"/>
  <c r="AK115" i="9"/>
  <c r="AD127" i="9"/>
  <c r="AK127" i="9"/>
  <c r="AD53" i="9"/>
  <c r="AD104" i="9"/>
  <c r="AD163" i="9"/>
  <c r="AK163" i="9"/>
  <c r="AD169" i="9"/>
  <c r="AK169" i="9"/>
  <c r="AD229" i="9"/>
  <c r="AK229" i="9"/>
  <c r="AK301" i="9"/>
  <c r="AD301" i="9"/>
  <c r="AK325" i="9"/>
  <c r="AD325" i="9"/>
  <c r="AD337" i="9"/>
  <c r="AK337" i="9"/>
  <c r="AD349" i="9"/>
  <c r="AK349" i="9"/>
  <c r="AK421" i="9"/>
  <c r="AD421" i="9"/>
  <c r="AD463" i="9"/>
  <c r="AK463" i="9"/>
  <c r="AD221" i="9"/>
  <c r="AD307" i="9"/>
  <c r="AD326" i="9"/>
  <c r="AD346" i="9"/>
  <c r="AK486" i="9"/>
  <c r="AD486" i="9"/>
  <c r="AD534" i="9"/>
  <c r="AK534" i="9"/>
  <c r="AD540" i="9"/>
  <c r="AK540" i="9"/>
  <c r="AK546" i="9"/>
  <c r="AD546" i="9"/>
  <c r="AK552" i="9"/>
  <c r="AD552" i="9"/>
  <c r="AK570" i="9"/>
  <c r="AD570" i="9"/>
  <c r="AK582" i="9"/>
  <c r="AD582" i="9"/>
  <c r="AK618" i="9"/>
  <c r="AD618" i="9"/>
  <c r="AK630" i="9"/>
  <c r="AD630" i="9"/>
  <c r="AD636" i="9"/>
  <c r="AK636" i="9"/>
  <c r="AK9" i="9"/>
  <c r="AD9" i="9"/>
  <c r="AD397" i="9"/>
  <c r="AD466" i="9"/>
  <c r="AD517" i="9"/>
  <c r="AK183" i="9"/>
  <c r="AD183" i="9"/>
  <c r="AK64" i="9"/>
  <c r="AD64" i="9"/>
  <c r="AK118" i="9"/>
  <c r="AD118" i="9"/>
  <c r="AK237" i="9"/>
  <c r="AD237" i="9"/>
  <c r="AK285" i="9"/>
  <c r="AD285" i="9"/>
  <c r="AK345" i="9"/>
  <c r="AK411" i="9"/>
  <c r="AK26" i="9"/>
  <c r="AD26" i="9"/>
  <c r="AK32" i="9"/>
  <c r="AD32" i="9"/>
  <c r="AK38" i="9"/>
  <c r="AK44" i="9"/>
  <c r="AD44" i="9"/>
  <c r="AD56" i="9"/>
  <c r="AK56" i="9"/>
  <c r="AK92" i="9"/>
  <c r="AD92" i="9"/>
  <c r="AK116" i="9"/>
  <c r="AD116" i="9"/>
  <c r="AK122" i="9"/>
  <c r="AD122" i="9"/>
  <c r="AK140" i="9"/>
  <c r="AD140" i="9"/>
  <c r="AK146" i="9"/>
  <c r="AD146" i="9"/>
  <c r="AK151" i="9"/>
  <c r="AD151" i="9"/>
  <c r="AK175" i="9"/>
  <c r="AD175" i="9"/>
  <c r="AD181" i="9"/>
  <c r="AK181" i="9"/>
  <c r="AK187" i="9"/>
  <c r="AK199" i="9"/>
  <c r="AD199" i="9"/>
  <c r="AD205" i="9"/>
  <c r="AK205" i="9"/>
  <c r="AK211" i="9"/>
  <c r="AD211" i="9"/>
  <c r="AK217" i="9"/>
  <c r="AD217" i="9"/>
  <c r="AK223" i="9"/>
  <c r="AD223" i="9"/>
  <c r="AK241" i="9"/>
  <c r="AK253" i="9"/>
  <c r="AD253" i="9"/>
  <c r="AK259" i="9"/>
  <c r="AD259" i="9"/>
  <c r="AK265" i="9"/>
  <c r="AD271" i="9"/>
  <c r="AK271" i="9"/>
  <c r="AD277" i="9"/>
  <c r="AK277" i="9"/>
  <c r="AK283" i="9"/>
  <c r="AD295" i="9"/>
  <c r="AK295" i="9"/>
  <c r="AK307" i="9"/>
  <c r="AK313" i="9"/>
  <c r="AD319" i="9"/>
  <c r="AK319" i="9"/>
  <c r="AK331" i="9"/>
  <c r="AK343" i="9"/>
  <c r="AD343" i="9"/>
  <c r="AK355" i="9"/>
  <c r="AK361" i="9"/>
  <c r="AK367" i="9"/>
  <c r="AD367" i="9"/>
  <c r="AK379" i="9"/>
  <c r="AD379" i="9"/>
  <c r="AK385" i="9"/>
  <c r="AD385" i="9"/>
  <c r="AK391" i="9"/>
  <c r="AD391" i="9"/>
  <c r="AK403" i="9"/>
  <c r="AD409" i="9"/>
  <c r="AK409" i="9"/>
  <c r="AK415" i="9"/>
  <c r="AD415" i="9"/>
  <c r="AK427" i="9"/>
  <c r="AD427" i="9"/>
  <c r="AK433" i="9"/>
  <c r="AK439" i="9"/>
  <c r="AD439" i="9"/>
  <c r="AK445" i="9"/>
  <c r="AD451" i="9"/>
  <c r="AK451" i="9"/>
  <c r="AK469" i="9"/>
  <c r="AD469" i="9"/>
  <c r="AD136" i="9"/>
  <c r="AD187" i="9"/>
  <c r="AD206" i="9"/>
  <c r="AD275" i="9"/>
  <c r="AD347" i="9"/>
  <c r="AK480" i="9"/>
  <c r="AD480" i="9"/>
  <c r="AK492" i="9"/>
  <c r="AD492" i="9"/>
  <c r="AK498" i="9"/>
  <c r="AD498" i="9"/>
  <c r="AK504" i="9"/>
  <c r="AD504" i="9"/>
  <c r="AK516" i="9"/>
  <c r="AD516" i="9"/>
  <c r="AK528" i="9"/>
  <c r="AD528" i="9"/>
  <c r="AD558" i="9"/>
  <c r="AK558" i="9"/>
  <c r="AK564" i="9"/>
  <c r="AD564" i="9"/>
  <c r="AD576" i="9"/>
  <c r="AK576" i="9"/>
  <c r="AK588" i="9"/>
  <c r="AD588" i="9"/>
  <c r="AK600" i="9"/>
  <c r="AD600" i="9"/>
  <c r="AK612" i="9"/>
  <c r="AD612" i="9"/>
  <c r="AD624" i="9"/>
  <c r="AK624" i="9"/>
  <c r="AK642" i="9"/>
  <c r="AD642" i="9"/>
  <c r="AD562" i="9"/>
  <c r="AD433" i="9"/>
  <c r="AD502" i="9"/>
  <c r="AD626" i="9"/>
  <c r="AK21" i="9"/>
  <c r="AD21" i="9"/>
  <c r="AD14" i="9"/>
  <c r="AK14" i="9"/>
  <c r="AK20" i="9"/>
  <c r="AD20" i="9"/>
  <c r="AD50" i="9"/>
  <c r="AK50" i="9"/>
  <c r="AK68" i="9"/>
  <c r="AD68" i="9"/>
  <c r="AK74" i="9"/>
  <c r="AD74" i="9"/>
  <c r="AK80" i="9"/>
  <c r="AD80" i="9"/>
  <c r="AD86" i="9"/>
  <c r="AK86" i="9"/>
  <c r="AK98" i="9"/>
  <c r="AD98" i="9"/>
  <c r="AD110" i="9"/>
  <c r="AK110" i="9"/>
  <c r="AD128" i="9"/>
  <c r="AK128" i="9"/>
  <c r="AK134" i="9"/>
  <c r="AD134" i="9"/>
  <c r="AD108" i="9"/>
  <c r="AD158" i="9"/>
  <c r="AK182" i="9"/>
  <c r="AD182" i="9"/>
  <c r="AD200" i="9"/>
  <c r="AK200" i="9"/>
  <c r="AD212" i="9"/>
  <c r="AK212" i="9"/>
  <c r="AD218" i="9"/>
  <c r="AK218" i="9"/>
  <c r="AD260" i="9"/>
  <c r="AK260" i="9"/>
  <c r="AK278" i="9"/>
  <c r="AD278" i="9"/>
  <c r="AK284" i="9"/>
  <c r="AD284" i="9"/>
  <c r="AK290" i="9"/>
  <c r="AD290" i="9"/>
  <c r="AK296" i="9"/>
  <c r="AD296" i="9"/>
  <c r="AD308" i="9"/>
  <c r="AK308" i="9"/>
  <c r="AD314" i="9"/>
  <c r="AK314" i="9"/>
  <c r="AD368" i="9"/>
  <c r="AK368" i="9"/>
  <c r="AD374" i="9"/>
  <c r="AK374" i="9"/>
  <c r="AK386" i="9"/>
  <c r="AD386" i="9"/>
  <c r="AK398" i="9"/>
  <c r="AD398" i="9"/>
  <c r="AK410" i="9"/>
  <c r="AD410" i="9"/>
  <c r="AD416" i="9"/>
  <c r="AK416" i="9"/>
  <c r="AD440" i="9"/>
  <c r="AK440" i="9"/>
  <c r="AD137" i="9"/>
  <c r="AD153" i="9"/>
  <c r="AD172" i="9"/>
  <c r="AD207" i="9"/>
  <c r="AD241" i="9"/>
  <c r="AD258" i="9"/>
  <c r="AD276" i="9"/>
  <c r="AD292" i="9"/>
  <c r="AD311" i="9"/>
  <c r="AK535" i="9"/>
  <c r="AD535" i="9"/>
  <c r="AK547" i="9"/>
  <c r="AD547" i="9"/>
  <c r="AK553" i="9"/>
  <c r="AD553" i="9"/>
  <c r="AK583" i="9"/>
  <c r="AD583" i="9"/>
  <c r="AK613" i="9"/>
  <c r="AD613" i="9"/>
  <c r="AD578" i="9"/>
  <c r="AD594" i="9"/>
  <c r="AD627" i="9"/>
  <c r="AD383" i="9"/>
  <c r="AD452" i="9"/>
  <c r="AD522" i="9"/>
  <c r="AD543" i="9"/>
  <c r="AD63" i="9"/>
  <c r="AK63" i="9"/>
  <c r="AD81" i="9"/>
  <c r="AK81" i="9"/>
  <c r="AK99" i="9"/>
  <c r="AD99" i="9"/>
  <c r="AK129" i="9"/>
  <c r="AD129" i="9"/>
  <c r="AK267" i="9"/>
  <c r="AD267" i="9"/>
  <c r="AK327" i="9"/>
  <c r="AD327" i="9"/>
  <c r="AD351" i="9"/>
  <c r="AK351" i="9"/>
  <c r="AD477" i="9"/>
  <c r="AK477" i="9"/>
  <c r="AD500" i="9"/>
  <c r="AK500" i="9"/>
  <c r="AK512" i="9"/>
  <c r="AD512" i="9"/>
  <c r="AD524" i="9"/>
  <c r="AK524" i="9"/>
  <c r="AK542" i="9"/>
  <c r="AD542" i="9"/>
  <c r="AD548" i="9"/>
  <c r="AK548" i="9"/>
  <c r="AD584" i="9"/>
  <c r="AK584" i="9"/>
  <c r="AK608" i="9"/>
  <c r="AD608" i="9"/>
  <c r="AK632" i="9"/>
  <c r="AD632" i="9"/>
  <c r="AK28" i="9"/>
  <c r="AD28" i="9"/>
  <c r="AK58" i="9"/>
  <c r="AD58" i="9"/>
  <c r="AK106" i="9"/>
  <c r="AD106" i="9"/>
  <c r="AK255" i="9"/>
  <c r="AD309" i="9"/>
  <c r="AK309" i="9"/>
  <c r="AK333" i="9"/>
  <c r="AK363" i="9"/>
  <c r="AD363" i="9"/>
  <c r="AD393" i="9"/>
  <c r="AK393" i="9"/>
  <c r="AK405" i="9"/>
  <c r="AD405" i="9"/>
  <c r="AD423" i="9"/>
  <c r="AK423" i="9"/>
  <c r="AD435" i="9"/>
  <c r="AK435" i="9"/>
  <c r="AK453" i="9"/>
  <c r="AD453" i="9"/>
  <c r="AK471" i="9"/>
  <c r="AD177" i="9"/>
  <c r="AD333" i="9"/>
  <c r="AK488" i="9"/>
  <c r="AD488" i="9"/>
  <c r="AK506" i="9"/>
  <c r="AD506" i="9"/>
  <c r="AK530" i="9"/>
  <c r="AD560" i="9"/>
  <c r="AK560" i="9"/>
  <c r="AK590" i="9"/>
  <c r="AD590" i="9"/>
  <c r="AK22" i="9"/>
  <c r="AD22" i="9"/>
  <c r="AD33" i="9"/>
  <c r="AK33" i="9"/>
  <c r="AK45" i="9"/>
  <c r="AD45" i="9"/>
  <c r="AD51" i="9"/>
  <c r="AK51" i="9"/>
  <c r="AD69" i="9"/>
  <c r="AK69" i="9"/>
  <c r="AD75" i="9"/>
  <c r="AK75" i="9"/>
  <c r="AD87" i="9"/>
  <c r="AK87" i="9"/>
  <c r="AD135" i="9"/>
  <c r="AK135" i="9"/>
  <c r="AD141" i="9"/>
  <c r="AK141" i="9"/>
  <c r="AD147" i="9"/>
  <c r="AK147" i="9"/>
  <c r="AD109" i="9"/>
  <c r="AD152" i="9"/>
  <c r="AK152" i="9"/>
  <c r="AK158" i="9"/>
  <c r="AK170" i="9"/>
  <c r="AD170" i="9"/>
  <c r="AK176" i="9"/>
  <c r="AD176" i="9"/>
  <c r="AD188" i="9"/>
  <c r="AK188" i="9"/>
  <c r="AK194" i="9"/>
  <c r="AD194" i="9"/>
  <c r="AK224" i="9"/>
  <c r="AD224" i="9"/>
  <c r="AK236" i="9"/>
  <c r="AD236" i="9"/>
  <c r="AD242" i="9"/>
  <c r="AK242" i="9"/>
  <c r="AD248" i="9"/>
  <c r="AK248" i="9"/>
  <c r="AK254" i="9"/>
  <c r="AK266" i="9"/>
  <c r="AD266" i="9"/>
  <c r="AK272" i="9"/>
  <c r="AD272" i="9"/>
  <c r="AD320" i="9"/>
  <c r="AK320" i="9"/>
  <c r="AD332" i="9"/>
  <c r="AK332" i="9"/>
  <c r="AK338" i="9"/>
  <c r="AD338" i="9"/>
  <c r="AD344" i="9"/>
  <c r="AK344" i="9"/>
  <c r="AK350" i="9"/>
  <c r="AD362" i="9"/>
  <c r="AK362" i="9"/>
  <c r="AK380" i="9"/>
  <c r="AD392" i="9"/>
  <c r="AK392" i="9"/>
  <c r="AK404" i="9"/>
  <c r="AD422" i="9"/>
  <c r="AK422" i="9"/>
  <c r="AK428" i="9"/>
  <c r="AD434" i="9"/>
  <c r="AK434" i="9"/>
  <c r="AD446" i="9"/>
  <c r="AK446" i="9"/>
  <c r="AD458" i="9"/>
  <c r="AK458" i="9"/>
  <c r="AK464" i="9"/>
  <c r="AD464" i="9"/>
  <c r="AK470" i="9"/>
  <c r="AD470" i="9"/>
  <c r="AD138" i="9"/>
  <c r="AD157" i="9"/>
  <c r="AD293" i="9"/>
  <c r="AD331" i="9"/>
  <c r="AK481" i="9"/>
  <c r="AD481" i="9"/>
  <c r="AK487" i="9"/>
  <c r="AD487" i="9"/>
  <c r="AK499" i="9"/>
  <c r="AK505" i="9"/>
  <c r="AD505" i="9"/>
  <c r="AK511" i="9"/>
  <c r="AD511" i="9"/>
  <c r="AK523" i="9"/>
  <c r="AK529" i="9"/>
  <c r="AD529" i="9"/>
  <c r="AK541" i="9"/>
  <c r="AD559" i="9"/>
  <c r="AK559" i="9"/>
  <c r="AK565" i="9"/>
  <c r="AD565" i="9"/>
  <c r="AK571" i="9"/>
  <c r="AD571" i="9"/>
  <c r="AD577" i="9"/>
  <c r="AK577" i="9"/>
  <c r="AD589" i="9"/>
  <c r="AK589" i="9"/>
  <c r="AD595" i="9"/>
  <c r="AK595" i="9"/>
  <c r="AD601" i="9"/>
  <c r="AK601" i="9"/>
  <c r="AK607" i="9"/>
  <c r="AD607" i="9"/>
  <c r="AK619" i="9"/>
  <c r="AD619" i="9"/>
  <c r="AK625" i="9"/>
  <c r="AD625" i="9"/>
  <c r="AK631" i="9"/>
  <c r="AD631" i="9"/>
  <c r="AK637" i="9"/>
  <c r="AD637" i="9"/>
  <c r="AD530" i="9"/>
  <c r="AD597" i="9"/>
  <c r="AD629" i="9"/>
  <c r="AD418" i="9"/>
  <c r="AD437" i="9"/>
  <c r="AD471" i="9"/>
  <c r="AD523" i="9"/>
  <c r="AD555" i="4"/>
  <c r="AD562" i="4"/>
  <c r="AD564" i="4"/>
  <c r="AD566" i="4"/>
  <c r="AD578" i="4"/>
  <c r="AD583" i="4"/>
  <c r="AD579" i="4"/>
  <c r="R25" i="13" l="1"/>
  <c r="R48" i="13"/>
  <c r="R54" i="13"/>
  <c r="R51" i="13"/>
  <c r="R52" i="13"/>
  <c r="R56" i="13"/>
  <c r="R55" i="13"/>
  <c r="R53" i="13"/>
  <c r="R47" i="13"/>
  <c r="R50" i="13"/>
  <c r="R49" i="13"/>
  <c r="G79" i="13"/>
  <c r="K82" i="13"/>
  <c r="J82" i="13"/>
  <c r="K81" i="13"/>
  <c r="J81" i="13"/>
  <c r="K74" i="13"/>
  <c r="G73" i="13"/>
  <c r="G75" i="13"/>
  <c r="K64" i="13"/>
  <c r="F79" i="13"/>
  <c r="G76" i="13"/>
  <c r="R26" i="13"/>
  <c r="R22" i="13"/>
  <c r="R27" i="13"/>
  <c r="R19" i="13"/>
  <c r="R23" i="13"/>
  <c r="F78" i="13"/>
  <c r="G78" i="13"/>
  <c r="R28" i="13"/>
  <c r="R21" i="13"/>
  <c r="F77" i="13"/>
  <c r="G77" i="13"/>
  <c r="G71" i="13"/>
  <c r="F71" i="13"/>
  <c r="G74" i="13"/>
  <c r="F74" i="13"/>
  <c r="F80" i="13"/>
  <c r="G80" i="13"/>
  <c r="R20" i="13"/>
  <c r="R24" i="13"/>
  <c r="G72" i="13"/>
  <c r="F72" i="13"/>
  <c r="J69" i="13"/>
  <c r="K69" i="13"/>
  <c r="R43" i="13"/>
  <c r="R36" i="13"/>
  <c r="K62" i="13"/>
  <c r="J62" i="13"/>
  <c r="R41" i="13"/>
  <c r="J67" i="13"/>
  <c r="K67" i="13"/>
  <c r="K80" i="13"/>
  <c r="J80" i="13"/>
  <c r="R38" i="13"/>
  <c r="R46" i="13"/>
  <c r="J78" i="13"/>
  <c r="K78" i="13"/>
  <c r="J77" i="13"/>
  <c r="K77" i="13"/>
  <c r="K76" i="13"/>
  <c r="J76" i="13"/>
  <c r="R45" i="13"/>
  <c r="J73" i="13"/>
  <c r="K73" i="13"/>
  <c r="J79" i="13"/>
  <c r="K79" i="13"/>
  <c r="R39" i="13"/>
  <c r="K68" i="13"/>
  <c r="J68" i="13"/>
  <c r="K72" i="13"/>
  <c r="J72" i="13"/>
  <c r="R44" i="13"/>
  <c r="R42" i="13"/>
  <c r="J71" i="13"/>
  <c r="K71" i="13"/>
  <c r="J66" i="13"/>
  <c r="K66" i="13"/>
  <c r="R37" i="13"/>
  <c r="J70" i="13"/>
  <c r="K70" i="13"/>
  <c r="J65" i="13"/>
  <c r="K65" i="13"/>
  <c r="R40" i="13"/>
  <c r="J75" i="13"/>
  <c r="K75" i="13"/>
  <c r="J63" i="13"/>
  <c r="K63" i="13"/>
  <c r="F31" i="13"/>
  <c r="J31" i="13"/>
  <c r="I31" i="13"/>
  <c r="S31" i="13"/>
  <c r="I57" i="13"/>
  <c r="O57" i="13"/>
  <c r="M57" i="13"/>
  <c r="F57" i="13"/>
  <c r="G57" i="13"/>
  <c r="E57" i="13"/>
  <c r="M31" i="13"/>
  <c r="N31" i="13"/>
  <c r="O31" i="13"/>
  <c r="Q31" i="13"/>
  <c r="K31" i="13"/>
  <c r="R31" i="13" l="1"/>
  <c r="J57" i="13"/>
  <c r="N57" i="13"/>
  <c r="G31" i="13"/>
  <c r="U31" i="13" s="1"/>
  <c r="S57" i="13"/>
  <c r="U57" i="13" s="1"/>
  <c r="Q57" i="13"/>
  <c r="R57" i="13" l="1"/>
</calcChain>
</file>

<file path=xl/sharedStrings.xml><?xml version="1.0" encoding="utf-8"?>
<sst xmlns="http://schemas.openxmlformats.org/spreadsheetml/2006/main" count="239" uniqueCount="61">
  <si>
    <t>Holiday</t>
  </si>
  <si>
    <t>Date</t>
  </si>
  <si>
    <t>New Years</t>
  </si>
  <si>
    <t>President's Day</t>
  </si>
  <si>
    <t>Patriot's Day</t>
  </si>
  <si>
    <t>Memorial Day</t>
  </si>
  <si>
    <t>Independence Day</t>
  </si>
  <si>
    <t>Labor Day</t>
  </si>
  <si>
    <t>Columbus Day</t>
  </si>
  <si>
    <t>Veteran's Day</t>
  </si>
  <si>
    <t>Thanksgiving Day</t>
  </si>
  <si>
    <t>Christmas Day</t>
  </si>
  <si>
    <t>Versant Power - Bangor Hydro District</t>
  </si>
  <si>
    <t>Small Standard Offer Group</t>
  </si>
  <si>
    <t>Note : Hourly loads include losses and unaccounted for energy (UFE), and are taken from the Daily Settlements</t>
  </si>
  <si>
    <t>Note : Data in kWhs</t>
  </si>
  <si>
    <t>Note : Peak hours = weekdays HE08 - HE23; Off-Peak hours = weekdays HE01 - HE07 and HE24 &amp; weekends/holidays HE01 - HE24</t>
  </si>
  <si>
    <t>Standard Offer Customers Only</t>
  </si>
  <si>
    <t>RESIDENTIAL</t>
  </si>
  <si>
    <t>SMALL COMMERCIAL</t>
  </si>
  <si>
    <t>LIGHTING</t>
  </si>
  <si>
    <t>Total Small Standard Offer Customers Only</t>
  </si>
  <si>
    <t>Month</t>
  </si>
  <si>
    <t xml:space="preserve">Year  </t>
  </si>
  <si>
    <t xml:space="preserve">Peak kWh </t>
  </si>
  <si>
    <t xml:space="preserve">Off-Pk kWh </t>
  </si>
  <si>
    <t xml:space="preserve">Total kWh </t>
  </si>
  <si>
    <t>Check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</si>
  <si>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</si>
  <si>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</si>
  <si>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</si>
  <si>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</si>
  <si>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</si>
  <si>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</si>
  <si>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</si>
  <si>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</si>
  <si>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</si>
  <si>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</si>
  <si>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</si>
  <si>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</si>
  <si>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Customers</t>
  </si>
  <si>
    <t>Non-Coincident Peak by Month</t>
  </si>
  <si>
    <t>STANDARD OFFER CUSTOMERS ONLY</t>
  </si>
  <si>
    <t>ALL CUSTOMERS</t>
  </si>
  <si>
    <t>Peak</t>
  </si>
  <si>
    <t>Hr Ending</t>
  </si>
  <si>
    <t>VERSANT POWER</t>
  </si>
  <si>
    <t>SMALL STANDARD OFFER CLASS, Standard Offer Only Customers</t>
  </si>
  <si>
    <t>Date/Hour</t>
  </si>
  <si>
    <t>Off-Peak</t>
  </si>
  <si>
    <t>Total</t>
  </si>
  <si>
    <t>Year</t>
  </si>
  <si>
    <t>Max</t>
  </si>
  <si>
    <t>HE</t>
  </si>
  <si>
    <t>SMALL STANDARD OFFER CLASS, Standard Offer Only Residential Customers</t>
  </si>
  <si>
    <t>SMALL STANDARD OFFER CLASS, Standard Offer Only Small Commercial Customers</t>
  </si>
  <si>
    <t>SMALL STANDARD OFFER CLASS, Standard Offer Only Lighting Customers</t>
  </si>
  <si>
    <t>SMALL STANDARD OFFER CLASS, All Customers</t>
  </si>
  <si>
    <t>SMALL STANDARD OFFER CLASS, All Residential Customers</t>
  </si>
  <si>
    <t>SMALL STANDARD OFFER CLASS, All Small Commercial Customers</t>
  </si>
  <si>
    <t>SMALL STANDARD OFFER CLASS, All Lighting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</si>
</sst>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0" tint="-0.249977111117893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1"/>
      <name val="Calibri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</cellStyleXfs>
  <cellXfs count="53">
    <xf numFmtId="0" fontId="0" fillId="0" borderId="0" xfId="0"/>
    <xf numFmtId="1" fontId="1" fillId="0" borderId="0" xfId="1" applyNumberFormat="1"/>
    <xf numFmtId="0" fontId="1" fillId="0" borderId="0" xfId="1"/>
    <xf numFmtId="1" fontId="1" fillId="0" borderId="1" xfId="1" applyNumberFormat="1" applyBorder="1"/>
    <xf numFmtId="164" fontId="1" fillId="0" borderId="0" xfId="1" applyNumberFormat="1"/>
    <xf numFmtId="3" fontId="1" fillId="0" borderId="0" xfId="1" applyNumberFormat="1"/>
    <xf numFmtId="15" fontId="1" fillId="0" borderId="1" xfId="1" applyNumberFormat="1" applyBorder="1"/>
    <xf numFmtId="3" fontId="1" fillId="0" borderId="1" xfId="1" applyNumberFormat="1" applyBorder="1"/>
    <xf numFmtId="3" fontId="2" fillId="0" borderId="0" xfId="2" applyNumberFormat="1"/>
    <xf numFmtId="3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3" fontId="0" fillId="0" borderId="0" xfId="0" applyNumberFormat="1"/>
    <xf numFmtId="14" fontId="1" fillId="0" borderId="0" xfId="1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left"/>
    </xf>
    <xf numFmtId="15" fontId="0" fillId="0" borderId="1" xfId="0" applyNumberFormat="1" applyBorder="1"/>
    <xf numFmtId="3" fontId="0" fillId="0" borderId="1" xfId="0" applyNumberFormat="1" applyBorder="1"/>
    <xf numFmtId="164" fontId="0" fillId="0" borderId="0" xfId="0" applyNumberFormat="1"/>
    <xf numFmtId="3" fontId="0" fillId="0" borderId="0" xfId="2" applyNumberFormat="1" applyFont="1"/>
    <xf numFmtId="165" fontId="0" fillId="0" borderId="0" xfId="4" applyNumberFormat="1" applyFont="1"/>
    <xf numFmtId="14" fontId="0" fillId="0" borderId="0" xfId="0" applyNumberFormat="1"/>
    <xf numFmtId="0" fontId="7" fillId="0" borderId="0" xfId="5" applyFont="1" applyAlignment="1">
      <alignment horizontal="left"/>
    </xf>
    <xf numFmtId="0" fontId="6" fillId="0" borderId="0" xfId="0" applyFont="1"/>
    <xf numFmtId="0" fontId="8" fillId="0" borderId="0" xfId="1" applyFont="1"/>
    <xf numFmtId="3" fontId="8" fillId="0" borderId="0" xfId="1" applyNumberFormat="1" applyFont="1"/>
    <xf numFmtId="0" fontId="8" fillId="0" borderId="0" xfId="1" applyFont="1" applyAlignment="1">
      <alignment horizontal="center"/>
    </xf>
    <xf numFmtId="0" fontId="5" fillId="0" borderId="0" xfId="0" applyFont="1"/>
    <xf numFmtId="3" fontId="0" fillId="2" borderId="0" xfId="0" applyNumberFormat="1" applyFill="1"/>
    <xf numFmtId="3" fontId="1" fillId="2" borderId="0" xfId="1" applyNumberFormat="1" applyFill="1"/>
    <xf numFmtId="0" fontId="1" fillId="2" borderId="0" xfId="1" applyFill="1"/>
    <xf numFmtId="3" fontId="1" fillId="2" borderId="0" xfId="1" applyNumberFormat="1" applyFill="1" applyAlignment="1">
      <alignment horizontal="centerContinuous"/>
    </xf>
    <xf numFmtId="3" fontId="0" fillId="3" borderId="0" xfId="0" applyNumberFormat="1" applyFill="1"/>
    <xf numFmtId="3" fontId="1" fillId="3" borderId="0" xfId="1" applyNumberFormat="1" applyFill="1"/>
    <xf numFmtId="0" fontId="1" fillId="3" borderId="0" xfId="1" applyFill="1"/>
    <xf numFmtId="3" fontId="1" fillId="3" borderId="0" xfId="1" applyNumberFormat="1" applyFill="1" applyAlignment="1">
      <alignment horizontal="centerContinuous"/>
    </xf>
    <xf numFmtId="3" fontId="8" fillId="0" borderId="0" xfId="1" applyNumberFormat="1" applyFont="1" applyAlignment="1">
      <alignment horizontal="center"/>
    </xf>
    <xf numFmtId="9" fontId="1" fillId="0" borderId="0" xfId="7" applyFont="1"/>
    <xf numFmtId="43" fontId="1" fillId="0" borderId="0" xfId="1" applyNumberFormat="1"/>
    <xf numFmtId="165" fontId="0" fillId="0" borderId="0" xfId="4" applyNumberFormat="1" applyFont="1" applyFill="1"/>
    <xf numFmtId="0" fontId="0" fillId="5" borderId="4" xfId="0" applyFill="1" applyBorder="1"/>
    <xf numFmtId="14" fontId="0" fillId="0" borderId="5" xfId="0" applyNumberFormat="1" applyBorder="1"/>
    <xf numFmtId="0" fontId="0" fillId="4" borderId="4" xfId="0" applyFill="1" applyBorder="1"/>
    <xf numFmtId="14" fontId="0" fillId="4" borderId="5" xfId="0" applyNumberFormat="1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right"/>
    </xf>
    <xf numFmtId="0" fontId="0" fillId="4" borderId="6" xfId="0" applyFill="1" applyBorder="1"/>
    <xf numFmtId="14" fontId="0" fillId="4" borderId="7" xfId="0" applyNumberFormat="1" applyFill="1" applyBorder="1"/>
    <xf numFmtId="0" fontId="9" fillId="0" borderId="0" xfId="0" applyFont="1" applyAlignment="1">
      <alignment horizontal="center"/>
    </xf>
    <xf numFmtId="3" fontId="10" fillId="0" borderId="0" xfId="1" applyNumberFormat="1" applyFont="1"/>
    <xf numFmtId="3" fontId="11" fillId="0" borderId="0" xfId="0" applyNumberFormat="1" applyFont="1"/>
    <xf numFmtId="3" fontId="12" fillId="0" borderId="0" xfId="2" applyNumberFormat="1" applyFont="1"/>
    <xf numFmtId="9" fontId="1" fillId="0" borderId="0" xfId="7" applyFont="1" applyFill="1"/>
    <xf numFmtId="165" fontId="1" fillId="0" borderId="0" xfId="4" applyNumberFormat="1" applyFont="1"/>
  </cellXfs>
  <cellStyles count="17">
    <cellStyle name="Comma" xfId="4" builtinId="3"/>
    <cellStyle name="Comma 2" xfId="6" xr:uid="{E7864BE3-A4C1-4622-97A6-8699182F4BD5}"/>
    <cellStyle name="Comma 3" xfId="10" xr:uid="{04C83129-403C-41A9-8493-5A9BE2DBC7A8}"/>
    <cellStyle name="Comma 4" xfId="14" xr:uid="{EC3EE87F-3493-49F3-AEE3-5FB84A09DA91}"/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3 2" xfId="9" xr:uid="{EB5980A3-5DA2-40D8-87A5-7ED4387C2B6B}"/>
    <cellStyle name="Normal 3 3" xfId="13" xr:uid="{062F82D4-12CC-46A5-B384-5C4AA9BC2654}"/>
    <cellStyle name="Normal 4" xfId="8" xr:uid="{569DAD83-C50C-4164-BD3E-5D854204B9B4}"/>
    <cellStyle name="Normal 5" xfId="12" xr:uid="{2ACC1B63-CBC2-4B35-821A-82374FD07FE7}"/>
    <cellStyle name="Normal 6" xfId="11" xr:uid="{AC7C01C1-2901-46F4-9349-C83D9299A8A8}"/>
    <cellStyle name="Normal 6 2" xfId="16" xr:uid="{61AE75D6-986C-4426-BF98-EE59658692AE}"/>
    <cellStyle name="Normal_2008YTD_BD_ahm" xfId="5" xr:uid="{0B5C52C2-E543-486D-AFFF-54B51718538D}"/>
    <cellStyle name="Percent" xfId="7" builtinId="5"/>
    <cellStyle name="Percent 2" xfId="15" xr:uid="{C09E420E-709C-49A9-B10F-0B9A8407BC7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7D80-3FD0-4BC8-B6A3-76096F68F30C}">
  <sheetPr codeName="Sheet10">
    <tabColor theme="3" tint="0.79998168889431442"/>
  </sheetPr>
  <dimension ref="B1:D24"/>
  <sheetViews>
    <sheetView workbookViewId="0">
      <selection activeCell="E20" sqref="E20"/>
    </sheetView>
  </sheetViews>
  <sheetFormatPr defaultRowHeight="15"/>
  <cols>
    <col min="2" max="2" width="16.140625" bestFit="1" customWidth="1"/>
    <col min="3" max="3" width="10.5703125" bestFit="1" customWidth="1"/>
  </cols>
  <sheetData>
    <row r="1" spans="2:4" ht="15.75" thickBot="1"/>
    <row r="2" spans="2:4">
      <c r="B2" s="43" t="s">
        <v>0</v>
      </c>
      <c r="C2" s="44" t="s">
        <v>1</v>
      </c>
    </row>
    <row r="3" spans="2:4">
      <c r="B3" s="39" t="s">
        <v>2</v>
      </c>
      <c r="C3" s="40">
        <v>45292</v>
      </c>
      <c r="D3" s="47">
        <v>1</v>
      </c>
    </row>
    <row r="4" spans="2:4">
      <c r="B4" s="41" t="s">
        <v>3</v>
      </c>
      <c r="C4" s="42">
        <v>45341</v>
      </c>
      <c r="D4" s="47">
        <v>1</v>
      </c>
    </row>
    <row r="5" spans="2:4">
      <c r="B5" s="39" t="s">
        <v>4</v>
      </c>
      <c r="C5" s="40">
        <v>45397</v>
      </c>
      <c r="D5" s="47">
        <v>1</v>
      </c>
    </row>
    <row r="6" spans="2:4">
      <c r="B6" s="41" t="s">
        <v>5</v>
      </c>
      <c r="C6" s="42">
        <v>45439</v>
      </c>
      <c r="D6" s="47">
        <v>1</v>
      </c>
    </row>
    <row r="7" spans="2:4">
      <c r="B7" s="39" t="s">
        <v>6</v>
      </c>
      <c r="C7" s="40">
        <v>45477</v>
      </c>
      <c r="D7" s="47">
        <v>1</v>
      </c>
    </row>
    <row r="8" spans="2:4">
      <c r="B8" s="41" t="s">
        <v>7</v>
      </c>
      <c r="C8" s="42">
        <v>45537</v>
      </c>
      <c r="D8" s="47">
        <v>1</v>
      </c>
    </row>
    <row r="9" spans="2:4">
      <c r="B9" s="41" t="s">
        <v>8</v>
      </c>
      <c r="C9" s="40">
        <v>45579</v>
      </c>
      <c r="D9" s="47">
        <v>1</v>
      </c>
    </row>
    <row r="10" spans="2:4">
      <c r="B10" s="39" t="s">
        <v>9</v>
      </c>
      <c r="C10" s="42">
        <v>45607</v>
      </c>
      <c r="D10" s="47">
        <v>1</v>
      </c>
    </row>
    <row r="11" spans="2:4">
      <c r="B11" s="41" t="s">
        <v>10</v>
      </c>
      <c r="C11" s="40">
        <v>45624</v>
      </c>
      <c r="D11" s="47">
        <v>1</v>
      </c>
    </row>
    <row r="12" spans="2:4">
      <c r="B12" s="39" t="s">
        <v>10</v>
      </c>
      <c r="C12" s="42">
        <v>45625</v>
      </c>
      <c r="D12" s="47">
        <v>1</v>
      </c>
    </row>
    <row r="13" spans="2:4">
      <c r="B13" s="41" t="s">
        <v>11</v>
      </c>
      <c r="C13" s="40">
        <v>45651</v>
      </c>
      <c r="D13" s="47">
        <v>1</v>
      </c>
    </row>
    <row r="14" spans="2:4">
      <c r="B14" s="41" t="s">
        <v>2</v>
      </c>
      <c r="C14" s="42">
        <v>45658</v>
      </c>
      <c r="D14" s="47">
        <v>1</v>
      </c>
    </row>
    <row r="15" spans="2:4">
      <c r="B15" s="39" t="s">
        <v>3</v>
      </c>
      <c r="C15" s="40">
        <v>45705</v>
      </c>
      <c r="D15" s="47">
        <v>1</v>
      </c>
    </row>
    <row r="16" spans="2:4">
      <c r="B16" s="41" t="s">
        <v>4</v>
      </c>
      <c r="C16" s="42">
        <v>45768</v>
      </c>
      <c r="D16" s="47">
        <v>1</v>
      </c>
    </row>
    <row r="17" spans="2:4">
      <c r="B17" s="39" t="s">
        <v>5</v>
      </c>
      <c r="C17" s="40">
        <v>45803</v>
      </c>
      <c r="D17" s="47">
        <v>1</v>
      </c>
    </row>
    <row r="18" spans="2:4">
      <c r="B18" s="41" t="s">
        <v>6</v>
      </c>
      <c r="C18" s="42">
        <v>45842</v>
      </c>
      <c r="D18" s="47">
        <v>1</v>
      </c>
    </row>
    <row r="19" spans="2:4">
      <c r="B19" s="41" t="s">
        <v>7</v>
      </c>
      <c r="C19" s="40">
        <v>45901</v>
      </c>
      <c r="D19" s="47">
        <v>1</v>
      </c>
    </row>
    <row r="20" spans="2:4">
      <c r="B20" s="39" t="s">
        <v>8</v>
      </c>
      <c r="C20" s="42">
        <v>45943</v>
      </c>
      <c r="D20" s="47">
        <v>1</v>
      </c>
    </row>
    <row r="21" spans="2:4">
      <c r="B21" s="41" t="s">
        <v>9</v>
      </c>
      <c r="C21" s="40">
        <v>46002</v>
      </c>
      <c r="D21" s="47">
        <v>1</v>
      </c>
    </row>
    <row r="22" spans="2:4">
      <c r="B22" s="39" t="s">
        <v>10</v>
      </c>
      <c r="C22" s="42">
        <v>45988</v>
      </c>
      <c r="D22" s="47">
        <v>1</v>
      </c>
    </row>
    <row r="23" spans="2:4">
      <c r="B23" s="41" t="s">
        <v>10</v>
      </c>
      <c r="C23" s="40">
        <v>45989</v>
      </c>
      <c r="D23" s="47">
        <v>1</v>
      </c>
    </row>
    <row r="24" spans="2:4" ht="15.75" thickBot="1">
      <c r="B24" s="45" t="s">
        <v>11</v>
      </c>
      <c r="C24" s="46">
        <v>46016</v>
      </c>
      <c r="D24" s="4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39997558519241921"/>
  </sheetPr>
  <dimension ref="A1:AK739"/>
  <sheetViews>
    <sheetView zoomScale="73" zoomScaleNormal="73" workbookViewId="0">
      <pane xSplit="1" ySplit="8" topLeftCell="L403" activePane="bottomRight" state="frozen"/>
      <selection pane="bottomRight" activeCell="V416" sqref="V416"/>
      <selection pane="bottomLeft" activeCell="A9" sqref="A9"/>
      <selection pane="topRight" activeCell="B1" sqref="B1"/>
    </sheetView>
  </sheetViews>
  <sheetFormatPr defaultColWidth="9.28515625" defaultRowHeight="15"/>
  <cols>
    <col min="1" max="1" width="22.28515625" style="2" customWidth="1"/>
    <col min="2" max="2" width="10.140625" style="5" bestFit="1" customWidth="1"/>
    <col min="3" max="6" width="9.28515625" style="5" bestFit="1"/>
    <col min="7" max="21" width="10.140625" style="5" bestFit="1" customWidth="1"/>
    <col min="22" max="24" width="10.28515625" style="5" bestFit="1" customWidth="1"/>
    <col min="25" max="26" width="10.140625" style="5" bestFit="1" customWidth="1"/>
    <col min="27" max="27" width="2.28515625" style="2" hidden="1" customWidth="1"/>
    <col min="28" max="28" width="2.28515625" hidden="1" customWidth="1"/>
    <col min="29" max="31" width="0" style="2" hidden="1" customWidth="1"/>
    <col min="32" max="32" width="4.7109375" style="2" hidden="1" customWidth="1"/>
    <col min="33" max="33" width="6.5703125" style="2" hidden="1" customWidth="1"/>
    <col min="34" max="34" width="0" style="2" hidden="1" customWidth="1"/>
    <col min="35" max="35" width="4.28515625" style="2" hidden="1" customWidth="1"/>
    <col min="36" max="36" width="0" style="2" hidden="1" customWidth="1"/>
    <col min="37" max="37" width="3.7109375" style="2" hidden="1" customWidth="1"/>
    <col min="38" max="16384" width="9.28515625" style="2"/>
  </cols>
  <sheetData>
    <row r="1" spans="1:37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7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7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7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7">
      <c r="A7" s="5"/>
      <c r="Z7"/>
    </row>
    <row r="8" spans="1:37" ht="15.75" thickBot="1">
      <c r="A8" s="7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37" ht="15.75" thickTop="1">
      <c r="A9" s="17">
        <v>45658</v>
      </c>
      <c r="B9" s="19">
        <v>1151</v>
      </c>
      <c r="C9" s="19">
        <v>1176</v>
      </c>
      <c r="D9" s="19">
        <v>1053</v>
      </c>
      <c r="E9" s="19">
        <v>956</v>
      </c>
      <c r="F9" s="19">
        <v>892</v>
      </c>
      <c r="G9" s="19">
        <v>770</v>
      </c>
      <c r="H9" s="19">
        <v>701</v>
      </c>
      <c r="I9" s="19">
        <v>633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895</v>
      </c>
      <c r="S9" s="19">
        <v>886</v>
      </c>
      <c r="T9" s="19">
        <v>900</v>
      </c>
      <c r="U9" s="19">
        <v>885</v>
      </c>
      <c r="V9" s="19">
        <v>971</v>
      </c>
      <c r="W9" s="19">
        <v>1053</v>
      </c>
      <c r="X9" s="19">
        <v>1116</v>
      </c>
      <c r="Y9" s="19">
        <v>1001</v>
      </c>
      <c r="Z9" s="38">
        <v>0</v>
      </c>
      <c r="AA9" s="2">
        <f>IFERROR(INDEX('Holiday Schedule'!$D$3:$D$24,MATCH(A9,'Holiday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15039</v>
      </c>
      <c r="AE9" s="5">
        <f>SUM(B9:Y9)</f>
        <v>15039</v>
      </c>
      <c r="AG9" s="2">
        <f>MONTH(A9)</f>
        <v>1</v>
      </c>
      <c r="AH9" s="2">
        <f>YEAR(A9)</f>
        <v>2025</v>
      </c>
      <c r="AJ9" s="5">
        <f>MAX(B9:Y9)</f>
        <v>1176</v>
      </c>
      <c r="AK9" s="2">
        <f>IF(AE9&gt;0,INDEX(B$8:Y$8,MATCH(AJ9,B9:Y9,0)),"")</f>
        <v>2</v>
      </c>
    </row>
    <row r="10" spans="1:37">
      <c r="A10" s="17">
        <v>45659</v>
      </c>
      <c r="B10" s="19">
        <v>907</v>
      </c>
      <c r="C10" s="19">
        <v>858</v>
      </c>
      <c r="D10" s="19">
        <v>872</v>
      </c>
      <c r="E10" s="19">
        <v>831</v>
      </c>
      <c r="F10" s="19">
        <v>882</v>
      </c>
      <c r="G10" s="19">
        <v>895</v>
      </c>
      <c r="H10" s="19">
        <v>840</v>
      </c>
      <c r="I10" s="19">
        <v>606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921</v>
      </c>
      <c r="S10" s="19">
        <v>928</v>
      </c>
      <c r="T10" s="19">
        <v>912</v>
      </c>
      <c r="U10" s="19">
        <v>856</v>
      </c>
      <c r="V10" s="19">
        <v>867</v>
      </c>
      <c r="W10" s="19">
        <v>901</v>
      </c>
      <c r="X10" s="19">
        <v>983</v>
      </c>
      <c r="Y10" s="19">
        <v>967</v>
      </c>
      <c r="Z10" s="38">
        <v>0</v>
      </c>
      <c r="AA10" s="2">
        <f>IFERROR(INDEX('Holiday Schedule'!$D$3:$D$24,MATCH(A10,'Holiday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6974</v>
      </c>
      <c r="AD10" s="5">
        <f t="shared" ref="AD10:AD73" si="2">AE10-AC10</f>
        <v>7052</v>
      </c>
      <c r="AE10" s="5">
        <f t="shared" ref="AE10:AE73" si="3">SUM(B10:Y10)</f>
        <v>14026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983</v>
      </c>
      <c r="AK10" s="2">
        <f t="shared" ref="AK10:AK73" si="7">IF(AE10&gt;0,INDEX(B$8:Y$8,MATCH(AJ10,B10:Y10,0)),"")</f>
        <v>23</v>
      </c>
    </row>
    <row r="11" spans="1:37">
      <c r="A11" s="17">
        <v>45660</v>
      </c>
      <c r="B11" s="19">
        <v>972</v>
      </c>
      <c r="C11" s="19">
        <v>971</v>
      </c>
      <c r="D11" s="19">
        <v>983</v>
      </c>
      <c r="E11" s="19">
        <v>978</v>
      </c>
      <c r="F11" s="19">
        <v>1006</v>
      </c>
      <c r="G11" s="19">
        <v>968</v>
      </c>
      <c r="H11" s="19">
        <v>919</v>
      </c>
      <c r="I11" s="19">
        <v>654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952</v>
      </c>
      <c r="S11" s="19">
        <v>980</v>
      </c>
      <c r="T11" s="19">
        <v>924</v>
      </c>
      <c r="U11" s="19">
        <v>879</v>
      </c>
      <c r="V11" s="19">
        <v>921</v>
      </c>
      <c r="W11" s="19">
        <v>996</v>
      </c>
      <c r="X11" s="19">
        <v>1044</v>
      </c>
      <c r="Y11" s="19">
        <v>1066</v>
      </c>
      <c r="Z11" s="38">
        <v>0</v>
      </c>
      <c r="AA11" s="2">
        <f>IFERROR(INDEX('Holiday Schedule'!$D$3:$D$24,MATCH(A11,'Holiday Schedule'!$C$3:$C$24,0)),0)</f>
        <v>0</v>
      </c>
      <c r="AB11" s="2">
        <f t="shared" si="0"/>
        <v>6</v>
      </c>
      <c r="AC11" s="2">
        <f t="shared" si="1"/>
        <v>7350</v>
      </c>
      <c r="AD11" s="5">
        <f t="shared" si="2"/>
        <v>7863</v>
      </c>
      <c r="AE11" s="5">
        <f t="shared" si="3"/>
        <v>15213</v>
      </c>
      <c r="AG11" s="2">
        <f t="shared" si="4"/>
        <v>1</v>
      </c>
      <c r="AH11" s="2">
        <f t="shared" si="5"/>
        <v>2025</v>
      </c>
      <c r="AJ11" s="5">
        <f t="shared" si="6"/>
        <v>1066</v>
      </c>
      <c r="AK11" s="2">
        <f t="shared" si="7"/>
        <v>24</v>
      </c>
    </row>
    <row r="12" spans="1:37">
      <c r="A12" s="17">
        <v>45661</v>
      </c>
      <c r="B12" s="19">
        <v>1128</v>
      </c>
      <c r="C12" s="19">
        <v>1109</v>
      </c>
      <c r="D12" s="19">
        <v>1153</v>
      </c>
      <c r="E12" s="19">
        <v>1208</v>
      </c>
      <c r="F12" s="19">
        <v>1204</v>
      </c>
      <c r="G12" s="19">
        <v>1138</v>
      </c>
      <c r="H12" s="19">
        <v>1097</v>
      </c>
      <c r="I12" s="19">
        <v>816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1062</v>
      </c>
      <c r="S12" s="19">
        <v>1035</v>
      </c>
      <c r="T12" s="19">
        <v>1078</v>
      </c>
      <c r="U12" s="19">
        <v>1071</v>
      </c>
      <c r="V12" s="19">
        <v>1140</v>
      </c>
      <c r="W12" s="19">
        <v>1257</v>
      </c>
      <c r="X12" s="19">
        <v>1377</v>
      </c>
      <c r="Y12" s="19">
        <v>1416</v>
      </c>
      <c r="Z12" s="38">
        <v>0</v>
      </c>
      <c r="AA12" s="2">
        <f>IFERROR(INDEX('Holiday Schedule'!$D$3:$D$24,MATCH(A12,'Holiday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18289</v>
      </c>
      <c r="AE12" s="5">
        <f t="shared" si="3"/>
        <v>18289</v>
      </c>
      <c r="AG12" s="2">
        <f t="shared" si="4"/>
        <v>1</v>
      </c>
      <c r="AH12" s="2">
        <f t="shared" si="5"/>
        <v>2025</v>
      </c>
      <c r="AJ12" s="5">
        <f t="shared" si="6"/>
        <v>1416</v>
      </c>
      <c r="AK12" s="2">
        <f t="shared" si="7"/>
        <v>24</v>
      </c>
    </row>
    <row r="13" spans="1:37">
      <c r="A13" s="17">
        <v>45662</v>
      </c>
      <c r="B13" s="19">
        <v>1420</v>
      </c>
      <c r="C13" s="19">
        <v>1420</v>
      </c>
      <c r="D13" s="19">
        <v>1352</v>
      </c>
      <c r="E13" s="19">
        <v>1318</v>
      </c>
      <c r="F13" s="19">
        <v>1277</v>
      </c>
      <c r="G13" s="19">
        <v>1192</v>
      </c>
      <c r="H13" s="19">
        <v>1073</v>
      </c>
      <c r="I13" s="19">
        <v>805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1146</v>
      </c>
      <c r="S13" s="19">
        <v>1094</v>
      </c>
      <c r="T13" s="19">
        <v>1098</v>
      </c>
      <c r="U13" s="19">
        <v>1076</v>
      </c>
      <c r="V13" s="19">
        <v>1092</v>
      </c>
      <c r="W13" s="19">
        <v>1150</v>
      </c>
      <c r="X13" s="19">
        <v>1219</v>
      </c>
      <c r="Y13" s="19">
        <v>1225</v>
      </c>
      <c r="Z13" s="38">
        <v>0</v>
      </c>
      <c r="AA13" s="2">
        <f>IFERROR(INDEX('Holiday Schedule'!$D$3:$D$24,MATCH(A13,'Holiday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18957</v>
      </c>
      <c r="AE13" s="5">
        <f t="shared" si="3"/>
        <v>18957</v>
      </c>
      <c r="AG13" s="2">
        <f t="shared" si="4"/>
        <v>1</v>
      </c>
      <c r="AH13" s="2">
        <f t="shared" si="5"/>
        <v>2025</v>
      </c>
      <c r="AJ13" s="5">
        <f t="shared" si="6"/>
        <v>1420</v>
      </c>
      <c r="AK13" s="2">
        <f t="shared" si="7"/>
        <v>1</v>
      </c>
    </row>
    <row r="14" spans="1:37">
      <c r="A14" s="17">
        <v>45663</v>
      </c>
      <c r="B14" s="19">
        <v>1218</v>
      </c>
      <c r="C14" s="19">
        <v>1251</v>
      </c>
      <c r="D14" s="19">
        <v>1281</v>
      </c>
      <c r="E14" s="19">
        <v>1267</v>
      </c>
      <c r="F14" s="19">
        <v>1297</v>
      </c>
      <c r="G14" s="19">
        <v>1305</v>
      </c>
      <c r="H14" s="19">
        <v>1312</v>
      </c>
      <c r="I14" s="19">
        <v>895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1209</v>
      </c>
      <c r="S14" s="19">
        <v>1201</v>
      </c>
      <c r="T14" s="19">
        <v>1190</v>
      </c>
      <c r="U14" s="19">
        <v>1145</v>
      </c>
      <c r="V14" s="19">
        <v>1212</v>
      </c>
      <c r="W14" s="19">
        <v>1280</v>
      </c>
      <c r="X14" s="19">
        <v>1338</v>
      </c>
      <c r="Y14" s="19">
        <v>1373</v>
      </c>
      <c r="Z14" s="38">
        <v>0</v>
      </c>
      <c r="AA14" s="2">
        <f>IFERROR(INDEX('Holiday Schedule'!$D$3:$D$24,MATCH(A14,'Holiday Schedule'!$C$3:$C$24,0)),0)</f>
        <v>0</v>
      </c>
      <c r="AB14" s="2">
        <f t="shared" si="0"/>
        <v>2</v>
      </c>
      <c r="AC14" s="2">
        <f t="shared" si="1"/>
        <v>9470</v>
      </c>
      <c r="AD14" s="5">
        <f t="shared" si="2"/>
        <v>10304</v>
      </c>
      <c r="AE14" s="5">
        <f t="shared" si="3"/>
        <v>19774</v>
      </c>
      <c r="AG14" s="2">
        <f t="shared" si="4"/>
        <v>1</v>
      </c>
      <c r="AH14" s="2">
        <f t="shared" si="5"/>
        <v>2025</v>
      </c>
      <c r="AJ14" s="5">
        <f t="shared" si="6"/>
        <v>1373</v>
      </c>
      <c r="AK14" s="2">
        <f t="shared" si="7"/>
        <v>24</v>
      </c>
    </row>
    <row r="15" spans="1:37">
      <c r="A15" s="17">
        <v>45664</v>
      </c>
      <c r="B15" s="19">
        <v>1407</v>
      </c>
      <c r="C15" s="19">
        <v>1424</v>
      </c>
      <c r="D15" s="19">
        <v>1473</v>
      </c>
      <c r="E15" s="19">
        <v>1423</v>
      </c>
      <c r="F15" s="19">
        <v>1431</v>
      </c>
      <c r="G15" s="19">
        <v>1386</v>
      </c>
      <c r="H15" s="19">
        <v>1259</v>
      </c>
      <c r="I15" s="19">
        <v>872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1143</v>
      </c>
      <c r="S15" s="19">
        <v>1133</v>
      </c>
      <c r="T15" s="19">
        <v>1114</v>
      </c>
      <c r="U15" s="19">
        <v>1064</v>
      </c>
      <c r="V15" s="19">
        <v>1114</v>
      </c>
      <c r="W15" s="19">
        <v>1170</v>
      </c>
      <c r="X15" s="19">
        <v>1218</v>
      </c>
      <c r="Y15" s="19">
        <v>1253</v>
      </c>
      <c r="Z15" s="38">
        <v>0</v>
      </c>
      <c r="AA15" s="2">
        <f>IFERROR(INDEX('Holiday Schedule'!$D$3:$D$24,MATCH(A15,'Holiday Schedule'!$C$3:$C$24,0)),0)</f>
        <v>0</v>
      </c>
      <c r="AB15" s="2">
        <f t="shared" si="0"/>
        <v>3</v>
      </c>
      <c r="AC15" s="2">
        <f t="shared" si="1"/>
        <v>8828</v>
      </c>
      <c r="AD15" s="5">
        <f t="shared" si="2"/>
        <v>11056</v>
      </c>
      <c r="AE15" s="5">
        <f t="shared" si="3"/>
        <v>19884</v>
      </c>
      <c r="AG15" s="2">
        <f t="shared" si="4"/>
        <v>1</v>
      </c>
      <c r="AH15" s="2">
        <f t="shared" si="5"/>
        <v>2025</v>
      </c>
      <c r="AJ15" s="5">
        <f t="shared" si="6"/>
        <v>1473</v>
      </c>
      <c r="AK15" s="2">
        <f t="shared" si="7"/>
        <v>3</v>
      </c>
    </row>
    <row r="16" spans="1:37">
      <c r="A16" s="17">
        <v>45665</v>
      </c>
      <c r="B16" s="19">
        <v>1240</v>
      </c>
      <c r="C16" s="19">
        <v>1264</v>
      </c>
      <c r="D16" s="19">
        <v>1289</v>
      </c>
      <c r="E16" s="19">
        <v>1299</v>
      </c>
      <c r="F16" s="19">
        <v>1326</v>
      </c>
      <c r="G16" s="19">
        <v>1251</v>
      </c>
      <c r="H16" s="19">
        <v>1186</v>
      </c>
      <c r="I16" s="19">
        <v>818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1227</v>
      </c>
      <c r="S16" s="19">
        <v>1188</v>
      </c>
      <c r="T16" s="19">
        <v>1170</v>
      </c>
      <c r="U16" s="19">
        <v>1134</v>
      </c>
      <c r="V16" s="19">
        <v>1189</v>
      </c>
      <c r="W16" s="19">
        <v>1232</v>
      </c>
      <c r="X16" s="19">
        <v>1305</v>
      </c>
      <c r="Y16" s="19">
        <v>1338</v>
      </c>
      <c r="Z16" s="38">
        <v>0</v>
      </c>
      <c r="AA16" s="2">
        <f>IFERROR(INDEX('Holiday Schedule'!$D$3:$D$24,MATCH(A16,'Holiday Schedule'!$C$3:$C$24,0)),0)</f>
        <v>0</v>
      </c>
      <c r="AB16" s="2">
        <f t="shared" si="0"/>
        <v>4</v>
      </c>
      <c r="AC16" s="2">
        <f t="shared" si="1"/>
        <v>9263</v>
      </c>
      <c r="AD16" s="5">
        <f t="shared" si="2"/>
        <v>10193</v>
      </c>
      <c r="AE16" s="5">
        <f t="shared" si="3"/>
        <v>19456</v>
      </c>
      <c r="AG16" s="2">
        <f t="shared" si="4"/>
        <v>1</v>
      </c>
      <c r="AH16" s="2">
        <f t="shared" si="5"/>
        <v>2025</v>
      </c>
      <c r="AJ16" s="5">
        <f t="shared" si="6"/>
        <v>1338</v>
      </c>
      <c r="AK16" s="2">
        <f t="shared" si="7"/>
        <v>24</v>
      </c>
    </row>
    <row r="17" spans="1:37">
      <c r="A17" s="17">
        <v>45666</v>
      </c>
      <c r="B17" s="19">
        <v>1334</v>
      </c>
      <c r="C17" s="19">
        <v>1340</v>
      </c>
      <c r="D17" s="19">
        <v>1357</v>
      </c>
      <c r="E17" s="19">
        <v>1347</v>
      </c>
      <c r="F17" s="19">
        <v>1359</v>
      </c>
      <c r="G17" s="19">
        <v>1304</v>
      </c>
      <c r="H17" s="19">
        <v>1194</v>
      </c>
      <c r="I17" s="19">
        <v>825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1108</v>
      </c>
      <c r="S17" s="19">
        <v>1079</v>
      </c>
      <c r="T17" s="19">
        <v>1064</v>
      </c>
      <c r="U17" s="19">
        <v>1023</v>
      </c>
      <c r="V17" s="19">
        <v>1046</v>
      </c>
      <c r="W17" s="19">
        <v>1073</v>
      </c>
      <c r="X17" s="19">
        <v>1126</v>
      </c>
      <c r="Y17" s="19">
        <v>1121</v>
      </c>
      <c r="Z17" s="38">
        <v>0</v>
      </c>
      <c r="AA17" s="2">
        <f>IFERROR(INDEX('Holiday Schedule'!$D$3:$D$24,MATCH(A17,'Holiday Schedule'!$C$3:$C$24,0)),0)</f>
        <v>0</v>
      </c>
      <c r="AB17" s="2">
        <f t="shared" si="0"/>
        <v>5</v>
      </c>
      <c r="AC17" s="2">
        <f t="shared" si="1"/>
        <v>8344</v>
      </c>
      <c r="AD17" s="5">
        <f t="shared" si="2"/>
        <v>10356</v>
      </c>
      <c r="AE17" s="5">
        <f t="shared" si="3"/>
        <v>18700</v>
      </c>
      <c r="AG17" s="2">
        <f t="shared" si="4"/>
        <v>1</v>
      </c>
      <c r="AH17" s="2">
        <f t="shared" si="5"/>
        <v>2025</v>
      </c>
      <c r="AJ17" s="5">
        <f t="shared" si="6"/>
        <v>1359</v>
      </c>
      <c r="AK17" s="2">
        <f t="shared" si="7"/>
        <v>5</v>
      </c>
    </row>
    <row r="18" spans="1:37">
      <c r="A18" s="17">
        <v>45667</v>
      </c>
      <c r="B18" s="19">
        <v>1134</v>
      </c>
      <c r="C18" s="19">
        <v>1147</v>
      </c>
      <c r="D18" s="19">
        <v>1165</v>
      </c>
      <c r="E18" s="19">
        <v>1165</v>
      </c>
      <c r="F18" s="19">
        <v>1185</v>
      </c>
      <c r="G18" s="19">
        <v>1140</v>
      </c>
      <c r="H18" s="19">
        <v>1065</v>
      </c>
      <c r="I18" s="19">
        <v>727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1032</v>
      </c>
      <c r="S18" s="19">
        <v>1050</v>
      </c>
      <c r="T18" s="19">
        <v>1040</v>
      </c>
      <c r="U18" s="19">
        <v>1016</v>
      </c>
      <c r="V18" s="19">
        <v>1057</v>
      </c>
      <c r="W18" s="19">
        <v>1171</v>
      </c>
      <c r="X18" s="19">
        <v>1255</v>
      </c>
      <c r="Y18" s="19">
        <v>1283</v>
      </c>
      <c r="Z18" s="38">
        <v>0</v>
      </c>
      <c r="AA18" s="2">
        <f>IFERROR(INDEX('Holiday Schedule'!$D$3:$D$24,MATCH(A18,'Holiday Schedule'!$C$3:$C$24,0)),0)</f>
        <v>0</v>
      </c>
      <c r="AB18" s="2">
        <f t="shared" si="0"/>
        <v>6</v>
      </c>
      <c r="AC18" s="2">
        <f t="shared" si="1"/>
        <v>8348</v>
      </c>
      <c r="AD18" s="5">
        <f t="shared" si="2"/>
        <v>9284</v>
      </c>
      <c r="AE18" s="5">
        <f t="shared" si="3"/>
        <v>17632</v>
      </c>
      <c r="AG18" s="2">
        <f t="shared" si="4"/>
        <v>1</v>
      </c>
      <c r="AH18" s="2">
        <f t="shared" si="5"/>
        <v>2025</v>
      </c>
      <c r="AJ18" s="5">
        <f t="shared" si="6"/>
        <v>1283</v>
      </c>
      <c r="AK18" s="2">
        <f t="shared" si="7"/>
        <v>24</v>
      </c>
    </row>
    <row r="19" spans="1:37">
      <c r="A19" s="17">
        <v>45668</v>
      </c>
      <c r="B19" s="19">
        <v>1279</v>
      </c>
      <c r="C19" s="19">
        <v>1310</v>
      </c>
      <c r="D19" s="19">
        <v>1319</v>
      </c>
      <c r="E19" s="19">
        <v>1316</v>
      </c>
      <c r="F19" s="19">
        <v>1322</v>
      </c>
      <c r="G19" s="19">
        <v>1239</v>
      </c>
      <c r="H19" s="19">
        <v>1086</v>
      </c>
      <c r="I19" s="19">
        <v>825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1119</v>
      </c>
      <c r="S19" s="19">
        <v>1064</v>
      </c>
      <c r="T19" s="19">
        <v>1056</v>
      </c>
      <c r="U19" s="19">
        <v>1026</v>
      </c>
      <c r="V19" s="19">
        <v>1036</v>
      </c>
      <c r="W19" s="19">
        <v>1099</v>
      </c>
      <c r="X19" s="19">
        <v>1169</v>
      </c>
      <c r="Y19" s="19">
        <v>1217</v>
      </c>
      <c r="Z19" s="38">
        <v>0</v>
      </c>
      <c r="AA19" s="2">
        <f>IFERROR(INDEX('Holiday Schedule'!$D$3:$D$24,MATCH(A19,'Holiday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18482</v>
      </c>
      <c r="AE19" s="5">
        <f t="shared" si="3"/>
        <v>18482</v>
      </c>
      <c r="AG19" s="2">
        <f t="shared" si="4"/>
        <v>1</v>
      </c>
      <c r="AH19" s="2">
        <f t="shared" si="5"/>
        <v>2025</v>
      </c>
      <c r="AJ19" s="5">
        <f t="shared" si="6"/>
        <v>1322</v>
      </c>
      <c r="AK19" s="2">
        <f t="shared" si="7"/>
        <v>5</v>
      </c>
    </row>
    <row r="20" spans="1:37">
      <c r="A20" s="17">
        <v>45669</v>
      </c>
      <c r="B20" s="19">
        <v>1260</v>
      </c>
      <c r="C20" s="19">
        <v>1247</v>
      </c>
      <c r="D20" s="19">
        <v>1261</v>
      </c>
      <c r="E20" s="19">
        <v>1265</v>
      </c>
      <c r="F20" s="19">
        <v>1217</v>
      </c>
      <c r="G20" s="19">
        <v>1113</v>
      </c>
      <c r="H20" s="19">
        <v>1025</v>
      </c>
      <c r="I20" s="19">
        <v>780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1165</v>
      </c>
      <c r="S20" s="19">
        <v>1161</v>
      </c>
      <c r="T20" s="19">
        <v>1158</v>
      </c>
      <c r="U20" s="19">
        <v>1145</v>
      </c>
      <c r="V20" s="19">
        <v>1168</v>
      </c>
      <c r="W20" s="19">
        <v>1229</v>
      </c>
      <c r="X20" s="19">
        <v>1319</v>
      </c>
      <c r="Y20" s="19">
        <v>1358</v>
      </c>
      <c r="Z20" s="38">
        <v>0</v>
      </c>
      <c r="AA20" s="2">
        <f>IFERROR(INDEX('Holiday Schedule'!$D$3:$D$24,MATCH(A20,'Holiday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18871</v>
      </c>
      <c r="AE20" s="5">
        <f t="shared" si="3"/>
        <v>18871</v>
      </c>
      <c r="AG20" s="2">
        <f t="shared" si="4"/>
        <v>1</v>
      </c>
      <c r="AH20" s="2">
        <f t="shared" si="5"/>
        <v>2025</v>
      </c>
      <c r="AJ20" s="5">
        <f t="shared" si="6"/>
        <v>1358</v>
      </c>
      <c r="AK20" s="2">
        <f t="shared" si="7"/>
        <v>24</v>
      </c>
    </row>
    <row r="21" spans="1:37">
      <c r="A21" s="17">
        <v>45670</v>
      </c>
      <c r="B21" s="19">
        <v>1390</v>
      </c>
      <c r="C21" s="19">
        <v>1400</v>
      </c>
      <c r="D21" s="19">
        <v>1446</v>
      </c>
      <c r="E21" s="19">
        <v>1431</v>
      </c>
      <c r="F21" s="19">
        <v>1431</v>
      </c>
      <c r="G21" s="19">
        <v>1366</v>
      </c>
      <c r="H21" s="19">
        <v>1253</v>
      </c>
      <c r="I21" s="19">
        <v>879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1147</v>
      </c>
      <c r="S21" s="19">
        <v>1154</v>
      </c>
      <c r="T21" s="19">
        <v>1139</v>
      </c>
      <c r="U21" s="19">
        <v>1091</v>
      </c>
      <c r="V21" s="19">
        <v>1129</v>
      </c>
      <c r="W21" s="19">
        <v>1186</v>
      </c>
      <c r="X21" s="19">
        <v>1271</v>
      </c>
      <c r="Y21" s="19">
        <v>1301</v>
      </c>
      <c r="Z21" s="38">
        <v>0</v>
      </c>
      <c r="AA21" s="2">
        <f>IFERROR(INDEX('Holiday Schedule'!$D$3:$D$24,MATCH(A21,'Holiday Schedule'!$C$3:$C$24,0)),0)</f>
        <v>0</v>
      </c>
      <c r="AB21" s="2">
        <f t="shared" si="0"/>
        <v>2</v>
      </c>
      <c r="AC21" s="2">
        <f t="shared" si="1"/>
        <v>8996</v>
      </c>
      <c r="AD21" s="5">
        <f t="shared" si="2"/>
        <v>11018</v>
      </c>
      <c r="AE21" s="5">
        <f t="shared" si="3"/>
        <v>20014</v>
      </c>
      <c r="AG21" s="2">
        <f t="shared" si="4"/>
        <v>1</v>
      </c>
      <c r="AH21" s="2">
        <f t="shared" si="5"/>
        <v>2025</v>
      </c>
      <c r="AJ21" s="5">
        <f t="shared" si="6"/>
        <v>1446</v>
      </c>
      <c r="AK21" s="2">
        <f t="shared" si="7"/>
        <v>3</v>
      </c>
    </row>
    <row r="22" spans="1:37">
      <c r="A22" s="17">
        <v>45671</v>
      </c>
      <c r="B22" s="19">
        <v>1307</v>
      </c>
      <c r="C22" s="19">
        <v>1330</v>
      </c>
      <c r="D22" s="19">
        <v>1364</v>
      </c>
      <c r="E22" s="19">
        <v>1344</v>
      </c>
      <c r="F22" s="19">
        <v>1358</v>
      </c>
      <c r="G22" s="19">
        <v>1299</v>
      </c>
      <c r="H22" s="19">
        <v>1201</v>
      </c>
      <c r="I22" s="19">
        <v>828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1090</v>
      </c>
      <c r="S22" s="19">
        <v>1073</v>
      </c>
      <c r="T22" s="19">
        <v>1061</v>
      </c>
      <c r="U22" s="19">
        <v>1040</v>
      </c>
      <c r="V22" s="19">
        <v>1047</v>
      </c>
      <c r="W22" s="19">
        <v>1082</v>
      </c>
      <c r="X22" s="19">
        <v>1145</v>
      </c>
      <c r="Y22" s="19">
        <v>1190</v>
      </c>
      <c r="Z22" s="38">
        <v>0</v>
      </c>
      <c r="AA22" s="2">
        <f>IFERROR(INDEX('Holiday Schedule'!$D$3:$D$24,MATCH(A22,'Holiday Schedule'!$C$3:$C$24,0)),0)</f>
        <v>0</v>
      </c>
      <c r="AB22" s="2">
        <f t="shared" si="0"/>
        <v>3</v>
      </c>
      <c r="AC22" s="2">
        <f t="shared" si="1"/>
        <v>8366</v>
      </c>
      <c r="AD22" s="5">
        <f t="shared" si="2"/>
        <v>10393</v>
      </c>
      <c r="AE22" s="5">
        <f t="shared" si="3"/>
        <v>18759</v>
      </c>
      <c r="AG22" s="2">
        <f t="shared" si="4"/>
        <v>1</v>
      </c>
      <c r="AH22" s="2">
        <f t="shared" si="5"/>
        <v>2025</v>
      </c>
      <c r="AJ22" s="5">
        <f t="shared" si="6"/>
        <v>1364</v>
      </c>
      <c r="AK22" s="2">
        <f t="shared" si="7"/>
        <v>3</v>
      </c>
    </row>
    <row r="23" spans="1:37">
      <c r="A23" s="17">
        <v>45672</v>
      </c>
      <c r="B23" s="19">
        <v>1204</v>
      </c>
      <c r="C23" s="19">
        <v>1241</v>
      </c>
      <c r="D23" s="19">
        <v>1267</v>
      </c>
      <c r="E23" s="19">
        <v>1256</v>
      </c>
      <c r="F23" s="19">
        <v>1308</v>
      </c>
      <c r="G23" s="19">
        <v>1252</v>
      </c>
      <c r="H23" s="19">
        <v>1143</v>
      </c>
      <c r="I23" s="19">
        <v>783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1161</v>
      </c>
      <c r="S23" s="19">
        <v>1179</v>
      </c>
      <c r="T23" s="19">
        <v>1151</v>
      </c>
      <c r="U23" s="19">
        <v>1119</v>
      </c>
      <c r="V23" s="19">
        <v>1169</v>
      </c>
      <c r="W23" s="19">
        <v>1264</v>
      </c>
      <c r="X23" s="19">
        <v>1335</v>
      </c>
      <c r="Y23" s="19">
        <v>1343</v>
      </c>
      <c r="Z23" s="38">
        <v>0</v>
      </c>
      <c r="AA23" s="2">
        <f>IFERROR(INDEX('Holiday Schedule'!$D$3:$D$24,MATCH(A23,'Holiday Schedule'!$C$3:$C$24,0)),0)</f>
        <v>0</v>
      </c>
      <c r="AB23" s="2">
        <f t="shared" si="0"/>
        <v>4</v>
      </c>
      <c r="AC23" s="2">
        <f t="shared" si="1"/>
        <v>9161</v>
      </c>
      <c r="AD23" s="5">
        <f t="shared" si="2"/>
        <v>10014</v>
      </c>
      <c r="AE23" s="5">
        <f t="shared" si="3"/>
        <v>19175</v>
      </c>
      <c r="AG23" s="2">
        <f t="shared" si="4"/>
        <v>1</v>
      </c>
      <c r="AH23" s="2">
        <f t="shared" si="5"/>
        <v>2025</v>
      </c>
      <c r="AJ23" s="5">
        <f t="shared" si="6"/>
        <v>1343</v>
      </c>
      <c r="AK23" s="2">
        <f t="shared" si="7"/>
        <v>24</v>
      </c>
    </row>
    <row r="24" spans="1:37">
      <c r="A24" s="17">
        <v>45673</v>
      </c>
      <c r="B24" s="19">
        <v>1385</v>
      </c>
      <c r="C24" s="19">
        <v>1375</v>
      </c>
      <c r="D24" s="19">
        <v>1405</v>
      </c>
      <c r="E24" s="19">
        <v>1433</v>
      </c>
      <c r="F24" s="19">
        <v>1472</v>
      </c>
      <c r="G24" s="19">
        <v>1398</v>
      </c>
      <c r="H24" s="19">
        <v>1284</v>
      </c>
      <c r="I24" s="19">
        <v>883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1180</v>
      </c>
      <c r="S24" s="19">
        <v>1197</v>
      </c>
      <c r="T24" s="19">
        <v>1198</v>
      </c>
      <c r="U24" s="19">
        <v>1170</v>
      </c>
      <c r="V24" s="19">
        <v>1204</v>
      </c>
      <c r="W24" s="19">
        <v>1290</v>
      </c>
      <c r="X24" s="19">
        <v>1392</v>
      </c>
      <c r="Y24" s="19">
        <v>1430</v>
      </c>
      <c r="Z24" s="38">
        <v>0</v>
      </c>
      <c r="AA24" s="2">
        <f>IFERROR(INDEX('Holiday Schedule'!$D$3:$D$24,MATCH(A24,'Holiday Schedule'!$C$3:$C$24,0)),0)</f>
        <v>0</v>
      </c>
      <c r="AB24" s="2">
        <f t="shared" si="0"/>
        <v>5</v>
      </c>
      <c r="AC24" s="2">
        <f t="shared" si="1"/>
        <v>9514</v>
      </c>
      <c r="AD24" s="5">
        <f t="shared" si="2"/>
        <v>11182</v>
      </c>
      <c r="AE24" s="5">
        <f t="shared" si="3"/>
        <v>20696</v>
      </c>
      <c r="AG24" s="2">
        <f t="shared" si="4"/>
        <v>1</v>
      </c>
      <c r="AH24" s="2">
        <f t="shared" si="5"/>
        <v>2025</v>
      </c>
      <c r="AJ24" s="5">
        <f t="shared" si="6"/>
        <v>1472</v>
      </c>
      <c r="AK24" s="2">
        <f t="shared" si="7"/>
        <v>5</v>
      </c>
    </row>
    <row r="25" spans="1:37">
      <c r="A25" s="17">
        <v>45674</v>
      </c>
      <c r="B25" s="19">
        <v>1469</v>
      </c>
      <c r="C25" s="19">
        <v>1516</v>
      </c>
      <c r="D25" s="19">
        <v>1536</v>
      </c>
      <c r="E25" s="19">
        <v>1537</v>
      </c>
      <c r="F25" s="19">
        <v>1555</v>
      </c>
      <c r="G25" s="19">
        <v>1475</v>
      </c>
      <c r="H25" s="19">
        <v>1343</v>
      </c>
      <c r="I25" s="19">
        <v>897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1121</v>
      </c>
      <c r="S25" s="19">
        <v>1118</v>
      </c>
      <c r="T25" s="19">
        <v>1096</v>
      </c>
      <c r="U25" s="19">
        <v>1056</v>
      </c>
      <c r="V25" s="19">
        <v>1104</v>
      </c>
      <c r="W25" s="19">
        <v>1184</v>
      </c>
      <c r="X25" s="19">
        <v>1330</v>
      </c>
      <c r="Y25" s="19">
        <v>1367</v>
      </c>
      <c r="Z25" s="38">
        <v>0</v>
      </c>
      <c r="AA25" s="2">
        <f>IFERROR(INDEX('Holiday Schedule'!$D$3:$D$24,MATCH(A25,'Holiday Schedule'!$C$3:$C$24,0)),0)</f>
        <v>0</v>
      </c>
      <c r="AB25" s="2">
        <f t="shared" si="0"/>
        <v>6</v>
      </c>
      <c r="AC25" s="2">
        <f t="shared" si="1"/>
        <v>8906</v>
      </c>
      <c r="AD25" s="5">
        <f t="shared" si="2"/>
        <v>11798</v>
      </c>
      <c r="AE25" s="5">
        <f t="shared" si="3"/>
        <v>20704</v>
      </c>
      <c r="AG25" s="2">
        <f t="shared" si="4"/>
        <v>1</v>
      </c>
      <c r="AH25" s="2">
        <f t="shared" si="5"/>
        <v>2025</v>
      </c>
      <c r="AJ25" s="5">
        <f t="shared" si="6"/>
        <v>1555</v>
      </c>
      <c r="AK25" s="2">
        <f t="shared" si="7"/>
        <v>5</v>
      </c>
    </row>
    <row r="26" spans="1:37">
      <c r="A26" s="17">
        <v>45675</v>
      </c>
      <c r="B26" s="19">
        <v>1389</v>
      </c>
      <c r="C26" s="19">
        <v>1399</v>
      </c>
      <c r="D26" s="19">
        <v>1367</v>
      </c>
      <c r="E26" s="19">
        <v>1263</v>
      </c>
      <c r="F26" s="19">
        <v>1212</v>
      </c>
      <c r="G26" s="19">
        <v>1137</v>
      </c>
      <c r="H26" s="19">
        <v>1012</v>
      </c>
      <c r="I26" s="19">
        <v>759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1000</v>
      </c>
      <c r="S26" s="19">
        <v>952</v>
      </c>
      <c r="T26" s="19">
        <v>938</v>
      </c>
      <c r="U26" s="19">
        <v>894</v>
      </c>
      <c r="V26" s="19">
        <v>916</v>
      </c>
      <c r="W26" s="19">
        <v>978</v>
      </c>
      <c r="X26" s="19">
        <v>1067</v>
      </c>
      <c r="Y26" s="19">
        <v>1067</v>
      </c>
      <c r="Z26" s="38">
        <v>0</v>
      </c>
      <c r="AA26" s="2">
        <f>IFERROR(INDEX('Holiday Schedule'!$D$3:$D$24,MATCH(A26,'Holiday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17350</v>
      </c>
      <c r="AE26" s="5">
        <f t="shared" si="3"/>
        <v>17350</v>
      </c>
      <c r="AG26" s="2">
        <f t="shared" si="4"/>
        <v>1</v>
      </c>
      <c r="AH26" s="2">
        <f t="shared" si="5"/>
        <v>2025</v>
      </c>
      <c r="AJ26" s="5">
        <f t="shared" si="6"/>
        <v>1399</v>
      </c>
      <c r="AK26" s="2">
        <f t="shared" si="7"/>
        <v>2</v>
      </c>
    </row>
    <row r="27" spans="1:37">
      <c r="A27" s="17">
        <v>45676</v>
      </c>
      <c r="B27" s="19">
        <v>1008</v>
      </c>
      <c r="C27" s="19">
        <v>1001</v>
      </c>
      <c r="D27" s="19">
        <v>1037</v>
      </c>
      <c r="E27" s="19">
        <v>1066</v>
      </c>
      <c r="F27" s="19">
        <v>1114</v>
      </c>
      <c r="G27" s="19">
        <v>1038</v>
      </c>
      <c r="H27" s="19">
        <v>899</v>
      </c>
      <c r="I27" s="19">
        <v>669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1016</v>
      </c>
      <c r="S27" s="19">
        <v>992</v>
      </c>
      <c r="T27" s="19">
        <v>969</v>
      </c>
      <c r="U27" s="19">
        <v>949</v>
      </c>
      <c r="V27" s="19">
        <v>965</v>
      </c>
      <c r="W27" s="19">
        <v>1036</v>
      </c>
      <c r="X27" s="19">
        <v>1102</v>
      </c>
      <c r="Y27" s="19">
        <v>1124</v>
      </c>
      <c r="Z27" s="38">
        <v>0</v>
      </c>
      <c r="AA27" s="2">
        <f>IFERROR(INDEX('Holiday Schedule'!$D$3:$D$24,MATCH(A27,'Holiday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15985</v>
      </c>
      <c r="AE27" s="5">
        <f t="shared" si="3"/>
        <v>15985</v>
      </c>
      <c r="AG27" s="2">
        <f t="shared" si="4"/>
        <v>1</v>
      </c>
      <c r="AH27" s="2">
        <f t="shared" si="5"/>
        <v>2025</v>
      </c>
      <c r="AJ27" s="5">
        <f t="shared" si="6"/>
        <v>1124</v>
      </c>
      <c r="AK27" s="2">
        <f t="shared" si="7"/>
        <v>24</v>
      </c>
    </row>
    <row r="28" spans="1:37">
      <c r="A28" s="17">
        <v>45677</v>
      </c>
      <c r="B28" s="19">
        <v>1140</v>
      </c>
      <c r="C28" s="19">
        <v>1178</v>
      </c>
      <c r="D28" s="19">
        <v>1223</v>
      </c>
      <c r="E28" s="19">
        <v>1241</v>
      </c>
      <c r="F28" s="19">
        <v>1234</v>
      </c>
      <c r="G28" s="19">
        <v>1204</v>
      </c>
      <c r="H28" s="19">
        <v>1192</v>
      </c>
      <c r="I28" s="19">
        <v>915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1248</v>
      </c>
      <c r="S28" s="19">
        <v>1248</v>
      </c>
      <c r="T28" s="19">
        <v>1256</v>
      </c>
      <c r="U28" s="19">
        <v>1235</v>
      </c>
      <c r="V28" s="19">
        <v>1276</v>
      </c>
      <c r="W28" s="19">
        <v>1361</v>
      </c>
      <c r="X28" s="19">
        <v>1477</v>
      </c>
      <c r="Y28" s="19">
        <v>1537</v>
      </c>
      <c r="Z28" s="38">
        <v>0</v>
      </c>
      <c r="AA28" s="2">
        <f>IFERROR(INDEX('Holiday Schedule'!$D$3:$D$24,MATCH(A28,'Holiday Schedule'!$C$3:$C$24,0)),0)</f>
        <v>0</v>
      </c>
      <c r="AB28" s="2">
        <f t="shared" si="0"/>
        <v>2</v>
      </c>
      <c r="AC28" s="2">
        <f t="shared" si="1"/>
        <v>10016</v>
      </c>
      <c r="AD28" s="5">
        <f t="shared" si="2"/>
        <v>9949</v>
      </c>
      <c r="AE28" s="5">
        <f t="shared" si="3"/>
        <v>19965</v>
      </c>
      <c r="AG28" s="2">
        <f t="shared" si="4"/>
        <v>1</v>
      </c>
      <c r="AH28" s="2">
        <f t="shared" si="5"/>
        <v>2025</v>
      </c>
      <c r="AJ28" s="5">
        <f t="shared" si="6"/>
        <v>1537</v>
      </c>
      <c r="AK28" s="2">
        <f t="shared" si="7"/>
        <v>24</v>
      </c>
    </row>
    <row r="29" spans="1:37">
      <c r="A29" s="17">
        <v>45678</v>
      </c>
      <c r="B29" s="19">
        <v>1578</v>
      </c>
      <c r="C29" s="19">
        <v>1625</v>
      </c>
      <c r="D29" s="19">
        <v>1671</v>
      </c>
      <c r="E29" s="19">
        <v>1661</v>
      </c>
      <c r="F29" s="19">
        <v>1665</v>
      </c>
      <c r="G29" s="19">
        <v>1620</v>
      </c>
      <c r="H29" s="19">
        <v>1456</v>
      </c>
      <c r="I29" s="19">
        <v>1006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1263</v>
      </c>
      <c r="S29" s="19">
        <v>1285</v>
      </c>
      <c r="T29" s="19">
        <v>1285</v>
      </c>
      <c r="U29" s="19">
        <v>1242</v>
      </c>
      <c r="V29" s="19">
        <v>1303</v>
      </c>
      <c r="W29" s="19">
        <v>1407</v>
      </c>
      <c r="X29" s="19">
        <v>1548</v>
      </c>
      <c r="Y29" s="19">
        <v>1600</v>
      </c>
      <c r="Z29" s="38">
        <v>0</v>
      </c>
      <c r="AA29" s="2">
        <f>IFERROR(INDEX('Holiday Schedule'!$D$3:$D$24,MATCH(A29,'Holiday Schedule'!$C$3:$C$24,0)),0)</f>
        <v>0</v>
      </c>
      <c r="AB29" s="2">
        <f t="shared" si="0"/>
        <v>3</v>
      </c>
      <c r="AC29" s="2">
        <f t="shared" si="1"/>
        <v>10339</v>
      </c>
      <c r="AD29" s="5">
        <f t="shared" si="2"/>
        <v>12876</v>
      </c>
      <c r="AE29" s="5">
        <f t="shared" si="3"/>
        <v>23215</v>
      </c>
      <c r="AG29" s="2">
        <f t="shared" si="4"/>
        <v>1</v>
      </c>
      <c r="AH29" s="2">
        <f t="shared" si="5"/>
        <v>2025</v>
      </c>
      <c r="AJ29" s="5">
        <f t="shared" si="6"/>
        <v>1671</v>
      </c>
      <c r="AK29" s="2">
        <f t="shared" si="7"/>
        <v>3</v>
      </c>
    </row>
    <row r="30" spans="1:37">
      <c r="A30" s="17">
        <v>45679</v>
      </c>
      <c r="B30" s="19">
        <v>1634</v>
      </c>
      <c r="C30" s="19">
        <v>1681</v>
      </c>
      <c r="D30" s="19">
        <v>1739</v>
      </c>
      <c r="E30" s="19">
        <v>1729</v>
      </c>
      <c r="F30" s="19">
        <v>1734</v>
      </c>
      <c r="G30" s="19">
        <v>1647</v>
      </c>
      <c r="H30" s="19">
        <v>1483</v>
      </c>
      <c r="I30" s="19">
        <v>1014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1260</v>
      </c>
      <c r="S30" s="19">
        <v>1294</v>
      </c>
      <c r="T30" s="19">
        <v>1304</v>
      </c>
      <c r="U30" s="19">
        <v>1272</v>
      </c>
      <c r="V30" s="19">
        <v>1337</v>
      </c>
      <c r="W30" s="19">
        <v>1418</v>
      </c>
      <c r="X30" s="19">
        <v>1551</v>
      </c>
      <c r="Y30" s="19">
        <v>1584</v>
      </c>
      <c r="Z30" s="38">
        <v>0</v>
      </c>
      <c r="AA30" s="2">
        <f>IFERROR(INDEX('Holiday Schedule'!$D$3:$D$24,MATCH(A30,'Holiday Schedule'!$C$3:$C$24,0)),0)</f>
        <v>0</v>
      </c>
      <c r="AB30" s="2">
        <f t="shared" si="0"/>
        <v>4</v>
      </c>
      <c r="AC30" s="2">
        <f t="shared" si="1"/>
        <v>10450</v>
      </c>
      <c r="AD30" s="5">
        <f t="shared" si="2"/>
        <v>13231</v>
      </c>
      <c r="AE30" s="5">
        <f t="shared" si="3"/>
        <v>23681</v>
      </c>
      <c r="AG30" s="2">
        <f t="shared" si="4"/>
        <v>1</v>
      </c>
      <c r="AH30" s="2">
        <f t="shared" si="5"/>
        <v>2025</v>
      </c>
      <c r="AJ30" s="5">
        <f t="shared" si="6"/>
        <v>1739</v>
      </c>
      <c r="AK30" s="2">
        <f t="shared" si="7"/>
        <v>3</v>
      </c>
    </row>
    <row r="31" spans="1:37">
      <c r="A31" s="17">
        <v>45680</v>
      </c>
      <c r="B31" s="19">
        <v>1608</v>
      </c>
      <c r="C31" s="19">
        <v>1645</v>
      </c>
      <c r="D31" s="19">
        <v>1674</v>
      </c>
      <c r="E31" s="19">
        <v>1659</v>
      </c>
      <c r="F31" s="19">
        <v>1657</v>
      </c>
      <c r="G31" s="19">
        <v>1560</v>
      </c>
      <c r="H31" s="19">
        <v>1409</v>
      </c>
      <c r="I31" s="19">
        <v>968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1214</v>
      </c>
      <c r="S31" s="19">
        <v>1200</v>
      </c>
      <c r="T31" s="19">
        <v>1175</v>
      </c>
      <c r="U31" s="19">
        <v>1076</v>
      </c>
      <c r="V31" s="19">
        <v>1099</v>
      </c>
      <c r="W31" s="19">
        <v>1203</v>
      </c>
      <c r="X31" s="19">
        <v>1340</v>
      </c>
      <c r="Y31" s="19">
        <v>1399</v>
      </c>
      <c r="Z31" s="38">
        <v>0</v>
      </c>
      <c r="AA31" s="2">
        <f>IFERROR(INDEX('Holiday Schedule'!$D$3:$D$24,MATCH(A31,'Holiday Schedule'!$C$3:$C$24,0)),0)</f>
        <v>0</v>
      </c>
      <c r="AB31" s="2">
        <f t="shared" si="0"/>
        <v>5</v>
      </c>
      <c r="AC31" s="2">
        <f t="shared" si="1"/>
        <v>9275</v>
      </c>
      <c r="AD31" s="5">
        <f t="shared" si="2"/>
        <v>12611</v>
      </c>
      <c r="AE31" s="5">
        <f t="shared" si="3"/>
        <v>21886</v>
      </c>
      <c r="AG31" s="2">
        <f t="shared" si="4"/>
        <v>1</v>
      </c>
      <c r="AH31" s="2">
        <f t="shared" si="5"/>
        <v>2025</v>
      </c>
      <c r="AJ31" s="5">
        <f t="shared" si="6"/>
        <v>1674</v>
      </c>
      <c r="AK31" s="2">
        <f t="shared" si="7"/>
        <v>3</v>
      </c>
    </row>
    <row r="32" spans="1:37">
      <c r="A32" s="17">
        <v>45681</v>
      </c>
      <c r="B32" s="19">
        <v>1415</v>
      </c>
      <c r="C32" s="19">
        <v>1494</v>
      </c>
      <c r="D32" s="19">
        <v>1556</v>
      </c>
      <c r="E32" s="19">
        <v>1579</v>
      </c>
      <c r="F32" s="19">
        <v>1568</v>
      </c>
      <c r="G32" s="19">
        <v>1486</v>
      </c>
      <c r="H32" s="19">
        <v>1327</v>
      </c>
      <c r="I32" s="19">
        <v>902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1105</v>
      </c>
      <c r="S32" s="19">
        <v>1116</v>
      </c>
      <c r="T32" s="19">
        <v>1075</v>
      </c>
      <c r="U32" s="19">
        <v>1041</v>
      </c>
      <c r="V32" s="19">
        <v>1095</v>
      </c>
      <c r="W32" s="19">
        <v>1173</v>
      </c>
      <c r="X32" s="19">
        <v>1309</v>
      </c>
      <c r="Y32" s="19">
        <v>1336</v>
      </c>
      <c r="Z32" s="38">
        <v>0</v>
      </c>
      <c r="AA32" s="2">
        <f>IFERROR(INDEX('Holiday Schedule'!$D$3:$D$24,MATCH(A32,'Holiday Schedule'!$C$3:$C$24,0)),0)</f>
        <v>0</v>
      </c>
      <c r="AB32" s="2">
        <f t="shared" si="0"/>
        <v>6</v>
      </c>
      <c r="AC32" s="2">
        <f t="shared" si="1"/>
        <v>8816</v>
      </c>
      <c r="AD32" s="5">
        <f t="shared" si="2"/>
        <v>11761</v>
      </c>
      <c r="AE32" s="5">
        <f t="shared" si="3"/>
        <v>20577</v>
      </c>
      <c r="AG32" s="2">
        <f t="shared" si="4"/>
        <v>1</v>
      </c>
      <c r="AH32" s="2">
        <f t="shared" si="5"/>
        <v>2025</v>
      </c>
      <c r="AJ32" s="5">
        <f t="shared" si="6"/>
        <v>1579</v>
      </c>
      <c r="AK32" s="2">
        <f t="shared" si="7"/>
        <v>4</v>
      </c>
    </row>
    <row r="33" spans="1:37">
      <c r="A33" s="17">
        <v>45682</v>
      </c>
      <c r="B33" s="19">
        <v>1356</v>
      </c>
      <c r="C33" s="19">
        <v>1390</v>
      </c>
      <c r="D33" s="19">
        <v>1440</v>
      </c>
      <c r="E33" s="19">
        <v>1462</v>
      </c>
      <c r="F33" s="19">
        <v>1460</v>
      </c>
      <c r="G33" s="19">
        <v>1364</v>
      </c>
      <c r="H33" s="19">
        <v>1228</v>
      </c>
      <c r="I33" s="19">
        <v>912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1128</v>
      </c>
      <c r="S33" s="19">
        <v>1138</v>
      </c>
      <c r="T33" s="19">
        <v>1137</v>
      </c>
      <c r="U33" s="19">
        <v>1129</v>
      </c>
      <c r="V33" s="19">
        <v>1141</v>
      </c>
      <c r="W33" s="19">
        <v>1255</v>
      </c>
      <c r="X33" s="19">
        <v>1388</v>
      </c>
      <c r="Y33" s="19">
        <v>1484</v>
      </c>
      <c r="Z33" s="38">
        <v>0</v>
      </c>
      <c r="AA33" s="2">
        <f>IFERROR(INDEX('Holiday Schedule'!$D$3:$D$24,MATCH(A33,'Holiday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20412</v>
      </c>
      <c r="AE33" s="5">
        <f t="shared" si="3"/>
        <v>20412</v>
      </c>
      <c r="AG33" s="2">
        <f t="shared" si="4"/>
        <v>1</v>
      </c>
      <c r="AH33" s="2">
        <f t="shared" si="5"/>
        <v>2025</v>
      </c>
      <c r="AJ33" s="5">
        <f t="shared" si="6"/>
        <v>1484</v>
      </c>
      <c r="AK33" s="2">
        <f t="shared" si="7"/>
        <v>24</v>
      </c>
    </row>
    <row r="34" spans="1:37">
      <c r="A34" s="17">
        <v>45683</v>
      </c>
      <c r="B34" s="19">
        <v>1551</v>
      </c>
      <c r="C34" s="19">
        <v>1553</v>
      </c>
      <c r="D34" s="19">
        <v>1573</v>
      </c>
      <c r="E34" s="19">
        <v>1505</v>
      </c>
      <c r="F34" s="19">
        <v>1436</v>
      </c>
      <c r="G34" s="19">
        <v>1327</v>
      </c>
      <c r="H34" s="19">
        <v>1177</v>
      </c>
      <c r="I34" s="19">
        <v>847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1041</v>
      </c>
      <c r="S34" s="19">
        <v>1044</v>
      </c>
      <c r="T34" s="19">
        <v>1044</v>
      </c>
      <c r="U34" s="19">
        <v>994</v>
      </c>
      <c r="V34" s="19">
        <v>1031</v>
      </c>
      <c r="W34" s="19">
        <v>1082</v>
      </c>
      <c r="X34" s="19">
        <v>1171</v>
      </c>
      <c r="Y34" s="19">
        <v>1244</v>
      </c>
      <c r="Z34" s="38">
        <v>0</v>
      </c>
      <c r="AA34" s="2">
        <f>IFERROR(INDEX('Holiday Schedule'!$D$3:$D$24,MATCH(A34,'Holiday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19620</v>
      </c>
      <c r="AE34" s="5">
        <f t="shared" si="3"/>
        <v>19620</v>
      </c>
      <c r="AG34" s="2">
        <f t="shared" si="4"/>
        <v>1</v>
      </c>
      <c r="AH34" s="2">
        <f t="shared" si="5"/>
        <v>2025</v>
      </c>
      <c r="AJ34" s="5">
        <f t="shared" si="6"/>
        <v>1573</v>
      </c>
      <c r="AK34" s="2">
        <f t="shared" si="7"/>
        <v>3</v>
      </c>
    </row>
    <row r="35" spans="1:37">
      <c r="A35" s="17">
        <v>45684</v>
      </c>
      <c r="B35" s="19">
        <v>1206</v>
      </c>
      <c r="C35" s="19">
        <v>1313</v>
      </c>
      <c r="D35" s="19">
        <v>1387</v>
      </c>
      <c r="E35" s="19">
        <v>1375</v>
      </c>
      <c r="F35" s="19">
        <v>1420</v>
      </c>
      <c r="G35" s="19">
        <v>1371</v>
      </c>
      <c r="H35" s="19">
        <v>1238</v>
      </c>
      <c r="I35" s="19">
        <v>836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968</v>
      </c>
      <c r="S35" s="19">
        <v>997</v>
      </c>
      <c r="T35" s="19">
        <v>975</v>
      </c>
      <c r="U35" s="19">
        <v>937</v>
      </c>
      <c r="V35" s="19">
        <v>943</v>
      </c>
      <c r="W35" s="19">
        <v>968</v>
      </c>
      <c r="X35" s="19">
        <v>1015</v>
      </c>
      <c r="Y35" s="19">
        <v>1026</v>
      </c>
      <c r="Z35" s="38">
        <v>0</v>
      </c>
      <c r="AA35" s="2">
        <f>IFERROR(INDEX('Holiday Schedule'!$D$3:$D$24,MATCH(A35,'Holiday Schedule'!$C$3:$C$24,0)),0)</f>
        <v>0</v>
      </c>
      <c r="AB35" s="2">
        <f t="shared" si="0"/>
        <v>2</v>
      </c>
      <c r="AC35" s="2">
        <f t="shared" si="1"/>
        <v>7639</v>
      </c>
      <c r="AD35" s="5">
        <f t="shared" si="2"/>
        <v>10336</v>
      </c>
      <c r="AE35" s="5">
        <f t="shared" si="3"/>
        <v>17975</v>
      </c>
      <c r="AG35" s="2">
        <f t="shared" si="4"/>
        <v>1</v>
      </c>
      <c r="AH35" s="2">
        <f t="shared" si="5"/>
        <v>2025</v>
      </c>
      <c r="AJ35" s="5">
        <f t="shared" si="6"/>
        <v>1420</v>
      </c>
      <c r="AK35" s="2">
        <f t="shared" si="7"/>
        <v>5</v>
      </c>
    </row>
    <row r="36" spans="1:37">
      <c r="A36" s="17">
        <v>45685</v>
      </c>
      <c r="B36" s="19">
        <v>1020</v>
      </c>
      <c r="C36" s="19">
        <v>1038</v>
      </c>
      <c r="D36" s="19">
        <v>1082</v>
      </c>
      <c r="E36" s="19">
        <v>1084</v>
      </c>
      <c r="F36" s="19">
        <v>1138</v>
      </c>
      <c r="G36" s="19">
        <v>1147</v>
      </c>
      <c r="H36" s="19">
        <v>1059</v>
      </c>
      <c r="I36" s="19">
        <v>715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1032</v>
      </c>
      <c r="S36" s="19">
        <v>1105</v>
      </c>
      <c r="T36" s="19">
        <v>1084</v>
      </c>
      <c r="U36" s="19">
        <v>1081</v>
      </c>
      <c r="V36" s="19">
        <v>1158</v>
      </c>
      <c r="W36" s="19">
        <v>1249</v>
      </c>
      <c r="X36" s="19">
        <v>1348</v>
      </c>
      <c r="Y36" s="19">
        <v>1390</v>
      </c>
      <c r="Z36" s="38">
        <v>0</v>
      </c>
      <c r="AA36" s="2">
        <f>IFERROR(INDEX('Holiday Schedule'!$D$3:$D$24,MATCH(A36,'Holiday Schedule'!$C$3:$C$24,0)),0)</f>
        <v>0</v>
      </c>
      <c r="AB36" s="2">
        <f t="shared" si="0"/>
        <v>3</v>
      </c>
      <c r="AC36" s="2">
        <f t="shared" si="1"/>
        <v>8772</v>
      </c>
      <c r="AD36" s="5">
        <f t="shared" si="2"/>
        <v>8958</v>
      </c>
      <c r="AE36" s="5">
        <f t="shared" si="3"/>
        <v>17730</v>
      </c>
      <c r="AG36" s="2">
        <f t="shared" si="4"/>
        <v>1</v>
      </c>
      <c r="AH36" s="2">
        <f t="shared" si="5"/>
        <v>2025</v>
      </c>
      <c r="AJ36" s="5">
        <f t="shared" si="6"/>
        <v>1390</v>
      </c>
      <c r="AK36" s="2">
        <f t="shared" si="7"/>
        <v>24</v>
      </c>
    </row>
    <row r="37" spans="1:37">
      <c r="A37" s="17">
        <v>45686</v>
      </c>
      <c r="B37" s="19">
        <v>1459</v>
      </c>
      <c r="C37" s="19">
        <v>1510</v>
      </c>
      <c r="D37" s="19">
        <v>1570</v>
      </c>
      <c r="E37" s="19">
        <v>1552</v>
      </c>
      <c r="F37" s="19">
        <v>1555</v>
      </c>
      <c r="G37" s="19">
        <v>1464</v>
      </c>
      <c r="H37" s="19">
        <v>1292</v>
      </c>
      <c r="I37" s="19">
        <v>871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1218</v>
      </c>
      <c r="S37" s="19">
        <v>1219</v>
      </c>
      <c r="T37" s="19">
        <v>1212</v>
      </c>
      <c r="U37" s="19">
        <v>1168</v>
      </c>
      <c r="V37" s="19">
        <v>1186</v>
      </c>
      <c r="W37" s="19">
        <v>1231</v>
      </c>
      <c r="X37" s="19">
        <v>1327</v>
      </c>
      <c r="Y37" s="19">
        <v>1340</v>
      </c>
      <c r="Z37" s="38">
        <v>0</v>
      </c>
      <c r="AA37" s="2">
        <f>IFERROR(INDEX('Holiday Schedule'!$D$3:$D$24,MATCH(A37,'Holiday Schedule'!$C$3:$C$24,0)),0)</f>
        <v>0</v>
      </c>
      <c r="AB37" s="2">
        <f t="shared" si="0"/>
        <v>4</v>
      </c>
      <c r="AC37" s="2">
        <f t="shared" si="1"/>
        <v>9432</v>
      </c>
      <c r="AD37" s="5">
        <f t="shared" si="2"/>
        <v>11742</v>
      </c>
      <c r="AE37" s="5">
        <f t="shared" si="3"/>
        <v>21174</v>
      </c>
      <c r="AG37" s="2">
        <f t="shared" si="4"/>
        <v>1</v>
      </c>
      <c r="AH37" s="2">
        <f t="shared" si="5"/>
        <v>2025</v>
      </c>
      <c r="AJ37" s="5">
        <f t="shared" si="6"/>
        <v>1570</v>
      </c>
      <c r="AK37" s="2">
        <f t="shared" si="7"/>
        <v>3</v>
      </c>
    </row>
    <row r="38" spans="1:37">
      <c r="A38" s="17">
        <v>45687</v>
      </c>
      <c r="B38" s="19">
        <v>1385</v>
      </c>
      <c r="C38" s="19">
        <v>1458</v>
      </c>
      <c r="D38" s="19">
        <v>1442</v>
      </c>
      <c r="E38" s="19">
        <v>1497</v>
      </c>
      <c r="F38" s="19">
        <v>1482</v>
      </c>
      <c r="G38" s="19">
        <v>1415</v>
      </c>
      <c r="H38" s="19">
        <v>1287</v>
      </c>
      <c r="I38" s="19">
        <v>890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1169</v>
      </c>
      <c r="S38" s="19">
        <v>1233</v>
      </c>
      <c r="T38" s="19">
        <v>1218</v>
      </c>
      <c r="U38" s="19">
        <v>1161</v>
      </c>
      <c r="V38" s="19">
        <v>1205</v>
      </c>
      <c r="W38" s="19">
        <v>1282</v>
      </c>
      <c r="X38" s="19">
        <v>1402</v>
      </c>
      <c r="Y38" s="19">
        <v>1441</v>
      </c>
      <c r="Z38" s="38">
        <v>0</v>
      </c>
      <c r="AA38" s="2">
        <f>IFERROR(INDEX('Holiday Schedule'!$D$3:$D$24,MATCH(A38,'Holiday Schedule'!$C$3:$C$24,0)),0)</f>
        <v>0</v>
      </c>
      <c r="AB38" s="2">
        <f t="shared" si="0"/>
        <v>5</v>
      </c>
      <c r="AC38" s="2">
        <f t="shared" si="1"/>
        <v>9560</v>
      </c>
      <c r="AD38" s="5">
        <f t="shared" si="2"/>
        <v>11407</v>
      </c>
      <c r="AE38" s="5">
        <f t="shared" si="3"/>
        <v>20967</v>
      </c>
      <c r="AG38" s="2">
        <f t="shared" si="4"/>
        <v>1</v>
      </c>
      <c r="AH38" s="2">
        <f t="shared" si="5"/>
        <v>2025</v>
      </c>
      <c r="AJ38" s="5">
        <f t="shared" si="6"/>
        <v>1497</v>
      </c>
      <c r="AK38" s="2">
        <f t="shared" si="7"/>
        <v>4</v>
      </c>
    </row>
    <row r="39" spans="1:37">
      <c r="A39" s="17">
        <v>45688</v>
      </c>
      <c r="B39" s="19">
        <v>1515</v>
      </c>
      <c r="C39" s="19">
        <v>1556</v>
      </c>
      <c r="D39" s="19">
        <v>1528</v>
      </c>
      <c r="E39" s="19">
        <v>1499</v>
      </c>
      <c r="F39" s="19">
        <v>1409</v>
      </c>
      <c r="G39" s="19">
        <v>1335</v>
      </c>
      <c r="H39" s="19">
        <v>1186</v>
      </c>
      <c r="I39" s="19">
        <v>834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1092</v>
      </c>
      <c r="S39" s="19">
        <v>1096</v>
      </c>
      <c r="T39" s="19">
        <v>1055</v>
      </c>
      <c r="U39" s="19">
        <v>1033</v>
      </c>
      <c r="V39" s="19">
        <v>1072</v>
      </c>
      <c r="W39" s="19">
        <v>1163</v>
      </c>
      <c r="X39" s="19">
        <v>1284</v>
      </c>
      <c r="Y39" s="19">
        <v>1278</v>
      </c>
      <c r="Z39" s="38">
        <v>0</v>
      </c>
      <c r="AA39" s="2">
        <f>IFERROR(INDEX('Holiday Schedule'!$D$3:$D$24,MATCH(A39,'Holiday Schedule'!$C$3:$C$24,0)),0)</f>
        <v>0</v>
      </c>
      <c r="AB39" s="2">
        <f t="shared" si="0"/>
        <v>6</v>
      </c>
      <c r="AC39" s="2">
        <f t="shared" si="1"/>
        <v>8629</v>
      </c>
      <c r="AD39" s="5">
        <f t="shared" si="2"/>
        <v>11306</v>
      </c>
      <c r="AE39" s="5">
        <f t="shared" si="3"/>
        <v>19935</v>
      </c>
      <c r="AG39" s="2">
        <f t="shared" si="4"/>
        <v>1</v>
      </c>
      <c r="AH39" s="2">
        <f t="shared" si="5"/>
        <v>2025</v>
      </c>
      <c r="AJ39" s="5">
        <f t="shared" si="6"/>
        <v>1556</v>
      </c>
      <c r="AK39" s="2">
        <f t="shared" si="7"/>
        <v>2</v>
      </c>
    </row>
    <row r="40" spans="1:37">
      <c r="A40" s="17">
        <v>45689</v>
      </c>
      <c r="B40" s="19">
        <v>1386</v>
      </c>
      <c r="C40" s="19">
        <v>1420</v>
      </c>
      <c r="D40" s="19">
        <v>1435</v>
      </c>
      <c r="E40" s="19">
        <v>1450</v>
      </c>
      <c r="F40" s="19">
        <v>1406</v>
      </c>
      <c r="G40" s="19">
        <v>1391</v>
      </c>
      <c r="H40" s="19">
        <v>1194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689</v>
      </c>
      <c r="S40" s="19">
        <v>1229</v>
      </c>
      <c r="T40" s="19">
        <v>1200</v>
      </c>
      <c r="U40" s="19">
        <v>1179</v>
      </c>
      <c r="V40" s="19">
        <v>1275</v>
      </c>
      <c r="W40" s="19">
        <v>1430</v>
      </c>
      <c r="X40" s="19">
        <v>1517</v>
      </c>
      <c r="Y40" s="19">
        <v>1591</v>
      </c>
      <c r="Z40" s="38">
        <v>0</v>
      </c>
      <c r="AA40" s="2">
        <f>IFERROR(INDEX('Holiday Schedule'!$D$3:$D$24,MATCH(A40,'Holiday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19792</v>
      </c>
      <c r="AE40" s="5">
        <f t="shared" si="3"/>
        <v>19792</v>
      </c>
      <c r="AG40" s="2">
        <f t="shared" si="4"/>
        <v>2</v>
      </c>
      <c r="AH40" s="2">
        <f t="shared" si="5"/>
        <v>2025</v>
      </c>
      <c r="AJ40" s="5">
        <f t="shared" si="6"/>
        <v>1591</v>
      </c>
      <c r="AK40" s="2">
        <f t="shared" si="7"/>
        <v>24</v>
      </c>
    </row>
    <row r="41" spans="1:37">
      <c r="A41" s="17">
        <v>45690</v>
      </c>
      <c r="B41" s="19">
        <v>1648</v>
      </c>
      <c r="C41" s="19">
        <v>1673</v>
      </c>
      <c r="D41" s="19">
        <v>1697</v>
      </c>
      <c r="E41" s="19">
        <v>1698</v>
      </c>
      <c r="F41" s="19">
        <v>1634</v>
      </c>
      <c r="G41" s="19">
        <v>1578</v>
      </c>
      <c r="H41" s="19">
        <v>1364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778</v>
      </c>
      <c r="S41" s="19">
        <v>1347</v>
      </c>
      <c r="T41" s="19">
        <v>1340</v>
      </c>
      <c r="U41" s="19">
        <v>1285</v>
      </c>
      <c r="V41" s="19">
        <v>1358</v>
      </c>
      <c r="W41" s="19">
        <v>1451</v>
      </c>
      <c r="X41" s="19">
        <v>1476</v>
      </c>
      <c r="Y41" s="19">
        <v>1516</v>
      </c>
      <c r="Z41" s="38">
        <v>0</v>
      </c>
      <c r="AA41" s="2">
        <f>IFERROR(INDEX('Holiday Schedule'!$D$3:$D$24,MATCH(A41,'Holiday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21843</v>
      </c>
      <c r="AE41" s="5">
        <f t="shared" si="3"/>
        <v>21843</v>
      </c>
      <c r="AG41" s="2">
        <f t="shared" si="4"/>
        <v>2</v>
      </c>
      <c r="AH41" s="2">
        <f t="shared" si="5"/>
        <v>2025</v>
      </c>
      <c r="AJ41" s="5">
        <f t="shared" si="6"/>
        <v>1698</v>
      </c>
      <c r="AK41" s="2">
        <f t="shared" si="7"/>
        <v>4</v>
      </c>
    </row>
    <row r="42" spans="1:37">
      <c r="A42" s="17">
        <v>45691</v>
      </c>
      <c r="B42" s="19">
        <v>1552</v>
      </c>
      <c r="C42" s="19">
        <v>1507</v>
      </c>
      <c r="D42" s="19">
        <v>1492</v>
      </c>
      <c r="E42" s="19">
        <v>1478</v>
      </c>
      <c r="F42" s="19">
        <v>1446</v>
      </c>
      <c r="G42" s="19">
        <v>1383</v>
      </c>
      <c r="H42" s="19">
        <v>1201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636</v>
      </c>
      <c r="S42" s="19">
        <v>1170</v>
      </c>
      <c r="T42" s="19">
        <v>1132</v>
      </c>
      <c r="U42" s="19">
        <v>1085</v>
      </c>
      <c r="V42" s="19">
        <v>1134</v>
      </c>
      <c r="W42" s="19">
        <v>1215</v>
      </c>
      <c r="X42" s="19">
        <v>1299</v>
      </c>
      <c r="Y42" s="19">
        <v>1305</v>
      </c>
      <c r="Z42" s="38">
        <v>0</v>
      </c>
      <c r="AA42" s="2">
        <f>IFERROR(INDEX('Holiday Schedule'!$D$3:$D$24,MATCH(A42,'Holiday Schedule'!$C$3:$C$24,0)),0)</f>
        <v>0</v>
      </c>
      <c r="AB42" s="2">
        <f t="shared" si="0"/>
        <v>2</v>
      </c>
      <c r="AC42" s="2">
        <f t="shared" si="1"/>
        <v>7671</v>
      </c>
      <c r="AD42" s="5">
        <f t="shared" si="2"/>
        <v>11364</v>
      </c>
      <c r="AE42" s="5">
        <f t="shared" si="3"/>
        <v>19035</v>
      </c>
      <c r="AG42" s="2">
        <f t="shared" si="4"/>
        <v>2</v>
      </c>
      <c r="AH42" s="2">
        <f t="shared" si="5"/>
        <v>2025</v>
      </c>
      <c r="AJ42" s="5">
        <f t="shared" si="6"/>
        <v>1552</v>
      </c>
      <c r="AK42" s="2">
        <f t="shared" si="7"/>
        <v>1</v>
      </c>
    </row>
    <row r="43" spans="1:37">
      <c r="A43" s="17">
        <v>45692</v>
      </c>
      <c r="B43" s="19">
        <v>1309</v>
      </c>
      <c r="C43" s="19">
        <v>1318</v>
      </c>
      <c r="D43" s="19">
        <v>1341</v>
      </c>
      <c r="E43" s="19">
        <v>1352</v>
      </c>
      <c r="F43" s="19">
        <v>1295</v>
      </c>
      <c r="G43" s="19">
        <v>1306</v>
      </c>
      <c r="H43" s="19">
        <v>1181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631</v>
      </c>
      <c r="S43" s="19">
        <v>1219</v>
      </c>
      <c r="T43" s="19">
        <v>1204</v>
      </c>
      <c r="U43" s="19">
        <v>1161</v>
      </c>
      <c r="V43" s="19">
        <v>1226</v>
      </c>
      <c r="W43" s="19">
        <v>1320</v>
      </c>
      <c r="X43" s="19">
        <v>1417</v>
      </c>
      <c r="Y43" s="19">
        <v>1468</v>
      </c>
      <c r="Z43" s="38">
        <v>0</v>
      </c>
      <c r="AA43" s="2">
        <f>IFERROR(INDEX('Holiday Schedule'!$D$3:$D$24,MATCH(A43,'Holiday Schedule'!$C$3:$C$24,0)),0)</f>
        <v>0</v>
      </c>
      <c r="AB43" s="2">
        <f t="shared" si="0"/>
        <v>3</v>
      </c>
      <c r="AC43" s="2">
        <f t="shared" si="1"/>
        <v>8178</v>
      </c>
      <c r="AD43" s="5">
        <f t="shared" si="2"/>
        <v>10570</v>
      </c>
      <c r="AE43" s="5">
        <f t="shared" si="3"/>
        <v>18748</v>
      </c>
      <c r="AG43" s="2">
        <f t="shared" si="4"/>
        <v>2</v>
      </c>
      <c r="AH43" s="2">
        <f t="shared" si="5"/>
        <v>2025</v>
      </c>
      <c r="AJ43" s="5">
        <f t="shared" si="6"/>
        <v>1468</v>
      </c>
      <c r="AK43" s="2">
        <f t="shared" si="7"/>
        <v>24</v>
      </c>
    </row>
    <row r="44" spans="1:37">
      <c r="A44" s="17">
        <v>45693</v>
      </c>
      <c r="B44" s="19">
        <v>1532</v>
      </c>
      <c r="C44" s="19">
        <v>1570</v>
      </c>
      <c r="D44" s="19">
        <v>1599</v>
      </c>
      <c r="E44" s="19">
        <v>1644</v>
      </c>
      <c r="F44" s="19">
        <v>1607</v>
      </c>
      <c r="G44" s="19">
        <v>1593</v>
      </c>
      <c r="H44" s="19">
        <v>1381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699</v>
      </c>
      <c r="S44" s="19">
        <v>1356</v>
      </c>
      <c r="T44" s="19">
        <v>1326</v>
      </c>
      <c r="U44" s="19">
        <v>1258</v>
      </c>
      <c r="V44" s="19">
        <v>1320</v>
      </c>
      <c r="W44" s="19">
        <v>1432</v>
      </c>
      <c r="X44" s="19">
        <v>1558</v>
      </c>
      <c r="Y44" s="19">
        <v>1625</v>
      </c>
      <c r="Z44" s="38">
        <v>0</v>
      </c>
      <c r="AA44" s="2">
        <f>IFERROR(INDEX('Holiday Schedule'!$D$3:$D$24,MATCH(A44,'Holiday Schedule'!$C$3:$C$24,0)),0)</f>
        <v>0</v>
      </c>
      <c r="AB44" s="2">
        <f t="shared" si="0"/>
        <v>4</v>
      </c>
      <c r="AC44" s="2">
        <f t="shared" si="1"/>
        <v>8949</v>
      </c>
      <c r="AD44" s="5">
        <f t="shared" si="2"/>
        <v>12551</v>
      </c>
      <c r="AE44" s="5">
        <f t="shared" si="3"/>
        <v>21500</v>
      </c>
      <c r="AG44" s="2">
        <f t="shared" si="4"/>
        <v>2</v>
      </c>
      <c r="AH44" s="2">
        <f t="shared" si="5"/>
        <v>2025</v>
      </c>
      <c r="AJ44" s="5">
        <f t="shared" si="6"/>
        <v>1644</v>
      </c>
      <c r="AK44" s="2">
        <f t="shared" si="7"/>
        <v>4</v>
      </c>
    </row>
    <row r="45" spans="1:37">
      <c r="A45" s="17">
        <v>45694</v>
      </c>
      <c r="B45" s="19">
        <v>1730</v>
      </c>
      <c r="C45" s="19">
        <v>1758</v>
      </c>
      <c r="D45" s="19">
        <v>1801</v>
      </c>
      <c r="E45" s="19">
        <v>1880</v>
      </c>
      <c r="F45" s="19">
        <v>1847</v>
      </c>
      <c r="G45" s="19">
        <v>1800</v>
      </c>
      <c r="H45" s="19">
        <v>1551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674</v>
      </c>
      <c r="S45" s="19">
        <v>1240</v>
      </c>
      <c r="T45" s="19">
        <v>1170</v>
      </c>
      <c r="U45" s="19">
        <v>1113</v>
      </c>
      <c r="V45" s="19">
        <v>1205</v>
      </c>
      <c r="W45" s="19">
        <v>1300</v>
      </c>
      <c r="X45" s="19">
        <v>1401</v>
      </c>
      <c r="Y45" s="19">
        <v>1436</v>
      </c>
      <c r="Z45" s="38">
        <v>0</v>
      </c>
      <c r="AA45" s="2">
        <f>IFERROR(INDEX('Holiday Schedule'!$D$3:$D$24,MATCH(A45,'Holiday Schedule'!$C$3:$C$24,0)),0)</f>
        <v>0</v>
      </c>
      <c r="AB45" s="2">
        <f t="shared" si="0"/>
        <v>5</v>
      </c>
      <c r="AC45" s="2">
        <f t="shared" si="1"/>
        <v>8103</v>
      </c>
      <c r="AD45" s="5">
        <f t="shared" si="2"/>
        <v>13803</v>
      </c>
      <c r="AE45" s="5">
        <f t="shared" si="3"/>
        <v>21906</v>
      </c>
      <c r="AG45" s="2">
        <f t="shared" si="4"/>
        <v>2</v>
      </c>
      <c r="AH45" s="2">
        <f t="shared" si="5"/>
        <v>2025</v>
      </c>
      <c r="AJ45" s="5">
        <f t="shared" si="6"/>
        <v>1880</v>
      </c>
      <c r="AK45" s="2">
        <f t="shared" si="7"/>
        <v>4</v>
      </c>
    </row>
    <row r="46" spans="1:37">
      <c r="A46" s="17">
        <v>45695</v>
      </c>
      <c r="B46" s="19">
        <v>1349</v>
      </c>
      <c r="C46" s="19">
        <v>1322</v>
      </c>
      <c r="D46" s="19">
        <v>1305</v>
      </c>
      <c r="E46" s="19">
        <v>1360</v>
      </c>
      <c r="F46" s="19">
        <v>1419</v>
      </c>
      <c r="G46" s="19">
        <v>1426</v>
      </c>
      <c r="H46" s="19">
        <v>1268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637</v>
      </c>
      <c r="S46" s="19">
        <v>1215</v>
      </c>
      <c r="T46" s="19">
        <v>1183</v>
      </c>
      <c r="U46" s="19">
        <v>1147</v>
      </c>
      <c r="V46" s="19">
        <v>1231</v>
      </c>
      <c r="W46" s="19">
        <v>1345</v>
      </c>
      <c r="X46" s="19">
        <v>1450</v>
      </c>
      <c r="Y46" s="19">
        <v>1499</v>
      </c>
      <c r="Z46" s="38">
        <v>0</v>
      </c>
      <c r="AA46" s="2">
        <f>IFERROR(INDEX('Holiday Schedule'!$D$3:$D$24,MATCH(A46,'Holiday Schedule'!$C$3:$C$24,0)),0)</f>
        <v>0</v>
      </c>
      <c r="AB46" s="2">
        <f t="shared" si="0"/>
        <v>6</v>
      </c>
      <c r="AC46" s="2">
        <f t="shared" si="1"/>
        <v>8208</v>
      </c>
      <c r="AD46" s="5">
        <f t="shared" si="2"/>
        <v>10948</v>
      </c>
      <c r="AE46" s="5">
        <f t="shared" si="3"/>
        <v>19156</v>
      </c>
      <c r="AG46" s="2">
        <f t="shared" si="4"/>
        <v>2</v>
      </c>
      <c r="AH46" s="2">
        <f t="shared" si="5"/>
        <v>2025</v>
      </c>
      <c r="AJ46" s="5">
        <f t="shared" si="6"/>
        <v>1499</v>
      </c>
      <c r="AK46" s="2">
        <f t="shared" si="7"/>
        <v>24</v>
      </c>
    </row>
    <row r="47" spans="1:37">
      <c r="A47" s="17">
        <v>45696</v>
      </c>
      <c r="B47" s="19">
        <v>1517</v>
      </c>
      <c r="C47" s="19">
        <v>1565</v>
      </c>
      <c r="D47" s="19">
        <v>1577</v>
      </c>
      <c r="E47" s="19">
        <v>1591</v>
      </c>
      <c r="F47" s="19">
        <v>1540</v>
      </c>
      <c r="G47" s="19">
        <v>1486</v>
      </c>
      <c r="H47" s="19">
        <v>1295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680</v>
      </c>
      <c r="S47" s="19">
        <v>1240</v>
      </c>
      <c r="T47" s="19">
        <v>1193</v>
      </c>
      <c r="U47" s="19">
        <v>1168</v>
      </c>
      <c r="V47" s="19">
        <v>1239</v>
      </c>
      <c r="W47" s="19">
        <v>1383</v>
      </c>
      <c r="X47" s="19">
        <v>1462</v>
      </c>
      <c r="Y47" s="19">
        <v>1517</v>
      </c>
      <c r="Z47" s="38">
        <v>0</v>
      </c>
      <c r="AA47" s="2">
        <f>IFERROR(INDEX('Holiday Schedule'!$D$3:$D$24,MATCH(A47,'Holiday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20453</v>
      </c>
      <c r="AE47" s="5">
        <f t="shared" si="3"/>
        <v>20453</v>
      </c>
      <c r="AG47" s="2">
        <f t="shared" si="4"/>
        <v>2</v>
      </c>
      <c r="AH47" s="2">
        <f t="shared" si="5"/>
        <v>2025</v>
      </c>
      <c r="AJ47" s="5">
        <f t="shared" si="6"/>
        <v>1591</v>
      </c>
      <c r="AK47" s="2">
        <f t="shared" si="7"/>
        <v>4</v>
      </c>
    </row>
    <row r="48" spans="1:37">
      <c r="A48" s="17">
        <v>45697</v>
      </c>
      <c r="B48" s="19">
        <v>1521</v>
      </c>
      <c r="C48" s="19">
        <v>1548</v>
      </c>
      <c r="D48" s="19">
        <v>1566</v>
      </c>
      <c r="E48" s="19">
        <v>1579</v>
      </c>
      <c r="F48" s="19">
        <v>1533</v>
      </c>
      <c r="G48" s="19">
        <v>1449</v>
      </c>
      <c r="H48" s="19">
        <v>1249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743</v>
      </c>
      <c r="S48" s="19">
        <v>1354</v>
      </c>
      <c r="T48" s="19">
        <v>1304</v>
      </c>
      <c r="U48" s="19">
        <v>1245</v>
      </c>
      <c r="V48" s="19">
        <v>1335</v>
      </c>
      <c r="W48" s="19">
        <v>1471</v>
      </c>
      <c r="X48" s="19">
        <v>1583</v>
      </c>
      <c r="Y48" s="19">
        <v>1659</v>
      </c>
      <c r="Z48" s="38">
        <v>0</v>
      </c>
      <c r="AA48" s="2">
        <f>IFERROR(INDEX('Holiday Schedule'!$D$3:$D$24,MATCH(A48,'Holiday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21139</v>
      </c>
      <c r="AE48" s="5">
        <f t="shared" si="3"/>
        <v>21139</v>
      </c>
      <c r="AG48" s="2">
        <f t="shared" si="4"/>
        <v>2</v>
      </c>
      <c r="AH48" s="2">
        <f t="shared" si="5"/>
        <v>2025</v>
      </c>
      <c r="AJ48" s="5">
        <f t="shared" si="6"/>
        <v>1659</v>
      </c>
      <c r="AK48" s="2">
        <f t="shared" si="7"/>
        <v>24</v>
      </c>
    </row>
    <row r="49" spans="1:37">
      <c r="A49" s="17">
        <v>45698</v>
      </c>
      <c r="B49" s="19">
        <v>1686</v>
      </c>
      <c r="C49" s="19">
        <v>1703</v>
      </c>
      <c r="D49" s="19">
        <v>1743</v>
      </c>
      <c r="E49" s="19">
        <v>1757</v>
      </c>
      <c r="F49" s="19">
        <v>1689</v>
      </c>
      <c r="G49" s="19">
        <v>1649</v>
      </c>
      <c r="H49" s="19">
        <v>1451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670</v>
      </c>
      <c r="S49" s="19">
        <v>1302</v>
      </c>
      <c r="T49" s="19">
        <v>1287</v>
      </c>
      <c r="U49" s="19">
        <v>1247</v>
      </c>
      <c r="V49" s="19">
        <v>1334</v>
      </c>
      <c r="W49" s="19">
        <v>1458</v>
      </c>
      <c r="X49" s="19">
        <v>1586</v>
      </c>
      <c r="Y49" s="19">
        <v>1619</v>
      </c>
      <c r="Z49" s="38">
        <v>0</v>
      </c>
      <c r="AA49" s="2">
        <f>IFERROR(INDEX('Holiday Schedule'!$D$3:$D$24,MATCH(A49,'Holiday Schedule'!$C$3:$C$24,0)),0)</f>
        <v>0</v>
      </c>
      <c r="AB49" s="2">
        <f t="shared" si="0"/>
        <v>2</v>
      </c>
      <c r="AC49" s="2">
        <f t="shared" si="1"/>
        <v>8884</v>
      </c>
      <c r="AD49" s="5">
        <f t="shared" si="2"/>
        <v>13297</v>
      </c>
      <c r="AE49" s="5">
        <f t="shared" si="3"/>
        <v>22181</v>
      </c>
      <c r="AG49" s="2">
        <f t="shared" si="4"/>
        <v>2</v>
      </c>
      <c r="AH49" s="2">
        <f t="shared" si="5"/>
        <v>2025</v>
      </c>
      <c r="AJ49" s="5">
        <f t="shared" si="6"/>
        <v>1757</v>
      </c>
      <c r="AK49" s="2">
        <f t="shared" si="7"/>
        <v>4</v>
      </c>
    </row>
    <row r="50" spans="1:37">
      <c r="A50" s="17">
        <v>45699</v>
      </c>
      <c r="B50" s="19">
        <v>1696</v>
      </c>
      <c r="C50" s="19">
        <v>1715</v>
      </c>
      <c r="D50" s="19">
        <v>1756</v>
      </c>
      <c r="E50" s="19">
        <v>1806</v>
      </c>
      <c r="F50" s="19">
        <v>1789</v>
      </c>
      <c r="G50" s="19">
        <v>1740</v>
      </c>
      <c r="H50" s="19">
        <v>1515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610</v>
      </c>
      <c r="S50" s="19">
        <v>1184</v>
      </c>
      <c r="T50" s="19">
        <v>1142</v>
      </c>
      <c r="U50" s="19">
        <v>1107</v>
      </c>
      <c r="V50" s="19">
        <v>1181</v>
      </c>
      <c r="W50" s="19">
        <v>1284</v>
      </c>
      <c r="X50" s="19">
        <v>1366</v>
      </c>
      <c r="Y50" s="19">
        <v>1421</v>
      </c>
      <c r="Z50" s="38">
        <v>0</v>
      </c>
      <c r="AA50" s="2">
        <f>IFERROR(INDEX('Holiday Schedule'!$D$3:$D$24,MATCH(A50,'Holiday Schedule'!$C$3:$C$24,0)),0)</f>
        <v>0</v>
      </c>
      <c r="AB50" s="2">
        <f t="shared" si="0"/>
        <v>3</v>
      </c>
      <c r="AC50" s="2">
        <f t="shared" si="1"/>
        <v>7874</v>
      </c>
      <c r="AD50" s="5">
        <f t="shared" si="2"/>
        <v>13438</v>
      </c>
      <c r="AE50" s="5">
        <f t="shared" si="3"/>
        <v>21312</v>
      </c>
      <c r="AG50" s="2">
        <f t="shared" si="4"/>
        <v>2</v>
      </c>
      <c r="AH50" s="2">
        <f t="shared" si="5"/>
        <v>2025</v>
      </c>
      <c r="AJ50" s="5">
        <f t="shared" si="6"/>
        <v>1806</v>
      </c>
      <c r="AK50" s="2">
        <f t="shared" si="7"/>
        <v>4</v>
      </c>
    </row>
    <row r="51" spans="1:37">
      <c r="A51" s="17">
        <v>45700</v>
      </c>
      <c r="B51" s="19">
        <v>1483</v>
      </c>
      <c r="C51" s="19">
        <v>1511</v>
      </c>
      <c r="D51" s="19">
        <v>1508</v>
      </c>
      <c r="E51" s="19">
        <v>1567</v>
      </c>
      <c r="F51" s="19">
        <v>1495</v>
      </c>
      <c r="G51" s="19">
        <v>1534</v>
      </c>
      <c r="H51" s="19">
        <v>1405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657</v>
      </c>
      <c r="S51" s="19">
        <v>1267</v>
      </c>
      <c r="T51" s="19">
        <v>1248</v>
      </c>
      <c r="U51" s="19">
        <v>1212</v>
      </c>
      <c r="V51" s="19">
        <v>1290</v>
      </c>
      <c r="W51" s="19">
        <v>1390</v>
      </c>
      <c r="X51" s="19">
        <v>1483</v>
      </c>
      <c r="Y51" s="19">
        <v>1547</v>
      </c>
      <c r="Z51" s="38">
        <v>0</v>
      </c>
      <c r="AA51" s="2">
        <f>IFERROR(INDEX('Holiday Schedule'!$D$3:$D$24,MATCH(A51,'Holiday Schedule'!$C$3:$C$24,0)),0)</f>
        <v>0</v>
      </c>
      <c r="AB51" s="2">
        <f t="shared" si="0"/>
        <v>4</v>
      </c>
      <c r="AC51" s="2">
        <f t="shared" si="1"/>
        <v>8547</v>
      </c>
      <c r="AD51" s="5">
        <f t="shared" si="2"/>
        <v>12050</v>
      </c>
      <c r="AE51" s="5">
        <f t="shared" si="3"/>
        <v>20597</v>
      </c>
      <c r="AG51" s="2">
        <f t="shared" si="4"/>
        <v>2</v>
      </c>
      <c r="AH51" s="2">
        <f t="shared" si="5"/>
        <v>2025</v>
      </c>
      <c r="AJ51" s="5">
        <f t="shared" si="6"/>
        <v>1567</v>
      </c>
      <c r="AK51" s="2">
        <f t="shared" si="7"/>
        <v>4</v>
      </c>
    </row>
    <row r="52" spans="1:37">
      <c r="A52" s="17">
        <v>45701</v>
      </c>
      <c r="B52" s="19">
        <v>1546</v>
      </c>
      <c r="C52" s="19">
        <v>1552</v>
      </c>
      <c r="D52" s="19">
        <v>1524</v>
      </c>
      <c r="E52" s="19">
        <v>1531</v>
      </c>
      <c r="F52" s="19">
        <v>1438</v>
      </c>
      <c r="G52" s="19">
        <v>1415</v>
      </c>
      <c r="H52" s="19">
        <v>1230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684</v>
      </c>
      <c r="S52" s="19">
        <v>1262</v>
      </c>
      <c r="T52" s="19">
        <v>1252</v>
      </c>
      <c r="U52" s="19">
        <v>1188</v>
      </c>
      <c r="V52" s="19">
        <v>1258</v>
      </c>
      <c r="W52" s="19">
        <v>1346</v>
      </c>
      <c r="X52" s="19">
        <v>1461</v>
      </c>
      <c r="Y52" s="19">
        <v>1532</v>
      </c>
      <c r="Z52" s="38">
        <v>0</v>
      </c>
      <c r="AA52" s="2">
        <f>IFERROR(INDEX('Holiday Schedule'!$D$3:$D$24,MATCH(A52,'Holiday Schedule'!$C$3:$C$24,0)),0)</f>
        <v>0</v>
      </c>
      <c r="AB52" s="2">
        <f t="shared" si="0"/>
        <v>5</v>
      </c>
      <c r="AC52" s="2">
        <f t="shared" si="1"/>
        <v>8451</v>
      </c>
      <c r="AD52" s="5">
        <f t="shared" si="2"/>
        <v>11768</v>
      </c>
      <c r="AE52" s="5">
        <f t="shared" si="3"/>
        <v>20219</v>
      </c>
      <c r="AG52" s="2">
        <f t="shared" si="4"/>
        <v>2</v>
      </c>
      <c r="AH52" s="2">
        <f t="shared" si="5"/>
        <v>2025</v>
      </c>
      <c r="AJ52" s="5">
        <f t="shared" si="6"/>
        <v>1552</v>
      </c>
      <c r="AK52" s="2">
        <f t="shared" si="7"/>
        <v>2</v>
      </c>
    </row>
    <row r="53" spans="1:37">
      <c r="A53" s="17">
        <v>45702</v>
      </c>
      <c r="B53" s="19">
        <v>1533</v>
      </c>
      <c r="C53" s="19">
        <v>1475</v>
      </c>
      <c r="D53" s="19">
        <v>1450</v>
      </c>
      <c r="E53" s="19">
        <v>1477</v>
      </c>
      <c r="F53" s="19">
        <v>1427</v>
      </c>
      <c r="G53" s="19">
        <v>1389</v>
      </c>
      <c r="H53" s="19">
        <v>1232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622</v>
      </c>
      <c r="S53" s="19">
        <v>1181</v>
      </c>
      <c r="T53" s="19">
        <v>1165</v>
      </c>
      <c r="U53" s="19">
        <v>1115</v>
      </c>
      <c r="V53" s="19">
        <v>1184</v>
      </c>
      <c r="W53" s="19">
        <v>1305</v>
      </c>
      <c r="X53" s="19">
        <v>1437</v>
      </c>
      <c r="Y53" s="19">
        <v>1495</v>
      </c>
      <c r="Z53" s="38">
        <v>0</v>
      </c>
      <c r="AA53" s="2">
        <f>IFERROR(INDEX('Holiday Schedule'!$D$3:$D$24,MATCH(A53,'Holiday Schedule'!$C$3:$C$24,0)),0)</f>
        <v>0</v>
      </c>
      <c r="AB53" s="2">
        <f t="shared" si="0"/>
        <v>6</v>
      </c>
      <c r="AC53" s="2">
        <f t="shared" si="1"/>
        <v>8009</v>
      </c>
      <c r="AD53" s="5">
        <f t="shared" si="2"/>
        <v>11478</v>
      </c>
      <c r="AE53" s="5">
        <f t="shared" si="3"/>
        <v>19487</v>
      </c>
      <c r="AG53" s="2">
        <f t="shared" si="4"/>
        <v>2</v>
      </c>
      <c r="AH53" s="2">
        <f t="shared" si="5"/>
        <v>2025</v>
      </c>
      <c r="AJ53" s="5">
        <f t="shared" si="6"/>
        <v>1533</v>
      </c>
      <c r="AK53" s="2">
        <f t="shared" si="7"/>
        <v>1</v>
      </c>
    </row>
    <row r="54" spans="1:37">
      <c r="A54" s="17">
        <v>45703</v>
      </c>
      <c r="B54" s="19">
        <v>1522</v>
      </c>
      <c r="C54" s="19">
        <v>1552</v>
      </c>
      <c r="D54" s="19">
        <v>1597</v>
      </c>
      <c r="E54" s="19">
        <v>1596</v>
      </c>
      <c r="F54" s="19">
        <v>1522</v>
      </c>
      <c r="G54" s="19">
        <v>1451</v>
      </c>
      <c r="H54" s="19">
        <v>1266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651</v>
      </c>
      <c r="S54" s="19">
        <v>1200</v>
      </c>
      <c r="T54" s="19">
        <v>1161</v>
      </c>
      <c r="U54" s="19">
        <v>1139</v>
      </c>
      <c r="V54" s="19">
        <v>1210</v>
      </c>
      <c r="W54" s="19">
        <v>1339</v>
      </c>
      <c r="X54" s="19">
        <v>1436</v>
      </c>
      <c r="Y54" s="19">
        <v>1489</v>
      </c>
      <c r="Z54" s="38">
        <v>0</v>
      </c>
      <c r="AA54" s="2">
        <f>IFERROR(INDEX('Holiday Schedule'!$D$3:$D$24,MATCH(A54,'Holiday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20131</v>
      </c>
      <c r="AE54" s="5">
        <f t="shared" si="3"/>
        <v>20131</v>
      </c>
      <c r="AG54" s="2">
        <f t="shared" si="4"/>
        <v>2</v>
      </c>
      <c r="AH54" s="2">
        <f t="shared" si="5"/>
        <v>2025</v>
      </c>
      <c r="AJ54" s="5">
        <f t="shared" si="6"/>
        <v>1597</v>
      </c>
      <c r="AK54" s="2">
        <f t="shared" si="7"/>
        <v>3</v>
      </c>
    </row>
    <row r="55" spans="1:37">
      <c r="A55" s="17">
        <v>45704</v>
      </c>
      <c r="B55" s="19">
        <v>1537</v>
      </c>
      <c r="C55" s="19">
        <v>1550</v>
      </c>
      <c r="D55" s="19">
        <v>1541</v>
      </c>
      <c r="E55" s="19">
        <v>1546</v>
      </c>
      <c r="F55" s="19">
        <v>1471</v>
      </c>
      <c r="G55" s="19">
        <v>1411</v>
      </c>
      <c r="H55" s="19">
        <v>1202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722</v>
      </c>
      <c r="S55" s="19">
        <v>1243</v>
      </c>
      <c r="T55" s="19">
        <v>1171</v>
      </c>
      <c r="U55" s="19">
        <v>1115</v>
      </c>
      <c r="V55" s="19">
        <v>1184</v>
      </c>
      <c r="W55" s="19">
        <v>1305</v>
      </c>
      <c r="X55" s="19">
        <v>1422</v>
      </c>
      <c r="Y55" s="19">
        <v>1433</v>
      </c>
      <c r="Z55" s="38">
        <v>0</v>
      </c>
      <c r="AA55" s="2">
        <f>IFERROR(INDEX('Holiday Schedule'!$D$3:$D$24,MATCH(A55,'Holiday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19853</v>
      </c>
      <c r="AE55" s="5">
        <f t="shared" si="3"/>
        <v>19853</v>
      </c>
      <c r="AG55" s="2">
        <f t="shared" si="4"/>
        <v>2</v>
      </c>
      <c r="AH55" s="2">
        <f t="shared" si="5"/>
        <v>2025</v>
      </c>
      <c r="AJ55" s="5">
        <f t="shared" si="6"/>
        <v>1550</v>
      </c>
      <c r="AK55" s="2">
        <f t="shared" si="7"/>
        <v>2</v>
      </c>
    </row>
    <row r="56" spans="1:37">
      <c r="A56" s="17">
        <v>45705</v>
      </c>
      <c r="B56" s="19">
        <v>1460</v>
      </c>
      <c r="C56" s="19">
        <v>1447</v>
      </c>
      <c r="D56" s="19">
        <v>1437</v>
      </c>
      <c r="E56" s="19">
        <v>1475</v>
      </c>
      <c r="F56" s="19">
        <v>1420</v>
      </c>
      <c r="G56" s="19">
        <v>1403</v>
      </c>
      <c r="H56" s="19">
        <v>1216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669</v>
      </c>
      <c r="S56" s="19">
        <v>1238</v>
      </c>
      <c r="T56" s="19">
        <v>1217</v>
      </c>
      <c r="U56" s="19">
        <v>1186</v>
      </c>
      <c r="V56" s="19">
        <v>1230</v>
      </c>
      <c r="W56" s="19">
        <v>1336</v>
      </c>
      <c r="X56" s="19">
        <v>1407</v>
      </c>
      <c r="Y56" s="19">
        <v>1463</v>
      </c>
      <c r="Z56" s="38">
        <v>0</v>
      </c>
      <c r="AA56" s="2">
        <f>IFERROR(INDEX('Holiday Schedule'!$D$3:$D$24,MATCH(A56,'Holiday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19604</v>
      </c>
      <c r="AE56" s="5">
        <f t="shared" si="3"/>
        <v>19604</v>
      </c>
      <c r="AG56" s="2">
        <f t="shared" si="4"/>
        <v>2</v>
      </c>
      <c r="AH56" s="2">
        <f t="shared" si="5"/>
        <v>2025</v>
      </c>
      <c r="AJ56" s="5">
        <f t="shared" si="6"/>
        <v>1475</v>
      </c>
      <c r="AK56" s="2">
        <f t="shared" si="7"/>
        <v>4</v>
      </c>
    </row>
    <row r="57" spans="1:37">
      <c r="A57" s="17">
        <v>45706</v>
      </c>
      <c r="B57" s="19">
        <v>1533</v>
      </c>
      <c r="C57" s="19">
        <v>1533</v>
      </c>
      <c r="D57" s="19">
        <v>1568</v>
      </c>
      <c r="E57" s="19">
        <v>1588</v>
      </c>
      <c r="F57" s="19">
        <v>1538</v>
      </c>
      <c r="G57" s="19">
        <v>1509</v>
      </c>
      <c r="H57" s="19">
        <v>1308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644</v>
      </c>
      <c r="S57" s="19">
        <v>1242</v>
      </c>
      <c r="T57" s="19">
        <v>1242</v>
      </c>
      <c r="U57" s="19">
        <v>1197</v>
      </c>
      <c r="V57" s="19">
        <v>1272</v>
      </c>
      <c r="W57" s="19">
        <v>1368</v>
      </c>
      <c r="X57" s="19">
        <v>1491</v>
      </c>
      <c r="Y57" s="19">
        <v>1562</v>
      </c>
      <c r="Z57" s="38">
        <v>0</v>
      </c>
      <c r="AA57" s="2">
        <f>IFERROR(INDEX('Holiday Schedule'!$D$3:$D$24,MATCH(A57,'Holiday Schedule'!$C$3:$C$24,0)),0)</f>
        <v>0</v>
      </c>
      <c r="AB57" s="2">
        <f t="shared" si="0"/>
        <v>3</v>
      </c>
      <c r="AC57" s="2">
        <f t="shared" si="1"/>
        <v>8456</v>
      </c>
      <c r="AD57" s="5">
        <f t="shared" si="2"/>
        <v>12139</v>
      </c>
      <c r="AE57" s="5">
        <f t="shared" si="3"/>
        <v>20595</v>
      </c>
      <c r="AG57" s="2">
        <f t="shared" si="4"/>
        <v>2</v>
      </c>
      <c r="AH57" s="2">
        <f t="shared" si="5"/>
        <v>2025</v>
      </c>
      <c r="AJ57" s="5">
        <f t="shared" si="6"/>
        <v>1588</v>
      </c>
      <c r="AK57" s="2">
        <f t="shared" si="7"/>
        <v>4</v>
      </c>
    </row>
    <row r="58" spans="1:37">
      <c r="A58" s="17">
        <v>45707</v>
      </c>
      <c r="B58" s="19">
        <v>1610</v>
      </c>
      <c r="C58" s="19">
        <v>1607</v>
      </c>
      <c r="D58" s="19">
        <v>1603</v>
      </c>
      <c r="E58" s="19">
        <v>1646</v>
      </c>
      <c r="F58" s="19">
        <v>1589</v>
      </c>
      <c r="G58" s="19">
        <v>1535</v>
      </c>
      <c r="H58" s="19">
        <v>1306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617</v>
      </c>
      <c r="S58" s="19">
        <v>1199</v>
      </c>
      <c r="T58" s="19">
        <v>1162</v>
      </c>
      <c r="U58" s="19">
        <v>1114</v>
      </c>
      <c r="V58" s="19">
        <v>1182</v>
      </c>
      <c r="W58" s="19">
        <v>1314</v>
      </c>
      <c r="X58" s="19">
        <v>1400</v>
      </c>
      <c r="Y58" s="19">
        <v>1464</v>
      </c>
      <c r="Z58" s="38">
        <v>0</v>
      </c>
      <c r="AA58" s="2">
        <f>IFERROR(INDEX('Holiday Schedule'!$D$3:$D$24,MATCH(A58,'Holiday Schedule'!$C$3:$C$24,0)),0)</f>
        <v>0</v>
      </c>
      <c r="AB58" s="2">
        <f t="shared" si="0"/>
        <v>4</v>
      </c>
      <c r="AC58" s="2">
        <f t="shared" si="1"/>
        <v>7988</v>
      </c>
      <c r="AD58" s="5">
        <f t="shared" si="2"/>
        <v>12360</v>
      </c>
      <c r="AE58" s="5">
        <f t="shared" si="3"/>
        <v>20348</v>
      </c>
      <c r="AG58" s="2">
        <f t="shared" si="4"/>
        <v>2</v>
      </c>
      <c r="AH58" s="2">
        <f t="shared" si="5"/>
        <v>2025</v>
      </c>
      <c r="AJ58" s="5">
        <f t="shared" si="6"/>
        <v>1646</v>
      </c>
      <c r="AK58" s="2">
        <f t="shared" si="7"/>
        <v>4</v>
      </c>
    </row>
    <row r="59" spans="1:37">
      <c r="A59" s="17">
        <v>45708</v>
      </c>
      <c r="B59" s="19">
        <v>1506</v>
      </c>
      <c r="C59" s="19">
        <v>1535</v>
      </c>
      <c r="D59" s="19">
        <v>1530</v>
      </c>
      <c r="E59" s="19">
        <v>1599</v>
      </c>
      <c r="F59" s="19">
        <v>1614</v>
      </c>
      <c r="G59" s="19">
        <v>1545</v>
      </c>
      <c r="H59" s="19">
        <v>1327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601</v>
      </c>
      <c r="S59" s="19">
        <v>1157</v>
      </c>
      <c r="T59" s="19">
        <v>1140</v>
      </c>
      <c r="U59" s="19">
        <v>1085</v>
      </c>
      <c r="V59" s="19">
        <v>1133</v>
      </c>
      <c r="W59" s="19">
        <v>1188</v>
      </c>
      <c r="X59" s="19">
        <v>1267</v>
      </c>
      <c r="Y59" s="19">
        <v>1313</v>
      </c>
      <c r="Z59" s="38">
        <v>0</v>
      </c>
      <c r="AA59" s="2">
        <f>IFERROR(INDEX('Holiday Schedule'!$D$3:$D$24,MATCH(A59,'Holiday Schedule'!$C$3:$C$24,0)),0)</f>
        <v>0</v>
      </c>
      <c r="AB59" s="2">
        <f t="shared" si="0"/>
        <v>5</v>
      </c>
      <c r="AC59" s="2">
        <f t="shared" si="1"/>
        <v>7571</v>
      </c>
      <c r="AD59" s="5">
        <f t="shared" si="2"/>
        <v>11969</v>
      </c>
      <c r="AE59" s="5">
        <f t="shared" si="3"/>
        <v>19540</v>
      </c>
      <c r="AG59" s="2">
        <f t="shared" si="4"/>
        <v>2</v>
      </c>
      <c r="AH59" s="2">
        <f t="shared" si="5"/>
        <v>2025</v>
      </c>
      <c r="AJ59" s="5">
        <f t="shared" si="6"/>
        <v>1614</v>
      </c>
      <c r="AK59" s="2">
        <f t="shared" si="7"/>
        <v>5</v>
      </c>
    </row>
    <row r="60" spans="1:37">
      <c r="A60" s="17">
        <v>45709</v>
      </c>
      <c r="B60" s="19">
        <v>1348</v>
      </c>
      <c r="C60" s="19">
        <v>1301</v>
      </c>
      <c r="D60" s="19">
        <v>1312</v>
      </c>
      <c r="E60" s="19">
        <v>1342</v>
      </c>
      <c r="F60" s="19">
        <v>1308</v>
      </c>
      <c r="G60" s="19">
        <v>1259</v>
      </c>
      <c r="H60" s="19">
        <v>1096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583</v>
      </c>
      <c r="S60" s="19">
        <v>1053</v>
      </c>
      <c r="T60" s="19">
        <v>1039</v>
      </c>
      <c r="U60" s="19">
        <v>1001</v>
      </c>
      <c r="V60" s="19">
        <v>1063</v>
      </c>
      <c r="W60" s="19">
        <v>1182</v>
      </c>
      <c r="X60" s="19">
        <v>1289</v>
      </c>
      <c r="Y60" s="19">
        <v>1330</v>
      </c>
      <c r="Z60" s="38">
        <v>0</v>
      </c>
      <c r="AA60" s="2">
        <f>IFERROR(INDEX('Holiday Schedule'!$D$3:$D$24,MATCH(A60,'Holiday Schedule'!$C$3:$C$24,0)),0)</f>
        <v>0</v>
      </c>
      <c r="AB60" s="2">
        <f t="shared" si="0"/>
        <v>6</v>
      </c>
      <c r="AC60" s="2">
        <f t="shared" si="1"/>
        <v>7210</v>
      </c>
      <c r="AD60" s="5">
        <f t="shared" si="2"/>
        <v>10296</v>
      </c>
      <c r="AE60" s="5">
        <f t="shared" si="3"/>
        <v>17506</v>
      </c>
      <c r="AG60" s="2">
        <f t="shared" si="4"/>
        <v>2</v>
      </c>
      <c r="AH60" s="2">
        <f t="shared" si="5"/>
        <v>2025</v>
      </c>
      <c r="AJ60" s="5">
        <f t="shared" si="6"/>
        <v>1348</v>
      </c>
      <c r="AK60" s="2">
        <f t="shared" si="7"/>
        <v>1</v>
      </c>
    </row>
    <row r="61" spans="1:37">
      <c r="A61" s="17">
        <v>45710</v>
      </c>
      <c r="B61" s="19">
        <v>1342</v>
      </c>
      <c r="C61" s="19">
        <v>1368</v>
      </c>
      <c r="D61" s="19">
        <v>1375</v>
      </c>
      <c r="E61" s="19">
        <v>1427</v>
      </c>
      <c r="F61" s="19">
        <v>1375</v>
      </c>
      <c r="G61" s="19">
        <v>1347</v>
      </c>
      <c r="H61" s="19">
        <v>1188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625</v>
      </c>
      <c r="S61" s="19">
        <v>1146</v>
      </c>
      <c r="T61" s="19">
        <v>1138</v>
      </c>
      <c r="U61" s="19">
        <v>1112</v>
      </c>
      <c r="V61" s="19">
        <v>1181</v>
      </c>
      <c r="W61" s="19">
        <v>1297</v>
      </c>
      <c r="X61" s="19">
        <v>1361</v>
      </c>
      <c r="Y61" s="19">
        <v>1466</v>
      </c>
      <c r="Z61" s="38">
        <v>0</v>
      </c>
      <c r="AA61" s="2">
        <f>IFERROR(INDEX('Holiday Schedule'!$D$3:$D$24,MATCH(A61,'Holiday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18748</v>
      </c>
      <c r="AE61" s="5">
        <f t="shared" si="3"/>
        <v>18748</v>
      </c>
      <c r="AG61" s="2">
        <f t="shared" si="4"/>
        <v>2</v>
      </c>
      <c r="AH61" s="2">
        <f t="shared" si="5"/>
        <v>2025</v>
      </c>
      <c r="AJ61" s="5">
        <f t="shared" si="6"/>
        <v>1466</v>
      </c>
      <c r="AK61" s="2">
        <f t="shared" si="7"/>
        <v>24</v>
      </c>
    </row>
    <row r="62" spans="1:37">
      <c r="A62" s="17">
        <v>45711</v>
      </c>
      <c r="B62" s="19">
        <v>1535</v>
      </c>
      <c r="C62" s="19">
        <v>1543</v>
      </c>
      <c r="D62" s="19">
        <v>1546</v>
      </c>
      <c r="E62" s="19">
        <v>1545</v>
      </c>
      <c r="F62" s="19">
        <v>1446</v>
      </c>
      <c r="G62" s="19">
        <v>1374</v>
      </c>
      <c r="H62" s="19">
        <v>1171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635</v>
      </c>
      <c r="S62" s="19">
        <v>1180</v>
      </c>
      <c r="T62" s="19">
        <v>1144</v>
      </c>
      <c r="U62" s="19">
        <v>1105</v>
      </c>
      <c r="V62" s="19">
        <v>1132</v>
      </c>
      <c r="W62" s="19">
        <v>1194</v>
      </c>
      <c r="X62" s="19">
        <v>1282</v>
      </c>
      <c r="Y62" s="19">
        <v>1311</v>
      </c>
      <c r="Z62" s="38">
        <v>0</v>
      </c>
      <c r="AA62" s="2">
        <f>IFERROR(INDEX('Holiday Schedule'!$D$3:$D$24,MATCH(A62,'Holiday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19143</v>
      </c>
      <c r="AE62" s="5">
        <f t="shared" si="3"/>
        <v>19143</v>
      </c>
      <c r="AG62" s="2">
        <f t="shared" si="4"/>
        <v>2</v>
      </c>
      <c r="AH62" s="2">
        <f t="shared" si="5"/>
        <v>2025</v>
      </c>
      <c r="AJ62" s="5">
        <f t="shared" si="6"/>
        <v>1546</v>
      </c>
      <c r="AK62" s="2">
        <f t="shared" si="7"/>
        <v>3</v>
      </c>
    </row>
    <row r="63" spans="1:37">
      <c r="A63" s="17">
        <v>45712</v>
      </c>
      <c r="B63" s="19">
        <v>1399</v>
      </c>
      <c r="C63" s="19">
        <v>1468</v>
      </c>
      <c r="D63" s="19">
        <v>1512</v>
      </c>
      <c r="E63" s="19">
        <v>1543</v>
      </c>
      <c r="F63" s="19">
        <v>1509</v>
      </c>
      <c r="G63" s="19">
        <v>1492</v>
      </c>
      <c r="H63" s="19">
        <v>1343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592</v>
      </c>
      <c r="S63" s="19">
        <v>1093</v>
      </c>
      <c r="T63" s="19">
        <v>1041</v>
      </c>
      <c r="U63" s="19">
        <v>983</v>
      </c>
      <c r="V63" s="19">
        <v>1008</v>
      </c>
      <c r="W63" s="19">
        <v>1094</v>
      </c>
      <c r="X63" s="19">
        <v>1104</v>
      </c>
      <c r="Y63" s="19">
        <v>1119</v>
      </c>
      <c r="Z63" s="38">
        <v>0</v>
      </c>
      <c r="AA63" s="2">
        <f>IFERROR(INDEX('Holiday Schedule'!$D$3:$D$24,MATCH(A63,'Holiday Schedule'!$C$3:$C$24,0)),0)</f>
        <v>0</v>
      </c>
      <c r="AB63" s="2">
        <f t="shared" si="0"/>
        <v>2</v>
      </c>
      <c r="AC63" s="2">
        <f t="shared" si="1"/>
        <v>6915</v>
      </c>
      <c r="AD63" s="5">
        <f t="shared" si="2"/>
        <v>11385</v>
      </c>
      <c r="AE63" s="5">
        <f t="shared" si="3"/>
        <v>18300</v>
      </c>
      <c r="AG63" s="2">
        <f t="shared" si="4"/>
        <v>2</v>
      </c>
      <c r="AH63" s="2">
        <f t="shared" si="5"/>
        <v>2025</v>
      </c>
      <c r="AJ63" s="5">
        <f t="shared" si="6"/>
        <v>1543</v>
      </c>
      <c r="AK63" s="2">
        <f t="shared" si="7"/>
        <v>4</v>
      </c>
    </row>
    <row r="64" spans="1:37">
      <c r="A64" s="17">
        <v>45713</v>
      </c>
      <c r="B64" s="19">
        <v>1135</v>
      </c>
      <c r="C64" s="19">
        <v>1127</v>
      </c>
      <c r="D64" s="19">
        <v>1140</v>
      </c>
      <c r="E64" s="19">
        <v>1162</v>
      </c>
      <c r="F64" s="19">
        <v>1152</v>
      </c>
      <c r="G64" s="19">
        <v>1168</v>
      </c>
      <c r="H64" s="19">
        <v>1081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548</v>
      </c>
      <c r="S64" s="19">
        <v>1038</v>
      </c>
      <c r="T64" s="19">
        <v>1047</v>
      </c>
      <c r="U64" s="19">
        <v>966</v>
      </c>
      <c r="V64" s="19">
        <v>1032</v>
      </c>
      <c r="W64" s="19">
        <v>1073</v>
      </c>
      <c r="X64" s="19">
        <v>1171</v>
      </c>
      <c r="Y64" s="19">
        <v>1243</v>
      </c>
      <c r="Z64" s="38">
        <v>0</v>
      </c>
      <c r="AA64" s="2">
        <f>IFERROR(INDEX('Holiday Schedule'!$D$3:$D$24,MATCH(A64,'Holiday Schedule'!$C$3:$C$24,0)),0)</f>
        <v>0</v>
      </c>
      <c r="AB64" s="2">
        <f t="shared" si="0"/>
        <v>3</v>
      </c>
      <c r="AC64" s="2">
        <f t="shared" si="1"/>
        <v>6875</v>
      </c>
      <c r="AD64" s="5">
        <f t="shared" si="2"/>
        <v>9208</v>
      </c>
      <c r="AE64" s="5">
        <f t="shared" si="3"/>
        <v>16083</v>
      </c>
      <c r="AG64" s="2">
        <f t="shared" si="4"/>
        <v>2</v>
      </c>
      <c r="AH64" s="2">
        <f t="shared" si="5"/>
        <v>2025</v>
      </c>
      <c r="AJ64" s="5">
        <f t="shared" si="6"/>
        <v>1243</v>
      </c>
      <c r="AK64" s="2">
        <f t="shared" si="7"/>
        <v>24</v>
      </c>
    </row>
    <row r="65" spans="1:37">
      <c r="A65" s="17">
        <v>45714</v>
      </c>
      <c r="B65" s="19">
        <v>1278</v>
      </c>
      <c r="C65" s="19">
        <v>1281</v>
      </c>
      <c r="D65" s="19">
        <v>1292</v>
      </c>
      <c r="E65" s="19">
        <v>1307</v>
      </c>
      <c r="F65" s="19">
        <v>1292</v>
      </c>
      <c r="G65" s="19">
        <v>1250</v>
      </c>
      <c r="H65" s="19">
        <v>1054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521</v>
      </c>
      <c r="S65" s="19">
        <v>1073</v>
      </c>
      <c r="T65" s="19">
        <v>1092</v>
      </c>
      <c r="U65" s="19">
        <v>1029</v>
      </c>
      <c r="V65" s="19">
        <v>1095</v>
      </c>
      <c r="W65" s="19">
        <v>1183</v>
      </c>
      <c r="X65" s="19">
        <v>1264</v>
      </c>
      <c r="Y65" s="19">
        <v>1305</v>
      </c>
      <c r="Z65" s="38">
        <v>0</v>
      </c>
      <c r="AA65" s="2">
        <f>IFERROR(INDEX('Holiday Schedule'!$D$3:$D$24,MATCH(A65,'Holiday Schedule'!$C$3:$C$24,0)),0)</f>
        <v>0</v>
      </c>
      <c r="AB65" s="2">
        <f t="shared" si="0"/>
        <v>4</v>
      </c>
      <c r="AC65" s="2">
        <f t="shared" si="1"/>
        <v>7257</v>
      </c>
      <c r="AD65" s="5">
        <f t="shared" si="2"/>
        <v>10059</v>
      </c>
      <c r="AE65" s="5">
        <f t="shared" si="3"/>
        <v>17316</v>
      </c>
      <c r="AG65" s="2">
        <f t="shared" si="4"/>
        <v>2</v>
      </c>
      <c r="AH65" s="2">
        <f t="shared" si="5"/>
        <v>2025</v>
      </c>
      <c r="AJ65" s="5">
        <f t="shared" si="6"/>
        <v>1307</v>
      </c>
      <c r="AK65" s="2">
        <f t="shared" si="7"/>
        <v>4</v>
      </c>
    </row>
    <row r="66" spans="1:37">
      <c r="A66" s="17">
        <v>45715</v>
      </c>
      <c r="B66" s="19">
        <v>1387</v>
      </c>
      <c r="C66" s="19">
        <v>1430</v>
      </c>
      <c r="D66" s="19">
        <v>1442</v>
      </c>
      <c r="E66" s="19">
        <v>1486</v>
      </c>
      <c r="F66" s="19">
        <v>1462</v>
      </c>
      <c r="G66" s="19">
        <v>1450</v>
      </c>
      <c r="H66" s="19">
        <v>1258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596</v>
      </c>
      <c r="S66" s="19">
        <v>1088</v>
      </c>
      <c r="T66" s="19">
        <v>1059</v>
      </c>
      <c r="U66" s="19">
        <v>1000</v>
      </c>
      <c r="V66" s="19">
        <v>1035</v>
      </c>
      <c r="W66" s="19">
        <v>1102</v>
      </c>
      <c r="X66" s="19">
        <v>1172</v>
      </c>
      <c r="Y66" s="19">
        <v>1244</v>
      </c>
      <c r="Z66" s="38">
        <v>0</v>
      </c>
      <c r="AA66" s="2">
        <f>IFERROR(INDEX('Holiday Schedule'!$D$3:$D$24,MATCH(A66,'Holiday Schedule'!$C$3:$C$24,0)),0)</f>
        <v>0</v>
      </c>
      <c r="AB66" s="2">
        <f t="shared" si="0"/>
        <v>5</v>
      </c>
      <c r="AC66" s="2">
        <f t="shared" si="1"/>
        <v>7052</v>
      </c>
      <c r="AD66" s="5">
        <f t="shared" si="2"/>
        <v>11159</v>
      </c>
      <c r="AE66" s="5">
        <f t="shared" si="3"/>
        <v>18211</v>
      </c>
      <c r="AG66" s="2">
        <f t="shared" si="4"/>
        <v>2</v>
      </c>
      <c r="AH66" s="2">
        <f t="shared" si="5"/>
        <v>2025</v>
      </c>
      <c r="AJ66" s="5">
        <f t="shared" si="6"/>
        <v>1486</v>
      </c>
      <c r="AK66" s="2">
        <f t="shared" si="7"/>
        <v>4</v>
      </c>
    </row>
    <row r="67" spans="1:37">
      <c r="A67" s="17">
        <v>45716</v>
      </c>
      <c r="B67" s="19">
        <v>1270</v>
      </c>
      <c r="C67" s="19">
        <v>1291</v>
      </c>
      <c r="D67" s="19">
        <v>1306</v>
      </c>
      <c r="E67" s="19">
        <v>1313</v>
      </c>
      <c r="F67" s="19">
        <v>1319</v>
      </c>
      <c r="G67" s="19">
        <v>1274</v>
      </c>
      <c r="H67" s="19">
        <v>1110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496</v>
      </c>
      <c r="S67" s="19">
        <v>1010</v>
      </c>
      <c r="T67" s="19">
        <v>1026</v>
      </c>
      <c r="U67" s="19">
        <v>992</v>
      </c>
      <c r="V67" s="19">
        <v>1071</v>
      </c>
      <c r="W67" s="19">
        <v>1237</v>
      </c>
      <c r="X67" s="19">
        <v>1383</v>
      </c>
      <c r="Y67" s="19">
        <v>1445</v>
      </c>
      <c r="Z67" s="38">
        <v>0</v>
      </c>
      <c r="AA67" s="2">
        <f>IFERROR(INDEX('Holiday Schedule'!$D$3:$D$24,MATCH(A67,'Holiday Schedule'!$C$3:$C$24,0)),0)</f>
        <v>0</v>
      </c>
      <c r="AB67" s="2">
        <f t="shared" si="0"/>
        <v>6</v>
      </c>
      <c r="AC67" s="2">
        <f t="shared" si="1"/>
        <v>7215</v>
      </c>
      <c r="AD67" s="5">
        <f t="shared" si="2"/>
        <v>10328</v>
      </c>
      <c r="AE67" s="5">
        <f t="shared" si="3"/>
        <v>17543</v>
      </c>
      <c r="AG67" s="2">
        <f t="shared" si="4"/>
        <v>2</v>
      </c>
      <c r="AH67" s="2">
        <f t="shared" si="5"/>
        <v>2025</v>
      </c>
      <c r="AJ67" s="5">
        <f t="shared" si="6"/>
        <v>1445</v>
      </c>
      <c r="AK67" s="2">
        <f t="shared" si="7"/>
        <v>24</v>
      </c>
    </row>
    <row r="68" spans="1:37">
      <c r="A68" s="17">
        <v>45717</v>
      </c>
      <c r="B68" s="19">
        <v>1505</v>
      </c>
      <c r="C68" s="19">
        <v>1661</v>
      </c>
      <c r="D68" s="19">
        <v>1563</v>
      </c>
      <c r="E68" s="19">
        <v>1527</v>
      </c>
      <c r="F68" s="19">
        <v>1377</v>
      </c>
      <c r="G68" s="19">
        <v>1239</v>
      </c>
      <c r="H68" s="19">
        <v>769</v>
      </c>
      <c r="I68" s="19">
        <v>84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358</v>
      </c>
      <c r="T68" s="19">
        <v>1036</v>
      </c>
      <c r="U68" s="19">
        <v>979</v>
      </c>
      <c r="V68" s="19">
        <v>985</v>
      </c>
      <c r="W68" s="19">
        <v>1018</v>
      </c>
      <c r="X68" s="19">
        <v>1128</v>
      </c>
      <c r="Y68" s="19">
        <v>1161</v>
      </c>
      <c r="Z68" s="38">
        <v>0</v>
      </c>
      <c r="AA68" s="2">
        <f>IFERROR(INDEX('Holiday Schedule'!$D$3:$D$24,MATCH(A68,'Holiday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16390</v>
      </c>
      <c r="AE68" s="5">
        <f t="shared" si="3"/>
        <v>16390</v>
      </c>
      <c r="AG68" s="2">
        <f t="shared" si="4"/>
        <v>3</v>
      </c>
      <c r="AH68" s="2">
        <f t="shared" si="5"/>
        <v>2025</v>
      </c>
      <c r="AJ68" s="5">
        <f t="shared" si="6"/>
        <v>1661</v>
      </c>
      <c r="AK68" s="2">
        <f t="shared" si="7"/>
        <v>2</v>
      </c>
    </row>
    <row r="69" spans="1:37">
      <c r="A69" s="17">
        <v>45718</v>
      </c>
      <c r="B69" s="19">
        <v>1172</v>
      </c>
      <c r="C69" s="19">
        <v>1324</v>
      </c>
      <c r="D69" s="19">
        <v>1273</v>
      </c>
      <c r="E69" s="19">
        <v>1283</v>
      </c>
      <c r="F69" s="19">
        <v>1271</v>
      </c>
      <c r="G69" s="19">
        <v>1241</v>
      </c>
      <c r="H69" s="19">
        <v>783</v>
      </c>
      <c r="I69" s="19">
        <v>77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443</v>
      </c>
      <c r="T69" s="19">
        <v>1340</v>
      </c>
      <c r="U69" s="19">
        <v>1219</v>
      </c>
      <c r="V69" s="19">
        <v>1228</v>
      </c>
      <c r="W69" s="19">
        <v>1385</v>
      </c>
      <c r="X69" s="19">
        <v>1525</v>
      </c>
      <c r="Y69" s="19">
        <v>1579</v>
      </c>
      <c r="Z69" s="38">
        <v>0</v>
      </c>
      <c r="AA69" s="2">
        <f>IFERROR(INDEX('Holiday Schedule'!$D$3:$D$24,MATCH(A69,'Holiday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17143</v>
      </c>
      <c r="AE69" s="5">
        <f t="shared" si="3"/>
        <v>17143</v>
      </c>
      <c r="AG69" s="2">
        <f t="shared" si="4"/>
        <v>3</v>
      </c>
      <c r="AH69" s="2">
        <f t="shared" si="5"/>
        <v>2025</v>
      </c>
      <c r="AJ69" s="5">
        <f t="shared" si="6"/>
        <v>1579</v>
      </c>
      <c r="AK69" s="2">
        <f t="shared" si="7"/>
        <v>24</v>
      </c>
    </row>
    <row r="70" spans="1:37">
      <c r="A70" s="17">
        <v>45719</v>
      </c>
      <c r="B70" s="19">
        <v>1763</v>
      </c>
      <c r="C70" s="19">
        <v>1844</v>
      </c>
      <c r="D70" s="19">
        <v>1878</v>
      </c>
      <c r="E70" s="19">
        <v>1866</v>
      </c>
      <c r="F70" s="19">
        <v>1883</v>
      </c>
      <c r="G70" s="19">
        <v>1788</v>
      </c>
      <c r="H70" s="19">
        <v>1130</v>
      </c>
      <c r="I70" s="19">
        <v>185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455</v>
      </c>
      <c r="T70" s="19">
        <v>1445</v>
      </c>
      <c r="U70" s="19">
        <v>1328</v>
      </c>
      <c r="V70" s="19">
        <v>1332</v>
      </c>
      <c r="W70" s="19">
        <v>1477</v>
      </c>
      <c r="X70" s="19">
        <v>1627</v>
      </c>
      <c r="Y70" s="19">
        <v>1677</v>
      </c>
      <c r="Z70" s="38">
        <v>0</v>
      </c>
      <c r="AA70" s="2">
        <f>IFERROR(INDEX('Holiday Schedule'!$D$3:$D$24,MATCH(A70,'Holiday Schedule'!$C$3:$C$24,0)),0)</f>
        <v>0</v>
      </c>
      <c r="AB70" s="2">
        <f t="shared" si="0"/>
        <v>2</v>
      </c>
      <c r="AC70" s="2">
        <f t="shared" si="1"/>
        <v>7849</v>
      </c>
      <c r="AD70" s="5">
        <f t="shared" si="2"/>
        <v>13829</v>
      </c>
      <c r="AE70" s="5">
        <f t="shared" si="3"/>
        <v>21678</v>
      </c>
      <c r="AG70" s="2">
        <f t="shared" si="4"/>
        <v>3</v>
      </c>
      <c r="AH70" s="2">
        <f t="shared" si="5"/>
        <v>2025</v>
      </c>
      <c r="AJ70" s="5">
        <f t="shared" si="6"/>
        <v>1883</v>
      </c>
      <c r="AK70" s="2">
        <f t="shared" si="7"/>
        <v>5</v>
      </c>
    </row>
    <row r="71" spans="1:37">
      <c r="A71" s="17">
        <v>45720</v>
      </c>
      <c r="B71" s="19">
        <v>1711</v>
      </c>
      <c r="C71" s="19">
        <v>1789</v>
      </c>
      <c r="D71" s="19">
        <v>1819</v>
      </c>
      <c r="E71" s="19">
        <v>1805</v>
      </c>
      <c r="F71" s="19">
        <v>1814</v>
      </c>
      <c r="G71" s="19">
        <v>1738</v>
      </c>
      <c r="H71" s="19">
        <v>1104</v>
      </c>
      <c r="I71" s="19">
        <v>190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419</v>
      </c>
      <c r="T71" s="19">
        <v>1302</v>
      </c>
      <c r="U71" s="19">
        <v>1185</v>
      </c>
      <c r="V71" s="19">
        <v>1161</v>
      </c>
      <c r="W71" s="19">
        <v>1261</v>
      </c>
      <c r="X71" s="19">
        <v>1372</v>
      </c>
      <c r="Y71" s="19">
        <v>1398</v>
      </c>
      <c r="Z71" s="38">
        <v>0</v>
      </c>
      <c r="AA71" s="2">
        <f>IFERROR(INDEX('Holiday Schedule'!$D$3:$D$24,MATCH(A71,'Holiday Schedule'!$C$3:$C$24,0)),0)</f>
        <v>0</v>
      </c>
      <c r="AB71" s="2">
        <f t="shared" si="0"/>
        <v>3</v>
      </c>
      <c r="AC71" s="2">
        <f t="shared" si="1"/>
        <v>6890</v>
      </c>
      <c r="AD71" s="5">
        <f t="shared" si="2"/>
        <v>13178</v>
      </c>
      <c r="AE71" s="5">
        <f t="shared" si="3"/>
        <v>20068</v>
      </c>
      <c r="AG71" s="2">
        <f t="shared" si="4"/>
        <v>3</v>
      </c>
      <c r="AH71" s="2">
        <f t="shared" si="5"/>
        <v>2025</v>
      </c>
      <c r="AJ71" s="5">
        <f t="shared" si="6"/>
        <v>1819</v>
      </c>
      <c r="AK71" s="2">
        <f t="shared" si="7"/>
        <v>3</v>
      </c>
    </row>
    <row r="72" spans="1:37">
      <c r="A72" s="17">
        <v>45721</v>
      </c>
      <c r="B72" s="19">
        <v>1423</v>
      </c>
      <c r="C72" s="19">
        <v>1474</v>
      </c>
      <c r="D72" s="19">
        <v>1482</v>
      </c>
      <c r="E72" s="19">
        <v>1455</v>
      </c>
      <c r="F72" s="19">
        <v>1467</v>
      </c>
      <c r="G72" s="19">
        <v>1413</v>
      </c>
      <c r="H72" s="19">
        <v>926</v>
      </c>
      <c r="I72" s="19">
        <v>160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401</v>
      </c>
      <c r="T72" s="19">
        <v>1225</v>
      </c>
      <c r="U72" s="19">
        <v>1096</v>
      </c>
      <c r="V72" s="19">
        <v>1078</v>
      </c>
      <c r="W72" s="19">
        <v>1174</v>
      </c>
      <c r="X72" s="19">
        <v>1249</v>
      </c>
      <c r="Y72" s="19">
        <v>1277</v>
      </c>
      <c r="Z72" s="38">
        <v>0</v>
      </c>
      <c r="AA72" s="2">
        <f>IFERROR(INDEX('Holiday Schedule'!$D$3:$D$24,MATCH(A72,'Holiday Schedule'!$C$3:$C$24,0)),0)</f>
        <v>0</v>
      </c>
      <c r="AB72" s="2">
        <f t="shared" si="0"/>
        <v>4</v>
      </c>
      <c r="AC72" s="2">
        <f t="shared" si="1"/>
        <v>6383</v>
      </c>
      <c r="AD72" s="5">
        <f t="shared" si="2"/>
        <v>10917</v>
      </c>
      <c r="AE72" s="5">
        <f t="shared" si="3"/>
        <v>17300</v>
      </c>
      <c r="AG72" s="2">
        <f t="shared" si="4"/>
        <v>3</v>
      </c>
      <c r="AH72" s="2">
        <f t="shared" si="5"/>
        <v>2025</v>
      </c>
      <c r="AJ72" s="5">
        <f t="shared" si="6"/>
        <v>1482</v>
      </c>
      <c r="AK72" s="2">
        <f t="shared" si="7"/>
        <v>3</v>
      </c>
    </row>
    <row r="73" spans="1:37">
      <c r="A73" s="17">
        <v>45722</v>
      </c>
      <c r="B73" s="19">
        <v>1288</v>
      </c>
      <c r="C73" s="19">
        <v>1336</v>
      </c>
      <c r="D73" s="19">
        <v>1358</v>
      </c>
      <c r="E73" s="19">
        <v>1326</v>
      </c>
      <c r="F73" s="19">
        <v>1340</v>
      </c>
      <c r="G73" s="19">
        <v>1277</v>
      </c>
      <c r="H73" s="19">
        <v>857</v>
      </c>
      <c r="I73" s="19">
        <v>155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382</v>
      </c>
      <c r="T73" s="19">
        <v>1188</v>
      </c>
      <c r="U73" s="19">
        <v>1077</v>
      </c>
      <c r="V73" s="19">
        <v>1064</v>
      </c>
      <c r="W73" s="19">
        <v>1172</v>
      </c>
      <c r="X73" s="19">
        <v>1268</v>
      </c>
      <c r="Y73" s="19">
        <v>1294</v>
      </c>
      <c r="Z73" s="38">
        <v>0</v>
      </c>
      <c r="AA73" s="2">
        <f>IFERROR(INDEX('Holiday Schedule'!$D$3:$D$24,MATCH(A73,'Holiday Schedule'!$C$3:$C$24,0)),0)</f>
        <v>0</v>
      </c>
      <c r="AB73" s="2">
        <f t="shared" si="0"/>
        <v>5</v>
      </c>
      <c r="AC73" s="2">
        <f t="shared" si="1"/>
        <v>6306</v>
      </c>
      <c r="AD73" s="5">
        <f t="shared" si="2"/>
        <v>10076</v>
      </c>
      <c r="AE73" s="5">
        <f t="shared" si="3"/>
        <v>16382</v>
      </c>
      <c r="AG73" s="2">
        <f t="shared" si="4"/>
        <v>3</v>
      </c>
      <c r="AH73" s="2">
        <f t="shared" si="5"/>
        <v>2025</v>
      </c>
      <c r="AJ73" s="5">
        <f t="shared" si="6"/>
        <v>1358</v>
      </c>
      <c r="AK73" s="2">
        <f t="shared" si="7"/>
        <v>3</v>
      </c>
    </row>
    <row r="74" spans="1:37">
      <c r="A74" s="17">
        <v>45723</v>
      </c>
      <c r="B74" s="19">
        <v>1310</v>
      </c>
      <c r="C74" s="19">
        <v>1363</v>
      </c>
      <c r="D74" s="19">
        <v>1408</v>
      </c>
      <c r="E74" s="19">
        <v>1420</v>
      </c>
      <c r="F74" s="19">
        <v>1454</v>
      </c>
      <c r="G74" s="19">
        <v>1400</v>
      </c>
      <c r="H74" s="19">
        <v>935</v>
      </c>
      <c r="I74" s="19">
        <v>175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427</v>
      </c>
      <c r="T74" s="19">
        <v>1339</v>
      </c>
      <c r="U74" s="19">
        <v>1211</v>
      </c>
      <c r="V74" s="19">
        <v>1199</v>
      </c>
      <c r="W74" s="19">
        <v>1338</v>
      </c>
      <c r="X74" s="19">
        <v>1480</v>
      </c>
      <c r="Y74" s="19">
        <v>1531</v>
      </c>
      <c r="Z74" s="38">
        <v>0</v>
      </c>
      <c r="AA74" s="2">
        <f>IFERROR(INDEX('Holiday Schedule'!$D$3:$D$24,MATCH(A74,'Holiday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7169</v>
      </c>
      <c r="AD74" s="5">
        <f t="shared" ref="AD74:AD137" si="10">AE74-AC74</f>
        <v>10821</v>
      </c>
      <c r="AE74" s="5">
        <f t="shared" ref="AE74:AE137" si="11">SUM(B74:Y74)</f>
        <v>17990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1531</v>
      </c>
      <c r="AK74" s="2">
        <f t="shared" ref="AK74:AK137" si="15">IF(AE74&gt;0,INDEX(B$8:Y$8,MATCH(AJ74,B74:Y74,0)),"")</f>
        <v>24</v>
      </c>
    </row>
    <row r="75" spans="1:37">
      <c r="A75" s="17">
        <v>45724</v>
      </c>
      <c r="B75" s="19">
        <v>1549</v>
      </c>
      <c r="C75" s="19">
        <v>1692</v>
      </c>
      <c r="D75" s="19">
        <v>1615</v>
      </c>
      <c r="E75" s="19">
        <v>1604</v>
      </c>
      <c r="F75" s="19">
        <v>1575</v>
      </c>
      <c r="G75" s="19">
        <v>1493</v>
      </c>
      <c r="H75" s="19">
        <v>894</v>
      </c>
      <c r="I75" s="19">
        <v>85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461</v>
      </c>
      <c r="T75" s="19">
        <v>1370</v>
      </c>
      <c r="U75" s="19">
        <v>1238</v>
      </c>
      <c r="V75" s="19">
        <v>1231</v>
      </c>
      <c r="W75" s="19">
        <v>1394</v>
      </c>
      <c r="X75" s="19">
        <v>1527</v>
      </c>
      <c r="Y75" s="19">
        <v>1576</v>
      </c>
      <c r="Z75" s="38">
        <v>0</v>
      </c>
      <c r="AA75" s="2">
        <f>IFERROR(INDEX('Holiday Schedule'!$D$3:$D$24,MATCH(A75,'Holiday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19304</v>
      </c>
      <c r="AE75" s="5">
        <f t="shared" si="11"/>
        <v>19304</v>
      </c>
      <c r="AG75" s="2">
        <f t="shared" si="12"/>
        <v>3</v>
      </c>
      <c r="AH75" s="2">
        <f t="shared" si="13"/>
        <v>2025</v>
      </c>
      <c r="AJ75" s="5">
        <f t="shared" si="14"/>
        <v>1692</v>
      </c>
      <c r="AK75" s="2">
        <f t="shared" si="15"/>
        <v>2</v>
      </c>
    </row>
    <row r="76" spans="1:37">
      <c r="A76" s="17">
        <v>45725</v>
      </c>
      <c r="B76" s="19">
        <v>1585</v>
      </c>
      <c r="C76" s="19">
        <v>0</v>
      </c>
      <c r="D76" s="19">
        <v>1351</v>
      </c>
      <c r="E76" s="19">
        <v>1710</v>
      </c>
      <c r="F76" s="19">
        <v>1600</v>
      </c>
      <c r="G76" s="19">
        <v>1488</v>
      </c>
      <c r="H76" s="19">
        <v>918</v>
      </c>
      <c r="I76" s="19">
        <v>96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398</v>
      </c>
      <c r="T76" s="19">
        <v>1254</v>
      </c>
      <c r="U76" s="19">
        <v>1203</v>
      </c>
      <c r="V76" s="19">
        <v>1194</v>
      </c>
      <c r="W76" s="19">
        <v>1320</v>
      </c>
      <c r="X76" s="19">
        <v>1422</v>
      </c>
      <c r="Y76" s="19">
        <v>1455</v>
      </c>
      <c r="Z76" s="38">
        <v>0</v>
      </c>
      <c r="AA76" s="2">
        <f>IFERROR(INDEX('Holiday Schedule'!$D$3:$D$24,MATCH(A76,'Holiday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16994</v>
      </c>
      <c r="AE76" s="5">
        <f t="shared" si="11"/>
        <v>16994</v>
      </c>
      <c r="AG76" s="2">
        <f t="shared" si="12"/>
        <v>3</v>
      </c>
      <c r="AH76" s="2">
        <f t="shared" si="13"/>
        <v>2025</v>
      </c>
      <c r="AJ76" s="5">
        <f t="shared" si="14"/>
        <v>1710</v>
      </c>
      <c r="AK76" s="2">
        <f t="shared" si="15"/>
        <v>4</v>
      </c>
    </row>
    <row r="77" spans="1:37">
      <c r="A77" s="17">
        <v>45726</v>
      </c>
      <c r="B77" s="19">
        <v>1470</v>
      </c>
      <c r="C77" s="19">
        <v>1540</v>
      </c>
      <c r="D77" s="19">
        <v>1545</v>
      </c>
      <c r="E77" s="19">
        <v>1521</v>
      </c>
      <c r="F77" s="19">
        <v>1522</v>
      </c>
      <c r="G77" s="19">
        <v>1461</v>
      </c>
      <c r="H77" s="19">
        <v>978</v>
      </c>
      <c r="I77" s="19">
        <v>181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349</v>
      </c>
      <c r="T77" s="19">
        <v>1201</v>
      </c>
      <c r="U77" s="19">
        <v>1109</v>
      </c>
      <c r="V77" s="19">
        <v>1116</v>
      </c>
      <c r="W77" s="19">
        <v>1237</v>
      </c>
      <c r="X77" s="19">
        <v>1346</v>
      </c>
      <c r="Y77" s="19">
        <v>1401</v>
      </c>
      <c r="Z77" s="38">
        <v>0</v>
      </c>
      <c r="AA77" s="2">
        <f>IFERROR(INDEX('Holiday Schedule'!$D$3:$D$24,MATCH(A77,'Holiday Schedule'!$C$3:$C$24,0)),0)</f>
        <v>0</v>
      </c>
      <c r="AB77" s="2">
        <f t="shared" si="8"/>
        <v>2</v>
      </c>
      <c r="AC77" s="2">
        <f t="shared" si="9"/>
        <v>6539</v>
      </c>
      <c r="AD77" s="5">
        <f t="shared" si="10"/>
        <v>11438</v>
      </c>
      <c r="AE77" s="5">
        <f t="shared" si="11"/>
        <v>17977</v>
      </c>
      <c r="AG77" s="2">
        <f t="shared" si="12"/>
        <v>3</v>
      </c>
      <c r="AH77" s="2">
        <f t="shared" si="13"/>
        <v>2025</v>
      </c>
      <c r="AJ77" s="5">
        <f t="shared" si="14"/>
        <v>1545</v>
      </c>
      <c r="AK77" s="2">
        <f t="shared" si="15"/>
        <v>3</v>
      </c>
    </row>
    <row r="78" spans="1:37">
      <c r="A78" s="17">
        <v>45727</v>
      </c>
      <c r="B78" s="19">
        <v>1457</v>
      </c>
      <c r="C78" s="19">
        <v>1522</v>
      </c>
      <c r="D78" s="19">
        <v>1547</v>
      </c>
      <c r="E78" s="19">
        <v>1516</v>
      </c>
      <c r="F78" s="19">
        <v>1528</v>
      </c>
      <c r="G78" s="19">
        <v>1463</v>
      </c>
      <c r="H78" s="19">
        <v>973</v>
      </c>
      <c r="I78" s="19">
        <v>176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332</v>
      </c>
      <c r="T78" s="19">
        <v>1125</v>
      </c>
      <c r="U78" s="19">
        <v>1091</v>
      </c>
      <c r="V78" s="19">
        <v>1080</v>
      </c>
      <c r="W78" s="19">
        <v>1182</v>
      </c>
      <c r="X78" s="19">
        <v>1252</v>
      </c>
      <c r="Y78" s="19">
        <v>1264</v>
      </c>
      <c r="Z78" s="38">
        <v>0</v>
      </c>
      <c r="AA78" s="2">
        <f>IFERROR(INDEX('Holiday Schedule'!$D$3:$D$24,MATCH(A78,'Holiday Schedule'!$C$3:$C$24,0)),0)</f>
        <v>0</v>
      </c>
      <c r="AB78" s="2">
        <f t="shared" si="8"/>
        <v>3</v>
      </c>
      <c r="AC78" s="2">
        <f t="shared" si="9"/>
        <v>6238</v>
      </c>
      <c r="AD78" s="5">
        <f t="shared" si="10"/>
        <v>11270</v>
      </c>
      <c r="AE78" s="5">
        <f t="shared" si="11"/>
        <v>17508</v>
      </c>
      <c r="AG78" s="2">
        <f t="shared" si="12"/>
        <v>3</v>
      </c>
      <c r="AH78" s="2">
        <f t="shared" si="13"/>
        <v>2025</v>
      </c>
      <c r="AJ78" s="5">
        <f t="shared" si="14"/>
        <v>1547</v>
      </c>
      <c r="AK78" s="2">
        <f t="shared" si="15"/>
        <v>3</v>
      </c>
    </row>
    <row r="79" spans="1:37">
      <c r="A79" s="17">
        <v>45728</v>
      </c>
      <c r="B79" s="19">
        <v>1279</v>
      </c>
      <c r="C79" s="19">
        <v>1335</v>
      </c>
      <c r="D79" s="19">
        <v>1341</v>
      </c>
      <c r="E79" s="19">
        <v>1341</v>
      </c>
      <c r="F79" s="19">
        <v>1380</v>
      </c>
      <c r="G79" s="19">
        <v>1351</v>
      </c>
      <c r="H79" s="19">
        <v>926</v>
      </c>
      <c r="I79" s="19">
        <v>164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356</v>
      </c>
      <c r="T79" s="19">
        <v>1222</v>
      </c>
      <c r="U79" s="19">
        <v>1159</v>
      </c>
      <c r="V79" s="19">
        <v>1156</v>
      </c>
      <c r="W79" s="19">
        <v>1274</v>
      </c>
      <c r="X79" s="19">
        <v>1399</v>
      </c>
      <c r="Y79" s="19">
        <v>1442</v>
      </c>
      <c r="Z79" s="38">
        <v>0</v>
      </c>
      <c r="AA79" s="2">
        <f>IFERROR(INDEX('Holiday Schedule'!$D$3:$D$24,MATCH(A79,'Holiday Schedule'!$C$3:$C$24,0)),0)</f>
        <v>0</v>
      </c>
      <c r="AB79" s="2">
        <f t="shared" si="8"/>
        <v>4</v>
      </c>
      <c r="AC79" s="2">
        <f t="shared" si="9"/>
        <v>6730</v>
      </c>
      <c r="AD79" s="5">
        <f t="shared" si="10"/>
        <v>10395</v>
      </c>
      <c r="AE79" s="5">
        <f t="shared" si="11"/>
        <v>17125</v>
      </c>
      <c r="AG79" s="2">
        <f t="shared" si="12"/>
        <v>3</v>
      </c>
      <c r="AH79" s="2">
        <f t="shared" si="13"/>
        <v>2025</v>
      </c>
      <c r="AJ79" s="5">
        <f t="shared" si="14"/>
        <v>1442</v>
      </c>
      <c r="AK79" s="2">
        <f t="shared" si="15"/>
        <v>24</v>
      </c>
    </row>
    <row r="80" spans="1:37">
      <c r="A80" s="17">
        <v>45729</v>
      </c>
      <c r="B80" s="19">
        <v>1472</v>
      </c>
      <c r="C80" s="19">
        <v>1540</v>
      </c>
      <c r="D80" s="19">
        <v>1582</v>
      </c>
      <c r="E80" s="19">
        <v>1562</v>
      </c>
      <c r="F80" s="19">
        <v>1581</v>
      </c>
      <c r="G80" s="19">
        <v>1525</v>
      </c>
      <c r="H80" s="19">
        <v>1027</v>
      </c>
      <c r="I80" s="19">
        <v>183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354</v>
      </c>
      <c r="T80" s="19">
        <v>1221</v>
      </c>
      <c r="U80" s="19">
        <v>1169</v>
      </c>
      <c r="V80" s="19">
        <v>1177</v>
      </c>
      <c r="W80" s="19">
        <v>1302</v>
      </c>
      <c r="X80" s="19">
        <v>1422</v>
      </c>
      <c r="Y80" s="19">
        <v>1468</v>
      </c>
      <c r="Z80" s="38">
        <v>0</v>
      </c>
      <c r="AA80" s="2">
        <f>IFERROR(INDEX('Holiday Schedule'!$D$3:$D$24,MATCH(A80,'Holiday Schedule'!$C$3:$C$24,0)),0)</f>
        <v>0</v>
      </c>
      <c r="AB80" s="2">
        <f t="shared" si="8"/>
        <v>5</v>
      </c>
      <c r="AC80" s="2">
        <f t="shared" si="9"/>
        <v>6828</v>
      </c>
      <c r="AD80" s="5">
        <f t="shared" si="10"/>
        <v>11757</v>
      </c>
      <c r="AE80" s="5">
        <f t="shared" si="11"/>
        <v>18585</v>
      </c>
      <c r="AG80" s="2">
        <f t="shared" si="12"/>
        <v>3</v>
      </c>
      <c r="AH80" s="2">
        <f t="shared" si="13"/>
        <v>2025</v>
      </c>
      <c r="AJ80" s="5">
        <f t="shared" si="14"/>
        <v>1582</v>
      </c>
      <c r="AK80" s="2">
        <f t="shared" si="15"/>
        <v>3</v>
      </c>
    </row>
    <row r="81" spans="1:37">
      <c r="A81" s="17">
        <v>45730</v>
      </c>
      <c r="B81" s="19">
        <v>1479</v>
      </c>
      <c r="C81" s="19">
        <v>1538</v>
      </c>
      <c r="D81" s="19">
        <v>1570</v>
      </c>
      <c r="E81" s="19">
        <v>1560</v>
      </c>
      <c r="F81" s="19">
        <v>1562</v>
      </c>
      <c r="G81" s="19">
        <v>1483</v>
      </c>
      <c r="H81" s="19">
        <v>978</v>
      </c>
      <c r="I81" s="19">
        <v>172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290</v>
      </c>
      <c r="T81" s="19">
        <v>1065</v>
      </c>
      <c r="U81" s="19">
        <v>1046</v>
      </c>
      <c r="V81" s="19">
        <v>1050</v>
      </c>
      <c r="W81" s="19">
        <v>1187</v>
      </c>
      <c r="X81" s="19">
        <v>1319</v>
      </c>
      <c r="Y81" s="19">
        <v>1358</v>
      </c>
      <c r="Z81" s="38">
        <v>0</v>
      </c>
      <c r="AA81" s="2">
        <f>IFERROR(INDEX('Holiday Schedule'!$D$3:$D$24,MATCH(A81,'Holiday Schedule'!$C$3:$C$24,0)),0)</f>
        <v>0</v>
      </c>
      <c r="AB81" s="2">
        <f t="shared" si="8"/>
        <v>6</v>
      </c>
      <c r="AC81" s="2">
        <f t="shared" si="9"/>
        <v>6129</v>
      </c>
      <c r="AD81" s="5">
        <f t="shared" si="10"/>
        <v>11528</v>
      </c>
      <c r="AE81" s="5">
        <f t="shared" si="11"/>
        <v>17657</v>
      </c>
      <c r="AG81" s="2">
        <f t="shared" si="12"/>
        <v>3</v>
      </c>
      <c r="AH81" s="2">
        <f t="shared" si="13"/>
        <v>2025</v>
      </c>
      <c r="AJ81" s="5">
        <f t="shared" si="14"/>
        <v>1570</v>
      </c>
      <c r="AK81" s="2">
        <f t="shared" si="15"/>
        <v>3</v>
      </c>
    </row>
    <row r="82" spans="1:37">
      <c r="A82" s="17">
        <v>45731</v>
      </c>
      <c r="B82" s="19">
        <v>1370</v>
      </c>
      <c r="C82" s="19">
        <v>1483</v>
      </c>
      <c r="D82" s="19">
        <v>1419</v>
      </c>
      <c r="E82" s="19">
        <v>1411</v>
      </c>
      <c r="F82" s="19">
        <v>1378</v>
      </c>
      <c r="G82" s="19">
        <v>1310</v>
      </c>
      <c r="H82" s="19">
        <v>829</v>
      </c>
      <c r="I82" s="19">
        <v>90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328</v>
      </c>
      <c r="T82" s="19">
        <v>1090</v>
      </c>
      <c r="U82" s="19">
        <v>1036</v>
      </c>
      <c r="V82" s="19">
        <v>1032</v>
      </c>
      <c r="W82" s="19">
        <v>1174</v>
      </c>
      <c r="X82" s="19">
        <v>1257</v>
      </c>
      <c r="Y82" s="19">
        <v>1294</v>
      </c>
      <c r="Z82" s="38">
        <v>0</v>
      </c>
      <c r="AA82" s="2">
        <f>IFERROR(INDEX('Holiday Schedule'!$D$3:$D$24,MATCH(A82,'Holiday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16501</v>
      </c>
      <c r="AE82" s="5">
        <f t="shared" si="11"/>
        <v>16501</v>
      </c>
      <c r="AG82" s="2">
        <f t="shared" si="12"/>
        <v>3</v>
      </c>
      <c r="AH82" s="2">
        <f t="shared" si="13"/>
        <v>2025</v>
      </c>
      <c r="AJ82" s="5">
        <f t="shared" si="14"/>
        <v>1483</v>
      </c>
      <c r="AK82" s="2">
        <f t="shared" si="15"/>
        <v>2</v>
      </c>
    </row>
    <row r="83" spans="1:37">
      <c r="A83" s="17">
        <v>45732</v>
      </c>
      <c r="B83" s="19">
        <v>1295</v>
      </c>
      <c r="C83" s="19">
        <v>1392</v>
      </c>
      <c r="D83" s="19">
        <v>1322</v>
      </c>
      <c r="E83" s="19">
        <v>1298</v>
      </c>
      <c r="F83" s="19">
        <v>1270</v>
      </c>
      <c r="G83" s="19">
        <v>1192</v>
      </c>
      <c r="H83" s="19">
        <v>749</v>
      </c>
      <c r="I83" s="19">
        <v>83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371</v>
      </c>
      <c r="T83" s="19">
        <v>1131</v>
      </c>
      <c r="U83" s="19">
        <v>1054</v>
      </c>
      <c r="V83" s="19">
        <v>1041</v>
      </c>
      <c r="W83" s="19">
        <v>1120</v>
      </c>
      <c r="X83" s="19">
        <v>1190</v>
      </c>
      <c r="Y83" s="19">
        <v>1190</v>
      </c>
      <c r="Z83" s="38">
        <v>0</v>
      </c>
      <c r="AA83" s="2">
        <f>IFERROR(INDEX('Holiday Schedule'!$D$3:$D$24,MATCH(A83,'Holiday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15698</v>
      </c>
      <c r="AE83" s="5">
        <f t="shared" si="11"/>
        <v>15698</v>
      </c>
      <c r="AG83" s="2">
        <f t="shared" si="12"/>
        <v>3</v>
      </c>
      <c r="AH83" s="2">
        <f t="shared" si="13"/>
        <v>2025</v>
      </c>
      <c r="AJ83" s="5">
        <f t="shared" si="14"/>
        <v>1392</v>
      </c>
      <c r="AK83" s="2">
        <f t="shared" si="15"/>
        <v>2</v>
      </c>
    </row>
    <row r="84" spans="1:37">
      <c r="A84" s="17">
        <v>45733</v>
      </c>
      <c r="B84" s="19">
        <v>1182</v>
      </c>
      <c r="C84" s="19">
        <v>1215</v>
      </c>
      <c r="D84" s="19">
        <v>1229</v>
      </c>
      <c r="E84" s="19">
        <v>1193</v>
      </c>
      <c r="F84" s="19">
        <v>1206</v>
      </c>
      <c r="G84" s="19">
        <v>1185</v>
      </c>
      <c r="H84" s="19">
        <v>812</v>
      </c>
      <c r="I84" s="19">
        <v>152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364</v>
      </c>
      <c r="T84" s="19">
        <v>1141</v>
      </c>
      <c r="U84" s="19">
        <v>1052</v>
      </c>
      <c r="V84" s="19">
        <v>1038</v>
      </c>
      <c r="W84" s="19">
        <v>1145</v>
      </c>
      <c r="X84" s="19">
        <v>1239</v>
      </c>
      <c r="Y84" s="19">
        <v>1262</v>
      </c>
      <c r="Z84" s="38">
        <v>0</v>
      </c>
      <c r="AA84" s="2">
        <f>IFERROR(INDEX('Holiday Schedule'!$D$3:$D$24,MATCH(A84,'Holiday Schedule'!$C$3:$C$24,0)),0)</f>
        <v>0</v>
      </c>
      <c r="AB84" s="2">
        <f t="shared" si="8"/>
        <v>2</v>
      </c>
      <c r="AC84" s="2">
        <f t="shared" si="9"/>
        <v>6131</v>
      </c>
      <c r="AD84" s="5">
        <f t="shared" si="10"/>
        <v>9284</v>
      </c>
      <c r="AE84" s="5">
        <f t="shared" si="11"/>
        <v>15415</v>
      </c>
      <c r="AG84" s="2">
        <f t="shared" si="12"/>
        <v>3</v>
      </c>
      <c r="AH84" s="2">
        <f t="shared" si="13"/>
        <v>2025</v>
      </c>
      <c r="AJ84" s="5">
        <f t="shared" si="14"/>
        <v>1262</v>
      </c>
      <c r="AK84" s="2">
        <f t="shared" si="15"/>
        <v>24</v>
      </c>
    </row>
    <row r="85" spans="1:37">
      <c r="A85" s="17">
        <v>45734</v>
      </c>
      <c r="B85" s="19">
        <v>1281</v>
      </c>
      <c r="C85" s="19">
        <v>1330</v>
      </c>
      <c r="D85" s="19">
        <v>1350</v>
      </c>
      <c r="E85" s="19">
        <v>1343</v>
      </c>
      <c r="F85" s="19">
        <v>1375</v>
      </c>
      <c r="G85" s="19">
        <v>1331</v>
      </c>
      <c r="H85" s="19">
        <v>905</v>
      </c>
      <c r="I85" s="19">
        <v>161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340</v>
      </c>
      <c r="T85" s="19">
        <v>1142</v>
      </c>
      <c r="U85" s="19">
        <v>1130</v>
      </c>
      <c r="V85" s="19">
        <v>1136</v>
      </c>
      <c r="W85" s="19">
        <v>1243</v>
      </c>
      <c r="X85" s="19">
        <v>1356</v>
      </c>
      <c r="Y85" s="19">
        <v>1384</v>
      </c>
      <c r="Z85" s="38">
        <v>0</v>
      </c>
      <c r="AA85" s="2">
        <f>IFERROR(INDEX('Holiday Schedule'!$D$3:$D$24,MATCH(A85,'Holiday Schedule'!$C$3:$C$24,0)),0)</f>
        <v>0</v>
      </c>
      <c r="AB85" s="2">
        <f t="shared" si="8"/>
        <v>3</v>
      </c>
      <c r="AC85" s="2">
        <f t="shared" si="9"/>
        <v>6508</v>
      </c>
      <c r="AD85" s="5">
        <f t="shared" si="10"/>
        <v>10299</v>
      </c>
      <c r="AE85" s="5">
        <f t="shared" si="11"/>
        <v>16807</v>
      </c>
      <c r="AG85" s="2">
        <f t="shared" si="12"/>
        <v>3</v>
      </c>
      <c r="AH85" s="2">
        <f t="shared" si="13"/>
        <v>2025</v>
      </c>
      <c r="AJ85" s="5">
        <f t="shared" si="14"/>
        <v>1384</v>
      </c>
      <c r="AK85" s="2">
        <f t="shared" si="15"/>
        <v>24</v>
      </c>
    </row>
    <row r="86" spans="1:37">
      <c r="A86" s="17">
        <v>45735</v>
      </c>
      <c r="B86" s="19">
        <v>1398</v>
      </c>
      <c r="C86" s="19">
        <v>1461</v>
      </c>
      <c r="D86" s="19">
        <v>1492</v>
      </c>
      <c r="E86" s="19">
        <v>1470</v>
      </c>
      <c r="F86" s="19">
        <v>1481</v>
      </c>
      <c r="G86" s="19">
        <v>1428</v>
      </c>
      <c r="H86" s="19">
        <v>929</v>
      </c>
      <c r="I86" s="19">
        <v>175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289</v>
      </c>
      <c r="T86" s="19">
        <v>1082</v>
      </c>
      <c r="U86" s="19">
        <v>1069</v>
      </c>
      <c r="V86" s="19">
        <v>1079</v>
      </c>
      <c r="W86" s="19">
        <v>1184</v>
      </c>
      <c r="X86" s="19">
        <v>1278</v>
      </c>
      <c r="Y86" s="19">
        <v>1295</v>
      </c>
      <c r="Z86" s="38">
        <v>0</v>
      </c>
      <c r="AA86" s="2">
        <f>IFERROR(INDEX('Holiday Schedule'!$D$3:$D$24,MATCH(A86,'Holiday Schedule'!$C$3:$C$24,0)),0)</f>
        <v>0</v>
      </c>
      <c r="AB86" s="2">
        <f t="shared" si="8"/>
        <v>4</v>
      </c>
      <c r="AC86" s="2">
        <f t="shared" si="9"/>
        <v>6156</v>
      </c>
      <c r="AD86" s="5">
        <f t="shared" si="10"/>
        <v>10954</v>
      </c>
      <c r="AE86" s="5">
        <f t="shared" si="11"/>
        <v>17110</v>
      </c>
      <c r="AG86" s="2">
        <f t="shared" si="12"/>
        <v>3</v>
      </c>
      <c r="AH86" s="2">
        <f t="shared" si="13"/>
        <v>2025</v>
      </c>
      <c r="AJ86" s="5">
        <f t="shared" si="14"/>
        <v>1492</v>
      </c>
      <c r="AK86" s="2">
        <f t="shared" si="15"/>
        <v>3</v>
      </c>
    </row>
    <row r="87" spans="1:37">
      <c r="A87" s="17">
        <v>45736</v>
      </c>
      <c r="B87" s="19">
        <v>1308</v>
      </c>
      <c r="C87" s="19">
        <v>1356</v>
      </c>
      <c r="D87" s="19">
        <v>1362</v>
      </c>
      <c r="E87" s="19">
        <v>1354</v>
      </c>
      <c r="F87" s="19">
        <v>1369</v>
      </c>
      <c r="G87" s="19">
        <v>1327</v>
      </c>
      <c r="H87" s="19">
        <v>892</v>
      </c>
      <c r="I87" s="19">
        <v>166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360</v>
      </c>
      <c r="T87" s="19">
        <v>1189</v>
      </c>
      <c r="U87" s="19">
        <v>1114</v>
      </c>
      <c r="V87" s="19">
        <v>1104</v>
      </c>
      <c r="W87" s="19">
        <v>1198</v>
      </c>
      <c r="X87" s="19">
        <v>1294</v>
      </c>
      <c r="Y87" s="19">
        <v>1299</v>
      </c>
      <c r="Z87" s="38">
        <v>0</v>
      </c>
      <c r="AA87" s="2">
        <f>IFERROR(INDEX('Holiday Schedule'!$D$3:$D$24,MATCH(A87,'Holiday Schedule'!$C$3:$C$24,0)),0)</f>
        <v>0</v>
      </c>
      <c r="AB87" s="2">
        <f t="shared" si="8"/>
        <v>5</v>
      </c>
      <c r="AC87" s="2">
        <f t="shared" si="9"/>
        <v>6425</v>
      </c>
      <c r="AD87" s="5">
        <f t="shared" si="10"/>
        <v>10267</v>
      </c>
      <c r="AE87" s="5">
        <f t="shared" si="11"/>
        <v>16692</v>
      </c>
      <c r="AG87" s="2">
        <f t="shared" si="12"/>
        <v>3</v>
      </c>
      <c r="AH87" s="2">
        <f t="shared" si="13"/>
        <v>2025</v>
      </c>
      <c r="AJ87" s="5">
        <f t="shared" si="14"/>
        <v>1369</v>
      </c>
      <c r="AK87" s="2">
        <f t="shared" si="15"/>
        <v>5</v>
      </c>
    </row>
    <row r="88" spans="1:37">
      <c r="A88" s="17">
        <v>45737</v>
      </c>
      <c r="B88" s="19">
        <v>1321</v>
      </c>
      <c r="C88" s="19">
        <v>1343</v>
      </c>
      <c r="D88" s="19">
        <v>1364</v>
      </c>
      <c r="E88" s="19">
        <v>1339</v>
      </c>
      <c r="F88" s="19">
        <v>1348</v>
      </c>
      <c r="G88" s="19">
        <v>1307</v>
      </c>
      <c r="H88" s="19">
        <v>877</v>
      </c>
      <c r="I88" s="19">
        <v>165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399</v>
      </c>
      <c r="T88" s="19">
        <v>1247</v>
      </c>
      <c r="U88" s="19">
        <v>1165</v>
      </c>
      <c r="V88" s="19">
        <v>1155</v>
      </c>
      <c r="W88" s="19">
        <v>1285</v>
      </c>
      <c r="X88" s="19">
        <v>1411</v>
      </c>
      <c r="Y88" s="19">
        <v>1452</v>
      </c>
      <c r="Z88" s="38">
        <v>0</v>
      </c>
      <c r="AA88" s="2">
        <f>IFERROR(INDEX('Holiday Schedule'!$D$3:$D$24,MATCH(A88,'Holiday Schedule'!$C$3:$C$24,0)),0)</f>
        <v>0</v>
      </c>
      <c r="AB88" s="2">
        <f t="shared" si="8"/>
        <v>6</v>
      </c>
      <c r="AC88" s="2">
        <f t="shared" si="9"/>
        <v>6827</v>
      </c>
      <c r="AD88" s="5">
        <f t="shared" si="10"/>
        <v>10351</v>
      </c>
      <c r="AE88" s="5">
        <f t="shared" si="11"/>
        <v>17178</v>
      </c>
      <c r="AG88" s="2">
        <f t="shared" si="12"/>
        <v>3</v>
      </c>
      <c r="AH88" s="2">
        <f t="shared" si="13"/>
        <v>2025</v>
      </c>
      <c r="AJ88" s="5">
        <f t="shared" si="14"/>
        <v>1452</v>
      </c>
      <c r="AK88" s="2">
        <f t="shared" si="15"/>
        <v>24</v>
      </c>
    </row>
    <row r="89" spans="1:37">
      <c r="A89" s="17">
        <v>45738</v>
      </c>
      <c r="B89" s="19">
        <v>1450</v>
      </c>
      <c r="C89" s="19">
        <v>1570</v>
      </c>
      <c r="D89" s="19">
        <v>1493</v>
      </c>
      <c r="E89" s="19">
        <v>1484</v>
      </c>
      <c r="F89" s="19">
        <v>1465</v>
      </c>
      <c r="G89" s="19">
        <v>1384</v>
      </c>
      <c r="H89" s="19">
        <v>863</v>
      </c>
      <c r="I89" s="19">
        <v>87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317</v>
      </c>
      <c r="T89" s="19">
        <v>1076</v>
      </c>
      <c r="U89" s="19">
        <v>1034</v>
      </c>
      <c r="V89" s="19">
        <v>1034</v>
      </c>
      <c r="W89" s="19">
        <v>1145</v>
      </c>
      <c r="X89" s="19">
        <v>1253</v>
      </c>
      <c r="Y89" s="19">
        <v>1286</v>
      </c>
      <c r="Z89" s="38">
        <v>0</v>
      </c>
      <c r="AA89" s="2">
        <f>IFERROR(INDEX('Holiday Schedule'!$D$3:$D$24,MATCH(A89,'Holiday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16941</v>
      </c>
      <c r="AE89" s="5">
        <f t="shared" si="11"/>
        <v>16941</v>
      </c>
      <c r="AG89" s="2">
        <f t="shared" si="12"/>
        <v>3</v>
      </c>
      <c r="AH89" s="2">
        <f t="shared" si="13"/>
        <v>2025</v>
      </c>
      <c r="AJ89" s="5">
        <f t="shared" si="14"/>
        <v>1570</v>
      </c>
      <c r="AK89" s="2">
        <f t="shared" si="15"/>
        <v>2</v>
      </c>
    </row>
    <row r="90" spans="1:37">
      <c r="A90" s="17">
        <v>45739</v>
      </c>
      <c r="B90" s="19">
        <v>1295</v>
      </c>
      <c r="C90" s="19">
        <v>1397</v>
      </c>
      <c r="D90" s="19">
        <v>1346</v>
      </c>
      <c r="E90" s="19">
        <v>1359</v>
      </c>
      <c r="F90" s="19">
        <v>1374</v>
      </c>
      <c r="G90" s="19">
        <v>1326</v>
      </c>
      <c r="H90" s="19">
        <v>845</v>
      </c>
      <c r="I90" s="19">
        <v>87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341</v>
      </c>
      <c r="T90" s="19">
        <v>1235</v>
      </c>
      <c r="U90" s="19">
        <v>1223</v>
      </c>
      <c r="V90" s="19">
        <v>1220</v>
      </c>
      <c r="W90" s="19">
        <v>1369</v>
      </c>
      <c r="X90" s="19">
        <v>1448</v>
      </c>
      <c r="Y90" s="19">
        <v>1498</v>
      </c>
      <c r="Z90" s="38">
        <v>0</v>
      </c>
      <c r="AA90" s="2">
        <f>IFERROR(INDEX('Holiday Schedule'!$D$3:$D$24,MATCH(A90,'Holiday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17363</v>
      </c>
      <c r="AE90" s="5">
        <f t="shared" si="11"/>
        <v>17363</v>
      </c>
      <c r="AG90" s="2">
        <f t="shared" si="12"/>
        <v>3</v>
      </c>
      <c r="AH90" s="2">
        <f t="shared" si="13"/>
        <v>2025</v>
      </c>
      <c r="AJ90" s="5">
        <f t="shared" si="14"/>
        <v>1498</v>
      </c>
      <c r="AK90" s="2">
        <f t="shared" si="15"/>
        <v>24</v>
      </c>
    </row>
    <row r="91" spans="1:37">
      <c r="A91" s="17">
        <v>45740</v>
      </c>
      <c r="B91" s="19">
        <v>1516</v>
      </c>
      <c r="C91" s="19">
        <v>1588</v>
      </c>
      <c r="D91" s="19">
        <v>1630</v>
      </c>
      <c r="E91" s="19">
        <v>1608</v>
      </c>
      <c r="F91" s="19">
        <v>1635</v>
      </c>
      <c r="G91" s="19">
        <v>1577</v>
      </c>
      <c r="H91" s="19">
        <v>1045</v>
      </c>
      <c r="I91" s="19">
        <v>181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442</v>
      </c>
      <c r="T91" s="19">
        <v>1359</v>
      </c>
      <c r="U91" s="19">
        <v>1252</v>
      </c>
      <c r="V91" s="19">
        <v>1226</v>
      </c>
      <c r="W91" s="19">
        <v>1297</v>
      </c>
      <c r="X91" s="19">
        <v>1396</v>
      </c>
      <c r="Y91" s="19">
        <v>1450</v>
      </c>
      <c r="Z91" s="38">
        <v>0</v>
      </c>
      <c r="AA91" s="2">
        <f>IFERROR(INDEX('Holiday Schedule'!$D$3:$D$24,MATCH(A91,'Holiday Schedule'!$C$3:$C$24,0)),0)</f>
        <v>0</v>
      </c>
      <c r="AB91" s="2">
        <f t="shared" si="8"/>
        <v>2</v>
      </c>
      <c r="AC91" s="2">
        <f t="shared" si="9"/>
        <v>7153</v>
      </c>
      <c r="AD91" s="5">
        <f t="shared" si="10"/>
        <v>12049</v>
      </c>
      <c r="AE91" s="5">
        <f t="shared" si="11"/>
        <v>19202</v>
      </c>
      <c r="AG91" s="2">
        <f t="shared" si="12"/>
        <v>3</v>
      </c>
      <c r="AH91" s="2">
        <f t="shared" si="13"/>
        <v>2025</v>
      </c>
      <c r="AJ91" s="5">
        <f t="shared" si="14"/>
        <v>1635</v>
      </c>
      <c r="AK91" s="2">
        <f t="shared" si="15"/>
        <v>5</v>
      </c>
    </row>
    <row r="92" spans="1:37">
      <c r="A92" s="17">
        <v>45741</v>
      </c>
      <c r="B92" s="19">
        <v>1483</v>
      </c>
      <c r="C92" s="19">
        <v>1518</v>
      </c>
      <c r="D92" s="19">
        <v>1555</v>
      </c>
      <c r="E92" s="19">
        <v>1518</v>
      </c>
      <c r="F92" s="19">
        <v>1538</v>
      </c>
      <c r="G92" s="19">
        <v>1486</v>
      </c>
      <c r="H92" s="19">
        <v>966</v>
      </c>
      <c r="I92" s="19">
        <v>183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372</v>
      </c>
      <c r="T92" s="19">
        <v>1224</v>
      </c>
      <c r="U92" s="19">
        <v>1177</v>
      </c>
      <c r="V92" s="19">
        <v>1176</v>
      </c>
      <c r="W92" s="19">
        <v>1279</v>
      </c>
      <c r="X92" s="19">
        <v>1389</v>
      </c>
      <c r="Y92" s="19">
        <v>1412</v>
      </c>
      <c r="Z92" s="38">
        <v>0</v>
      </c>
      <c r="AA92" s="2">
        <f>IFERROR(INDEX('Holiday Schedule'!$D$3:$D$24,MATCH(A92,'Holiday Schedule'!$C$3:$C$24,0)),0)</f>
        <v>0</v>
      </c>
      <c r="AB92" s="2">
        <f t="shared" si="8"/>
        <v>3</v>
      </c>
      <c r="AC92" s="2">
        <f t="shared" si="9"/>
        <v>6800</v>
      </c>
      <c r="AD92" s="5">
        <f t="shared" si="10"/>
        <v>11476</v>
      </c>
      <c r="AE92" s="5">
        <f t="shared" si="11"/>
        <v>18276</v>
      </c>
      <c r="AG92" s="2">
        <f t="shared" si="12"/>
        <v>3</v>
      </c>
      <c r="AH92" s="2">
        <f t="shared" si="13"/>
        <v>2025</v>
      </c>
      <c r="AJ92" s="5">
        <f t="shared" si="14"/>
        <v>1555</v>
      </c>
      <c r="AK92" s="2">
        <f t="shared" si="15"/>
        <v>3</v>
      </c>
    </row>
    <row r="93" spans="1:37">
      <c r="A93" s="17">
        <v>45742</v>
      </c>
      <c r="B93" s="19">
        <v>1435</v>
      </c>
      <c r="C93" s="19">
        <v>1511</v>
      </c>
      <c r="D93" s="19">
        <v>1530</v>
      </c>
      <c r="E93" s="19">
        <v>1526</v>
      </c>
      <c r="F93" s="19">
        <v>1551</v>
      </c>
      <c r="G93" s="19">
        <v>1498</v>
      </c>
      <c r="H93" s="19">
        <v>1004</v>
      </c>
      <c r="I93" s="19">
        <v>168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348</v>
      </c>
      <c r="T93" s="19">
        <v>1188</v>
      </c>
      <c r="U93" s="19">
        <v>1144</v>
      </c>
      <c r="V93" s="19">
        <v>1135</v>
      </c>
      <c r="W93" s="19">
        <v>1241</v>
      </c>
      <c r="X93" s="19">
        <v>1347</v>
      </c>
      <c r="Y93" s="19">
        <v>1368</v>
      </c>
      <c r="Z93" s="38">
        <v>0</v>
      </c>
      <c r="AA93" s="2">
        <f>IFERROR(INDEX('Holiday Schedule'!$D$3:$D$24,MATCH(A93,'Holiday Schedule'!$C$3:$C$24,0)),0)</f>
        <v>0</v>
      </c>
      <c r="AB93" s="2">
        <f t="shared" si="8"/>
        <v>4</v>
      </c>
      <c r="AC93" s="2">
        <f t="shared" si="9"/>
        <v>6571</v>
      </c>
      <c r="AD93" s="5">
        <f t="shared" si="10"/>
        <v>11423</v>
      </c>
      <c r="AE93" s="5">
        <f t="shared" si="11"/>
        <v>17994</v>
      </c>
      <c r="AG93" s="2">
        <f t="shared" si="12"/>
        <v>3</v>
      </c>
      <c r="AH93" s="2">
        <f t="shared" si="13"/>
        <v>2025</v>
      </c>
      <c r="AJ93" s="5">
        <f t="shared" si="14"/>
        <v>1551</v>
      </c>
      <c r="AK93" s="2">
        <f t="shared" si="15"/>
        <v>5</v>
      </c>
    </row>
    <row r="94" spans="1:37">
      <c r="A94" s="17">
        <v>45743</v>
      </c>
      <c r="B94" s="19">
        <v>1399</v>
      </c>
      <c r="C94" s="19">
        <v>1462</v>
      </c>
      <c r="D94" s="19">
        <v>1472</v>
      </c>
      <c r="E94" s="19">
        <v>1464</v>
      </c>
      <c r="F94" s="19">
        <v>1486</v>
      </c>
      <c r="G94" s="19">
        <v>1446</v>
      </c>
      <c r="H94" s="19">
        <v>972</v>
      </c>
      <c r="I94" s="19">
        <v>164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325</v>
      </c>
      <c r="T94" s="19">
        <v>1150</v>
      </c>
      <c r="U94" s="19">
        <v>1143</v>
      </c>
      <c r="V94" s="19">
        <v>1163</v>
      </c>
      <c r="W94" s="19">
        <v>1287</v>
      </c>
      <c r="X94" s="19">
        <v>1407</v>
      </c>
      <c r="Y94" s="19">
        <v>1447</v>
      </c>
      <c r="Z94" s="38">
        <v>0</v>
      </c>
      <c r="AA94" s="2">
        <f>IFERROR(INDEX('Holiday Schedule'!$D$3:$D$24,MATCH(A94,'Holiday Schedule'!$C$3:$C$24,0)),0)</f>
        <v>0</v>
      </c>
      <c r="AB94" s="2">
        <f t="shared" si="8"/>
        <v>5</v>
      </c>
      <c r="AC94" s="2">
        <f t="shared" si="9"/>
        <v>6639</v>
      </c>
      <c r="AD94" s="5">
        <f t="shared" si="10"/>
        <v>11148</v>
      </c>
      <c r="AE94" s="5">
        <f t="shared" si="11"/>
        <v>17787</v>
      </c>
      <c r="AG94" s="2">
        <f t="shared" si="12"/>
        <v>3</v>
      </c>
      <c r="AH94" s="2">
        <f t="shared" si="13"/>
        <v>2025</v>
      </c>
      <c r="AJ94" s="5">
        <f t="shared" si="14"/>
        <v>1486</v>
      </c>
      <c r="AK94" s="2">
        <f t="shared" si="15"/>
        <v>5</v>
      </c>
    </row>
    <row r="95" spans="1:37">
      <c r="A95" s="17">
        <v>45744</v>
      </c>
      <c r="B95" s="19">
        <v>1508</v>
      </c>
      <c r="C95" s="19">
        <v>1569</v>
      </c>
      <c r="D95" s="19">
        <v>1604</v>
      </c>
      <c r="E95" s="19">
        <v>1589</v>
      </c>
      <c r="F95" s="19">
        <v>1602</v>
      </c>
      <c r="G95" s="19">
        <v>1526</v>
      </c>
      <c r="H95" s="19">
        <v>1008</v>
      </c>
      <c r="I95" s="19">
        <v>177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293</v>
      </c>
      <c r="T95" s="19">
        <v>1139</v>
      </c>
      <c r="U95" s="19">
        <v>1141</v>
      </c>
      <c r="V95" s="19">
        <v>1147</v>
      </c>
      <c r="W95" s="19">
        <v>1299</v>
      </c>
      <c r="X95" s="19">
        <v>1442</v>
      </c>
      <c r="Y95" s="19">
        <v>1484</v>
      </c>
      <c r="Z95" s="38">
        <v>0</v>
      </c>
      <c r="AA95" s="2">
        <f>IFERROR(INDEX('Holiday Schedule'!$D$3:$D$24,MATCH(A95,'Holiday Schedule'!$C$3:$C$24,0)),0)</f>
        <v>0</v>
      </c>
      <c r="AB95" s="2">
        <f t="shared" si="8"/>
        <v>6</v>
      </c>
      <c r="AC95" s="2">
        <f t="shared" si="9"/>
        <v>6638</v>
      </c>
      <c r="AD95" s="5">
        <f t="shared" si="10"/>
        <v>11890</v>
      </c>
      <c r="AE95" s="5">
        <f t="shared" si="11"/>
        <v>18528</v>
      </c>
      <c r="AG95" s="2">
        <f t="shared" si="12"/>
        <v>3</v>
      </c>
      <c r="AH95" s="2">
        <f t="shared" si="13"/>
        <v>2025</v>
      </c>
      <c r="AJ95" s="5">
        <f t="shared" si="14"/>
        <v>1604</v>
      </c>
      <c r="AK95" s="2">
        <f t="shared" si="15"/>
        <v>3</v>
      </c>
    </row>
    <row r="96" spans="1:37">
      <c r="A96" s="17">
        <v>45745</v>
      </c>
      <c r="B96" s="19">
        <v>1489</v>
      </c>
      <c r="C96" s="19">
        <v>1609</v>
      </c>
      <c r="D96" s="19">
        <v>1540</v>
      </c>
      <c r="E96" s="19">
        <v>1532</v>
      </c>
      <c r="F96" s="19">
        <v>1530</v>
      </c>
      <c r="G96" s="19">
        <v>1469</v>
      </c>
      <c r="H96" s="19">
        <v>925</v>
      </c>
      <c r="I96" s="19">
        <v>102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340</v>
      </c>
      <c r="T96" s="19">
        <v>1205</v>
      </c>
      <c r="U96" s="19">
        <v>1206</v>
      </c>
      <c r="V96" s="19">
        <v>1226</v>
      </c>
      <c r="W96" s="19">
        <v>1383</v>
      </c>
      <c r="X96" s="19">
        <v>1518</v>
      </c>
      <c r="Y96" s="19">
        <v>1569</v>
      </c>
      <c r="Z96" s="38">
        <v>0</v>
      </c>
      <c r="AA96" s="2">
        <f>IFERROR(INDEX('Holiday Schedule'!$D$3:$D$24,MATCH(A96,'Holiday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18643</v>
      </c>
      <c r="AE96" s="5">
        <f t="shared" si="11"/>
        <v>18643</v>
      </c>
      <c r="AG96" s="2">
        <f t="shared" si="12"/>
        <v>3</v>
      </c>
      <c r="AH96" s="2">
        <f t="shared" si="13"/>
        <v>2025</v>
      </c>
      <c r="AJ96" s="5">
        <f t="shared" si="14"/>
        <v>1609</v>
      </c>
      <c r="AK96" s="2">
        <f t="shared" si="15"/>
        <v>2</v>
      </c>
    </row>
    <row r="97" spans="1:37">
      <c r="A97" s="17">
        <v>45746</v>
      </c>
      <c r="B97" s="19">
        <v>1580</v>
      </c>
      <c r="C97" s="19">
        <v>1738</v>
      </c>
      <c r="D97" s="19">
        <v>1653</v>
      </c>
      <c r="E97" s="19">
        <v>1654</v>
      </c>
      <c r="F97" s="19">
        <v>1629</v>
      </c>
      <c r="G97" s="19">
        <v>1519</v>
      </c>
      <c r="H97" s="19">
        <v>935</v>
      </c>
      <c r="I97" s="19">
        <v>96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493</v>
      </c>
      <c r="T97" s="19">
        <v>1421</v>
      </c>
      <c r="U97" s="19">
        <v>1314</v>
      </c>
      <c r="V97" s="19">
        <v>1288</v>
      </c>
      <c r="W97" s="19">
        <v>1409</v>
      </c>
      <c r="X97" s="19">
        <v>1496</v>
      </c>
      <c r="Y97" s="19">
        <v>1527</v>
      </c>
      <c r="Z97" s="38">
        <v>0</v>
      </c>
      <c r="AA97" s="2">
        <f>IFERROR(INDEX('Holiday Schedule'!$D$3:$D$24,MATCH(A97,'Holiday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19752</v>
      </c>
      <c r="AE97" s="5">
        <f t="shared" si="11"/>
        <v>19752</v>
      </c>
      <c r="AG97" s="2">
        <f t="shared" si="12"/>
        <v>3</v>
      </c>
      <c r="AH97" s="2">
        <f t="shared" si="13"/>
        <v>2025</v>
      </c>
      <c r="AJ97" s="5">
        <f t="shared" si="14"/>
        <v>1738</v>
      </c>
      <c r="AK97" s="2">
        <f t="shared" si="15"/>
        <v>2</v>
      </c>
    </row>
    <row r="98" spans="1:37">
      <c r="A98" s="17">
        <v>45747</v>
      </c>
      <c r="B98" s="19">
        <v>1553</v>
      </c>
      <c r="C98" s="19">
        <v>1602</v>
      </c>
      <c r="D98" s="19">
        <v>1605</v>
      </c>
      <c r="E98" s="19">
        <v>1593</v>
      </c>
      <c r="F98" s="19">
        <v>1591</v>
      </c>
      <c r="G98" s="19">
        <v>1527</v>
      </c>
      <c r="H98" s="19">
        <v>1021</v>
      </c>
      <c r="I98" s="19">
        <v>192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411</v>
      </c>
      <c r="T98" s="19">
        <v>1281</v>
      </c>
      <c r="U98" s="19">
        <v>1205</v>
      </c>
      <c r="V98" s="19">
        <v>1177</v>
      </c>
      <c r="W98" s="19">
        <v>1252</v>
      </c>
      <c r="X98" s="19">
        <v>1373</v>
      </c>
      <c r="Y98" s="19">
        <v>1356</v>
      </c>
      <c r="Z98" s="38">
        <v>0</v>
      </c>
      <c r="AA98" s="2">
        <f>IFERROR(INDEX('Holiday Schedule'!$D$3:$D$24,MATCH(A98,'Holiday Schedule'!$C$3:$C$24,0)),0)</f>
        <v>0</v>
      </c>
      <c r="AB98" s="2">
        <f t="shared" si="8"/>
        <v>2</v>
      </c>
      <c r="AC98" s="2">
        <f t="shared" si="9"/>
        <v>6891</v>
      </c>
      <c r="AD98" s="5">
        <f t="shared" si="10"/>
        <v>11848</v>
      </c>
      <c r="AE98" s="5">
        <f t="shared" si="11"/>
        <v>18739</v>
      </c>
      <c r="AG98" s="2">
        <f t="shared" si="12"/>
        <v>3</v>
      </c>
      <c r="AH98" s="2">
        <f t="shared" si="13"/>
        <v>2025</v>
      </c>
      <c r="AJ98" s="5">
        <f t="shared" si="14"/>
        <v>1605</v>
      </c>
      <c r="AK98" s="2">
        <f t="shared" si="15"/>
        <v>3</v>
      </c>
    </row>
    <row r="99" spans="1:37">
      <c r="A99" s="17">
        <v>45748</v>
      </c>
      <c r="B99" s="19">
        <v>1536</v>
      </c>
      <c r="C99" s="19">
        <v>1559</v>
      </c>
      <c r="D99" s="19">
        <v>1604</v>
      </c>
      <c r="E99" s="19">
        <v>1607</v>
      </c>
      <c r="F99" s="19">
        <v>1593</v>
      </c>
      <c r="G99" s="19">
        <v>1553</v>
      </c>
      <c r="H99" s="19">
        <v>1395</v>
      </c>
      <c r="I99" s="19">
        <v>368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64</v>
      </c>
      <c r="U99" s="19">
        <v>0</v>
      </c>
      <c r="V99" s="19">
        <v>1385</v>
      </c>
      <c r="W99" s="19">
        <v>1495</v>
      </c>
      <c r="X99" s="19">
        <v>1631</v>
      </c>
      <c r="Y99" s="19">
        <v>1709</v>
      </c>
      <c r="Z99" s="38">
        <v>0</v>
      </c>
      <c r="AA99" s="2">
        <f>IFERROR(INDEX('Holiday Schedule'!$D$3:$D$24,MATCH(A99,'Holiday Schedule'!$C$3:$C$24,0)),0)</f>
        <v>0</v>
      </c>
      <c r="AB99" s="2">
        <f t="shared" si="8"/>
        <v>3</v>
      </c>
      <c r="AC99" s="2">
        <f t="shared" si="9"/>
        <v>4943</v>
      </c>
      <c r="AD99" s="5">
        <f t="shared" si="10"/>
        <v>12556</v>
      </c>
      <c r="AE99" s="5">
        <f t="shared" si="11"/>
        <v>17499</v>
      </c>
      <c r="AG99" s="2">
        <f t="shared" si="12"/>
        <v>4</v>
      </c>
      <c r="AH99" s="2">
        <f t="shared" si="13"/>
        <v>2025</v>
      </c>
      <c r="AJ99" s="5">
        <f t="shared" si="14"/>
        <v>1709</v>
      </c>
      <c r="AK99" s="2">
        <f t="shared" si="15"/>
        <v>24</v>
      </c>
    </row>
    <row r="100" spans="1:37">
      <c r="A100" s="17">
        <v>45749</v>
      </c>
      <c r="B100" s="19">
        <v>1788</v>
      </c>
      <c r="C100" s="19">
        <v>1847</v>
      </c>
      <c r="D100" s="19">
        <v>1890</v>
      </c>
      <c r="E100" s="19">
        <v>1920</v>
      </c>
      <c r="F100" s="19">
        <v>1924</v>
      </c>
      <c r="G100" s="19">
        <v>1870</v>
      </c>
      <c r="H100" s="19">
        <v>1620</v>
      </c>
      <c r="I100" s="19">
        <v>374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67</v>
      </c>
      <c r="U100" s="19">
        <v>0</v>
      </c>
      <c r="V100" s="19">
        <v>1424</v>
      </c>
      <c r="W100" s="19">
        <v>1509</v>
      </c>
      <c r="X100" s="19">
        <v>1636</v>
      </c>
      <c r="Y100" s="19">
        <v>1705</v>
      </c>
      <c r="Z100" s="38">
        <v>0</v>
      </c>
      <c r="AA100" s="2">
        <f>IFERROR(INDEX('Holiday Schedule'!$D$3:$D$24,MATCH(A100,'Holiday Schedule'!$C$3:$C$24,0)),0)</f>
        <v>0</v>
      </c>
      <c r="AB100" s="2">
        <f t="shared" si="8"/>
        <v>4</v>
      </c>
      <c r="AC100" s="2">
        <f t="shared" si="9"/>
        <v>5010</v>
      </c>
      <c r="AD100" s="5">
        <f t="shared" si="10"/>
        <v>14564</v>
      </c>
      <c r="AE100" s="5">
        <f t="shared" si="11"/>
        <v>19574</v>
      </c>
      <c r="AG100" s="2">
        <f t="shared" si="12"/>
        <v>4</v>
      </c>
      <c r="AH100" s="2">
        <f t="shared" si="13"/>
        <v>2025</v>
      </c>
      <c r="AJ100" s="5">
        <f t="shared" si="14"/>
        <v>1924</v>
      </c>
      <c r="AK100" s="2">
        <f t="shared" si="15"/>
        <v>5</v>
      </c>
    </row>
    <row r="101" spans="1:37">
      <c r="A101" s="17">
        <v>45750</v>
      </c>
      <c r="B101" s="19">
        <v>1743</v>
      </c>
      <c r="C101" s="19">
        <v>1765</v>
      </c>
      <c r="D101" s="19">
        <v>1829</v>
      </c>
      <c r="E101" s="19">
        <v>1789</v>
      </c>
      <c r="F101" s="19">
        <v>1791</v>
      </c>
      <c r="G101" s="19">
        <v>1735</v>
      </c>
      <c r="H101" s="19">
        <v>1509</v>
      </c>
      <c r="I101" s="19">
        <v>405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70</v>
      </c>
      <c r="U101" s="19">
        <v>0</v>
      </c>
      <c r="V101" s="19">
        <v>1385</v>
      </c>
      <c r="W101" s="19">
        <v>1443</v>
      </c>
      <c r="X101" s="19">
        <v>1545</v>
      </c>
      <c r="Y101" s="19">
        <v>1609</v>
      </c>
      <c r="Z101" s="38">
        <v>0</v>
      </c>
      <c r="AA101" s="2">
        <f>IFERROR(INDEX('Holiday Schedule'!$D$3:$D$24,MATCH(A101,'Holiday Schedule'!$C$3:$C$24,0)),0)</f>
        <v>0</v>
      </c>
      <c r="AB101" s="2">
        <f t="shared" si="8"/>
        <v>5</v>
      </c>
      <c r="AC101" s="2">
        <f t="shared" si="9"/>
        <v>4848</v>
      </c>
      <c r="AD101" s="5">
        <f t="shared" si="10"/>
        <v>13770</v>
      </c>
      <c r="AE101" s="5">
        <f t="shared" si="11"/>
        <v>18618</v>
      </c>
      <c r="AG101" s="2">
        <f t="shared" si="12"/>
        <v>4</v>
      </c>
      <c r="AH101" s="2">
        <f t="shared" si="13"/>
        <v>2025</v>
      </c>
      <c r="AJ101" s="5">
        <f t="shared" si="14"/>
        <v>1829</v>
      </c>
      <c r="AK101" s="2">
        <f t="shared" si="15"/>
        <v>3</v>
      </c>
    </row>
    <row r="102" spans="1:37">
      <c r="A102" s="17">
        <v>45751</v>
      </c>
      <c r="B102" s="19">
        <v>1607</v>
      </c>
      <c r="C102" s="19">
        <v>1647</v>
      </c>
      <c r="D102" s="19">
        <v>1678</v>
      </c>
      <c r="E102" s="19">
        <v>1668</v>
      </c>
      <c r="F102" s="19">
        <v>1654</v>
      </c>
      <c r="G102" s="19">
        <v>1621</v>
      </c>
      <c r="H102" s="19">
        <v>1424</v>
      </c>
      <c r="I102" s="19">
        <v>344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60</v>
      </c>
      <c r="U102" s="19">
        <v>0</v>
      </c>
      <c r="V102" s="19">
        <v>1314</v>
      </c>
      <c r="W102" s="19">
        <v>1430</v>
      </c>
      <c r="X102" s="19">
        <v>1556</v>
      </c>
      <c r="Y102" s="19">
        <v>1651</v>
      </c>
      <c r="Z102" s="38">
        <v>0</v>
      </c>
      <c r="AA102" s="2">
        <f>IFERROR(INDEX('Holiday Schedule'!$D$3:$D$24,MATCH(A102,'Holiday Schedule'!$C$3:$C$24,0)),0)</f>
        <v>0</v>
      </c>
      <c r="AB102" s="2">
        <f t="shared" si="8"/>
        <v>6</v>
      </c>
      <c r="AC102" s="2">
        <f t="shared" si="9"/>
        <v>4704</v>
      </c>
      <c r="AD102" s="5">
        <f t="shared" si="10"/>
        <v>12950</v>
      </c>
      <c r="AE102" s="5">
        <f t="shared" si="11"/>
        <v>17654</v>
      </c>
      <c r="AG102" s="2">
        <f t="shared" si="12"/>
        <v>4</v>
      </c>
      <c r="AH102" s="2">
        <f t="shared" si="13"/>
        <v>2025</v>
      </c>
      <c r="AJ102" s="5">
        <f t="shared" si="14"/>
        <v>1678</v>
      </c>
      <c r="AK102" s="2">
        <f t="shared" si="15"/>
        <v>3</v>
      </c>
    </row>
    <row r="103" spans="1:37">
      <c r="A103" s="17">
        <v>45752</v>
      </c>
      <c r="B103" s="19">
        <v>1686</v>
      </c>
      <c r="C103" s="19">
        <v>1755</v>
      </c>
      <c r="D103" s="19">
        <v>1869</v>
      </c>
      <c r="E103" s="19">
        <v>1618</v>
      </c>
      <c r="F103" s="19">
        <v>1762</v>
      </c>
      <c r="G103" s="19">
        <v>1673</v>
      </c>
      <c r="H103" s="19">
        <v>1410</v>
      </c>
      <c r="I103" s="19">
        <v>271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6</v>
      </c>
      <c r="U103" s="19">
        <v>0</v>
      </c>
      <c r="V103" s="19">
        <v>1431</v>
      </c>
      <c r="W103" s="19">
        <v>1526</v>
      </c>
      <c r="X103" s="19">
        <v>1658</v>
      </c>
      <c r="Y103" s="19">
        <v>1757</v>
      </c>
      <c r="Z103" s="38">
        <v>0</v>
      </c>
      <c r="AA103" s="2">
        <f>IFERROR(INDEX('Holiday Schedule'!$D$3:$D$24,MATCH(A103,'Holiday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18422</v>
      </c>
      <c r="AE103" s="5">
        <f t="shared" si="11"/>
        <v>18422</v>
      </c>
      <c r="AG103" s="2">
        <f t="shared" si="12"/>
        <v>4</v>
      </c>
      <c r="AH103" s="2">
        <f t="shared" si="13"/>
        <v>2025</v>
      </c>
      <c r="AJ103" s="5">
        <f t="shared" si="14"/>
        <v>1869</v>
      </c>
      <c r="AK103" s="2">
        <f t="shared" si="15"/>
        <v>3</v>
      </c>
    </row>
    <row r="104" spans="1:37">
      <c r="A104" s="17">
        <v>45753</v>
      </c>
      <c r="B104" s="19">
        <v>1765</v>
      </c>
      <c r="C104" s="19">
        <v>1786</v>
      </c>
      <c r="D104" s="19">
        <v>1886</v>
      </c>
      <c r="E104" s="19">
        <v>1585</v>
      </c>
      <c r="F104" s="19">
        <v>1673</v>
      </c>
      <c r="G104" s="19">
        <v>1563</v>
      </c>
      <c r="H104" s="19">
        <v>1330</v>
      </c>
      <c r="I104" s="19">
        <v>282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6</v>
      </c>
      <c r="U104" s="19">
        <v>0</v>
      </c>
      <c r="V104" s="19">
        <v>1388</v>
      </c>
      <c r="W104" s="19">
        <v>1465</v>
      </c>
      <c r="X104" s="19">
        <v>1552</v>
      </c>
      <c r="Y104" s="19">
        <v>1630</v>
      </c>
      <c r="Z104" s="38">
        <v>0</v>
      </c>
      <c r="AA104" s="2">
        <f>IFERROR(INDEX('Holiday Schedule'!$D$3:$D$24,MATCH(A104,'Holiday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17911</v>
      </c>
      <c r="AE104" s="5">
        <f t="shared" si="11"/>
        <v>17911</v>
      </c>
      <c r="AG104" s="2">
        <f t="shared" si="12"/>
        <v>4</v>
      </c>
      <c r="AH104" s="2">
        <f t="shared" si="13"/>
        <v>2025</v>
      </c>
      <c r="AJ104" s="5">
        <f t="shared" si="14"/>
        <v>1886</v>
      </c>
      <c r="AK104" s="2">
        <f t="shared" si="15"/>
        <v>3</v>
      </c>
    </row>
    <row r="105" spans="1:37">
      <c r="A105" s="17">
        <v>45754</v>
      </c>
      <c r="B105" s="19">
        <v>1645</v>
      </c>
      <c r="C105" s="19">
        <v>1692</v>
      </c>
      <c r="D105" s="19">
        <v>1728</v>
      </c>
      <c r="E105" s="19">
        <v>1729</v>
      </c>
      <c r="F105" s="19">
        <v>1731</v>
      </c>
      <c r="G105" s="19">
        <v>1686</v>
      </c>
      <c r="H105" s="19">
        <v>1534</v>
      </c>
      <c r="I105" s="19">
        <v>377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69</v>
      </c>
      <c r="U105" s="19">
        <v>0</v>
      </c>
      <c r="V105" s="19">
        <v>1406</v>
      </c>
      <c r="W105" s="19">
        <v>1488</v>
      </c>
      <c r="X105" s="19">
        <v>1620</v>
      </c>
      <c r="Y105" s="19">
        <v>1692</v>
      </c>
      <c r="Z105" s="38">
        <v>0</v>
      </c>
      <c r="AA105" s="2">
        <f>IFERROR(INDEX('Holiday Schedule'!$D$3:$D$24,MATCH(A105,'Holiday Schedule'!$C$3:$C$24,0)),0)</f>
        <v>0</v>
      </c>
      <c r="AB105" s="2">
        <f t="shared" si="8"/>
        <v>2</v>
      </c>
      <c r="AC105" s="2">
        <f t="shared" si="9"/>
        <v>4960</v>
      </c>
      <c r="AD105" s="5">
        <f t="shared" si="10"/>
        <v>13437</v>
      </c>
      <c r="AE105" s="5">
        <f t="shared" si="11"/>
        <v>18397</v>
      </c>
      <c r="AG105" s="2">
        <f t="shared" si="12"/>
        <v>4</v>
      </c>
      <c r="AH105" s="2">
        <f t="shared" si="13"/>
        <v>2025</v>
      </c>
      <c r="AJ105" s="5">
        <f t="shared" si="14"/>
        <v>1731</v>
      </c>
      <c r="AK105" s="2">
        <f t="shared" si="15"/>
        <v>5</v>
      </c>
    </row>
    <row r="106" spans="1:37">
      <c r="A106" s="17">
        <v>45755</v>
      </c>
      <c r="B106" s="19">
        <v>1745</v>
      </c>
      <c r="C106" s="19">
        <v>1748</v>
      </c>
      <c r="D106" s="19">
        <v>1815</v>
      </c>
      <c r="E106" s="19">
        <v>1799</v>
      </c>
      <c r="F106" s="19">
        <v>1793</v>
      </c>
      <c r="G106" s="19">
        <v>1741</v>
      </c>
      <c r="H106" s="19">
        <v>1542</v>
      </c>
      <c r="I106" s="19">
        <v>376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77</v>
      </c>
      <c r="U106" s="19">
        <v>0</v>
      </c>
      <c r="V106" s="19">
        <v>1476</v>
      </c>
      <c r="W106" s="19">
        <v>1589</v>
      </c>
      <c r="X106" s="19">
        <v>1724</v>
      </c>
      <c r="Y106" s="19">
        <v>1809</v>
      </c>
      <c r="Z106" s="38">
        <v>0</v>
      </c>
      <c r="AA106" s="2">
        <f>IFERROR(INDEX('Holiday Schedule'!$D$3:$D$24,MATCH(A106,'Holiday Schedule'!$C$3:$C$24,0)),0)</f>
        <v>0</v>
      </c>
      <c r="AB106" s="2">
        <f t="shared" si="8"/>
        <v>3</v>
      </c>
      <c r="AC106" s="2">
        <f t="shared" si="9"/>
        <v>5242</v>
      </c>
      <c r="AD106" s="5">
        <f t="shared" si="10"/>
        <v>13992</v>
      </c>
      <c r="AE106" s="5">
        <f t="shared" si="11"/>
        <v>19234</v>
      </c>
      <c r="AG106" s="2">
        <f t="shared" si="12"/>
        <v>4</v>
      </c>
      <c r="AH106" s="2">
        <f t="shared" si="13"/>
        <v>2025</v>
      </c>
      <c r="AJ106" s="5">
        <f t="shared" si="14"/>
        <v>1815</v>
      </c>
      <c r="AK106" s="2">
        <f t="shared" si="15"/>
        <v>3</v>
      </c>
    </row>
    <row r="107" spans="1:37">
      <c r="A107" s="17">
        <v>45756</v>
      </c>
      <c r="B107" s="19">
        <v>1841</v>
      </c>
      <c r="C107" s="19">
        <v>1917</v>
      </c>
      <c r="D107" s="19">
        <v>1954</v>
      </c>
      <c r="E107" s="19">
        <v>1967</v>
      </c>
      <c r="F107" s="19">
        <v>1923</v>
      </c>
      <c r="G107" s="19">
        <v>1888</v>
      </c>
      <c r="H107" s="19">
        <v>1663</v>
      </c>
      <c r="I107" s="19">
        <v>445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71</v>
      </c>
      <c r="U107" s="19">
        <v>0</v>
      </c>
      <c r="V107" s="19">
        <v>1513</v>
      </c>
      <c r="W107" s="19">
        <v>1629</v>
      </c>
      <c r="X107" s="19">
        <v>1767</v>
      </c>
      <c r="Y107" s="19">
        <v>1867</v>
      </c>
      <c r="Z107" s="38">
        <v>0</v>
      </c>
      <c r="AA107" s="2">
        <f>IFERROR(INDEX('Holiday Schedule'!$D$3:$D$24,MATCH(A107,'Holiday Schedule'!$C$3:$C$24,0)),0)</f>
        <v>0</v>
      </c>
      <c r="AB107" s="2">
        <f t="shared" si="8"/>
        <v>4</v>
      </c>
      <c r="AC107" s="2">
        <f t="shared" si="9"/>
        <v>5425</v>
      </c>
      <c r="AD107" s="5">
        <f t="shared" si="10"/>
        <v>15020</v>
      </c>
      <c r="AE107" s="5">
        <f t="shared" si="11"/>
        <v>20445</v>
      </c>
      <c r="AG107" s="2">
        <f t="shared" si="12"/>
        <v>4</v>
      </c>
      <c r="AH107" s="2">
        <f t="shared" si="13"/>
        <v>2025</v>
      </c>
      <c r="AJ107" s="5">
        <f t="shared" si="14"/>
        <v>1967</v>
      </c>
      <c r="AK107" s="2">
        <f t="shared" si="15"/>
        <v>4</v>
      </c>
    </row>
    <row r="108" spans="1:37">
      <c r="A108" s="17">
        <v>45757</v>
      </c>
      <c r="B108" s="19">
        <v>1922</v>
      </c>
      <c r="C108" s="19">
        <v>1976</v>
      </c>
      <c r="D108" s="19">
        <v>2047</v>
      </c>
      <c r="E108" s="19">
        <v>2008</v>
      </c>
      <c r="F108" s="19">
        <v>2023</v>
      </c>
      <c r="G108" s="19">
        <v>1978</v>
      </c>
      <c r="H108" s="19">
        <v>1690</v>
      </c>
      <c r="I108" s="19">
        <v>367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66</v>
      </c>
      <c r="U108" s="19">
        <v>0</v>
      </c>
      <c r="V108" s="19">
        <v>1468</v>
      </c>
      <c r="W108" s="19">
        <v>1565</v>
      </c>
      <c r="X108" s="19">
        <v>1708</v>
      </c>
      <c r="Y108" s="19">
        <v>1796</v>
      </c>
      <c r="Z108" s="38">
        <v>0</v>
      </c>
      <c r="AA108" s="2">
        <f>IFERROR(INDEX('Holiday Schedule'!$D$3:$D$24,MATCH(A108,'Holiday Schedule'!$C$3:$C$24,0)),0)</f>
        <v>0</v>
      </c>
      <c r="AB108" s="2">
        <f t="shared" si="8"/>
        <v>5</v>
      </c>
      <c r="AC108" s="2">
        <f t="shared" si="9"/>
        <v>5174</v>
      </c>
      <c r="AD108" s="5">
        <f t="shared" si="10"/>
        <v>15440</v>
      </c>
      <c r="AE108" s="5">
        <f t="shared" si="11"/>
        <v>20614</v>
      </c>
      <c r="AG108" s="2">
        <f t="shared" si="12"/>
        <v>4</v>
      </c>
      <c r="AH108" s="2">
        <f t="shared" si="13"/>
        <v>2025</v>
      </c>
      <c r="AJ108" s="5">
        <f t="shared" si="14"/>
        <v>2047</v>
      </c>
      <c r="AK108" s="2">
        <f t="shared" si="15"/>
        <v>3</v>
      </c>
    </row>
    <row r="109" spans="1:37">
      <c r="A109" s="17">
        <v>45758</v>
      </c>
      <c r="B109" s="19">
        <v>1828</v>
      </c>
      <c r="C109" s="19">
        <v>1898</v>
      </c>
      <c r="D109" s="19">
        <v>1930</v>
      </c>
      <c r="E109" s="19">
        <v>1933</v>
      </c>
      <c r="F109" s="19">
        <v>1903</v>
      </c>
      <c r="G109" s="19">
        <v>1837</v>
      </c>
      <c r="H109" s="19">
        <v>1609</v>
      </c>
      <c r="I109" s="19">
        <v>411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70</v>
      </c>
      <c r="U109" s="19">
        <v>0</v>
      </c>
      <c r="V109" s="19">
        <v>1397</v>
      </c>
      <c r="W109" s="19">
        <v>1503</v>
      </c>
      <c r="X109" s="19">
        <v>1648</v>
      </c>
      <c r="Y109" s="19">
        <v>1721</v>
      </c>
      <c r="Z109" s="38">
        <v>0</v>
      </c>
      <c r="AA109" s="2">
        <f>IFERROR(INDEX('Holiday Schedule'!$D$3:$D$24,MATCH(A109,'Holiday Schedule'!$C$3:$C$24,0)),0)</f>
        <v>0</v>
      </c>
      <c r="AB109" s="2">
        <f t="shared" si="8"/>
        <v>6</v>
      </c>
      <c r="AC109" s="2">
        <f t="shared" si="9"/>
        <v>5029</v>
      </c>
      <c r="AD109" s="5">
        <f t="shared" si="10"/>
        <v>14659</v>
      </c>
      <c r="AE109" s="5">
        <f t="shared" si="11"/>
        <v>19688</v>
      </c>
      <c r="AG109" s="2">
        <f t="shared" si="12"/>
        <v>4</v>
      </c>
      <c r="AH109" s="2">
        <f t="shared" si="13"/>
        <v>2025</v>
      </c>
      <c r="AJ109" s="5">
        <f t="shared" si="14"/>
        <v>1933</v>
      </c>
      <c r="AK109" s="2">
        <f t="shared" si="15"/>
        <v>4</v>
      </c>
    </row>
    <row r="110" spans="1:37">
      <c r="A110" s="17">
        <v>45759</v>
      </c>
      <c r="B110" s="19">
        <v>1782</v>
      </c>
      <c r="C110" s="19">
        <v>1807</v>
      </c>
      <c r="D110" s="19">
        <v>1923</v>
      </c>
      <c r="E110" s="19">
        <v>1647</v>
      </c>
      <c r="F110" s="19">
        <v>1793</v>
      </c>
      <c r="G110" s="19">
        <v>1641</v>
      </c>
      <c r="H110" s="19">
        <v>1441</v>
      </c>
      <c r="I110" s="19">
        <v>304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6</v>
      </c>
      <c r="U110" s="19">
        <v>0</v>
      </c>
      <c r="V110" s="19">
        <v>1464</v>
      </c>
      <c r="W110" s="19">
        <v>1590</v>
      </c>
      <c r="X110" s="19">
        <v>1708</v>
      </c>
      <c r="Y110" s="19">
        <v>1790</v>
      </c>
      <c r="Z110" s="38">
        <v>0</v>
      </c>
      <c r="AA110" s="2">
        <f>IFERROR(INDEX('Holiday Schedule'!$D$3:$D$24,MATCH(A110,'Holiday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18896</v>
      </c>
      <c r="AE110" s="5">
        <f t="shared" si="11"/>
        <v>18896</v>
      </c>
      <c r="AG110" s="2">
        <f t="shared" si="12"/>
        <v>4</v>
      </c>
      <c r="AH110" s="2">
        <f t="shared" si="13"/>
        <v>2025</v>
      </c>
      <c r="AJ110" s="5">
        <f t="shared" si="14"/>
        <v>1923</v>
      </c>
      <c r="AK110" s="2">
        <f t="shared" si="15"/>
        <v>3</v>
      </c>
    </row>
    <row r="111" spans="1:37">
      <c r="A111" s="17">
        <v>45760</v>
      </c>
      <c r="B111" s="19">
        <v>1837</v>
      </c>
      <c r="C111" s="19">
        <v>1877</v>
      </c>
      <c r="D111" s="19">
        <v>1989</v>
      </c>
      <c r="E111" s="19">
        <v>1686</v>
      </c>
      <c r="F111" s="19">
        <v>1813</v>
      </c>
      <c r="G111" s="19">
        <v>1679</v>
      </c>
      <c r="H111" s="19">
        <v>1460</v>
      </c>
      <c r="I111" s="19">
        <v>307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7</v>
      </c>
      <c r="U111" s="19">
        <v>0</v>
      </c>
      <c r="V111" s="19">
        <v>1578</v>
      </c>
      <c r="W111" s="19">
        <v>1666</v>
      </c>
      <c r="X111" s="19">
        <v>1773</v>
      </c>
      <c r="Y111" s="19">
        <v>1849</v>
      </c>
      <c r="Z111" s="38">
        <v>0</v>
      </c>
      <c r="AA111" s="2">
        <f>IFERROR(INDEX('Holiday Schedule'!$D$3:$D$24,MATCH(A111,'Holiday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19521</v>
      </c>
      <c r="AE111" s="5">
        <f t="shared" si="11"/>
        <v>19521</v>
      </c>
      <c r="AG111" s="2">
        <f t="shared" si="12"/>
        <v>4</v>
      </c>
      <c r="AH111" s="2">
        <f t="shared" si="13"/>
        <v>2025</v>
      </c>
      <c r="AJ111" s="5">
        <f t="shared" si="14"/>
        <v>1989</v>
      </c>
      <c r="AK111" s="2">
        <f t="shared" si="15"/>
        <v>3</v>
      </c>
    </row>
    <row r="112" spans="1:37">
      <c r="A112" s="17">
        <v>45761</v>
      </c>
      <c r="B112" s="19">
        <v>1854</v>
      </c>
      <c r="C112" s="19">
        <v>1889</v>
      </c>
      <c r="D112" s="19">
        <v>1931</v>
      </c>
      <c r="E112" s="19">
        <v>1917</v>
      </c>
      <c r="F112" s="19">
        <v>1908</v>
      </c>
      <c r="G112" s="19">
        <v>1853</v>
      </c>
      <c r="H112" s="19">
        <v>1620</v>
      </c>
      <c r="I112" s="19">
        <v>405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66</v>
      </c>
      <c r="U112" s="19">
        <v>0</v>
      </c>
      <c r="V112" s="19">
        <v>1413</v>
      </c>
      <c r="W112" s="19">
        <v>1528</v>
      </c>
      <c r="X112" s="19">
        <v>1634</v>
      </c>
      <c r="Y112" s="19">
        <v>1731</v>
      </c>
      <c r="Z112" s="38">
        <v>0</v>
      </c>
      <c r="AA112" s="2">
        <f>IFERROR(INDEX('Holiday Schedule'!$D$3:$D$24,MATCH(A112,'Holiday Schedule'!$C$3:$C$24,0)),0)</f>
        <v>0</v>
      </c>
      <c r="AB112" s="2">
        <f t="shared" si="8"/>
        <v>2</v>
      </c>
      <c r="AC112" s="2">
        <f t="shared" si="9"/>
        <v>5046</v>
      </c>
      <c r="AD112" s="5">
        <f t="shared" si="10"/>
        <v>14703</v>
      </c>
      <c r="AE112" s="5">
        <f t="shared" si="11"/>
        <v>19749</v>
      </c>
      <c r="AG112" s="2">
        <f t="shared" si="12"/>
        <v>4</v>
      </c>
      <c r="AH112" s="2">
        <f t="shared" si="13"/>
        <v>2025</v>
      </c>
      <c r="AJ112" s="5">
        <f t="shared" si="14"/>
        <v>1931</v>
      </c>
      <c r="AK112" s="2">
        <f t="shared" si="15"/>
        <v>3</v>
      </c>
    </row>
    <row r="113" spans="1:37">
      <c r="A113" s="17">
        <v>45762</v>
      </c>
      <c r="B113" s="19">
        <v>1722</v>
      </c>
      <c r="C113" s="19">
        <v>1775</v>
      </c>
      <c r="D113" s="19">
        <v>1812</v>
      </c>
      <c r="E113" s="19">
        <v>1793</v>
      </c>
      <c r="F113" s="19">
        <v>1761</v>
      </c>
      <c r="G113" s="19">
        <v>1732</v>
      </c>
      <c r="H113" s="19">
        <v>1544</v>
      </c>
      <c r="I113" s="19">
        <v>396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74</v>
      </c>
      <c r="U113" s="19">
        <v>0</v>
      </c>
      <c r="V113" s="19">
        <v>1427</v>
      </c>
      <c r="W113" s="19">
        <v>1531</v>
      </c>
      <c r="X113" s="19">
        <v>1598</v>
      </c>
      <c r="Y113" s="19">
        <v>1624</v>
      </c>
      <c r="Z113" s="38">
        <v>0</v>
      </c>
      <c r="AA113" s="2">
        <f>IFERROR(INDEX('Holiday Schedule'!$D$3:$D$24,MATCH(A113,'Holiday Schedule'!$C$3:$C$24,0)),0)</f>
        <v>0</v>
      </c>
      <c r="AB113" s="2">
        <f t="shared" si="8"/>
        <v>3</v>
      </c>
      <c r="AC113" s="2">
        <f t="shared" si="9"/>
        <v>5026</v>
      </c>
      <c r="AD113" s="5">
        <f t="shared" si="10"/>
        <v>13763</v>
      </c>
      <c r="AE113" s="5">
        <f t="shared" si="11"/>
        <v>18789</v>
      </c>
      <c r="AG113" s="2">
        <f t="shared" si="12"/>
        <v>4</v>
      </c>
      <c r="AH113" s="2">
        <f t="shared" si="13"/>
        <v>2025</v>
      </c>
      <c r="AJ113" s="5">
        <f t="shared" si="14"/>
        <v>1812</v>
      </c>
      <c r="AK113" s="2">
        <f t="shared" si="15"/>
        <v>3</v>
      </c>
    </row>
    <row r="114" spans="1:37">
      <c r="A114" s="17">
        <v>45763</v>
      </c>
      <c r="B114" s="19">
        <v>1695</v>
      </c>
      <c r="C114" s="19">
        <v>1768</v>
      </c>
      <c r="D114" s="19">
        <v>1790</v>
      </c>
      <c r="E114" s="19">
        <v>1795</v>
      </c>
      <c r="F114" s="19">
        <v>1783</v>
      </c>
      <c r="G114" s="19">
        <v>1745</v>
      </c>
      <c r="H114" s="19">
        <v>1513</v>
      </c>
      <c r="I114" s="19">
        <v>347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72</v>
      </c>
      <c r="U114" s="19">
        <v>0</v>
      </c>
      <c r="V114" s="19">
        <v>1489</v>
      </c>
      <c r="W114" s="19">
        <v>1587</v>
      </c>
      <c r="X114" s="19">
        <v>1708</v>
      </c>
      <c r="Y114" s="19">
        <v>1789</v>
      </c>
      <c r="Z114" s="38">
        <v>0</v>
      </c>
      <c r="AA114" s="2">
        <f>IFERROR(INDEX('Holiday Schedule'!$D$3:$D$24,MATCH(A114,'Holiday Schedule'!$C$3:$C$24,0)),0)</f>
        <v>0</v>
      </c>
      <c r="AB114" s="2">
        <f t="shared" si="8"/>
        <v>4</v>
      </c>
      <c r="AC114" s="2">
        <f t="shared" si="9"/>
        <v>5203</v>
      </c>
      <c r="AD114" s="5">
        <f t="shared" si="10"/>
        <v>13878</v>
      </c>
      <c r="AE114" s="5">
        <f t="shared" si="11"/>
        <v>19081</v>
      </c>
      <c r="AG114" s="2">
        <f t="shared" si="12"/>
        <v>4</v>
      </c>
      <c r="AH114" s="2">
        <f t="shared" si="13"/>
        <v>2025</v>
      </c>
      <c r="AJ114" s="5">
        <f t="shared" si="14"/>
        <v>1795</v>
      </c>
      <c r="AK114" s="2">
        <f t="shared" si="15"/>
        <v>4</v>
      </c>
    </row>
    <row r="115" spans="1:37">
      <c r="A115" s="17">
        <v>45764</v>
      </c>
      <c r="B115" s="19">
        <v>1777</v>
      </c>
      <c r="C115" s="19">
        <v>1820</v>
      </c>
      <c r="D115" s="19">
        <v>1853</v>
      </c>
      <c r="E115" s="19">
        <v>1860</v>
      </c>
      <c r="F115" s="19">
        <v>1841</v>
      </c>
      <c r="G115" s="19">
        <v>1813</v>
      </c>
      <c r="H115" s="19">
        <v>1569</v>
      </c>
      <c r="I115" s="19">
        <v>368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66</v>
      </c>
      <c r="U115" s="19">
        <v>0</v>
      </c>
      <c r="V115" s="19">
        <v>1457</v>
      </c>
      <c r="W115" s="19">
        <v>1579</v>
      </c>
      <c r="X115" s="19">
        <v>1721</v>
      </c>
      <c r="Y115" s="19">
        <v>1796</v>
      </c>
      <c r="Z115" s="38">
        <v>0</v>
      </c>
      <c r="AA115" s="2">
        <f>IFERROR(INDEX('Holiday Schedule'!$D$3:$D$24,MATCH(A115,'Holiday Schedule'!$C$3:$C$24,0)),0)</f>
        <v>0</v>
      </c>
      <c r="AB115" s="2">
        <f t="shared" si="8"/>
        <v>5</v>
      </c>
      <c r="AC115" s="2">
        <f t="shared" si="9"/>
        <v>5191</v>
      </c>
      <c r="AD115" s="5">
        <f t="shared" si="10"/>
        <v>14329</v>
      </c>
      <c r="AE115" s="5">
        <f t="shared" si="11"/>
        <v>19520</v>
      </c>
      <c r="AG115" s="2">
        <f t="shared" si="12"/>
        <v>4</v>
      </c>
      <c r="AH115" s="2">
        <f t="shared" si="13"/>
        <v>2025</v>
      </c>
      <c r="AJ115" s="5">
        <f t="shared" si="14"/>
        <v>1860</v>
      </c>
      <c r="AK115" s="2">
        <f t="shared" si="15"/>
        <v>4</v>
      </c>
    </row>
    <row r="116" spans="1:37">
      <c r="A116" s="17">
        <v>45765</v>
      </c>
      <c r="B116" s="19">
        <v>1826</v>
      </c>
      <c r="C116" s="19">
        <v>1872</v>
      </c>
      <c r="D116" s="19">
        <v>1929</v>
      </c>
      <c r="E116" s="19">
        <v>1923</v>
      </c>
      <c r="F116" s="19">
        <v>1921</v>
      </c>
      <c r="G116" s="19">
        <v>1879</v>
      </c>
      <c r="H116" s="19">
        <v>1575</v>
      </c>
      <c r="I116" s="19">
        <v>337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67</v>
      </c>
      <c r="U116" s="19">
        <v>0</v>
      </c>
      <c r="V116" s="19">
        <v>1385</v>
      </c>
      <c r="W116" s="19">
        <v>1484</v>
      </c>
      <c r="X116" s="19">
        <v>1607</v>
      </c>
      <c r="Y116" s="19">
        <v>1674</v>
      </c>
      <c r="Z116" s="38">
        <v>0</v>
      </c>
      <c r="AA116" s="2">
        <f>IFERROR(INDEX('Holiday Schedule'!$D$3:$D$24,MATCH(A116,'Holiday Schedule'!$C$3:$C$24,0)),0)</f>
        <v>0</v>
      </c>
      <c r="AB116" s="2">
        <f t="shared" si="8"/>
        <v>6</v>
      </c>
      <c r="AC116" s="2">
        <f t="shared" si="9"/>
        <v>4880</v>
      </c>
      <c r="AD116" s="5">
        <f t="shared" si="10"/>
        <v>14599</v>
      </c>
      <c r="AE116" s="5">
        <f t="shared" si="11"/>
        <v>19479</v>
      </c>
      <c r="AG116" s="2">
        <f t="shared" si="12"/>
        <v>4</v>
      </c>
      <c r="AH116" s="2">
        <f t="shared" si="13"/>
        <v>2025</v>
      </c>
      <c r="AJ116" s="5">
        <f t="shared" si="14"/>
        <v>1929</v>
      </c>
      <c r="AK116" s="2">
        <f t="shared" si="15"/>
        <v>3</v>
      </c>
    </row>
    <row r="117" spans="1:37">
      <c r="A117" s="17">
        <v>45766</v>
      </c>
      <c r="B117" s="19">
        <v>1685</v>
      </c>
      <c r="C117" s="19">
        <v>1702</v>
      </c>
      <c r="D117" s="19">
        <v>1815</v>
      </c>
      <c r="E117" s="19">
        <v>1543</v>
      </c>
      <c r="F117" s="19">
        <v>1672</v>
      </c>
      <c r="G117" s="19">
        <v>1548</v>
      </c>
      <c r="H117" s="19">
        <v>1362</v>
      </c>
      <c r="I117" s="19">
        <v>294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6</v>
      </c>
      <c r="U117" s="19">
        <v>0</v>
      </c>
      <c r="V117" s="19">
        <v>1365</v>
      </c>
      <c r="W117" s="19">
        <v>1462</v>
      </c>
      <c r="X117" s="19">
        <v>1556</v>
      </c>
      <c r="Y117" s="19">
        <v>1596</v>
      </c>
      <c r="Z117" s="38">
        <v>0</v>
      </c>
      <c r="AA117" s="2">
        <f>IFERROR(INDEX('Holiday Schedule'!$D$3:$D$24,MATCH(A117,'Holiday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17606</v>
      </c>
      <c r="AE117" s="5">
        <f t="shared" si="11"/>
        <v>17606</v>
      </c>
      <c r="AG117" s="2">
        <f t="shared" si="12"/>
        <v>4</v>
      </c>
      <c r="AH117" s="2">
        <f t="shared" si="13"/>
        <v>2025</v>
      </c>
      <c r="AJ117" s="5">
        <f t="shared" si="14"/>
        <v>1815</v>
      </c>
      <c r="AK117" s="2">
        <f t="shared" si="15"/>
        <v>3</v>
      </c>
    </row>
    <row r="118" spans="1:37">
      <c r="A118" s="17">
        <v>45767</v>
      </c>
      <c r="B118" s="19">
        <v>1596</v>
      </c>
      <c r="C118" s="19">
        <v>1588</v>
      </c>
      <c r="D118" s="19">
        <v>1689</v>
      </c>
      <c r="E118" s="19">
        <v>1417</v>
      </c>
      <c r="F118" s="19">
        <v>1546</v>
      </c>
      <c r="G118" s="19">
        <v>1434</v>
      </c>
      <c r="H118" s="19">
        <v>1178</v>
      </c>
      <c r="I118" s="19">
        <v>212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6</v>
      </c>
      <c r="U118" s="19">
        <v>0</v>
      </c>
      <c r="V118" s="19">
        <v>1398</v>
      </c>
      <c r="W118" s="19">
        <v>1496</v>
      </c>
      <c r="X118" s="19">
        <v>1598</v>
      </c>
      <c r="Y118" s="19">
        <v>1668</v>
      </c>
      <c r="Z118" s="38">
        <v>0</v>
      </c>
      <c r="AA118" s="2">
        <f>IFERROR(INDEX('Holiday Schedule'!$D$3:$D$24,MATCH(A118,'Holiday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16826</v>
      </c>
      <c r="AE118" s="5">
        <f t="shared" si="11"/>
        <v>16826</v>
      </c>
      <c r="AG118" s="2">
        <f t="shared" si="12"/>
        <v>4</v>
      </c>
      <c r="AH118" s="2">
        <f t="shared" si="13"/>
        <v>2025</v>
      </c>
      <c r="AJ118" s="5">
        <f t="shared" si="14"/>
        <v>1689</v>
      </c>
      <c r="AK118" s="2">
        <f t="shared" si="15"/>
        <v>3</v>
      </c>
    </row>
    <row r="119" spans="1:37">
      <c r="A119" s="17">
        <v>45768</v>
      </c>
      <c r="B119" s="19">
        <v>1689</v>
      </c>
      <c r="C119" s="19">
        <v>1748</v>
      </c>
      <c r="D119" s="19">
        <v>1875</v>
      </c>
      <c r="E119" s="19">
        <v>1642</v>
      </c>
      <c r="F119" s="19">
        <v>1829</v>
      </c>
      <c r="G119" s="19">
        <v>1764</v>
      </c>
      <c r="H119" s="19">
        <v>1490</v>
      </c>
      <c r="I119" s="19">
        <v>251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6</v>
      </c>
      <c r="U119" s="19">
        <v>0</v>
      </c>
      <c r="V119" s="19">
        <v>1365</v>
      </c>
      <c r="W119" s="19">
        <v>1444</v>
      </c>
      <c r="X119" s="19">
        <v>1535</v>
      </c>
      <c r="Y119" s="19">
        <v>1602</v>
      </c>
      <c r="Z119" s="38">
        <v>0</v>
      </c>
      <c r="AA119" s="2">
        <f>IFERROR(INDEX('Holiday Schedule'!$D$3:$D$24,MATCH(A119,'Holiday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18240</v>
      </c>
      <c r="AE119" s="5">
        <f t="shared" si="11"/>
        <v>18240</v>
      </c>
      <c r="AG119" s="2">
        <f t="shared" si="12"/>
        <v>4</v>
      </c>
      <c r="AH119" s="2">
        <f t="shared" si="13"/>
        <v>2025</v>
      </c>
      <c r="AJ119" s="5">
        <f t="shared" si="14"/>
        <v>1875</v>
      </c>
      <c r="AK119" s="2">
        <f t="shared" si="15"/>
        <v>3</v>
      </c>
    </row>
    <row r="120" spans="1:37">
      <c r="A120" s="17">
        <v>45769</v>
      </c>
      <c r="B120" s="19">
        <v>1623</v>
      </c>
      <c r="C120" s="19">
        <v>1649</v>
      </c>
      <c r="D120" s="19">
        <v>1670</v>
      </c>
      <c r="E120" s="19">
        <v>1700</v>
      </c>
      <c r="F120" s="19">
        <v>1669</v>
      </c>
      <c r="G120" s="19">
        <v>1624</v>
      </c>
      <c r="H120" s="19">
        <v>1449</v>
      </c>
      <c r="I120" s="19">
        <v>389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73</v>
      </c>
      <c r="U120" s="19">
        <v>0</v>
      </c>
      <c r="V120" s="19">
        <v>1441</v>
      </c>
      <c r="W120" s="19">
        <v>1518</v>
      </c>
      <c r="X120" s="19">
        <v>1618</v>
      </c>
      <c r="Y120" s="19">
        <v>1684</v>
      </c>
      <c r="Z120" s="38">
        <v>0</v>
      </c>
      <c r="AA120" s="2">
        <f>IFERROR(INDEX('Holiday Schedule'!$D$3:$D$24,MATCH(A120,'Holiday Schedule'!$C$3:$C$24,0)),0)</f>
        <v>0</v>
      </c>
      <c r="AB120" s="2">
        <f t="shared" si="8"/>
        <v>3</v>
      </c>
      <c r="AC120" s="2">
        <f t="shared" si="9"/>
        <v>5039</v>
      </c>
      <c r="AD120" s="5">
        <f t="shared" si="10"/>
        <v>13068</v>
      </c>
      <c r="AE120" s="5">
        <f t="shared" si="11"/>
        <v>18107</v>
      </c>
      <c r="AG120" s="2">
        <f t="shared" si="12"/>
        <v>4</v>
      </c>
      <c r="AH120" s="2">
        <f t="shared" si="13"/>
        <v>2025</v>
      </c>
      <c r="AJ120" s="5">
        <f t="shared" si="14"/>
        <v>1700</v>
      </c>
      <c r="AK120" s="2">
        <f t="shared" si="15"/>
        <v>4</v>
      </c>
    </row>
    <row r="121" spans="1:37">
      <c r="A121" s="17">
        <v>45770</v>
      </c>
      <c r="B121" s="19">
        <v>1678</v>
      </c>
      <c r="C121" s="19">
        <v>1715</v>
      </c>
      <c r="D121" s="19">
        <v>1761</v>
      </c>
      <c r="E121" s="19">
        <v>1746</v>
      </c>
      <c r="F121" s="19">
        <v>1733</v>
      </c>
      <c r="G121" s="19">
        <v>1678</v>
      </c>
      <c r="H121" s="19">
        <v>1413</v>
      </c>
      <c r="I121" s="19">
        <v>325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60</v>
      </c>
      <c r="U121" s="19">
        <v>0</v>
      </c>
      <c r="V121" s="19">
        <v>1360</v>
      </c>
      <c r="W121" s="19">
        <v>1455</v>
      </c>
      <c r="X121" s="19">
        <v>1545</v>
      </c>
      <c r="Y121" s="19">
        <v>1625</v>
      </c>
      <c r="Z121" s="38">
        <v>0</v>
      </c>
      <c r="AA121" s="2">
        <f>IFERROR(INDEX('Holiday Schedule'!$D$3:$D$24,MATCH(A121,'Holiday Schedule'!$C$3:$C$24,0)),0)</f>
        <v>0</v>
      </c>
      <c r="AB121" s="2">
        <f t="shared" si="8"/>
        <v>4</v>
      </c>
      <c r="AC121" s="2">
        <f t="shared" si="9"/>
        <v>4745</v>
      </c>
      <c r="AD121" s="5">
        <f t="shared" si="10"/>
        <v>13349</v>
      </c>
      <c r="AE121" s="5">
        <f t="shared" si="11"/>
        <v>18094</v>
      </c>
      <c r="AG121" s="2">
        <f t="shared" si="12"/>
        <v>4</v>
      </c>
      <c r="AH121" s="2">
        <f t="shared" si="13"/>
        <v>2025</v>
      </c>
      <c r="AJ121" s="5">
        <f t="shared" si="14"/>
        <v>1761</v>
      </c>
      <c r="AK121" s="2">
        <f t="shared" si="15"/>
        <v>3</v>
      </c>
    </row>
    <row r="122" spans="1:37">
      <c r="A122" s="17">
        <v>45771</v>
      </c>
      <c r="B122" s="19">
        <v>1641</v>
      </c>
      <c r="C122" s="19">
        <v>1675</v>
      </c>
      <c r="D122" s="19">
        <v>1756</v>
      </c>
      <c r="E122" s="19">
        <v>1752</v>
      </c>
      <c r="F122" s="19">
        <v>1746</v>
      </c>
      <c r="G122" s="19">
        <v>1703</v>
      </c>
      <c r="H122" s="19">
        <v>1389</v>
      </c>
      <c r="I122" s="19">
        <v>292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59</v>
      </c>
      <c r="U122" s="19">
        <v>0</v>
      </c>
      <c r="V122" s="19">
        <v>1330</v>
      </c>
      <c r="W122" s="19">
        <v>1425</v>
      </c>
      <c r="X122" s="19">
        <v>1501</v>
      </c>
      <c r="Y122" s="19">
        <v>1582</v>
      </c>
      <c r="Z122" s="38">
        <v>0</v>
      </c>
      <c r="AA122" s="2">
        <f>IFERROR(INDEX('Holiday Schedule'!$D$3:$D$24,MATCH(A122,'Holiday Schedule'!$C$3:$C$24,0)),0)</f>
        <v>0</v>
      </c>
      <c r="AB122" s="2">
        <f t="shared" si="8"/>
        <v>5</v>
      </c>
      <c r="AC122" s="2">
        <f t="shared" si="9"/>
        <v>4607</v>
      </c>
      <c r="AD122" s="5">
        <f t="shared" si="10"/>
        <v>13244</v>
      </c>
      <c r="AE122" s="5">
        <f t="shared" si="11"/>
        <v>17851</v>
      </c>
      <c r="AG122" s="2">
        <f t="shared" si="12"/>
        <v>4</v>
      </c>
      <c r="AH122" s="2">
        <f t="shared" si="13"/>
        <v>2025</v>
      </c>
      <c r="AJ122" s="5">
        <f t="shared" si="14"/>
        <v>1756</v>
      </c>
      <c r="AK122" s="2">
        <f t="shared" si="15"/>
        <v>3</v>
      </c>
    </row>
    <row r="123" spans="1:37">
      <c r="A123" s="17">
        <v>45772</v>
      </c>
      <c r="B123" s="19">
        <v>1559</v>
      </c>
      <c r="C123" s="19">
        <v>1580</v>
      </c>
      <c r="D123" s="19">
        <v>1622</v>
      </c>
      <c r="E123" s="19">
        <v>1593</v>
      </c>
      <c r="F123" s="19">
        <v>1625</v>
      </c>
      <c r="G123" s="19">
        <v>1565</v>
      </c>
      <c r="H123" s="19">
        <v>1280</v>
      </c>
      <c r="I123" s="19">
        <v>256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57</v>
      </c>
      <c r="U123" s="19">
        <v>0</v>
      </c>
      <c r="V123" s="19">
        <v>1293</v>
      </c>
      <c r="W123" s="19">
        <v>1383</v>
      </c>
      <c r="X123" s="19">
        <v>1486</v>
      </c>
      <c r="Y123" s="19">
        <v>1533</v>
      </c>
      <c r="Z123" s="38">
        <v>0</v>
      </c>
      <c r="AA123" s="2">
        <f>IFERROR(INDEX('Holiday Schedule'!$D$3:$D$24,MATCH(A123,'Holiday Schedule'!$C$3:$C$24,0)),0)</f>
        <v>0</v>
      </c>
      <c r="AB123" s="2">
        <f t="shared" si="8"/>
        <v>6</v>
      </c>
      <c r="AC123" s="2">
        <f t="shared" si="9"/>
        <v>4475</v>
      </c>
      <c r="AD123" s="5">
        <f t="shared" si="10"/>
        <v>12357</v>
      </c>
      <c r="AE123" s="5">
        <f t="shared" si="11"/>
        <v>16832</v>
      </c>
      <c r="AG123" s="2">
        <f t="shared" si="12"/>
        <v>4</v>
      </c>
      <c r="AH123" s="2">
        <f t="shared" si="13"/>
        <v>2025</v>
      </c>
      <c r="AJ123" s="5">
        <f t="shared" si="14"/>
        <v>1625</v>
      </c>
      <c r="AK123" s="2">
        <f t="shared" si="15"/>
        <v>5</v>
      </c>
    </row>
    <row r="124" spans="1:37">
      <c r="A124" s="17">
        <v>45773</v>
      </c>
      <c r="B124" s="19">
        <v>1542</v>
      </c>
      <c r="C124" s="19">
        <v>1564</v>
      </c>
      <c r="D124" s="19">
        <v>1667</v>
      </c>
      <c r="E124" s="19">
        <v>1434</v>
      </c>
      <c r="F124" s="19">
        <v>1516</v>
      </c>
      <c r="G124" s="19">
        <v>1462</v>
      </c>
      <c r="H124" s="19">
        <v>1241</v>
      </c>
      <c r="I124" s="19">
        <v>271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6</v>
      </c>
      <c r="U124" s="19">
        <v>0</v>
      </c>
      <c r="V124" s="19">
        <v>1364</v>
      </c>
      <c r="W124" s="19">
        <v>1446</v>
      </c>
      <c r="X124" s="19">
        <v>1567</v>
      </c>
      <c r="Y124" s="19">
        <v>1622</v>
      </c>
      <c r="Z124" s="38">
        <v>0</v>
      </c>
      <c r="AA124" s="2">
        <f>IFERROR(INDEX('Holiday Schedule'!$D$3:$D$24,MATCH(A124,'Holiday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16702</v>
      </c>
      <c r="AE124" s="5">
        <f t="shared" si="11"/>
        <v>16702</v>
      </c>
      <c r="AG124" s="2">
        <f t="shared" si="12"/>
        <v>4</v>
      </c>
      <c r="AH124" s="2">
        <f t="shared" si="13"/>
        <v>2025</v>
      </c>
      <c r="AJ124" s="5">
        <f t="shared" si="14"/>
        <v>1667</v>
      </c>
      <c r="AK124" s="2">
        <f t="shared" si="15"/>
        <v>3</v>
      </c>
    </row>
    <row r="125" spans="1:37">
      <c r="A125" s="17">
        <v>45774</v>
      </c>
      <c r="B125" s="19">
        <v>1595</v>
      </c>
      <c r="C125" s="19">
        <v>1644</v>
      </c>
      <c r="D125" s="19">
        <v>1737</v>
      </c>
      <c r="E125" s="19">
        <v>1464</v>
      </c>
      <c r="F125" s="19">
        <v>1601</v>
      </c>
      <c r="G125" s="19">
        <v>1483</v>
      </c>
      <c r="H125" s="19">
        <v>1285</v>
      </c>
      <c r="I125" s="19">
        <v>270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6</v>
      </c>
      <c r="U125" s="19">
        <v>0</v>
      </c>
      <c r="V125" s="19">
        <v>1515</v>
      </c>
      <c r="W125" s="19">
        <v>1580</v>
      </c>
      <c r="X125" s="19">
        <v>1664</v>
      </c>
      <c r="Y125" s="19">
        <v>1699</v>
      </c>
      <c r="Z125" s="38">
        <v>0</v>
      </c>
      <c r="AA125" s="2">
        <f>IFERROR(INDEX('Holiday Schedule'!$D$3:$D$24,MATCH(A125,'Holiday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17543</v>
      </c>
      <c r="AE125" s="5">
        <f t="shared" si="11"/>
        <v>17543</v>
      </c>
      <c r="AG125" s="2">
        <f t="shared" si="12"/>
        <v>4</v>
      </c>
      <c r="AH125" s="2">
        <f t="shared" si="13"/>
        <v>2025</v>
      </c>
      <c r="AJ125" s="5">
        <f t="shared" si="14"/>
        <v>1737</v>
      </c>
      <c r="AK125" s="2">
        <f t="shared" si="15"/>
        <v>3</v>
      </c>
    </row>
    <row r="126" spans="1:37">
      <c r="A126" s="17">
        <v>45775</v>
      </c>
      <c r="B126" s="19">
        <v>1693</v>
      </c>
      <c r="C126" s="19">
        <v>1715</v>
      </c>
      <c r="D126" s="19">
        <v>1733</v>
      </c>
      <c r="E126" s="19">
        <v>1738</v>
      </c>
      <c r="F126" s="19">
        <v>1744</v>
      </c>
      <c r="G126" s="19">
        <v>1711</v>
      </c>
      <c r="H126" s="19">
        <v>1417</v>
      </c>
      <c r="I126" s="19">
        <v>281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58</v>
      </c>
      <c r="U126" s="19">
        <v>0</v>
      </c>
      <c r="V126" s="19">
        <v>1316</v>
      </c>
      <c r="W126" s="19">
        <v>1403</v>
      </c>
      <c r="X126" s="19">
        <v>1489</v>
      </c>
      <c r="Y126" s="19">
        <v>1522</v>
      </c>
      <c r="Z126" s="38">
        <v>0</v>
      </c>
      <c r="AA126" s="2">
        <f>IFERROR(INDEX('Holiday Schedule'!$D$3:$D$24,MATCH(A126,'Holiday Schedule'!$C$3:$C$24,0)),0)</f>
        <v>0</v>
      </c>
      <c r="AB126" s="2">
        <f t="shared" si="8"/>
        <v>2</v>
      </c>
      <c r="AC126" s="2">
        <f t="shared" si="9"/>
        <v>4547</v>
      </c>
      <c r="AD126" s="5">
        <f t="shared" si="10"/>
        <v>13273</v>
      </c>
      <c r="AE126" s="5">
        <f t="shared" si="11"/>
        <v>17820</v>
      </c>
      <c r="AG126" s="2">
        <f t="shared" si="12"/>
        <v>4</v>
      </c>
      <c r="AH126" s="2">
        <f t="shared" si="13"/>
        <v>2025</v>
      </c>
      <c r="AJ126" s="5">
        <f t="shared" si="14"/>
        <v>1744</v>
      </c>
      <c r="AK126" s="2">
        <f t="shared" si="15"/>
        <v>5</v>
      </c>
    </row>
    <row r="127" spans="1:37">
      <c r="A127" s="17">
        <v>45776</v>
      </c>
      <c r="B127" s="19">
        <v>1542</v>
      </c>
      <c r="C127" s="19">
        <v>1546</v>
      </c>
      <c r="D127" s="19">
        <v>1598</v>
      </c>
      <c r="E127" s="19">
        <v>1610</v>
      </c>
      <c r="F127" s="19">
        <v>1627</v>
      </c>
      <c r="G127" s="19">
        <v>1593</v>
      </c>
      <c r="H127" s="19">
        <v>1322</v>
      </c>
      <c r="I127" s="19">
        <v>279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62</v>
      </c>
      <c r="U127" s="19">
        <v>0</v>
      </c>
      <c r="V127" s="19">
        <v>1334</v>
      </c>
      <c r="W127" s="19">
        <v>1406</v>
      </c>
      <c r="X127" s="19">
        <v>1471</v>
      </c>
      <c r="Y127" s="19">
        <v>1511</v>
      </c>
      <c r="Z127" s="38">
        <v>0</v>
      </c>
      <c r="AA127" s="2">
        <f>IFERROR(INDEX('Holiday Schedule'!$D$3:$D$24,MATCH(A127,'Holiday Schedule'!$C$3:$C$24,0)),0)</f>
        <v>0</v>
      </c>
      <c r="AB127" s="2">
        <f t="shared" si="8"/>
        <v>3</v>
      </c>
      <c r="AC127" s="2">
        <f t="shared" si="9"/>
        <v>4552</v>
      </c>
      <c r="AD127" s="5">
        <f t="shared" si="10"/>
        <v>12349</v>
      </c>
      <c r="AE127" s="5">
        <f t="shared" si="11"/>
        <v>16901</v>
      </c>
      <c r="AG127" s="2">
        <f t="shared" si="12"/>
        <v>4</v>
      </c>
      <c r="AH127" s="2">
        <f t="shared" si="13"/>
        <v>2025</v>
      </c>
      <c r="AJ127" s="5">
        <f t="shared" si="14"/>
        <v>1627</v>
      </c>
      <c r="AK127" s="2">
        <f t="shared" si="15"/>
        <v>5</v>
      </c>
    </row>
    <row r="128" spans="1:37">
      <c r="A128" s="17">
        <v>45777</v>
      </c>
      <c r="B128" s="19">
        <v>1528</v>
      </c>
      <c r="C128" s="19">
        <v>1507</v>
      </c>
      <c r="D128" s="19">
        <v>1555</v>
      </c>
      <c r="E128" s="19">
        <v>1543</v>
      </c>
      <c r="F128" s="19">
        <v>1526</v>
      </c>
      <c r="G128" s="19">
        <v>1504</v>
      </c>
      <c r="H128" s="19">
        <v>1267</v>
      </c>
      <c r="I128" s="19">
        <v>256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59</v>
      </c>
      <c r="U128" s="19">
        <v>0</v>
      </c>
      <c r="V128" s="19">
        <v>1395</v>
      </c>
      <c r="W128" s="19">
        <v>1466</v>
      </c>
      <c r="X128" s="19">
        <v>1544</v>
      </c>
      <c r="Y128" s="19">
        <v>1604</v>
      </c>
      <c r="Z128" s="38">
        <v>0</v>
      </c>
      <c r="AA128" s="2">
        <f>IFERROR(INDEX('Holiday Schedule'!$D$3:$D$24,MATCH(A128,'Holiday Schedule'!$C$3:$C$24,0)),0)</f>
        <v>0</v>
      </c>
      <c r="AB128" s="2">
        <f t="shared" si="8"/>
        <v>4</v>
      </c>
      <c r="AC128" s="2">
        <f t="shared" si="9"/>
        <v>4720</v>
      </c>
      <c r="AD128" s="5">
        <f t="shared" si="10"/>
        <v>12034</v>
      </c>
      <c r="AE128" s="5">
        <f t="shared" si="11"/>
        <v>16754</v>
      </c>
      <c r="AG128" s="2">
        <f t="shared" si="12"/>
        <v>4</v>
      </c>
      <c r="AH128" s="2">
        <f t="shared" si="13"/>
        <v>2025</v>
      </c>
      <c r="AJ128" s="5">
        <f t="shared" si="14"/>
        <v>1604</v>
      </c>
      <c r="AK128" s="2">
        <f t="shared" si="15"/>
        <v>24</v>
      </c>
    </row>
    <row r="129" spans="1:37">
      <c r="A129" s="17">
        <v>45778</v>
      </c>
      <c r="B129" s="19">
        <v>1686</v>
      </c>
      <c r="C129" s="19">
        <v>1748</v>
      </c>
      <c r="D129" s="19">
        <v>1811</v>
      </c>
      <c r="E129" s="19">
        <v>1839</v>
      </c>
      <c r="F129" s="19">
        <v>1850</v>
      </c>
      <c r="G129" s="19">
        <v>1761</v>
      </c>
      <c r="H129" s="19">
        <v>882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963</v>
      </c>
      <c r="W129" s="19">
        <v>1447</v>
      </c>
      <c r="X129" s="19">
        <v>1596</v>
      </c>
      <c r="Y129" s="19">
        <v>1638</v>
      </c>
      <c r="Z129" s="38">
        <v>0</v>
      </c>
      <c r="AA129" s="2">
        <f>IFERROR(INDEX('Holiday Schedule'!$D$3:$D$24,MATCH(A129,'Holiday Schedule'!$C$3:$C$24,0)),0)</f>
        <v>0</v>
      </c>
      <c r="AB129" s="2">
        <f t="shared" si="8"/>
        <v>5</v>
      </c>
      <c r="AC129" s="2">
        <f t="shared" si="9"/>
        <v>4006</v>
      </c>
      <c r="AD129" s="5">
        <f t="shared" si="10"/>
        <v>13215</v>
      </c>
      <c r="AE129" s="5">
        <f t="shared" si="11"/>
        <v>17221</v>
      </c>
      <c r="AG129" s="2">
        <f t="shared" si="12"/>
        <v>5</v>
      </c>
      <c r="AH129" s="2">
        <f t="shared" si="13"/>
        <v>2025</v>
      </c>
      <c r="AJ129" s="5">
        <f t="shared" si="14"/>
        <v>1850</v>
      </c>
      <c r="AK129" s="2">
        <f t="shared" si="15"/>
        <v>5</v>
      </c>
    </row>
    <row r="130" spans="1:37">
      <c r="A130" s="17">
        <v>45779</v>
      </c>
      <c r="B130" s="19">
        <v>1693</v>
      </c>
      <c r="C130" s="19">
        <v>1771</v>
      </c>
      <c r="D130" s="19">
        <v>1823</v>
      </c>
      <c r="E130" s="19">
        <v>1785</v>
      </c>
      <c r="F130" s="19">
        <v>1761</v>
      </c>
      <c r="G130" s="19">
        <v>1691</v>
      </c>
      <c r="H130" s="19">
        <v>929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1002</v>
      </c>
      <c r="W130" s="19">
        <v>1514</v>
      </c>
      <c r="X130" s="19">
        <v>1670</v>
      </c>
      <c r="Y130" s="19">
        <v>1773</v>
      </c>
      <c r="Z130" s="38">
        <v>0</v>
      </c>
      <c r="AA130" s="2">
        <f>IFERROR(INDEX('Holiday Schedule'!$D$3:$D$24,MATCH(A130,'Holiday Schedule'!$C$3:$C$24,0)),0)</f>
        <v>0</v>
      </c>
      <c r="AB130" s="2">
        <f t="shared" si="8"/>
        <v>6</v>
      </c>
      <c r="AC130" s="2">
        <f t="shared" si="9"/>
        <v>4186</v>
      </c>
      <c r="AD130" s="5">
        <f t="shared" si="10"/>
        <v>13226</v>
      </c>
      <c r="AE130" s="5">
        <f t="shared" si="11"/>
        <v>17412</v>
      </c>
      <c r="AG130" s="2">
        <f t="shared" si="12"/>
        <v>5</v>
      </c>
      <c r="AH130" s="2">
        <f t="shared" si="13"/>
        <v>2025</v>
      </c>
      <c r="AJ130" s="5">
        <f t="shared" si="14"/>
        <v>1823</v>
      </c>
      <c r="AK130" s="2">
        <f t="shared" si="15"/>
        <v>3</v>
      </c>
    </row>
    <row r="131" spans="1:37">
      <c r="A131" s="17">
        <v>45780</v>
      </c>
      <c r="B131" s="19">
        <v>1785</v>
      </c>
      <c r="C131" s="19">
        <v>1830</v>
      </c>
      <c r="D131" s="19">
        <v>1848</v>
      </c>
      <c r="E131" s="19">
        <v>1826</v>
      </c>
      <c r="F131" s="19">
        <v>1809</v>
      </c>
      <c r="G131" s="19">
        <v>1659</v>
      </c>
      <c r="H131" s="19">
        <v>771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781</v>
      </c>
      <c r="W131" s="19">
        <v>1464</v>
      </c>
      <c r="X131" s="19">
        <v>1604</v>
      </c>
      <c r="Y131" s="19">
        <v>1704</v>
      </c>
      <c r="Z131" s="38">
        <v>0</v>
      </c>
      <c r="AA131" s="2">
        <f>IFERROR(INDEX('Holiday Schedule'!$D$3:$D$24,MATCH(A131,'Holiday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17081</v>
      </c>
      <c r="AE131" s="5">
        <f t="shared" si="11"/>
        <v>17081</v>
      </c>
      <c r="AG131" s="2">
        <f t="shared" si="12"/>
        <v>5</v>
      </c>
      <c r="AH131" s="2">
        <f t="shared" si="13"/>
        <v>2025</v>
      </c>
      <c r="AJ131" s="5">
        <f t="shared" si="14"/>
        <v>1848</v>
      </c>
      <c r="AK131" s="2">
        <f t="shared" si="15"/>
        <v>3</v>
      </c>
    </row>
    <row r="132" spans="1:37">
      <c r="A132" s="17">
        <v>45781</v>
      </c>
      <c r="B132" s="19">
        <v>1696</v>
      </c>
      <c r="C132" s="19">
        <v>1761</v>
      </c>
      <c r="D132" s="19">
        <v>1777</v>
      </c>
      <c r="E132" s="19">
        <v>1745</v>
      </c>
      <c r="F132" s="19">
        <v>1694</v>
      </c>
      <c r="G132" s="19">
        <v>1586</v>
      </c>
      <c r="H132" s="19">
        <v>743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822</v>
      </c>
      <c r="W132" s="19">
        <v>1527</v>
      </c>
      <c r="X132" s="19">
        <v>1647</v>
      </c>
      <c r="Y132" s="19">
        <v>1688</v>
      </c>
      <c r="Z132" s="38">
        <v>0</v>
      </c>
      <c r="AA132" s="2">
        <f>IFERROR(INDEX('Holiday Schedule'!$D$3:$D$24,MATCH(A132,'Holiday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16686</v>
      </c>
      <c r="AE132" s="5">
        <f t="shared" si="11"/>
        <v>16686</v>
      </c>
      <c r="AG132" s="2">
        <f t="shared" si="12"/>
        <v>5</v>
      </c>
      <c r="AH132" s="2">
        <f t="shared" si="13"/>
        <v>2025</v>
      </c>
      <c r="AJ132" s="5">
        <f t="shared" si="14"/>
        <v>1777</v>
      </c>
      <c r="AK132" s="2">
        <f t="shared" si="15"/>
        <v>3</v>
      </c>
    </row>
    <row r="133" spans="1:37">
      <c r="A133" s="17">
        <v>45782</v>
      </c>
      <c r="B133" s="19">
        <v>1710</v>
      </c>
      <c r="C133" s="19">
        <v>1763</v>
      </c>
      <c r="D133" s="19">
        <v>1822</v>
      </c>
      <c r="E133" s="19">
        <v>1805</v>
      </c>
      <c r="F133" s="19">
        <v>1814</v>
      </c>
      <c r="G133" s="19">
        <v>1699</v>
      </c>
      <c r="H133" s="19">
        <v>860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986</v>
      </c>
      <c r="W133" s="19">
        <v>1467</v>
      </c>
      <c r="X133" s="19">
        <v>1573</v>
      </c>
      <c r="Y133" s="19">
        <v>1630</v>
      </c>
      <c r="Z133" s="38">
        <v>0</v>
      </c>
      <c r="AA133" s="2">
        <f>IFERROR(INDEX('Holiday Schedule'!$D$3:$D$24,MATCH(A133,'Holiday Schedule'!$C$3:$C$24,0)),0)</f>
        <v>0</v>
      </c>
      <c r="AB133" s="2">
        <f t="shared" si="8"/>
        <v>2</v>
      </c>
      <c r="AC133" s="2">
        <f t="shared" si="9"/>
        <v>4026</v>
      </c>
      <c r="AD133" s="5">
        <f t="shared" si="10"/>
        <v>13103</v>
      </c>
      <c r="AE133" s="5">
        <f t="shared" si="11"/>
        <v>17129</v>
      </c>
      <c r="AG133" s="2">
        <f t="shared" si="12"/>
        <v>5</v>
      </c>
      <c r="AH133" s="2">
        <f t="shared" si="13"/>
        <v>2025</v>
      </c>
      <c r="AJ133" s="5">
        <f t="shared" si="14"/>
        <v>1822</v>
      </c>
      <c r="AK133" s="2">
        <f t="shared" si="15"/>
        <v>3</v>
      </c>
    </row>
    <row r="134" spans="1:37">
      <c r="A134" s="17">
        <v>45783</v>
      </c>
      <c r="B134" s="19">
        <v>1637</v>
      </c>
      <c r="C134" s="19">
        <v>1713</v>
      </c>
      <c r="D134" s="19">
        <v>1739</v>
      </c>
      <c r="E134" s="19">
        <v>1724</v>
      </c>
      <c r="F134" s="19">
        <v>1726</v>
      </c>
      <c r="G134" s="19">
        <v>1687</v>
      </c>
      <c r="H134" s="19">
        <v>901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1008</v>
      </c>
      <c r="W134" s="19">
        <v>1473</v>
      </c>
      <c r="X134" s="19">
        <v>1629</v>
      </c>
      <c r="Y134" s="19">
        <v>1695</v>
      </c>
      <c r="Z134" s="38">
        <v>0</v>
      </c>
      <c r="AA134" s="2">
        <f>IFERROR(INDEX('Holiday Schedule'!$D$3:$D$24,MATCH(A134,'Holiday Schedule'!$C$3:$C$24,0)),0)</f>
        <v>0</v>
      </c>
      <c r="AB134" s="2">
        <f t="shared" si="8"/>
        <v>3</v>
      </c>
      <c r="AC134" s="2">
        <f t="shared" si="9"/>
        <v>4110</v>
      </c>
      <c r="AD134" s="5">
        <f t="shared" si="10"/>
        <v>12822</v>
      </c>
      <c r="AE134" s="5">
        <f t="shared" si="11"/>
        <v>16932</v>
      </c>
      <c r="AG134" s="2">
        <f t="shared" si="12"/>
        <v>5</v>
      </c>
      <c r="AH134" s="2">
        <f t="shared" si="13"/>
        <v>2025</v>
      </c>
      <c r="AJ134" s="5">
        <f t="shared" si="14"/>
        <v>1739</v>
      </c>
      <c r="AK134" s="2">
        <f t="shared" si="15"/>
        <v>3</v>
      </c>
    </row>
    <row r="135" spans="1:37">
      <c r="A135" s="17">
        <v>45784</v>
      </c>
      <c r="B135" s="19">
        <v>1735</v>
      </c>
      <c r="C135" s="19">
        <v>1769</v>
      </c>
      <c r="D135" s="19">
        <v>1816</v>
      </c>
      <c r="E135" s="19">
        <v>1790</v>
      </c>
      <c r="F135" s="19">
        <v>1797</v>
      </c>
      <c r="G135" s="19">
        <v>1710</v>
      </c>
      <c r="H135" s="19">
        <v>920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1012</v>
      </c>
      <c r="W135" s="19">
        <v>1477</v>
      </c>
      <c r="X135" s="19">
        <v>1624</v>
      </c>
      <c r="Y135" s="19">
        <v>1684</v>
      </c>
      <c r="Z135" s="38">
        <v>0</v>
      </c>
      <c r="AA135" s="2">
        <f>IFERROR(INDEX('Holiday Schedule'!$D$3:$D$24,MATCH(A135,'Holiday Schedule'!$C$3:$C$24,0)),0)</f>
        <v>0</v>
      </c>
      <c r="AB135" s="2">
        <f t="shared" si="8"/>
        <v>4</v>
      </c>
      <c r="AC135" s="2">
        <f t="shared" si="9"/>
        <v>4113</v>
      </c>
      <c r="AD135" s="5">
        <f t="shared" si="10"/>
        <v>13221</v>
      </c>
      <c r="AE135" s="5">
        <f t="shared" si="11"/>
        <v>17334</v>
      </c>
      <c r="AG135" s="2">
        <f t="shared" si="12"/>
        <v>5</v>
      </c>
      <c r="AH135" s="2">
        <f t="shared" si="13"/>
        <v>2025</v>
      </c>
      <c r="AJ135" s="5">
        <f t="shared" si="14"/>
        <v>1816</v>
      </c>
      <c r="AK135" s="2">
        <f t="shared" si="15"/>
        <v>3</v>
      </c>
    </row>
    <row r="136" spans="1:37">
      <c r="A136" s="17">
        <v>45785</v>
      </c>
      <c r="B136" s="19">
        <v>1707</v>
      </c>
      <c r="C136" s="19">
        <v>1729</v>
      </c>
      <c r="D136" s="19">
        <v>1788</v>
      </c>
      <c r="E136" s="19">
        <v>1758</v>
      </c>
      <c r="F136" s="19">
        <v>1796</v>
      </c>
      <c r="G136" s="19">
        <v>1693</v>
      </c>
      <c r="H136" s="19">
        <v>881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1000</v>
      </c>
      <c r="W136" s="19">
        <v>1491</v>
      </c>
      <c r="X136" s="19">
        <v>1605</v>
      </c>
      <c r="Y136" s="19">
        <v>1676</v>
      </c>
      <c r="Z136" s="38">
        <v>0</v>
      </c>
      <c r="AA136" s="2">
        <f>IFERROR(INDEX('Holiday Schedule'!$D$3:$D$24,MATCH(A136,'Holiday Schedule'!$C$3:$C$24,0)),0)</f>
        <v>0</v>
      </c>
      <c r="AB136" s="2">
        <f t="shared" si="8"/>
        <v>5</v>
      </c>
      <c r="AC136" s="2">
        <f t="shared" si="9"/>
        <v>4096</v>
      </c>
      <c r="AD136" s="5">
        <f t="shared" si="10"/>
        <v>13028</v>
      </c>
      <c r="AE136" s="5">
        <f t="shared" si="11"/>
        <v>17124</v>
      </c>
      <c r="AG136" s="2">
        <f t="shared" si="12"/>
        <v>5</v>
      </c>
      <c r="AH136" s="2">
        <f t="shared" si="13"/>
        <v>2025</v>
      </c>
      <c r="AJ136" s="5">
        <f t="shared" si="14"/>
        <v>1796</v>
      </c>
      <c r="AK136" s="2">
        <f t="shared" si="15"/>
        <v>5</v>
      </c>
    </row>
    <row r="137" spans="1:37">
      <c r="A137" s="17">
        <v>45786</v>
      </c>
      <c r="B137" s="19">
        <v>1657</v>
      </c>
      <c r="C137" s="19">
        <v>1755</v>
      </c>
      <c r="D137" s="19">
        <v>1779</v>
      </c>
      <c r="E137" s="19">
        <v>1787</v>
      </c>
      <c r="F137" s="19">
        <v>1782</v>
      </c>
      <c r="G137" s="19">
        <v>1685</v>
      </c>
      <c r="H137" s="19">
        <v>909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1000</v>
      </c>
      <c r="W137" s="19">
        <v>1518</v>
      </c>
      <c r="X137" s="19">
        <v>1688</v>
      </c>
      <c r="Y137" s="19">
        <v>1747</v>
      </c>
      <c r="Z137" s="38">
        <v>0</v>
      </c>
      <c r="AA137" s="2">
        <f>IFERROR(INDEX('Holiday Schedule'!$D$3:$D$24,MATCH(A137,'Holiday Schedule'!$C$3:$C$24,0)),0)</f>
        <v>0</v>
      </c>
      <c r="AB137" s="2">
        <f t="shared" si="8"/>
        <v>6</v>
      </c>
      <c r="AC137" s="2">
        <f t="shared" si="9"/>
        <v>4206</v>
      </c>
      <c r="AD137" s="5">
        <f t="shared" si="10"/>
        <v>13101</v>
      </c>
      <c r="AE137" s="5">
        <f t="shared" si="11"/>
        <v>17307</v>
      </c>
      <c r="AG137" s="2">
        <f t="shared" si="12"/>
        <v>5</v>
      </c>
      <c r="AH137" s="2">
        <f t="shared" si="13"/>
        <v>2025</v>
      </c>
      <c r="AJ137" s="5">
        <f t="shared" si="14"/>
        <v>1787</v>
      </c>
      <c r="AK137" s="2">
        <f t="shared" si="15"/>
        <v>4</v>
      </c>
    </row>
    <row r="138" spans="1:37">
      <c r="A138" s="17">
        <v>45787</v>
      </c>
      <c r="B138" s="19">
        <v>1794</v>
      </c>
      <c r="C138" s="19">
        <v>1838</v>
      </c>
      <c r="D138" s="19">
        <v>1879</v>
      </c>
      <c r="E138" s="19">
        <v>1841</v>
      </c>
      <c r="F138" s="19">
        <v>1837</v>
      </c>
      <c r="G138" s="19">
        <v>1711</v>
      </c>
      <c r="H138" s="19">
        <v>822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854</v>
      </c>
      <c r="W138" s="19">
        <v>1616</v>
      </c>
      <c r="X138" s="19">
        <v>1766</v>
      </c>
      <c r="Y138" s="19">
        <v>1849</v>
      </c>
      <c r="Z138" s="38">
        <v>0</v>
      </c>
      <c r="AA138" s="2">
        <f>IFERROR(INDEX('Holiday Schedule'!$D$3:$D$24,MATCH(A138,'Holiday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17807</v>
      </c>
      <c r="AE138" s="5">
        <f t="shared" ref="AE138:AE201" si="19">SUM(B138:Y138)</f>
        <v>17807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1879</v>
      </c>
      <c r="AK138" s="2">
        <f t="shared" ref="AK138:AK201" si="23">IF(AE138&gt;0,INDEX(B$8:Y$8,MATCH(AJ138,B138:Y138,0)),"")</f>
        <v>3</v>
      </c>
    </row>
    <row r="139" spans="1:37">
      <c r="A139" s="17">
        <v>45788</v>
      </c>
      <c r="B139" s="19">
        <v>1846</v>
      </c>
      <c r="C139" s="19">
        <v>1881</v>
      </c>
      <c r="D139" s="19">
        <v>1908</v>
      </c>
      <c r="E139" s="19">
        <v>1880</v>
      </c>
      <c r="F139" s="19">
        <v>1849</v>
      </c>
      <c r="G139" s="19">
        <v>1655</v>
      </c>
      <c r="H139" s="19">
        <v>735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840</v>
      </c>
      <c r="W139" s="19">
        <v>1580</v>
      </c>
      <c r="X139" s="19">
        <v>1688</v>
      </c>
      <c r="Y139" s="19">
        <v>1742</v>
      </c>
      <c r="Z139" s="38">
        <v>0</v>
      </c>
      <c r="AA139" s="2">
        <f>IFERROR(INDEX('Holiday Schedule'!$D$3:$D$24,MATCH(A139,'Holiday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17604</v>
      </c>
      <c r="AE139" s="5">
        <f t="shared" si="19"/>
        <v>17604</v>
      </c>
      <c r="AG139" s="2">
        <f t="shared" si="20"/>
        <v>5</v>
      </c>
      <c r="AH139" s="2">
        <f t="shared" si="21"/>
        <v>2025</v>
      </c>
      <c r="AJ139" s="5">
        <f t="shared" si="22"/>
        <v>1908</v>
      </c>
      <c r="AK139" s="2">
        <f t="shared" si="23"/>
        <v>3</v>
      </c>
    </row>
    <row r="140" spans="1:37">
      <c r="A140" s="17">
        <v>45789</v>
      </c>
      <c r="B140" s="19">
        <v>1819</v>
      </c>
      <c r="C140" s="19">
        <v>1875</v>
      </c>
      <c r="D140" s="19">
        <v>1952</v>
      </c>
      <c r="E140" s="19">
        <v>1938</v>
      </c>
      <c r="F140" s="19">
        <v>1952</v>
      </c>
      <c r="G140" s="19">
        <v>1850</v>
      </c>
      <c r="H140" s="19">
        <v>953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1037</v>
      </c>
      <c r="W140" s="19">
        <v>1564</v>
      </c>
      <c r="X140" s="19">
        <v>1719</v>
      </c>
      <c r="Y140" s="19">
        <v>1766</v>
      </c>
      <c r="Z140" s="38">
        <v>0</v>
      </c>
      <c r="AA140" s="2">
        <f>IFERROR(INDEX('Holiday Schedule'!$D$3:$D$24,MATCH(A140,'Holiday Schedule'!$C$3:$C$24,0)),0)</f>
        <v>0</v>
      </c>
      <c r="AB140" s="2">
        <f t="shared" si="16"/>
        <v>2</v>
      </c>
      <c r="AC140" s="2">
        <f t="shared" si="17"/>
        <v>4320</v>
      </c>
      <c r="AD140" s="5">
        <f t="shared" si="18"/>
        <v>14105</v>
      </c>
      <c r="AE140" s="5">
        <f t="shared" si="19"/>
        <v>18425</v>
      </c>
      <c r="AG140" s="2">
        <f t="shared" si="20"/>
        <v>5</v>
      </c>
      <c r="AH140" s="2">
        <f t="shared" si="21"/>
        <v>2025</v>
      </c>
      <c r="AJ140" s="5">
        <f t="shared" si="22"/>
        <v>1952</v>
      </c>
      <c r="AK140" s="2">
        <f t="shared" si="23"/>
        <v>3</v>
      </c>
    </row>
    <row r="141" spans="1:37">
      <c r="A141" s="17">
        <v>45790</v>
      </c>
      <c r="B141" s="19">
        <v>1822</v>
      </c>
      <c r="C141" s="19">
        <v>1869</v>
      </c>
      <c r="D141" s="19">
        <v>1919</v>
      </c>
      <c r="E141" s="19">
        <v>1939</v>
      </c>
      <c r="F141" s="19">
        <v>1946</v>
      </c>
      <c r="G141" s="19">
        <v>1839</v>
      </c>
      <c r="H141" s="19">
        <v>869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1005</v>
      </c>
      <c r="W141" s="19">
        <v>1543</v>
      </c>
      <c r="X141" s="19">
        <v>1613</v>
      </c>
      <c r="Y141" s="19">
        <v>1662</v>
      </c>
      <c r="Z141" s="38">
        <v>0</v>
      </c>
      <c r="AA141" s="2">
        <f>IFERROR(INDEX('Holiday Schedule'!$D$3:$D$24,MATCH(A141,'Holiday Schedule'!$C$3:$C$24,0)),0)</f>
        <v>0</v>
      </c>
      <c r="AB141" s="2">
        <f t="shared" si="16"/>
        <v>3</v>
      </c>
      <c r="AC141" s="2">
        <f t="shared" si="17"/>
        <v>4161</v>
      </c>
      <c r="AD141" s="5">
        <f t="shared" si="18"/>
        <v>13865</v>
      </c>
      <c r="AE141" s="5">
        <f t="shared" si="19"/>
        <v>18026</v>
      </c>
      <c r="AG141" s="2">
        <f t="shared" si="20"/>
        <v>5</v>
      </c>
      <c r="AH141" s="2">
        <f t="shared" si="21"/>
        <v>2025</v>
      </c>
      <c r="AJ141" s="5">
        <f t="shared" si="22"/>
        <v>1946</v>
      </c>
      <c r="AK141" s="2">
        <f t="shared" si="23"/>
        <v>5</v>
      </c>
    </row>
    <row r="142" spans="1:37">
      <c r="A142" s="17">
        <v>45791</v>
      </c>
      <c r="B142" s="19">
        <v>1711</v>
      </c>
      <c r="C142" s="19">
        <v>1769</v>
      </c>
      <c r="D142" s="19">
        <v>1818</v>
      </c>
      <c r="E142" s="19">
        <v>1833</v>
      </c>
      <c r="F142" s="19">
        <v>1844</v>
      </c>
      <c r="G142" s="19">
        <v>1732</v>
      </c>
      <c r="H142" s="19">
        <v>845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1011</v>
      </c>
      <c r="W142" s="19">
        <v>1520</v>
      </c>
      <c r="X142" s="19">
        <v>1625</v>
      </c>
      <c r="Y142" s="19">
        <v>1679</v>
      </c>
      <c r="Z142" s="38">
        <v>0</v>
      </c>
      <c r="AA142" s="2">
        <f>IFERROR(INDEX('Holiday Schedule'!$D$3:$D$24,MATCH(A142,'Holiday Schedule'!$C$3:$C$24,0)),0)</f>
        <v>0</v>
      </c>
      <c r="AB142" s="2">
        <f t="shared" si="16"/>
        <v>4</v>
      </c>
      <c r="AC142" s="2">
        <f t="shared" si="17"/>
        <v>4156</v>
      </c>
      <c r="AD142" s="5">
        <f t="shared" si="18"/>
        <v>13231</v>
      </c>
      <c r="AE142" s="5">
        <f t="shared" si="19"/>
        <v>17387</v>
      </c>
      <c r="AG142" s="2">
        <f t="shared" si="20"/>
        <v>5</v>
      </c>
      <c r="AH142" s="2">
        <f t="shared" si="21"/>
        <v>2025</v>
      </c>
      <c r="AJ142" s="5">
        <f t="shared" si="22"/>
        <v>1844</v>
      </c>
      <c r="AK142" s="2">
        <f t="shared" si="23"/>
        <v>5</v>
      </c>
    </row>
    <row r="143" spans="1:37">
      <c r="A143" s="17">
        <v>45792</v>
      </c>
      <c r="B143" s="19">
        <v>1708</v>
      </c>
      <c r="C143" s="19">
        <v>1733</v>
      </c>
      <c r="D143" s="19">
        <v>1765</v>
      </c>
      <c r="E143" s="19">
        <v>1771</v>
      </c>
      <c r="F143" s="19">
        <v>1766</v>
      </c>
      <c r="G143" s="19">
        <v>1655</v>
      </c>
      <c r="H143" s="19">
        <v>806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1055</v>
      </c>
      <c r="W143" s="19">
        <v>1570</v>
      </c>
      <c r="X143" s="19">
        <v>1699</v>
      </c>
      <c r="Y143" s="19">
        <v>1719</v>
      </c>
      <c r="Z143" s="38">
        <v>0</v>
      </c>
      <c r="AA143" s="2">
        <f>IFERROR(INDEX('Holiday Schedule'!$D$3:$D$24,MATCH(A143,'Holiday Schedule'!$C$3:$C$24,0)),0)</f>
        <v>0</v>
      </c>
      <c r="AB143" s="2">
        <f t="shared" si="16"/>
        <v>5</v>
      </c>
      <c r="AC143" s="2">
        <f t="shared" si="17"/>
        <v>4324</v>
      </c>
      <c r="AD143" s="5">
        <f t="shared" si="18"/>
        <v>12923</v>
      </c>
      <c r="AE143" s="5">
        <f t="shared" si="19"/>
        <v>17247</v>
      </c>
      <c r="AG143" s="2">
        <f t="shared" si="20"/>
        <v>5</v>
      </c>
      <c r="AH143" s="2">
        <f t="shared" si="21"/>
        <v>2025</v>
      </c>
      <c r="AJ143" s="5">
        <f t="shared" si="22"/>
        <v>1771</v>
      </c>
      <c r="AK143" s="2">
        <f t="shared" si="23"/>
        <v>4</v>
      </c>
    </row>
    <row r="144" spans="1:37">
      <c r="A144" s="17">
        <v>45793</v>
      </c>
      <c r="B144" s="19">
        <v>1739</v>
      </c>
      <c r="C144" s="19">
        <v>1768</v>
      </c>
      <c r="D144" s="19">
        <v>1801</v>
      </c>
      <c r="E144" s="19">
        <v>1767</v>
      </c>
      <c r="F144" s="19">
        <v>1774</v>
      </c>
      <c r="G144" s="19">
        <v>1657</v>
      </c>
      <c r="H144" s="19">
        <v>865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1042</v>
      </c>
      <c r="W144" s="19">
        <v>1595</v>
      </c>
      <c r="X144" s="19">
        <v>1722</v>
      </c>
      <c r="Y144" s="19">
        <v>1771</v>
      </c>
      <c r="Z144" s="38">
        <v>0</v>
      </c>
      <c r="AA144" s="2">
        <f>IFERROR(INDEX('Holiday Schedule'!$D$3:$D$24,MATCH(A144,'Holiday Schedule'!$C$3:$C$24,0)),0)</f>
        <v>0</v>
      </c>
      <c r="AB144" s="2">
        <f t="shared" si="16"/>
        <v>6</v>
      </c>
      <c r="AC144" s="2">
        <f t="shared" si="17"/>
        <v>4359</v>
      </c>
      <c r="AD144" s="5">
        <f t="shared" si="18"/>
        <v>13142</v>
      </c>
      <c r="AE144" s="5">
        <f t="shared" si="19"/>
        <v>17501</v>
      </c>
      <c r="AG144" s="2">
        <f t="shared" si="20"/>
        <v>5</v>
      </c>
      <c r="AH144" s="2">
        <f t="shared" si="21"/>
        <v>2025</v>
      </c>
      <c r="AJ144" s="5">
        <f t="shared" si="22"/>
        <v>1801</v>
      </c>
      <c r="AK144" s="2">
        <f t="shared" si="23"/>
        <v>3</v>
      </c>
    </row>
    <row r="145" spans="1:37">
      <c r="A145" s="17">
        <v>45794</v>
      </c>
      <c r="B145" s="19">
        <v>1768</v>
      </c>
      <c r="C145" s="19">
        <v>1817</v>
      </c>
      <c r="D145" s="19">
        <v>1802</v>
      </c>
      <c r="E145" s="19">
        <v>1802</v>
      </c>
      <c r="F145" s="19">
        <v>1774</v>
      </c>
      <c r="G145" s="19">
        <v>1619</v>
      </c>
      <c r="H145" s="19">
        <v>779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835</v>
      </c>
      <c r="W145" s="19">
        <v>1571</v>
      </c>
      <c r="X145" s="19">
        <v>1718</v>
      </c>
      <c r="Y145" s="19">
        <v>1751</v>
      </c>
      <c r="Z145" s="38">
        <v>0</v>
      </c>
      <c r="AA145" s="2">
        <f>IFERROR(INDEX('Holiday Schedule'!$D$3:$D$24,MATCH(A145,'Holiday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17236</v>
      </c>
      <c r="AE145" s="5">
        <f t="shared" si="19"/>
        <v>17236</v>
      </c>
      <c r="AG145" s="2">
        <f t="shared" si="20"/>
        <v>5</v>
      </c>
      <c r="AH145" s="2">
        <f t="shared" si="21"/>
        <v>2025</v>
      </c>
      <c r="AJ145" s="5">
        <f t="shared" si="22"/>
        <v>1817</v>
      </c>
      <c r="AK145" s="2">
        <f t="shared" si="23"/>
        <v>2</v>
      </c>
    </row>
    <row r="146" spans="1:37">
      <c r="A146" s="17">
        <v>45795</v>
      </c>
      <c r="B146" s="19">
        <v>1789</v>
      </c>
      <c r="C146" s="19">
        <v>1844</v>
      </c>
      <c r="D146" s="19">
        <v>1838</v>
      </c>
      <c r="E146" s="19">
        <v>1812</v>
      </c>
      <c r="F146" s="19">
        <v>1767</v>
      </c>
      <c r="G146" s="19">
        <v>1625</v>
      </c>
      <c r="H146" s="19">
        <v>776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867</v>
      </c>
      <c r="W146" s="19">
        <v>1596</v>
      </c>
      <c r="X146" s="19">
        <v>1688</v>
      </c>
      <c r="Y146" s="19">
        <v>1745</v>
      </c>
      <c r="Z146" s="38">
        <v>0</v>
      </c>
      <c r="AA146" s="2">
        <f>IFERROR(INDEX('Holiday Schedule'!$D$3:$D$24,MATCH(A146,'Holiday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17347</v>
      </c>
      <c r="AE146" s="5">
        <f t="shared" si="19"/>
        <v>17347</v>
      </c>
      <c r="AG146" s="2">
        <f t="shared" si="20"/>
        <v>5</v>
      </c>
      <c r="AH146" s="2">
        <f t="shared" si="21"/>
        <v>2025</v>
      </c>
      <c r="AJ146" s="5">
        <f t="shared" si="22"/>
        <v>1844</v>
      </c>
      <c r="AK146" s="2">
        <f t="shared" si="23"/>
        <v>2</v>
      </c>
    </row>
    <row r="147" spans="1:37">
      <c r="A147" s="17">
        <v>45796</v>
      </c>
      <c r="B147" s="19">
        <v>1760</v>
      </c>
      <c r="C147" s="19">
        <v>1775</v>
      </c>
      <c r="D147" s="19">
        <v>1846</v>
      </c>
      <c r="E147" s="19">
        <v>1841</v>
      </c>
      <c r="F147" s="19">
        <v>1846</v>
      </c>
      <c r="G147" s="19">
        <v>1748</v>
      </c>
      <c r="H147" s="19">
        <v>941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1113</v>
      </c>
      <c r="W147" s="19">
        <v>1656</v>
      </c>
      <c r="X147" s="19">
        <v>1791</v>
      </c>
      <c r="Y147" s="19">
        <v>1855</v>
      </c>
      <c r="Z147" s="38">
        <v>0</v>
      </c>
      <c r="AA147" s="2">
        <f>IFERROR(INDEX('Holiday Schedule'!$D$3:$D$24,MATCH(A147,'Holiday Schedule'!$C$3:$C$24,0)),0)</f>
        <v>0</v>
      </c>
      <c r="AB147" s="2">
        <f t="shared" si="16"/>
        <v>2</v>
      </c>
      <c r="AC147" s="2">
        <f t="shared" si="17"/>
        <v>4560</v>
      </c>
      <c r="AD147" s="5">
        <f t="shared" si="18"/>
        <v>13612</v>
      </c>
      <c r="AE147" s="5">
        <f t="shared" si="19"/>
        <v>18172</v>
      </c>
      <c r="AG147" s="2">
        <f t="shared" si="20"/>
        <v>5</v>
      </c>
      <c r="AH147" s="2">
        <f t="shared" si="21"/>
        <v>2025</v>
      </c>
      <c r="AJ147" s="5">
        <f t="shared" si="22"/>
        <v>1855</v>
      </c>
      <c r="AK147" s="2">
        <f t="shared" si="23"/>
        <v>24</v>
      </c>
    </row>
    <row r="148" spans="1:37">
      <c r="A148" s="17">
        <v>45797</v>
      </c>
      <c r="B148" s="19">
        <v>1944</v>
      </c>
      <c r="C148" s="19">
        <v>1990</v>
      </c>
      <c r="D148" s="19">
        <v>2028</v>
      </c>
      <c r="E148" s="19">
        <v>1996</v>
      </c>
      <c r="F148" s="19">
        <v>2006</v>
      </c>
      <c r="G148" s="19">
        <v>1918</v>
      </c>
      <c r="H148" s="19">
        <v>1040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1156</v>
      </c>
      <c r="W148" s="19">
        <v>1740</v>
      </c>
      <c r="X148" s="19">
        <v>1892</v>
      </c>
      <c r="Y148" s="19">
        <v>1969</v>
      </c>
      <c r="Z148" s="38">
        <v>0</v>
      </c>
      <c r="AA148" s="2">
        <f>IFERROR(INDEX('Holiday Schedule'!$D$3:$D$24,MATCH(A148,'Holiday Schedule'!$C$3:$C$24,0)),0)</f>
        <v>0</v>
      </c>
      <c r="AB148" s="2">
        <f t="shared" si="16"/>
        <v>3</v>
      </c>
      <c r="AC148" s="2">
        <f t="shared" si="17"/>
        <v>4788</v>
      </c>
      <c r="AD148" s="5">
        <f t="shared" si="18"/>
        <v>14891</v>
      </c>
      <c r="AE148" s="5">
        <f t="shared" si="19"/>
        <v>19679</v>
      </c>
      <c r="AG148" s="2">
        <f t="shared" si="20"/>
        <v>5</v>
      </c>
      <c r="AH148" s="2">
        <f t="shared" si="21"/>
        <v>2025</v>
      </c>
      <c r="AJ148" s="5">
        <f t="shared" si="22"/>
        <v>2028</v>
      </c>
      <c r="AK148" s="2">
        <f t="shared" si="23"/>
        <v>3</v>
      </c>
    </row>
    <row r="149" spans="1:37">
      <c r="A149" s="17">
        <v>45798</v>
      </c>
      <c r="B149" s="19">
        <v>2023</v>
      </c>
      <c r="C149" s="19">
        <v>2092</v>
      </c>
      <c r="D149" s="19">
        <v>2118</v>
      </c>
      <c r="E149" s="19">
        <v>2106</v>
      </c>
      <c r="F149" s="19">
        <v>2104</v>
      </c>
      <c r="G149" s="19">
        <v>1964</v>
      </c>
      <c r="H149" s="19">
        <v>941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1140</v>
      </c>
      <c r="W149" s="19">
        <v>1715</v>
      </c>
      <c r="X149" s="19">
        <v>1855</v>
      </c>
      <c r="Y149" s="19">
        <v>1942</v>
      </c>
      <c r="Z149" s="38">
        <v>0</v>
      </c>
      <c r="AA149" s="2">
        <f>IFERROR(INDEX('Holiday Schedule'!$D$3:$D$24,MATCH(A149,'Holiday Schedule'!$C$3:$C$24,0)),0)</f>
        <v>0</v>
      </c>
      <c r="AB149" s="2">
        <f t="shared" si="16"/>
        <v>4</v>
      </c>
      <c r="AC149" s="2">
        <f t="shared" si="17"/>
        <v>4710</v>
      </c>
      <c r="AD149" s="5">
        <f t="shared" si="18"/>
        <v>15290</v>
      </c>
      <c r="AE149" s="5">
        <f t="shared" si="19"/>
        <v>20000</v>
      </c>
      <c r="AG149" s="2">
        <f t="shared" si="20"/>
        <v>5</v>
      </c>
      <c r="AH149" s="2">
        <f t="shared" si="21"/>
        <v>2025</v>
      </c>
      <c r="AJ149" s="5">
        <f t="shared" si="22"/>
        <v>2118</v>
      </c>
      <c r="AK149" s="2">
        <f t="shared" si="23"/>
        <v>3</v>
      </c>
    </row>
    <row r="150" spans="1:37">
      <c r="A150" s="17">
        <v>45799</v>
      </c>
      <c r="B150" s="19">
        <v>1971</v>
      </c>
      <c r="C150" s="19">
        <v>2028</v>
      </c>
      <c r="D150" s="19">
        <v>2076</v>
      </c>
      <c r="E150" s="19">
        <v>2047</v>
      </c>
      <c r="F150" s="19">
        <v>2082</v>
      </c>
      <c r="G150" s="19">
        <v>1921</v>
      </c>
      <c r="H150" s="19">
        <v>1021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1155</v>
      </c>
      <c r="W150" s="19">
        <v>1730</v>
      </c>
      <c r="X150" s="19">
        <v>1893</v>
      </c>
      <c r="Y150" s="19">
        <v>1949</v>
      </c>
      <c r="Z150" s="38">
        <v>0</v>
      </c>
      <c r="AA150" s="2">
        <f>IFERROR(INDEX('Holiday Schedule'!$D$3:$D$24,MATCH(A150,'Holiday Schedule'!$C$3:$C$24,0)),0)</f>
        <v>0</v>
      </c>
      <c r="AB150" s="2">
        <f t="shared" si="16"/>
        <v>5</v>
      </c>
      <c r="AC150" s="2">
        <f t="shared" si="17"/>
        <v>4778</v>
      </c>
      <c r="AD150" s="5">
        <f t="shared" si="18"/>
        <v>15095</v>
      </c>
      <c r="AE150" s="5">
        <f t="shared" si="19"/>
        <v>19873</v>
      </c>
      <c r="AG150" s="2">
        <f t="shared" si="20"/>
        <v>5</v>
      </c>
      <c r="AH150" s="2">
        <f t="shared" si="21"/>
        <v>2025</v>
      </c>
      <c r="AJ150" s="5">
        <f t="shared" si="22"/>
        <v>2082</v>
      </c>
      <c r="AK150" s="2">
        <f t="shared" si="23"/>
        <v>5</v>
      </c>
    </row>
    <row r="151" spans="1:37">
      <c r="A151" s="17">
        <v>45800</v>
      </c>
      <c r="B151" s="19">
        <v>1980</v>
      </c>
      <c r="C151" s="19">
        <v>2045</v>
      </c>
      <c r="D151" s="19">
        <v>2117</v>
      </c>
      <c r="E151" s="19">
        <v>2105</v>
      </c>
      <c r="F151" s="19">
        <v>2101</v>
      </c>
      <c r="G151" s="19">
        <v>2006</v>
      </c>
      <c r="H151" s="19">
        <v>1078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1182</v>
      </c>
      <c r="W151" s="19">
        <v>1794</v>
      </c>
      <c r="X151" s="19">
        <v>1995</v>
      </c>
      <c r="Y151" s="19">
        <v>2082</v>
      </c>
      <c r="Z151" s="38">
        <v>0</v>
      </c>
      <c r="AA151" s="2">
        <f>IFERROR(INDEX('Holiday Schedule'!$D$3:$D$24,MATCH(A151,'Holiday Schedule'!$C$3:$C$24,0)),0)</f>
        <v>0</v>
      </c>
      <c r="AB151" s="2">
        <f t="shared" si="16"/>
        <v>6</v>
      </c>
      <c r="AC151" s="2">
        <f t="shared" si="17"/>
        <v>4971</v>
      </c>
      <c r="AD151" s="5">
        <f t="shared" si="18"/>
        <v>15514</v>
      </c>
      <c r="AE151" s="5">
        <f t="shared" si="19"/>
        <v>20485</v>
      </c>
      <c r="AG151" s="2">
        <f t="shared" si="20"/>
        <v>5</v>
      </c>
      <c r="AH151" s="2">
        <f t="shared" si="21"/>
        <v>2025</v>
      </c>
      <c r="AJ151" s="5">
        <f t="shared" si="22"/>
        <v>2117</v>
      </c>
      <c r="AK151" s="2">
        <f t="shared" si="23"/>
        <v>3</v>
      </c>
    </row>
    <row r="152" spans="1:37">
      <c r="A152" s="17">
        <v>45801</v>
      </c>
      <c r="B152" s="19">
        <v>2065</v>
      </c>
      <c r="C152" s="19">
        <v>2144</v>
      </c>
      <c r="D152" s="19">
        <v>2176</v>
      </c>
      <c r="E152" s="19">
        <v>2153</v>
      </c>
      <c r="F152" s="19">
        <v>2117</v>
      </c>
      <c r="G152" s="19">
        <v>1909</v>
      </c>
      <c r="H152" s="19">
        <v>876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939</v>
      </c>
      <c r="W152" s="19">
        <v>1787</v>
      </c>
      <c r="X152" s="19">
        <v>1957</v>
      </c>
      <c r="Y152" s="19">
        <v>2036</v>
      </c>
      <c r="Z152" s="38">
        <v>0</v>
      </c>
      <c r="AA152" s="2">
        <f>IFERROR(INDEX('Holiday Schedule'!$D$3:$D$24,MATCH(A152,'Holiday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20159</v>
      </c>
      <c r="AE152" s="5">
        <f t="shared" si="19"/>
        <v>20159</v>
      </c>
      <c r="AG152" s="2">
        <f t="shared" si="20"/>
        <v>5</v>
      </c>
      <c r="AH152" s="2">
        <f t="shared" si="21"/>
        <v>2025</v>
      </c>
      <c r="AJ152" s="5">
        <f t="shared" si="22"/>
        <v>2176</v>
      </c>
      <c r="AK152" s="2">
        <f t="shared" si="23"/>
        <v>3</v>
      </c>
    </row>
    <row r="153" spans="1:37">
      <c r="A153" s="17">
        <v>45802</v>
      </c>
      <c r="B153" s="19">
        <v>2042</v>
      </c>
      <c r="C153" s="19">
        <v>2093</v>
      </c>
      <c r="D153" s="19">
        <v>2110</v>
      </c>
      <c r="E153" s="19">
        <v>2118</v>
      </c>
      <c r="F153" s="19">
        <v>2062</v>
      </c>
      <c r="G153" s="19">
        <v>1861</v>
      </c>
      <c r="H153" s="19">
        <v>859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907</v>
      </c>
      <c r="W153" s="19">
        <v>1751</v>
      </c>
      <c r="X153" s="19">
        <v>1928</v>
      </c>
      <c r="Y153" s="19">
        <v>1999</v>
      </c>
      <c r="Z153" s="38">
        <v>0</v>
      </c>
      <c r="AA153" s="2">
        <f>IFERROR(INDEX('Holiday Schedule'!$D$3:$D$24,MATCH(A153,'Holiday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19730</v>
      </c>
      <c r="AE153" s="5">
        <f t="shared" si="19"/>
        <v>19730</v>
      </c>
      <c r="AG153" s="2">
        <f t="shared" si="20"/>
        <v>5</v>
      </c>
      <c r="AH153" s="2">
        <f t="shared" si="21"/>
        <v>2025</v>
      </c>
      <c r="AJ153" s="5">
        <f t="shared" si="22"/>
        <v>2118</v>
      </c>
      <c r="AK153" s="2">
        <f t="shared" si="23"/>
        <v>4</v>
      </c>
    </row>
    <row r="154" spans="1:37">
      <c r="A154" s="17">
        <v>45803</v>
      </c>
      <c r="B154" s="19">
        <v>2003</v>
      </c>
      <c r="C154" s="19">
        <v>2029</v>
      </c>
      <c r="D154" s="19">
        <v>2065</v>
      </c>
      <c r="E154" s="19">
        <v>2055</v>
      </c>
      <c r="F154" s="19">
        <v>2030</v>
      </c>
      <c r="G154" s="19">
        <v>1806</v>
      </c>
      <c r="H154" s="19">
        <v>790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918</v>
      </c>
      <c r="W154" s="19">
        <v>1723</v>
      </c>
      <c r="X154" s="19">
        <v>1818</v>
      </c>
      <c r="Y154" s="19">
        <v>1847</v>
      </c>
      <c r="Z154" s="38">
        <v>0</v>
      </c>
      <c r="AA154" s="2">
        <f>IFERROR(INDEX('Holiday Schedule'!$D$3:$D$24,MATCH(A154,'Holiday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19084</v>
      </c>
      <c r="AE154" s="5">
        <f t="shared" si="19"/>
        <v>19084</v>
      </c>
      <c r="AG154" s="2">
        <f t="shared" si="20"/>
        <v>5</v>
      </c>
      <c r="AH154" s="2">
        <f t="shared" si="21"/>
        <v>2025</v>
      </c>
      <c r="AJ154" s="5">
        <f t="shared" si="22"/>
        <v>2065</v>
      </c>
      <c r="AK154" s="2">
        <f t="shared" si="23"/>
        <v>3</v>
      </c>
    </row>
    <row r="155" spans="1:37">
      <c r="A155" s="17">
        <v>45804</v>
      </c>
      <c r="B155" s="19">
        <v>1854</v>
      </c>
      <c r="C155" s="19">
        <v>1889</v>
      </c>
      <c r="D155" s="19">
        <v>1909</v>
      </c>
      <c r="E155" s="19">
        <v>1912</v>
      </c>
      <c r="F155" s="19">
        <v>1928</v>
      </c>
      <c r="G155" s="19">
        <v>1791</v>
      </c>
      <c r="H155" s="19">
        <v>873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1130</v>
      </c>
      <c r="W155" s="19">
        <v>1695</v>
      </c>
      <c r="X155" s="19">
        <v>1810</v>
      </c>
      <c r="Y155" s="19">
        <v>1837</v>
      </c>
      <c r="Z155" s="38">
        <v>0</v>
      </c>
      <c r="AA155" s="2">
        <f>IFERROR(INDEX('Holiday Schedule'!$D$3:$D$24,MATCH(A155,'Holiday Schedule'!$C$3:$C$24,0)),0)</f>
        <v>0</v>
      </c>
      <c r="AB155" s="2">
        <f t="shared" si="16"/>
        <v>3</v>
      </c>
      <c r="AC155" s="2">
        <f t="shared" si="17"/>
        <v>4635</v>
      </c>
      <c r="AD155" s="5">
        <f t="shared" si="18"/>
        <v>13993</v>
      </c>
      <c r="AE155" s="5">
        <f t="shared" si="19"/>
        <v>18628</v>
      </c>
      <c r="AG155" s="2">
        <f t="shared" si="20"/>
        <v>5</v>
      </c>
      <c r="AH155" s="2">
        <f t="shared" si="21"/>
        <v>2025</v>
      </c>
      <c r="AJ155" s="5">
        <f t="shared" si="22"/>
        <v>1928</v>
      </c>
      <c r="AK155" s="2">
        <f t="shared" si="23"/>
        <v>5</v>
      </c>
    </row>
    <row r="156" spans="1:37">
      <c r="A156" s="17">
        <v>45805</v>
      </c>
      <c r="B156" s="19">
        <v>1843</v>
      </c>
      <c r="C156" s="19">
        <v>1889</v>
      </c>
      <c r="D156" s="19">
        <v>1899</v>
      </c>
      <c r="E156" s="19">
        <v>1906</v>
      </c>
      <c r="F156" s="19">
        <v>1902</v>
      </c>
      <c r="G156" s="19">
        <v>1750</v>
      </c>
      <c r="H156" s="19">
        <v>852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1178</v>
      </c>
      <c r="W156" s="19">
        <v>1765</v>
      </c>
      <c r="X156" s="19">
        <v>1902</v>
      </c>
      <c r="Y156" s="19">
        <v>1937</v>
      </c>
      <c r="Z156" s="38">
        <v>0</v>
      </c>
      <c r="AA156" s="2">
        <f>IFERROR(INDEX('Holiday Schedule'!$D$3:$D$24,MATCH(A156,'Holiday Schedule'!$C$3:$C$24,0)),0)</f>
        <v>0</v>
      </c>
      <c r="AB156" s="2">
        <f t="shared" si="16"/>
        <v>4</v>
      </c>
      <c r="AC156" s="2">
        <f t="shared" si="17"/>
        <v>4845</v>
      </c>
      <c r="AD156" s="5">
        <f t="shared" si="18"/>
        <v>13978</v>
      </c>
      <c r="AE156" s="5">
        <f t="shared" si="19"/>
        <v>18823</v>
      </c>
      <c r="AG156" s="2">
        <f t="shared" si="20"/>
        <v>5</v>
      </c>
      <c r="AH156" s="2">
        <f t="shared" si="21"/>
        <v>2025</v>
      </c>
      <c r="AJ156" s="5">
        <f t="shared" si="22"/>
        <v>1937</v>
      </c>
      <c r="AK156" s="2">
        <f t="shared" si="23"/>
        <v>24</v>
      </c>
    </row>
    <row r="157" spans="1:37">
      <c r="A157" s="17">
        <v>45806</v>
      </c>
      <c r="B157" s="19">
        <v>1997</v>
      </c>
      <c r="C157" s="19">
        <v>2027</v>
      </c>
      <c r="D157" s="19">
        <v>2027</v>
      </c>
      <c r="E157" s="19">
        <v>1981</v>
      </c>
      <c r="F157" s="19">
        <v>1971</v>
      </c>
      <c r="G157" s="19">
        <v>1805</v>
      </c>
      <c r="H157" s="19">
        <v>912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1180</v>
      </c>
      <c r="W157" s="19">
        <v>1786</v>
      </c>
      <c r="X157" s="19">
        <v>1881</v>
      </c>
      <c r="Y157" s="19">
        <v>1952</v>
      </c>
      <c r="Z157" s="38">
        <v>0</v>
      </c>
      <c r="AA157" s="2">
        <f>IFERROR(INDEX('Holiday Schedule'!$D$3:$D$24,MATCH(A157,'Holiday Schedule'!$C$3:$C$24,0)),0)</f>
        <v>0</v>
      </c>
      <c r="AB157" s="2">
        <f t="shared" si="16"/>
        <v>5</v>
      </c>
      <c r="AC157" s="2">
        <f t="shared" si="17"/>
        <v>4847</v>
      </c>
      <c r="AD157" s="5">
        <f t="shared" si="18"/>
        <v>14672</v>
      </c>
      <c r="AE157" s="5">
        <f t="shared" si="19"/>
        <v>19519</v>
      </c>
      <c r="AG157" s="2">
        <f t="shared" si="20"/>
        <v>5</v>
      </c>
      <c r="AH157" s="2">
        <f t="shared" si="21"/>
        <v>2025</v>
      </c>
      <c r="AJ157" s="5">
        <f t="shared" si="22"/>
        <v>2027</v>
      </c>
      <c r="AK157" s="2">
        <f t="shared" si="23"/>
        <v>2</v>
      </c>
    </row>
    <row r="158" spans="1:37">
      <c r="A158" s="17">
        <v>45807</v>
      </c>
      <c r="B158" s="19">
        <v>1934</v>
      </c>
      <c r="C158" s="19">
        <v>1992</v>
      </c>
      <c r="D158" s="19">
        <v>2002</v>
      </c>
      <c r="E158" s="19">
        <v>1975</v>
      </c>
      <c r="F158" s="19">
        <v>1985</v>
      </c>
      <c r="G158" s="19">
        <v>1874</v>
      </c>
      <c r="H158" s="19">
        <v>953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1168</v>
      </c>
      <c r="W158" s="19">
        <v>1766</v>
      </c>
      <c r="X158" s="19">
        <v>1934</v>
      </c>
      <c r="Y158" s="19">
        <v>2024</v>
      </c>
      <c r="Z158" s="38">
        <v>0</v>
      </c>
      <c r="AA158" s="2">
        <f>IFERROR(INDEX('Holiday Schedule'!$D$3:$D$24,MATCH(A158,'Holiday Schedule'!$C$3:$C$24,0)),0)</f>
        <v>0</v>
      </c>
      <c r="AB158" s="2">
        <f t="shared" si="16"/>
        <v>6</v>
      </c>
      <c r="AC158" s="2">
        <f t="shared" si="17"/>
        <v>4868</v>
      </c>
      <c r="AD158" s="5">
        <f t="shared" si="18"/>
        <v>14739</v>
      </c>
      <c r="AE158" s="5">
        <f t="shared" si="19"/>
        <v>19607</v>
      </c>
      <c r="AG158" s="2">
        <f t="shared" si="20"/>
        <v>5</v>
      </c>
      <c r="AH158" s="2">
        <f t="shared" si="21"/>
        <v>2025</v>
      </c>
      <c r="AJ158" s="5">
        <f t="shared" si="22"/>
        <v>2024</v>
      </c>
      <c r="AK158" s="2">
        <f t="shared" si="23"/>
        <v>24</v>
      </c>
    </row>
    <row r="159" spans="1:37">
      <c r="A159" s="17">
        <v>45808</v>
      </c>
      <c r="B159" s="19">
        <v>1810</v>
      </c>
      <c r="C159" s="19">
        <v>1837</v>
      </c>
      <c r="D159" s="19">
        <v>2111</v>
      </c>
      <c r="E159" s="19">
        <v>2285</v>
      </c>
      <c r="F159" s="19">
        <v>2448</v>
      </c>
      <c r="G159" s="19">
        <v>2203</v>
      </c>
      <c r="H159" s="19">
        <v>949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889</v>
      </c>
      <c r="W159" s="19">
        <v>1690</v>
      </c>
      <c r="X159" s="19">
        <v>1802</v>
      </c>
      <c r="Y159" s="19">
        <v>2032</v>
      </c>
      <c r="Z159" s="38">
        <v>0</v>
      </c>
      <c r="AA159" s="2">
        <f>IFERROR(INDEX('Holiday Schedule'!$D$3:$D$24,MATCH(A159,'Holiday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20056</v>
      </c>
      <c r="AE159" s="5">
        <f t="shared" si="19"/>
        <v>20056</v>
      </c>
      <c r="AG159" s="2">
        <f t="shared" si="20"/>
        <v>5</v>
      </c>
      <c r="AH159" s="2">
        <f t="shared" si="21"/>
        <v>2025</v>
      </c>
      <c r="AJ159" s="5">
        <f t="shared" si="22"/>
        <v>2448</v>
      </c>
      <c r="AK159" s="2">
        <f t="shared" si="23"/>
        <v>5</v>
      </c>
    </row>
    <row r="160" spans="1:37">
      <c r="A160" s="17">
        <v>45809</v>
      </c>
      <c r="B160" s="19">
        <v>1929</v>
      </c>
      <c r="C160" s="19">
        <v>2024</v>
      </c>
      <c r="D160" s="19">
        <v>2065</v>
      </c>
      <c r="E160" s="19">
        <v>2062</v>
      </c>
      <c r="F160" s="19">
        <v>1996</v>
      </c>
      <c r="G160" s="19">
        <v>1849</v>
      </c>
      <c r="H160" s="19">
        <v>625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1746</v>
      </c>
      <c r="X160" s="19">
        <v>1863</v>
      </c>
      <c r="Y160" s="19">
        <v>1868</v>
      </c>
      <c r="Z160" s="38">
        <v>0</v>
      </c>
      <c r="AA160" s="2">
        <f>IFERROR(INDEX('Holiday Schedule'!$D$3:$D$24,MATCH(A160,'Holiday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18027</v>
      </c>
      <c r="AE160" s="5">
        <f t="shared" si="19"/>
        <v>18027</v>
      </c>
      <c r="AG160" s="2">
        <f t="shared" si="20"/>
        <v>6</v>
      </c>
      <c r="AH160" s="2">
        <f t="shared" si="21"/>
        <v>2025</v>
      </c>
      <c r="AJ160" s="5">
        <f t="shared" si="22"/>
        <v>2065</v>
      </c>
      <c r="AK160" s="2">
        <f t="shared" si="23"/>
        <v>3</v>
      </c>
    </row>
    <row r="161" spans="1:37">
      <c r="A161" s="17">
        <v>45810</v>
      </c>
      <c r="B161" s="19">
        <v>1994</v>
      </c>
      <c r="C161" s="19">
        <v>2022</v>
      </c>
      <c r="D161" s="19">
        <v>2088</v>
      </c>
      <c r="E161" s="19">
        <v>2100</v>
      </c>
      <c r="F161" s="19">
        <v>2116</v>
      </c>
      <c r="G161" s="19">
        <v>2017</v>
      </c>
      <c r="H161" s="19">
        <v>647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1709</v>
      </c>
      <c r="X161" s="19">
        <v>1828</v>
      </c>
      <c r="Y161" s="19">
        <v>1867</v>
      </c>
      <c r="Z161" s="38">
        <v>0</v>
      </c>
      <c r="AA161" s="2">
        <f>IFERROR(INDEX('Holiday Schedule'!$D$3:$D$24,MATCH(A161,'Holiday Schedule'!$C$3:$C$24,0)),0)</f>
        <v>0</v>
      </c>
      <c r="AB161" s="2">
        <f t="shared" si="16"/>
        <v>2</v>
      </c>
      <c r="AC161" s="2">
        <f t="shared" si="17"/>
        <v>3537</v>
      </c>
      <c r="AD161" s="5">
        <f t="shared" si="18"/>
        <v>14851</v>
      </c>
      <c r="AE161" s="5">
        <f t="shared" si="19"/>
        <v>18388</v>
      </c>
      <c r="AG161" s="2">
        <f t="shared" si="20"/>
        <v>6</v>
      </c>
      <c r="AH161" s="2">
        <f t="shared" si="21"/>
        <v>2025</v>
      </c>
      <c r="AJ161" s="5">
        <f t="shared" si="22"/>
        <v>2116</v>
      </c>
      <c r="AK161" s="2">
        <f t="shared" si="23"/>
        <v>5</v>
      </c>
    </row>
    <row r="162" spans="1:37">
      <c r="A162" s="17">
        <v>45811</v>
      </c>
      <c r="B162" s="19">
        <v>2003</v>
      </c>
      <c r="C162" s="19">
        <v>2076</v>
      </c>
      <c r="D162" s="19">
        <v>2109</v>
      </c>
      <c r="E162" s="19">
        <v>2152</v>
      </c>
      <c r="F162" s="19">
        <v>2122</v>
      </c>
      <c r="G162" s="19">
        <v>2018</v>
      </c>
      <c r="H162" s="19">
        <v>636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1791</v>
      </c>
      <c r="X162" s="19">
        <v>1917</v>
      </c>
      <c r="Y162" s="19">
        <v>1925</v>
      </c>
      <c r="Z162" s="38">
        <v>0</v>
      </c>
      <c r="AA162" s="2">
        <f>IFERROR(INDEX('Holiday Schedule'!$D$3:$D$24,MATCH(A162,'Holiday Schedule'!$C$3:$C$24,0)),0)</f>
        <v>0</v>
      </c>
      <c r="AB162" s="2">
        <f t="shared" si="16"/>
        <v>3</v>
      </c>
      <c r="AC162" s="2">
        <f t="shared" si="17"/>
        <v>3708</v>
      </c>
      <c r="AD162" s="5">
        <f t="shared" si="18"/>
        <v>15041</v>
      </c>
      <c r="AE162" s="5">
        <f t="shared" si="19"/>
        <v>18749</v>
      </c>
      <c r="AG162" s="2">
        <f t="shared" si="20"/>
        <v>6</v>
      </c>
      <c r="AH162" s="2">
        <f t="shared" si="21"/>
        <v>2025</v>
      </c>
      <c r="AJ162" s="5">
        <f t="shared" si="22"/>
        <v>2152</v>
      </c>
      <c r="AK162" s="2">
        <f t="shared" si="23"/>
        <v>4</v>
      </c>
    </row>
    <row r="163" spans="1:37">
      <c r="A163" s="17">
        <v>45812</v>
      </c>
      <c r="B163" s="19">
        <v>2019</v>
      </c>
      <c r="C163" s="19">
        <v>2078</v>
      </c>
      <c r="D163" s="19">
        <v>2147</v>
      </c>
      <c r="E163" s="19">
        <v>2103</v>
      </c>
      <c r="F163" s="19">
        <v>2105</v>
      </c>
      <c r="G163" s="19">
        <v>1989</v>
      </c>
      <c r="H163" s="19">
        <v>650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1847</v>
      </c>
      <c r="X163" s="19">
        <v>1929</v>
      </c>
      <c r="Y163" s="19">
        <v>1968</v>
      </c>
      <c r="Z163" s="38">
        <v>0</v>
      </c>
      <c r="AA163" s="2">
        <f>IFERROR(INDEX('Holiday Schedule'!$D$3:$D$24,MATCH(A163,'Holiday Schedule'!$C$3:$C$24,0)),0)</f>
        <v>0</v>
      </c>
      <c r="AB163" s="2">
        <f t="shared" si="16"/>
        <v>4</v>
      </c>
      <c r="AC163" s="2">
        <f t="shared" si="17"/>
        <v>3776</v>
      </c>
      <c r="AD163" s="5">
        <f t="shared" si="18"/>
        <v>15059</v>
      </c>
      <c r="AE163" s="5">
        <f t="shared" si="19"/>
        <v>18835</v>
      </c>
      <c r="AG163" s="2">
        <f t="shared" si="20"/>
        <v>6</v>
      </c>
      <c r="AH163" s="2">
        <f t="shared" si="21"/>
        <v>2025</v>
      </c>
      <c r="AJ163" s="5">
        <f t="shared" si="22"/>
        <v>2147</v>
      </c>
      <c r="AK163" s="2">
        <f t="shared" si="23"/>
        <v>3</v>
      </c>
    </row>
    <row r="164" spans="1:37">
      <c r="A164" s="17">
        <v>45813</v>
      </c>
      <c r="B164" s="19">
        <v>2011</v>
      </c>
      <c r="C164" s="19">
        <v>2096</v>
      </c>
      <c r="D164" s="19">
        <v>2116</v>
      </c>
      <c r="E164" s="19">
        <v>2106</v>
      </c>
      <c r="F164" s="19">
        <v>2056</v>
      </c>
      <c r="G164" s="19">
        <v>1944</v>
      </c>
      <c r="H164" s="19">
        <v>639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  <c r="T164" s="19">
        <v>0</v>
      </c>
      <c r="U164" s="19">
        <v>0</v>
      </c>
      <c r="V164" s="19">
        <v>0</v>
      </c>
      <c r="W164" s="19">
        <v>1969</v>
      </c>
      <c r="X164" s="19">
        <v>2240</v>
      </c>
      <c r="Y164" s="19">
        <v>2081</v>
      </c>
      <c r="Z164" s="38">
        <v>0</v>
      </c>
      <c r="AA164" s="2">
        <f>IFERROR(INDEX('Holiday Schedule'!$D$3:$D$24,MATCH(A164,'Holiday Schedule'!$C$3:$C$24,0)),0)</f>
        <v>0</v>
      </c>
      <c r="AB164" s="2">
        <f t="shared" si="16"/>
        <v>5</v>
      </c>
      <c r="AC164" s="2">
        <f t="shared" si="17"/>
        <v>4209</v>
      </c>
      <c r="AD164" s="5">
        <f t="shared" si="18"/>
        <v>15049</v>
      </c>
      <c r="AE164" s="5">
        <f t="shared" si="19"/>
        <v>19258</v>
      </c>
      <c r="AG164" s="2">
        <f t="shared" si="20"/>
        <v>6</v>
      </c>
      <c r="AH164" s="2">
        <f t="shared" si="21"/>
        <v>2025</v>
      </c>
      <c r="AJ164" s="5">
        <f t="shared" si="22"/>
        <v>2240</v>
      </c>
      <c r="AK164" s="2">
        <f t="shared" si="23"/>
        <v>23</v>
      </c>
    </row>
    <row r="165" spans="1:37">
      <c r="A165" s="17">
        <v>45814</v>
      </c>
      <c r="B165" s="19">
        <v>2278</v>
      </c>
      <c r="C165" s="19">
        <v>2411</v>
      </c>
      <c r="D165" s="19">
        <v>2347</v>
      </c>
      <c r="E165" s="19">
        <v>2271</v>
      </c>
      <c r="F165" s="19">
        <v>2281</v>
      </c>
      <c r="G165" s="19">
        <v>2097</v>
      </c>
      <c r="H165" s="19">
        <v>684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1937</v>
      </c>
      <c r="X165" s="19">
        <v>2136</v>
      </c>
      <c r="Y165" s="19">
        <v>2146</v>
      </c>
      <c r="Z165" s="38">
        <v>0</v>
      </c>
      <c r="AA165" s="2">
        <f>IFERROR(INDEX('Holiday Schedule'!$D$3:$D$24,MATCH(A165,'Holiday Schedule'!$C$3:$C$24,0)),0)</f>
        <v>0</v>
      </c>
      <c r="AB165" s="2">
        <f t="shared" si="16"/>
        <v>6</v>
      </c>
      <c r="AC165" s="2">
        <f t="shared" si="17"/>
        <v>4073</v>
      </c>
      <c r="AD165" s="5">
        <f t="shared" si="18"/>
        <v>16515</v>
      </c>
      <c r="AE165" s="5">
        <f t="shared" si="19"/>
        <v>20588</v>
      </c>
      <c r="AG165" s="2">
        <f t="shared" si="20"/>
        <v>6</v>
      </c>
      <c r="AH165" s="2">
        <f t="shared" si="21"/>
        <v>2025</v>
      </c>
      <c r="AJ165" s="5">
        <f t="shared" si="22"/>
        <v>2411</v>
      </c>
      <c r="AK165" s="2">
        <f t="shared" si="23"/>
        <v>2</v>
      </c>
    </row>
    <row r="166" spans="1:37">
      <c r="A166" s="17">
        <v>45815</v>
      </c>
      <c r="B166" s="19">
        <v>2235</v>
      </c>
      <c r="C166" s="19">
        <v>2296</v>
      </c>
      <c r="D166" s="19">
        <v>2320</v>
      </c>
      <c r="E166" s="19">
        <v>2297</v>
      </c>
      <c r="F166" s="19">
        <v>2243</v>
      </c>
      <c r="G166" s="19">
        <v>2063</v>
      </c>
      <c r="H166" s="19">
        <v>705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1857</v>
      </c>
      <c r="X166" s="19">
        <v>1999</v>
      </c>
      <c r="Y166" s="19">
        <v>2073</v>
      </c>
      <c r="Z166" s="38">
        <v>0</v>
      </c>
      <c r="AA166" s="2">
        <f>IFERROR(INDEX('Holiday Schedule'!$D$3:$D$24,MATCH(A166,'Holiday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20088</v>
      </c>
      <c r="AE166" s="5">
        <f t="shared" si="19"/>
        <v>20088</v>
      </c>
      <c r="AG166" s="2">
        <f t="shared" si="20"/>
        <v>6</v>
      </c>
      <c r="AH166" s="2">
        <f t="shared" si="21"/>
        <v>2025</v>
      </c>
      <c r="AJ166" s="5">
        <f t="shared" si="22"/>
        <v>2320</v>
      </c>
      <c r="AK166" s="2">
        <f t="shared" si="23"/>
        <v>3</v>
      </c>
    </row>
    <row r="167" spans="1:37">
      <c r="A167" s="17">
        <v>45816</v>
      </c>
      <c r="B167" s="19">
        <v>2180</v>
      </c>
      <c r="C167" s="19">
        <v>2198</v>
      </c>
      <c r="D167" s="19">
        <v>2203</v>
      </c>
      <c r="E167" s="19">
        <v>2201</v>
      </c>
      <c r="F167" s="19">
        <v>2090</v>
      </c>
      <c r="G167" s="19">
        <v>1892</v>
      </c>
      <c r="H167" s="19">
        <v>598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1928</v>
      </c>
      <c r="X167" s="19">
        <v>2015</v>
      </c>
      <c r="Y167" s="19">
        <v>2023</v>
      </c>
      <c r="Z167" s="38">
        <v>0</v>
      </c>
      <c r="AA167" s="2">
        <f>IFERROR(INDEX('Holiday Schedule'!$D$3:$D$24,MATCH(A167,'Holiday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19328</v>
      </c>
      <c r="AE167" s="5">
        <f t="shared" si="19"/>
        <v>19328</v>
      </c>
      <c r="AG167" s="2">
        <f t="shared" si="20"/>
        <v>6</v>
      </c>
      <c r="AH167" s="2">
        <f t="shared" si="21"/>
        <v>2025</v>
      </c>
      <c r="AJ167" s="5">
        <f t="shared" si="22"/>
        <v>2203</v>
      </c>
      <c r="AK167" s="2">
        <f t="shared" si="23"/>
        <v>3</v>
      </c>
    </row>
    <row r="168" spans="1:37">
      <c r="A168" s="17">
        <v>45817</v>
      </c>
      <c r="B168" s="19">
        <v>2095</v>
      </c>
      <c r="C168" s="19">
        <v>2132</v>
      </c>
      <c r="D168" s="19">
        <v>2134</v>
      </c>
      <c r="E168" s="19">
        <v>2113</v>
      </c>
      <c r="F168" s="19">
        <v>2116</v>
      </c>
      <c r="G168" s="19">
        <v>2039</v>
      </c>
      <c r="H168" s="19">
        <v>679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1814</v>
      </c>
      <c r="X168" s="19">
        <v>1955</v>
      </c>
      <c r="Y168" s="19">
        <v>1968</v>
      </c>
      <c r="Z168" s="38">
        <v>0</v>
      </c>
      <c r="AA168" s="2">
        <f>IFERROR(INDEX('Holiday Schedule'!$D$3:$D$24,MATCH(A168,'Holiday Schedule'!$C$3:$C$24,0)),0)</f>
        <v>0</v>
      </c>
      <c r="AB168" s="2">
        <f t="shared" si="16"/>
        <v>2</v>
      </c>
      <c r="AC168" s="2">
        <f t="shared" si="17"/>
        <v>3769</v>
      </c>
      <c r="AD168" s="5">
        <f t="shared" si="18"/>
        <v>15276</v>
      </c>
      <c r="AE168" s="5">
        <f t="shared" si="19"/>
        <v>19045</v>
      </c>
      <c r="AG168" s="2">
        <f t="shared" si="20"/>
        <v>6</v>
      </c>
      <c r="AH168" s="2">
        <f t="shared" si="21"/>
        <v>2025</v>
      </c>
      <c r="AJ168" s="5">
        <f t="shared" si="22"/>
        <v>2134</v>
      </c>
      <c r="AK168" s="2">
        <f t="shared" si="23"/>
        <v>3</v>
      </c>
    </row>
    <row r="169" spans="1:37">
      <c r="A169" s="17">
        <v>45818</v>
      </c>
      <c r="B169" s="19">
        <v>2074</v>
      </c>
      <c r="C169" s="19">
        <v>2084</v>
      </c>
      <c r="D169" s="19">
        <v>2139</v>
      </c>
      <c r="E169" s="19">
        <v>2132</v>
      </c>
      <c r="F169" s="19">
        <v>2138</v>
      </c>
      <c r="G169" s="19">
        <v>2074</v>
      </c>
      <c r="H169" s="19">
        <v>738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1814</v>
      </c>
      <c r="X169" s="19">
        <v>1951</v>
      </c>
      <c r="Y169" s="19">
        <v>1967</v>
      </c>
      <c r="Z169" s="38">
        <v>0</v>
      </c>
      <c r="AA169" s="2">
        <f>IFERROR(INDEX('Holiday Schedule'!$D$3:$D$24,MATCH(A169,'Holiday Schedule'!$C$3:$C$24,0)),0)</f>
        <v>0</v>
      </c>
      <c r="AB169" s="2">
        <f t="shared" si="16"/>
        <v>3</v>
      </c>
      <c r="AC169" s="2">
        <f t="shared" si="17"/>
        <v>3765</v>
      </c>
      <c r="AD169" s="5">
        <f t="shared" si="18"/>
        <v>15346</v>
      </c>
      <c r="AE169" s="5">
        <f t="shared" si="19"/>
        <v>19111</v>
      </c>
      <c r="AG169" s="2">
        <f t="shared" si="20"/>
        <v>6</v>
      </c>
      <c r="AH169" s="2">
        <f t="shared" si="21"/>
        <v>2025</v>
      </c>
      <c r="AJ169" s="5">
        <f t="shared" si="22"/>
        <v>2139</v>
      </c>
      <c r="AK169" s="2">
        <f t="shared" si="23"/>
        <v>3</v>
      </c>
    </row>
    <row r="170" spans="1:37">
      <c r="A170" s="17">
        <v>45819</v>
      </c>
      <c r="B170" s="19">
        <v>2079</v>
      </c>
      <c r="C170" s="19">
        <v>2148</v>
      </c>
      <c r="D170" s="19">
        <v>2171</v>
      </c>
      <c r="E170" s="19">
        <v>2183</v>
      </c>
      <c r="F170" s="19">
        <v>2193</v>
      </c>
      <c r="G170" s="19">
        <v>2076</v>
      </c>
      <c r="H170" s="19">
        <v>667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1951</v>
      </c>
      <c r="X170" s="19">
        <v>2087</v>
      </c>
      <c r="Y170" s="19">
        <v>2094</v>
      </c>
      <c r="Z170" s="38">
        <v>0</v>
      </c>
      <c r="AA170" s="2">
        <f>IFERROR(INDEX('Holiday Schedule'!$D$3:$D$24,MATCH(A170,'Holiday Schedule'!$C$3:$C$24,0)),0)</f>
        <v>0</v>
      </c>
      <c r="AB170" s="2">
        <f t="shared" si="16"/>
        <v>4</v>
      </c>
      <c r="AC170" s="2">
        <f t="shared" si="17"/>
        <v>4038</v>
      </c>
      <c r="AD170" s="5">
        <f t="shared" si="18"/>
        <v>15611</v>
      </c>
      <c r="AE170" s="5">
        <f t="shared" si="19"/>
        <v>19649</v>
      </c>
      <c r="AG170" s="2">
        <f t="shared" si="20"/>
        <v>6</v>
      </c>
      <c r="AH170" s="2">
        <f t="shared" si="21"/>
        <v>2025</v>
      </c>
      <c r="AJ170" s="5">
        <f t="shared" si="22"/>
        <v>2193</v>
      </c>
      <c r="AK170" s="2">
        <f t="shared" si="23"/>
        <v>5</v>
      </c>
    </row>
    <row r="171" spans="1:37">
      <c r="A171" s="17">
        <v>45820</v>
      </c>
      <c r="B171" s="19">
        <v>2165</v>
      </c>
      <c r="C171" s="19">
        <v>2227</v>
      </c>
      <c r="D171" s="19">
        <v>2241</v>
      </c>
      <c r="E171" s="19">
        <v>2213</v>
      </c>
      <c r="F171" s="19">
        <v>2217</v>
      </c>
      <c r="G171" s="19">
        <v>2095</v>
      </c>
      <c r="H171" s="19">
        <v>740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1878</v>
      </c>
      <c r="X171" s="19">
        <v>2057</v>
      </c>
      <c r="Y171" s="19">
        <v>2053</v>
      </c>
      <c r="Z171" s="38">
        <v>0</v>
      </c>
      <c r="AA171" s="2">
        <f>IFERROR(INDEX('Holiday Schedule'!$D$3:$D$24,MATCH(A171,'Holiday Schedule'!$C$3:$C$24,0)),0)</f>
        <v>0</v>
      </c>
      <c r="AB171" s="2">
        <f t="shared" si="16"/>
        <v>5</v>
      </c>
      <c r="AC171" s="2">
        <f t="shared" si="17"/>
        <v>3935</v>
      </c>
      <c r="AD171" s="5">
        <f t="shared" si="18"/>
        <v>15951</v>
      </c>
      <c r="AE171" s="5">
        <f t="shared" si="19"/>
        <v>19886</v>
      </c>
      <c r="AG171" s="2">
        <f t="shared" si="20"/>
        <v>6</v>
      </c>
      <c r="AH171" s="2">
        <f t="shared" si="21"/>
        <v>2025</v>
      </c>
      <c r="AJ171" s="5">
        <f t="shared" si="22"/>
        <v>2241</v>
      </c>
      <c r="AK171" s="2">
        <f t="shared" si="23"/>
        <v>3</v>
      </c>
    </row>
    <row r="172" spans="1:37">
      <c r="A172" s="17">
        <v>45821</v>
      </c>
      <c r="B172" s="19">
        <v>2147</v>
      </c>
      <c r="C172" s="19">
        <v>2154</v>
      </c>
      <c r="D172" s="19">
        <v>2175</v>
      </c>
      <c r="E172" s="19">
        <v>2146</v>
      </c>
      <c r="F172" s="19">
        <v>2088</v>
      </c>
      <c r="G172" s="19">
        <v>1971</v>
      </c>
      <c r="H172" s="19">
        <v>609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1808</v>
      </c>
      <c r="X172" s="19">
        <v>1993</v>
      </c>
      <c r="Y172" s="19">
        <v>2000</v>
      </c>
      <c r="Z172" s="38">
        <v>0</v>
      </c>
      <c r="AA172" s="2">
        <f>IFERROR(INDEX('Holiday Schedule'!$D$3:$D$24,MATCH(A172,'Holiday Schedule'!$C$3:$C$24,0)),0)</f>
        <v>0</v>
      </c>
      <c r="AB172" s="2">
        <f t="shared" si="16"/>
        <v>6</v>
      </c>
      <c r="AC172" s="2">
        <f t="shared" si="17"/>
        <v>3801</v>
      </c>
      <c r="AD172" s="5">
        <f t="shared" si="18"/>
        <v>15290</v>
      </c>
      <c r="AE172" s="5">
        <f t="shared" si="19"/>
        <v>19091</v>
      </c>
      <c r="AG172" s="2">
        <f t="shared" si="20"/>
        <v>6</v>
      </c>
      <c r="AH172" s="2">
        <f t="shared" si="21"/>
        <v>2025</v>
      </c>
      <c r="AJ172" s="5">
        <f t="shared" si="22"/>
        <v>2175</v>
      </c>
      <c r="AK172" s="2">
        <f t="shared" si="23"/>
        <v>3</v>
      </c>
    </row>
    <row r="173" spans="1:37">
      <c r="A173" s="17">
        <v>45822</v>
      </c>
      <c r="B173" s="19">
        <v>2073</v>
      </c>
      <c r="C173" s="19">
        <v>2123</v>
      </c>
      <c r="D173" s="19">
        <v>2149</v>
      </c>
      <c r="E173" s="19">
        <v>2142</v>
      </c>
      <c r="F173" s="19">
        <v>2096</v>
      </c>
      <c r="G173" s="19">
        <v>1950</v>
      </c>
      <c r="H173" s="19">
        <v>671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1839</v>
      </c>
      <c r="X173" s="19">
        <v>1999</v>
      </c>
      <c r="Y173" s="19">
        <v>2043</v>
      </c>
      <c r="Z173" s="38">
        <v>0</v>
      </c>
      <c r="AA173" s="2">
        <f>IFERROR(INDEX('Holiday Schedule'!$D$3:$D$24,MATCH(A173,'Holiday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19085</v>
      </c>
      <c r="AE173" s="5">
        <f t="shared" si="19"/>
        <v>19085</v>
      </c>
      <c r="AG173" s="2">
        <f t="shared" si="20"/>
        <v>6</v>
      </c>
      <c r="AH173" s="2">
        <f t="shared" si="21"/>
        <v>2025</v>
      </c>
      <c r="AJ173" s="5">
        <f t="shared" si="22"/>
        <v>2149</v>
      </c>
      <c r="AK173" s="2">
        <f t="shared" si="23"/>
        <v>3</v>
      </c>
    </row>
    <row r="174" spans="1:37">
      <c r="A174" s="17">
        <v>45823</v>
      </c>
      <c r="B174" s="19">
        <v>2107</v>
      </c>
      <c r="C174" s="19">
        <v>2146</v>
      </c>
      <c r="D174" s="19">
        <v>2173</v>
      </c>
      <c r="E174" s="19">
        <v>2165</v>
      </c>
      <c r="F174" s="19">
        <v>2119</v>
      </c>
      <c r="G174" s="19">
        <v>1906</v>
      </c>
      <c r="H174" s="19">
        <v>604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1859</v>
      </c>
      <c r="X174" s="19">
        <v>1972</v>
      </c>
      <c r="Y174" s="19">
        <v>2000</v>
      </c>
      <c r="Z174" s="38">
        <v>0</v>
      </c>
      <c r="AA174" s="2">
        <f>IFERROR(INDEX('Holiday Schedule'!$D$3:$D$24,MATCH(A174,'Holiday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19051</v>
      </c>
      <c r="AE174" s="5">
        <f t="shared" si="19"/>
        <v>19051</v>
      </c>
      <c r="AG174" s="2">
        <f t="shared" si="20"/>
        <v>6</v>
      </c>
      <c r="AH174" s="2">
        <f t="shared" si="21"/>
        <v>2025</v>
      </c>
      <c r="AJ174" s="5">
        <f t="shared" si="22"/>
        <v>2173</v>
      </c>
      <c r="AK174" s="2">
        <f t="shared" si="23"/>
        <v>3</v>
      </c>
    </row>
    <row r="175" spans="1:37">
      <c r="A175" s="17">
        <v>45824</v>
      </c>
      <c r="B175" s="19">
        <v>2050</v>
      </c>
      <c r="C175" s="19">
        <v>2104</v>
      </c>
      <c r="D175" s="19">
        <v>2136</v>
      </c>
      <c r="E175" s="19">
        <v>2123</v>
      </c>
      <c r="F175" s="19">
        <v>2116</v>
      </c>
      <c r="G175" s="19">
        <v>1994</v>
      </c>
      <c r="H175" s="19">
        <v>665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1877</v>
      </c>
      <c r="X175" s="19">
        <v>1997</v>
      </c>
      <c r="Y175" s="19">
        <v>1981</v>
      </c>
      <c r="Z175" s="38">
        <v>0</v>
      </c>
      <c r="AA175" s="2">
        <f>IFERROR(INDEX('Holiday Schedule'!$D$3:$D$24,MATCH(A175,'Holiday Schedule'!$C$3:$C$24,0)),0)</f>
        <v>0</v>
      </c>
      <c r="AB175" s="2">
        <f t="shared" si="16"/>
        <v>2</v>
      </c>
      <c r="AC175" s="2">
        <f t="shared" si="17"/>
        <v>3874</v>
      </c>
      <c r="AD175" s="5">
        <f t="shared" si="18"/>
        <v>15169</v>
      </c>
      <c r="AE175" s="5">
        <f t="shared" si="19"/>
        <v>19043</v>
      </c>
      <c r="AG175" s="2">
        <f t="shared" si="20"/>
        <v>6</v>
      </c>
      <c r="AH175" s="2">
        <f t="shared" si="21"/>
        <v>2025</v>
      </c>
      <c r="AJ175" s="5">
        <f t="shared" si="22"/>
        <v>2136</v>
      </c>
      <c r="AK175" s="2">
        <f t="shared" si="23"/>
        <v>3</v>
      </c>
    </row>
    <row r="176" spans="1:37">
      <c r="A176" s="17">
        <v>45825</v>
      </c>
      <c r="B176" s="19">
        <v>2106</v>
      </c>
      <c r="C176" s="19">
        <v>2129</v>
      </c>
      <c r="D176" s="19">
        <v>2161</v>
      </c>
      <c r="E176" s="19">
        <v>2164</v>
      </c>
      <c r="F176" s="19">
        <v>2137</v>
      </c>
      <c r="G176" s="19">
        <v>2009</v>
      </c>
      <c r="H176" s="19">
        <v>673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1873</v>
      </c>
      <c r="X176" s="19">
        <v>2034</v>
      </c>
      <c r="Y176" s="19">
        <v>2056</v>
      </c>
      <c r="Z176" s="38">
        <v>0</v>
      </c>
      <c r="AA176" s="2">
        <f>IFERROR(INDEX('Holiday Schedule'!$D$3:$D$24,MATCH(A176,'Holiday Schedule'!$C$3:$C$24,0)),0)</f>
        <v>0</v>
      </c>
      <c r="AB176" s="2">
        <f t="shared" si="16"/>
        <v>3</v>
      </c>
      <c r="AC176" s="2">
        <f t="shared" si="17"/>
        <v>3907</v>
      </c>
      <c r="AD176" s="5">
        <f t="shared" si="18"/>
        <v>15435</v>
      </c>
      <c r="AE176" s="5">
        <f t="shared" si="19"/>
        <v>19342</v>
      </c>
      <c r="AG176" s="2">
        <f t="shared" si="20"/>
        <v>6</v>
      </c>
      <c r="AH176" s="2">
        <f t="shared" si="21"/>
        <v>2025</v>
      </c>
      <c r="AJ176" s="5">
        <f t="shared" si="22"/>
        <v>2164</v>
      </c>
      <c r="AK176" s="2">
        <f t="shared" si="23"/>
        <v>4</v>
      </c>
    </row>
    <row r="177" spans="1:37">
      <c r="A177" s="17">
        <v>45826</v>
      </c>
      <c r="B177" s="19">
        <v>2138</v>
      </c>
      <c r="C177" s="19">
        <v>2190</v>
      </c>
      <c r="D177" s="19">
        <v>2218</v>
      </c>
      <c r="E177" s="19">
        <v>2215</v>
      </c>
      <c r="F177" s="19">
        <v>2180</v>
      </c>
      <c r="G177" s="19">
        <v>2106</v>
      </c>
      <c r="H177" s="19">
        <v>733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1934</v>
      </c>
      <c r="X177" s="19">
        <v>2089</v>
      </c>
      <c r="Y177" s="19">
        <v>2090</v>
      </c>
      <c r="Z177" s="38">
        <v>0</v>
      </c>
      <c r="AA177" s="2">
        <f>IFERROR(INDEX('Holiday Schedule'!$D$3:$D$24,MATCH(A177,'Holiday Schedule'!$C$3:$C$24,0)),0)</f>
        <v>0</v>
      </c>
      <c r="AB177" s="2">
        <f t="shared" si="16"/>
        <v>4</v>
      </c>
      <c r="AC177" s="2">
        <f t="shared" si="17"/>
        <v>4023</v>
      </c>
      <c r="AD177" s="5">
        <f t="shared" si="18"/>
        <v>15870</v>
      </c>
      <c r="AE177" s="5">
        <f t="shared" si="19"/>
        <v>19893</v>
      </c>
      <c r="AG177" s="2">
        <f t="shared" si="20"/>
        <v>6</v>
      </c>
      <c r="AH177" s="2">
        <f t="shared" si="21"/>
        <v>2025</v>
      </c>
      <c r="AJ177" s="5">
        <f t="shared" si="22"/>
        <v>2218</v>
      </c>
      <c r="AK177" s="2">
        <f t="shared" si="23"/>
        <v>3</v>
      </c>
    </row>
    <row r="178" spans="1:37">
      <c r="A178" s="17">
        <v>45827</v>
      </c>
      <c r="B178" s="19">
        <v>2231</v>
      </c>
      <c r="C178" s="19">
        <v>2286</v>
      </c>
      <c r="D178" s="19">
        <v>2303</v>
      </c>
      <c r="E178" s="19">
        <v>2279</v>
      </c>
      <c r="F178" s="19">
        <v>2271</v>
      </c>
      <c r="G178" s="19">
        <v>2149</v>
      </c>
      <c r="H178" s="19">
        <v>728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2050</v>
      </c>
      <c r="X178" s="19">
        <v>2267</v>
      </c>
      <c r="Y178" s="19">
        <v>2197</v>
      </c>
      <c r="Z178" s="38">
        <v>0</v>
      </c>
      <c r="AA178" s="2">
        <f>IFERROR(INDEX('Holiday Schedule'!$D$3:$D$24,MATCH(A178,'Holiday Schedule'!$C$3:$C$24,0)),0)</f>
        <v>0</v>
      </c>
      <c r="AB178" s="2">
        <f t="shared" si="16"/>
        <v>5</v>
      </c>
      <c r="AC178" s="2">
        <f t="shared" si="17"/>
        <v>4317</v>
      </c>
      <c r="AD178" s="5">
        <f t="shared" si="18"/>
        <v>16444</v>
      </c>
      <c r="AE178" s="5">
        <f t="shared" si="19"/>
        <v>20761</v>
      </c>
      <c r="AG178" s="2">
        <f t="shared" si="20"/>
        <v>6</v>
      </c>
      <c r="AH178" s="2">
        <f t="shared" si="21"/>
        <v>2025</v>
      </c>
      <c r="AJ178" s="5">
        <f t="shared" si="22"/>
        <v>2303</v>
      </c>
      <c r="AK178" s="2">
        <f t="shared" si="23"/>
        <v>3</v>
      </c>
    </row>
    <row r="179" spans="1:37">
      <c r="A179" s="17">
        <v>45828</v>
      </c>
      <c r="B179" s="19">
        <v>2283</v>
      </c>
      <c r="C179" s="19">
        <v>2329</v>
      </c>
      <c r="D179" s="19">
        <v>2348</v>
      </c>
      <c r="E179" s="19">
        <v>2326</v>
      </c>
      <c r="F179" s="19">
        <v>2266</v>
      </c>
      <c r="G179" s="19">
        <v>2160</v>
      </c>
      <c r="H179" s="19">
        <v>741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1946</v>
      </c>
      <c r="X179" s="19">
        <v>2124</v>
      </c>
      <c r="Y179" s="19">
        <v>2124</v>
      </c>
      <c r="Z179" s="38">
        <v>0</v>
      </c>
      <c r="AA179" s="2">
        <f>IFERROR(INDEX('Holiday Schedule'!$D$3:$D$24,MATCH(A179,'Holiday Schedule'!$C$3:$C$24,0)),0)</f>
        <v>0</v>
      </c>
      <c r="AB179" s="2">
        <f t="shared" si="16"/>
        <v>6</v>
      </c>
      <c r="AC179" s="2">
        <f t="shared" si="17"/>
        <v>4070</v>
      </c>
      <c r="AD179" s="5">
        <f t="shared" si="18"/>
        <v>16577</v>
      </c>
      <c r="AE179" s="5">
        <f t="shared" si="19"/>
        <v>20647</v>
      </c>
      <c r="AG179" s="2">
        <f t="shared" si="20"/>
        <v>6</v>
      </c>
      <c r="AH179" s="2">
        <f t="shared" si="21"/>
        <v>2025</v>
      </c>
      <c r="AJ179" s="5">
        <f t="shared" si="22"/>
        <v>2348</v>
      </c>
      <c r="AK179" s="2">
        <f t="shared" si="23"/>
        <v>3</v>
      </c>
    </row>
    <row r="180" spans="1:37">
      <c r="A180" s="17">
        <v>45829</v>
      </c>
      <c r="B180" s="19">
        <v>2208</v>
      </c>
      <c r="C180" s="19">
        <v>2208</v>
      </c>
      <c r="D180" s="19">
        <v>2232</v>
      </c>
      <c r="E180" s="19">
        <v>2222</v>
      </c>
      <c r="F180" s="19">
        <v>2152</v>
      </c>
      <c r="G180" s="19">
        <v>1949</v>
      </c>
      <c r="H180" s="19">
        <v>612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2016</v>
      </c>
      <c r="X180" s="19">
        <v>2185</v>
      </c>
      <c r="Y180" s="19">
        <v>2218</v>
      </c>
      <c r="Z180" s="38">
        <v>0</v>
      </c>
      <c r="AA180" s="2">
        <f>IFERROR(INDEX('Holiday Schedule'!$D$3:$D$24,MATCH(A180,'Holiday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20002</v>
      </c>
      <c r="AE180" s="5">
        <f t="shared" si="19"/>
        <v>20002</v>
      </c>
      <c r="AG180" s="2">
        <f t="shared" si="20"/>
        <v>6</v>
      </c>
      <c r="AH180" s="2">
        <f t="shared" si="21"/>
        <v>2025</v>
      </c>
      <c r="AJ180" s="5">
        <f t="shared" si="22"/>
        <v>2232</v>
      </c>
      <c r="AK180" s="2">
        <f t="shared" si="23"/>
        <v>3</v>
      </c>
    </row>
    <row r="181" spans="1:37">
      <c r="A181" s="17">
        <v>45830</v>
      </c>
      <c r="B181" s="19">
        <v>1821</v>
      </c>
      <c r="C181" s="19">
        <v>1821</v>
      </c>
      <c r="D181" s="19">
        <v>1821</v>
      </c>
      <c r="E181" s="19">
        <v>1821</v>
      </c>
      <c r="F181" s="19">
        <v>1821</v>
      </c>
      <c r="G181" s="19">
        <v>1821</v>
      </c>
      <c r="H181" s="19">
        <v>682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1821</v>
      </c>
      <c r="X181" s="19">
        <v>1821</v>
      </c>
      <c r="Y181" s="19">
        <v>1821</v>
      </c>
      <c r="Z181" s="38">
        <v>0</v>
      </c>
      <c r="AA181" s="2">
        <f>IFERROR(INDEX('Holiday Schedule'!$D$3:$D$24,MATCH(A181,'Holiday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17071</v>
      </c>
      <c r="AE181" s="5">
        <f t="shared" si="19"/>
        <v>17071</v>
      </c>
      <c r="AG181" s="2">
        <f t="shared" si="20"/>
        <v>6</v>
      </c>
      <c r="AH181" s="2">
        <f t="shared" si="21"/>
        <v>2025</v>
      </c>
      <c r="AJ181" s="5">
        <f t="shared" si="22"/>
        <v>1821</v>
      </c>
      <c r="AK181" s="2">
        <f t="shared" si="23"/>
        <v>1</v>
      </c>
    </row>
    <row r="182" spans="1:37">
      <c r="A182" s="17">
        <v>45831</v>
      </c>
      <c r="B182" s="19">
        <v>2442</v>
      </c>
      <c r="C182" s="19">
        <v>2459</v>
      </c>
      <c r="D182" s="19">
        <v>2483</v>
      </c>
      <c r="E182" s="19">
        <v>2405</v>
      </c>
      <c r="F182" s="19">
        <v>2391</v>
      </c>
      <c r="G182" s="19">
        <v>2193</v>
      </c>
      <c r="H182" s="19">
        <v>715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2510</v>
      </c>
      <c r="X182" s="19">
        <v>2602</v>
      </c>
      <c r="Y182" s="19">
        <v>2581</v>
      </c>
      <c r="Z182" s="38">
        <v>0</v>
      </c>
      <c r="AA182" s="2">
        <f>IFERROR(INDEX('Holiday Schedule'!$D$3:$D$24,MATCH(A182,'Holiday Schedule'!$C$3:$C$24,0)),0)</f>
        <v>0</v>
      </c>
      <c r="AB182" s="2">
        <f t="shared" si="16"/>
        <v>2</v>
      </c>
      <c r="AC182" s="2">
        <f t="shared" si="17"/>
        <v>5112</v>
      </c>
      <c r="AD182" s="5">
        <f t="shared" si="18"/>
        <v>17669</v>
      </c>
      <c r="AE182" s="5">
        <f t="shared" si="19"/>
        <v>22781</v>
      </c>
      <c r="AG182" s="2">
        <f t="shared" si="20"/>
        <v>6</v>
      </c>
      <c r="AH182" s="2">
        <f t="shared" si="21"/>
        <v>2025</v>
      </c>
      <c r="AJ182" s="5">
        <f t="shared" si="22"/>
        <v>2602</v>
      </c>
      <c r="AK182" s="2">
        <f t="shared" si="23"/>
        <v>23</v>
      </c>
    </row>
    <row r="183" spans="1:37">
      <c r="A183" s="17">
        <v>45832</v>
      </c>
      <c r="B183" s="19">
        <v>2986</v>
      </c>
      <c r="C183" s="19">
        <v>3019</v>
      </c>
      <c r="D183" s="19">
        <v>3036</v>
      </c>
      <c r="E183" s="19">
        <v>2976</v>
      </c>
      <c r="F183" s="19">
        <v>2882</v>
      </c>
      <c r="G183" s="19">
        <v>2695</v>
      </c>
      <c r="H183" s="19">
        <v>878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3174</v>
      </c>
      <c r="X183" s="19">
        <v>3509</v>
      </c>
      <c r="Y183" s="19">
        <v>3442</v>
      </c>
      <c r="Z183" s="38">
        <v>0</v>
      </c>
      <c r="AA183" s="2">
        <f>IFERROR(INDEX('Holiday Schedule'!$D$3:$D$24,MATCH(A183,'Holiday Schedule'!$C$3:$C$24,0)),0)</f>
        <v>0</v>
      </c>
      <c r="AB183" s="2">
        <f t="shared" si="16"/>
        <v>3</v>
      </c>
      <c r="AC183" s="2">
        <f t="shared" si="17"/>
        <v>6683</v>
      </c>
      <c r="AD183" s="5">
        <f t="shared" si="18"/>
        <v>21914</v>
      </c>
      <c r="AE183" s="5">
        <f t="shared" si="19"/>
        <v>28597</v>
      </c>
      <c r="AG183" s="2">
        <f t="shared" si="20"/>
        <v>6</v>
      </c>
      <c r="AH183" s="2">
        <f t="shared" si="21"/>
        <v>2025</v>
      </c>
      <c r="AJ183" s="5">
        <f t="shared" si="22"/>
        <v>3509</v>
      </c>
      <c r="AK183" s="2">
        <f t="shared" si="23"/>
        <v>23</v>
      </c>
    </row>
    <row r="184" spans="1:37">
      <c r="A184" s="17">
        <v>45833</v>
      </c>
      <c r="B184" s="19">
        <v>3656</v>
      </c>
      <c r="C184" s="19">
        <v>3701</v>
      </c>
      <c r="D184" s="19">
        <v>3749</v>
      </c>
      <c r="E184" s="19">
        <v>3691</v>
      </c>
      <c r="F184" s="19">
        <v>3513</v>
      </c>
      <c r="G184" s="19">
        <v>3170</v>
      </c>
      <c r="H184" s="19">
        <v>1040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2722</v>
      </c>
      <c r="X184" s="19">
        <v>2899</v>
      </c>
      <c r="Y184" s="19">
        <v>2945</v>
      </c>
      <c r="Z184" s="38">
        <v>0</v>
      </c>
      <c r="AA184" s="2">
        <f>IFERROR(INDEX('Holiday Schedule'!$D$3:$D$24,MATCH(A184,'Holiday Schedule'!$C$3:$C$24,0)),0)</f>
        <v>0</v>
      </c>
      <c r="AB184" s="2">
        <f t="shared" si="16"/>
        <v>4</v>
      </c>
      <c r="AC184" s="2">
        <f t="shared" si="17"/>
        <v>5621</v>
      </c>
      <c r="AD184" s="5">
        <f t="shared" si="18"/>
        <v>25465</v>
      </c>
      <c r="AE184" s="5">
        <f t="shared" si="19"/>
        <v>31086</v>
      </c>
      <c r="AG184" s="2">
        <f t="shared" si="20"/>
        <v>6</v>
      </c>
      <c r="AH184" s="2">
        <f t="shared" si="21"/>
        <v>2025</v>
      </c>
      <c r="AJ184" s="5">
        <f t="shared" si="22"/>
        <v>3749</v>
      </c>
      <c r="AK184" s="2">
        <f t="shared" si="23"/>
        <v>3</v>
      </c>
    </row>
    <row r="185" spans="1:37">
      <c r="A185" s="17">
        <v>45834</v>
      </c>
      <c r="B185" s="19">
        <v>2898</v>
      </c>
      <c r="C185" s="19">
        <v>2949</v>
      </c>
      <c r="D185" s="19">
        <v>2913</v>
      </c>
      <c r="E185" s="19">
        <v>2845</v>
      </c>
      <c r="F185" s="19">
        <v>2706</v>
      </c>
      <c r="G185" s="19">
        <v>2546</v>
      </c>
      <c r="H185" s="19">
        <v>841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2161</v>
      </c>
      <c r="X185" s="19">
        <v>2324</v>
      </c>
      <c r="Y185" s="19">
        <v>2370</v>
      </c>
      <c r="Z185" s="38">
        <v>0</v>
      </c>
      <c r="AA185" s="2">
        <f>IFERROR(INDEX('Holiday Schedule'!$D$3:$D$24,MATCH(A185,'Holiday Schedule'!$C$3:$C$24,0)),0)</f>
        <v>0</v>
      </c>
      <c r="AB185" s="2">
        <f t="shared" si="16"/>
        <v>5</v>
      </c>
      <c r="AC185" s="2">
        <f t="shared" si="17"/>
        <v>4485</v>
      </c>
      <c r="AD185" s="5">
        <f t="shared" si="18"/>
        <v>20068</v>
      </c>
      <c r="AE185" s="5">
        <f t="shared" si="19"/>
        <v>24553</v>
      </c>
      <c r="AG185" s="2">
        <f t="shared" si="20"/>
        <v>6</v>
      </c>
      <c r="AH185" s="2">
        <f t="shared" si="21"/>
        <v>2025</v>
      </c>
      <c r="AJ185" s="5">
        <f t="shared" si="22"/>
        <v>2949</v>
      </c>
      <c r="AK185" s="2">
        <f t="shared" si="23"/>
        <v>2</v>
      </c>
    </row>
    <row r="186" spans="1:37">
      <c r="A186" s="17">
        <v>45835</v>
      </c>
      <c r="B186" s="19">
        <v>1851</v>
      </c>
      <c r="C186" s="19">
        <v>1851</v>
      </c>
      <c r="D186" s="19">
        <v>1851</v>
      </c>
      <c r="E186" s="19">
        <v>1851</v>
      </c>
      <c r="F186" s="19">
        <v>1851</v>
      </c>
      <c r="G186" s="19">
        <v>1851</v>
      </c>
      <c r="H186" s="19">
        <v>674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1851</v>
      </c>
      <c r="X186" s="19">
        <v>1851</v>
      </c>
      <c r="Y186" s="19">
        <v>1851</v>
      </c>
      <c r="Z186" s="38">
        <v>0</v>
      </c>
      <c r="AA186" s="2">
        <f>IFERROR(INDEX('Holiday Schedule'!$D$3:$D$24,MATCH(A186,'Holiday Schedule'!$C$3:$C$24,0)),0)</f>
        <v>0</v>
      </c>
      <c r="AB186" s="2">
        <f t="shared" si="16"/>
        <v>6</v>
      </c>
      <c r="AC186" s="2">
        <f t="shared" si="17"/>
        <v>3702</v>
      </c>
      <c r="AD186" s="5">
        <f t="shared" si="18"/>
        <v>13631</v>
      </c>
      <c r="AE186" s="5">
        <f t="shared" si="19"/>
        <v>17333</v>
      </c>
      <c r="AG186" s="2">
        <f t="shared" si="20"/>
        <v>6</v>
      </c>
      <c r="AH186" s="2">
        <f t="shared" si="21"/>
        <v>2025</v>
      </c>
      <c r="AJ186" s="5">
        <f t="shared" si="22"/>
        <v>1851</v>
      </c>
      <c r="AK186" s="2">
        <f t="shared" si="23"/>
        <v>1</v>
      </c>
    </row>
    <row r="187" spans="1:37">
      <c r="A187" s="17">
        <v>45836</v>
      </c>
      <c r="B187" s="19">
        <v>1851</v>
      </c>
      <c r="C187" s="19">
        <v>1851</v>
      </c>
      <c r="D187" s="19">
        <v>1851</v>
      </c>
      <c r="E187" s="19">
        <v>1851</v>
      </c>
      <c r="F187" s="19">
        <v>1851</v>
      </c>
      <c r="G187" s="19">
        <v>1851</v>
      </c>
      <c r="H187" s="19">
        <v>694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1851</v>
      </c>
      <c r="X187" s="19">
        <v>1851</v>
      </c>
      <c r="Y187" s="19">
        <v>1851</v>
      </c>
      <c r="Z187" s="38">
        <v>0</v>
      </c>
      <c r="AA187" s="2">
        <f>IFERROR(INDEX('Holiday Schedule'!$D$3:$D$24,MATCH(A187,'Holiday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17353</v>
      </c>
      <c r="AE187" s="5">
        <f t="shared" si="19"/>
        <v>17353</v>
      </c>
      <c r="AG187" s="2">
        <f t="shared" si="20"/>
        <v>6</v>
      </c>
      <c r="AH187" s="2">
        <f t="shared" si="21"/>
        <v>2025</v>
      </c>
      <c r="AJ187" s="5">
        <f t="shared" si="22"/>
        <v>1851</v>
      </c>
      <c r="AK187" s="2">
        <f t="shared" si="23"/>
        <v>1</v>
      </c>
    </row>
    <row r="188" spans="1:37">
      <c r="A188" s="17">
        <v>45837</v>
      </c>
      <c r="B188" s="19">
        <v>1851</v>
      </c>
      <c r="C188" s="19">
        <v>1851</v>
      </c>
      <c r="D188" s="19">
        <v>1851</v>
      </c>
      <c r="E188" s="19">
        <v>1851</v>
      </c>
      <c r="F188" s="19">
        <v>1851</v>
      </c>
      <c r="G188" s="19">
        <v>1851</v>
      </c>
      <c r="H188" s="19">
        <v>694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1851</v>
      </c>
      <c r="X188" s="19">
        <v>1851</v>
      </c>
      <c r="Y188" s="19">
        <v>1851</v>
      </c>
      <c r="Z188" s="38">
        <v>0</v>
      </c>
      <c r="AA188" s="2">
        <f>IFERROR(INDEX('Holiday Schedule'!$D$3:$D$24,MATCH(A188,'Holiday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17353</v>
      </c>
      <c r="AE188" s="5">
        <f t="shared" si="19"/>
        <v>17353</v>
      </c>
      <c r="AG188" s="2">
        <f t="shared" si="20"/>
        <v>6</v>
      </c>
      <c r="AH188" s="2">
        <f t="shared" si="21"/>
        <v>2025</v>
      </c>
      <c r="AJ188" s="5">
        <f t="shared" si="22"/>
        <v>1851</v>
      </c>
      <c r="AK188" s="2">
        <f t="shared" si="23"/>
        <v>1</v>
      </c>
    </row>
    <row r="189" spans="1:37">
      <c r="A189" s="17">
        <v>45838</v>
      </c>
      <c r="B189" s="38">
        <v>2102</v>
      </c>
      <c r="C189" s="38">
        <v>2147</v>
      </c>
      <c r="D189" s="38">
        <v>2180</v>
      </c>
      <c r="E189" s="38">
        <v>2134</v>
      </c>
      <c r="F189" s="38">
        <v>2099</v>
      </c>
      <c r="G189" s="38">
        <v>1922</v>
      </c>
      <c r="H189" s="38">
        <v>625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2115</v>
      </c>
      <c r="X189" s="38">
        <v>2305</v>
      </c>
      <c r="Y189" s="38">
        <v>2281</v>
      </c>
      <c r="Z189" s="38">
        <v>0</v>
      </c>
      <c r="AA189" s="2">
        <f>IFERROR(INDEX('Holiday Schedule'!$D$3:$D$24,MATCH(A189,'Holiday Schedule'!$C$3:$C$24,0)),0)</f>
        <v>0</v>
      </c>
      <c r="AB189" s="2">
        <f t="shared" si="16"/>
        <v>2</v>
      </c>
      <c r="AC189" s="2">
        <f t="shared" si="17"/>
        <v>4420</v>
      </c>
      <c r="AD189" s="5">
        <f t="shared" si="18"/>
        <v>15490</v>
      </c>
      <c r="AE189" s="5">
        <f t="shared" si="19"/>
        <v>19910</v>
      </c>
      <c r="AG189" s="2">
        <f t="shared" si="20"/>
        <v>6</v>
      </c>
      <c r="AH189" s="2">
        <f t="shared" si="21"/>
        <v>2025</v>
      </c>
      <c r="AJ189" s="5">
        <f t="shared" si="22"/>
        <v>2305</v>
      </c>
      <c r="AK189" s="2">
        <f t="shared" si="23"/>
        <v>23</v>
      </c>
    </row>
    <row r="190" spans="1:37">
      <c r="A190" s="17">
        <v>45839</v>
      </c>
      <c r="B190" s="38">
        <v>2025.38</v>
      </c>
      <c r="C190" s="38">
        <v>2145.3000000000002</v>
      </c>
      <c r="D190" s="38">
        <v>2193.08</v>
      </c>
      <c r="E190" s="38">
        <v>2223.04</v>
      </c>
      <c r="F190" s="38">
        <v>2368.0500000000002</v>
      </c>
      <c r="G190" s="38">
        <v>2403.61</v>
      </c>
      <c r="H190" s="38">
        <v>2175.1999999999998</v>
      </c>
      <c r="I190" s="38">
        <v>2013.68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1833.05</v>
      </c>
      <c r="Y190" s="38">
        <v>1990.35</v>
      </c>
      <c r="Z190" s="38">
        <v>0</v>
      </c>
      <c r="AA190" s="2">
        <f>IFERROR(INDEX('Holiday Schedule'!$D$3:$D$24,MATCH(A190,'Holiday Schedule'!$C$3:$C$24,0)),0)</f>
        <v>0</v>
      </c>
      <c r="AB190" s="2">
        <f t="shared" si="16"/>
        <v>3</v>
      </c>
      <c r="AC190" s="2">
        <f t="shared" si="17"/>
        <v>3846.73</v>
      </c>
      <c r="AD190" s="5">
        <f t="shared" si="18"/>
        <v>17524.009999999998</v>
      </c>
      <c r="AE190" s="5">
        <f t="shared" si="19"/>
        <v>21370.739999999998</v>
      </c>
      <c r="AG190" s="2">
        <f t="shared" si="20"/>
        <v>7</v>
      </c>
      <c r="AH190" s="2">
        <f t="shared" si="21"/>
        <v>2025</v>
      </c>
      <c r="AJ190" s="5">
        <f t="shared" si="22"/>
        <v>2403.61</v>
      </c>
      <c r="AK190" s="2">
        <f t="shared" si="23"/>
        <v>6</v>
      </c>
    </row>
    <row r="191" spans="1:37">
      <c r="A191" s="17">
        <v>45840</v>
      </c>
      <c r="B191" s="38">
        <v>2156.2800000000002</v>
      </c>
      <c r="C191" s="38">
        <v>2255.48</v>
      </c>
      <c r="D191" s="38">
        <v>2319.33</v>
      </c>
      <c r="E191" s="38">
        <v>2420.9699999999998</v>
      </c>
      <c r="F191" s="38">
        <v>2569.89</v>
      </c>
      <c r="G191" s="38">
        <v>2542.7399999999998</v>
      </c>
      <c r="H191" s="38">
        <v>2357.5500000000002</v>
      </c>
      <c r="I191" s="38">
        <v>1858.93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2081.5</v>
      </c>
      <c r="Y191" s="38">
        <v>2151.12</v>
      </c>
      <c r="Z191" s="38">
        <v>0</v>
      </c>
      <c r="AA191" s="2">
        <f>IFERROR(INDEX('Holiday Schedule'!$D$3:$D$24,MATCH(A191,'Holiday Schedule'!$C$3:$C$24,0)),0)</f>
        <v>0</v>
      </c>
      <c r="AB191" s="2">
        <f t="shared" si="16"/>
        <v>4</v>
      </c>
      <c r="AC191" s="2">
        <f t="shared" si="17"/>
        <v>3940.4300000000003</v>
      </c>
      <c r="AD191" s="5">
        <f t="shared" si="18"/>
        <v>18773.359999999997</v>
      </c>
      <c r="AE191" s="5">
        <f t="shared" si="19"/>
        <v>22713.789999999997</v>
      </c>
      <c r="AG191" s="2">
        <f t="shared" si="20"/>
        <v>7</v>
      </c>
      <c r="AH191" s="2">
        <f t="shared" si="21"/>
        <v>2025</v>
      </c>
      <c r="AJ191" s="5">
        <f t="shared" si="22"/>
        <v>2569.89</v>
      </c>
      <c r="AK191" s="2">
        <f t="shared" si="23"/>
        <v>5</v>
      </c>
    </row>
    <row r="192" spans="1:37">
      <c r="A192" s="17">
        <v>45841</v>
      </c>
      <c r="B192" s="38">
        <v>2328.88</v>
      </c>
      <c r="C192" s="38">
        <v>2347.77</v>
      </c>
      <c r="D192" s="38">
        <v>2403.69</v>
      </c>
      <c r="E192" s="38">
        <v>2420</v>
      </c>
      <c r="F192" s="38">
        <v>2579.69</v>
      </c>
      <c r="G192" s="38">
        <v>2445.71</v>
      </c>
      <c r="H192" s="38">
        <v>2290.91</v>
      </c>
      <c r="I192" s="38">
        <v>1846.02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1802.62</v>
      </c>
      <c r="Y192" s="38">
        <v>1912.05</v>
      </c>
      <c r="Z192" s="38">
        <v>0</v>
      </c>
      <c r="AA192" s="2">
        <f>IFERROR(INDEX('Holiday Schedule'!$D$3:$D$24,MATCH(A192,'Holiday Schedule'!$C$3:$C$24,0)),0)</f>
        <v>0</v>
      </c>
      <c r="AB192" s="2">
        <f t="shared" si="16"/>
        <v>5</v>
      </c>
      <c r="AC192" s="2">
        <f t="shared" si="17"/>
        <v>3648.64</v>
      </c>
      <c r="AD192" s="5">
        <f t="shared" si="18"/>
        <v>18728.7</v>
      </c>
      <c r="AE192" s="5">
        <f t="shared" si="19"/>
        <v>22377.34</v>
      </c>
      <c r="AG192" s="2">
        <f t="shared" si="20"/>
        <v>7</v>
      </c>
      <c r="AH192" s="2">
        <f t="shared" si="21"/>
        <v>2025</v>
      </c>
      <c r="AJ192" s="5">
        <f t="shared" si="22"/>
        <v>2579.69</v>
      </c>
      <c r="AK192" s="2">
        <f t="shared" si="23"/>
        <v>5</v>
      </c>
    </row>
    <row r="193" spans="1:37">
      <c r="A193" s="17">
        <v>45842</v>
      </c>
      <c r="B193" s="38">
        <v>2061.7600000000002</v>
      </c>
      <c r="C193" s="38">
        <v>2145.1</v>
      </c>
      <c r="D193" s="38">
        <v>2196.21</v>
      </c>
      <c r="E193" s="38">
        <v>2230.54</v>
      </c>
      <c r="F193" s="38">
        <v>2308.2800000000002</v>
      </c>
      <c r="G193" s="38">
        <v>2151.29</v>
      </c>
      <c r="H193" s="38">
        <v>1968.85</v>
      </c>
      <c r="I193" s="38">
        <v>1541.98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1567.33</v>
      </c>
      <c r="Y193" s="38">
        <v>1747.31</v>
      </c>
      <c r="Z193" s="38">
        <v>0</v>
      </c>
      <c r="AA193" s="2">
        <f>IFERROR(INDEX('Holiday Schedule'!$D$3:$D$24,MATCH(A193,'Holiday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19918.650000000005</v>
      </c>
      <c r="AE193" s="5">
        <f t="shared" si="19"/>
        <v>19918.650000000005</v>
      </c>
      <c r="AG193" s="2">
        <f t="shared" si="20"/>
        <v>7</v>
      </c>
      <c r="AH193" s="2">
        <f t="shared" si="21"/>
        <v>2025</v>
      </c>
      <c r="AJ193" s="5">
        <f t="shared" si="22"/>
        <v>2308.2800000000002</v>
      </c>
      <c r="AK193" s="2">
        <f t="shared" si="23"/>
        <v>5</v>
      </c>
    </row>
    <row r="194" spans="1:37">
      <c r="A194" s="17">
        <v>45843</v>
      </c>
      <c r="B194" s="38">
        <v>1867.45</v>
      </c>
      <c r="C194" s="38">
        <v>1959.37</v>
      </c>
      <c r="D194" s="38">
        <v>2042.2</v>
      </c>
      <c r="E194" s="38">
        <v>2066.4299999999998</v>
      </c>
      <c r="F194" s="38">
        <v>2119.1</v>
      </c>
      <c r="G194" s="38">
        <v>1959.57</v>
      </c>
      <c r="H194" s="38">
        <v>1761.64</v>
      </c>
      <c r="I194" s="38">
        <v>1339.21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1757.69</v>
      </c>
      <c r="Y194" s="38">
        <v>1866.73</v>
      </c>
      <c r="Z194" s="38">
        <v>0</v>
      </c>
      <c r="AA194" s="2">
        <f>IFERROR(INDEX('Holiday Schedule'!$D$3:$D$24,MATCH(A194,'Holiday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18739.389999999996</v>
      </c>
      <c r="AE194" s="5">
        <f t="shared" si="19"/>
        <v>18739.389999999996</v>
      </c>
      <c r="AG194" s="2">
        <f t="shared" si="20"/>
        <v>7</v>
      </c>
      <c r="AH194" s="2">
        <f t="shared" si="21"/>
        <v>2025</v>
      </c>
      <c r="AJ194" s="5">
        <f t="shared" si="22"/>
        <v>2119.1</v>
      </c>
      <c r="AK194" s="2">
        <f t="shared" si="23"/>
        <v>5</v>
      </c>
    </row>
    <row r="195" spans="1:37">
      <c r="A195" s="17">
        <v>45844</v>
      </c>
      <c r="B195" s="38">
        <v>2029.17</v>
      </c>
      <c r="C195" s="38">
        <v>2166.91</v>
      </c>
      <c r="D195" s="38">
        <v>2250.7600000000002</v>
      </c>
      <c r="E195" s="38">
        <v>2278</v>
      </c>
      <c r="F195" s="38">
        <v>2329.63</v>
      </c>
      <c r="G195" s="38">
        <v>2162.67</v>
      </c>
      <c r="H195" s="38">
        <v>2045.45</v>
      </c>
      <c r="I195" s="38">
        <v>1659.72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2083.4699999999998</v>
      </c>
      <c r="Y195" s="38">
        <v>2217.02</v>
      </c>
      <c r="Z195" s="38">
        <v>0</v>
      </c>
      <c r="AA195" s="2">
        <f>IFERROR(INDEX('Holiday Schedule'!$D$3:$D$24,MATCH(A195,'Holiday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21222.800000000003</v>
      </c>
      <c r="AE195" s="5">
        <f t="shared" si="19"/>
        <v>21222.800000000003</v>
      </c>
      <c r="AG195" s="2">
        <f t="shared" si="20"/>
        <v>7</v>
      </c>
      <c r="AH195" s="2">
        <f t="shared" si="21"/>
        <v>2025</v>
      </c>
      <c r="AJ195" s="5">
        <f t="shared" si="22"/>
        <v>2329.63</v>
      </c>
      <c r="AK195" s="2">
        <f t="shared" si="23"/>
        <v>5</v>
      </c>
    </row>
    <row r="196" spans="1:37">
      <c r="A196" s="17">
        <v>45845</v>
      </c>
      <c r="B196" s="38">
        <v>2345</v>
      </c>
      <c r="C196" s="38">
        <v>2455.0500000000002</v>
      </c>
      <c r="D196" s="38">
        <v>2527.31</v>
      </c>
      <c r="E196" s="38">
        <v>2570.98</v>
      </c>
      <c r="F196" s="38">
        <v>2686.44</v>
      </c>
      <c r="G196" s="38">
        <v>2659.22</v>
      </c>
      <c r="H196" s="38">
        <v>2488.2800000000002</v>
      </c>
      <c r="I196" s="38">
        <v>2035.21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2010.5</v>
      </c>
      <c r="Y196" s="38">
        <v>2146.35</v>
      </c>
      <c r="Z196" s="38">
        <v>0</v>
      </c>
      <c r="AA196" s="2">
        <f>IFERROR(INDEX('Holiday Schedule'!$D$3:$D$24,MATCH(A196,'Holiday Schedule'!$C$3:$C$24,0)),0)</f>
        <v>0</v>
      </c>
      <c r="AB196" s="2">
        <f t="shared" si="16"/>
        <v>2</v>
      </c>
      <c r="AC196" s="2">
        <f t="shared" si="17"/>
        <v>4045.71</v>
      </c>
      <c r="AD196" s="5">
        <f t="shared" si="18"/>
        <v>19878.629999999997</v>
      </c>
      <c r="AE196" s="5">
        <f t="shared" si="19"/>
        <v>23924.339999999997</v>
      </c>
      <c r="AG196" s="2">
        <f t="shared" si="20"/>
        <v>7</v>
      </c>
      <c r="AH196" s="2">
        <f t="shared" si="21"/>
        <v>2025</v>
      </c>
      <c r="AJ196" s="5">
        <f t="shared" si="22"/>
        <v>2686.44</v>
      </c>
      <c r="AK196" s="2">
        <f t="shared" si="23"/>
        <v>5</v>
      </c>
    </row>
    <row r="197" spans="1:37">
      <c r="A197" s="17">
        <v>45846</v>
      </c>
      <c r="B197" s="38">
        <v>2328.3000000000002</v>
      </c>
      <c r="C197" s="38">
        <v>2482.0100000000002</v>
      </c>
      <c r="D197" s="38">
        <v>2542.35</v>
      </c>
      <c r="E197" s="38">
        <v>2545.92</v>
      </c>
      <c r="F197" s="38">
        <v>2737.11</v>
      </c>
      <c r="G197" s="38">
        <v>2641.57</v>
      </c>
      <c r="H197" s="38">
        <v>2662.68</v>
      </c>
      <c r="I197" s="38">
        <v>2305.5100000000002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1793.87</v>
      </c>
      <c r="Y197" s="38">
        <v>1880.66</v>
      </c>
      <c r="Z197" s="38">
        <v>0</v>
      </c>
      <c r="AA197" s="2">
        <f>IFERROR(INDEX('Holiday Schedule'!$D$3:$D$24,MATCH(A197,'Holiday Schedule'!$C$3:$C$24,0)),0)</f>
        <v>0</v>
      </c>
      <c r="AB197" s="2">
        <f t="shared" si="16"/>
        <v>3</v>
      </c>
      <c r="AC197" s="2">
        <f t="shared" si="17"/>
        <v>4099.38</v>
      </c>
      <c r="AD197" s="5">
        <f t="shared" si="18"/>
        <v>19820.599999999995</v>
      </c>
      <c r="AE197" s="5">
        <f t="shared" si="19"/>
        <v>23919.979999999996</v>
      </c>
      <c r="AG197" s="2">
        <f t="shared" si="20"/>
        <v>7</v>
      </c>
      <c r="AH197" s="2">
        <f t="shared" si="21"/>
        <v>2025</v>
      </c>
      <c r="AJ197" s="5">
        <f t="shared" si="22"/>
        <v>2737.11</v>
      </c>
      <c r="AK197" s="2">
        <f t="shared" si="23"/>
        <v>5</v>
      </c>
    </row>
    <row r="198" spans="1:37">
      <c r="A198" s="17">
        <v>45847</v>
      </c>
      <c r="B198" s="38">
        <v>2057.48</v>
      </c>
      <c r="C198" s="38">
        <v>2117.6</v>
      </c>
      <c r="D198" s="38">
        <v>2218.87</v>
      </c>
      <c r="E198" s="38">
        <v>2253.23</v>
      </c>
      <c r="F198" s="38">
        <v>2444.91</v>
      </c>
      <c r="G198" s="38">
        <v>2358.5300000000002</v>
      </c>
      <c r="H198" s="38">
        <v>2299.0500000000002</v>
      </c>
      <c r="I198" s="38">
        <v>1855.58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1841.77</v>
      </c>
      <c r="Y198" s="38">
        <v>1962.27</v>
      </c>
      <c r="Z198" s="38">
        <v>0</v>
      </c>
      <c r="AA198" s="2">
        <f>IFERROR(INDEX('Holiday Schedule'!$D$3:$D$24,MATCH(A198,'Holiday Schedule'!$C$3:$C$24,0)),0)</f>
        <v>0</v>
      </c>
      <c r="AB198" s="2">
        <f t="shared" si="16"/>
        <v>4</v>
      </c>
      <c r="AC198" s="2">
        <f t="shared" si="17"/>
        <v>3697.35</v>
      </c>
      <c r="AD198" s="5">
        <f t="shared" si="18"/>
        <v>17711.940000000002</v>
      </c>
      <c r="AE198" s="5">
        <f t="shared" si="19"/>
        <v>21409.29</v>
      </c>
      <c r="AG198" s="2">
        <f t="shared" si="20"/>
        <v>7</v>
      </c>
      <c r="AH198" s="2">
        <f t="shared" si="21"/>
        <v>2025</v>
      </c>
      <c r="AJ198" s="5">
        <f t="shared" si="22"/>
        <v>2444.91</v>
      </c>
      <c r="AK198" s="2">
        <f t="shared" si="23"/>
        <v>5</v>
      </c>
    </row>
    <row r="199" spans="1:37">
      <c r="A199" s="17">
        <v>45848</v>
      </c>
      <c r="B199" s="38">
        <v>2065.4899999999998</v>
      </c>
      <c r="C199" s="38">
        <v>2219.59</v>
      </c>
      <c r="D199" s="38">
        <v>2297.04</v>
      </c>
      <c r="E199" s="38">
        <v>2337.71</v>
      </c>
      <c r="F199" s="38">
        <v>2471.2399999999998</v>
      </c>
      <c r="G199" s="38">
        <v>2510.13</v>
      </c>
      <c r="H199" s="38">
        <v>2475.1799999999998</v>
      </c>
      <c r="I199" s="38">
        <v>2155.91</v>
      </c>
      <c r="J199" s="38">
        <v>0</v>
      </c>
      <c r="K199" s="38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1721.39</v>
      </c>
      <c r="Y199" s="38">
        <v>1853.94</v>
      </c>
      <c r="Z199" s="38">
        <v>0</v>
      </c>
      <c r="AA199" s="2">
        <f>IFERROR(INDEX('Holiday Schedule'!$D$3:$D$24,MATCH(A199,'Holiday Schedule'!$C$3:$C$24,0)),0)</f>
        <v>0</v>
      </c>
      <c r="AB199" s="2">
        <f t="shared" si="16"/>
        <v>5</v>
      </c>
      <c r="AC199" s="2">
        <f t="shared" si="17"/>
        <v>3877.3</v>
      </c>
      <c r="AD199" s="5">
        <f t="shared" si="18"/>
        <v>18230.32</v>
      </c>
      <c r="AE199" s="5">
        <f t="shared" si="19"/>
        <v>22107.62</v>
      </c>
      <c r="AG199" s="2">
        <f t="shared" si="20"/>
        <v>7</v>
      </c>
      <c r="AH199" s="2">
        <f t="shared" si="21"/>
        <v>2025</v>
      </c>
      <c r="AJ199" s="5">
        <f t="shared" si="22"/>
        <v>2510.13</v>
      </c>
      <c r="AK199" s="2">
        <f t="shared" si="23"/>
        <v>6</v>
      </c>
    </row>
    <row r="200" spans="1:37">
      <c r="A200" s="17">
        <v>45849</v>
      </c>
      <c r="B200" s="38">
        <v>2012.06</v>
      </c>
      <c r="C200" s="38">
        <v>2098.11</v>
      </c>
      <c r="D200" s="38">
        <v>2207.0100000000002</v>
      </c>
      <c r="E200" s="38">
        <v>2256.62</v>
      </c>
      <c r="F200" s="38">
        <v>2429.7399999999998</v>
      </c>
      <c r="G200" s="38">
        <v>2393.6799999999998</v>
      </c>
      <c r="H200" s="38">
        <v>2361.48</v>
      </c>
      <c r="I200" s="38">
        <v>2083.0300000000002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1821.89</v>
      </c>
      <c r="Y200" s="38">
        <v>1923.43</v>
      </c>
      <c r="Z200" s="38">
        <v>0</v>
      </c>
      <c r="AA200" s="2">
        <f>IFERROR(INDEX('Holiday Schedule'!$D$3:$D$24,MATCH(A200,'Holiday Schedule'!$C$3:$C$24,0)),0)</f>
        <v>0</v>
      </c>
      <c r="AB200" s="2">
        <f t="shared" si="16"/>
        <v>6</v>
      </c>
      <c r="AC200" s="2">
        <f t="shared" si="17"/>
        <v>3904.92</v>
      </c>
      <c r="AD200" s="5">
        <f t="shared" si="18"/>
        <v>17682.129999999997</v>
      </c>
      <c r="AE200" s="5">
        <f t="shared" si="19"/>
        <v>21587.05</v>
      </c>
      <c r="AG200" s="2">
        <f t="shared" si="20"/>
        <v>7</v>
      </c>
      <c r="AH200" s="2">
        <f t="shared" si="21"/>
        <v>2025</v>
      </c>
      <c r="AJ200" s="5">
        <f t="shared" si="22"/>
        <v>2429.7399999999998</v>
      </c>
      <c r="AK200" s="2">
        <f t="shared" si="23"/>
        <v>5</v>
      </c>
    </row>
    <row r="201" spans="1:37">
      <c r="A201" s="17">
        <v>45850</v>
      </c>
      <c r="B201" s="38">
        <v>2113.6</v>
      </c>
      <c r="C201" s="38">
        <v>2145.65</v>
      </c>
      <c r="D201" s="38">
        <v>2218.21</v>
      </c>
      <c r="E201" s="38">
        <v>2234.67</v>
      </c>
      <c r="F201" s="38">
        <v>2313.84</v>
      </c>
      <c r="G201" s="38">
        <v>2213</v>
      </c>
      <c r="H201" s="38">
        <v>2140.9</v>
      </c>
      <c r="I201" s="38">
        <v>1834.72</v>
      </c>
      <c r="J201" s="38">
        <v>0</v>
      </c>
      <c r="K201" s="38">
        <v>0</v>
      </c>
      <c r="L201" s="38">
        <v>0</v>
      </c>
      <c r="M201" s="38">
        <v>0</v>
      </c>
      <c r="N201" s="38">
        <v>0</v>
      </c>
      <c r="O201" s="38">
        <v>0</v>
      </c>
      <c r="P201" s="38">
        <v>0</v>
      </c>
      <c r="Q201" s="38">
        <v>0</v>
      </c>
      <c r="R201" s="38">
        <v>0</v>
      </c>
      <c r="S201" s="38">
        <v>0</v>
      </c>
      <c r="T201" s="38">
        <v>0</v>
      </c>
      <c r="U201" s="38">
        <v>0</v>
      </c>
      <c r="V201" s="38">
        <v>0</v>
      </c>
      <c r="W201" s="38">
        <v>0</v>
      </c>
      <c r="X201" s="38">
        <v>1686.21</v>
      </c>
      <c r="Y201" s="38">
        <v>1798.66</v>
      </c>
      <c r="Z201" s="38">
        <v>0</v>
      </c>
      <c r="AA201" s="2">
        <f>IFERROR(INDEX('Holiday Schedule'!$D$3:$D$24,MATCH(A201,'Holiday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20699.46</v>
      </c>
      <c r="AE201" s="5">
        <f t="shared" si="19"/>
        <v>20699.46</v>
      </c>
      <c r="AG201" s="2">
        <f t="shared" si="20"/>
        <v>7</v>
      </c>
      <c r="AH201" s="2">
        <f t="shared" si="21"/>
        <v>2025</v>
      </c>
      <c r="AJ201" s="5">
        <f t="shared" si="22"/>
        <v>2313.84</v>
      </c>
      <c r="AK201" s="2">
        <f t="shared" si="23"/>
        <v>5</v>
      </c>
    </row>
    <row r="202" spans="1:37">
      <c r="A202" s="17">
        <v>45851</v>
      </c>
      <c r="B202" s="38">
        <v>1990.09</v>
      </c>
      <c r="C202" s="38">
        <v>2086.39</v>
      </c>
      <c r="D202" s="38">
        <v>2188.33</v>
      </c>
      <c r="E202" s="38">
        <v>2173.4899999999998</v>
      </c>
      <c r="F202" s="38">
        <v>2257.2399999999998</v>
      </c>
      <c r="G202" s="38">
        <v>2208.39</v>
      </c>
      <c r="H202" s="38">
        <v>2100.06</v>
      </c>
      <c r="I202" s="38">
        <v>1867.86</v>
      </c>
      <c r="J202" s="38">
        <v>0</v>
      </c>
      <c r="K202" s="38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38">
        <v>0</v>
      </c>
      <c r="R202" s="38">
        <v>0</v>
      </c>
      <c r="S202" s="38">
        <v>0</v>
      </c>
      <c r="T202" s="38">
        <v>0</v>
      </c>
      <c r="U202" s="38">
        <v>0</v>
      </c>
      <c r="V202" s="38">
        <v>0</v>
      </c>
      <c r="W202" s="38">
        <v>0</v>
      </c>
      <c r="X202" s="38">
        <v>1713.11</v>
      </c>
      <c r="Y202" s="38">
        <v>1809.42</v>
      </c>
      <c r="Z202" s="38">
        <v>0</v>
      </c>
      <c r="AA202" s="2">
        <f>IFERROR(INDEX('Holiday Schedule'!$D$3:$D$24,MATCH(A202,'Holiday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20394.379999999997</v>
      </c>
      <c r="AE202" s="5">
        <f t="shared" ref="AE202:AE265" si="27">SUM(B202:Y202)</f>
        <v>20394.379999999997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2257.2399999999998</v>
      </c>
      <c r="AK202" s="2">
        <f t="shared" ref="AK202:AK265" si="31">IF(AE202&gt;0,INDEX(B$8:Y$8,MATCH(AJ202,B202:Y202,0)),"")</f>
        <v>5</v>
      </c>
    </row>
    <row r="203" spans="1:37">
      <c r="A203" s="17">
        <v>45852</v>
      </c>
      <c r="B203" s="38">
        <v>1946.74</v>
      </c>
      <c r="C203" s="38">
        <v>1986.53</v>
      </c>
      <c r="D203" s="38">
        <v>2086.9899999999998</v>
      </c>
      <c r="E203" s="38">
        <v>2172.5500000000002</v>
      </c>
      <c r="F203" s="38">
        <v>2337.41</v>
      </c>
      <c r="G203" s="38">
        <v>2364.2800000000002</v>
      </c>
      <c r="H203" s="38">
        <v>2321.58</v>
      </c>
      <c r="I203" s="38">
        <v>2037.31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8">
        <v>0</v>
      </c>
      <c r="P203" s="38">
        <v>0</v>
      </c>
      <c r="Q203" s="38">
        <v>0</v>
      </c>
      <c r="R203" s="38">
        <v>0</v>
      </c>
      <c r="S203" s="38">
        <v>0</v>
      </c>
      <c r="T203" s="38">
        <v>0</v>
      </c>
      <c r="U203" s="38">
        <v>0</v>
      </c>
      <c r="V203" s="38">
        <v>0</v>
      </c>
      <c r="W203" s="38">
        <v>0</v>
      </c>
      <c r="X203" s="38">
        <v>1708.48</v>
      </c>
      <c r="Y203" s="38">
        <v>1832.39</v>
      </c>
      <c r="Z203" s="38">
        <v>0</v>
      </c>
      <c r="AA203" s="2">
        <f>IFERROR(INDEX('Holiday Schedule'!$D$3:$D$24,MATCH(A203,'Holiday Schedule'!$C$3:$C$24,0)),0)</f>
        <v>0</v>
      </c>
      <c r="AB203" s="2">
        <f t="shared" si="24"/>
        <v>2</v>
      </c>
      <c r="AC203" s="2">
        <f t="shared" si="25"/>
        <v>3745.79</v>
      </c>
      <c r="AD203" s="5">
        <f t="shared" si="26"/>
        <v>17048.47</v>
      </c>
      <c r="AE203" s="5">
        <f t="shared" si="27"/>
        <v>20794.260000000002</v>
      </c>
      <c r="AG203" s="2">
        <f t="shared" si="28"/>
        <v>7</v>
      </c>
      <c r="AH203" s="2">
        <f t="shared" si="29"/>
        <v>2025</v>
      </c>
      <c r="AJ203" s="5">
        <f t="shared" si="30"/>
        <v>2364.2800000000002</v>
      </c>
      <c r="AK203" s="2">
        <f t="shared" si="31"/>
        <v>6</v>
      </c>
    </row>
    <row r="204" spans="1:37">
      <c r="A204" s="17">
        <v>45853</v>
      </c>
      <c r="B204" s="38">
        <v>2006.84</v>
      </c>
      <c r="C204" s="38">
        <v>2092.21</v>
      </c>
      <c r="D204" s="38">
        <v>2181.19</v>
      </c>
      <c r="E204" s="38">
        <v>2245.15</v>
      </c>
      <c r="F204" s="38">
        <v>2438.85</v>
      </c>
      <c r="G204" s="38">
        <v>2431.8000000000002</v>
      </c>
      <c r="H204" s="38">
        <v>2416.71</v>
      </c>
      <c r="I204" s="38">
        <v>2034.46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38">
        <v>0</v>
      </c>
      <c r="P204" s="38">
        <v>0</v>
      </c>
      <c r="Q204" s="38">
        <v>0</v>
      </c>
      <c r="R204" s="38">
        <v>0</v>
      </c>
      <c r="S204" s="38">
        <v>0</v>
      </c>
      <c r="T204" s="38">
        <v>0</v>
      </c>
      <c r="U204" s="38">
        <v>0</v>
      </c>
      <c r="V204" s="38">
        <v>0</v>
      </c>
      <c r="W204" s="38">
        <v>0</v>
      </c>
      <c r="X204" s="38">
        <v>2035.66</v>
      </c>
      <c r="Y204" s="38">
        <v>2204.4499999999998</v>
      </c>
      <c r="Z204" s="38">
        <v>0</v>
      </c>
      <c r="AA204" s="2">
        <f>IFERROR(INDEX('Holiday Schedule'!$D$3:$D$24,MATCH(A204,'Holiday Schedule'!$C$3:$C$24,0)),0)</f>
        <v>0</v>
      </c>
      <c r="AB204" s="2">
        <f t="shared" si="24"/>
        <v>3</v>
      </c>
      <c r="AC204" s="2">
        <f t="shared" si="25"/>
        <v>4070.12</v>
      </c>
      <c r="AD204" s="5">
        <f t="shared" si="26"/>
        <v>18017.2</v>
      </c>
      <c r="AE204" s="5">
        <f t="shared" si="27"/>
        <v>22087.32</v>
      </c>
      <c r="AG204" s="2">
        <f t="shared" si="28"/>
        <v>7</v>
      </c>
      <c r="AH204" s="2">
        <f t="shared" si="29"/>
        <v>2025</v>
      </c>
      <c r="AJ204" s="5">
        <f t="shared" si="30"/>
        <v>2438.85</v>
      </c>
      <c r="AK204" s="2">
        <f t="shared" si="31"/>
        <v>5</v>
      </c>
    </row>
    <row r="205" spans="1:37">
      <c r="A205" s="17">
        <v>45854</v>
      </c>
      <c r="B205" s="38">
        <v>2332.6999999999998</v>
      </c>
      <c r="C205" s="38">
        <v>2443.15</v>
      </c>
      <c r="D205" s="38">
        <v>2517.0500000000002</v>
      </c>
      <c r="E205" s="38">
        <v>2553.9899999999998</v>
      </c>
      <c r="F205" s="38">
        <v>2696.01</v>
      </c>
      <c r="G205" s="38">
        <v>2623.73</v>
      </c>
      <c r="H205" s="38">
        <v>2486.09</v>
      </c>
      <c r="I205" s="38">
        <v>2022.42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8">
        <v>0</v>
      </c>
      <c r="P205" s="38">
        <v>0</v>
      </c>
      <c r="Q205" s="38">
        <v>0</v>
      </c>
      <c r="R205" s="38">
        <v>0</v>
      </c>
      <c r="S205" s="38">
        <v>0</v>
      </c>
      <c r="T205" s="38">
        <v>0</v>
      </c>
      <c r="U205" s="38">
        <v>0</v>
      </c>
      <c r="V205" s="38">
        <v>0</v>
      </c>
      <c r="W205" s="38">
        <v>0</v>
      </c>
      <c r="X205" s="38">
        <v>2101.2399999999998</v>
      </c>
      <c r="Y205" s="38">
        <v>2234.06</v>
      </c>
      <c r="Z205" s="38">
        <v>0</v>
      </c>
      <c r="AA205" s="2">
        <f>IFERROR(INDEX('Holiday Schedule'!$D$3:$D$24,MATCH(A205,'Holiday Schedule'!$C$3:$C$24,0)),0)</f>
        <v>0</v>
      </c>
      <c r="AB205" s="2">
        <f t="shared" si="24"/>
        <v>4</v>
      </c>
      <c r="AC205" s="2">
        <f t="shared" si="25"/>
        <v>4123.66</v>
      </c>
      <c r="AD205" s="5">
        <f t="shared" si="26"/>
        <v>19886.78</v>
      </c>
      <c r="AE205" s="5">
        <f t="shared" si="27"/>
        <v>24010.44</v>
      </c>
      <c r="AG205" s="2">
        <f t="shared" si="28"/>
        <v>7</v>
      </c>
      <c r="AH205" s="2">
        <f t="shared" si="29"/>
        <v>2025</v>
      </c>
      <c r="AJ205" s="5">
        <f t="shared" si="30"/>
        <v>2696.01</v>
      </c>
      <c r="AK205" s="2">
        <f t="shared" si="31"/>
        <v>5</v>
      </c>
    </row>
    <row r="206" spans="1:37">
      <c r="A206" s="17">
        <v>45855</v>
      </c>
      <c r="B206" s="38">
        <v>2361.88</v>
      </c>
      <c r="C206" s="38">
        <v>2481.09</v>
      </c>
      <c r="D206" s="38">
        <v>2533.92</v>
      </c>
      <c r="E206" s="38">
        <v>2607.48</v>
      </c>
      <c r="F206" s="38">
        <v>2727.88</v>
      </c>
      <c r="G206" s="38">
        <v>2723.59</v>
      </c>
      <c r="H206" s="38">
        <v>2644.88</v>
      </c>
      <c r="I206" s="38">
        <v>2289.3200000000002</v>
      </c>
      <c r="J206" s="38">
        <v>0</v>
      </c>
      <c r="K206" s="38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38">
        <v>0</v>
      </c>
      <c r="R206" s="38">
        <v>0</v>
      </c>
      <c r="S206" s="38">
        <v>0</v>
      </c>
      <c r="T206" s="38">
        <v>0</v>
      </c>
      <c r="U206" s="38">
        <v>0</v>
      </c>
      <c r="V206" s="38">
        <v>0</v>
      </c>
      <c r="W206" s="38">
        <v>0</v>
      </c>
      <c r="X206" s="38">
        <v>1900.6</v>
      </c>
      <c r="Y206" s="38">
        <v>2016.17</v>
      </c>
      <c r="Z206" s="38">
        <v>0</v>
      </c>
      <c r="AA206" s="2">
        <f>IFERROR(INDEX('Holiday Schedule'!$D$3:$D$24,MATCH(A206,'Holiday Schedule'!$C$3:$C$24,0)),0)</f>
        <v>0</v>
      </c>
      <c r="AB206" s="2">
        <f t="shared" si="24"/>
        <v>5</v>
      </c>
      <c r="AC206" s="2">
        <f t="shared" si="25"/>
        <v>4189.92</v>
      </c>
      <c r="AD206" s="5">
        <f t="shared" si="26"/>
        <v>20096.89</v>
      </c>
      <c r="AE206" s="5">
        <f t="shared" si="27"/>
        <v>24286.809999999998</v>
      </c>
      <c r="AG206" s="2">
        <f t="shared" si="28"/>
        <v>7</v>
      </c>
      <c r="AH206" s="2">
        <f t="shared" si="29"/>
        <v>2025</v>
      </c>
      <c r="AJ206" s="5">
        <f t="shared" si="30"/>
        <v>2727.88</v>
      </c>
      <c r="AK206" s="2">
        <f t="shared" si="31"/>
        <v>5</v>
      </c>
    </row>
    <row r="207" spans="1:37">
      <c r="A207" s="17">
        <v>45856</v>
      </c>
      <c r="B207" s="38">
        <v>2230.31</v>
      </c>
      <c r="C207" s="38">
        <v>2299.79</v>
      </c>
      <c r="D207" s="38">
        <v>2432.7800000000002</v>
      </c>
      <c r="E207" s="38">
        <v>2497.0100000000002</v>
      </c>
      <c r="F207" s="38">
        <v>2618.5</v>
      </c>
      <c r="G207" s="38">
        <v>2469.87</v>
      </c>
      <c r="H207" s="38">
        <v>2307.89</v>
      </c>
      <c r="I207" s="38">
        <v>1781.06</v>
      </c>
      <c r="J207" s="38">
        <v>0</v>
      </c>
      <c r="K207" s="38">
        <v>0</v>
      </c>
      <c r="L207" s="38">
        <v>0</v>
      </c>
      <c r="M207" s="38">
        <v>0</v>
      </c>
      <c r="N207" s="38">
        <v>0</v>
      </c>
      <c r="O207" s="38">
        <v>0</v>
      </c>
      <c r="P207" s="38">
        <v>0</v>
      </c>
      <c r="Q207" s="38">
        <v>0</v>
      </c>
      <c r="R207" s="38">
        <v>0</v>
      </c>
      <c r="S207" s="38">
        <v>0</v>
      </c>
      <c r="T207" s="38">
        <v>0</v>
      </c>
      <c r="U207" s="38">
        <v>0</v>
      </c>
      <c r="V207" s="38">
        <v>0</v>
      </c>
      <c r="W207" s="38">
        <v>0</v>
      </c>
      <c r="X207" s="38">
        <v>1686.62</v>
      </c>
      <c r="Y207" s="38">
        <v>1788.99</v>
      </c>
      <c r="Z207" s="38">
        <v>0</v>
      </c>
      <c r="AA207" s="2">
        <f>IFERROR(INDEX('Holiday Schedule'!$D$3:$D$24,MATCH(A207,'Holiday Schedule'!$C$3:$C$24,0)),0)</f>
        <v>0</v>
      </c>
      <c r="AB207" s="2">
        <f t="shared" si="24"/>
        <v>6</v>
      </c>
      <c r="AC207" s="2">
        <f t="shared" si="25"/>
        <v>3467.68</v>
      </c>
      <c r="AD207" s="5">
        <f t="shared" si="26"/>
        <v>18645.140000000003</v>
      </c>
      <c r="AE207" s="5">
        <f t="shared" si="27"/>
        <v>22112.820000000003</v>
      </c>
      <c r="AG207" s="2">
        <f t="shared" si="28"/>
        <v>7</v>
      </c>
      <c r="AH207" s="2">
        <f t="shared" si="29"/>
        <v>2025</v>
      </c>
      <c r="AJ207" s="5">
        <f t="shared" si="30"/>
        <v>2618.5</v>
      </c>
      <c r="AK207" s="2">
        <f t="shared" si="31"/>
        <v>5</v>
      </c>
    </row>
    <row r="208" spans="1:37">
      <c r="A208" s="17">
        <v>45857</v>
      </c>
      <c r="B208" s="38">
        <v>1914.68</v>
      </c>
      <c r="C208" s="38">
        <v>1982.36</v>
      </c>
      <c r="D208" s="38">
        <v>2077.02</v>
      </c>
      <c r="E208" s="38">
        <v>2080.62</v>
      </c>
      <c r="F208" s="38">
        <v>2161.2600000000002</v>
      </c>
      <c r="G208" s="38">
        <v>2041.1</v>
      </c>
      <c r="H208" s="38">
        <v>1851.54</v>
      </c>
      <c r="I208" s="38">
        <v>1415.82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0</v>
      </c>
      <c r="Q208" s="38">
        <v>0</v>
      </c>
      <c r="R208" s="38">
        <v>0</v>
      </c>
      <c r="S208" s="38">
        <v>0</v>
      </c>
      <c r="T208" s="38">
        <v>0</v>
      </c>
      <c r="U208" s="38">
        <v>0</v>
      </c>
      <c r="V208" s="38">
        <v>0</v>
      </c>
      <c r="W208" s="38">
        <v>0</v>
      </c>
      <c r="X208" s="38">
        <v>1674.53</v>
      </c>
      <c r="Y208" s="38">
        <v>1777.9</v>
      </c>
      <c r="Z208" s="38">
        <v>0</v>
      </c>
      <c r="AA208" s="2">
        <f>IFERROR(INDEX('Holiday Schedule'!$D$3:$D$24,MATCH(A208,'Holiday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18976.829999999998</v>
      </c>
      <c r="AE208" s="5">
        <f t="shared" si="27"/>
        <v>18976.829999999998</v>
      </c>
      <c r="AG208" s="2">
        <f t="shared" si="28"/>
        <v>7</v>
      </c>
      <c r="AH208" s="2">
        <f t="shared" si="29"/>
        <v>2025</v>
      </c>
      <c r="AJ208" s="5">
        <f t="shared" si="30"/>
        <v>2161.2600000000002</v>
      </c>
      <c r="AK208" s="2">
        <f t="shared" si="31"/>
        <v>5</v>
      </c>
    </row>
    <row r="209" spans="1:37">
      <c r="A209" s="17">
        <v>45858</v>
      </c>
      <c r="B209" s="38">
        <v>1927.77</v>
      </c>
      <c r="C209" s="38">
        <v>2065.27</v>
      </c>
      <c r="D209" s="38">
        <v>2130.7800000000002</v>
      </c>
      <c r="E209" s="38">
        <v>2184.6799999999998</v>
      </c>
      <c r="F209" s="38">
        <v>2251.5500000000002</v>
      </c>
      <c r="G209" s="38">
        <v>2196.58</v>
      </c>
      <c r="H209" s="38">
        <v>2110.12</v>
      </c>
      <c r="I209" s="38">
        <v>1909.03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8">
        <v>0</v>
      </c>
      <c r="P209" s="38">
        <v>0</v>
      </c>
      <c r="Q209" s="38">
        <v>0</v>
      </c>
      <c r="R209" s="38">
        <v>0</v>
      </c>
      <c r="S209" s="38">
        <v>0</v>
      </c>
      <c r="T209" s="38">
        <v>0</v>
      </c>
      <c r="U209" s="38">
        <v>0</v>
      </c>
      <c r="V209" s="38">
        <v>0</v>
      </c>
      <c r="W209" s="38">
        <v>0</v>
      </c>
      <c r="X209" s="38">
        <v>1611.75</v>
      </c>
      <c r="Y209" s="38">
        <v>1730.24</v>
      </c>
      <c r="Z209" s="38">
        <v>0</v>
      </c>
      <c r="AA209" s="2">
        <f>IFERROR(INDEX('Holiday Schedule'!$D$3:$D$24,MATCH(A209,'Holiday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20117.77</v>
      </c>
      <c r="AE209" s="5">
        <f t="shared" si="27"/>
        <v>20117.77</v>
      </c>
      <c r="AG209" s="2">
        <f t="shared" si="28"/>
        <v>7</v>
      </c>
      <c r="AH209" s="2">
        <f t="shared" si="29"/>
        <v>2025</v>
      </c>
      <c r="AJ209" s="5">
        <f t="shared" si="30"/>
        <v>2251.5500000000002</v>
      </c>
      <c r="AK209" s="2">
        <f t="shared" si="31"/>
        <v>5</v>
      </c>
    </row>
    <row r="210" spans="1:37">
      <c r="A210" s="17">
        <v>45859</v>
      </c>
      <c r="B210" s="38">
        <v>1893.03</v>
      </c>
      <c r="C210" s="38">
        <v>2004.53</v>
      </c>
      <c r="D210" s="38">
        <v>2087.77</v>
      </c>
      <c r="E210" s="38">
        <v>2135.38</v>
      </c>
      <c r="F210" s="38">
        <v>2325.84</v>
      </c>
      <c r="G210" s="38">
        <v>2274.9299999999998</v>
      </c>
      <c r="H210" s="38">
        <v>2132.4899999999998</v>
      </c>
      <c r="I210" s="38">
        <v>1672.69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38">
        <v>0</v>
      </c>
      <c r="R210" s="38">
        <v>0</v>
      </c>
      <c r="S210" s="38">
        <v>0</v>
      </c>
      <c r="T210" s="38">
        <v>0</v>
      </c>
      <c r="U210" s="38">
        <v>0</v>
      </c>
      <c r="V210" s="38">
        <v>0</v>
      </c>
      <c r="W210" s="38">
        <v>0</v>
      </c>
      <c r="X210" s="38">
        <v>1555.09</v>
      </c>
      <c r="Y210" s="38">
        <v>1628.24</v>
      </c>
      <c r="Z210" s="38">
        <v>0</v>
      </c>
      <c r="AA210" s="2">
        <f>IFERROR(INDEX('Holiday Schedule'!$D$3:$D$24,MATCH(A210,'Holiday Schedule'!$C$3:$C$24,0)),0)</f>
        <v>0</v>
      </c>
      <c r="AB210" s="2">
        <f t="shared" si="24"/>
        <v>2</v>
      </c>
      <c r="AC210" s="2">
        <f t="shared" si="25"/>
        <v>3227.7799999999997</v>
      </c>
      <c r="AD210" s="5">
        <f t="shared" si="26"/>
        <v>16482.210000000003</v>
      </c>
      <c r="AE210" s="5">
        <f t="shared" si="27"/>
        <v>19709.990000000002</v>
      </c>
      <c r="AG210" s="2">
        <f t="shared" si="28"/>
        <v>7</v>
      </c>
      <c r="AH210" s="2">
        <f t="shared" si="29"/>
        <v>2025</v>
      </c>
      <c r="AJ210" s="5">
        <f t="shared" si="30"/>
        <v>2325.84</v>
      </c>
      <c r="AK210" s="2">
        <f t="shared" si="31"/>
        <v>5</v>
      </c>
    </row>
    <row r="211" spans="1:37">
      <c r="A211" s="17">
        <v>45860</v>
      </c>
      <c r="B211" s="38">
        <v>1761.46</v>
      </c>
      <c r="C211" s="38">
        <v>1860.63</v>
      </c>
      <c r="D211" s="38">
        <v>1926.54</v>
      </c>
      <c r="E211" s="38">
        <v>1996.26</v>
      </c>
      <c r="F211" s="38">
        <v>2132.33</v>
      </c>
      <c r="G211" s="38">
        <v>2123.11</v>
      </c>
      <c r="H211" s="38">
        <v>2029.73</v>
      </c>
      <c r="I211" s="38">
        <v>1494.34</v>
      </c>
      <c r="J211" s="38">
        <v>0</v>
      </c>
      <c r="K211" s="38">
        <v>0</v>
      </c>
      <c r="L211" s="38">
        <v>0</v>
      </c>
      <c r="M211" s="38">
        <v>0</v>
      </c>
      <c r="N211" s="38">
        <v>0</v>
      </c>
      <c r="O211" s="38">
        <v>0</v>
      </c>
      <c r="P211" s="38">
        <v>0</v>
      </c>
      <c r="Q211" s="38">
        <v>0</v>
      </c>
      <c r="R211" s="38">
        <v>0</v>
      </c>
      <c r="S211" s="38">
        <v>0</v>
      </c>
      <c r="T211" s="38">
        <v>0</v>
      </c>
      <c r="U211" s="38">
        <v>0</v>
      </c>
      <c r="V211" s="38">
        <v>0</v>
      </c>
      <c r="W211" s="38">
        <v>0</v>
      </c>
      <c r="X211" s="38">
        <v>1562.42</v>
      </c>
      <c r="Y211" s="38">
        <v>1678.4</v>
      </c>
      <c r="Z211" s="38">
        <v>0</v>
      </c>
      <c r="AA211" s="2">
        <f>IFERROR(INDEX('Holiday Schedule'!$D$3:$D$24,MATCH(A211,'Holiday Schedule'!$C$3:$C$24,0)),0)</f>
        <v>0</v>
      </c>
      <c r="AB211" s="2">
        <f t="shared" si="24"/>
        <v>3</v>
      </c>
      <c r="AC211" s="2">
        <f t="shared" si="25"/>
        <v>3056.76</v>
      </c>
      <c r="AD211" s="5">
        <f t="shared" si="26"/>
        <v>15508.460000000001</v>
      </c>
      <c r="AE211" s="5">
        <f t="shared" si="27"/>
        <v>18565.22</v>
      </c>
      <c r="AG211" s="2">
        <f t="shared" si="28"/>
        <v>7</v>
      </c>
      <c r="AH211" s="2">
        <f t="shared" si="29"/>
        <v>2025</v>
      </c>
      <c r="AJ211" s="5">
        <f t="shared" si="30"/>
        <v>2132.33</v>
      </c>
      <c r="AK211" s="2">
        <f t="shared" si="31"/>
        <v>5</v>
      </c>
    </row>
    <row r="212" spans="1:37">
      <c r="A212" s="17">
        <v>45861</v>
      </c>
      <c r="B212" s="38">
        <v>1807.89</v>
      </c>
      <c r="C212" s="38">
        <v>1888.68</v>
      </c>
      <c r="D212" s="38">
        <v>1940.77</v>
      </c>
      <c r="E212" s="38">
        <v>2037.46</v>
      </c>
      <c r="F212" s="38">
        <v>2157.96</v>
      </c>
      <c r="G212" s="38">
        <v>2126.7199999999998</v>
      </c>
      <c r="H212" s="38">
        <v>1971.81</v>
      </c>
      <c r="I212" s="38">
        <v>1534.08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38">
        <v>0</v>
      </c>
      <c r="R212" s="38">
        <v>0</v>
      </c>
      <c r="S212" s="38">
        <v>0</v>
      </c>
      <c r="T212" s="38">
        <v>0</v>
      </c>
      <c r="U212" s="38">
        <v>0</v>
      </c>
      <c r="V212" s="38">
        <v>0</v>
      </c>
      <c r="W212" s="38">
        <v>0</v>
      </c>
      <c r="X212" s="38">
        <v>1677.07</v>
      </c>
      <c r="Y212" s="38">
        <v>1767.39</v>
      </c>
      <c r="Z212" s="38">
        <v>0</v>
      </c>
      <c r="AA212" s="2">
        <f>IFERROR(INDEX('Holiday Schedule'!$D$3:$D$24,MATCH(A212,'Holiday Schedule'!$C$3:$C$24,0)),0)</f>
        <v>0</v>
      </c>
      <c r="AB212" s="2">
        <f t="shared" si="24"/>
        <v>4</v>
      </c>
      <c r="AC212" s="2">
        <f t="shared" si="25"/>
        <v>3211.1499999999996</v>
      </c>
      <c r="AD212" s="5">
        <f t="shared" si="26"/>
        <v>15698.679999999998</v>
      </c>
      <c r="AE212" s="5">
        <f t="shared" si="27"/>
        <v>18909.829999999998</v>
      </c>
      <c r="AG212" s="2">
        <f t="shared" si="28"/>
        <v>7</v>
      </c>
      <c r="AH212" s="2">
        <f t="shared" si="29"/>
        <v>2025</v>
      </c>
      <c r="AJ212" s="5">
        <f t="shared" si="30"/>
        <v>2157.96</v>
      </c>
      <c r="AK212" s="2">
        <f t="shared" si="31"/>
        <v>5</v>
      </c>
    </row>
    <row r="213" spans="1:37">
      <c r="A213" s="17">
        <v>45862</v>
      </c>
      <c r="B213" s="38">
        <v>1934.7</v>
      </c>
      <c r="C213" s="38">
        <v>2008.58</v>
      </c>
      <c r="D213" s="38">
        <v>2081.6</v>
      </c>
      <c r="E213" s="38">
        <v>2170.9499999999998</v>
      </c>
      <c r="F213" s="38">
        <v>2268.25</v>
      </c>
      <c r="G213" s="38">
        <v>2264.5</v>
      </c>
      <c r="H213" s="38">
        <v>2216.91</v>
      </c>
      <c r="I213" s="38">
        <v>1792.58</v>
      </c>
      <c r="J213" s="38">
        <v>0</v>
      </c>
      <c r="K213" s="38">
        <v>0</v>
      </c>
      <c r="L213" s="38">
        <v>0</v>
      </c>
      <c r="M213" s="38">
        <v>0</v>
      </c>
      <c r="N213" s="38">
        <v>0</v>
      </c>
      <c r="O213" s="38">
        <v>0</v>
      </c>
      <c r="P213" s="38">
        <v>0</v>
      </c>
      <c r="Q213" s="38">
        <v>0</v>
      </c>
      <c r="R213" s="38">
        <v>0</v>
      </c>
      <c r="S213" s="38">
        <v>0</v>
      </c>
      <c r="T213" s="38">
        <v>0</v>
      </c>
      <c r="U213" s="38">
        <v>0</v>
      </c>
      <c r="V213" s="38">
        <v>0</v>
      </c>
      <c r="W213" s="38">
        <v>0</v>
      </c>
      <c r="X213" s="38">
        <v>1792.32</v>
      </c>
      <c r="Y213" s="38">
        <v>1926.24</v>
      </c>
      <c r="Z213" s="38">
        <v>0</v>
      </c>
      <c r="AA213" s="2">
        <f>IFERROR(INDEX('Holiday Schedule'!$D$3:$D$24,MATCH(A213,'Holiday Schedule'!$C$3:$C$24,0)),0)</f>
        <v>0</v>
      </c>
      <c r="AB213" s="2">
        <f t="shared" si="24"/>
        <v>5</v>
      </c>
      <c r="AC213" s="2">
        <f t="shared" si="25"/>
        <v>3584.8999999999996</v>
      </c>
      <c r="AD213" s="5">
        <f t="shared" si="26"/>
        <v>16871.730000000003</v>
      </c>
      <c r="AE213" s="5">
        <f t="shared" si="27"/>
        <v>20456.63</v>
      </c>
      <c r="AG213" s="2">
        <f t="shared" si="28"/>
        <v>7</v>
      </c>
      <c r="AH213" s="2">
        <f t="shared" si="29"/>
        <v>2025</v>
      </c>
      <c r="AJ213" s="5">
        <f t="shared" si="30"/>
        <v>2268.25</v>
      </c>
      <c r="AK213" s="2">
        <f t="shared" si="31"/>
        <v>5</v>
      </c>
    </row>
    <row r="214" spans="1:37">
      <c r="A214" s="17">
        <v>45863</v>
      </c>
      <c r="B214" s="38">
        <v>2110.5</v>
      </c>
      <c r="C214" s="38">
        <v>2209.77</v>
      </c>
      <c r="D214" s="38">
        <v>2318.4899999999998</v>
      </c>
      <c r="E214" s="38">
        <v>2346.1799999999998</v>
      </c>
      <c r="F214" s="38">
        <v>2462.4299999999998</v>
      </c>
      <c r="G214" s="38">
        <v>2429.14</v>
      </c>
      <c r="H214" s="38">
        <v>2353.41</v>
      </c>
      <c r="I214" s="38">
        <v>1986.57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0</v>
      </c>
      <c r="Q214" s="38">
        <v>0</v>
      </c>
      <c r="R214" s="38">
        <v>0</v>
      </c>
      <c r="S214" s="38">
        <v>0</v>
      </c>
      <c r="T214" s="38">
        <v>0</v>
      </c>
      <c r="U214" s="38">
        <v>0</v>
      </c>
      <c r="V214" s="38">
        <v>0</v>
      </c>
      <c r="W214" s="38">
        <v>0</v>
      </c>
      <c r="X214" s="38">
        <v>1865.13</v>
      </c>
      <c r="Y214" s="38">
        <v>1944.5</v>
      </c>
      <c r="Z214" s="38">
        <v>0</v>
      </c>
      <c r="AA214" s="2">
        <f>IFERROR(INDEX('Holiday Schedule'!$D$3:$D$24,MATCH(A214,'Holiday Schedule'!$C$3:$C$24,0)),0)</f>
        <v>0</v>
      </c>
      <c r="AB214" s="2">
        <f t="shared" si="24"/>
        <v>6</v>
      </c>
      <c r="AC214" s="2">
        <f t="shared" si="25"/>
        <v>3851.7</v>
      </c>
      <c r="AD214" s="5">
        <f t="shared" si="26"/>
        <v>18174.420000000002</v>
      </c>
      <c r="AE214" s="5">
        <f t="shared" si="27"/>
        <v>22026.120000000003</v>
      </c>
      <c r="AG214" s="2">
        <f t="shared" si="28"/>
        <v>7</v>
      </c>
      <c r="AH214" s="2">
        <f t="shared" si="29"/>
        <v>2025</v>
      </c>
      <c r="AJ214" s="5">
        <f t="shared" si="30"/>
        <v>2462.4299999999998</v>
      </c>
      <c r="AK214" s="2">
        <f t="shared" si="31"/>
        <v>5</v>
      </c>
    </row>
    <row r="215" spans="1:37">
      <c r="A215" s="17">
        <v>45864</v>
      </c>
      <c r="B215" s="38">
        <v>2077.69</v>
      </c>
      <c r="C215" s="38">
        <v>2118.86</v>
      </c>
      <c r="D215" s="38">
        <v>2181.4899999999998</v>
      </c>
      <c r="E215" s="38">
        <v>2170.04</v>
      </c>
      <c r="F215" s="38">
        <v>2277.5300000000002</v>
      </c>
      <c r="G215" s="38">
        <v>2109.71</v>
      </c>
      <c r="H215" s="38">
        <v>1920.4</v>
      </c>
      <c r="I215" s="38">
        <v>1417.35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0</v>
      </c>
      <c r="P215" s="38">
        <v>0</v>
      </c>
      <c r="Q215" s="38">
        <v>0</v>
      </c>
      <c r="R215" s="38">
        <v>0</v>
      </c>
      <c r="S215" s="38">
        <v>0</v>
      </c>
      <c r="T215" s="38">
        <v>0</v>
      </c>
      <c r="U215" s="38">
        <v>0</v>
      </c>
      <c r="V215" s="38">
        <v>0</v>
      </c>
      <c r="W215" s="38">
        <v>0</v>
      </c>
      <c r="X215" s="38">
        <v>1698.85</v>
      </c>
      <c r="Y215" s="38">
        <v>1812.23</v>
      </c>
      <c r="Z215" s="38">
        <v>0</v>
      </c>
      <c r="AA215" s="2">
        <f>IFERROR(INDEX('Holiday Schedule'!$D$3:$D$24,MATCH(A215,'Holiday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19784.149999999998</v>
      </c>
      <c r="AE215" s="5">
        <f t="shared" si="27"/>
        <v>19784.149999999998</v>
      </c>
      <c r="AG215" s="2">
        <f t="shared" si="28"/>
        <v>7</v>
      </c>
      <c r="AH215" s="2">
        <f t="shared" si="29"/>
        <v>2025</v>
      </c>
      <c r="AJ215" s="5">
        <f t="shared" si="30"/>
        <v>2277.5300000000002</v>
      </c>
      <c r="AK215" s="2">
        <f t="shared" si="31"/>
        <v>5</v>
      </c>
    </row>
    <row r="216" spans="1:37">
      <c r="A216" s="17">
        <v>45865</v>
      </c>
      <c r="B216" s="38">
        <v>1954.13</v>
      </c>
      <c r="C216" s="38">
        <v>2057</v>
      </c>
      <c r="D216" s="38">
        <v>2073.4499999999998</v>
      </c>
      <c r="E216" s="38">
        <v>2136.7199999999998</v>
      </c>
      <c r="F216" s="38">
        <v>2178.36</v>
      </c>
      <c r="G216" s="38">
        <v>2076.4499999999998</v>
      </c>
      <c r="H216" s="38">
        <v>1883.25</v>
      </c>
      <c r="I216" s="38">
        <v>1489.93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1683.3</v>
      </c>
      <c r="Y216" s="38">
        <v>1766.88</v>
      </c>
      <c r="Z216" s="38">
        <v>0</v>
      </c>
      <c r="AA216" s="2">
        <f>IFERROR(INDEX('Holiday Schedule'!$D$3:$D$24,MATCH(A216,'Holiday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19299.47</v>
      </c>
      <c r="AE216" s="5">
        <f t="shared" si="27"/>
        <v>19299.47</v>
      </c>
      <c r="AG216" s="2">
        <f t="shared" si="28"/>
        <v>7</v>
      </c>
      <c r="AH216" s="2">
        <f t="shared" si="29"/>
        <v>2025</v>
      </c>
      <c r="AJ216" s="5">
        <f t="shared" si="30"/>
        <v>2178.36</v>
      </c>
      <c r="AK216" s="2">
        <f t="shared" si="31"/>
        <v>5</v>
      </c>
    </row>
    <row r="217" spans="1:37">
      <c r="A217" s="17">
        <v>45866</v>
      </c>
      <c r="B217" s="38">
        <v>1934.52</v>
      </c>
      <c r="C217" s="38">
        <v>1990.05</v>
      </c>
      <c r="D217" s="38">
        <v>2061.7600000000002</v>
      </c>
      <c r="E217" s="38">
        <v>2158.69</v>
      </c>
      <c r="F217" s="38">
        <v>2290.4299999999998</v>
      </c>
      <c r="G217" s="38">
        <v>2329.0100000000002</v>
      </c>
      <c r="H217" s="38">
        <v>2296.12</v>
      </c>
      <c r="I217" s="38">
        <v>2021.03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1838</v>
      </c>
      <c r="Y217" s="38">
        <v>1966.79</v>
      </c>
      <c r="Z217" s="38">
        <v>0</v>
      </c>
      <c r="AA217" s="2">
        <f>IFERROR(INDEX('Holiday Schedule'!$D$3:$D$24,MATCH(A217,'Holiday Schedule'!$C$3:$C$24,0)),0)</f>
        <v>0</v>
      </c>
      <c r="AB217" s="2">
        <f t="shared" si="24"/>
        <v>2</v>
      </c>
      <c r="AC217" s="2">
        <f t="shared" si="25"/>
        <v>3859.0299999999997</v>
      </c>
      <c r="AD217" s="5">
        <f t="shared" si="26"/>
        <v>17027.370000000003</v>
      </c>
      <c r="AE217" s="5">
        <f t="shared" si="27"/>
        <v>20886.400000000001</v>
      </c>
      <c r="AG217" s="2">
        <f t="shared" si="28"/>
        <v>7</v>
      </c>
      <c r="AH217" s="2">
        <f t="shared" si="29"/>
        <v>2025</v>
      </c>
      <c r="AJ217" s="5">
        <f t="shared" si="30"/>
        <v>2329.0100000000002</v>
      </c>
      <c r="AK217" s="2">
        <f t="shared" si="31"/>
        <v>6</v>
      </c>
    </row>
    <row r="218" spans="1:37">
      <c r="A218" s="17">
        <v>45867</v>
      </c>
      <c r="B218" s="38">
        <v>2122.61</v>
      </c>
      <c r="C218" s="38">
        <v>2231.13</v>
      </c>
      <c r="D218" s="38">
        <v>2305.29</v>
      </c>
      <c r="E218" s="38">
        <v>2335.3200000000002</v>
      </c>
      <c r="F218" s="38">
        <v>2506.9</v>
      </c>
      <c r="G218" s="38">
        <v>2479.37</v>
      </c>
      <c r="H218" s="38">
        <v>2322.84</v>
      </c>
      <c r="I218" s="38">
        <v>1862.45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2000.5</v>
      </c>
      <c r="Y218" s="38">
        <v>2113.37</v>
      </c>
      <c r="Z218" s="38">
        <v>0</v>
      </c>
      <c r="AA218" s="2">
        <f>IFERROR(INDEX('Holiday Schedule'!$D$3:$D$24,MATCH(A218,'Holiday Schedule'!$C$3:$C$24,0)),0)</f>
        <v>0</v>
      </c>
      <c r="AB218" s="2">
        <f t="shared" si="24"/>
        <v>3</v>
      </c>
      <c r="AC218" s="2">
        <f t="shared" si="25"/>
        <v>3862.95</v>
      </c>
      <c r="AD218" s="5">
        <f t="shared" si="26"/>
        <v>18416.829999999998</v>
      </c>
      <c r="AE218" s="5">
        <f t="shared" si="27"/>
        <v>22279.78</v>
      </c>
      <c r="AG218" s="2">
        <f t="shared" si="28"/>
        <v>7</v>
      </c>
      <c r="AH218" s="2">
        <f t="shared" si="29"/>
        <v>2025</v>
      </c>
      <c r="AJ218" s="5">
        <f t="shared" si="30"/>
        <v>2506.9</v>
      </c>
      <c r="AK218" s="2">
        <f t="shared" si="31"/>
        <v>5</v>
      </c>
    </row>
    <row r="219" spans="1:37">
      <c r="A219" s="17">
        <v>45868</v>
      </c>
      <c r="B219" s="38">
        <v>2281.98</v>
      </c>
      <c r="C219" s="38">
        <v>2370.02</v>
      </c>
      <c r="D219" s="38">
        <v>2414.33</v>
      </c>
      <c r="E219" s="38">
        <v>2437.71</v>
      </c>
      <c r="F219" s="38">
        <v>2539.33</v>
      </c>
      <c r="G219" s="38">
        <v>2511.2399999999998</v>
      </c>
      <c r="H219" s="38">
        <v>2363.64</v>
      </c>
      <c r="I219" s="38">
        <v>1971.44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0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1876.83</v>
      </c>
      <c r="Y219" s="38">
        <v>2029.72</v>
      </c>
      <c r="Z219" s="38">
        <v>0</v>
      </c>
      <c r="AA219" s="2">
        <f>IFERROR(INDEX('Holiday Schedule'!$D$3:$D$24,MATCH(A219,'Holiday Schedule'!$C$3:$C$24,0)),0)</f>
        <v>0</v>
      </c>
      <c r="AB219" s="2">
        <f t="shared" si="24"/>
        <v>4</v>
      </c>
      <c r="AC219" s="2">
        <f t="shared" si="25"/>
        <v>3848.27</v>
      </c>
      <c r="AD219" s="5">
        <f t="shared" si="26"/>
        <v>18947.969999999998</v>
      </c>
      <c r="AE219" s="5">
        <f t="shared" si="27"/>
        <v>22796.239999999998</v>
      </c>
      <c r="AG219" s="2">
        <f t="shared" si="28"/>
        <v>7</v>
      </c>
      <c r="AH219" s="2">
        <f t="shared" si="29"/>
        <v>2025</v>
      </c>
      <c r="AJ219" s="5">
        <f t="shared" si="30"/>
        <v>2539.33</v>
      </c>
      <c r="AK219" s="2">
        <f t="shared" si="31"/>
        <v>5</v>
      </c>
    </row>
    <row r="220" spans="1:37">
      <c r="A220" s="17">
        <v>45869</v>
      </c>
      <c r="B220" s="38">
        <v>2246.86</v>
      </c>
      <c r="C220" s="38">
        <v>2332.69</v>
      </c>
      <c r="D220" s="38">
        <v>2420.9699999999998</v>
      </c>
      <c r="E220" s="38">
        <v>2472.34</v>
      </c>
      <c r="F220" s="38">
        <v>2601.4899999999998</v>
      </c>
      <c r="G220" s="38">
        <v>2618.75</v>
      </c>
      <c r="H220" s="38">
        <v>2553.06</v>
      </c>
      <c r="I220" s="38">
        <v>2222.87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1574.83</v>
      </c>
      <c r="Y220" s="38">
        <v>1720.13</v>
      </c>
      <c r="Z220" s="38">
        <v>0</v>
      </c>
      <c r="AA220" s="2">
        <f>IFERROR(INDEX('Holiday Schedule'!$D$3:$D$24,MATCH(A220,'Holiday Schedule'!$C$3:$C$24,0)),0)</f>
        <v>0</v>
      </c>
      <c r="AB220" s="2">
        <f t="shared" si="24"/>
        <v>5</v>
      </c>
      <c r="AC220" s="2">
        <f t="shared" si="25"/>
        <v>3797.7</v>
      </c>
      <c r="AD220" s="5">
        <f t="shared" si="26"/>
        <v>18966.29</v>
      </c>
      <c r="AE220" s="5">
        <f t="shared" si="27"/>
        <v>22763.99</v>
      </c>
      <c r="AG220" s="2">
        <f t="shared" si="28"/>
        <v>7</v>
      </c>
      <c r="AH220" s="2">
        <f t="shared" si="29"/>
        <v>2025</v>
      </c>
      <c r="AJ220" s="5">
        <f t="shared" si="30"/>
        <v>2618.75</v>
      </c>
      <c r="AK220" s="2">
        <f t="shared" si="31"/>
        <v>6</v>
      </c>
    </row>
    <row r="221" spans="1:37">
      <c r="A221" s="17">
        <v>45870</v>
      </c>
      <c r="B221" s="38">
        <v>1946.01</v>
      </c>
      <c r="C221" s="38">
        <v>2259.35</v>
      </c>
      <c r="D221" s="38">
        <v>2318.46</v>
      </c>
      <c r="E221" s="38">
        <v>2382.27</v>
      </c>
      <c r="F221" s="38">
        <v>2515.2399999999998</v>
      </c>
      <c r="G221" s="38">
        <v>2503.8000000000002</v>
      </c>
      <c r="H221" s="38">
        <v>2262.86</v>
      </c>
      <c r="I221" s="38">
        <v>1752.99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1770.5</v>
      </c>
      <c r="X221" s="38">
        <v>1756.62</v>
      </c>
      <c r="Y221" s="38">
        <v>1890.73</v>
      </c>
      <c r="Z221" s="38">
        <v>0</v>
      </c>
      <c r="AA221" s="2">
        <f>IFERROR(INDEX('Holiday Schedule'!$D$3:$D$24,MATCH(A221,'Holiday Schedule'!$C$3:$C$24,0)),0)</f>
        <v>0</v>
      </c>
      <c r="AB221" s="2">
        <f t="shared" si="24"/>
        <v>6</v>
      </c>
      <c r="AC221" s="2">
        <f t="shared" si="25"/>
        <v>5280.11</v>
      </c>
      <c r="AD221" s="5">
        <f t="shared" si="26"/>
        <v>18078.72</v>
      </c>
      <c r="AE221" s="5">
        <f t="shared" si="27"/>
        <v>23358.83</v>
      </c>
      <c r="AG221" s="2">
        <f t="shared" si="28"/>
        <v>8</v>
      </c>
      <c r="AH221" s="2">
        <f t="shared" si="29"/>
        <v>2025</v>
      </c>
      <c r="AJ221" s="5">
        <f t="shared" si="30"/>
        <v>2515.2399999999998</v>
      </c>
      <c r="AK221" s="2">
        <f t="shared" si="31"/>
        <v>5</v>
      </c>
    </row>
    <row r="222" spans="1:37">
      <c r="A222" s="17">
        <v>45871</v>
      </c>
      <c r="B222" s="19">
        <v>2008.66</v>
      </c>
      <c r="C222" s="19">
        <v>2154.3000000000002</v>
      </c>
      <c r="D222" s="19">
        <v>2171.34</v>
      </c>
      <c r="E222" s="19">
        <v>2236.2800000000002</v>
      </c>
      <c r="F222" s="19">
        <v>2264.8000000000002</v>
      </c>
      <c r="G222" s="19">
        <v>2234.9299999999998</v>
      </c>
      <c r="H222" s="19">
        <v>1953.15</v>
      </c>
      <c r="I222" s="19">
        <v>1470.08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1760.88</v>
      </c>
      <c r="X222" s="19">
        <v>1772.59</v>
      </c>
      <c r="Y222" s="19">
        <v>1931.46</v>
      </c>
      <c r="Z222" s="38">
        <v>0</v>
      </c>
      <c r="AA222" s="2">
        <f>IFERROR(INDEX('Holiday Schedule'!$D$3:$D$24,MATCH(A222,'Holiday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21958.47</v>
      </c>
      <c r="AE222" s="5">
        <f t="shared" si="27"/>
        <v>21958.47</v>
      </c>
      <c r="AG222" s="2">
        <f t="shared" si="28"/>
        <v>8</v>
      </c>
      <c r="AH222" s="2">
        <f t="shared" si="29"/>
        <v>2025</v>
      </c>
      <c r="AJ222" s="5">
        <f t="shared" si="30"/>
        <v>2264.8000000000002</v>
      </c>
      <c r="AK222" s="2">
        <f t="shared" si="31"/>
        <v>5</v>
      </c>
    </row>
    <row r="223" spans="1:37">
      <c r="A223" s="17">
        <v>45872</v>
      </c>
      <c r="B223" s="19">
        <v>2082.35</v>
      </c>
      <c r="C223" s="19">
        <v>2144.86</v>
      </c>
      <c r="D223" s="19">
        <v>2131.12</v>
      </c>
      <c r="E223" s="19">
        <v>2204.52</v>
      </c>
      <c r="F223" s="19">
        <v>2286.37</v>
      </c>
      <c r="G223" s="19">
        <v>2205.94</v>
      </c>
      <c r="H223" s="19">
        <v>2007.59</v>
      </c>
      <c r="I223" s="19">
        <v>1647.43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1871.11</v>
      </c>
      <c r="X223" s="19">
        <v>1863.79</v>
      </c>
      <c r="Y223" s="19">
        <v>1948.77</v>
      </c>
      <c r="Z223" s="38">
        <v>0</v>
      </c>
      <c r="AA223" s="2">
        <f>IFERROR(INDEX('Holiday Schedule'!$D$3:$D$24,MATCH(A223,'Holiday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22393.850000000002</v>
      </c>
      <c r="AE223" s="5">
        <f t="shared" si="27"/>
        <v>22393.850000000002</v>
      </c>
      <c r="AG223" s="2">
        <f t="shared" si="28"/>
        <v>8</v>
      </c>
      <c r="AH223" s="2">
        <f t="shared" si="29"/>
        <v>2025</v>
      </c>
      <c r="AJ223" s="5">
        <f t="shared" si="30"/>
        <v>2286.37</v>
      </c>
      <c r="AK223" s="2">
        <f t="shared" si="31"/>
        <v>5</v>
      </c>
    </row>
    <row r="224" spans="1:37">
      <c r="A224" s="17">
        <v>45873</v>
      </c>
      <c r="B224" s="19">
        <v>2137.08</v>
      </c>
      <c r="C224" s="19">
        <v>2329.92</v>
      </c>
      <c r="D224" s="19">
        <v>2377.86</v>
      </c>
      <c r="E224" s="19">
        <v>2443.69</v>
      </c>
      <c r="F224" s="19">
        <v>2582.14</v>
      </c>
      <c r="G224" s="19">
        <v>2612.88</v>
      </c>
      <c r="H224" s="19">
        <v>2406.96</v>
      </c>
      <c r="I224" s="19">
        <v>2036.79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2050.81</v>
      </c>
      <c r="X224" s="19">
        <v>2020.43</v>
      </c>
      <c r="Y224" s="19">
        <v>2158.04</v>
      </c>
      <c r="Z224" s="38">
        <v>0</v>
      </c>
      <c r="AA224" s="2">
        <f>IFERROR(INDEX('Holiday Schedule'!$D$3:$D$24,MATCH(A224,'Holiday Schedule'!$C$3:$C$24,0)),0)</f>
        <v>0</v>
      </c>
      <c r="AB224" s="2">
        <f t="shared" si="24"/>
        <v>2</v>
      </c>
      <c r="AC224" s="2">
        <f t="shared" si="25"/>
        <v>6108.03</v>
      </c>
      <c r="AD224" s="5">
        <f t="shared" si="26"/>
        <v>19048.570000000003</v>
      </c>
      <c r="AE224" s="5">
        <f t="shared" si="27"/>
        <v>25156.600000000002</v>
      </c>
      <c r="AG224" s="2">
        <f t="shared" si="28"/>
        <v>8</v>
      </c>
      <c r="AH224" s="2">
        <f t="shared" si="29"/>
        <v>2025</v>
      </c>
      <c r="AJ224" s="5">
        <f t="shared" si="30"/>
        <v>2612.88</v>
      </c>
      <c r="AK224" s="2">
        <f t="shared" si="31"/>
        <v>6</v>
      </c>
    </row>
    <row r="225" spans="1:37">
      <c r="A225" s="17">
        <v>45874</v>
      </c>
      <c r="B225" s="19">
        <v>2279</v>
      </c>
      <c r="C225" s="19">
        <v>2351.2399999999998</v>
      </c>
      <c r="D225" s="19">
        <v>2382.58</v>
      </c>
      <c r="E225" s="19">
        <v>2422.02</v>
      </c>
      <c r="F225" s="19">
        <v>2523.87</v>
      </c>
      <c r="G225" s="19">
        <v>2521.7800000000002</v>
      </c>
      <c r="H225" s="19">
        <v>2295.17</v>
      </c>
      <c r="I225" s="19">
        <v>1885.75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1832.53</v>
      </c>
      <c r="X225" s="19">
        <v>1774.25</v>
      </c>
      <c r="Y225" s="19">
        <v>1906.52</v>
      </c>
      <c r="Z225" s="38">
        <v>0</v>
      </c>
      <c r="AA225" s="2">
        <f>IFERROR(INDEX('Holiday Schedule'!$D$3:$D$24,MATCH(A225,'Holiday Schedule'!$C$3:$C$24,0)),0)</f>
        <v>0</v>
      </c>
      <c r="AB225" s="2">
        <f t="shared" si="24"/>
        <v>3</v>
      </c>
      <c r="AC225" s="2">
        <f t="shared" si="25"/>
        <v>5492.53</v>
      </c>
      <c r="AD225" s="5">
        <f t="shared" si="26"/>
        <v>18682.18</v>
      </c>
      <c r="AE225" s="5">
        <f t="shared" si="27"/>
        <v>24174.71</v>
      </c>
      <c r="AG225" s="2">
        <f t="shared" si="28"/>
        <v>8</v>
      </c>
      <c r="AH225" s="2">
        <f t="shared" si="29"/>
        <v>2025</v>
      </c>
      <c r="AJ225" s="5">
        <f t="shared" si="30"/>
        <v>2523.87</v>
      </c>
      <c r="AK225" s="2">
        <f t="shared" si="31"/>
        <v>5</v>
      </c>
    </row>
    <row r="226" spans="1:37">
      <c r="A226" s="17">
        <v>45875</v>
      </c>
      <c r="B226" s="19">
        <v>2072.14</v>
      </c>
      <c r="C226" s="19">
        <v>1986.44</v>
      </c>
      <c r="D226" s="19">
        <v>1980.48</v>
      </c>
      <c r="E226" s="19">
        <v>2063.7199999999998</v>
      </c>
      <c r="F226" s="19">
        <v>2172.5700000000002</v>
      </c>
      <c r="G226" s="19">
        <v>2128.08</v>
      </c>
      <c r="H226" s="19">
        <v>1962.04</v>
      </c>
      <c r="I226" s="19">
        <v>1546.48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1692.27</v>
      </c>
      <c r="X226" s="19">
        <v>1637.03</v>
      </c>
      <c r="Y226" s="19">
        <v>1760</v>
      </c>
      <c r="Z226" s="38">
        <v>0</v>
      </c>
      <c r="AA226" s="2">
        <f>IFERROR(INDEX('Holiday Schedule'!$D$3:$D$24,MATCH(A226,'Holiday Schedule'!$C$3:$C$24,0)),0)</f>
        <v>0</v>
      </c>
      <c r="AB226" s="2">
        <f t="shared" si="24"/>
        <v>4</v>
      </c>
      <c r="AC226" s="2">
        <f t="shared" si="25"/>
        <v>4875.78</v>
      </c>
      <c r="AD226" s="5">
        <f t="shared" si="26"/>
        <v>16125.469999999998</v>
      </c>
      <c r="AE226" s="5">
        <f t="shared" si="27"/>
        <v>21001.249999999996</v>
      </c>
      <c r="AG226" s="2">
        <f t="shared" si="28"/>
        <v>8</v>
      </c>
      <c r="AH226" s="2">
        <f t="shared" si="29"/>
        <v>2025</v>
      </c>
      <c r="AJ226" s="5">
        <f t="shared" si="30"/>
        <v>2172.5700000000002</v>
      </c>
      <c r="AK226" s="2">
        <f t="shared" si="31"/>
        <v>5</v>
      </c>
    </row>
    <row r="227" spans="1:37">
      <c r="A227" s="17">
        <v>45876</v>
      </c>
      <c r="B227" s="19">
        <v>1881.34</v>
      </c>
      <c r="C227" s="19">
        <v>2055.2199999999998</v>
      </c>
      <c r="D227" s="19">
        <v>2089.44</v>
      </c>
      <c r="E227" s="19">
        <v>2149.73</v>
      </c>
      <c r="F227" s="19">
        <v>2241.15</v>
      </c>
      <c r="G227" s="19">
        <v>2227.6</v>
      </c>
      <c r="H227" s="19">
        <v>2075.35</v>
      </c>
      <c r="I227" s="19">
        <v>1621.34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1815.39</v>
      </c>
      <c r="X227" s="19">
        <v>1793.2</v>
      </c>
      <c r="Y227" s="19">
        <v>1865.1</v>
      </c>
      <c r="Z227" s="38">
        <v>0</v>
      </c>
      <c r="AA227" s="2">
        <f>IFERROR(INDEX('Holiday Schedule'!$D$3:$D$24,MATCH(A227,'Holiday Schedule'!$C$3:$C$24,0)),0)</f>
        <v>0</v>
      </c>
      <c r="AB227" s="2">
        <f t="shared" si="24"/>
        <v>5</v>
      </c>
      <c r="AC227" s="2">
        <f t="shared" si="25"/>
        <v>5229.93</v>
      </c>
      <c r="AD227" s="5">
        <f t="shared" si="26"/>
        <v>16584.93</v>
      </c>
      <c r="AE227" s="5">
        <f t="shared" si="27"/>
        <v>21814.86</v>
      </c>
      <c r="AG227" s="2">
        <f t="shared" si="28"/>
        <v>8</v>
      </c>
      <c r="AH227" s="2">
        <f t="shared" si="29"/>
        <v>2025</v>
      </c>
      <c r="AJ227" s="5">
        <f t="shared" si="30"/>
        <v>2241.15</v>
      </c>
      <c r="AK227" s="2">
        <f t="shared" si="31"/>
        <v>5</v>
      </c>
    </row>
    <row r="228" spans="1:37">
      <c r="A228" s="17">
        <v>45877</v>
      </c>
      <c r="B228" s="19">
        <v>2052.89</v>
      </c>
      <c r="C228" s="19">
        <v>2093.0700000000002</v>
      </c>
      <c r="D228" s="19">
        <v>2118.6</v>
      </c>
      <c r="E228" s="19">
        <v>2157</v>
      </c>
      <c r="F228" s="19">
        <v>2249.84</v>
      </c>
      <c r="G228" s="19">
        <v>2252.64</v>
      </c>
      <c r="H228" s="19">
        <v>2067.27</v>
      </c>
      <c r="I228" s="19">
        <v>1633.13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1757.3</v>
      </c>
      <c r="X228" s="19">
        <v>1724.66</v>
      </c>
      <c r="Y228" s="19">
        <v>1854.33</v>
      </c>
      <c r="Z228" s="38">
        <v>0</v>
      </c>
      <c r="AA228" s="2">
        <f>IFERROR(INDEX('Holiday Schedule'!$D$3:$D$24,MATCH(A228,'Holiday Schedule'!$C$3:$C$24,0)),0)</f>
        <v>0</v>
      </c>
      <c r="AB228" s="2">
        <f t="shared" si="24"/>
        <v>6</v>
      </c>
      <c r="AC228" s="2">
        <f t="shared" si="25"/>
        <v>5115.09</v>
      </c>
      <c r="AD228" s="5">
        <f t="shared" si="26"/>
        <v>16845.639999999996</v>
      </c>
      <c r="AE228" s="5">
        <f t="shared" si="27"/>
        <v>21960.729999999996</v>
      </c>
      <c r="AG228" s="2">
        <f t="shared" si="28"/>
        <v>8</v>
      </c>
      <c r="AH228" s="2">
        <f t="shared" si="29"/>
        <v>2025</v>
      </c>
      <c r="AJ228" s="5">
        <f t="shared" si="30"/>
        <v>2252.64</v>
      </c>
      <c r="AK228" s="2">
        <f t="shared" si="31"/>
        <v>6</v>
      </c>
    </row>
    <row r="229" spans="1:37">
      <c r="A229" s="17">
        <v>45878</v>
      </c>
      <c r="B229" s="19">
        <v>1974.43</v>
      </c>
      <c r="C229" s="19">
        <v>2053.13</v>
      </c>
      <c r="D229" s="19">
        <v>2038.32</v>
      </c>
      <c r="E229" s="19">
        <v>2102.98</v>
      </c>
      <c r="F229" s="19">
        <v>2162.52</v>
      </c>
      <c r="G229" s="19">
        <v>2102.14</v>
      </c>
      <c r="H229" s="19">
        <v>1847.45</v>
      </c>
      <c r="I229" s="19">
        <v>1466.74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1611.35</v>
      </c>
      <c r="X229" s="19">
        <v>1605.38</v>
      </c>
      <c r="Y229" s="19">
        <v>1730.26</v>
      </c>
      <c r="Z229" s="38">
        <v>0</v>
      </c>
      <c r="AA229" s="2">
        <f>IFERROR(INDEX('Holiday Schedule'!$D$3:$D$24,MATCH(A229,'Holiday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20694.7</v>
      </c>
      <c r="AE229" s="5">
        <f t="shared" si="27"/>
        <v>20694.7</v>
      </c>
      <c r="AG229" s="2">
        <f t="shared" si="28"/>
        <v>8</v>
      </c>
      <c r="AH229" s="2">
        <f t="shared" si="29"/>
        <v>2025</v>
      </c>
      <c r="AJ229" s="5">
        <f t="shared" si="30"/>
        <v>2162.52</v>
      </c>
      <c r="AK229" s="2">
        <f t="shared" si="31"/>
        <v>5</v>
      </c>
    </row>
    <row r="230" spans="1:37">
      <c r="A230" s="17">
        <v>45879</v>
      </c>
      <c r="B230" s="19">
        <v>1860.04</v>
      </c>
      <c r="C230" s="19">
        <v>2114.2199999999998</v>
      </c>
      <c r="D230" s="19">
        <v>2154.69</v>
      </c>
      <c r="E230" s="19">
        <v>2207.94</v>
      </c>
      <c r="F230" s="19">
        <v>2274.34</v>
      </c>
      <c r="G230" s="19">
        <v>2206.16</v>
      </c>
      <c r="H230" s="19">
        <v>2009.27</v>
      </c>
      <c r="I230" s="19">
        <v>1671.11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2003.54</v>
      </c>
      <c r="X230" s="19">
        <v>1980.57</v>
      </c>
      <c r="Y230" s="19">
        <v>2088.38</v>
      </c>
      <c r="Z230" s="38">
        <v>0</v>
      </c>
      <c r="AA230" s="2">
        <f>IFERROR(INDEX('Holiday Schedule'!$D$3:$D$24,MATCH(A230,'Holiday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22570.260000000002</v>
      </c>
      <c r="AE230" s="5">
        <f t="shared" si="27"/>
        <v>22570.260000000002</v>
      </c>
      <c r="AG230" s="2">
        <f t="shared" si="28"/>
        <v>8</v>
      </c>
      <c r="AH230" s="2">
        <f t="shared" si="29"/>
        <v>2025</v>
      </c>
      <c r="AJ230" s="5">
        <f t="shared" si="30"/>
        <v>2274.34</v>
      </c>
      <c r="AK230" s="2">
        <f t="shared" si="31"/>
        <v>5</v>
      </c>
    </row>
    <row r="231" spans="1:37">
      <c r="A231" s="17">
        <v>45880</v>
      </c>
      <c r="B231" s="19">
        <v>1123.97</v>
      </c>
      <c r="C231" s="19">
        <v>1165.3499999999999</v>
      </c>
      <c r="D231" s="19">
        <v>1172.05</v>
      </c>
      <c r="E231" s="19">
        <v>1209.75</v>
      </c>
      <c r="F231" s="19">
        <v>1255.375</v>
      </c>
      <c r="G231" s="19">
        <v>1256.835</v>
      </c>
      <c r="H231" s="19">
        <v>1186.2449999999999</v>
      </c>
      <c r="I231" s="19">
        <v>992.94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1062.22</v>
      </c>
      <c r="X231" s="19">
        <v>1059.21</v>
      </c>
      <c r="Y231" s="19">
        <v>1127.83</v>
      </c>
      <c r="Z231" s="38">
        <v>0</v>
      </c>
      <c r="AA231" s="2">
        <f>IFERROR(INDEX('Holiday Schedule'!$D$3:$D$24,MATCH(A231,'Holiday Schedule'!$C$3:$C$24,0)),0)</f>
        <v>0</v>
      </c>
      <c r="AB231" s="2">
        <f t="shared" si="24"/>
        <v>2</v>
      </c>
      <c r="AC231" s="2">
        <f t="shared" si="25"/>
        <v>3114.37</v>
      </c>
      <c r="AD231" s="5">
        <f t="shared" si="26"/>
        <v>9497.4049999999988</v>
      </c>
      <c r="AE231" s="5">
        <f t="shared" si="27"/>
        <v>12611.775</v>
      </c>
      <c r="AG231" s="2">
        <f t="shared" si="28"/>
        <v>8</v>
      </c>
      <c r="AH231" s="2">
        <f t="shared" si="29"/>
        <v>2025</v>
      </c>
      <c r="AJ231" s="5">
        <f t="shared" si="30"/>
        <v>1256.835</v>
      </c>
      <c r="AK231" s="2">
        <f t="shared" si="31"/>
        <v>6</v>
      </c>
    </row>
    <row r="232" spans="1:37">
      <c r="A232" s="17">
        <v>45881</v>
      </c>
      <c r="B232" s="19">
        <v>1228.5150000000001</v>
      </c>
      <c r="C232" s="19">
        <v>1361.88</v>
      </c>
      <c r="D232" s="19">
        <v>1381.4549999999999</v>
      </c>
      <c r="E232" s="19">
        <v>1405.9649999999999</v>
      </c>
      <c r="F232" s="19">
        <v>1445.7850000000001</v>
      </c>
      <c r="G232" s="19">
        <v>1433.34</v>
      </c>
      <c r="H232" s="19">
        <v>1311.93</v>
      </c>
      <c r="I232" s="19">
        <v>1121.68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1166.2349999999999</v>
      </c>
      <c r="X232" s="19">
        <v>1141.42</v>
      </c>
      <c r="Y232" s="19">
        <v>1240.32</v>
      </c>
      <c r="Z232" s="38">
        <v>0</v>
      </c>
      <c r="AA232" s="2">
        <f>IFERROR(INDEX('Holiday Schedule'!$D$3:$D$24,MATCH(A232,'Holiday Schedule'!$C$3:$C$24,0)),0)</f>
        <v>0</v>
      </c>
      <c r="AB232" s="2">
        <f t="shared" si="24"/>
        <v>3</v>
      </c>
      <c r="AC232" s="2">
        <f t="shared" si="25"/>
        <v>3429.335</v>
      </c>
      <c r="AD232" s="5">
        <f t="shared" si="26"/>
        <v>10809.190000000002</v>
      </c>
      <c r="AE232" s="5">
        <f t="shared" si="27"/>
        <v>14238.525000000001</v>
      </c>
      <c r="AG232" s="2">
        <f t="shared" si="28"/>
        <v>8</v>
      </c>
      <c r="AH232" s="2">
        <f t="shared" si="29"/>
        <v>2025</v>
      </c>
      <c r="AJ232" s="5">
        <f t="shared" si="30"/>
        <v>1445.7850000000001</v>
      </c>
      <c r="AK232" s="2">
        <f t="shared" si="31"/>
        <v>5</v>
      </c>
    </row>
    <row r="233" spans="1:37">
      <c r="A233" s="17">
        <v>45882</v>
      </c>
      <c r="B233" s="19">
        <v>1317.2449999999999</v>
      </c>
      <c r="C233" s="19">
        <v>1478.24</v>
      </c>
      <c r="D233" s="19">
        <v>1478.325</v>
      </c>
      <c r="E233" s="19">
        <v>1498.4</v>
      </c>
      <c r="F233" s="19">
        <v>1530.325</v>
      </c>
      <c r="G233" s="19">
        <v>1543.23</v>
      </c>
      <c r="H233" s="19">
        <v>1400.395</v>
      </c>
      <c r="I233" s="19">
        <v>1173.46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1140.46</v>
      </c>
      <c r="X233" s="19">
        <v>1111.1400000000001</v>
      </c>
      <c r="Y233" s="19">
        <v>1210.83</v>
      </c>
      <c r="Z233" s="38">
        <v>0</v>
      </c>
      <c r="AA233" s="2">
        <f>IFERROR(INDEX('Holiday Schedule'!$D$3:$D$24,MATCH(A233,'Holiday Schedule'!$C$3:$C$24,0)),0)</f>
        <v>0</v>
      </c>
      <c r="AB233" s="2">
        <f t="shared" si="24"/>
        <v>4</v>
      </c>
      <c r="AC233" s="2">
        <f t="shared" si="25"/>
        <v>3425.0600000000004</v>
      </c>
      <c r="AD233" s="5">
        <f t="shared" si="26"/>
        <v>11456.989999999998</v>
      </c>
      <c r="AE233" s="5">
        <f t="shared" si="27"/>
        <v>14882.049999999997</v>
      </c>
      <c r="AG233" s="2">
        <f t="shared" si="28"/>
        <v>8</v>
      </c>
      <c r="AH233" s="2">
        <f t="shared" si="29"/>
        <v>2025</v>
      </c>
      <c r="AJ233" s="5">
        <f t="shared" si="30"/>
        <v>1543.23</v>
      </c>
      <c r="AK233" s="2">
        <f t="shared" si="31"/>
        <v>6</v>
      </c>
    </row>
    <row r="234" spans="1:37">
      <c r="A234" s="17">
        <v>45883</v>
      </c>
      <c r="B234" s="19">
        <v>1327.645</v>
      </c>
      <c r="C234" s="19">
        <v>1506.02</v>
      </c>
      <c r="D234" s="19">
        <v>1538.5250000000001</v>
      </c>
      <c r="E234" s="19">
        <v>1565.47</v>
      </c>
      <c r="F234" s="19">
        <v>1609.5</v>
      </c>
      <c r="G234" s="19">
        <v>1582.94</v>
      </c>
      <c r="H234" s="19">
        <v>1565.31</v>
      </c>
      <c r="I234" s="19">
        <v>1702.64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1159.8399999999999</v>
      </c>
      <c r="X234" s="19">
        <v>1150.4849999999999</v>
      </c>
      <c r="Y234" s="19">
        <v>1272.74</v>
      </c>
      <c r="Z234" s="38">
        <v>0</v>
      </c>
      <c r="AA234" s="2">
        <f>IFERROR(INDEX('Holiday Schedule'!$D$3:$D$24,MATCH(A234,'Holiday Schedule'!$C$3:$C$24,0)),0)</f>
        <v>0</v>
      </c>
      <c r="AB234" s="2">
        <f t="shared" si="24"/>
        <v>5</v>
      </c>
      <c r="AC234" s="2">
        <f t="shared" si="25"/>
        <v>4012.9650000000001</v>
      </c>
      <c r="AD234" s="5">
        <f t="shared" si="26"/>
        <v>11968.15</v>
      </c>
      <c r="AE234" s="5">
        <f t="shared" si="27"/>
        <v>15981.115</v>
      </c>
      <c r="AG234" s="2">
        <f t="shared" si="28"/>
        <v>8</v>
      </c>
      <c r="AH234" s="2">
        <f t="shared" si="29"/>
        <v>2025</v>
      </c>
      <c r="AJ234" s="5">
        <f t="shared" si="30"/>
        <v>1702.64</v>
      </c>
      <c r="AK234" s="2">
        <f t="shared" si="31"/>
        <v>8</v>
      </c>
    </row>
    <row r="235" spans="1:37">
      <c r="A235" s="17">
        <v>45884</v>
      </c>
      <c r="B235" s="19">
        <v>1356.845</v>
      </c>
      <c r="C235" s="19">
        <v>1463.84</v>
      </c>
      <c r="D235" s="19">
        <v>1479.01</v>
      </c>
      <c r="E235" s="19">
        <v>1493.5</v>
      </c>
      <c r="F235" s="19">
        <v>1521.395</v>
      </c>
      <c r="G235" s="19">
        <v>1524.335</v>
      </c>
      <c r="H235" s="19">
        <v>1370.29</v>
      </c>
      <c r="I235" s="19">
        <v>968.65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1032.2650000000001</v>
      </c>
      <c r="X235" s="19">
        <v>1014.19</v>
      </c>
      <c r="Y235" s="19">
        <v>1075.8</v>
      </c>
      <c r="Z235" s="38">
        <v>0</v>
      </c>
      <c r="AA235" s="2">
        <f>IFERROR(INDEX('Holiday Schedule'!$D$3:$D$24,MATCH(A235,'Holiday Schedule'!$C$3:$C$24,0)),0)</f>
        <v>0</v>
      </c>
      <c r="AB235" s="2">
        <f t="shared" si="24"/>
        <v>6</v>
      </c>
      <c r="AC235" s="2">
        <f t="shared" si="25"/>
        <v>3015.105</v>
      </c>
      <c r="AD235" s="5">
        <f t="shared" si="26"/>
        <v>11285.014999999999</v>
      </c>
      <c r="AE235" s="5">
        <f t="shared" si="27"/>
        <v>14300.119999999999</v>
      </c>
      <c r="AG235" s="2">
        <f t="shared" si="28"/>
        <v>8</v>
      </c>
      <c r="AH235" s="2">
        <f t="shared" si="29"/>
        <v>2025</v>
      </c>
      <c r="AJ235" s="5">
        <f t="shared" si="30"/>
        <v>1524.335</v>
      </c>
      <c r="AK235" s="2">
        <f t="shared" si="31"/>
        <v>6</v>
      </c>
    </row>
    <row r="236" spans="1:37">
      <c r="A236" s="17">
        <v>45885</v>
      </c>
      <c r="B236" s="19">
        <v>1192.615</v>
      </c>
      <c r="C236" s="19">
        <v>1238.83</v>
      </c>
      <c r="D236" s="19">
        <v>1250.98</v>
      </c>
      <c r="E236" s="19">
        <v>1278.1500000000001</v>
      </c>
      <c r="F236" s="19">
        <v>1294.105</v>
      </c>
      <c r="G236" s="19">
        <v>1282.085</v>
      </c>
      <c r="H236" s="19">
        <v>1129.7249999999999</v>
      </c>
      <c r="I236" s="19">
        <v>819.11500000000001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1019.45</v>
      </c>
      <c r="X236" s="19">
        <v>1011.13</v>
      </c>
      <c r="Y236" s="19">
        <v>1115.175</v>
      </c>
      <c r="Z236" s="38">
        <v>0</v>
      </c>
      <c r="AA236" s="2">
        <f>IFERROR(INDEX('Holiday Schedule'!$D$3:$D$24,MATCH(A236,'Holiday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12631.359999999999</v>
      </c>
      <c r="AE236" s="5">
        <f t="shared" si="27"/>
        <v>12631.359999999999</v>
      </c>
      <c r="AG236" s="2">
        <f t="shared" si="28"/>
        <v>8</v>
      </c>
      <c r="AH236" s="2">
        <f t="shared" si="29"/>
        <v>2025</v>
      </c>
      <c r="AJ236" s="5">
        <f t="shared" si="30"/>
        <v>1294.105</v>
      </c>
      <c r="AK236" s="2">
        <f t="shared" si="31"/>
        <v>5</v>
      </c>
    </row>
    <row r="237" spans="1:37">
      <c r="A237" s="17">
        <v>45886</v>
      </c>
      <c r="B237" s="19">
        <v>1183.7</v>
      </c>
      <c r="C237" s="19">
        <v>1315.52</v>
      </c>
      <c r="D237" s="19">
        <v>1333.7049999999999</v>
      </c>
      <c r="E237" s="19">
        <v>1362.885</v>
      </c>
      <c r="F237" s="19">
        <v>1411.5050000000001</v>
      </c>
      <c r="G237" s="19">
        <v>1381.06</v>
      </c>
      <c r="H237" s="19">
        <v>1231.1849999999999</v>
      </c>
      <c r="I237" s="19">
        <v>1044.9649999999999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1003.78</v>
      </c>
      <c r="X237" s="19">
        <v>992.74</v>
      </c>
      <c r="Y237" s="19">
        <v>1058.4749999999999</v>
      </c>
      <c r="Z237" s="38">
        <v>0</v>
      </c>
      <c r="AA237" s="2">
        <f>IFERROR(INDEX('Holiday Schedule'!$D$3:$D$24,MATCH(A237,'Holiday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13319.52</v>
      </c>
      <c r="AE237" s="5">
        <f t="shared" si="27"/>
        <v>13319.52</v>
      </c>
      <c r="AG237" s="2">
        <f t="shared" si="28"/>
        <v>8</v>
      </c>
      <c r="AH237" s="2">
        <f t="shared" si="29"/>
        <v>2025</v>
      </c>
      <c r="AJ237" s="5">
        <f t="shared" si="30"/>
        <v>1411.5050000000001</v>
      </c>
      <c r="AK237" s="2">
        <f t="shared" si="31"/>
        <v>5</v>
      </c>
    </row>
    <row r="238" spans="1:37">
      <c r="A238" s="17">
        <v>45887</v>
      </c>
      <c r="B238" s="19">
        <v>1142.2950000000001</v>
      </c>
      <c r="C238" s="19">
        <v>1324.36</v>
      </c>
      <c r="D238" s="19">
        <v>1331.175</v>
      </c>
      <c r="E238" s="19">
        <v>1377.9</v>
      </c>
      <c r="F238" s="19">
        <v>1463.095</v>
      </c>
      <c r="G238" s="19">
        <v>1475.38</v>
      </c>
      <c r="H238" s="19">
        <v>1386.66</v>
      </c>
      <c r="I238" s="19">
        <v>1029.7349999999999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1035.3399999999999</v>
      </c>
      <c r="X238" s="19">
        <v>1014.925</v>
      </c>
      <c r="Y238" s="19">
        <v>1069.7650000000001</v>
      </c>
      <c r="Z238" s="38">
        <v>0</v>
      </c>
      <c r="AA238" s="2">
        <f>IFERROR(INDEX('Holiday Schedule'!$D$3:$D$24,MATCH(A238,'Holiday Schedule'!$C$3:$C$24,0)),0)</f>
        <v>0</v>
      </c>
      <c r="AB238" s="2">
        <f t="shared" si="24"/>
        <v>2</v>
      </c>
      <c r="AC238" s="2">
        <f t="shared" si="25"/>
        <v>3080</v>
      </c>
      <c r="AD238" s="5">
        <f t="shared" si="26"/>
        <v>10570.63</v>
      </c>
      <c r="AE238" s="5">
        <f t="shared" si="27"/>
        <v>13650.63</v>
      </c>
      <c r="AG238" s="2">
        <f t="shared" si="28"/>
        <v>8</v>
      </c>
      <c r="AH238" s="2">
        <f t="shared" si="29"/>
        <v>2025</v>
      </c>
      <c r="AJ238" s="5">
        <f t="shared" si="30"/>
        <v>1475.38</v>
      </c>
      <c r="AK238" s="2">
        <f t="shared" si="31"/>
        <v>6</v>
      </c>
    </row>
    <row r="239" spans="1:37">
      <c r="A239" s="17">
        <v>45888</v>
      </c>
      <c r="B239" s="19">
        <v>1127.51</v>
      </c>
      <c r="C239" s="19">
        <v>1266.0250000000001</v>
      </c>
      <c r="D239" s="19">
        <v>1301.9100000000001</v>
      </c>
      <c r="E239" s="19">
        <v>1358.835</v>
      </c>
      <c r="F239" s="19">
        <v>1443.2750000000001</v>
      </c>
      <c r="G239" s="19">
        <v>1476.2049999999999</v>
      </c>
      <c r="H239" s="19">
        <v>1388.71</v>
      </c>
      <c r="I239" s="19">
        <v>1063.675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1057.625</v>
      </c>
      <c r="X239" s="19">
        <v>1029.44</v>
      </c>
      <c r="Y239" s="19">
        <v>1114.0450000000001</v>
      </c>
      <c r="Z239" s="38">
        <v>0</v>
      </c>
      <c r="AA239" s="2">
        <f>IFERROR(INDEX('Holiday Schedule'!$D$3:$D$24,MATCH(A239,'Holiday Schedule'!$C$3:$C$24,0)),0)</f>
        <v>0</v>
      </c>
      <c r="AB239" s="2">
        <f t="shared" si="24"/>
        <v>3</v>
      </c>
      <c r="AC239" s="2">
        <f t="shared" si="25"/>
        <v>3150.7400000000002</v>
      </c>
      <c r="AD239" s="5">
        <f t="shared" si="26"/>
        <v>10476.515000000001</v>
      </c>
      <c r="AE239" s="5">
        <f t="shared" si="27"/>
        <v>13627.255000000001</v>
      </c>
      <c r="AG239" s="2">
        <f t="shared" si="28"/>
        <v>8</v>
      </c>
      <c r="AH239" s="2">
        <f t="shared" si="29"/>
        <v>2025</v>
      </c>
      <c r="AJ239" s="5">
        <f t="shared" si="30"/>
        <v>1476.2049999999999</v>
      </c>
      <c r="AK239" s="2">
        <f t="shared" si="31"/>
        <v>6</v>
      </c>
    </row>
    <row r="240" spans="1:37">
      <c r="A240" s="17">
        <v>45889</v>
      </c>
      <c r="B240" s="19">
        <v>1223.365</v>
      </c>
      <c r="C240" s="19">
        <v>1359.69</v>
      </c>
      <c r="D240" s="19">
        <v>1403.37</v>
      </c>
      <c r="E240" s="19">
        <v>1462.345</v>
      </c>
      <c r="F240" s="19">
        <v>1555.7449999999999</v>
      </c>
      <c r="G240" s="19">
        <v>1565.21</v>
      </c>
      <c r="H240" s="19">
        <v>1494.0350000000001</v>
      </c>
      <c r="I240" s="19">
        <v>1283.0050000000001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  <c r="Q240" s="19">
        <v>0</v>
      </c>
      <c r="R240" s="19">
        <v>0</v>
      </c>
      <c r="S240" s="19">
        <v>0</v>
      </c>
      <c r="T240" s="19">
        <v>0</v>
      </c>
      <c r="U240" s="19">
        <v>0</v>
      </c>
      <c r="V240" s="19">
        <v>0</v>
      </c>
      <c r="W240" s="19">
        <v>1112.7349999999999</v>
      </c>
      <c r="X240" s="19">
        <v>1103.3699999999999</v>
      </c>
      <c r="Y240" s="19">
        <v>1163.6949999999999</v>
      </c>
      <c r="Z240" s="38">
        <v>0</v>
      </c>
      <c r="AA240" s="2">
        <f>IFERROR(INDEX('Holiday Schedule'!$D$3:$D$24,MATCH(A240,'Holiday Schedule'!$C$3:$C$24,0)),0)</f>
        <v>0</v>
      </c>
      <c r="AB240" s="2">
        <f t="shared" si="24"/>
        <v>4</v>
      </c>
      <c r="AC240" s="2">
        <f t="shared" si="25"/>
        <v>3499.1099999999997</v>
      </c>
      <c r="AD240" s="5">
        <f t="shared" si="26"/>
        <v>11227.454999999998</v>
      </c>
      <c r="AE240" s="5">
        <f t="shared" si="27"/>
        <v>14726.564999999999</v>
      </c>
      <c r="AG240" s="2">
        <f t="shared" si="28"/>
        <v>8</v>
      </c>
      <c r="AH240" s="2">
        <f t="shared" si="29"/>
        <v>2025</v>
      </c>
      <c r="AJ240" s="5">
        <f t="shared" si="30"/>
        <v>1565.21</v>
      </c>
      <c r="AK240" s="2">
        <f t="shared" si="31"/>
        <v>6</v>
      </c>
    </row>
    <row r="241" spans="1:37">
      <c r="A241" s="17">
        <v>45890</v>
      </c>
      <c r="B241" s="19">
        <v>1270.94</v>
      </c>
      <c r="C241" s="19">
        <v>1441.58</v>
      </c>
      <c r="D241" s="19">
        <v>1473.61</v>
      </c>
      <c r="E241" s="19">
        <v>1530.56</v>
      </c>
      <c r="F241" s="19">
        <v>1619.9649999999999</v>
      </c>
      <c r="G241" s="19">
        <v>1678</v>
      </c>
      <c r="H241" s="19">
        <v>1562.6849999999999</v>
      </c>
      <c r="I241" s="19">
        <v>1189.6849999999999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1199.2249999999999</v>
      </c>
      <c r="X241" s="19">
        <v>1170.7650000000001</v>
      </c>
      <c r="Y241" s="19">
        <v>1255.0550000000001</v>
      </c>
      <c r="Z241" s="38">
        <v>0</v>
      </c>
      <c r="AA241" s="2">
        <f>IFERROR(INDEX('Holiday Schedule'!$D$3:$D$24,MATCH(A241,'Holiday Schedule'!$C$3:$C$24,0)),0)</f>
        <v>0</v>
      </c>
      <c r="AB241" s="2">
        <f t="shared" si="24"/>
        <v>5</v>
      </c>
      <c r="AC241" s="2">
        <f t="shared" si="25"/>
        <v>3559.6750000000002</v>
      </c>
      <c r="AD241" s="5">
        <f t="shared" si="26"/>
        <v>11832.395</v>
      </c>
      <c r="AE241" s="5">
        <f t="shared" si="27"/>
        <v>15392.07</v>
      </c>
      <c r="AG241" s="2">
        <f t="shared" si="28"/>
        <v>8</v>
      </c>
      <c r="AH241" s="2">
        <f t="shared" si="29"/>
        <v>2025</v>
      </c>
      <c r="AJ241" s="5">
        <f t="shared" si="30"/>
        <v>1678</v>
      </c>
      <c r="AK241" s="2">
        <f t="shared" si="31"/>
        <v>6</v>
      </c>
    </row>
    <row r="242" spans="1:37">
      <c r="A242" s="17">
        <v>45891</v>
      </c>
      <c r="B242" s="19">
        <v>1345.7449999999999</v>
      </c>
      <c r="C242" s="19">
        <v>1503.34</v>
      </c>
      <c r="D242" s="19">
        <v>1512.355</v>
      </c>
      <c r="E242" s="19">
        <v>1583.0250000000001</v>
      </c>
      <c r="F242" s="19">
        <v>1657.71</v>
      </c>
      <c r="G242" s="19">
        <v>1692.4</v>
      </c>
      <c r="H242" s="19">
        <v>1627.2349999999999</v>
      </c>
      <c r="I242" s="19">
        <v>1224.0250000000001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  <c r="V242" s="19">
        <v>0</v>
      </c>
      <c r="W242" s="19">
        <v>1249.93</v>
      </c>
      <c r="X242" s="19">
        <v>1244.5550000000001</v>
      </c>
      <c r="Y242" s="19">
        <v>1345.18</v>
      </c>
      <c r="Z242" s="38">
        <v>0</v>
      </c>
      <c r="AA242" s="2">
        <f>IFERROR(INDEX('Holiday Schedule'!$D$3:$D$24,MATCH(A242,'Holiday Schedule'!$C$3:$C$24,0)),0)</f>
        <v>0</v>
      </c>
      <c r="AB242" s="2">
        <f t="shared" si="24"/>
        <v>6</v>
      </c>
      <c r="AC242" s="2">
        <f t="shared" si="25"/>
        <v>3718.51</v>
      </c>
      <c r="AD242" s="5">
        <f t="shared" si="26"/>
        <v>12266.990000000002</v>
      </c>
      <c r="AE242" s="5">
        <f t="shared" si="27"/>
        <v>15985.500000000002</v>
      </c>
      <c r="AG242" s="2">
        <f t="shared" si="28"/>
        <v>8</v>
      </c>
      <c r="AH242" s="2">
        <f t="shared" si="29"/>
        <v>2025</v>
      </c>
      <c r="AJ242" s="5">
        <f t="shared" si="30"/>
        <v>1692.4</v>
      </c>
      <c r="AK242" s="2">
        <f t="shared" si="31"/>
        <v>6</v>
      </c>
    </row>
    <row r="243" spans="1:37">
      <c r="A243" s="17">
        <v>45892</v>
      </c>
      <c r="B243" s="19">
        <v>1447.615</v>
      </c>
      <c r="C243" s="19">
        <v>1553.0050000000001</v>
      </c>
      <c r="D243" s="19">
        <v>1573.2049999999999</v>
      </c>
      <c r="E243" s="19">
        <v>1583.97</v>
      </c>
      <c r="F243" s="19">
        <v>1659.8</v>
      </c>
      <c r="G243" s="19">
        <v>1641.425</v>
      </c>
      <c r="H243" s="19">
        <v>1456.4</v>
      </c>
      <c r="I243" s="19">
        <v>1191.05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  <c r="V243" s="19">
        <v>0</v>
      </c>
      <c r="W243" s="19">
        <v>1270.865</v>
      </c>
      <c r="X243" s="19">
        <v>1254.57</v>
      </c>
      <c r="Y243" s="19">
        <v>1352.87</v>
      </c>
      <c r="Z243" s="38">
        <v>0</v>
      </c>
      <c r="AA243" s="2">
        <f>IFERROR(INDEX('Holiday Schedule'!$D$3:$D$24,MATCH(A243,'Holiday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15984.774999999998</v>
      </c>
      <c r="AE243" s="5">
        <f t="shared" si="27"/>
        <v>15984.774999999998</v>
      </c>
      <c r="AG243" s="2">
        <f t="shared" si="28"/>
        <v>8</v>
      </c>
      <c r="AH243" s="2">
        <f t="shared" si="29"/>
        <v>2025</v>
      </c>
      <c r="AJ243" s="5">
        <f t="shared" si="30"/>
        <v>1659.8</v>
      </c>
      <c r="AK243" s="2">
        <f t="shared" si="31"/>
        <v>5</v>
      </c>
    </row>
    <row r="244" spans="1:37">
      <c r="A244" s="17">
        <v>45893</v>
      </c>
      <c r="B244" s="19">
        <v>1484.82</v>
      </c>
      <c r="C244" s="19">
        <v>1592.905</v>
      </c>
      <c r="D244" s="19">
        <v>1627.95</v>
      </c>
      <c r="E244" s="19">
        <v>1653.69</v>
      </c>
      <c r="F244" s="19">
        <v>1705.53</v>
      </c>
      <c r="G244" s="19">
        <v>1684.82</v>
      </c>
      <c r="H244" s="19">
        <v>1534.7449999999999</v>
      </c>
      <c r="I244" s="19">
        <v>1163.1400000000001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1297.1949999999999</v>
      </c>
      <c r="X244" s="19">
        <v>1281.175</v>
      </c>
      <c r="Y244" s="19">
        <v>1396.28</v>
      </c>
      <c r="Z244" s="38">
        <v>0</v>
      </c>
      <c r="AA244" s="2">
        <f>IFERROR(INDEX('Holiday Schedule'!$D$3:$D$24,MATCH(A244,'Holiday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16422.249999999996</v>
      </c>
      <c r="AE244" s="5">
        <f t="shared" si="27"/>
        <v>16422.249999999996</v>
      </c>
      <c r="AG244" s="2">
        <f t="shared" si="28"/>
        <v>8</v>
      </c>
      <c r="AH244" s="2">
        <f t="shared" si="29"/>
        <v>2025</v>
      </c>
      <c r="AJ244" s="5">
        <f t="shared" si="30"/>
        <v>1705.53</v>
      </c>
      <c r="AK244" s="2">
        <f t="shared" si="31"/>
        <v>5</v>
      </c>
    </row>
    <row r="245" spans="1:37">
      <c r="A245" s="17">
        <v>45894</v>
      </c>
      <c r="B245" s="19">
        <v>1528.65</v>
      </c>
      <c r="C245" s="19">
        <v>1647.94</v>
      </c>
      <c r="D245" s="19">
        <v>1686.89</v>
      </c>
      <c r="E245" s="19">
        <v>1769.7850000000001</v>
      </c>
      <c r="F245" s="19">
        <v>1859.335</v>
      </c>
      <c r="G245" s="19">
        <v>1909.9549999999999</v>
      </c>
      <c r="H245" s="19">
        <v>1857.115</v>
      </c>
      <c r="I245" s="19">
        <v>1728.18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1266.1849999999999</v>
      </c>
      <c r="X245" s="19">
        <v>1260.085</v>
      </c>
      <c r="Y245" s="19">
        <v>1363.9449999999999</v>
      </c>
      <c r="Z245" s="38">
        <v>0</v>
      </c>
      <c r="AA245" s="2">
        <f>IFERROR(INDEX('Holiday Schedule'!$D$3:$D$24,MATCH(A245,'Holiday Schedule'!$C$3:$C$24,0)),0)</f>
        <v>0</v>
      </c>
      <c r="AB245" s="2">
        <f t="shared" si="24"/>
        <v>2</v>
      </c>
      <c r="AC245" s="2">
        <f t="shared" si="25"/>
        <v>4254.45</v>
      </c>
      <c r="AD245" s="5">
        <f t="shared" si="26"/>
        <v>13623.614999999998</v>
      </c>
      <c r="AE245" s="5">
        <f t="shared" si="27"/>
        <v>17878.064999999999</v>
      </c>
      <c r="AG245" s="2">
        <f t="shared" si="28"/>
        <v>8</v>
      </c>
      <c r="AH245" s="2">
        <f t="shared" si="29"/>
        <v>2025</v>
      </c>
      <c r="AJ245" s="5">
        <f t="shared" si="30"/>
        <v>1909.9549999999999</v>
      </c>
      <c r="AK245" s="2">
        <f t="shared" si="31"/>
        <v>6</v>
      </c>
    </row>
    <row r="246" spans="1:37">
      <c r="A246" s="17">
        <v>45895</v>
      </c>
      <c r="B246" s="19">
        <v>1499.0150000000001</v>
      </c>
      <c r="C246" s="19">
        <v>1667.53</v>
      </c>
      <c r="D246" s="19">
        <v>1699.8050000000001</v>
      </c>
      <c r="E246" s="19">
        <v>1756.2850000000001</v>
      </c>
      <c r="F246" s="19">
        <v>1864.5050000000001</v>
      </c>
      <c r="G246" s="19">
        <v>1909.655</v>
      </c>
      <c r="H246" s="19">
        <v>1776.9649999999999</v>
      </c>
      <c r="I246" s="19">
        <v>1522.2249999999999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  <c r="V246" s="19">
        <v>0</v>
      </c>
      <c r="W246" s="19">
        <v>1329.24</v>
      </c>
      <c r="X246" s="19">
        <v>1290.32</v>
      </c>
      <c r="Y246" s="19">
        <v>1363.075</v>
      </c>
      <c r="Z246" s="38">
        <v>0</v>
      </c>
      <c r="AA246" s="2">
        <f>IFERROR(INDEX('Holiday Schedule'!$D$3:$D$24,MATCH(A246,'Holiday Schedule'!$C$3:$C$24,0)),0)</f>
        <v>0</v>
      </c>
      <c r="AB246" s="2">
        <f t="shared" si="24"/>
        <v>3</v>
      </c>
      <c r="AC246" s="2">
        <f t="shared" si="25"/>
        <v>4141.7849999999999</v>
      </c>
      <c r="AD246" s="5">
        <f t="shared" si="26"/>
        <v>13536.834999999999</v>
      </c>
      <c r="AE246" s="5">
        <f t="shared" si="27"/>
        <v>17678.62</v>
      </c>
      <c r="AG246" s="2">
        <f t="shared" si="28"/>
        <v>8</v>
      </c>
      <c r="AH246" s="2">
        <f t="shared" si="29"/>
        <v>2025</v>
      </c>
      <c r="AJ246" s="5">
        <f t="shared" si="30"/>
        <v>1909.655</v>
      </c>
      <c r="AK246" s="2">
        <f t="shared" si="31"/>
        <v>6</v>
      </c>
    </row>
    <row r="247" spans="1:37">
      <c r="A247" s="17">
        <v>45896</v>
      </c>
      <c r="B247" s="38">
        <v>1473.24</v>
      </c>
      <c r="C247" s="38">
        <v>1650.4749999999999</v>
      </c>
      <c r="D247" s="38">
        <v>1681.0650000000001</v>
      </c>
      <c r="E247" s="38">
        <v>1737.64</v>
      </c>
      <c r="F247" s="38">
        <v>1821.3150000000001</v>
      </c>
      <c r="G247" s="38">
        <v>1893.4349999999999</v>
      </c>
      <c r="H247" s="38">
        <v>1842.7349999999999</v>
      </c>
      <c r="I247" s="38">
        <v>1372.86</v>
      </c>
      <c r="J247" s="38">
        <v>0</v>
      </c>
      <c r="K247" s="38">
        <v>0</v>
      </c>
      <c r="L247" s="38">
        <v>0</v>
      </c>
      <c r="M247" s="38">
        <v>0</v>
      </c>
      <c r="N247" s="38">
        <v>0</v>
      </c>
      <c r="O247" s="38">
        <v>0</v>
      </c>
      <c r="P247" s="38">
        <v>0</v>
      </c>
      <c r="Q247" s="38">
        <v>0</v>
      </c>
      <c r="R247" s="38">
        <v>0</v>
      </c>
      <c r="S247" s="38">
        <v>0</v>
      </c>
      <c r="T247" s="38">
        <v>0</v>
      </c>
      <c r="U247" s="38">
        <v>0</v>
      </c>
      <c r="V247" s="38">
        <v>0</v>
      </c>
      <c r="W247" s="38">
        <v>1334.7349999999999</v>
      </c>
      <c r="X247" s="38">
        <v>1294.21</v>
      </c>
      <c r="Y247" s="38">
        <v>1391.0250000000001</v>
      </c>
      <c r="Z247" s="38">
        <v>0</v>
      </c>
      <c r="AA247" s="2">
        <f>IFERROR(INDEX('Holiday Schedule'!$D$3:$D$24,MATCH(A247,'Holiday Schedule'!$C$3:$C$24,0)),0)</f>
        <v>0</v>
      </c>
      <c r="AB247" s="2">
        <f t="shared" si="24"/>
        <v>4</v>
      </c>
      <c r="AC247" s="2">
        <f t="shared" si="25"/>
        <v>4001.8049999999998</v>
      </c>
      <c r="AD247" s="5">
        <f t="shared" si="26"/>
        <v>13490.930000000004</v>
      </c>
      <c r="AE247" s="5">
        <f t="shared" si="27"/>
        <v>17492.735000000004</v>
      </c>
      <c r="AG247" s="2">
        <f t="shared" si="28"/>
        <v>8</v>
      </c>
      <c r="AH247" s="2">
        <f t="shared" si="29"/>
        <v>2025</v>
      </c>
      <c r="AJ247" s="5">
        <f t="shared" si="30"/>
        <v>1893.4349999999999</v>
      </c>
      <c r="AK247" s="2">
        <f t="shared" si="31"/>
        <v>6</v>
      </c>
    </row>
    <row r="248" spans="1:37">
      <c r="A248" s="17">
        <v>45897</v>
      </c>
      <c r="B248" s="38">
        <v>1506.325</v>
      </c>
      <c r="C248" s="38">
        <v>1692.17</v>
      </c>
      <c r="D248" s="38">
        <v>1714.53</v>
      </c>
      <c r="E248" s="38">
        <v>1769.7249999999999</v>
      </c>
      <c r="F248" s="38">
        <v>1884.9949999999999</v>
      </c>
      <c r="G248" s="38">
        <v>1942.0550000000001</v>
      </c>
      <c r="H248" s="38">
        <v>1882.585</v>
      </c>
      <c r="I248" s="38">
        <v>1387.635</v>
      </c>
      <c r="J248" s="38">
        <v>0</v>
      </c>
      <c r="K248" s="38">
        <v>0</v>
      </c>
      <c r="L248" s="38">
        <v>0</v>
      </c>
      <c r="M248" s="38">
        <v>0</v>
      </c>
      <c r="N248" s="38">
        <v>0</v>
      </c>
      <c r="O248" s="38">
        <v>0</v>
      </c>
      <c r="P248" s="38">
        <v>0</v>
      </c>
      <c r="Q248" s="38">
        <v>0</v>
      </c>
      <c r="R248" s="38">
        <v>0</v>
      </c>
      <c r="S248" s="38">
        <v>0</v>
      </c>
      <c r="T248" s="38">
        <v>0</v>
      </c>
      <c r="U248" s="38">
        <v>0</v>
      </c>
      <c r="V248" s="38">
        <v>0</v>
      </c>
      <c r="W248" s="38">
        <v>1355.94</v>
      </c>
      <c r="X248" s="38">
        <v>1356.075</v>
      </c>
      <c r="Y248" s="38">
        <v>1441.7750000000001</v>
      </c>
      <c r="Z248" s="38">
        <v>0</v>
      </c>
      <c r="AA248" s="2">
        <f>IFERROR(INDEX('Holiday Schedule'!$D$3:$D$24,MATCH(A248,'Holiday Schedule'!$C$3:$C$24,0)),0)</f>
        <v>0</v>
      </c>
      <c r="AB248" s="2">
        <f t="shared" si="24"/>
        <v>5</v>
      </c>
      <c r="AC248" s="2">
        <f t="shared" si="25"/>
        <v>4099.6499999999996</v>
      </c>
      <c r="AD248" s="5">
        <f t="shared" si="26"/>
        <v>13834.160000000002</v>
      </c>
      <c r="AE248" s="5">
        <f t="shared" si="27"/>
        <v>17933.810000000001</v>
      </c>
      <c r="AG248" s="2">
        <f t="shared" si="28"/>
        <v>8</v>
      </c>
      <c r="AH248" s="2">
        <f t="shared" si="29"/>
        <v>2025</v>
      </c>
      <c r="AJ248" s="5">
        <f t="shared" si="30"/>
        <v>1942.0550000000001</v>
      </c>
      <c r="AK248" s="2">
        <f t="shared" si="31"/>
        <v>6</v>
      </c>
    </row>
    <row r="249" spans="1:37">
      <c r="A249" s="17">
        <v>45898</v>
      </c>
      <c r="B249" s="38">
        <v>1578.9549999999999</v>
      </c>
      <c r="C249" s="38">
        <v>1697.0350000000001</v>
      </c>
      <c r="D249" s="38">
        <v>1720.835</v>
      </c>
      <c r="E249" s="38">
        <v>1801.77</v>
      </c>
      <c r="F249" s="38">
        <v>1884.9749999999999</v>
      </c>
      <c r="G249" s="38">
        <v>1957.21</v>
      </c>
      <c r="H249" s="38">
        <v>1890.97</v>
      </c>
      <c r="I249" s="38">
        <v>1661.26</v>
      </c>
      <c r="J249" s="38">
        <v>0</v>
      </c>
      <c r="K249" s="38">
        <v>0</v>
      </c>
      <c r="L249" s="38">
        <v>0</v>
      </c>
      <c r="M249" s="38">
        <v>0</v>
      </c>
      <c r="N249" s="38">
        <v>0</v>
      </c>
      <c r="O249" s="38">
        <v>0</v>
      </c>
      <c r="P249" s="38">
        <v>0</v>
      </c>
      <c r="Q249" s="38">
        <v>0</v>
      </c>
      <c r="R249" s="38">
        <v>0</v>
      </c>
      <c r="S249" s="38">
        <v>0</v>
      </c>
      <c r="T249" s="38">
        <v>0</v>
      </c>
      <c r="U249" s="38">
        <v>0</v>
      </c>
      <c r="V249" s="38">
        <v>0</v>
      </c>
      <c r="W249" s="38">
        <v>1335.76</v>
      </c>
      <c r="X249" s="38">
        <v>1339.355</v>
      </c>
      <c r="Y249" s="38">
        <v>1466.73</v>
      </c>
      <c r="Z249" s="38">
        <v>0</v>
      </c>
      <c r="AA249" s="2">
        <f>IFERROR(INDEX('Holiday Schedule'!$D$3:$D$24,MATCH(A249,'Holiday Schedule'!$C$3:$C$24,0)),0)</f>
        <v>0</v>
      </c>
      <c r="AB249" s="2">
        <f t="shared" si="24"/>
        <v>6</v>
      </c>
      <c r="AC249" s="2">
        <f t="shared" si="25"/>
        <v>4336.375</v>
      </c>
      <c r="AD249" s="5">
        <f t="shared" si="26"/>
        <v>13998.48</v>
      </c>
      <c r="AE249" s="5">
        <f t="shared" si="27"/>
        <v>18334.855</v>
      </c>
      <c r="AG249" s="2">
        <f t="shared" si="28"/>
        <v>8</v>
      </c>
      <c r="AH249" s="2">
        <f t="shared" si="29"/>
        <v>2025</v>
      </c>
      <c r="AJ249" s="5">
        <f t="shared" si="30"/>
        <v>1957.21</v>
      </c>
      <c r="AK249" s="2">
        <f t="shared" si="31"/>
        <v>6</v>
      </c>
    </row>
    <row r="250" spans="1:37">
      <c r="A250" s="17">
        <v>45899</v>
      </c>
      <c r="B250" s="38">
        <v>1584.4549999999999</v>
      </c>
      <c r="C250" s="38">
        <v>1687.19</v>
      </c>
      <c r="D250" s="38">
        <v>1746.12</v>
      </c>
      <c r="E250" s="38">
        <v>1764.95</v>
      </c>
      <c r="F250" s="38">
        <v>1854.09</v>
      </c>
      <c r="G250" s="38">
        <v>1830.655</v>
      </c>
      <c r="H250" s="38">
        <v>1705.47</v>
      </c>
      <c r="I250" s="38">
        <v>1541.425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0</v>
      </c>
      <c r="P250" s="38">
        <v>0</v>
      </c>
      <c r="Q250" s="38">
        <v>0</v>
      </c>
      <c r="R250" s="38">
        <v>0</v>
      </c>
      <c r="S250" s="38">
        <v>0</v>
      </c>
      <c r="T250" s="38">
        <v>0</v>
      </c>
      <c r="U250" s="38">
        <v>0</v>
      </c>
      <c r="V250" s="38">
        <v>0</v>
      </c>
      <c r="W250" s="38">
        <v>1319.8050000000001</v>
      </c>
      <c r="X250" s="38">
        <v>1321.5350000000001</v>
      </c>
      <c r="Y250" s="38">
        <v>1435.62</v>
      </c>
      <c r="Z250" s="38">
        <v>0</v>
      </c>
      <c r="AA250" s="2">
        <f>IFERROR(INDEX('Holiday Schedule'!$D$3:$D$24,MATCH(A250,'Holiday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17791.314999999999</v>
      </c>
      <c r="AE250" s="5">
        <f t="shared" si="27"/>
        <v>17791.314999999999</v>
      </c>
      <c r="AG250" s="2">
        <f t="shared" si="28"/>
        <v>8</v>
      </c>
      <c r="AH250" s="2">
        <f t="shared" si="29"/>
        <v>2025</v>
      </c>
      <c r="AJ250" s="5">
        <f t="shared" si="30"/>
        <v>1854.09</v>
      </c>
      <c r="AK250" s="2">
        <f t="shared" si="31"/>
        <v>5</v>
      </c>
    </row>
    <row r="251" spans="1:37">
      <c r="A251" s="17">
        <v>45900</v>
      </c>
      <c r="B251" s="38">
        <v>1543.08</v>
      </c>
      <c r="C251" s="38">
        <v>1640.47</v>
      </c>
      <c r="D251" s="38">
        <v>1680.72</v>
      </c>
      <c r="E251" s="38">
        <v>1735.6849999999999</v>
      </c>
      <c r="F251" s="38">
        <v>1778.925</v>
      </c>
      <c r="G251" s="38">
        <v>1773.65</v>
      </c>
      <c r="H251" s="38">
        <v>1666.3050000000001</v>
      </c>
      <c r="I251" s="38">
        <v>1282.7550000000001</v>
      </c>
      <c r="J251" s="38">
        <v>0</v>
      </c>
      <c r="K251" s="38">
        <v>0</v>
      </c>
      <c r="L251" s="38">
        <v>0</v>
      </c>
      <c r="M251" s="38">
        <v>0</v>
      </c>
      <c r="N251" s="38">
        <v>0</v>
      </c>
      <c r="O251" s="38">
        <v>0</v>
      </c>
      <c r="P251" s="38">
        <v>0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38">
        <v>1377.76</v>
      </c>
      <c r="X251" s="38">
        <v>1367.915</v>
      </c>
      <c r="Y251" s="38">
        <v>1494.15</v>
      </c>
      <c r="Z251" s="38">
        <v>0</v>
      </c>
      <c r="AA251" s="2">
        <f>IFERROR(INDEX('Holiday Schedule'!$D$3:$D$24,MATCH(A251,'Holiday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17341.415000000001</v>
      </c>
      <c r="AE251" s="5">
        <f t="shared" si="27"/>
        <v>17341.415000000001</v>
      </c>
      <c r="AG251" s="2">
        <f t="shared" si="28"/>
        <v>8</v>
      </c>
      <c r="AH251" s="2">
        <f t="shared" si="29"/>
        <v>2025</v>
      </c>
      <c r="AJ251" s="5">
        <f t="shared" si="30"/>
        <v>1778.925</v>
      </c>
      <c r="AK251" s="2">
        <f t="shared" si="31"/>
        <v>5</v>
      </c>
    </row>
    <row r="252" spans="1:37">
      <c r="A252" s="17">
        <v>45901</v>
      </c>
      <c r="B252" s="38">
        <v>1831.875</v>
      </c>
      <c r="C252" s="38">
        <v>1909.16</v>
      </c>
      <c r="D252" s="38">
        <v>1936.48</v>
      </c>
      <c r="E252" s="38">
        <v>1984.675</v>
      </c>
      <c r="F252" s="38">
        <v>1990.425</v>
      </c>
      <c r="G252" s="38">
        <v>2008.5050000000001</v>
      </c>
      <c r="H252" s="38">
        <v>1799.05</v>
      </c>
      <c r="I252" s="38">
        <v>1227.895</v>
      </c>
      <c r="J252" s="38">
        <v>687.72500000000002</v>
      </c>
      <c r="K252" s="38">
        <v>0</v>
      </c>
      <c r="L252" s="38">
        <v>0</v>
      </c>
      <c r="M252" s="38">
        <v>0</v>
      </c>
      <c r="N252" s="38">
        <v>0</v>
      </c>
      <c r="O252" s="38">
        <v>0</v>
      </c>
      <c r="P252" s="38">
        <v>0</v>
      </c>
      <c r="Q252" s="38">
        <v>0</v>
      </c>
      <c r="R252" s="38">
        <v>0</v>
      </c>
      <c r="S252" s="38">
        <v>0</v>
      </c>
      <c r="T252" s="38">
        <v>0</v>
      </c>
      <c r="U252" s="38">
        <v>0</v>
      </c>
      <c r="V252" s="38">
        <v>1457.7650000000001</v>
      </c>
      <c r="W252" s="38">
        <v>1608.12</v>
      </c>
      <c r="X252" s="38">
        <v>1642.54</v>
      </c>
      <c r="Y252" s="38">
        <v>1728.395</v>
      </c>
      <c r="Z252" s="38">
        <v>0</v>
      </c>
      <c r="AA252" s="2">
        <f>IFERROR(INDEX('Holiday Schedule'!$D$3:$D$24,MATCH(A252,'Holiday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21812.61</v>
      </c>
      <c r="AE252" s="5">
        <f t="shared" si="27"/>
        <v>21812.61</v>
      </c>
      <c r="AG252" s="2">
        <f t="shared" si="28"/>
        <v>9</v>
      </c>
      <c r="AH252" s="2">
        <f t="shared" si="29"/>
        <v>2025</v>
      </c>
      <c r="AJ252" s="5">
        <f t="shared" si="30"/>
        <v>2008.5050000000001</v>
      </c>
      <c r="AK252" s="2">
        <f t="shared" si="31"/>
        <v>6</v>
      </c>
    </row>
    <row r="253" spans="1:37">
      <c r="A253" s="17">
        <v>45902</v>
      </c>
      <c r="B253" s="38">
        <v>1853.95</v>
      </c>
      <c r="C253" s="38">
        <v>1836.06</v>
      </c>
      <c r="D253" s="38">
        <v>1870.63</v>
      </c>
      <c r="E253" s="38">
        <v>1943.9649999999999</v>
      </c>
      <c r="F253" s="38">
        <v>1973.7650000000001</v>
      </c>
      <c r="G253" s="38">
        <v>2087.2649999999999</v>
      </c>
      <c r="H253" s="38">
        <v>2042.165</v>
      </c>
      <c r="I253" s="38">
        <v>1549.5650000000001</v>
      </c>
      <c r="J253" s="38">
        <v>943.67</v>
      </c>
      <c r="K253" s="38">
        <v>0</v>
      </c>
      <c r="L253" s="38">
        <v>0</v>
      </c>
      <c r="M253" s="38">
        <v>0</v>
      </c>
      <c r="N253" s="38">
        <v>0</v>
      </c>
      <c r="O253" s="38">
        <v>0</v>
      </c>
      <c r="P253" s="38">
        <v>0</v>
      </c>
      <c r="Q253" s="38">
        <v>0</v>
      </c>
      <c r="R253" s="38">
        <v>0</v>
      </c>
      <c r="S253" s="38">
        <v>0</v>
      </c>
      <c r="T253" s="38">
        <v>0</v>
      </c>
      <c r="U253" s="38">
        <v>0</v>
      </c>
      <c r="V253" s="38">
        <v>1339.43</v>
      </c>
      <c r="W253" s="38">
        <v>1508.4449999999999</v>
      </c>
      <c r="X253" s="38">
        <v>1550.615</v>
      </c>
      <c r="Y253" s="38">
        <v>1626.29</v>
      </c>
      <c r="Z253" s="38">
        <v>0</v>
      </c>
      <c r="AA253" s="2">
        <f>IFERROR(INDEX('Holiday Schedule'!$D$3:$D$24,MATCH(A253,'Holiday Schedule'!$C$3:$C$24,0)),0)</f>
        <v>0</v>
      </c>
      <c r="AB253" s="2">
        <f t="shared" si="24"/>
        <v>3</v>
      </c>
      <c r="AC253" s="2">
        <f t="shared" si="25"/>
        <v>6891.7249999999995</v>
      </c>
      <c r="AD253" s="5">
        <f t="shared" si="26"/>
        <v>15234.090000000004</v>
      </c>
      <c r="AE253" s="5">
        <f t="shared" si="27"/>
        <v>22125.815000000002</v>
      </c>
      <c r="AG253" s="2">
        <f t="shared" si="28"/>
        <v>9</v>
      </c>
      <c r="AH253" s="2">
        <f t="shared" si="29"/>
        <v>2025</v>
      </c>
      <c r="AJ253" s="5">
        <f t="shared" si="30"/>
        <v>2087.2649999999999</v>
      </c>
      <c r="AK253" s="2">
        <f t="shared" si="31"/>
        <v>6</v>
      </c>
    </row>
    <row r="254" spans="1:37">
      <c r="A254" s="17">
        <v>45903</v>
      </c>
      <c r="B254" s="38">
        <v>1106.6849999999999</v>
      </c>
      <c r="C254" s="38">
        <v>1431.4949999999999</v>
      </c>
      <c r="D254" s="38">
        <v>1503.135</v>
      </c>
      <c r="E254" s="38">
        <v>1751.5350000000001</v>
      </c>
      <c r="F254" s="38">
        <v>1976.2449999999999</v>
      </c>
      <c r="G254" s="38">
        <v>2117.2600000000002</v>
      </c>
      <c r="H254" s="38">
        <v>2116.9699999999998</v>
      </c>
      <c r="I254" s="38">
        <v>1664.175</v>
      </c>
      <c r="J254" s="38">
        <v>986.56</v>
      </c>
      <c r="K254" s="38">
        <v>0</v>
      </c>
      <c r="L254" s="38">
        <v>0</v>
      </c>
      <c r="M254" s="38">
        <v>0</v>
      </c>
      <c r="N254" s="38">
        <v>0</v>
      </c>
      <c r="O254" s="38">
        <v>0</v>
      </c>
      <c r="P254" s="38">
        <v>0</v>
      </c>
      <c r="Q254" s="38">
        <v>0</v>
      </c>
      <c r="R254" s="38">
        <v>0</v>
      </c>
      <c r="S254" s="38">
        <v>0</v>
      </c>
      <c r="T254" s="38">
        <v>0</v>
      </c>
      <c r="U254" s="38">
        <v>0</v>
      </c>
      <c r="V254" s="38">
        <v>1411.63</v>
      </c>
      <c r="W254" s="38">
        <v>1575.56</v>
      </c>
      <c r="X254" s="38">
        <v>1631.4</v>
      </c>
      <c r="Y254" s="38">
        <v>1700.365</v>
      </c>
      <c r="Z254" s="38">
        <v>0</v>
      </c>
      <c r="AA254" s="2">
        <f>IFERROR(INDEX('Holiday Schedule'!$D$3:$D$24,MATCH(A254,'Holiday Schedule'!$C$3:$C$24,0)),0)</f>
        <v>0</v>
      </c>
      <c r="AB254" s="2">
        <f t="shared" si="24"/>
        <v>4</v>
      </c>
      <c r="AC254" s="2">
        <f t="shared" si="25"/>
        <v>7269.3249999999989</v>
      </c>
      <c r="AD254" s="5">
        <f t="shared" si="26"/>
        <v>13703.690000000004</v>
      </c>
      <c r="AE254" s="5">
        <f t="shared" si="27"/>
        <v>20973.015000000003</v>
      </c>
      <c r="AG254" s="2">
        <f t="shared" si="28"/>
        <v>9</v>
      </c>
      <c r="AH254" s="2">
        <f t="shared" si="29"/>
        <v>2025</v>
      </c>
      <c r="AJ254" s="5">
        <f t="shared" si="30"/>
        <v>2117.2600000000002</v>
      </c>
      <c r="AK254" s="2">
        <f t="shared" si="31"/>
        <v>6</v>
      </c>
    </row>
    <row r="255" spans="1:37">
      <c r="A255" s="17">
        <v>45904</v>
      </c>
      <c r="B255" s="38">
        <v>1827.87</v>
      </c>
      <c r="C255" s="38">
        <v>1979.73</v>
      </c>
      <c r="D255" s="38">
        <v>2072.2800000000002</v>
      </c>
      <c r="E255" s="38">
        <v>2111.8649999999998</v>
      </c>
      <c r="F255" s="38">
        <v>2165.3000000000002</v>
      </c>
      <c r="G255" s="38">
        <v>2289.25</v>
      </c>
      <c r="H255" s="38">
        <v>2303.0450000000001</v>
      </c>
      <c r="I255" s="38">
        <v>1843.2</v>
      </c>
      <c r="J255" s="38">
        <v>1308.2349999999999</v>
      </c>
      <c r="K255" s="38">
        <v>0</v>
      </c>
      <c r="L255" s="38">
        <v>0</v>
      </c>
      <c r="M255" s="38">
        <v>0</v>
      </c>
      <c r="N255" s="38">
        <v>0</v>
      </c>
      <c r="O255" s="38">
        <v>0</v>
      </c>
      <c r="P255" s="38">
        <v>0</v>
      </c>
      <c r="Q255" s="38">
        <v>0</v>
      </c>
      <c r="R255" s="38">
        <v>0</v>
      </c>
      <c r="S255" s="38">
        <v>0</v>
      </c>
      <c r="T255" s="38">
        <v>0</v>
      </c>
      <c r="U255" s="38">
        <v>0</v>
      </c>
      <c r="V255" s="38">
        <v>1451.375</v>
      </c>
      <c r="W255" s="38">
        <v>1635.79</v>
      </c>
      <c r="X255" s="38">
        <v>1695.425</v>
      </c>
      <c r="Y255" s="38">
        <v>1800.62</v>
      </c>
      <c r="Z255" s="38">
        <v>0</v>
      </c>
      <c r="AA255" s="2">
        <f>IFERROR(INDEX('Holiday Schedule'!$D$3:$D$24,MATCH(A255,'Holiday Schedule'!$C$3:$C$24,0)),0)</f>
        <v>0</v>
      </c>
      <c r="AB255" s="2">
        <f t="shared" si="24"/>
        <v>5</v>
      </c>
      <c r="AC255" s="2">
        <f t="shared" si="25"/>
        <v>7934.0249999999996</v>
      </c>
      <c r="AD255" s="5">
        <f t="shared" si="26"/>
        <v>16549.96</v>
      </c>
      <c r="AE255" s="5">
        <f t="shared" si="27"/>
        <v>24483.985000000001</v>
      </c>
      <c r="AG255" s="2">
        <f t="shared" si="28"/>
        <v>9</v>
      </c>
      <c r="AH255" s="2">
        <f t="shared" si="29"/>
        <v>2025</v>
      </c>
      <c r="AJ255" s="5">
        <f t="shared" si="30"/>
        <v>2303.0450000000001</v>
      </c>
      <c r="AK255" s="2">
        <f t="shared" si="31"/>
        <v>7</v>
      </c>
    </row>
    <row r="256" spans="1:37">
      <c r="A256" s="17">
        <v>45905</v>
      </c>
      <c r="B256" s="38">
        <v>1909.4</v>
      </c>
      <c r="C256" s="38">
        <v>2079.87</v>
      </c>
      <c r="D256" s="38">
        <v>2108.0100000000002</v>
      </c>
      <c r="E256" s="38">
        <v>2194.81</v>
      </c>
      <c r="F256" s="38">
        <v>2251.3449999999998</v>
      </c>
      <c r="G256" s="38">
        <v>2361.2600000000002</v>
      </c>
      <c r="H256" s="38">
        <v>2302.83</v>
      </c>
      <c r="I256" s="38">
        <v>1950.5450000000001</v>
      </c>
      <c r="J256" s="38">
        <v>1475.84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1418.135</v>
      </c>
      <c r="W256" s="38">
        <v>1635.38</v>
      </c>
      <c r="X256" s="38">
        <v>1750.36</v>
      </c>
      <c r="Y256" s="38">
        <v>1854.5350000000001</v>
      </c>
      <c r="Z256" s="38">
        <v>0</v>
      </c>
      <c r="AA256" s="2">
        <f>IFERROR(INDEX('Holiday Schedule'!$D$3:$D$24,MATCH(A256,'Holiday Schedule'!$C$3:$C$24,0)),0)</f>
        <v>0</v>
      </c>
      <c r="AB256" s="2">
        <f t="shared" si="24"/>
        <v>6</v>
      </c>
      <c r="AC256" s="2">
        <f t="shared" si="25"/>
        <v>8230.26</v>
      </c>
      <c r="AD256" s="5">
        <f t="shared" si="26"/>
        <v>17062.059999999998</v>
      </c>
      <c r="AE256" s="5">
        <f t="shared" si="27"/>
        <v>25292.32</v>
      </c>
      <c r="AG256" s="2">
        <f t="shared" si="28"/>
        <v>9</v>
      </c>
      <c r="AH256" s="2">
        <f t="shared" si="29"/>
        <v>2025</v>
      </c>
      <c r="AJ256" s="5">
        <f t="shared" si="30"/>
        <v>2361.2600000000002</v>
      </c>
      <c r="AK256" s="2">
        <f t="shared" si="31"/>
        <v>6</v>
      </c>
    </row>
    <row r="257" spans="1:37">
      <c r="A257" s="17">
        <v>45906</v>
      </c>
      <c r="B257" s="38">
        <v>1998.41</v>
      </c>
      <c r="C257" s="38">
        <v>2115.83</v>
      </c>
      <c r="D257" s="38">
        <v>2192.38</v>
      </c>
      <c r="E257" s="38">
        <v>2242.92</v>
      </c>
      <c r="F257" s="38">
        <v>2244.6</v>
      </c>
      <c r="G257" s="38">
        <v>2215.6149999999998</v>
      </c>
      <c r="H257" s="38">
        <v>2076.4949999999999</v>
      </c>
      <c r="I257" s="38">
        <v>1759.355</v>
      </c>
      <c r="J257" s="38">
        <v>1391.7550000000001</v>
      </c>
      <c r="K257" s="38">
        <v>0</v>
      </c>
      <c r="L257" s="38">
        <v>0</v>
      </c>
      <c r="M257" s="38">
        <v>0</v>
      </c>
      <c r="N257" s="38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1402.85</v>
      </c>
      <c r="W257" s="38">
        <v>1609.41</v>
      </c>
      <c r="X257" s="38">
        <v>1690.345</v>
      </c>
      <c r="Y257" s="38">
        <v>1819.925</v>
      </c>
      <c r="Z257" s="38">
        <v>0</v>
      </c>
      <c r="AA257" s="2">
        <f>IFERROR(INDEX('Holiday Schedule'!$D$3:$D$24,MATCH(A257,'Holiday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24759.89</v>
      </c>
      <c r="AE257" s="5">
        <f t="shared" si="27"/>
        <v>24759.89</v>
      </c>
      <c r="AG257" s="2">
        <f t="shared" si="28"/>
        <v>9</v>
      </c>
      <c r="AH257" s="2">
        <f t="shared" si="29"/>
        <v>2025</v>
      </c>
      <c r="AJ257" s="5">
        <f t="shared" si="30"/>
        <v>2244.6</v>
      </c>
      <c r="AK257" s="2">
        <f t="shared" si="31"/>
        <v>5</v>
      </c>
    </row>
    <row r="258" spans="1:37">
      <c r="A258" s="17">
        <v>45907</v>
      </c>
      <c r="B258" s="38">
        <v>1931.1</v>
      </c>
      <c r="C258" s="38">
        <v>2059.145</v>
      </c>
      <c r="D258" s="38">
        <v>2110.31</v>
      </c>
      <c r="E258" s="38">
        <v>2133.0700000000002</v>
      </c>
      <c r="F258" s="38">
        <v>2175.65</v>
      </c>
      <c r="G258" s="38">
        <v>2166.7649999999999</v>
      </c>
      <c r="H258" s="38">
        <v>2051.4450000000002</v>
      </c>
      <c r="I258" s="38">
        <v>1776.405</v>
      </c>
      <c r="J258" s="38">
        <v>1172.6099999999999</v>
      </c>
      <c r="K258" s="38">
        <v>0</v>
      </c>
      <c r="L258" s="38">
        <v>0</v>
      </c>
      <c r="M258" s="38">
        <v>0</v>
      </c>
      <c r="N258" s="38">
        <v>0</v>
      </c>
      <c r="O258" s="38">
        <v>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1156.74</v>
      </c>
      <c r="W258" s="38">
        <v>1617.2149999999999</v>
      </c>
      <c r="X258" s="38">
        <v>1694.93</v>
      </c>
      <c r="Y258" s="38">
        <v>1806.95</v>
      </c>
      <c r="Z258" s="38">
        <v>0</v>
      </c>
      <c r="AA258" s="2">
        <f>IFERROR(INDEX('Holiday Schedule'!$D$3:$D$24,MATCH(A258,'Holiday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23852.335000000003</v>
      </c>
      <c r="AE258" s="5">
        <f t="shared" si="27"/>
        <v>23852.335000000003</v>
      </c>
      <c r="AG258" s="2">
        <f t="shared" si="28"/>
        <v>9</v>
      </c>
      <c r="AH258" s="2">
        <f t="shared" si="29"/>
        <v>2025</v>
      </c>
      <c r="AJ258" s="5">
        <f t="shared" si="30"/>
        <v>2175.65</v>
      </c>
      <c r="AK258" s="2">
        <f t="shared" si="31"/>
        <v>5</v>
      </c>
    </row>
    <row r="259" spans="1:37">
      <c r="A259" s="17">
        <v>45908</v>
      </c>
      <c r="B259" s="38">
        <v>1929.23</v>
      </c>
      <c r="C259" s="38">
        <v>2041</v>
      </c>
      <c r="D259" s="38">
        <v>2125.5</v>
      </c>
      <c r="E259" s="38">
        <v>2201.9050000000002</v>
      </c>
      <c r="F259" s="38">
        <v>2222.4850000000001</v>
      </c>
      <c r="G259" s="38">
        <v>2324.8200000000002</v>
      </c>
      <c r="H259" s="38">
        <v>2349.7600000000002</v>
      </c>
      <c r="I259" s="38">
        <v>1670.7449999999999</v>
      </c>
      <c r="J259" s="38">
        <v>879.5</v>
      </c>
      <c r="K259" s="38">
        <v>0</v>
      </c>
      <c r="L259" s="38">
        <v>0</v>
      </c>
      <c r="M259" s="38">
        <v>0</v>
      </c>
      <c r="N259" s="38">
        <v>0</v>
      </c>
      <c r="O259" s="38">
        <v>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1461.92</v>
      </c>
      <c r="W259" s="38">
        <v>1624.3050000000001</v>
      </c>
      <c r="X259" s="38">
        <v>1677.57</v>
      </c>
      <c r="Y259" s="38">
        <v>1803.4649999999999</v>
      </c>
      <c r="Z259" s="38">
        <v>0</v>
      </c>
      <c r="AA259" s="2">
        <f>IFERROR(INDEX('Holiday Schedule'!$D$3:$D$24,MATCH(A259,'Holiday Schedule'!$C$3:$C$24,0)),0)</f>
        <v>0</v>
      </c>
      <c r="AB259" s="2">
        <f t="shared" si="24"/>
        <v>2</v>
      </c>
      <c r="AC259" s="2">
        <f t="shared" si="25"/>
        <v>7314.04</v>
      </c>
      <c r="AD259" s="5">
        <f t="shared" si="26"/>
        <v>16998.164999999997</v>
      </c>
      <c r="AE259" s="5">
        <f t="shared" si="27"/>
        <v>24312.204999999998</v>
      </c>
      <c r="AG259" s="2">
        <f t="shared" si="28"/>
        <v>9</v>
      </c>
      <c r="AH259" s="2">
        <f t="shared" si="29"/>
        <v>2025</v>
      </c>
      <c r="AJ259" s="5">
        <f t="shared" si="30"/>
        <v>2349.7600000000002</v>
      </c>
      <c r="AK259" s="2">
        <f t="shared" si="31"/>
        <v>7</v>
      </c>
    </row>
    <row r="260" spans="1:37">
      <c r="A260" s="17">
        <v>45909</v>
      </c>
      <c r="B260" s="38">
        <v>1910.45</v>
      </c>
      <c r="C260" s="38">
        <v>2053.4450000000002</v>
      </c>
      <c r="D260" s="38">
        <v>2134.2849999999999</v>
      </c>
      <c r="E260" s="38">
        <v>2215.8249999999998</v>
      </c>
      <c r="F260" s="38">
        <v>2274.5549999999998</v>
      </c>
      <c r="G260" s="38">
        <v>2437.5450000000001</v>
      </c>
      <c r="H260" s="38">
        <v>2421.145</v>
      </c>
      <c r="I260" s="38">
        <v>1709.345</v>
      </c>
      <c r="J260" s="38">
        <v>898.21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1492.2950000000001</v>
      </c>
      <c r="W260" s="38">
        <v>1662.7149999999999</v>
      </c>
      <c r="X260" s="38">
        <v>1711.63</v>
      </c>
      <c r="Y260" s="38">
        <v>1822.9649999999999</v>
      </c>
      <c r="Z260" s="38">
        <v>0</v>
      </c>
      <c r="AA260" s="2">
        <f>IFERROR(INDEX('Holiday Schedule'!$D$3:$D$24,MATCH(A260,'Holiday Schedule'!$C$3:$C$24,0)),0)</f>
        <v>0</v>
      </c>
      <c r="AB260" s="2">
        <f t="shared" si="24"/>
        <v>3</v>
      </c>
      <c r="AC260" s="2">
        <f t="shared" si="25"/>
        <v>7474.1950000000006</v>
      </c>
      <c r="AD260" s="5">
        <f t="shared" si="26"/>
        <v>17270.215</v>
      </c>
      <c r="AE260" s="5">
        <f t="shared" si="27"/>
        <v>24744.41</v>
      </c>
      <c r="AG260" s="2">
        <f t="shared" si="28"/>
        <v>9</v>
      </c>
      <c r="AH260" s="2">
        <f t="shared" si="29"/>
        <v>2025</v>
      </c>
      <c r="AJ260" s="5">
        <f t="shared" si="30"/>
        <v>2437.5450000000001</v>
      </c>
      <c r="AK260" s="2">
        <f t="shared" si="31"/>
        <v>6</v>
      </c>
    </row>
    <row r="261" spans="1:37">
      <c r="A261" s="17">
        <v>45910</v>
      </c>
      <c r="B261" s="38">
        <v>1945.5050000000001</v>
      </c>
      <c r="C261" s="38">
        <v>2094.4899999999998</v>
      </c>
      <c r="D261" s="38">
        <v>2154.0149999999999</v>
      </c>
      <c r="E261" s="38">
        <v>2239.2600000000002</v>
      </c>
      <c r="F261" s="38">
        <v>2315.3249999999998</v>
      </c>
      <c r="G261" s="38">
        <v>2481.75</v>
      </c>
      <c r="H261" s="38">
        <v>2507.4650000000001</v>
      </c>
      <c r="I261" s="38">
        <v>1844.0150000000001</v>
      </c>
      <c r="J261" s="38">
        <v>1072.93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1531.105</v>
      </c>
      <c r="W261" s="38">
        <v>1700.53</v>
      </c>
      <c r="X261" s="38">
        <v>1751.135</v>
      </c>
      <c r="Y261" s="38">
        <v>1854.635</v>
      </c>
      <c r="Z261" s="38">
        <v>0</v>
      </c>
      <c r="AA261" s="2">
        <f>IFERROR(INDEX('Holiday Schedule'!$D$3:$D$24,MATCH(A261,'Holiday Schedule'!$C$3:$C$24,0)),0)</f>
        <v>0</v>
      </c>
      <c r="AB261" s="2">
        <f t="shared" si="24"/>
        <v>4</v>
      </c>
      <c r="AC261" s="2">
        <f t="shared" si="25"/>
        <v>7899.7150000000001</v>
      </c>
      <c r="AD261" s="5">
        <f t="shared" si="26"/>
        <v>17592.444999999996</v>
      </c>
      <c r="AE261" s="5">
        <f t="shared" si="27"/>
        <v>25492.159999999996</v>
      </c>
      <c r="AG261" s="2">
        <f t="shared" si="28"/>
        <v>9</v>
      </c>
      <c r="AH261" s="2">
        <f t="shared" si="29"/>
        <v>2025</v>
      </c>
      <c r="AJ261" s="5">
        <f t="shared" si="30"/>
        <v>2507.4650000000001</v>
      </c>
      <c r="AK261" s="2">
        <f t="shared" si="31"/>
        <v>7</v>
      </c>
    </row>
    <row r="262" spans="1:37">
      <c r="A262" s="17">
        <v>45911</v>
      </c>
      <c r="B262" s="38">
        <v>1975.57</v>
      </c>
      <c r="C262" s="38">
        <v>2067.41</v>
      </c>
      <c r="D262" s="38">
        <v>2120.5349999999999</v>
      </c>
      <c r="E262" s="38">
        <v>2246.5050000000001</v>
      </c>
      <c r="F262" s="38">
        <v>2314.2249999999999</v>
      </c>
      <c r="G262" s="38">
        <v>2460.2049999999999</v>
      </c>
      <c r="H262" s="38">
        <v>2482.2800000000002</v>
      </c>
      <c r="I262" s="38">
        <v>1756.865</v>
      </c>
      <c r="J262" s="38">
        <v>930.22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1532.39</v>
      </c>
      <c r="W262" s="38">
        <v>1720.12</v>
      </c>
      <c r="X262" s="38">
        <v>1764.9649999999999</v>
      </c>
      <c r="Y262" s="38">
        <v>1839.32</v>
      </c>
      <c r="Z262" s="38">
        <v>0</v>
      </c>
      <c r="AA262" s="2">
        <f>IFERROR(INDEX('Holiday Schedule'!$D$3:$D$24,MATCH(A262,'Holiday Schedule'!$C$3:$C$24,0)),0)</f>
        <v>0</v>
      </c>
      <c r="AB262" s="2">
        <f t="shared" si="24"/>
        <v>5</v>
      </c>
      <c r="AC262" s="2">
        <f t="shared" si="25"/>
        <v>7704.56</v>
      </c>
      <c r="AD262" s="5">
        <f t="shared" si="26"/>
        <v>17506.05</v>
      </c>
      <c r="AE262" s="5">
        <f t="shared" si="27"/>
        <v>25210.61</v>
      </c>
      <c r="AG262" s="2">
        <f t="shared" si="28"/>
        <v>9</v>
      </c>
      <c r="AH262" s="2">
        <f t="shared" si="29"/>
        <v>2025</v>
      </c>
      <c r="AJ262" s="5">
        <f t="shared" si="30"/>
        <v>2482.2800000000002</v>
      </c>
      <c r="AK262" s="2">
        <f t="shared" si="31"/>
        <v>7</v>
      </c>
    </row>
    <row r="263" spans="1:37">
      <c r="A263" s="17">
        <v>45912</v>
      </c>
      <c r="B263" s="38">
        <v>1997.44</v>
      </c>
      <c r="C263" s="38">
        <v>2093.89</v>
      </c>
      <c r="D263" s="38">
        <v>2138.39</v>
      </c>
      <c r="E263" s="38">
        <v>2218.3449999999998</v>
      </c>
      <c r="F263" s="38">
        <v>2296.35</v>
      </c>
      <c r="G263" s="38">
        <v>2446.9850000000001</v>
      </c>
      <c r="H263" s="38">
        <v>2444.1849999999999</v>
      </c>
      <c r="I263" s="38">
        <v>1694.145</v>
      </c>
      <c r="J263" s="38">
        <v>887.53499999999997</v>
      </c>
      <c r="K263" s="38">
        <v>0</v>
      </c>
      <c r="L263" s="38">
        <v>0</v>
      </c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1450.655</v>
      </c>
      <c r="W263" s="38">
        <v>1654.6949999999999</v>
      </c>
      <c r="X263" s="38">
        <v>1737.5150000000001</v>
      </c>
      <c r="Y263" s="38">
        <v>1863.115</v>
      </c>
      <c r="Z263" s="38">
        <v>0</v>
      </c>
      <c r="AA263" s="2">
        <f>IFERROR(INDEX('Holiday Schedule'!$D$3:$D$24,MATCH(A263,'Holiday Schedule'!$C$3:$C$24,0)),0)</f>
        <v>0</v>
      </c>
      <c r="AB263" s="2">
        <f t="shared" si="24"/>
        <v>6</v>
      </c>
      <c r="AC263" s="2">
        <f t="shared" si="25"/>
        <v>7424.5450000000001</v>
      </c>
      <c r="AD263" s="5">
        <f t="shared" si="26"/>
        <v>17498.699999999997</v>
      </c>
      <c r="AE263" s="5">
        <f t="shared" si="27"/>
        <v>24923.244999999999</v>
      </c>
      <c r="AG263" s="2">
        <f t="shared" si="28"/>
        <v>9</v>
      </c>
      <c r="AH263" s="2">
        <f t="shared" si="29"/>
        <v>2025</v>
      </c>
      <c r="AJ263" s="5">
        <f t="shared" si="30"/>
        <v>2446.9850000000001</v>
      </c>
      <c r="AK263" s="2">
        <f t="shared" si="31"/>
        <v>6</v>
      </c>
    </row>
    <row r="264" spans="1:37">
      <c r="A264" s="17">
        <v>45913</v>
      </c>
      <c r="B264" s="38">
        <v>1981.075</v>
      </c>
      <c r="C264" s="38">
        <v>2089.4850000000001</v>
      </c>
      <c r="D264" s="38">
        <v>2144.2649999999999</v>
      </c>
      <c r="E264" s="38">
        <v>2220.5500000000002</v>
      </c>
      <c r="F264" s="38">
        <v>2239.3449999999998</v>
      </c>
      <c r="G264" s="38">
        <v>2279.85</v>
      </c>
      <c r="H264" s="38">
        <v>2137.4949999999999</v>
      </c>
      <c r="I264" s="38">
        <v>1572.145</v>
      </c>
      <c r="J264" s="38">
        <v>962.245</v>
      </c>
      <c r="K264" s="38">
        <v>0</v>
      </c>
      <c r="L264" s="38">
        <v>0</v>
      </c>
      <c r="M264" s="38">
        <v>0</v>
      </c>
      <c r="N264" s="38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1437.38</v>
      </c>
      <c r="W264" s="38">
        <v>1633.97</v>
      </c>
      <c r="X264" s="38">
        <v>1750.37</v>
      </c>
      <c r="Y264" s="38">
        <v>1882.19</v>
      </c>
      <c r="Z264" s="38">
        <v>0</v>
      </c>
      <c r="AA264" s="2">
        <f>IFERROR(INDEX('Holiday Schedule'!$D$3:$D$24,MATCH(A264,'Holiday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24330.364999999998</v>
      </c>
      <c r="AE264" s="5">
        <f t="shared" si="27"/>
        <v>24330.364999999998</v>
      </c>
      <c r="AG264" s="2">
        <f t="shared" si="28"/>
        <v>9</v>
      </c>
      <c r="AH264" s="2">
        <f t="shared" si="29"/>
        <v>2025</v>
      </c>
      <c r="AJ264" s="5">
        <f t="shared" si="30"/>
        <v>2279.85</v>
      </c>
      <c r="AK264" s="2">
        <f t="shared" si="31"/>
        <v>6</v>
      </c>
    </row>
    <row r="265" spans="1:37">
      <c r="A265" s="17">
        <v>45914</v>
      </c>
      <c r="B265" s="38">
        <v>2001.11</v>
      </c>
      <c r="C265" s="38">
        <v>2078.2399999999998</v>
      </c>
      <c r="D265" s="38">
        <v>2138.5050000000001</v>
      </c>
      <c r="E265" s="38">
        <v>2184.8850000000002</v>
      </c>
      <c r="F265" s="38">
        <v>2227.64</v>
      </c>
      <c r="G265" s="38">
        <v>2227.2049999999999</v>
      </c>
      <c r="H265" s="38">
        <v>2125.2649999999999</v>
      </c>
      <c r="I265" s="38">
        <v>1722.9449999999999</v>
      </c>
      <c r="J265" s="38">
        <v>898.58500000000004</v>
      </c>
      <c r="K265" s="38">
        <v>0</v>
      </c>
      <c r="L265" s="38">
        <v>0</v>
      </c>
      <c r="M265" s="38">
        <v>0</v>
      </c>
      <c r="N265" s="38">
        <v>0</v>
      </c>
      <c r="O265" s="38">
        <v>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1243.26</v>
      </c>
      <c r="W265" s="38">
        <v>1749.4949999999999</v>
      </c>
      <c r="X265" s="38">
        <v>1828.28</v>
      </c>
      <c r="Y265" s="38">
        <v>1937.15</v>
      </c>
      <c r="Z265" s="38">
        <v>0</v>
      </c>
      <c r="AA265" s="2">
        <f>IFERROR(INDEX('Holiday Schedule'!$D$3:$D$24,MATCH(A265,'Holiday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24362.564999999995</v>
      </c>
      <c r="AE265" s="5">
        <f t="shared" si="27"/>
        <v>24362.564999999995</v>
      </c>
      <c r="AG265" s="2">
        <f t="shared" si="28"/>
        <v>9</v>
      </c>
      <c r="AH265" s="2">
        <f t="shared" si="29"/>
        <v>2025</v>
      </c>
      <c r="AJ265" s="5">
        <f t="shared" si="30"/>
        <v>2227.64</v>
      </c>
      <c r="AK265" s="2">
        <f t="shared" si="31"/>
        <v>5</v>
      </c>
    </row>
    <row r="266" spans="1:37">
      <c r="A266" s="17">
        <v>45915</v>
      </c>
      <c r="B266" s="38">
        <v>2037.52</v>
      </c>
      <c r="C266" s="38">
        <v>2091.605</v>
      </c>
      <c r="D266" s="38">
        <v>2151.085</v>
      </c>
      <c r="E266" s="38">
        <v>2201.0650000000001</v>
      </c>
      <c r="F266" s="38">
        <v>2309.585</v>
      </c>
      <c r="G266" s="38">
        <v>2458.66</v>
      </c>
      <c r="H266" s="38">
        <v>2440.86</v>
      </c>
      <c r="I266" s="38">
        <v>1761.92</v>
      </c>
      <c r="J266" s="38">
        <v>948.87</v>
      </c>
      <c r="K266" s="38">
        <v>0</v>
      </c>
      <c r="L266" s="38">
        <v>0</v>
      </c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1533.095</v>
      </c>
      <c r="W266" s="38">
        <v>1710.88</v>
      </c>
      <c r="X266" s="38">
        <v>1766.69</v>
      </c>
      <c r="Y266" s="38">
        <v>1880.625</v>
      </c>
      <c r="Z266" s="38">
        <v>0</v>
      </c>
      <c r="AA266" s="2">
        <f>IFERROR(INDEX('Holiday Schedule'!$D$3:$D$24,MATCH(A266,'Holiday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7721.4549999999999</v>
      </c>
      <c r="AD266" s="5">
        <f t="shared" ref="AD266:AD329" si="34">AE266-AC266</f>
        <v>17571.005000000005</v>
      </c>
      <c r="AE266" s="5">
        <f t="shared" ref="AE266:AE329" si="35">SUM(B266:Y266)</f>
        <v>25292.460000000003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2458.66</v>
      </c>
      <c r="AK266" s="2">
        <f t="shared" ref="AK266:AK329" si="39">IF(AE266&gt;0,INDEX(B$8:Y$8,MATCH(AJ266,B266:Y266,0)),"")</f>
        <v>6</v>
      </c>
    </row>
    <row r="267" spans="1:37">
      <c r="A267" s="17">
        <v>45916</v>
      </c>
      <c r="B267" s="38">
        <v>2014.835</v>
      </c>
      <c r="C267" s="38">
        <v>2111.75</v>
      </c>
      <c r="D267" s="38">
        <v>2148.59</v>
      </c>
      <c r="E267" s="38">
        <v>2233.3449999999998</v>
      </c>
      <c r="F267" s="38">
        <v>2335.7399999999998</v>
      </c>
      <c r="G267" s="38">
        <v>2462.9499999999998</v>
      </c>
      <c r="H267" s="38">
        <v>2474.0300000000002</v>
      </c>
      <c r="I267" s="38">
        <v>1799.7049999999999</v>
      </c>
      <c r="J267" s="38">
        <v>966.65499999999997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1547.63</v>
      </c>
      <c r="W267" s="38">
        <v>1716.415</v>
      </c>
      <c r="X267" s="38">
        <v>1781.42</v>
      </c>
      <c r="Y267" s="38">
        <v>1882.58</v>
      </c>
      <c r="Z267" s="38">
        <v>0</v>
      </c>
      <c r="AA267" s="2">
        <f>IFERROR(INDEX('Holiday Schedule'!$D$3:$D$24,MATCH(A267,'Holiday Schedule'!$C$3:$C$24,0)),0)</f>
        <v>0</v>
      </c>
      <c r="AB267" s="2">
        <f t="shared" si="32"/>
        <v>3</v>
      </c>
      <c r="AC267" s="2">
        <f t="shared" si="33"/>
        <v>7811.8249999999998</v>
      </c>
      <c r="AD267" s="5">
        <f t="shared" si="34"/>
        <v>17663.820000000003</v>
      </c>
      <c r="AE267" s="5">
        <f t="shared" si="35"/>
        <v>25475.645000000004</v>
      </c>
      <c r="AG267" s="2">
        <f t="shared" si="36"/>
        <v>9</v>
      </c>
      <c r="AH267" s="2">
        <f t="shared" si="37"/>
        <v>2025</v>
      </c>
      <c r="AJ267" s="5">
        <f t="shared" si="38"/>
        <v>2474.0300000000002</v>
      </c>
      <c r="AK267" s="2">
        <f t="shared" si="39"/>
        <v>7</v>
      </c>
    </row>
    <row r="268" spans="1:37">
      <c r="A268" s="17">
        <v>45917</v>
      </c>
      <c r="B268" s="38">
        <v>2029.7449999999999</v>
      </c>
      <c r="C268" s="38">
        <v>2099.4349999999999</v>
      </c>
      <c r="D268" s="38">
        <v>2203.3649999999998</v>
      </c>
      <c r="E268" s="38">
        <v>2235.5749999999998</v>
      </c>
      <c r="F268" s="38">
        <v>2325.0149999999999</v>
      </c>
      <c r="G268" s="38">
        <v>2481.5349999999999</v>
      </c>
      <c r="H268" s="38">
        <v>2458.84</v>
      </c>
      <c r="I268" s="38">
        <v>1829.7</v>
      </c>
      <c r="J268" s="38">
        <v>1057.5350000000001</v>
      </c>
      <c r="K268" s="38">
        <v>0</v>
      </c>
      <c r="L268" s="38">
        <v>0</v>
      </c>
      <c r="M268" s="38">
        <v>0</v>
      </c>
      <c r="N268" s="38">
        <v>0</v>
      </c>
      <c r="O268" s="38">
        <v>0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1525.41</v>
      </c>
      <c r="W268" s="38">
        <v>1690.58</v>
      </c>
      <c r="X268" s="38">
        <v>1778.165</v>
      </c>
      <c r="Y268" s="38">
        <v>1886.1</v>
      </c>
      <c r="Z268" s="38">
        <v>0</v>
      </c>
      <c r="AA268" s="2">
        <f>IFERROR(INDEX('Holiday Schedule'!$D$3:$D$24,MATCH(A268,'Holiday Schedule'!$C$3:$C$24,0)),0)</f>
        <v>0</v>
      </c>
      <c r="AB268" s="2">
        <f t="shared" si="32"/>
        <v>4</v>
      </c>
      <c r="AC268" s="2">
        <f t="shared" si="33"/>
        <v>7881.39</v>
      </c>
      <c r="AD268" s="5">
        <f t="shared" si="34"/>
        <v>17719.61</v>
      </c>
      <c r="AE268" s="5">
        <f t="shared" si="35"/>
        <v>25601</v>
      </c>
      <c r="AG268" s="2">
        <f t="shared" si="36"/>
        <v>9</v>
      </c>
      <c r="AH268" s="2">
        <f t="shared" si="37"/>
        <v>2025</v>
      </c>
      <c r="AJ268" s="5">
        <f t="shared" si="38"/>
        <v>2481.5349999999999</v>
      </c>
      <c r="AK268" s="2">
        <f t="shared" si="39"/>
        <v>6</v>
      </c>
    </row>
    <row r="269" spans="1:37">
      <c r="A269" s="17">
        <v>45918</v>
      </c>
      <c r="B269" s="38">
        <v>1823.88</v>
      </c>
      <c r="C269" s="38">
        <v>2032.93</v>
      </c>
      <c r="D269" s="38">
        <v>2113.6849999999999</v>
      </c>
      <c r="E269" s="38">
        <v>2187.7049999999999</v>
      </c>
      <c r="F269" s="38">
        <v>2255.46</v>
      </c>
      <c r="G269" s="38">
        <v>2387.895</v>
      </c>
      <c r="H269" s="38">
        <v>2438.9650000000001</v>
      </c>
      <c r="I269" s="38">
        <v>1997.93</v>
      </c>
      <c r="J269" s="38">
        <v>1329.4349999999999</v>
      </c>
      <c r="K269" s="38">
        <v>0</v>
      </c>
      <c r="L269" s="38">
        <v>0</v>
      </c>
      <c r="M269" s="38">
        <v>0</v>
      </c>
      <c r="N269" s="38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1518.2850000000001</v>
      </c>
      <c r="W269" s="38">
        <v>1692.865</v>
      </c>
      <c r="X269" s="38">
        <v>1760.8150000000001</v>
      </c>
      <c r="Y269" s="38">
        <v>1882.46</v>
      </c>
      <c r="Z269" s="38">
        <v>0</v>
      </c>
      <c r="AA269" s="2">
        <f>IFERROR(INDEX('Holiday Schedule'!$D$3:$D$24,MATCH(A269,'Holiday Schedule'!$C$3:$C$24,0)),0)</f>
        <v>0</v>
      </c>
      <c r="AB269" s="2">
        <f t="shared" si="32"/>
        <v>5</v>
      </c>
      <c r="AC269" s="2">
        <f t="shared" si="33"/>
        <v>8299.33</v>
      </c>
      <c r="AD269" s="5">
        <f t="shared" si="34"/>
        <v>17122.980000000003</v>
      </c>
      <c r="AE269" s="5">
        <f t="shared" si="35"/>
        <v>25422.31</v>
      </c>
      <c r="AG269" s="2">
        <f t="shared" si="36"/>
        <v>9</v>
      </c>
      <c r="AH269" s="2">
        <f t="shared" si="37"/>
        <v>2025</v>
      </c>
      <c r="AJ269" s="5">
        <f t="shared" si="38"/>
        <v>2438.9650000000001</v>
      </c>
      <c r="AK269" s="2">
        <f t="shared" si="39"/>
        <v>7</v>
      </c>
    </row>
    <row r="270" spans="1:37">
      <c r="A270" s="17">
        <v>45919</v>
      </c>
      <c r="B270" s="38">
        <v>2862.53</v>
      </c>
      <c r="C270" s="38">
        <v>1995.34</v>
      </c>
      <c r="D270" s="38">
        <v>2093.5</v>
      </c>
      <c r="E270" s="38">
        <v>2152.83</v>
      </c>
      <c r="F270" s="38">
        <v>2190.27</v>
      </c>
      <c r="G270" s="38">
        <v>2307.7800000000002</v>
      </c>
      <c r="H270" s="38">
        <v>2296.33</v>
      </c>
      <c r="I270" s="38">
        <v>1794.89</v>
      </c>
      <c r="J270" s="38">
        <v>1027.21</v>
      </c>
      <c r="K270" s="38">
        <v>0</v>
      </c>
      <c r="L270" s="38">
        <v>0</v>
      </c>
      <c r="M270" s="38">
        <v>0</v>
      </c>
      <c r="N270" s="38">
        <v>0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1308.3599999999999</v>
      </c>
      <c r="W270" s="38">
        <v>1496.17</v>
      </c>
      <c r="X270" s="38">
        <v>1586.33</v>
      </c>
      <c r="Y270" s="38">
        <v>1708</v>
      </c>
      <c r="Z270" s="38">
        <v>0</v>
      </c>
      <c r="AA270" s="2">
        <f>IFERROR(INDEX('Holiday Schedule'!$D$3:$D$24,MATCH(A270,'Holiday Schedule'!$C$3:$C$24,0)),0)</f>
        <v>0</v>
      </c>
      <c r="AB270" s="2">
        <f t="shared" si="32"/>
        <v>6</v>
      </c>
      <c r="AC270" s="2">
        <f t="shared" si="33"/>
        <v>7212.96</v>
      </c>
      <c r="AD270" s="5">
        <f t="shared" si="34"/>
        <v>17606.580000000002</v>
      </c>
      <c r="AE270" s="5">
        <f t="shared" si="35"/>
        <v>24819.54</v>
      </c>
      <c r="AG270" s="2">
        <f t="shared" si="36"/>
        <v>9</v>
      </c>
      <c r="AH270" s="2">
        <f t="shared" si="37"/>
        <v>2025</v>
      </c>
      <c r="AJ270" s="5">
        <f t="shared" si="38"/>
        <v>2862.53</v>
      </c>
      <c r="AK270" s="2">
        <f t="shared" si="39"/>
        <v>1</v>
      </c>
    </row>
    <row r="271" spans="1:37">
      <c r="A271" s="17">
        <v>45920</v>
      </c>
      <c r="B271" s="38">
        <v>1820.34</v>
      </c>
      <c r="C271" s="38">
        <v>1783.38</v>
      </c>
      <c r="D271" s="38">
        <v>1827.53</v>
      </c>
      <c r="E271" s="38">
        <v>1892.76</v>
      </c>
      <c r="F271" s="38">
        <v>1926.36</v>
      </c>
      <c r="G271" s="38">
        <v>1954.07</v>
      </c>
      <c r="H271" s="38">
        <v>1849.69</v>
      </c>
      <c r="I271" s="38">
        <v>1312.26</v>
      </c>
      <c r="J271" s="38">
        <v>677.77</v>
      </c>
      <c r="K271" s="38">
        <v>0</v>
      </c>
      <c r="L271" s="38">
        <v>0</v>
      </c>
      <c r="M271" s="38">
        <v>0</v>
      </c>
      <c r="N271" s="38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1180.58</v>
      </c>
      <c r="W271" s="38">
        <v>1368.82</v>
      </c>
      <c r="X271" s="38">
        <v>1433.05</v>
      </c>
      <c r="Y271" s="38">
        <v>1572.93</v>
      </c>
      <c r="Z271" s="38">
        <v>0</v>
      </c>
      <c r="AA271" s="2">
        <f>IFERROR(INDEX('Holiday Schedule'!$D$3:$D$24,MATCH(A271,'Holiday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20599.54</v>
      </c>
      <c r="AE271" s="5">
        <f t="shared" si="35"/>
        <v>20599.54</v>
      </c>
      <c r="AG271" s="2">
        <f t="shared" si="36"/>
        <v>9</v>
      </c>
      <c r="AH271" s="2">
        <f t="shared" si="37"/>
        <v>2025</v>
      </c>
      <c r="AJ271" s="5">
        <f t="shared" si="38"/>
        <v>1954.07</v>
      </c>
      <c r="AK271" s="2">
        <f t="shared" si="39"/>
        <v>6</v>
      </c>
    </row>
    <row r="272" spans="1:37">
      <c r="A272" s="17">
        <v>45921</v>
      </c>
      <c r="B272" s="38">
        <v>1701.19</v>
      </c>
      <c r="C272" s="38">
        <v>1797.62</v>
      </c>
      <c r="D272" s="38">
        <v>1869.86</v>
      </c>
      <c r="E272" s="38">
        <v>1921.1</v>
      </c>
      <c r="F272" s="38">
        <v>1961</v>
      </c>
      <c r="G272" s="38">
        <v>1992.58</v>
      </c>
      <c r="H272" s="38">
        <v>1917.14</v>
      </c>
      <c r="I272" s="38">
        <v>1422.57</v>
      </c>
      <c r="J272" s="38">
        <v>606.30999999999995</v>
      </c>
      <c r="K272" s="38">
        <v>0</v>
      </c>
      <c r="L272" s="38">
        <v>0</v>
      </c>
      <c r="M272" s="38">
        <v>0</v>
      </c>
      <c r="N272" s="38">
        <v>0</v>
      </c>
      <c r="O272" s="38">
        <v>0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1003.93</v>
      </c>
      <c r="W272" s="38">
        <v>1399.59</v>
      </c>
      <c r="X272" s="38">
        <v>1476.73</v>
      </c>
      <c r="Y272" s="38">
        <v>1549.58</v>
      </c>
      <c r="Z272" s="38">
        <v>0</v>
      </c>
      <c r="AA272" s="2">
        <f>IFERROR(INDEX('Holiday Schedule'!$D$3:$D$24,MATCH(A272,'Holiday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20619.199999999997</v>
      </c>
      <c r="AE272" s="5">
        <f t="shared" si="35"/>
        <v>20619.199999999997</v>
      </c>
      <c r="AG272" s="2">
        <f t="shared" si="36"/>
        <v>9</v>
      </c>
      <c r="AH272" s="2">
        <f t="shared" si="37"/>
        <v>2025</v>
      </c>
      <c r="AJ272" s="5">
        <f t="shared" si="38"/>
        <v>1992.58</v>
      </c>
      <c r="AK272" s="2">
        <f t="shared" si="39"/>
        <v>6</v>
      </c>
    </row>
    <row r="273" spans="1:37">
      <c r="A273" s="17">
        <v>45922</v>
      </c>
      <c r="B273" s="38">
        <v>1692.36</v>
      </c>
      <c r="C273" s="38">
        <v>1761.02</v>
      </c>
      <c r="D273" s="38">
        <v>1849.97</v>
      </c>
      <c r="E273" s="38">
        <v>1919.45</v>
      </c>
      <c r="F273" s="38">
        <v>1987.76</v>
      </c>
      <c r="G273" s="38">
        <v>2124.6799999999998</v>
      </c>
      <c r="H273" s="38">
        <v>2156.62</v>
      </c>
      <c r="I273" s="38">
        <v>1618.8</v>
      </c>
      <c r="J273" s="38">
        <v>927.35</v>
      </c>
      <c r="K273" s="38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1239.57</v>
      </c>
      <c r="W273" s="38">
        <v>1394.03</v>
      </c>
      <c r="X273" s="38">
        <v>1445.38</v>
      </c>
      <c r="Y273" s="38">
        <v>1522.64</v>
      </c>
      <c r="Z273" s="38">
        <v>0</v>
      </c>
      <c r="AA273" s="2">
        <f>IFERROR(INDEX('Holiday Schedule'!$D$3:$D$24,MATCH(A273,'Holiday Schedule'!$C$3:$C$24,0)),0)</f>
        <v>0</v>
      </c>
      <c r="AB273" s="2">
        <f t="shared" si="32"/>
        <v>2</v>
      </c>
      <c r="AC273" s="2">
        <f t="shared" si="33"/>
        <v>6625.13</v>
      </c>
      <c r="AD273" s="5">
        <f t="shared" si="34"/>
        <v>15014.5</v>
      </c>
      <c r="AE273" s="5">
        <f t="shared" si="35"/>
        <v>21639.63</v>
      </c>
      <c r="AG273" s="2">
        <f t="shared" si="36"/>
        <v>9</v>
      </c>
      <c r="AH273" s="2">
        <f t="shared" si="37"/>
        <v>2025</v>
      </c>
      <c r="AJ273" s="5">
        <f t="shared" si="38"/>
        <v>2156.62</v>
      </c>
      <c r="AK273" s="2">
        <f t="shared" si="39"/>
        <v>7</v>
      </c>
    </row>
    <row r="274" spans="1:37">
      <c r="A274" s="17">
        <v>45923</v>
      </c>
      <c r="B274" s="38">
        <v>1644.05</v>
      </c>
      <c r="C274" s="38">
        <v>1766.1</v>
      </c>
      <c r="D274" s="38">
        <v>1835.01</v>
      </c>
      <c r="E274" s="38">
        <v>1893</v>
      </c>
      <c r="F274" s="38">
        <v>1962.46</v>
      </c>
      <c r="G274" s="38">
        <v>2075.14</v>
      </c>
      <c r="H274" s="38">
        <v>2131.1999999999998</v>
      </c>
      <c r="I274" s="38">
        <v>1703.48</v>
      </c>
      <c r="J274" s="38">
        <v>1209.55</v>
      </c>
      <c r="K274" s="38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1252.21</v>
      </c>
      <c r="W274" s="38">
        <v>1422.64</v>
      </c>
      <c r="X274" s="38">
        <v>1463</v>
      </c>
      <c r="Y274" s="38">
        <v>1568.11</v>
      </c>
      <c r="Z274" s="38">
        <v>0</v>
      </c>
      <c r="AA274" s="2">
        <f>IFERROR(INDEX('Holiday Schedule'!$D$3:$D$24,MATCH(A274,'Holiday Schedule'!$C$3:$C$24,0)),0)</f>
        <v>0</v>
      </c>
      <c r="AB274" s="2">
        <f t="shared" si="32"/>
        <v>3</v>
      </c>
      <c r="AC274" s="2">
        <f t="shared" si="33"/>
        <v>7050.88</v>
      </c>
      <c r="AD274" s="5">
        <f t="shared" si="34"/>
        <v>14875.069999999996</v>
      </c>
      <c r="AE274" s="5">
        <f t="shared" si="35"/>
        <v>21925.949999999997</v>
      </c>
      <c r="AG274" s="2">
        <f t="shared" si="36"/>
        <v>9</v>
      </c>
      <c r="AH274" s="2">
        <f t="shared" si="37"/>
        <v>2025</v>
      </c>
      <c r="AJ274" s="5">
        <f t="shared" si="38"/>
        <v>2131.1999999999998</v>
      </c>
      <c r="AK274" s="2">
        <f t="shared" si="39"/>
        <v>7</v>
      </c>
    </row>
    <row r="275" spans="1:37">
      <c r="A275" s="17">
        <v>45924</v>
      </c>
      <c r="B275" s="38">
        <v>1741.69</v>
      </c>
      <c r="C275" s="38">
        <v>1872.55</v>
      </c>
      <c r="D275" s="38">
        <v>1934.07</v>
      </c>
      <c r="E275" s="38">
        <v>2002.72</v>
      </c>
      <c r="F275" s="38">
        <v>2076.2600000000002</v>
      </c>
      <c r="G275" s="38">
        <v>2183.11</v>
      </c>
      <c r="H275" s="38">
        <v>2215.0100000000002</v>
      </c>
      <c r="I275" s="38">
        <v>1780.07</v>
      </c>
      <c r="J275" s="38">
        <v>1366.96</v>
      </c>
      <c r="K275" s="38">
        <v>0</v>
      </c>
      <c r="L275" s="38">
        <v>0</v>
      </c>
      <c r="M275" s="38">
        <v>0</v>
      </c>
      <c r="N275" s="38">
        <v>0</v>
      </c>
      <c r="O275" s="38">
        <v>0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1251.1600000000001</v>
      </c>
      <c r="W275" s="38">
        <v>1397.85</v>
      </c>
      <c r="X275" s="38">
        <v>1473.48</v>
      </c>
      <c r="Y275" s="38">
        <v>1544.12</v>
      </c>
      <c r="Z275" s="38">
        <v>0</v>
      </c>
      <c r="AA275" s="2">
        <f>IFERROR(INDEX('Holiday Schedule'!$D$3:$D$24,MATCH(A275,'Holiday Schedule'!$C$3:$C$24,0)),0)</f>
        <v>0</v>
      </c>
      <c r="AB275" s="2">
        <f t="shared" si="32"/>
        <v>4</v>
      </c>
      <c r="AC275" s="2">
        <f t="shared" si="33"/>
        <v>7269.5199999999986</v>
      </c>
      <c r="AD275" s="5">
        <f t="shared" si="34"/>
        <v>15569.53</v>
      </c>
      <c r="AE275" s="5">
        <f t="shared" si="35"/>
        <v>22839.05</v>
      </c>
      <c r="AG275" s="2">
        <f t="shared" si="36"/>
        <v>9</v>
      </c>
      <c r="AH275" s="2">
        <f t="shared" si="37"/>
        <v>2025</v>
      </c>
      <c r="AJ275" s="5">
        <f t="shared" si="38"/>
        <v>2215.0100000000002</v>
      </c>
      <c r="AK275" s="2">
        <f t="shared" si="39"/>
        <v>7</v>
      </c>
    </row>
    <row r="276" spans="1:37">
      <c r="A276" s="17">
        <v>45925</v>
      </c>
      <c r="B276" s="38">
        <v>1694.65</v>
      </c>
      <c r="C276" s="38">
        <v>1798.27</v>
      </c>
      <c r="D276" s="38">
        <v>1855.21</v>
      </c>
      <c r="E276" s="38">
        <v>1912.07</v>
      </c>
      <c r="F276" s="38">
        <v>1982.97</v>
      </c>
      <c r="G276" s="38">
        <v>2103.66</v>
      </c>
      <c r="H276" s="38">
        <v>2135.6999999999998</v>
      </c>
      <c r="I276" s="38">
        <v>1685.77</v>
      </c>
      <c r="J276" s="38">
        <v>1289.8399999999999</v>
      </c>
      <c r="K276" s="38">
        <v>0</v>
      </c>
      <c r="L276" s="38">
        <v>0</v>
      </c>
      <c r="M276" s="38">
        <v>0</v>
      </c>
      <c r="N276" s="38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1280.05</v>
      </c>
      <c r="W276" s="38">
        <v>1442.25</v>
      </c>
      <c r="X276" s="38">
        <v>1518.34</v>
      </c>
      <c r="Y276" s="38">
        <v>1620.57</v>
      </c>
      <c r="Z276" s="38">
        <v>0</v>
      </c>
      <c r="AA276" s="2">
        <f>IFERROR(INDEX('Holiday Schedule'!$D$3:$D$24,MATCH(A276,'Holiday Schedule'!$C$3:$C$24,0)),0)</f>
        <v>0</v>
      </c>
      <c r="AB276" s="2">
        <f t="shared" si="32"/>
        <v>5</v>
      </c>
      <c r="AC276" s="2">
        <f t="shared" si="33"/>
        <v>7216.25</v>
      </c>
      <c r="AD276" s="5">
        <f t="shared" si="34"/>
        <v>15103.099999999999</v>
      </c>
      <c r="AE276" s="5">
        <f t="shared" si="35"/>
        <v>22319.35</v>
      </c>
      <c r="AG276" s="2">
        <f t="shared" si="36"/>
        <v>9</v>
      </c>
      <c r="AH276" s="2">
        <f t="shared" si="37"/>
        <v>2025</v>
      </c>
      <c r="AJ276" s="5">
        <f t="shared" si="38"/>
        <v>2135.6999999999998</v>
      </c>
      <c r="AK276" s="2">
        <f t="shared" si="39"/>
        <v>7</v>
      </c>
    </row>
    <row r="277" spans="1:37">
      <c r="A277" s="17">
        <v>45926</v>
      </c>
      <c r="B277" s="38">
        <v>1737.25</v>
      </c>
      <c r="C277" s="38">
        <v>1809.64</v>
      </c>
      <c r="D277" s="38">
        <v>1903.48</v>
      </c>
      <c r="E277" s="38">
        <v>1988.04</v>
      </c>
      <c r="F277" s="38">
        <v>1976.13</v>
      </c>
      <c r="G277" s="38">
        <v>2124.86</v>
      </c>
      <c r="H277" s="38">
        <v>2143.9699999999998</v>
      </c>
      <c r="I277" s="38">
        <v>1696.82</v>
      </c>
      <c r="J277" s="38">
        <v>1074.1099999999999</v>
      </c>
      <c r="K277" s="38">
        <v>0</v>
      </c>
      <c r="L277" s="38">
        <v>0</v>
      </c>
      <c r="M277" s="38">
        <v>0</v>
      </c>
      <c r="N277" s="38">
        <v>0</v>
      </c>
      <c r="O277" s="38">
        <v>0</v>
      </c>
      <c r="P277" s="38">
        <v>0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1283.67</v>
      </c>
      <c r="W277" s="38">
        <v>1475</v>
      </c>
      <c r="X277" s="38">
        <v>1553.11</v>
      </c>
      <c r="Y277" s="38">
        <v>1610.96</v>
      </c>
      <c r="Z277" s="38">
        <v>0</v>
      </c>
      <c r="AA277" s="2">
        <f>IFERROR(INDEX('Holiday Schedule'!$D$3:$D$24,MATCH(A277,'Holiday Schedule'!$C$3:$C$24,0)),0)</f>
        <v>0</v>
      </c>
      <c r="AB277" s="2">
        <f t="shared" si="32"/>
        <v>6</v>
      </c>
      <c r="AC277" s="2">
        <f t="shared" si="33"/>
        <v>7082.71</v>
      </c>
      <c r="AD277" s="5">
        <f t="shared" si="34"/>
        <v>15294.330000000002</v>
      </c>
      <c r="AE277" s="5">
        <f t="shared" si="35"/>
        <v>22377.040000000001</v>
      </c>
      <c r="AG277" s="2">
        <f t="shared" si="36"/>
        <v>9</v>
      </c>
      <c r="AH277" s="2">
        <f t="shared" si="37"/>
        <v>2025</v>
      </c>
      <c r="AJ277" s="5">
        <f t="shared" si="38"/>
        <v>2143.9699999999998</v>
      </c>
      <c r="AK277" s="2">
        <f t="shared" si="39"/>
        <v>7</v>
      </c>
    </row>
    <row r="278" spans="1:37">
      <c r="A278" s="17">
        <v>45927</v>
      </c>
      <c r="B278" s="38">
        <v>1819.95</v>
      </c>
      <c r="C278" s="38">
        <v>1852.87</v>
      </c>
      <c r="D278" s="38">
        <v>1892.28</v>
      </c>
      <c r="E278" s="38">
        <v>1953.16</v>
      </c>
      <c r="F278" s="38">
        <v>1947.88</v>
      </c>
      <c r="G278" s="38">
        <v>1912.57</v>
      </c>
      <c r="H278" s="38">
        <v>1853.56</v>
      </c>
      <c r="I278" s="38">
        <v>1335.44</v>
      </c>
      <c r="J278" s="38">
        <v>689.97</v>
      </c>
      <c r="K278" s="38">
        <v>0</v>
      </c>
      <c r="L278" s="38">
        <v>0</v>
      </c>
      <c r="M278" s="38">
        <v>0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1209.32</v>
      </c>
      <c r="W278" s="38">
        <v>1385.68</v>
      </c>
      <c r="X278" s="38">
        <v>1464.87</v>
      </c>
      <c r="Y278" s="38">
        <v>1551.6</v>
      </c>
      <c r="Z278" s="38">
        <v>0</v>
      </c>
      <c r="AA278" s="2">
        <f>IFERROR(INDEX('Holiday Schedule'!$D$3:$D$24,MATCH(A278,'Holiday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20869.149999999998</v>
      </c>
      <c r="AE278" s="5">
        <f t="shared" si="35"/>
        <v>20869.149999999998</v>
      </c>
      <c r="AG278" s="2">
        <f t="shared" si="36"/>
        <v>9</v>
      </c>
      <c r="AH278" s="2">
        <f t="shared" si="37"/>
        <v>2025</v>
      </c>
      <c r="AJ278" s="5">
        <f t="shared" si="38"/>
        <v>1953.16</v>
      </c>
      <c r="AK278" s="2">
        <f t="shared" si="39"/>
        <v>4</v>
      </c>
    </row>
    <row r="279" spans="1:37">
      <c r="A279" s="17">
        <v>45928</v>
      </c>
      <c r="B279" s="38">
        <v>1701.89</v>
      </c>
      <c r="C279" s="38">
        <v>1803.11</v>
      </c>
      <c r="D279" s="38">
        <v>1854.56</v>
      </c>
      <c r="E279" s="38">
        <v>1901.54</v>
      </c>
      <c r="F279" s="38">
        <v>1923.44</v>
      </c>
      <c r="G279" s="38">
        <v>1958.8</v>
      </c>
      <c r="H279" s="38">
        <v>1856.94</v>
      </c>
      <c r="I279" s="38">
        <v>1597.81</v>
      </c>
      <c r="J279" s="38">
        <v>868.56</v>
      </c>
      <c r="K279" s="38">
        <v>0</v>
      </c>
      <c r="L279" s="38">
        <v>0</v>
      </c>
      <c r="M279" s="38">
        <v>0</v>
      </c>
      <c r="N279" s="38">
        <v>0</v>
      </c>
      <c r="O279" s="38">
        <v>0</v>
      </c>
      <c r="P279" s="38">
        <v>0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1047.43</v>
      </c>
      <c r="W279" s="38">
        <v>1466.77</v>
      </c>
      <c r="X279" s="38">
        <v>1522.76</v>
      </c>
      <c r="Y279" s="38">
        <v>1594.56</v>
      </c>
      <c r="Z279" s="38">
        <v>0</v>
      </c>
      <c r="AA279" s="2">
        <f>IFERROR(INDEX('Holiday Schedule'!$D$3:$D$24,MATCH(A279,'Holiday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21098.17</v>
      </c>
      <c r="AE279" s="5">
        <f t="shared" si="35"/>
        <v>21098.17</v>
      </c>
      <c r="AG279" s="2">
        <f t="shared" si="36"/>
        <v>9</v>
      </c>
      <c r="AH279" s="2">
        <f t="shared" si="37"/>
        <v>2025</v>
      </c>
      <c r="AJ279" s="5">
        <f t="shared" si="38"/>
        <v>1958.8</v>
      </c>
      <c r="AK279" s="2">
        <f t="shared" si="39"/>
        <v>6</v>
      </c>
    </row>
    <row r="280" spans="1:37">
      <c r="A280" s="17">
        <v>45929</v>
      </c>
      <c r="B280" s="38">
        <v>1702.25</v>
      </c>
      <c r="C280" s="38">
        <v>1773.02</v>
      </c>
      <c r="D280" s="38">
        <v>1856.1</v>
      </c>
      <c r="E280" s="38">
        <v>1909.32</v>
      </c>
      <c r="F280" s="38">
        <v>1957.81</v>
      </c>
      <c r="G280" s="38">
        <v>2062.64</v>
      </c>
      <c r="H280" s="38">
        <v>2115.4899999999998</v>
      </c>
      <c r="I280" s="38">
        <v>1556.07</v>
      </c>
      <c r="J280" s="38">
        <v>825.33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1267.47</v>
      </c>
      <c r="W280" s="38">
        <v>1423.15</v>
      </c>
      <c r="X280" s="38">
        <v>1477.17</v>
      </c>
      <c r="Y280" s="38">
        <v>1555.62</v>
      </c>
      <c r="Z280" s="38">
        <v>0</v>
      </c>
      <c r="AA280" s="2">
        <f>IFERROR(INDEX('Holiday Schedule'!$D$3:$D$24,MATCH(A280,'Holiday Schedule'!$C$3:$C$24,0)),0)</f>
        <v>0</v>
      </c>
      <c r="AB280" s="2">
        <f t="shared" si="32"/>
        <v>2</v>
      </c>
      <c r="AC280" s="2">
        <f t="shared" si="33"/>
        <v>6549.1900000000005</v>
      </c>
      <c r="AD280" s="5">
        <f t="shared" si="34"/>
        <v>14932.249999999998</v>
      </c>
      <c r="AE280" s="5">
        <f t="shared" si="35"/>
        <v>21481.439999999999</v>
      </c>
      <c r="AG280" s="2">
        <f t="shared" si="36"/>
        <v>9</v>
      </c>
      <c r="AH280" s="2">
        <f t="shared" si="37"/>
        <v>2025</v>
      </c>
      <c r="AJ280" s="5">
        <f t="shared" si="38"/>
        <v>2115.4899999999998</v>
      </c>
      <c r="AK280" s="2">
        <f t="shared" si="39"/>
        <v>7</v>
      </c>
    </row>
    <row r="281" spans="1:37">
      <c r="A281" s="17">
        <v>45930</v>
      </c>
      <c r="B281" s="38">
        <v>1594.13</v>
      </c>
      <c r="C281" s="38">
        <v>1694.41</v>
      </c>
      <c r="D281" s="38">
        <v>1836.62</v>
      </c>
      <c r="E281" s="38">
        <v>1826.42</v>
      </c>
      <c r="F281" s="38">
        <v>1903.82</v>
      </c>
      <c r="G281" s="38">
        <v>1975.41</v>
      </c>
      <c r="H281" s="38">
        <v>2002.28</v>
      </c>
      <c r="I281" s="38">
        <v>1503.24</v>
      </c>
      <c r="J281" s="38">
        <v>832.93</v>
      </c>
      <c r="K281" s="38">
        <v>0</v>
      </c>
      <c r="L281" s="38">
        <v>0</v>
      </c>
      <c r="M281" s="38">
        <v>0</v>
      </c>
      <c r="N281" s="38">
        <v>0</v>
      </c>
      <c r="O281" s="38">
        <v>0</v>
      </c>
      <c r="P281" s="38">
        <v>0</v>
      </c>
      <c r="Q281" s="38">
        <v>0</v>
      </c>
      <c r="R281" s="38">
        <v>0</v>
      </c>
      <c r="S281" s="38">
        <v>0</v>
      </c>
      <c r="T281" s="38">
        <v>0</v>
      </c>
      <c r="U281" s="38">
        <v>0</v>
      </c>
      <c r="V281" s="38">
        <v>1175.67</v>
      </c>
      <c r="W281" s="38">
        <v>1311.42</v>
      </c>
      <c r="X281" s="38">
        <v>1386</v>
      </c>
      <c r="Y281" s="38">
        <v>1452.13</v>
      </c>
      <c r="Z281" s="38">
        <v>0</v>
      </c>
      <c r="AA281" s="2">
        <f>IFERROR(INDEX('Holiday Schedule'!$D$3:$D$24,MATCH(A281,'Holiday Schedule'!$C$3:$C$24,0)),0)</f>
        <v>0</v>
      </c>
      <c r="AB281" s="2">
        <f t="shared" si="32"/>
        <v>3</v>
      </c>
      <c r="AC281" s="2">
        <f t="shared" si="33"/>
        <v>6209.26</v>
      </c>
      <c r="AD281" s="5">
        <f t="shared" si="34"/>
        <v>14285.22</v>
      </c>
      <c r="AE281" s="5">
        <f t="shared" si="35"/>
        <v>20494.48</v>
      </c>
      <c r="AG281" s="2">
        <f t="shared" si="36"/>
        <v>9</v>
      </c>
      <c r="AH281" s="2">
        <f t="shared" si="37"/>
        <v>2025</v>
      </c>
      <c r="AJ281" s="5">
        <f t="shared" si="38"/>
        <v>2002.28</v>
      </c>
      <c r="AK281" s="2">
        <f t="shared" si="39"/>
        <v>7</v>
      </c>
    </row>
    <row r="282" spans="1:37">
      <c r="A282" s="17">
        <f>Total_All_Customers!A282</f>
        <v>45931</v>
      </c>
      <c r="B282" s="38">
        <v>1529.67</v>
      </c>
      <c r="C282" s="38">
        <v>1754.94</v>
      </c>
      <c r="D282" s="38">
        <v>1800.58</v>
      </c>
      <c r="E282" s="38">
        <v>1908.73</v>
      </c>
      <c r="F282" s="38">
        <v>1966.38</v>
      </c>
      <c r="G282" s="38">
        <v>2073.13</v>
      </c>
      <c r="H282" s="38">
        <v>2118.0700000000002</v>
      </c>
      <c r="I282" s="38">
        <v>1542.72</v>
      </c>
      <c r="J282" s="38">
        <v>1011.21</v>
      </c>
      <c r="K282" s="38">
        <v>188.2</v>
      </c>
      <c r="L282" s="38">
        <v>0</v>
      </c>
      <c r="M282" s="38">
        <v>0</v>
      </c>
      <c r="N282" s="38">
        <v>0</v>
      </c>
      <c r="O282" s="38">
        <v>0</v>
      </c>
      <c r="P282" s="38">
        <v>0</v>
      </c>
      <c r="Q282" s="38">
        <v>0</v>
      </c>
      <c r="R282" s="38">
        <v>0</v>
      </c>
      <c r="S282" s="38">
        <v>0</v>
      </c>
      <c r="T282" s="38">
        <v>0</v>
      </c>
      <c r="U282" s="38">
        <v>1099.07</v>
      </c>
      <c r="V282" s="38">
        <v>1438.54</v>
      </c>
      <c r="W282" s="38">
        <v>1450.89</v>
      </c>
      <c r="X282" s="38">
        <v>1449.32</v>
      </c>
      <c r="Y282" s="38">
        <v>1609.06</v>
      </c>
      <c r="Z282" s="38">
        <v>0</v>
      </c>
      <c r="AA282" s="2">
        <f>IFERROR(INDEX('Holiday Schedule'!$D$3:$D$24,MATCH(A282,'Holiday Schedule'!$C$3:$C$24,0)),0)</f>
        <v>0</v>
      </c>
      <c r="AB282" s="2">
        <f t="shared" si="32"/>
        <v>4</v>
      </c>
      <c r="AC282" s="2">
        <f t="shared" si="33"/>
        <v>8179.95</v>
      </c>
      <c r="AD282" s="5">
        <f t="shared" si="34"/>
        <v>14760.560000000001</v>
      </c>
      <c r="AE282" s="5">
        <f t="shared" si="35"/>
        <v>22940.510000000002</v>
      </c>
      <c r="AG282" s="2">
        <f t="shared" si="36"/>
        <v>10</v>
      </c>
      <c r="AH282" s="2">
        <f t="shared" si="37"/>
        <v>2025</v>
      </c>
      <c r="AJ282" s="5">
        <f t="shared" si="38"/>
        <v>2118.0700000000002</v>
      </c>
      <c r="AK282" s="2">
        <f t="shared" si="39"/>
        <v>7</v>
      </c>
    </row>
    <row r="283" spans="1:37">
      <c r="A283" s="17">
        <f>Total_All_Customers!A283</f>
        <v>45932</v>
      </c>
      <c r="B283" s="38">
        <v>1608.96</v>
      </c>
      <c r="C283" s="38">
        <v>1681.25</v>
      </c>
      <c r="D283" s="38">
        <v>1753.83</v>
      </c>
      <c r="E283" s="38">
        <v>1854.57</v>
      </c>
      <c r="F283" s="38">
        <v>1871.78</v>
      </c>
      <c r="G283" s="38">
        <v>2009.47</v>
      </c>
      <c r="H283" s="38">
        <v>2021.53</v>
      </c>
      <c r="I283" s="38">
        <v>1538.96</v>
      </c>
      <c r="J283" s="38">
        <v>976.7</v>
      </c>
      <c r="K283" s="38">
        <v>161.35</v>
      </c>
      <c r="L283" s="38">
        <v>0</v>
      </c>
      <c r="M283" s="38">
        <v>0</v>
      </c>
      <c r="N283" s="38">
        <v>0</v>
      </c>
      <c r="O283" s="38">
        <v>0</v>
      </c>
      <c r="P283" s="38">
        <v>0</v>
      </c>
      <c r="Q283" s="38">
        <v>0</v>
      </c>
      <c r="R283" s="38">
        <v>0</v>
      </c>
      <c r="S283" s="38">
        <v>0</v>
      </c>
      <c r="T283" s="38">
        <v>0</v>
      </c>
      <c r="U283" s="38">
        <v>1034.4100000000001</v>
      </c>
      <c r="V283" s="38">
        <v>1390.36</v>
      </c>
      <c r="W283" s="38">
        <v>1385.74</v>
      </c>
      <c r="X283" s="38">
        <v>1409.18</v>
      </c>
      <c r="Y283" s="38">
        <v>1540.12</v>
      </c>
      <c r="Z283" s="38">
        <v>0</v>
      </c>
      <c r="AA283" s="2">
        <f>IFERROR(INDEX('Holiday Schedule'!$D$3:$D$24,MATCH(A283,'Holiday Schedule'!$C$3:$C$24,0)),0)</f>
        <v>0</v>
      </c>
      <c r="AB283" s="2">
        <f t="shared" si="32"/>
        <v>5</v>
      </c>
      <c r="AC283" s="2">
        <f t="shared" si="33"/>
        <v>7896.7</v>
      </c>
      <c r="AD283" s="5">
        <f t="shared" si="34"/>
        <v>14341.510000000002</v>
      </c>
      <c r="AE283" s="5">
        <f t="shared" si="35"/>
        <v>22238.210000000003</v>
      </c>
      <c r="AG283" s="2">
        <f t="shared" si="36"/>
        <v>10</v>
      </c>
      <c r="AH283" s="2">
        <f t="shared" si="37"/>
        <v>2025</v>
      </c>
      <c r="AJ283" s="5">
        <f t="shared" si="38"/>
        <v>2021.53</v>
      </c>
      <c r="AK283" s="2">
        <f t="shared" si="39"/>
        <v>7</v>
      </c>
    </row>
    <row r="284" spans="1:37">
      <c r="A284" s="17">
        <f>Total_All_Customers!A284</f>
        <v>45933</v>
      </c>
      <c r="B284" s="38">
        <v>1650.18</v>
      </c>
      <c r="C284" s="38">
        <v>1695.99</v>
      </c>
      <c r="D284" s="38">
        <v>1765.8</v>
      </c>
      <c r="E284" s="38">
        <v>1844.96</v>
      </c>
      <c r="F284" s="38">
        <v>1868.13</v>
      </c>
      <c r="G284" s="38">
        <v>1978.31</v>
      </c>
      <c r="H284" s="38">
        <v>1986.51</v>
      </c>
      <c r="I284" s="38">
        <v>1498.28</v>
      </c>
      <c r="J284" s="38">
        <v>982.39</v>
      </c>
      <c r="K284" s="38">
        <v>159.94</v>
      </c>
      <c r="L284" s="38">
        <v>0</v>
      </c>
      <c r="M284" s="38">
        <v>0</v>
      </c>
      <c r="N284" s="38">
        <v>0</v>
      </c>
      <c r="O284" s="38">
        <v>0</v>
      </c>
      <c r="P284" s="38">
        <v>0</v>
      </c>
      <c r="Q284" s="38">
        <v>0</v>
      </c>
      <c r="R284" s="38">
        <v>0</v>
      </c>
      <c r="S284" s="38">
        <v>0</v>
      </c>
      <c r="T284" s="38">
        <v>0</v>
      </c>
      <c r="U284" s="38">
        <v>975.98</v>
      </c>
      <c r="V284" s="38">
        <v>1286.19</v>
      </c>
      <c r="W284" s="38">
        <v>1337.82</v>
      </c>
      <c r="X284" s="38">
        <v>1357.54</v>
      </c>
      <c r="Y284" s="38">
        <v>1493.32</v>
      </c>
      <c r="Z284" s="38">
        <v>0</v>
      </c>
      <c r="AA284" s="2">
        <f>IFERROR(INDEX('Holiday Schedule'!$D$3:$D$24,MATCH(A284,'Holiday Schedule'!$C$3:$C$24,0)),0)</f>
        <v>0</v>
      </c>
      <c r="AB284" s="2">
        <f t="shared" si="32"/>
        <v>6</v>
      </c>
      <c r="AC284" s="2">
        <f t="shared" si="33"/>
        <v>7598.14</v>
      </c>
      <c r="AD284" s="5">
        <f t="shared" si="34"/>
        <v>14283.2</v>
      </c>
      <c r="AE284" s="5">
        <f t="shared" si="35"/>
        <v>21881.34</v>
      </c>
      <c r="AG284" s="2">
        <f t="shared" si="36"/>
        <v>10</v>
      </c>
      <c r="AH284" s="2">
        <f t="shared" si="37"/>
        <v>2025</v>
      </c>
      <c r="AJ284" s="5">
        <f t="shared" si="38"/>
        <v>1986.51</v>
      </c>
      <c r="AK284" s="2">
        <f t="shared" si="39"/>
        <v>7</v>
      </c>
    </row>
    <row r="285" spans="1:37">
      <c r="A285" s="17">
        <f>Total_All_Customers!A285</f>
        <v>45934</v>
      </c>
      <c r="B285" s="38">
        <v>1570.52</v>
      </c>
      <c r="C285" s="38">
        <v>1647.19</v>
      </c>
      <c r="D285" s="38">
        <v>1691.13</v>
      </c>
      <c r="E285" s="38">
        <v>1771.07</v>
      </c>
      <c r="F285" s="38">
        <v>1745.89</v>
      </c>
      <c r="G285" s="38">
        <v>1809.87</v>
      </c>
      <c r="H285" s="38">
        <v>1684.37</v>
      </c>
      <c r="I285" s="38">
        <v>1339.9</v>
      </c>
      <c r="J285" s="38">
        <v>1090.68</v>
      </c>
      <c r="K285" s="38">
        <v>199.9</v>
      </c>
      <c r="L285" s="38">
        <v>0</v>
      </c>
      <c r="M285" s="38">
        <v>0</v>
      </c>
      <c r="N285" s="38">
        <v>0</v>
      </c>
      <c r="O285" s="38">
        <v>0</v>
      </c>
      <c r="P285" s="38">
        <v>0</v>
      </c>
      <c r="Q285" s="38">
        <v>0</v>
      </c>
      <c r="R285" s="38">
        <v>0</v>
      </c>
      <c r="S285" s="38">
        <v>0</v>
      </c>
      <c r="T285" s="38">
        <v>0</v>
      </c>
      <c r="U285" s="38">
        <v>1019.13</v>
      </c>
      <c r="V285" s="38">
        <v>1290.3</v>
      </c>
      <c r="W285" s="38">
        <v>1309.8699999999999</v>
      </c>
      <c r="X285" s="38">
        <v>1351.97</v>
      </c>
      <c r="Y285" s="38">
        <v>1491.25</v>
      </c>
      <c r="Z285" s="38">
        <v>0</v>
      </c>
      <c r="AA285" s="2">
        <f>IFERROR(INDEX('Holiday Schedule'!$D$3:$D$24,MATCH(A285,'Holiday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21013.039999999997</v>
      </c>
      <c r="AE285" s="5">
        <f t="shared" si="35"/>
        <v>21013.039999999997</v>
      </c>
      <c r="AG285" s="2">
        <f t="shared" si="36"/>
        <v>10</v>
      </c>
      <c r="AH285" s="2">
        <f t="shared" si="37"/>
        <v>2025</v>
      </c>
      <c r="AJ285" s="5">
        <f t="shared" si="38"/>
        <v>1809.87</v>
      </c>
      <c r="AK285" s="2">
        <f t="shared" si="39"/>
        <v>6</v>
      </c>
    </row>
    <row r="286" spans="1:37">
      <c r="A286" s="17">
        <f>Total_All_Customers!A286</f>
        <v>45935</v>
      </c>
      <c r="B286" s="38">
        <v>1584.21</v>
      </c>
      <c r="C286" s="38">
        <v>1616.47</v>
      </c>
      <c r="D286" s="38">
        <v>1515.45</v>
      </c>
      <c r="E286" s="38">
        <v>1906.9</v>
      </c>
      <c r="F286" s="38">
        <v>1723.69</v>
      </c>
      <c r="G286" s="38">
        <v>1722.68</v>
      </c>
      <c r="H286" s="38">
        <v>1659.03</v>
      </c>
      <c r="I286" s="38">
        <v>1321.69</v>
      </c>
      <c r="J286" s="38">
        <v>914.82</v>
      </c>
      <c r="K286" s="38">
        <v>17.09</v>
      </c>
      <c r="L286" s="38">
        <v>0</v>
      </c>
      <c r="M286" s="38">
        <v>0</v>
      </c>
      <c r="N286" s="38">
        <v>0</v>
      </c>
      <c r="O286" s="38">
        <v>0</v>
      </c>
      <c r="P286" s="38">
        <v>0</v>
      </c>
      <c r="Q286" s="38">
        <v>0</v>
      </c>
      <c r="R286" s="38">
        <v>0</v>
      </c>
      <c r="S286" s="38">
        <v>0</v>
      </c>
      <c r="T286" s="38">
        <v>263.79000000000002</v>
      </c>
      <c r="U286" s="38">
        <v>1233.4000000000001</v>
      </c>
      <c r="V286" s="38">
        <v>1399.91</v>
      </c>
      <c r="W286" s="38">
        <v>1390.61</v>
      </c>
      <c r="X286" s="38">
        <v>1411.68</v>
      </c>
      <c r="Y286" s="38">
        <v>1516.16</v>
      </c>
      <c r="Z286" s="38">
        <v>0</v>
      </c>
      <c r="AA286" s="2">
        <f>IFERROR(INDEX('Holiday Schedule'!$D$3:$D$24,MATCH(A286,'Holiday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21197.580000000005</v>
      </c>
      <c r="AE286" s="5">
        <f t="shared" si="35"/>
        <v>21197.580000000005</v>
      </c>
      <c r="AG286" s="2">
        <f t="shared" si="36"/>
        <v>10</v>
      </c>
      <c r="AH286" s="2">
        <f t="shared" si="37"/>
        <v>2025</v>
      </c>
      <c r="AJ286" s="5">
        <f t="shared" si="38"/>
        <v>1906.9</v>
      </c>
      <c r="AK286" s="2">
        <f t="shared" si="39"/>
        <v>4</v>
      </c>
    </row>
    <row r="287" spans="1:37">
      <c r="A287" s="17">
        <f>Total_All_Customers!A287</f>
        <v>45936</v>
      </c>
      <c r="B287" s="38">
        <v>1573.25</v>
      </c>
      <c r="C287" s="38">
        <v>1621.9</v>
      </c>
      <c r="D287" s="38">
        <v>1663.55</v>
      </c>
      <c r="E287" s="38">
        <v>1714.09</v>
      </c>
      <c r="F287" s="38">
        <v>1761.4</v>
      </c>
      <c r="G287" s="38">
        <v>1857.6</v>
      </c>
      <c r="H287" s="38">
        <v>1867.13</v>
      </c>
      <c r="I287" s="38">
        <v>1439.62</v>
      </c>
      <c r="J287" s="38">
        <v>961.69</v>
      </c>
      <c r="K287" s="38">
        <v>172.22</v>
      </c>
      <c r="L287" s="38">
        <v>0</v>
      </c>
      <c r="M287" s="38">
        <v>0</v>
      </c>
      <c r="N287" s="38">
        <v>0</v>
      </c>
      <c r="O287" s="38">
        <v>0</v>
      </c>
      <c r="P287" s="38">
        <v>0</v>
      </c>
      <c r="Q287" s="38">
        <v>0</v>
      </c>
      <c r="R287" s="38">
        <v>0</v>
      </c>
      <c r="S287" s="38">
        <v>0</v>
      </c>
      <c r="T287" s="38">
        <v>0</v>
      </c>
      <c r="U287" s="38">
        <v>1076.95</v>
      </c>
      <c r="V287" s="38">
        <v>1457.7</v>
      </c>
      <c r="W287" s="38">
        <v>1392.13</v>
      </c>
      <c r="X287" s="38">
        <v>1402.94</v>
      </c>
      <c r="Y287" s="38">
        <v>1540.22</v>
      </c>
      <c r="Z287" s="38">
        <v>0</v>
      </c>
      <c r="AA287" s="2">
        <f>IFERROR(INDEX('Holiday Schedule'!$D$3:$D$24,MATCH(A287,'Holiday Schedule'!$C$3:$C$24,0)),0)</f>
        <v>0</v>
      </c>
      <c r="AB287" s="2">
        <f t="shared" si="32"/>
        <v>2</v>
      </c>
      <c r="AC287" s="2">
        <f t="shared" si="33"/>
        <v>7903.25</v>
      </c>
      <c r="AD287" s="5">
        <f t="shared" si="34"/>
        <v>13599.140000000003</v>
      </c>
      <c r="AE287" s="5">
        <f t="shared" si="35"/>
        <v>21502.390000000003</v>
      </c>
      <c r="AG287" s="2">
        <f t="shared" si="36"/>
        <v>10</v>
      </c>
      <c r="AH287" s="2">
        <f t="shared" si="37"/>
        <v>2025</v>
      </c>
      <c r="AJ287" s="5">
        <f t="shared" si="38"/>
        <v>1867.13</v>
      </c>
      <c r="AK287" s="2">
        <f t="shared" si="39"/>
        <v>7</v>
      </c>
    </row>
    <row r="288" spans="1:37">
      <c r="A288" s="17">
        <f>Total_All_Customers!A288</f>
        <v>45937</v>
      </c>
      <c r="B288" s="38">
        <v>1604.3</v>
      </c>
      <c r="C288" s="38">
        <v>1660.86</v>
      </c>
      <c r="D288" s="38">
        <v>1721.8</v>
      </c>
      <c r="E288" s="38">
        <v>1769.38</v>
      </c>
      <c r="F288" s="38">
        <v>1796.24</v>
      </c>
      <c r="G288" s="38">
        <v>1882.47</v>
      </c>
      <c r="H288" s="38">
        <v>1877.61</v>
      </c>
      <c r="I288" s="38">
        <v>1473.97</v>
      </c>
      <c r="J288" s="38">
        <v>1063.17</v>
      </c>
      <c r="K288" s="38">
        <v>202.56</v>
      </c>
      <c r="L288" s="38">
        <v>0</v>
      </c>
      <c r="M288" s="38">
        <v>0</v>
      </c>
      <c r="N288" s="38">
        <v>0</v>
      </c>
      <c r="O288" s="38">
        <v>0</v>
      </c>
      <c r="P288" s="38">
        <v>0</v>
      </c>
      <c r="Q288" s="38">
        <v>0</v>
      </c>
      <c r="R288" s="38">
        <v>0</v>
      </c>
      <c r="S288" s="38">
        <v>0</v>
      </c>
      <c r="T288" s="38">
        <v>0</v>
      </c>
      <c r="U288" s="38">
        <v>1059.67</v>
      </c>
      <c r="V288" s="38">
        <v>1392.51</v>
      </c>
      <c r="W288" s="38">
        <v>1370.11</v>
      </c>
      <c r="X288" s="38">
        <v>1395.95</v>
      </c>
      <c r="Y288" s="38">
        <v>1528.62</v>
      </c>
      <c r="Z288" s="38">
        <v>0</v>
      </c>
      <c r="AA288" s="2">
        <f>IFERROR(INDEX('Holiday Schedule'!$D$3:$D$24,MATCH(A288,'Holiday Schedule'!$C$3:$C$24,0)),0)</f>
        <v>0</v>
      </c>
      <c r="AB288" s="2">
        <f t="shared" si="32"/>
        <v>3</v>
      </c>
      <c r="AC288" s="2">
        <f t="shared" si="33"/>
        <v>7957.94</v>
      </c>
      <c r="AD288" s="5">
        <f t="shared" si="34"/>
        <v>13841.279999999999</v>
      </c>
      <c r="AE288" s="5">
        <f t="shared" si="35"/>
        <v>21799.219999999998</v>
      </c>
      <c r="AG288" s="2">
        <f t="shared" si="36"/>
        <v>10</v>
      </c>
      <c r="AH288" s="2">
        <f t="shared" si="37"/>
        <v>2025</v>
      </c>
      <c r="AJ288" s="5">
        <f t="shared" si="38"/>
        <v>1882.47</v>
      </c>
      <c r="AK288" s="2">
        <f t="shared" si="39"/>
        <v>6</v>
      </c>
    </row>
    <row r="289" spans="1:37">
      <c r="A289" s="17">
        <f>Total_All_Customers!A289</f>
        <v>45938</v>
      </c>
      <c r="B289" s="38">
        <v>1613.99</v>
      </c>
      <c r="C289" s="38">
        <v>1675.04</v>
      </c>
      <c r="D289" s="38">
        <v>1738.96</v>
      </c>
      <c r="E289" s="38">
        <v>1789.62</v>
      </c>
      <c r="F289" s="38">
        <v>1843.46</v>
      </c>
      <c r="G289" s="38">
        <v>1902.27</v>
      </c>
      <c r="H289" s="38">
        <v>1911.7</v>
      </c>
      <c r="I289" s="38">
        <v>1596.1</v>
      </c>
      <c r="J289" s="38">
        <v>1486.09</v>
      </c>
      <c r="K289" s="38">
        <v>358.14</v>
      </c>
      <c r="L289" s="38">
        <v>0</v>
      </c>
      <c r="M289" s="38">
        <v>0</v>
      </c>
      <c r="N289" s="38">
        <v>0</v>
      </c>
      <c r="O289" s="38">
        <v>0</v>
      </c>
      <c r="P289" s="38">
        <v>0</v>
      </c>
      <c r="Q289" s="38">
        <v>0</v>
      </c>
      <c r="R289" s="38">
        <v>0</v>
      </c>
      <c r="S289" s="38">
        <v>0</v>
      </c>
      <c r="T289" s="38">
        <v>0</v>
      </c>
      <c r="U289" s="38">
        <v>1053.43</v>
      </c>
      <c r="V289" s="38">
        <v>1376.16</v>
      </c>
      <c r="W289" s="38">
        <v>1370.44</v>
      </c>
      <c r="X289" s="38">
        <v>1363.9</v>
      </c>
      <c r="Y289" s="38">
        <v>1506.17</v>
      </c>
      <c r="Z289" s="38">
        <v>0</v>
      </c>
      <c r="AA289" s="2">
        <f>IFERROR(INDEX('Holiday Schedule'!$D$3:$D$24,MATCH(A289,'Holiday Schedule'!$C$3:$C$24,0)),0)</f>
        <v>0</v>
      </c>
      <c r="AB289" s="2">
        <f t="shared" si="32"/>
        <v>4</v>
      </c>
      <c r="AC289" s="2">
        <f t="shared" si="33"/>
        <v>8604.2599999999984</v>
      </c>
      <c r="AD289" s="5">
        <f t="shared" si="34"/>
        <v>13981.210000000003</v>
      </c>
      <c r="AE289" s="5">
        <f t="shared" si="35"/>
        <v>22585.47</v>
      </c>
      <c r="AG289" s="2">
        <f t="shared" si="36"/>
        <v>10</v>
      </c>
      <c r="AH289" s="2">
        <f t="shared" si="37"/>
        <v>2025</v>
      </c>
      <c r="AJ289" s="5">
        <f t="shared" si="38"/>
        <v>1911.7</v>
      </c>
      <c r="AK289" s="2">
        <f t="shared" si="39"/>
        <v>7</v>
      </c>
    </row>
    <row r="290" spans="1:37">
      <c r="A290" s="17">
        <f>Total_All_Customers!A290</f>
        <v>45939</v>
      </c>
      <c r="B290" s="38">
        <v>1593.01</v>
      </c>
      <c r="C290" s="38">
        <v>1683.58</v>
      </c>
      <c r="D290" s="38">
        <v>1723.14</v>
      </c>
      <c r="E290" s="38">
        <v>1835.13</v>
      </c>
      <c r="F290" s="38">
        <v>1879.98</v>
      </c>
      <c r="G290" s="38">
        <v>2033.38</v>
      </c>
      <c r="H290" s="38">
        <v>2026.34</v>
      </c>
      <c r="I290" s="38">
        <v>1574.34</v>
      </c>
      <c r="J290" s="38">
        <v>995.69</v>
      </c>
      <c r="K290" s="38">
        <v>155.91</v>
      </c>
      <c r="L290" s="38">
        <v>0</v>
      </c>
      <c r="M290" s="38">
        <v>0</v>
      </c>
      <c r="N290" s="38">
        <v>0</v>
      </c>
      <c r="O290" s="38">
        <v>0</v>
      </c>
      <c r="P290" s="38">
        <v>0</v>
      </c>
      <c r="Q290" s="38">
        <v>0</v>
      </c>
      <c r="R290" s="38">
        <v>0</v>
      </c>
      <c r="S290" s="38">
        <v>0</v>
      </c>
      <c r="T290" s="38">
        <v>0</v>
      </c>
      <c r="U290" s="38">
        <v>1067.74</v>
      </c>
      <c r="V290" s="38">
        <v>1446.36</v>
      </c>
      <c r="W290" s="38">
        <v>1460.6</v>
      </c>
      <c r="X290" s="38">
        <v>1471.44</v>
      </c>
      <c r="Y290" s="38">
        <v>1620.72</v>
      </c>
      <c r="Z290" s="38">
        <v>0</v>
      </c>
      <c r="AA290" s="2">
        <f>IFERROR(INDEX('Holiday Schedule'!$D$3:$D$24,MATCH(A290,'Holiday Schedule'!$C$3:$C$24,0)),0)</f>
        <v>0</v>
      </c>
      <c r="AB290" s="2">
        <f t="shared" si="32"/>
        <v>5</v>
      </c>
      <c r="AC290" s="2">
        <f t="shared" si="33"/>
        <v>8172.08</v>
      </c>
      <c r="AD290" s="5">
        <f t="shared" si="34"/>
        <v>14395.28</v>
      </c>
      <c r="AE290" s="5">
        <f t="shared" si="35"/>
        <v>22567.360000000001</v>
      </c>
      <c r="AG290" s="2">
        <f t="shared" si="36"/>
        <v>10</v>
      </c>
      <c r="AH290" s="2">
        <f t="shared" si="37"/>
        <v>2025</v>
      </c>
      <c r="AJ290" s="5">
        <f t="shared" si="38"/>
        <v>2033.38</v>
      </c>
      <c r="AK290" s="2">
        <f t="shared" si="39"/>
        <v>6</v>
      </c>
    </row>
    <row r="291" spans="1:37">
      <c r="A291" s="17">
        <f>Total_All_Customers!A291</f>
        <v>45940</v>
      </c>
      <c r="B291" s="38">
        <v>1753.84</v>
      </c>
      <c r="C291" s="38">
        <v>1843.97</v>
      </c>
      <c r="D291" s="38">
        <v>1940.99</v>
      </c>
      <c r="E291" s="38">
        <v>2020.07</v>
      </c>
      <c r="F291" s="38">
        <v>2100.14</v>
      </c>
      <c r="G291" s="38">
        <v>2193.81</v>
      </c>
      <c r="H291" s="38">
        <v>2161.0300000000002</v>
      </c>
      <c r="I291" s="38">
        <v>1684.69</v>
      </c>
      <c r="J291" s="38">
        <v>1116.21</v>
      </c>
      <c r="K291" s="38">
        <v>175.96</v>
      </c>
      <c r="L291" s="38">
        <v>0</v>
      </c>
      <c r="M291" s="38">
        <v>0</v>
      </c>
      <c r="N291" s="38">
        <v>0</v>
      </c>
      <c r="O291" s="38">
        <v>0</v>
      </c>
      <c r="P291" s="38">
        <v>0</v>
      </c>
      <c r="Q291" s="38">
        <v>0</v>
      </c>
      <c r="R291" s="38">
        <v>0</v>
      </c>
      <c r="S291" s="38">
        <v>0</v>
      </c>
      <c r="T291" s="38">
        <v>0</v>
      </c>
      <c r="U291" s="38">
        <v>1055.1099999999999</v>
      </c>
      <c r="V291" s="38">
        <v>1394.04</v>
      </c>
      <c r="W291" s="38">
        <v>1442.69</v>
      </c>
      <c r="X291" s="38">
        <v>1481.56</v>
      </c>
      <c r="Y291" s="38">
        <v>1645.05</v>
      </c>
      <c r="Z291" s="38">
        <v>0</v>
      </c>
      <c r="AA291" s="2">
        <f>IFERROR(INDEX('Holiday Schedule'!$D$3:$D$24,MATCH(A291,'Holiday Schedule'!$C$3:$C$24,0)),0)</f>
        <v>0</v>
      </c>
      <c r="AB291" s="2">
        <f t="shared" si="32"/>
        <v>6</v>
      </c>
      <c r="AC291" s="2">
        <f t="shared" si="33"/>
        <v>8350.26</v>
      </c>
      <c r="AD291" s="5">
        <f t="shared" si="34"/>
        <v>15658.9</v>
      </c>
      <c r="AE291" s="5">
        <f t="shared" si="35"/>
        <v>24009.16</v>
      </c>
      <c r="AG291" s="2">
        <f t="shared" si="36"/>
        <v>10</v>
      </c>
      <c r="AH291" s="2">
        <f t="shared" si="37"/>
        <v>2025</v>
      </c>
      <c r="AJ291" s="5">
        <f t="shared" si="38"/>
        <v>2193.81</v>
      </c>
      <c r="AK291" s="2">
        <f t="shared" si="39"/>
        <v>6</v>
      </c>
    </row>
    <row r="292" spans="1:37">
      <c r="A292" s="17">
        <f>Total_All_Customers!A292</f>
        <v>45941</v>
      </c>
      <c r="B292" s="38">
        <v>1742.5</v>
      </c>
      <c r="C292" s="38">
        <v>1808.86</v>
      </c>
      <c r="D292" s="38">
        <v>1874.84</v>
      </c>
      <c r="E292" s="38">
        <v>1919.28</v>
      </c>
      <c r="F292" s="38">
        <v>1934.56</v>
      </c>
      <c r="G292" s="38">
        <v>1935.58</v>
      </c>
      <c r="H292" s="38">
        <v>1839.1</v>
      </c>
      <c r="I292" s="38">
        <v>1435.85</v>
      </c>
      <c r="J292" s="38">
        <v>944.11</v>
      </c>
      <c r="K292" s="38">
        <v>147.18</v>
      </c>
      <c r="L292" s="38">
        <v>0</v>
      </c>
      <c r="M292" s="38">
        <v>0</v>
      </c>
      <c r="N292" s="38">
        <v>0</v>
      </c>
      <c r="O292" s="38">
        <v>0</v>
      </c>
      <c r="P292" s="38">
        <v>0</v>
      </c>
      <c r="Q292" s="38">
        <v>0</v>
      </c>
      <c r="R292" s="38">
        <v>0</v>
      </c>
      <c r="S292" s="38">
        <v>0</v>
      </c>
      <c r="T292" s="38">
        <v>0</v>
      </c>
      <c r="U292" s="38">
        <v>988.09</v>
      </c>
      <c r="V292" s="38">
        <v>1318.78</v>
      </c>
      <c r="W292" s="38">
        <v>1350.6</v>
      </c>
      <c r="X292" s="38">
        <v>1400.87</v>
      </c>
      <c r="Y292" s="38">
        <v>1579.5</v>
      </c>
      <c r="Z292" s="38">
        <v>0</v>
      </c>
      <c r="AA292" s="2">
        <f>IFERROR(INDEX('Holiday Schedule'!$D$3:$D$24,MATCH(A292,'Holiday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22219.699999999997</v>
      </c>
      <c r="AE292" s="5">
        <f t="shared" si="35"/>
        <v>22219.699999999997</v>
      </c>
      <c r="AG292" s="2">
        <f t="shared" si="36"/>
        <v>10</v>
      </c>
      <c r="AH292" s="2">
        <f t="shared" si="37"/>
        <v>2025</v>
      </c>
      <c r="AJ292" s="5">
        <f t="shared" si="38"/>
        <v>1935.58</v>
      </c>
      <c r="AK292" s="2">
        <f t="shared" si="39"/>
        <v>6</v>
      </c>
    </row>
    <row r="293" spans="1:37">
      <c r="A293" s="17">
        <f>Total_All_Customers!A293</f>
        <v>45942</v>
      </c>
      <c r="B293" s="38">
        <v>1664.43</v>
      </c>
      <c r="C293" s="38">
        <v>1722.72</v>
      </c>
      <c r="D293" s="38">
        <v>1648.06</v>
      </c>
      <c r="E293" s="38">
        <v>2103.2199999999998</v>
      </c>
      <c r="F293" s="38">
        <v>1899.24</v>
      </c>
      <c r="G293" s="38">
        <v>1873.66</v>
      </c>
      <c r="H293" s="38">
        <v>1827.1</v>
      </c>
      <c r="I293" s="38">
        <v>1504.72</v>
      </c>
      <c r="J293" s="38">
        <v>1025.3399999999999</v>
      </c>
      <c r="K293" s="38">
        <v>20.46</v>
      </c>
      <c r="L293" s="38">
        <v>0</v>
      </c>
      <c r="M293" s="38">
        <v>0</v>
      </c>
      <c r="N293" s="38">
        <v>0</v>
      </c>
      <c r="O293" s="38">
        <v>0</v>
      </c>
      <c r="P293" s="38">
        <v>0</v>
      </c>
      <c r="Q293" s="38">
        <v>0</v>
      </c>
      <c r="R293" s="38">
        <v>0</v>
      </c>
      <c r="S293" s="38">
        <v>0</v>
      </c>
      <c r="T293" s="38">
        <v>260.72000000000003</v>
      </c>
      <c r="U293" s="38">
        <v>1182.46</v>
      </c>
      <c r="V293" s="38">
        <v>1379.39</v>
      </c>
      <c r="W293" s="38">
        <v>1379</v>
      </c>
      <c r="X293" s="38">
        <v>1417.55</v>
      </c>
      <c r="Y293" s="38">
        <v>1541.36</v>
      </c>
      <c r="Z293" s="38">
        <v>0</v>
      </c>
      <c r="AA293" s="2">
        <f>IFERROR(INDEX('Holiday Schedule'!$D$3:$D$24,MATCH(A293,'Holiday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22449.429999999997</v>
      </c>
      <c r="AE293" s="5">
        <f t="shared" si="35"/>
        <v>22449.429999999997</v>
      </c>
      <c r="AG293" s="2">
        <f t="shared" si="36"/>
        <v>10</v>
      </c>
      <c r="AH293" s="2">
        <f t="shared" si="37"/>
        <v>2025</v>
      </c>
      <c r="AJ293" s="5">
        <f t="shared" si="38"/>
        <v>2103.2199999999998</v>
      </c>
      <c r="AK293" s="2">
        <f t="shared" si="39"/>
        <v>4</v>
      </c>
    </row>
    <row r="294" spans="1:37">
      <c r="A294" s="17">
        <f>Total_All_Customers!A294</f>
        <v>45943</v>
      </c>
      <c r="B294" s="38">
        <v>1656.69</v>
      </c>
      <c r="C294" s="38">
        <v>1698.94</v>
      </c>
      <c r="D294" s="38">
        <v>1752.41</v>
      </c>
      <c r="E294" s="38">
        <v>1829.26</v>
      </c>
      <c r="F294" s="38">
        <v>1880.15</v>
      </c>
      <c r="G294" s="38">
        <v>1935.36</v>
      </c>
      <c r="H294" s="38">
        <v>1867.03</v>
      </c>
      <c r="I294" s="38">
        <v>1595.53</v>
      </c>
      <c r="J294" s="38">
        <v>1379.78</v>
      </c>
      <c r="K294" s="38">
        <v>306.54000000000002</v>
      </c>
      <c r="L294" s="38">
        <v>0</v>
      </c>
      <c r="M294" s="38">
        <v>0</v>
      </c>
      <c r="N294" s="38">
        <v>0</v>
      </c>
      <c r="O294" s="38">
        <v>0</v>
      </c>
      <c r="P294" s="38">
        <v>0</v>
      </c>
      <c r="Q294" s="38">
        <v>0</v>
      </c>
      <c r="R294" s="38">
        <v>0</v>
      </c>
      <c r="S294" s="38">
        <v>0</v>
      </c>
      <c r="T294" s="38">
        <v>0</v>
      </c>
      <c r="U294" s="38">
        <v>1062.46</v>
      </c>
      <c r="V294" s="38">
        <v>1392.49</v>
      </c>
      <c r="W294" s="38">
        <v>1394.71</v>
      </c>
      <c r="X294" s="38">
        <v>1398.23</v>
      </c>
      <c r="Y294" s="38">
        <v>1553.45</v>
      </c>
      <c r="Z294" s="38">
        <v>0</v>
      </c>
      <c r="AA294" s="2">
        <f>IFERROR(INDEX('Holiday Schedule'!$D$3:$D$24,MATCH(A294,'Holiday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22703.030000000006</v>
      </c>
      <c r="AE294" s="5">
        <f t="shared" si="35"/>
        <v>22703.030000000006</v>
      </c>
      <c r="AG294" s="2">
        <f t="shared" si="36"/>
        <v>10</v>
      </c>
      <c r="AH294" s="2">
        <f t="shared" si="37"/>
        <v>2025</v>
      </c>
      <c r="AJ294" s="5">
        <f t="shared" si="38"/>
        <v>1935.36</v>
      </c>
      <c r="AK294" s="2">
        <f t="shared" si="39"/>
        <v>6</v>
      </c>
    </row>
    <row r="295" spans="1:37">
      <c r="A295" s="17">
        <f>Total_All_Customers!A295</f>
        <v>45944</v>
      </c>
      <c r="B295" s="38">
        <v>1635.38</v>
      </c>
      <c r="C295" s="38">
        <v>1710.37</v>
      </c>
      <c r="D295" s="38">
        <v>1755.63</v>
      </c>
      <c r="E295" s="38">
        <v>1829.41</v>
      </c>
      <c r="F295" s="38">
        <v>1889.34</v>
      </c>
      <c r="G295" s="38">
        <v>1971.02</v>
      </c>
      <c r="H295" s="38">
        <v>1951.61</v>
      </c>
      <c r="I295" s="38">
        <v>1626.96</v>
      </c>
      <c r="J295" s="38">
        <v>1303.42</v>
      </c>
      <c r="K295" s="38">
        <v>282.23</v>
      </c>
      <c r="L295" s="38">
        <v>0</v>
      </c>
      <c r="M295" s="38">
        <v>0</v>
      </c>
      <c r="N295" s="38">
        <v>0</v>
      </c>
      <c r="O295" s="38">
        <v>0</v>
      </c>
      <c r="P295" s="38">
        <v>0</v>
      </c>
      <c r="Q295" s="38">
        <v>0</v>
      </c>
      <c r="R295" s="38">
        <v>0</v>
      </c>
      <c r="S295" s="38">
        <v>0</v>
      </c>
      <c r="T295" s="38">
        <v>0</v>
      </c>
      <c r="U295" s="38">
        <v>1037.68</v>
      </c>
      <c r="V295" s="38">
        <v>1340.76</v>
      </c>
      <c r="W295" s="38">
        <v>1348.39</v>
      </c>
      <c r="X295" s="38">
        <v>1352.64</v>
      </c>
      <c r="Y295" s="38">
        <v>1503.81</v>
      </c>
      <c r="Z295" s="38">
        <v>0</v>
      </c>
      <c r="AA295" s="2">
        <f>IFERROR(INDEX('Holiday Schedule'!$D$3:$D$24,MATCH(A295,'Holiday Schedule'!$C$3:$C$24,0)),0)</f>
        <v>0</v>
      </c>
      <c r="AB295" s="2">
        <f t="shared" si="32"/>
        <v>3</v>
      </c>
      <c r="AC295" s="2">
        <f t="shared" si="33"/>
        <v>8292.08</v>
      </c>
      <c r="AD295" s="5">
        <f t="shared" si="34"/>
        <v>14246.569999999998</v>
      </c>
      <c r="AE295" s="5">
        <f t="shared" si="35"/>
        <v>22538.649999999998</v>
      </c>
      <c r="AG295" s="2">
        <f t="shared" si="36"/>
        <v>10</v>
      </c>
      <c r="AH295" s="2">
        <f t="shared" si="37"/>
        <v>2025</v>
      </c>
      <c r="AJ295" s="5">
        <f t="shared" si="38"/>
        <v>1971.02</v>
      </c>
      <c r="AK295" s="2">
        <f t="shared" si="39"/>
        <v>6</v>
      </c>
    </row>
    <row r="296" spans="1:37">
      <c r="A296" s="17">
        <f>Total_All_Customers!A296</f>
        <v>45945</v>
      </c>
      <c r="B296" s="38">
        <v>1591.82</v>
      </c>
      <c r="C296" s="38">
        <v>1647.51</v>
      </c>
      <c r="D296" s="38">
        <v>1735.54</v>
      </c>
      <c r="E296" s="38">
        <v>1815.39</v>
      </c>
      <c r="F296" s="38">
        <v>1875.5</v>
      </c>
      <c r="G296" s="38">
        <v>2002.36</v>
      </c>
      <c r="H296" s="38">
        <v>1992.32</v>
      </c>
      <c r="I296" s="38">
        <v>1612.24</v>
      </c>
      <c r="J296" s="38">
        <v>1307.69</v>
      </c>
      <c r="K296" s="38">
        <v>261.82</v>
      </c>
      <c r="L296" s="38">
        <v>0</v>
      </c>
      <c r="M296" s="38">
        <v>0</v>
      </c>
      <c r="N296" s="38">
        <v>0</v>
      </c>
      <c r="O296" s="38">
        <v>0</v>
      </c>
      <c r="P296" s="38">
        <v>0</v>
      </c>
      <c r="Q296" s="38">
        <v>0</v>
      </c>
      <c r="R296" s="38">
        <v>0</v>
      </c>
      <c r="S296" s="38">
        <v>0</v>
      </c>
      <c r="T296" s="38">
        <v>0</v>
      </c>
      <c r="U296" s="38">
        <v>1065.8399999999999</v>
      </c>
      <c r="V296" s="38">
        <v>1404.36</v>
      </c>
      <c r="W296" s="38">
        <v>1419.94</v>
      </c>
      <c r="X296" s="38">
        <v>1427.17</v>
      </c>
      <c r="Y296" s="38">
        <v>1571.89</v>
      </c>
      <c r="Z296" s="38">
        <v>0</v>
      </c>
      <c r="AA296" s="2">
        <f>IFERROR(INDEX('Holiday Schedule'!$D$3:$D$24,MATCH(A296,'Holiday Schedule'!$C$3:$C$24,0)),0)</f>
        <v>0</v>
      </c>
      <c r="AB296" s="2">
        <f t="shared" si="32"/>
        <v>4</v>
      </c>
      <c r="AC296" s="2">
        <f t="shared" si="33"/>
        <v>8499.06</v>
      </c>
      <c r="AD296" s="5">
        <f t="shared" si="34"/>
        <v>14232.33</v>
      </c>
      <c r="AE296" s="5">
        <f t="shared" si="35"/>
        <v>22731.39</v>
      </c>
      <c r="AG296" s="2">
        <f t="shared" si="36"/>
        <v>10</v>
      </c>
      <c r="AH296" s="2">
        <f t="shared" si="37"/>
        <v>2025</v>
      </c>
      <c r="AJ296" s="5">
        <f t="shared" si="38"/>
        <v>2002.36</v>
      </c>
      <c r="AK296" s="2">
        <f t="shared" si="39"/>
        <v>6</v>
      </c>
    </row>
    <row r="297" spans="1:37">
      <c r="A297" s="17">
        <f>Total_All_Customers!A297</f>
        <v>45946</v>
      </c>
      <c r="B297" s="38">
        <v>1730.61</v>
      </c>
      <c r="C297" s="38">
        <v>1792.89</v>
      </c>
      <c r="D297" s="38">
        <v>1847.03</v>
      </c>
      <c r="E297" s="38">
        <v>1932.81</v>
      </c>
      <c r="F297" s="38">
        <v>1972.23</v>
      </c>
      <c r="G297" s="38">
        <v>2102.7800000000002</v>
      </c>
      <c r="H297" s="38">
        <v>2097.8000000000002</v>
      </c>
      <c r="I297" s="38">
        <v>1793.3</v>
      </c>
      <c r="J297" s="38">
        <v>1627.24</v>
      </c>
      <c r="K297" s="38">
        <v>393.51</v>
      </c>
      <c r="L297" s="38">
        <v>0</v>
      </c>
      <c r="M297" s="38">
        <v>0</v>
      </c>
      <c r="N297" s="38">
        <v>0</v>
      </c>
      <c r="O297" s="38">
        <v>0</v>
      </c>
      <c r="P297" s="38">
        <v>0</v>
      </c>
      <c r="Q297" s="38">
        <v>0</v>
      </c>
      <c r="R297" s="38">
        <v>0</v>
      </c>
      <c r="S297" s="38">
        <v>0</v>
      </c>
      <c r="T297" s="38">
        <v>0</v>
      </c>
      <c r="U297" s="38">
        <v>1144.19</v>
      </c>
      <c r="V297" s="38">
        <v>1494.77</v>
      </c>
      <c r="W297" s="38">
        <v>1507.77</v>
      </c>
      <c r="X297" s="38">
        <v>1514.92</v>
      </c>
      <c r="Y297" s="38">
        <v>1696.4</v>
      </c>
      <c r="Z297" s="38">
        <v>0</v>
      </c>
      <c r="AA297" s="2">
        <f>IFERROR(INDEX('Holiday Schedule'!$D$3:$D$24,MATCH(A297,'Holiday Schedule'!$C$3:$C$24,0)),0)</f>
        <v>0</v>
      </c>
      <c r="AB297" s="2">
        <f t="shared" si="32"/>
        <v>5</v>
      </c>
      <c r="AC297" s="2">
        <f t="shared" si="33"/>
        <v>9475.7000000000007</v>
      </c>
      <c r="AD297" s="5">
        <f t="shared" si="34"/>
        <v>15172.55</v>
      </c>
      <c r="AE297" s="5">
        <f t="shared" si="35"/>
        <v>24648.25</v>
      </c>
      <c r="AG297" s="2">
        <f t="shared" si="36"/>
        <v>10</v>
      </c>
      <c r="AH297" s="2">
        <f t="shared" si="37"/>
        <v>2025</v>
      </c>
      <c r="AJ297" s="5">
        <f t="shared" si="38"/>
        <v>2102.7800000000002</v>
      </c>
      <c r="AK297" s="2">
        <f t="shared" si="39"/>
        <v>6</v>
      </c>
    </row>
    <row r="298" spans="1:37">
      <c r="A298" s="17">
        <f>Total_All_Customers!A298</f>
        <v>45947</v>
      </c>
      <c r="B298" s="38">
        <v>1783.22</v>
      </c>
      <c r="C298" s="38">
        <v>1866.01</v>
      </c>
      <c r="D298" s="38">
        <v>1933.55</v>
      </c>
      <c r="E298" s="38">
        <v>1993.87</v>
      </c>
      <c r="F298" s="38">
        <v>2004.38</v>
      </c>
      <c r="G298" s="38">
        <v>2163.0100000000002</v>
      </c>
      <c r="H298" s="38">
        <v>2136.33</v>
      </c>
      <c r="I298" s="38">
        <v>1737.67</v>
      </c>
      <c r="J298" s="38">
        <v>1374.48</v>
      </c>
      <c r="K298" s="38">
        <v>278.88</v>
      </c>
      <c r="L298" s="38">
        <v>0</v>
      </c>
      <c r="M298" s="38">
        <v>0</v>
      </c>
      <c r="N298" s="38">
        <v>0</v>
      </c>
      <c r="O298" s="38">
        <v>0</v>
      </c>
      <c r="P298" s="38">
        <v>0</v>
      </c>
      <c r="Q298" s="38">
        <v>0</v>
      </c>
      <c r="R298" s="38">
        <v>0</v>
      </c>
      <c r="S298" s="38">
        <v>0</v>
      </c>
      <c r="T298" s="38">
        <v>0</v>
      </c>
      <c r="U298" s="38">
        <v>1051.6600000000001</v>
      </c>
      <c r="V298" s="38">
        <v>1416.63</v>
      </c>
      <c r="W298" s="38">
        <v>1458.81</v>
      </c>
      <c r="X298" s="38">
        <v>1459.45</v>
      </c>
      <c r="Y298" s="38">
        <v>1669.95</v>
      </c>
      <c r="Z298" s="38">
        <v>0</v>
      </c>
      <c r="AA298" s="2">
        <f>IFERROR(INDEX('Holiday Schedule'!$D$3:$D$24,MATCH(A298,'Holiday Schedule'!$C$3:$C$24,0)),0)</f>
        <v>0</v>
      </c>
      <c r="AB298" s="2">
        <f t="shared" si="32"/>
        <v>6</v>
      </c>
      <c r="AC298" s="2">
        <f t="shared" si="33"/>
        <v>8777.5800000000017</v>
      </c>
      <c r="AD298" s="5">
        <f t="shared" si="34"/>
        <v>15550.320000000003</v>
      </c>
      <c r="AE298" s="5">
        <f t="shared" si="35"/>
        <v>24327.900000000005</v>
      </c>
      <c r="AG298" s="2">
        <f t="shared" si="36"/>
        <v>10</v>
      </c>
      <c r="AH298" s="2">
        <f t="shared" si="37"/>
        <v>2025</v>
      </c>
      <c r="AJ298" s="5">
        <f t="shared" si="38"/>
        <v>2163.0100000000002</v>
      </c>
      <c r="AK298" s="2">
        <f t="shared" si="39"/>
        <v>6</v>
      </c>
    </row>
    <row r="299" spans="1:37">
      <c r="A299" s="17">
        <f>Total_All_Customers!A299</f>
        <v>45948</v>
      </c>
      <c r="B299" s="38">
        <v>1769.62</v>
      </c>
      <c r="C299" s="38">
        <v>1858.44</v>
      </c>
      <c r="D299" s="38">
        <v>1911.96</v>
      </c>
      <c r="E299" s="38">
        <v>1977.36</v>
      </c>
      <c r="F299" s="38">
        <v>1985.29</v>
      </c>
      <c r="G299" s="38">
        <v>1978.19</v>
      </c>
      <c r="H299" s="38">
        <v>1881.23</v>
      </c>
      <c r="I299" s="38">
        <v>1543.34</v>
      </c>
      <c r="J299" s="38">
        <v>1137.52</v>
      </c>
      <c r="K299" s="38">
        <v>207.03</v>
      </c>
      <c r="L299" s="38">
        <v>0</v>
      </c>
      <c r="M299" s="38">
        <v>0</v>
      </c>
      <c r="N299" s="38">
        <v>0</v>
      </c>
      <c r="O299" s="38">
        <v>0</v>
      </c>
      <c r="P299" s="38">
        <v>0</v>
      </c>
      <c r="Q299" s="38">
        <v>0</v>
      </c>
      <c r="R299" s="38">
        <v>0</v>
      </c>
      <c r="S299" s="38">
        <v>0</v>
      </c>
      <c r="T299" s="38">
        <v>0</v>
      </c>
      <c r="U299" s="38">
        <v>1034.44</v>
      </c>
      <c r="V299" s="38">
        <v>1389.39</v>
      </c>
      <c r="W299" s="38">
        <v>1423.2</v>
      </c>
      <c r="X299" s="38">
        <v>1463.51</v>
      </c>
      <c r="Y299" s="38">
        <v>1646.23</v>
      </c>
      <c r="Z299" s="38">
        <v>0</v>
      </c>
      <c r="AA299" s="2">
        <f>IFERROR(INDEX('Holiday Schedule'!$D$3:$D$24,MATCH(A299,'Holiday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23206.75</v>
      </c>
      <c r="AE299" s="5">
        <f t="shared" si="35"/>
        <v>23206.75</v>
      </c>
      <c r="AG299" s="2">
        <f t="shared" si="36"/>
        <v>10</v>
      </c>
      <c r="AH299" s="2">
        <f t="shared" si="37"/>
        <v>2025</v>
      </c>
      <c r="AJ299" s="5">
        <f t="shared" si="38"/>
        <v>1985.29</v>
      </c>
      <c r="AK299" s="2">
        <f t="shared" si="39"/>
        <v>5</v>
      </c>
    </row>
    <row r="300" spans="1:37">
      <c r="A300" s="17">
        <f>Total_All_Customers!A300</f>
        <v>45949</v>
      </c>
      <c r="B300" s="38">
        <v>1757.62</v>
      </c>
      <c r="C300" s="38">
        <v>1851.18</v>
      </c>
      <c r="D300" s="38">
        <v>1752.3</v>
      </c>
      <c r="E300" s="38">
        <v>2202.14</v>
      </c>
      <c r="F300" s="38">
        <v>1995.81</v>
      </c>
      <c r="G300" s="38">
        <v>1999.8</v>
      </c>
      <c r="H300" s="38">
        <v>1903.98</v>
      </c>
      <c r="I300" s="38">
        <v>1625.87</v>
      </c>
      <c r="J300" s="38">
        <v>1300.25</v>
      </c>
      <c r="K300" s="38">
        <v>28.33</v>
      </c>
      <c r="L300" s="38">
        <v>0</v>
      </c>
      <c r="M300" s="38">
        <v>0</v>
      </c>
      <c r="N300" s="38">
        <v>0</v>
      </c>
      <c r="O300" s="38">
        <v>0</v>
      </c>
      <c r="P300" s="38">
        <v>0</v>
      </c>
      <c r="Q300" s="38">
        <v>0</v>
      </c>
      <c r="R300" s="38">
        <v>0</v>
      </c>
      <c r="S300" s="38">
        <v>0</v>
      </c>
      <c r="T300" s="38">
        <v>264.02999999999997</v>
      </c>
      <c r="U300" s="38">
        <v>1196.6199999999999</v>
      </c>
      <c r="V300" s="38">
        <v>1399.07</v>
      </c>
      <c r="W300" s="38">
        <v>1384.03</v>
      </c>
      <c r="X300" s="38">
        <v>1422.73</v>
      </c>
      <c r="Y300" s="38">
        <v>1530.14</v>
      </c>
      <c r="Z300" s="38">
        <v>0</v>
      </c>
      <c r="AA300" s="2">
        <f>IFERROR(INDEX('Holiday Schedule'!$D$3:$D$24,MATCH(A300,'Holiday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23613.899999999994</v>
      </c>
      <c r="AE300" s="5">
        <f t="shared" si="35"/>
        <v>23613.899999999994</v>
      </c>
      <c r="AG300" s="2">
        <f t="shared" si="36"/>
        <v>10</v>
      </c>
      <c r="AH300" s="2">
        <f t="shared" si="37"/>
        <v>2025</v>
      </c>
      <c r="AJ300" s="5">
        <f t="shared" si="38"/>
        <v>2202.14</v>
      </c>
      <c r="AK300" s="2">
        <f t="shared" si="39"/>
        <v>4</v>
      </c>
    </row>
    <row r="301" spans="1:37">
      <c r="A301" s="17">
        <f>Total_All_Customers!A301</f>
        <v>45950</v>
      </c>
      <c r="B301" s="38">
        <v>1595.94</v>
      </c>
      <c r="C301" s="38">
        <v>1662.62</v>
      </c>
      <c r="D301" s="38">
        <v>1738</v>
      </c>
      <c r="E301" s="38">
        <v>1829.56</v>
      </c>
      <c r="F301" s="38">
        <v>1859.96</v>
      </c>
      <c r="G301" s="38">
        <v>1950.29</v>
      </c>
      <c r="H301" s="38">
        <v>1964.43</v>
      </c>
      <c r="I301" s="38">
        <v>1634.95</v>
      </c>
      <c r="J301" s="38">
        <v>1416.3</v>
      </c>
      <c r="K301" s="38">
        <v>335.42</v>
      </c>
      <c r="L301" s="38">
        <v>0</v>
      </c>
      <c r="M301" s="38">
        <v>0</v>
      </c>
      <c r="N301" s="38">
        <v>0</v>
      </c>
      <c r="O301" s="38">
        <v>0</v>
      </c>
      <c r="P301" s="38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1040.05</v>
      </c>
      <c r="V301" s="38">
        <v>1361.63</v>
      </c>
      <c r="W301" s="38">
        <v>1351</v>
      </c>
      <c r="X301" s="38">
        <v>1371.23</v>
      </c>
      <c r="Y301" s="38">
        <v>1486.86</v>
      </c>
      <c r="Z301" s="38">
        <v>0</v>
      </c>
      <c r="AA301" s="2">
        <f>IFERROR(INDEX('Holiday Schedule'!$D$3:$D$24,MATCH(A301,'Holiday Schedule'!$C$3:$C$24,0)),0)</f>
        <v>0</v>
      </c>
      <c r="AB301" s="2">
        <f t="shared" si="32"/>
        <v>2</v>
      </c>
      <c r="AC301" s="2">
        <f t="shared" si="33"/>
        <v>8510.58</v>
      </c>
      <c r="AD301" s="5">
        <f t="shared" si="34"/>
        <v>14087.660000000002</v>
      </c>
      <c r="AE301" s="5">
        <f t="shared" si="35"/>
        <v>22598.240000000002</v>
      </c>
      <c r="AG301" s="2">
        <f t="shared" si="36"/>
        <v>10</v>
      </c>
      <c r="AH301" s="2">
        <f t="shared" si="37"/>
        <v>2025</v>
      </c>
      <c r="AJ301" s="5">
        <f t="shared" si="38"/>
        <v>1964.43</v>
      </c>
      <c r="AK301" s="2">
        <f t="shared" si="39"/>
        <v>7</v>
      </c>
    </row>
    <row r="302" spans="1:37">
      <c r="A302" s="17">
        <f>Total_All_Customers!A302</f>
        <v>45951</v>
      </c>
      <c r="B302" s="38">
        <v>1568.17</v>
      </c>
      <c r="C302" s="38">
        <v>1662.22</v>
      </c>
      <c r="D302" s="38">
        <v>1701.34</v>
      </c>
      <c r="E302" s="38">
        <v>1784.75</v>
      </c>
      <c r="F302" s="38">
        <v>1798.75</v>
      </c>
      <c r="G302" s="38">
        <v>1934.79</v>
      </c>
      <c r="H302" s="38">
        <v>1942.43</v>
      </c>
      <c r="I302" s="38">
        <v>1619</v>
      </c>
      <c r="J302" s="38">
        <v>1502.64</v>
      </c>
      <c r="K302" s="38">
        <v>353.91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1082.22</v>
      </c>
      <c r="V302" s="38">
        <v>1360.44</v>
      </c>
      <c r="W302" s="38">
        <v>1357.19</v>
      </c>
      <c r="X302" s="38">
        <v>1375.65</v>
      </c>
      <c r="Y302" s="38">
        <v>1526.76</v>
      </c>
      <c r="Z302" s="38">
        <v>0</v>
      </c>
      <c r="AA302" s="2">
        <f>IFERROR(INDEX('Holiday Schedule'!$D$3:$D$24,MATCH(A302,'Holiday Schedule'!$C$3:$C$24,0)),0)</f>
        <v>0</v>
      </c>
      <c r="AB302" s="2">
        <f t="shared" si="32"/>
        <v>3</v>
      </c>
      <c r="AC302" s="2">
        <f t="shared" si="33"/>
        <v>8651.0500000000011</v>
      </c>
      <c r="AD302" s="5">
        <f t="shared" si="34"/>
        <v>13919.209999999997</v>
      </c>
      <c r="AE302" s="5">
        <f t="shared" si="35"/>
        <v>22570.26</v>
      </c>
      <c r="AG302" s="2">
        <f t="shared" si="36"/>
        <v>10</v>
      </c>
      <c r="AH302" s="2">
        <f t="shared" si="37"/>
        <v>2025</v>
      </c>
      <c r="AJ302" s="5">
        <f t="shared" si="38"/>
        <v>1942.43</v>
      </c>
      <c r="AK302" s="2">
        <f t="shared" si="39"/>
        <v>7</v>
      </c>
    </row>
    <row r="303" spans="1:37">
      <c r="A303" s="17">
        <f>Total_All_Customers!A303</f>
        <v>45952</v>
      </c>
      <c r="B303" s="38">
        <v>1606.08</v>
      </c>
      <c r="C303" s="38">
        <v>1692.92</v>
      </c>
      <c r="D303" s="38">
        <v>1772.34</v>
      </c>
      <c r="E303" s="38">
        <v>1841.06</v>
      </c>
      <c r="F303" s="38">
        <v>1872.23</v>
      </c>
      <c r="G303" s="38">
        <v>2006.36</v>
      </c>
      <c r="H303" s="38">
        <v>1983.82</v>
      </c>
      <c r="I303" s="38">
        <v>1655.1</v>
      </c>
      <c r="J303" s="38">
        <v>1463.08</v>
      </c>
      <c r="K303" s="38">
        <v>339.78</v>
      </c>
      <c r="L303" s="38">
        <v>0</v>
      </c>
      <c r="M303" s="38">
        <v>0</v>
      </c>
      <c r="N303" s="38">
        <v>0</v>
      </c>
      <c r="O303" s="38">
        <v>0</v>
      </c>
      <c r="P303" s="38">
        <v>0</v>
      </c>
      <c r="Q303" s="38">
        <v>0</v>
      </c>
      <c r="R303" s="38">
        <v>0</v>
      </c>
      <c r="S303" s="38">
        <v>0</v>
      </c>
      <c r="T303" s="38">
        <v>0</v>
      </c>
      <c r="U303" s="38">
        <v>1042.48</v>
      </c>
      <c r="V303" s="38">
        <v>1353.01</v>
      </c>
      <c r="W303" s="38">
        <v>1362.39</v>
      </c>
      <c r="X303" s="38">
        <v>1379.42</v>
      </c>
      <c r="Y303" s="38">
        <v>1534.07</v>
      </c>
      <c r="Z303" s="38">
        <v>0</v>
      </c>
      <c r="AA303" s="2">
        <f>IFERROR(INDEX('Holiday Schedule'!$D$3:$D$24,MATCH(A303,'Holiday Schedule'!$C$3:$C$24,0)),0)</f>
        <v>0</v>
      </c>
      <c r="AB303" s="2">
        <f t="shared" si="32"/>
        <v>4</v>
      </c>
      <c r="AC303" s="2">
        <f t="shared" si="33"/>
        <v>8595.260000000002</v>
      </c>
      <c r="AD303" s="5">
        <f t="shared" si="34"/>
        <v>14308.879999999997</v>
      </c>
      <c r="AE303" s="5">
        <f t="shared" si="35"/>
        <v>22904.14</v>
      </c>
      <c r="AG303" s="2">
        <f t="shared" si="36"/>
        <v>10</v>
      </c>
      <c r="AH303" s="2">
        <f t="shared" si="37"/>
        <v>2025</v>
      </c>
      <c r="AJ303" s="5">
        <f t="shared" si="38"/>
        <v>2006.36</v>
      </c>
      <c r="AK303" s="2">
        <f t="shared" si="39"/>
        <v>6</v>
      </c>
    </row>
    <row r="304" spans="1:37">
      <c r="A304" s="17">
        <f>Total_All_Customers!A304</f>
        <v>45953</v>
      </c>
      <c r="B304" s="38">
        <v>1601.78</v>
      </c>
      <c r="C304" s="38">
        <v>1668.8</v>
      </c>
      <c r="D304" s="38">
        <v>1758.28</v>
      </c>
      <c r="E304" s="38">
        <v>1780.88</v>
      </c>
      <c r="F304" s="38">
        <v>1851.19</v>
      </c>
      <c r="G304" s="38">
        <v>1935.66</v>
      </c>
      <c r="H304" s="38">
        <v>1986.15</v>
      </c>
      <c r="I304" s="38">
        <v>1603.74</v>
      </c>
      <c r="J304" s="38">
        <v>1168.94</v>
      </c>
      <c r="K304" s="38">
        <v>201.39</v>
      </c>
      <c r="L304" s="38">
        <v>0</v>
      </c>
      <c r="M304" s="38">
        <v>0</v>
      </c>
      <c r="N304" s="38">
        <v>0</v>
      </c>
      <c r="O304" s="38">
        <v>0</v>
      </c>
      <c r="P304" s="38">
        <v>0</v>
      </c>
      <c r="Q304" s="38">
        <v>0</v>
      </c>
      <c r="R304" s="38">
        <v>0</v>
      </c>
      <c r="S304" s="38">
        <v>0</v>
      </c>
      <c r="T304" s="38">
        <v>0</v>
      </c>
      <c r="U304" s="38">
        <v>1018.48</v>
      </c>
      <c r="V304" s="38">
        <v>1400.18</v>
      </c>
      <c r="W304" s="38">
        <v>1346.81</v>
      </c>
      <c r="X304" s="38">
        <v>1349.78</v>
      </c>
      <c r="Y304" s="38">
        <v>1501.24</v>
      </c>
      <c r="Z304" s="38">
        <v>0</v>
      </c>
      <c r="AA304" s="2">
        <f>IFERROR(INDEX('Holiday Schedule'!$D$3:$D$24,MATCH(A304,'Holiday Schedule'!$C$3:$C$24,0)),0)</f>
        <v>0</v>
      </c>
      <c r="AB304" s="2">
        <f t="shared" si="32"/>
        <v>5</v>
      </c>
      <c r="AC304" s="2">
        <f t="shared" si="33"/>
        <v>8089.3200000000006</v>
      </c>
      <c r="AD304" s="5">
        <f t="shared" si="34"/>
        <v>14083.980000000003</v>
      </c>
      <c r="AE304" s="5">
        <f t="shared" si="35"/>
        <v>22173.300000000003</v>
      </c>
      <c r="AG304" s="2">
        <f t="shared" si="36"/>
        <v>10</v>
      </c>
      <c r="AH304" s="2">
        <f t="shared" si="37"/>
        <v>2025</v>
      </c>
      <c r="AJ304" s="5">
        <f t="shared" si="38"/>
        <v>1986.15</v>
      </c>
      <c r="AK304" s="2">
        <f t="shared" si="39"/>
        <v>7</v>
      </c>
    </row>
    <row r="305" spans="1:37">
      <c r="A305" s="17">
        <f>Total_All_Customers!A305</f>
        <v>45954</v>
      </c>
      <c r="B305" s="38">
        <v>1606.56</v>
      </c>
      <c r="C305" s="38">
        <v>1693.12</v>
      </c>
      <c r="D305" s="38">
        <v>1791.36</v>
      </c>
      <c r="E305" s="38">
        <v>1854.22</v>
      </c>
      <c r="F305" s="38">
        <v>1942.92</v>
      </c>
      <c r="G305" s="38">
        <v>2029.96</v>
      </c>
      <c r="H305" s="38">
        <v>2062.85</v>
      </c>
      <c r="I305" s="38">
        <v>1563.66</v>
      </c>
      <c r="J305" s="38">
        <v>1334.4</v>
      </c>
      <c r="K305" s="38">
        <v>245.57</v>
      </c>
      <c r="L305" s="38">
        <v>0</v>
      </c>
      <c r="M305" s="38">
        <v>0</v>
      </c>
      <c r="N305" s="38">
        <v>0</v>
      </c>
      <c r="O305" s="38">
        <v>0</v>
      </c>
      <c r="P305" s="38">
        <v>0</v>
      </c>
      <c r="Q305" s="38">
        <v>0</v>
      </c>
      <c r="R305" s="38">
        <v>0</v>
      </c>
      <c r="S305" s="38">
        <v>0</v>
      </c>
      <c r="T305" s="38">
        <v>0</v>
      </c>
      <c r="U305" s="38">
        <v>997.02</v>
      </c>
      <c r="V305" s="38">
        <v>1318.12</v>
      </c>
      <c r="W305" s="38">
        <v>1362.77</v>
      </c>
      <c r="X305" s="38">
        <v>1377.75</v>
      </c>
      <c r="Y305" s="38">
        <v>1546.75</v>
      </c>
      <c r="Z305" s="38">
        <v>0</v>
      </c>
      <c r="AA305" s="2">
        <f>IFERROR(INDEX('Holiday Schedule'!$D$3:$D$24,MATCH(A305,'Holiday Schedule'!$C$3:$C$24,0)),0)</f>
        <v>0</v>
      </c>
      <c r="AB305" s="2">
        <f t="shared" si="32"/>
        <v>6</v>
      </c>
      <c r="AC305" s="2">
        <f t="shared" si="33"/>
        <v>8199.2900000000009</v>
      </c>
      <c r="AD305" s="5">
        <f t="shared" si="34"/>
        <v>14527.739999999998</v>
      </c>
      <c r="AE305" s="5">
        <f t="shared" si="35"/>
        <v>22727.03</v>
      </c>
      <c r="AG305" s="2">
        <f t="shared" si="36"/>
        <v>10</v>
      </c>
      <c r="AH305" s="2">
        <f t="shared" si="37"/>
        <v>2025</v>
      </c>
      <c r="AJ305" s="5">
        <f t="shared" si="38"/>
        <v>2062.85</v>
      </c>
      <c r="AK305" s="2">
        <f t="shared" si="39"/>
        <v>7</v>
      </c>
    </row>
    <row r="306" spans="1:37">
      <c r="A306" s="17">
        <f>Total_All_Customers!A306</f>
        <v>45955</v>
      </c>
      <c r="B306" s="38">
        <v>1639.35</v>
      </c>
      <c r="C306" s="38">
        <v>1707.19</v>
      </c>
      <c r="D306" s="38">
        <v>1763.16</v>
      </c>
      <c r="E306" s="38">
        <v>1821.7</v>
      </c>
      <c r="F306" s="38">
        <v>1805.97</v>
      </c>
      <c r="G306" s="38">
        <v>1831.94</v>
      </c>
      <c r="H306" s="38">
        <v>1724.34</v>
      </c>
      <c r="I306" s="38">
        <v>1488.15</v>
      </c>
      <c r="J306" s="38">
        <v>1171.8699999999999</v>
      </c>
      <c r="K306" s="38">
        <v>201.52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978.98</v>
      </c>
      <c r="V306" s="38">
        <v>1313.91</v>
      </c>
      <c r="W306" s="38">
        <v>1348.95</v>
      </c>
      <c r="X306" s="38">
        <v>1390.14</v>
      </c>
      <c r="Y306" s="38">
        <v>1577.95</v>
      </c>
      <c r="Z306" s="38">
        <v>0</v>
      </c>
      <c r="AA306" s="2">
        <f>IFERROR(INDEX('Holiday Schedule'!$D$3:$D$24,MATCH(A306,'Holiday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21765.119999999999</v>
      </c>
      <c r="AE306" s="5">
        <f t="shared" si="35"/>
        <v>21765.119999999999</v>
      </c>
      <c r="AG306" s="2">
        <f t="shared" si="36"/>
        <v>10</v>
      </c>
      <c r="AH306" s="2">
        <f t="shared" si="37"/>
        <v>2025</v>
      </c>
      <c r="AJ306" s="5">
        <f t="shared" si="38"/>
        <v>1831.94</v>
      </c>
      <c r="AK306" s="2">
        <f t="shared" si="39"/>
        <v>6</v>
      </c>
    </row>
    <row r="307" spans="1:37">
      <c r="A307" s="17">
        <f>Total_All_Customers!A307</f>
        <v>45956</v>
      </c>
      <c r="B307" s="38">
        <v>1649.72</v>
      </c>
      <c r="C307" s="38">
        <v>1738.52</v>
      </c>
      <c r="D307" s="38">
        <v>1604.31</v>
      </c>
      <c r="E307" s="38">
        <v>2047.47</v>
      </c>
      <c r="F307" s="38">
        <v>1829.64</v>
      </c>
      <c r="G307" s="38">
        <v>1848.77</v>
      </c>
      <c r="H307" s="38">
        <v>1772.84</v>
      </c>
      <c r="I307" s="38">
        <v>1552.73</v>
      </c>
      <c r="J307" s="38">
        <v>1391.43</v>
      </c>
      <c r="K307" s="38">
        <v>35.06</v>
      </c>
      <c r="L307" s="38">
        <v>0</v>
      </c>
      <c r="M307" s="38">
        <v>0</v>
      </c>
      <c r="N307" s="38">
        <v>0</v>
      </c>
      <c r="O307" s="38">
        <v>0</v>
      </c>
      <c r="P307" s="38">
        <v>0</v>
      </c>
      <c r="Q307" s="38">
        <v>0</v>
      </c>
      <c r="R307" s="38">
        <v>0</v>
      </c>
      <c r="S307" s="38">
        <v>0</v>
      </c>
      <c r="T307" s="38">
        <v>267.77</v>
      </c>
      <c r="U307" s="38">
        <v>1227.4000000000001</v>
      </c>
      <c r="V307" s="38">
        <v>1417.04</v>
      </c>
      <c r="W307" s="38">
        <v>1419.07</v>
      </c>
      <c r="X307" s="38">
        <v>1458.58</v>
      </c>
      <c r="Y307" s="38">
        <v>1583.12</v>
      </c>
      <c r="Z307" s="38">
        <v>0</v>
      </c>
      <c r="AA307" s="2">
        <f>IFERROR(INDEX('Holiday Schedule'!$D$3:$D$24,MATCH(A307,'Holiday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22843.469999999998</v>
      </c>
      <c r="AE307" s="5">
        <f t="shared" si="35"/>
        <v>22843.469999999998</v>
      </c>
      <c r="AG307" s="2">
        <f t="shared" si="36"/>
        <v>10</v>
      </c>
      <c r="AH307" s="2">
        <f t="shared" si="37"/>
        <v>2025</v>
      </c>
      <c r="AJ307" s="5">
        <f t="shared" si="38"/>
        <v>2047.47</v>
      </c>
      <c r="AK307" s="2">
        <f t="shared" si="39"/>
        <v>4</v>
      </c>
    </row>
    <row r="308" spans="1:37">
      <c r="A308" s="17">
        <f>Total_All_Customers!A308</f>
        <v>45957</v>
      </c>
      <c r="B308" s="38">
        <v>1371.82</v>
      </c>
      <c r="C308" s="38">
        <v>1342.02</v>
      </c>
      <c r="D308" s="38">
        <v>1357.56</v>
      </c>
      <c r="E308" s="38">
        <v>1437.43</v>
      </c>
      <c r="F308" s="38">
        <v>1585.39</v>
      </c>
      <c r="G308" s="38">
        <v>2068.4499999999998</v>
      </c>
      <c r="H308" s="38">
        <v>2233.88</v>
      </c>
      <c r="I308" s="38">
        <v>1958.1</v>
      </c>
      <c r="J308" s="38">
        <v>1589.08</v>
      </c>
      <c r="K308" s="38">
        <v>332.66</v>
      </c>
      <c r="L308" s="38">
        <v>0</v>
      </c>
      <c r="M308" s="38">
        <v>0</v>
      </c>
      <c r="N308" s="38">
        <v>0</v>
      </c>
      <c r="O308" s="38">
        <v>0</v>
      </c>
      <c r="P308" s="38">
        <v>0</v>
      </c>
      <c r="Q308" s="38">
        <v>0</v>
      </c>
      <c r="R308" s="38">
        <v>0</v>
      </c>
      <c r="S308" s="38">
        <v>0</v>
      </c>
      <c r="T308" s="38">
        <v>0</v>
      </c>
      <c r="U308" s="38">
        <v>1202.4000000000001</v>
      </c>
      <c r="V308" s="38">
        <v>1599.66</v>
      </c>
      <c r="W308" s="38">
        <v>1651.55</v>
      </c>
      <c r="X308" s="38">
        <v>1736.48</v>
      </c>
      <c r="Y308" s="38">
        <v>2017.8</v>
      </c>
      <c r="Z308" s="38">
        <v>0</v>
      </c>
      <c r="AA308" s="2">
        <f>IFERROR(INDEX('Holiday Schedule'!$D$3:$D$24,MATCH(A308,'Holiday Schedule'!$C$3:$C$24,0)),0)</f>
        <v>0</v>
      </c>
      <c r="AB308" s="2">
        <f t="shared" si="32"/>
        <v>2</v>
      </c>
      <c r="AC308" s="2">
        <f t="shared" si="33"/>
        <v>10069.929999999998</v>
      </c>
      <c r="AD308" s="5">
        <f t="shared" si="34"/>
        <v>13414.35</v>
      </c>
      <c r="AE308" s="5">
        <f t="shared" si="35"/>
        <v>23484.28</v>
      </c>
      <c r="AG308" s="2">
        <f t="shared" si="36"/>
        <v>10</v>
      </c>
      <c r="AH308" s="2">
        <f t="shared" si="37"/>
        <v>2025</v>
      </c>
      <c r="AJ308" s="5">
        <f t="shared" si="38"/>
        <v>2233.88</v>
      </c>
      <c r="AK308" s="2">
        <f t="shared" si="39"/>
        <v>7</v>
      </c>
    </row>
    <row r="309" spans="1:37">
      <c r="A309" s="17">
        <f>Total_All_Customers!A309</f>
        <v>45958</v>
      </c>
      <c r="B309" s="38">
        <v>2113.9899999999998</v>
      </c>
      <c r="C309" s="38">
        <v>2201.21</v>
      </c>
      <c r="D309" s="38">
        <v>2286.04</v>
      </c>
      <c r="E309" s="38">
        <v>2303.14</v>
      </c>
      <c r="F309" s="38">
        <v>2244.2600000000002</v>
      </c>
      <c r="G309" s="38">
        <v>2426.23</v>
      </c>
      <c r="H309" s="38">
        <v>2458.4</v>
      </c>
      <c r="I309" s="38">
        <v>2006.76</v>
      </c>
      <c r="J309" s="38">
        <v>1511.64</v>
      </c>
      <c r="K309" s="38">
        <v>287.83999999999997</v>
      </c>
      <c r="L309" s="38">
        <v>0</v>
      </c>
      <c r="M309" s="38">
        <v>0</v>
      </c>
      <c r="N309" s="38">
        <v>0</v>
      </c>
      <c r="O309" s="38">
        <v>0</v>
      </c>
      <c r="P309" s="38">
        <v>0</v>
      </c>
      <c r="Q309" s="38">
        <v>0</v>
      </c>
      <c r="R309" s="38">
        <v>0</v>
      </c>
      <c r="S309" s="38">
        <v>0</v>
      </c>
      <c r="T309" s="38">
        <v>0</v>
      </c>
      <c r="U309" s="38">
        <v>1102.9100000000001</v>
      </c>
      <c r="V309" s="38">
        <v>1520.64</v>
      </c>
      <c r="W309" s="38">
        <v>1717.65</v>
      </c>
      <c r="X309" s="38">
        <v>1866.27</v>
      </c>
      <c r="Y309" s="38">
        <v>2043.27</v>
      </c>
      <c r="Z309" s="38">
        <v>0</v>
      </c>
      <c r="AA309" s="2">
        <f>IFERROR(INDEX('Holiday Schedule'!$D$3:$D$24,MATCH(A309,'Holiday Schedule'!$C$3:$C$24,0)),0)</f>
        <v>0</v>
      </c>
      <c r="AB309" s="2">
        <f t="shared" si="32"/>
        <v>3</v>
      </c>
      <c r="AC309" s="2">
        <f t="shared" si="33"/>
        <v>10013.710000000001</v>
      </c>
      <c r="AD309" s="5">
        <f t="shared" si="34"/>
        <v>18076.54</v>
      </c>
      <c r="AE309" s="5">
        <f t="shared" si="35"/>
        <v>28090.25</v>
      </c>
      <c r="AG309" s="2">
        <f t="shared" si="36"/>
        <v>10</v>
      </c>
      <c r="AH309" s="2">
        <f t="shared" si="37"/>
        <v>2025</v>
      </c>
      <c r="AJ309" s="5">
        <f t="shared" si="38"/>
        <v>2458.4</v>
      </c>
      <c r="AK309" s="2">
        <f t="shared" si="39"/>
        <v>7</v>
      </c>
    </row>
    <row r="310" spans="1:37">
      <c r="A310" s="17">
        <f>Total_All_Customers!A310</f>
        <v>45959</v>
      </c>
      <c r="B310" s="38">
        <v>1723.64</v>
      </c>
      <c r="C310" s="38">
        <v>1811.37</v>
      </c>
      <c r="D310" s="38">
        <v>1916.6</v>
      </c>
      <c r="E310" s="38">
        <v>2009.61</v>
      </c>
      <c r="F310" s="38">
        <v>2052.7600000000002</v>
      </c>
      <c r="G310" s="38">
        <v>2152.8000000000002</v>
      </c>
      <c r="H310" s="38">
        <v>2148.59</v>
      </c>
      <c r="I310" s="38">
        <v>1797.33</v>
      </c>
      <c r="J310" s="38">
        <v>1505.94</v>
      </c>
      <c r="K310" s="38">
        <v>334.78</v>
      </c>
      <c r="L310" s="38">
        <v>0</v>
      </c>
      <c r="M310" s="38">
        <v>0</v>
      </c>
      <c r="N310" s="38">
        <v>0</v>
      </c>
      <c r="O310" s="38">
        <v>0</v>
      </c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1068.53</v>
      </c>
      <c r="V310" s="38">
        <v>1438.44</v>
      </c>
      <c r="W310" s="38">
        <v>1454.86</v>
      </c>
      <c r="X310" s="38">
        <v>1486.32</v>
      </c>
      <c r="Y310" s="38">
        <v>1652.25</v>
      </c>
      <c r="Z310" s="38">
        <v>0</v>
      </c>
      <c r="AA310" s="2">
        <f>IFERROR(INDEX('Holiday Schedule'!$D$3:$D$24,MATCH(A310,'Holiday Schedule'!$C$3:$C$24,0)),0)</f>
        <v>0</v>
      </c>
      <c r="AB310" s="2">
        <f t="shared" si="32"/>
        <v>4</v>
      </c>
      <c r="AC310" s="2">
        <f t="shared" si="33"/>
        <v>9086.2000000000007</v>
      </c>
      <c r="AD310" s="5">
        <f t="shared" si="34"/>
        <v>15467.619999999995</v>
      </c>
      <c r="AE310" s="5">
        <f t="shared" si="35"/>
        <v>24553.819999999996</v>
      </c>
      <c r="AG310" s="2">
        <f t="shared" si="36"/>
        <v>10</v>
      </c>
      <c r="AH310" s="2">
        <f t="shared" si="37"/>
        <v>2025</v>
      </c>
      <c r="AJ310" s="5">
        <f t="shared" si="38"/>
        <v>2152.8000000000002</v>
      </c>
      <c r="AK310" s="2">
        <f t="shared" si="39"/>
        <v>6</v>
      </c>
    </row>
    <row r="311" spans="1:37">
      <c r="A311" s="17">
        <f>Total_All_Customers!A311</f>
        <v>45960</v>
      </c>
      <c r="B311" s="38">
        <v>1758.57</v>
      </c>
      <c r="C311" s="38">
        <v>1856.75</v>
      </c>
      <c r="D311" s="38">
        <v>1926.59</v>
      </c>
      <c r="E311" s="38">
        <v>1986</v>
      </c>
      <c r="F311" s="38">
        <v>2017.79</v>
      </c>
      <c r="G311" s="38">
        <v>2110.7199999999998</v>
      </c>
      <c r="H311" s="38">
        <v>2099.0700000000002</v>
      </c>
      <c r="I311" s="38">
        <v>1753.97</v>
      </c>
      <c r="J311" s="38">
        <v>1551.75</v>
      </c>
      <c r="K311" s="38">
        <v>365.13</v>
      </c>
      <c r="L311" s="38">
        <v>0</v>
      </c>
      <c r="M311" s="38">
        <v>0</v>
      </c>
      <c r="N311" s="38">
        <v>0</v>
      </c>
      <c r="O311" s="38">
        <v>0</v>
      </c>
      <c r="P311" s="38">
        <v>0</v>
      </c>
      <c r="Q311" s="38">
        <v>0</v>
      </c>
      <c r="R311" s="38">
        <v>0</v>
      </c>
      <c r="S311" s="38">
        <v>0</v>
      </c>
      <c r="T311" s="38">
        <v>0</v>
      </c>
      <c r="U311" s="38">
        <v>1027.1199999999999</v>
      </c>
      <c r="V311" s="38">
        <v>1360.55</v>
      </c>
      <c r="W311" s="38">
        <v>1370.1</v>
      </c>
      <c r="X311" s="38">
        <v>1376.76</v>
      </c>
      <c r="Y311" s="38">
        <v>1531.6</v>
      </c>
      <c r="Z311" s="38">
        <v>0</v>
      </c>
      <c r="AA311" s="2">
        <f>IFERROR(INDEX('Holiday Schedule'!$D$3:$D$24,MATCH(A311,'Holiday Schedule'!$C$3:$C$24,0)),0)</f>
        <v>0</v>
      </c>
      <c r="AB311" s="2">
        <f t="shared" si="32"/>
        <v>5</v>
      </c>
      <c r="AC311" s="2">
        <f t="shared" si="33"/>
        <v>8805.380000000001</v>
      </c>
      <c r="AD311" s="5">
        <f t="shared" si="34"/>
        <v>15287.089999999993</v>
      </c>
      <c r="AE311" s="5">
        <f t="shared" si="35"/>
        <v>24092.469999999994</v>
      </c>
      <c r="AG311" s="2">
        <f t="shared" si="36"/>
        <v>10</v>
      </c>
      <c r="AH311" s="2">
        <f t="shared" si="37"/>
        <v>2025</v>
      </c>
      <c r="AJ311" s="5">
        <f t="shared" si="38"/>
        <v>2110.7199999999998</v>
      </c>
      <c r="AK311" s="2">
        <f t="shared" si="39"/>
        <v>6</v>
      </c>
    </row>
    <row r="312" spans="1:37">
      <c r="A312" s="17">
        <f>Total_All_Customers!A312</f>
        <v>45961</v>
      </c>
      <c r="B312" s="38">
        <v>1523.93</v>
      </c>
      <c r="C312" s="38">
        <v>1616.97</v>
      </c>
      <c r="D312" s="38">
        <v>1669.56</v>
      </c>
      <c r="E312" s="38">
        <v>1744.2</v>
      </c>
      <c r="F312" s="38">
        <v>1793.82</v>
      </c>
      <c r="G312" s="38">
        <v>1811.9</v>
      </c>
      <c r="H312" s="38">
        <v>1896.77</v>
      </c>
      <c r="I312" s="38">
        <v>1893.6</v>
      </c>
      <c r="J312" s="38">
        <v>1627.4</v>
      </c>
      <c r="K312" s="38">
        <v>373.52</v>
      </c>
      <c r="L312" s="38">
        <v>0</v>
      </c>
      <c r="M312" s="38">
        <v>0</v>
      </c>
      <c r="N312" s="38">
        <v>0</v>
      </c>
      <c r="O312" s="38">
        <v>0</v>
      </c>
      <c r="P312" s="38">
        <v>0</v>
      </c>
      <c r="Q312" s="38">
        <v>0</v>
      </c>
      <c r="R312" s="38">
        <v>0</v>
      </c>
      <c r="S312" s="38">
        <v>0</v>
      </c>
      <c r="T312" s="38">
        <v>0</v>
      </c>
      <c r="U312" s="38">
        <v>981.08</v>
      </c>
      <c r="V312" s="38">
        <v>1302.8399999999999</v>
      </c>
      <c r="W312" s="38">
        <v>1241.45</v>
      </c>
      <c r="X312" s="38">
        <v>1286.3</v>
      </c>
      <c r="Y312" s="38">
        <v>1331.31</v>
      </c>
      <c r="Z312" s="38">
        <v>0</v>
      </c>
      <c r="AA312" s="2">
        <f>IFERROR(INDEX('Holiday Schedule'!$D$3:$D$24,MATCH(A312,'Holiday Schedule'!$C$3:$C$24,0)),0)</f>
        <v>0</v>
      </c>
      <c r="AB312" s="2">
        <f t="shared" si="32"/>
        <v>6</v>
      </c>
      <c r="AC312" s="2">
        <f t="shared" si="33"/>
        <v>8706.19</v>
      </c>
      <c r="AD312" s="5">
        <f t="shared" si="34"/>
        <v>13388.460000000001</v>
      </c>
      <c r="AE312" s="5">
        <f t="shared" si="35"/>
        <v>22094.65</v>
      </c>
      <c r="AG312" s="2">
        <f t="shared" si="36"/>
        <v>10</v>
      </c>
      <c r="AH312" s="2">
        <f t="shared" si="37"/>
        <v>2025</v>
      </c>
      <c r="AJ312" s="5">
        <f t="shared" si="38"/>
        <v>1896.77</v>
      </c>
      <c r="AK312" s="2">
        <f t="shared" si="39"/>
        <v>7</v>
      </c>
    </row>
    <row r="313" spans="1:37">
      <c r="A313" s="17">
        <f>Total_All_Customers!A313</f>
        <v>45962</v>
      </c>
      <c r="B313" s="38">
        <v>1503.54</v>
      </c>
      <c r="C313" s="38">
        <v>1545.17</v>
      </c>
      <c r="D313" s="38">
        <v>1614.89</v>
      </c>
      <c r="E313" s="38">
        <v>1626.08</v>
      </c>
      <c r="F313" s="38">
        <v>1650.18</v>
      </c>
      <c r="G313" s="38">
        <v>1681.18</v>
      </c>
      <c r="H313" s="38">
        <v>1651.62</v>
      </c>
      <c r="I313" s="38">
        <v>1591.06</v>
      </c>
      <c r="J313" s="38">
        <v>134.01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0</v>
      </c>
      <c r="Q313" s="38">
        <v>0</v>
      </c>
      <c r="R313" s="38">
        <v>180.74</v>
      </c>
      <c r="S313" s="38">
        <v>136.03</v>
      </c>
      <c r="T313" s="38">
        <v>1418.25</v>
      </c>
      <c r="U313" s="38">
        <v>1358.19</v>
      </c>
      <c r="V313" s="38">
        <v>1336.26</v>
      </c>
      <c r="W313" s="38">
        <v>1329.53</v>
      </c>
      <c r="X313" s="38">
        <v>1331.74</v>
      </c>
      <c r="Y313" s="38">
        <v>1386.9</v>
      </c>
      <c r="Z313" s="38">
        <v>0</v>
      </c>
      <c r="AA313" s="2">
        <f>IFERROR(INDEX('Holiday Schedule'!$D$3:$D$24,MATCH(A313,'Holiday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21475.370000000003</v>
      </c>
      <c r="AE313" s="5">
        <f t="shared" si="35"/>
        <v>21475.370000000003</v>
      </c>
      <c r="AG313" s="2">
        <f t="shared" si="36"/>
        <v>11</v>
      </c>
      <c r="AH313" s="2">
        <f t="shared" si="37"/>
        <v>2025</v>
      </c>
      <c r="AJ313" s="5">
        <f t="shared" si="38"/>
        <v>1681.18</v>
      </c>
      <c r="AK313" s="2">
        <f t="shared" si="39"/>
        <v>6</v>
      </c>
    </row>
    <row r="314" spans="1:37">
      <c r="A314" s="17">
        <f>Total_All_Customers!A314</f>
        <v>45963</v>
      </c>
      <c r="B314" s="38">
        <v>1716.22</v>
      </c>
      <c r="C314" s="38">
        <v>1634.31</v>
      </c>
      <c r="D314" s="38">
        <v>1736.93</v>
      </c>
      <c r="E314" s="38">
        <v>1736</v>
      </c>
      <c r="F314" s="38">
        <v>1687.49</v>
      </c>
      <c r="G314" s="38">
        <v>1623.61</v>
      </c>
      <c r="H314" s="38">
        <v>1455.56</v>
      </c>
      <c r="I314" s="38">
        <v>118.32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38">
        <v>0</v>
      </c>
      <c r="P314" s="38">
        <v>0</v>
      </c>
      <c r="Q314" s="38">
        <v>576.66999999999996</v>
      </c>
      <c r="R314" s="38">
        <v>1398.44</v>
      </c>
      <c r="S314" s="38">
        <v>1469.41</v>
      </c>
      <c r="T314" s="38">
        <v>1448.15</v>
      </c>
      <c r="U314" s="38">
        <v>1490.72</v>
      </c>
      <c r="V314" s="38">
        <v>1503.69</v>
      </c>
      <c r="W314" s="38">
        <v>1582.81</v>
      </c>
      <c r="X314" s="38">
        <v>1675.52</v>
      </c>
      <c r="Y314" s="38">
        <v>1297.2549999999999</v>
      </c>
      <c r="Z314" s="38">
        <v>1195.3500000000001</v>
      </c>
      <c r="AA314" s="2">
        <f>IFERROR(INDEX('Holiday Schedule'!$D$3:$D$24,MATCH(A314,'Holiday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24151.105000000003</v>
      </c>
      <c r="AE314" s="5">
        <f t="shared" si="35"/>
        <v>24151.105000000003</v>
      </c>
      <c r="AG314" s="2">
        <f t="shared" si="36"/>
        <v>11</v>
      </c>
      <c r="AH314" s="2">
        <f t="shared" si="37"/>
        <v>2025</v>
      </c>
      <c r="AJ314" s="5">
        <f t="shared" si="38"/>
        <v>1736.93</v>
      </c>
      <c r="AK314" s="2">
        <f t="shared" si="39"/>
        <v>3</v>
      </c>
    </row>
    <row r="315" spans="1:37">
      <c r="A315" s="17">
        <f>Total_All_Customers!A315</f>
        <v>45964</v>
      </c>
      <c r="B315" s="38">
        <v>1809.45</v>
      </c>
      <c r="C315" s="38">
        <v>1848.31</v>
      </c>
      <c r="D315" s="38">
        <v>1877.43</v>
      </c>
      <c r="E315" s="38">
        <v>1892.38</v>
      </c>
      <c r="F315" s="38">
        <v>1881.5</v>
      </c>
      <c r="G315" s="38">
        <v>1868.85</v>
      </c>
      <c r="H315" s="38">
        <v>1662.69</v>
      </c>
      <c r="I315" s="38">
        <v>134.47999999999999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38">
        <v>0</v>
      </c>
      <c r="P315" s="38">
        <v>0</v>
      </c>
      <c r="Q315" s="38">
        <v>350.54</v>
      </c>
      <c r="R315" s="38">
        <v>1353.74</v>
      </c>
      <c r="S315" s="38">
        <v>1463.09</v>
      </c>
      <c r="T315" s="38">
        <v>1442.21</v>
      </c>
      <c r="U315" s="38">
        <v>1437.2</v>
      </c>
      <c r="V315" s="38">
        <v>1415.41</v>
      </c>
      <c r="W315" s="38">
        <v>1468.94</v>
      </c>
      <c r="X315" s="38">
        <v>1591.31</v>
      </c>
      <c r="Y315" s="38">
        <v>1831.4086822926399</v>
      </c>
      <c r="Z315" s="38">
        <v>0</v>
      </c>
      <c r="AA315" s="2">
        <f>IFERROR(INDEX('Holiday Schedule'!$D$3:$D$24,MATCH(A315,'Holiday Schedule'!$C$3:$C$24,0)),0)</f>
        <v>0</v>
      </c>
      <c r="AB315" s="2">
        <f t="shared" si="32"/>
        <v>2</v>
      </c>
      <c r="AC315" s="2">
        <f t="shared" si="33"/>
        <v>10656.919999999998</v>
      </c>
      <c r="AD315" s="5">
        <f t="shared" si="34"/>
        <v>14672.018682292644</v>
      </c>
      <c r="AE315" s="5">
        <f t="shared" si="35"/>
        <v>25328.938682292643</v>
      </c>
      <c r="AG315" s="2">
        <f t="shared" si="36"/>
        <v>11</v>
      </c>
      <c r="AH315" s="2">
        <f t="shared" si="37"/>
        <v>2025</v>
      </c>
      <c r="AJ315" s="5">
        <f t="shared" si="38"/>
        <v>1892.38</v>
      </c>
      <c r="AK315" s="2">
        <f t="shared" si="39"/>
        <v>4</v>
      </c>
    </row>
    <row r="316" spans="1:37">
      <c r="A316" s="17">
        <f>Total_All_Customers!A316</f>
        <v>45965</v>
      </c>
      <c r="B316" s="38">
        <v>1645.35</v>
      </c>
      <c r="C316" s="38">
        <v>1642.59</v>
      </c>
      <c r="D316" s="38">
        <v>1646.23</v>
      </c>
      <c r="E316" s="38">
        <v>1653.46</v>
      </c>
      <c r="F316" s="38">
        <v>1627.23</v>
      </c>
      <c r="G316" s="38">
        <v>1621</v>
      </c>
      <c r="H316" s="38">
        <v>1489.63</v>
      </c>
      <c r="I316" s="38">
        <v>134.97999999999999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38">
        <v>0</v>
      </c>
      <c r="Q316" s="38">
        <v>324.07</v>
      </c>
      <c r="R316" s="38">
        <v>1329.05</v>
      </c>
      <c r="S316" s="38">
        <v>1450.85</v>
      </c>
      <c r="T316" s="38">
        <v>1446.14</v>
      </c>
      <c r="U316" s="38">
        <v>1466.19</v>
      </c>
      <c r="V316" s="38">
        <v>1462.75</v>
      </c>
      <c r="W316" s="38">
        <v>1527.2</v>
      </c>
      <c r="X316" s="38">
        <v>1650.78</v>
      </c>
      <c r="Y316" s="38">
        <v>1619.37023788285</v>
      </c>
      <c r="Z316" s="38">
        <v>0</v>
      </c>
      <c r="AA316" s="2">
        <f>IFERROR(INDEX('Holiday Schedule'!$D$3:$D$24,MATCH(A316,'Holiday Schedule'!$C$3:$C$24,0)),0)</f>
        <v>0</v>
      </c>
      <c r="AB316" s="2">
        <f t="shared" si="32"/>
        <v>3</v>
      </c>
      <c r="AC316" s="2">
        <f t="shared" si="33"/>
        <v>10792.010000000002</v>
      </c>
      <c r="AD316" s="5">
        <f t="shared" si="34"/>
        <v>12944.860237882847</v>
      </c>
      <c r="AE316" s="5">
        <f t="shared" si="35"/>
        <v>23736.870237882849</v>
      </c>
      <c r="AG316" s="2">
        <f t="shared" si="36"/>
        <v>11</v>
      </c>
      <c r="AH316" s="2">
        <f t="shared" si="37"/>
        <v>2025</v>
      </c>
      <c r="AJ316" s="5">
        <f t="shared" si="38"/>
        <v>1653.46</v>
      </c>
      <c r="AK316" s="2">
        <f t="shared" si="39"/>
        <v>4</v>
      </c>
    </row>
    <row r="317" spans="1:37">
      <c r="A317" s="17">
        <f>Total_All_Customers!A317</f>
        <v>45966</v>
      </c>
      <c r="B317" s="38">
        <v>1721.68</v>
      </c>
      <c r="C317" s="38">
        <v>1739.71</v>
      </c>
      <c r="D317" s="38">
        <v>1753</v>
      </c>
      <c r="E317" s="38">
        <v>1771.58</v>
      </c>
      <c r="F317" s="38">
        <v>1748.01</v>
      </c>
      <c r="G317" s="38">
        <v>1740.91</v>
      </c>
      <c r="H317" s="38">
        <v>1544.23</v>
      </c>
      <c r="I317" s="38">
        <v>125.05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38">
        <v>0</v>
      </c>
      <c r="P317" s="38">
        <v>0</v>
      </c>
      <c r="Q317" s="38">
        <v>348.37</v>
      </c>
      <c r="R317" s="38">
        <v>1352.72</v>
      </c>
      <c r="S317" s="38">
        <v>1441.33</v>
      </c>
      <c r="T317" s="38">
        <v>1425.38</v>
      </c>
      <c r="U317" s="38">
        <v>1440.45</v>
      </c>
      <c r="V317" s="38">
        <v>1411.52</v>
      </c>
      <c r="W317" s="38">
        <v>1472.57</v>
      </c>
      <c r="X317" s="38">
        <v>1596.32</v>
      </c>
      <c r="Y317" s="38">
        <v>1704.9115725660699</v>
      </c>
      <c r="Z317" s="38">
        <v>0</v>
      </c>
      <c r="AA317" s="2">
        <f>IFERROR(INDEX('Holiday Schedule'!$D$3:$D$24,MATCH(A317,'Holiday Schedule'!$C$3:$C$24,0)),0)</f>
        <v>0</v>
      </c>
      <c r="AB317" s="2">
        <f t="shared" si="32"/>
        <v>4</v>
      </c>
      <c r="AC317" s="2">
        <f t="shared" si="33"/>
        <v>10613.71</v>
      </c>
      <c r="AD317" s="5">
        <f t="shared" si="34"/>
        <v>13724.031572566069</v>
      </c>
      <c r="AE317" s="5">
        <f t="shared" si="35"/>
        <v>24337.741572566068</v>
      </c>
      <c r="AG317" s="2">
        <f t="shared" si="36"/>
        <v>11</v>
      </c>
      <c r="AH317" s="2">
        <f t="shared" si="37"/>
        <v>2025</v>
      </c>
      <c r="AJ317" s="5">
        <f t="shared" si="38"/>
        <v>1771.58</v>
      </c>
      <c r="AK317" s="2">
        <f t="shared" si="39"/>
        <v>4</v>
      </c>
    </row>
    <row r="318" spans="1:37">
      <c r="A318" s="17">
        <f>Total_All_Customers!A318</f>
        <v>45967</v>
      </c>
      <c r="B318" s="38">
        <v>1646.16</v>
      </c>
      <c r="C318" s="38">
        <v>1636.09</v>
      </c>
      <c r="D318" s="38">
        <v>1665.42</v>
      </c>
      <c r="E318" s="38">
        <v>1676.16</v>
      </c>
      <c r="F318" s="38">
        <v>1654.63</v>
      </c>
      <c r="G318" s="38">
        <v>1655.13</v>
      </c>
      <c r="H318" s="38">
        <v>1515.73</v>
      </c>
      <c r="I318" s="38">
        <v>131.83000000000001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38">
        <v>0</v>
      </c>
      <c r="P318" s="38">
        <v>0</v>
      </c>
      <c r="Q318" s="38">
        <v>338.39</v>
      </c>
      <c r="R318" s="38">
        <v>1354.72</v>
      </c>
      <c r="S318" s="38">
        <v>1457.67</v>
      </c>
      <c r="T318" s="38">
        <v>1469.5</v>
      </c>
      <c r="U318" s="38">
        <v>1494.77</v>
      </c>
      <c r="V318" s="38">
        <v>1496.63</v>
      </c>
      <c r="W318" s="38">
        <v>1567.31</v>
      </c>
      <c r="X318" s="38">
        <v>1712.14</v>
      </c>
      <c r="Y318" s="38">
        <v>1615.90794634295</v>
      </c>
      <c r="Z318" s="38">
        <v>0</v>
      </c>
      <c r="AA318" s="2">
        <f>IFERROR(INDEX('Holiday Schedule'!$D$3:$D$24,MATCH(A318,'Holiday Schedule'!$C$3:$C$24,0)),0)</f>
        <v>0</v>
      </c>
      <c r="AB318" s="2">
        <f t="shared" si="32"/>
        <v>5</v>
      </c>
      <c r="AC318" s="2">
        <f t="shared" si="33"/>
        <v>11022.960000000001</v>
      </c>
      <c r="AD318" s="5">
        <f t="shared" si="34"/>
        <v>13065.22794634295</v>
      </c>
      <c r="AE318" s="5">
        <f t="shared" si="35"/>
        <v>24088.18794634295</v>
      </c>
      <c r="AG318" s="2">
        <f t="shared" si="36"/>
        <v>11</v>
      </c>
      <c r="AH318" s="2">
        <f t="shared" si="37"/>
        <v>2025</v>
      </c>
      <c r="AJ318" s="5">
        <f t="shared" si="38"/>
        <v>1712.14</v>
      </c>
      <c r="AK318" s="2">
        <f t="shared" si="39"/>
        <v>23</v>
      </c>
    </row>
    <row r="319" spans="1:37">
      <c r="A319" s="17">
        <f>Total_All_Customers!A319</f>
        <v>45968</v>
      </c>
      <c r="B319" s="38">
        <v>1786.61</v>
      </c>
      <c r="C319" s="38">
        <v>1796.92</v>
      </c>
      <c r="D319" s="38">
        <v>1822.17</v>
      </c>
      <c r="E319" s="38">
        <v>1836.86</v>
      </c>
      <c r="F319" s="38">
        <v>1814.73</v>
      </c>
      <c r="G319" s="38">
        <v>1789.71</v>
      </c>
      <c r="H319" s="38">
        <v>1592.3</v>
      </c>
      <c r="I319" s="38">
        <v>131.81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0</v>
      </c>
      <c r="Q319" s="38">
        <v>338.42</v>
      </c>
      <c r="R319" s="38">
        <v>1338.98</v>
      </c>
      <c r="S319" s="38">
        <v>1433.25</v>
      </c>
      <c r="T319" s="38">
        <v>1418.12</v>
      </c>
      <c r="U319" s="38">
        <v>1434.99</v>
      </c>
      <c r="V319" s="38">
        <v>1443.99</v>
      </c>
      <c r="W319" s="38">
        <v>1507.4</v>
      </c>
      <c r="X319" s="38">
        <v>1642.85</v>
      </c>
      <c r="Y319" s="38">
        <v>1751.7159916493099</v>
      </c>
      <c r="Z319" s="38">
        <v>0</v>
      </c>
      <c r="AA319" s="2">
        <f>IFERROR(INDEX('Holiday Schedule'!$D$3:$D$24,MATCH(A319,'Holiday Schedule'!$C$3:$C$24,0)),0)</f>
        <v>0</v>
      </c>
      <c r="AB319" s="2">
        <f t="shared" si="32"/>
        <v>6</v>
      </c>
      <c r="AC319" s="2">
        <f t="shared" si="33"/>
        <v>10689.81</v>
      </c>
      <c r="AD319" s="5">
        <f t="shared" si="34"/>
        <v>14191.015991649312</v>
      </c>
      <c r="AE319" s="5">
        <f t="shared" si="35"/>
        <v>24880.825991649312</v>
      </c>
      <c r="AG319" s="2">
        <f t="shared" si="36"/>
        <v>11</v>
      </c>
      <c r="AH319" s="2">
        <f t="shared" si="37"/>
        <v>2025</v>
      </c>
      <c r="AJ319" s="5">
        <f t="shared" si="38"/>
        <v>1836.86</v>
      </c>
      <c r="AK319" s="2">
        <f t="shared" si="39"/>
        <v>4</v>
      </c>
    </row>
    <row r="320" spans="1:37">
      <c r="A320" s="17">
        <f>Total_All_Customers!A320</f>
        <v>45969</v>
      </c>
      <c r="B320" s="38">
        <v>1708.65</v>
      </c>
      <c r="C320" s="38">
        <v>1696.93</v>
      </c>
      <c r="D320" s="38">
        <v>1675.85</v>
      </c>
      <c r="E320" s="38">
        <v>1646.3</v>
      </c>
      <c r="F320" s="38">
        <v>1576.75</v>
      </c>
      <c r="G320" s="38">
        <v>1467.61</v>
      </c>
      <c r="H320" s="38">
        <v>1258.22</v>
      </c>
      <c r="I320" s="38">
        <v>116.82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295.14</v>
      </c>
      <c r="R320" s="38">
        <v>1237.7</v>
      </c>
      <c r="S320" s="38">
        <v>1343.4</v>
      </c>
      <c r="T320" s="38">
        <v>1330.76</v>
      </c>
      <c r="U320" s="38">
        <v>1372.68</v>
      </c>
      <c r="V320" s="38">
        <v>1399.77</v>
      </c>
      <c r="W320" s="38">
        <v>1489.95</v>
      </c>
      <c r="X320" s="38">
        <v>1658.93</v>
      </c>
      <c r="Y320" s="38">
        <v>1682.16981125539</v>
      </c>
      <c r="Z320" s="38">
        <v>0</v>
      </c>
      <c r="AA320" s="2">
        <f>IFERROR(INDEX('Holiday Schedule'!$D$3:$D$24,MATCH(A320,'Holiday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22957.629811255389</v>
      </c>
      <c r="AE320" s="5">
        <f t="shared" si="35"/>
        <v>22957.629811255389</v>
      </c>
      <c r="AG320" s="2">
        <f t="shared" si="36"/>
        <v>11</v>
      </c>
      <c r="AH320" s="2">
        <f t="shared" si="37"/>
        <v>2025</v>
      </c>
      <c r="AJ320" s="5">
        <f t="shared" si="38"/>
        <v>1708.65</v>
      </c>
      <c r="AK320" s="2">
        <f t="shared" si="39"/>
        <v>1</v>
      </c>
    </row>
    <row r="321" spans="1:37">
      <c r="A321" s="17">
        <f>Total_All_Customers!A321</f>
        <v>45970</v>
      </c>
      <c r="B321" s="38">
        <v>1217.72</v>
      </c>
      <c r="C321" s="38">
        <v>1222.1600000000001</v>
      </c>
      <c r="D321" s="38">
        <v>1232.3699999999999</v>
      </c>
      <c r="E321" s="38">
        <v>1227.18</v>
      </c>
      <c r="F321" s="38">
        <v>1216.33</v>
      </c>
      <c r="G321" s="38">
        <v>1161.78</v>
      </c>
      <c r="H321" s="38">
        <v>1033.99</v>
      </c>
      <c r="I321" s="38">
        <v>101.17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38">
        <v>725.35</v>
      </c>
      <c r="R321" s="38">
        <v>1553.5</v>
      </c>
      <c r="S321" s="38">
        <v>1576.79</v>
      </c>
      <c r="T321" s="38">
        <v>1544.57</v>
      </c>
      <c r="U321" s="38">
        <v>1544.85</v>
      </c>
      <c r="V321" s="38">
        <v>1548.8</v>
      </c>
      <c r="W321" s="38">
        <v>1621.23</v>
      </c>
      <c r="X321" s="38">
        <v>1710.74</v>
      </c>
      <c r="Y321" s="38">
        <v>1838.5894319060401</v>
      </c>
      <c r="Z321" s="38">
        <v>0</v>
      </c>
      <c r="AA321" s="2">
        <f>IFERROR(INDEX('Holiday Schedule'!$D$3:$D$24,MATCH(A321,'Holiday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22077.119431906041</v>
      </c>
      <c r="AE321" s="5">
        <f t="shared" si="35"/>
        <v>22077.119431906041</v>
      </c>
      <c r="AG321" s="2">
        <f t="shared" si="36"/>
        <v>11</v>
      </c>
      <c r="AH321" s="2">
        <f t="shared" si="37"/>
        <v>2025</v>
      </c>
      <c r="AJ321" s="5">
        <f t="shared" si="38"/>
        <v>1838.5894319060401</v>
      </c>
      <c r="AK321" s="2">
        <f t="shared" si="39"/>
        <v>24</v>
      </c>
    </row>
    <row r="322" spans="1:37">
      <c r="A322" s="17">
        <f>Total_All_Customers!A322</f>
        <v>45971</v>
      </c>
      <c r="B322" s="38">
        <v>1780.77</v>
      </c>
      <c r="C322" s="38">
        <v>1761.08</v>
      </c>
      <c r="D322" s="38">
        <v>1757.02</v>
      </c>
      <c r="E322" s="38">
        <v>1737.25</v>
      </c>
      <c r="F322" s="38">
        <v>1698.23</v>
      </c>
      <c r="G322" s="38">
        <v>1169.18</v>
      </c>
      <c r="H322" s="38">
        <v>37.909999999999997</v>
      </c>
      <c r="I322" s="38">
        <v>146.44</v>
      </c>
      <c r="J322" s="38">
        <v>0</v>
      </c>
      <c r="K322" s="38">
        <v>0</v>
      </c>
      <c r="L322" s="38">
        <v>0</v>
      </c>
      <c r="M322" s="38">
        <v>0</v>
      </c>
      <c r="N322" s="38">
        <v>0</v>
      </c>
      <c r="O322" s="38">
        <v>0</v>
      </c>
      <c r="P322" s="38">
        <v>0</v>
      </c>
      <c r="Q322" s="38">
        <v>360.31</v>
      </c>
      <c r="R322" s="38">
        <v>1359.19</v>
      </c>
      <c r="S322" s="38">
        <v>1432.48</v>
      </c>
      <c r="T322" s="38">
        <v>1398.38</v>
      </c>
      <c r="U322" s="38">
        <v>1408.38</v>
      </c>
      <c r="V322" s="38">
        <v>1385.7</v>
      </c>
      <c r="W322" s="38">
        <v>1460.99</v>
      </c>
      <c r="X322" s="38">
        <v>1561.21</v>
      </c>
      <c r="Y322" s="38">
        <v>1620.2125000000001</v>
      </c>
      <c r="Z322" s="38">
        <v>0</v>
      </c>
      <c r="AA322" s="2">
        <f>IFERROR(INDEX('Holiday Schedule'!$D$3:$D$24,MATCH(A322,'Holiday Schedule'!$C$3:$C$24,0)),0)</f>
        <v>0</v>
      </c>
      <c r="AB322" s="2">
        <f t="shared" si="32"/>
        <v>2</v>
      </c>
      <c r="AC322" s="2">
        <f t="shared" si="33"/>
        <v>10513.080000000002</v>
      </c>
      <c r="AD322" s="5">
        <f t="shared" si="34"/>
        <v>11561.652500000004</v>
      </c>
      <c r="AE322" s="5">
        <f t="shared" si="35"/>
        <v>22074.732500000006</v>
      </c>
      <c r="AG322" s="2">
        <f t="shared" si="36"/>
        <v>11</v>
      </c>
      <c r="AH322" s="2">
        <f t="shared" si="37"/>
        <v>2025</v>
      </c>
      <c r="AJ322" s="5">
        <f t="shared" si="38"/>
        <v>1780.77</v>
      </c>
      <c r="AK322" s="2">
        <f t="shared" si="39"/>
        <v>1</v>
      </c>
    </row>
    <row r="323" spans="1:37">
      <c r="A323" s="17">
        <f>Total_All_Customers!A323</f>
        <v>45972</v>
      </c>
      <c r="B323" s="38">
        <v>1605.18</v>
      </c>
      <c r="C323" s="38">
        <v>1620.57</v>
      </c>
      <c r="D323" s="38">
        <v>1617.85</v>
      </c>
      <c r="E323" s="38">
        <v>1621.88</v>
      </c>
      <c r="F323" s="38">
        <v>1618.96</v>
      </c>
      <c r="G323" s="38">
        <v>1577.8</v>
      </c>
      <c r="H323" s="38">
        <v>1419.77</v>
      </c>
      <c r="I323" s="38">
        <v>129.49</v>
      </c>
      <c r="J323" s="38">
        <v>0</v>
      </c>
      <c r="K323" s="38">
        <v>0</v>
      </c>
      <c r="L323" s="38">
        <v>0</v>
      </c>
      <c r="M323" s="38">
        <v>0</v>
      </c>
      <c r="N323" s="38">
        <v>0</v>
      </c>
      <c r="O323" s="38">
        <v>0</v>
      </c>
      <c r="P323" s="38">
        <v>0</v>
      </c>
      <c r="Q323" s="38">
        <v>368.8</v>
      </c>
      <c r="R323" s="38">
        <v>1452.24</v>
      </c>
      <c r="S323" s="38">
        <v>1531.36</v>
      </c>
      <c r="T323" s="38">
        <v>1560.83</v>
      </c>
      <c r="U323" s="38">
        <v>1601.18</v>
      </c>
      <c r="V323" s="38">
        <v>1610.06</v>
      </c>
      <c r="W323" s="38">
        <v>1681.24</v>
      </c>
      <c r="X323" s="38">
        <v>1854.52</v>
      </c>
      <c r="Y323" s="38">
        <v>1600.44</v>
      </c>
      <c r="Z323" s="38">
        <v>0</v>
      </c>
      <c r="AA323" s="2">
        <f>IFERROR(INDEX('Holiday Schedule'!$D$3:$D$24,MATCH(A323,'Holiday Schedule'!$C$3:$C$24,0)),0)</f>
        <v>0</v>
      </c>
      <c r="AB323" s="2">
        <f t="shared" si="32"/>
        <v>3</v>
      </c>
      <c r="AC323" s="2">
        <f t="shared" si="33"/>
        <v>11789.72</v>
      </c>
      <c r="AD323" s="5">
        <f t="shared" si="34"/>
        <v>12682.450000000003</v>
      </c>
      <c r="AE323" s="5">
        <f t="shared" si="35"/>
        <v>24472.170000000002</v>
      </c>
      <c r="AG323" s="2">
        <f t="shared" si="36"/>
        <v>11</v>
      </c>
      <c r="AH323" s="2">
        <f t="shared" si="37"/>
        <v>2025</v>
      </c>
      <c r="AJ323" s="5">
        <f t="shared" si="38"/>
        <v>1854.52</v>
      </c>
      <c r="AK323" s="2">
        <f t="shared" si="39"/>
        <v>23</v>
      </c>
    </row>
    <row r="324" spans="1:37">
      <c r="A324" s="17">
        <f>Total_All_Customers!A324</f>
        <v>45973</v>
      </c>
      <c r="B324" s="38">
        <v>1945.36</v>
      </c>
      <c r="C324" s="38">
        <v>1945.82</v>
      </c>
      <c r="D324" s="38">
        <v>1968.34</v>
      </c>
      <c r="E324" s="38">
        <v>1947.93</v>
      </c>
      <c r="F324" s="38">
        <v>1906.85</v>
      </c>
      <c r="G324" s="38">
        <v>1875.83</v>
      </c>
      <c r="H324" s="38">
        <v>1680.65</v>
      </c>
      <c r="I324" s="38">
        <v>151.93</v>
      </c>
      <c r="J324" s="38">
        <v>0</v>
      </c>
      <c r="K324" s="38">
        <v>0</v>
      </c>
      <c r="L324" s="38">
        <v>0</v>
      </c>
      <c r="M324" s="38">
        <v>0</v>
      </c>
      <c r="N324" s="38">
        <v>0</v>
      </c>
      <c r="O324" s="38">
        <v>0</v>
      </c>
      <c r="P324" s="38">
        <v>0</v>
      </c>
      <c r="Q324" s="38">
        <v>354.89</v>
      </c>
      <c r="R324" s="38">
        <v>1395.27</v>
      </c>
      <c r="S324" s="38">
        <v>1530.62</v>
      </c>
      <c r="T324" s="38">
        <v>1513.71</v>
      </c>
      <c r="U324" s="38">
        <v>1560.23</v>
      </c>
      <c r="V324" s="38">
        <v>1551.56</v>
      </c>
      <c r="W324" s="38">
        <v>1638.45</v>
      </c>
      <c r="X324" s="38">
        <v>1799.45</v>
      </c>
      <c r="Y324" s="38">
        <v>1843.78672131138</v>
      </c>
      <c r="Z324" s="38">
        <v>0</v>
      </c>
      <c r="AA324" s="2">
        <f>IFERROR(INDEX('Holiday Schedule'!$D$3:$D$24,MATCH(A324,'Holiday Schedule'!$C$3:$C$24,0)),0)</f>
        <v>0</v>
      </c>
      <c r="AB324" s="2">
        <f t="shared" si="32"/>
        <v>4</v>
      </c>
      <c r="AC324" s="2">
        <f t="shared" si="33"/>
        <v>11496.11</v>
      </c>
      <c r="AD324" s="5">
        <f t="shared" si="34"/>
        <v>15114.566721311377</v>
      </c>
      <c r="AE324" s="5">
        <f t="shared" si="35"/>
        <v>26610.676721311378</v>
      </c>
      <c r="AG324" s="2">
        <f t="shared" si="36"/>
        <v>11</v>
      </c>
      <c r="AH324" s="2">
        <f t="shared" si="37"/>
        <v>2025</v>
      </c>
      <c r="AJ324" s="5">
        <f t="shared" si="38"/>
        <v>1968.34</v>
      </c>
      <c r="AK324" s="2">
        <f t="shared" si="39"/>
        <v>3</v>
      </c>
    </row>
    <row r="325" spans="1:37">
      <c r="A325" s="17">
        <f>Total_All_Customers!A325</f>
        <v>45974</v>
      </c>
      <c r="B325" s="38">
        <v>1886.99</v>
      </c>
      <c r="C325" s="38">
        <v>1915.52</v>
      </c>
      <c r="D325" s="38">
        <v>1913.18</v>
      </c>
      <c r="E325" s="38">
        <v>1921.74</v>
      </c>
      <c r="F325" s="38">
        <v>1875.64</v>
      </c>
      <c r="G325" s="38">
        <v>1822.91</v>
      </c>
      <c r="H325" s="38">
        <v>1668.39</v>
      </c>
      <c r="I325" s="38">
        <v>149.59</v>
      </c>
      <c r="J325" s="38">
        <v>0</v>
      </c>
      <c r="K325" s="38">
        <v>0</v>
      </c>
      <c r="L325" s="38">
        <v>0</v>
      </c>
      <c r="M325" s="38">
        <v>0</v>
      </c>
      <c r="N325" s="38">
        <v>0</v>
      </c>
      <c r="O325" s="38">
        <v>0</v>
      </c>
      <c r="P325" s="38">
        <v>0</v>
      </c>
      <c r="Q325" s="38">
        <v>365.17</v>
      </c>
      <c r="R325" s="38">
        <v>1405.22</v>
      </c>
      <c r="S325" s="38">
        <v>1517.37</v>
      </c>
      <c r="T325" s="38">
        <v>1504.86</v>
      </c>
      <c r="U325" s="38">
        <v>1535.37</v>
      </c>
      <c r="V325" s="38">
        <v>1539.99</v>
      </c>
      <c r="W325" s="38">
        <v>1614.17</v>
      </c>
      <c r="X325" s="38">
        <v>1763.78</v>
      </c>
      <c r="Y325" s="38">
        <v>1818.21985008206</v>
      </c>
      <c r="Z325" s="38">
        <v>0</v>
      </c>
      <c r="AA325" s="2">
        <f>IFERROR(INDEX('Holiday Schedule'!$D$3:$D$24,MATCH(A325,'Holiday Schedule'!$C$3:$C$24,0)),0)</f>
        <v>0</v>
      </c>
      <c r="AB325" s="2">
        <f t="shared" si="32"/>
        <v>5</v>
      </c>
      <c r="AC325" s="2">
        <f t="shared" si="33"/>
        <v>11395.52</v>
      </c>
      <c r="AD325" s="5">
        <f t="shared" si="34"/>
        <v>14822.589850082059</v>
      </c>
      <c r="AE325" s="5">
        <f t="shared" si="35"/>
        <v>26218.109850082059</v>
      </c>
      <c r="AG325" s="2">
        <f t="shared" si="36"/>
        <v>11</v>
      </c>
      <c r="AH325" s="2">
        <f t="shared" si="37"/>
        <v>2025</v>
      </c>
      <c r="AJ325" s="5">
        <f t="shared" si="38"/>
        <v>1921.74</v>
      </c>
      <c r="AK325" s="2">
        <f t="shared" si="39"/>
        <v>4</v>
      </c>
    </row>
    <row r="326" spans="1:37">
      <c r="A326" s="17">
        <f>Total_All_Customers!A326</f>
        <v>45975</v>
      </c>
      <c r="B326" s="38">
        <v>1885.34</v>
      </c>
      <c r="C326" s="38">
        <v>1897.56</v>
      </c>
      <c r="D326" s="38">
        <v>1907.67</v>
      </c>
      <c r="E326" s="38">
        <v>1924.38</v>
      </c>
      <c r="F326" s="38">
        <v>1891.64</v>
      </c>
      <c r="G326" s="38">
        <v>1869.57</v>
      </c>
      <c r="H326" s="38">
        <v>1664.4</v>
      </c>
      <c r="I326" s="38">
        <v>143.66999999999999</v>
      </c>
      <c r="J326" s="38">
        <v>0</v>
      </c>
      <c r="K326" s="38">
        <v>0</v>
      </c>
      <c r="L326" s="38">
        <v>0</v>
      </c>
      <c r="M326" s="38">
        <v>0</v>
      </c>
      <c r="N326" s="38">
        <v>0</v>
      </c>
      <c r="O326" s="38">
        <v>0</v>
      </c>
      <c r="P326" s="38">
        <v>0</v>
      </c>
      <c r="Q326" s="38">
        <v>364.53</v>
      </c>
      <c r="R326" s="38">
        <v>1384.37</v>
      </c>
      <c r="S326" s="38">
        <v>1503.25</v>
      </c>
      <c r="T326" s="38">
        <v>1531.67</v>
      </c>
      <c r="U326" s="38">
        <v>1528.25</v>
      </c>
      <c r="V326" s="38">
        <v>1531.96</v>
      </c>
      <c r="W326" s="38">
        <v>1641.51</v>
      </c>
      <c r="X326" s="38">
        <v>1816.84</v>
      </c>
      <c r="Y326" s="38">
        <v>1703.9624999999999</v>
      </c>
      <c r="Z326" s="38">
        <v>0</v>
      </c>
      <c r="AA326" s="2">
        <f>IFERROR(INDEX('Holiday Schedule'!$D$3:$D$24,MATCH(A326,'Holiday Schedule'!$C$3:$C$24,0)),0)</f>
        <v>0</v>
      </c>
      <c r="AB326" s="2">
        <f t="shared" si="32"/>
        <v>6</v>
      </c>
      <c r="AC326" s="2">
        <f t="shared" si="33"/>
        <v>11446.05</v>
      </c>
      <c r="AD326" s="5">
        <f t="shared" si="34"/>
        <v>14744.522500000003</v>
      </c>
      <c r="AE326" s="5">
        <f t="shared" si="35"/>
        <v>26190.572500000002</v>
      </c>
      <c r="AG326" s="2">
        <f t="shared" si="36"/>
        <v>11</v>
      </c>
      <c r="AH326" s="2">
        <f t="shared" si="37"/>
        <v>2025</v>
      </c>
      <c r="AJ326" s="5">
        <f t="shared" si="38"/>
        <v>1924.38</v>
      </c>
      <c r="AK326" s="2">
        <f t="shared" si="39"/>
        <v>4</v>
      </c>
    </row>
    <row r="327" spans="1:37">
      <c r="A327" s="17">
        <f>Total_All_Customers!A327</f>
        <v>45976</v>
      </c>
      <c r="B327" s="38">
        <v>1911.08</v>
      </c>
      <c r="C327" s="38">
        <v>1935.85</v>
      </c>
      <c r="D327" s="38">
        <v>1908.26</v>
      </c>
      <c r="E327" s="38">
        <v>1908.59</v>
      </c>
      <c r="F327" s="38">
        <v>1849.13</v>
      </c>
      <c r="G327" s="38">
        <v>1752.41</v>
      </c>
      <c r="H327" s="38">
        <v>1482.11</v>
      </c>
      <c r="I327" s="38">
        <v>130.59</v>
      </c>
      <c r="J327" s="38">
        <v>0</v>
      </c>
      <c r="K327" s="38">
        <v>0</v>
      </c>
      <c r="L327" s="38">
        <v>0</v>
      </c>
      <c r="M327" s="38">
        <v>0</v>
      </c>
      <c r="N327" s="38">
        <v>0</v>
      </c>
      <c r="O327" s="38">
        <v>0</v>
      </c>
      <c r="P327" s="38">
        <v>0</v>
      </c>
      <c r="Q327" s="38">
        <v>338.99</v>
      </c>
      <c r="R327" s="38">
        <v>1389.85</v>
      </c>
      <c r="S327" s="38">
        <v>1497.16</v>
      </c>
      <c r="T327" s="38">
        <v>1494.99</v>
      </c>
      <c r="U327" s="38">
        <v>1525.42</v>
      </c>
      <c r="V327" s="38">
        <v>1564.7</v>
      </c>
      <c r="W327" s="38">
        <v>1671.71</v>
      </c>
      <c r="X327" s="38">
        <v>1879.46</v>
      </c>
      <c r="Y327" s="38">
        <v>1851.26</v>
      </c>
      <c r="Z327" s="38">
        <v>0</v>
      </c>
      <c r="AA327" s="2">
        <f>IFERROR(INDEX('Holiday Schedule'!$D$3:$D$24,MATCH(A327,'Holiday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26091.559999999998</v>
      </c>
      <c r="AE327" s="5">
        <f t="shared" si="35"/>
        <v>26091.559999999998</v>
      </c>
      <c r="AG327" s="2">
        <f t="shared" si="36"/>
        <v>11</v>
      </c>
      <c r="AH327" s="2">
        <f t="shared" si="37"/>
        <v>2025</v>
      </c>
      <c r="AJ327" s="5">
        <f t="shared" si="38"/>
        <v>1935.85</v>
      </c>
      <c r="AK327" s="2">
        <f t="shared" si="39"/>
        <v>2</v>
      </c>
    </row>
    <row r="328" spans="1:37">
      <c r="A328" s="17">
        <f>Total_All_Customers!A328</f>
        <v>45977</v>
      </c>
      <c r="B328" s="38">
        <v>1989.69</v>
      </c>
      <c r="C328" s="38">
        <v>2009.84</v>
      </c>
      <c r="D328" s="38">
        <v>1989.82</v>
      </c>
      <c r="E328" s="38">
        <v>1957.71</v>
      </c>
      <c r="F328" s="38">
        <v>1859.3</v>
      </c>
      <c r="G328" s="38">
        <v>1712.72</v>
      </c>
      <c r="H328" s="38">
        <v>1553.61</v>
      </c>
      <c r="I328" s="38">
        <v>153.72</v>
      </c>
      <c r="J328" s="38">
        <v>0</v>
      </c>
      <c r="K328" s="38">
        <v>0</v>
      </c>
      <c r="L328" s="38">
        <v>0</v>
      </c>
      <c r="M328" s="38">
        <v>0</v>
      </c>
      <c r="N328" s="38">
        <v>0</v>
      </c>
      <c r="O328" s="38">
        <v>0</v>
      </c>
      <c r="P328" s="38">
        <v>0</v>
      </c>
      <c r="Q328" s="38">
        <v>749.75</v>
      </c>
      <c r="R328" s="38">
        <v>1576.98</v>
      </c>
      <c r="S328" s="38">
        <v>1608.94</v>
      </c>
      <c r="T328" s="38">
        <v>1598.8</v>
      </c>
      <c r="U328" s="38">
        <v>1617.61</v>
      </c>
      <c r="V328" s="38">
        <v>1638.37</v>
      </c>
      <c r="W328" s="38">
        <v>1732</v>
      </c>
      <c r="X328" s="38">
        <v>1832.32</v>
      </c>
      <c r="Y328" s="38">
        <v>1949.06</v>
      </c>
      <c r="Z328" s="38">
        <v>0</v>
      </c>
      <c r="AA328" s="2">
        <f>IFERROR(INDEX('Holiday Schedule'!$D$3:$D$24,MATCH(A328,'Holiday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27530.239999999998</v>
      </c>
      <c r="AE328" s="5">
        <f t="shared" si="35"/>
        <v>27530.239999999998</v>
      </c>
      <c r="AG328" s="2">
        <f t="shared" si="36"/>
        <v>11</v>
      </c>
      <c r="AH328" s="2">
        <f t="shared" si="37"/>
        <v>2025</v>
      </c>
      <c r="AJ328" s="5">
        <f t="shared" si="38"/>
        <v>2009.84</v>
      </c>
      <c r="AK328" s="2">
        <f t="shared" si="39"/>
        <v>2</v>
      </c>
    </row>
    <row r="329" spans="1:37">
      <c r="A329" s="17">
        <f>Total_All_Customers!A329</f>
        <v>45978</v>
      </c>
      <c r="B329" s="38">
        <v>3083.73</v>
      </c>
      <c r="C329" s="38">
        <v>3028.39</v>
      </c>
      <c r="D329" s="38">
        <v>3104.64</v>
      </c>
      <c r="E329" s="38">
        <v>3068.18</v>
      </c>
      <c r="F329" s="38">
        <v>2861.38</v>
      </c>
      <c r="G329" s="38">
        <v>2636.96</v>
      </c>
      <c r="H329" s="38">
        <v>2193.5700000000002</v>
      </c>
      <c r="I329" s="38">
        <v>205.2</v>
      </c>
      <c r="J329" s="38">
        <v>0</v>
      </c>
      <c r="K329" s="38">
        <v>0</v>
      </c>
      <c r="L329" s="38">
        <v>0</v>
      </c>
      <c r="M329" s="38">
        <v>0</v>
      </c>
      <c r="N329" s="38">
        <v>0</v>
      </c>
      <c r="O329" s="38">
        <v>0</v>
      </c>
      <c r="P329" s="38">
        <v>0</v>
      </c>
      <c r="Q329" s="38">
        <v>385.71</v>
      </c>
      <c r="R329" s="38">
        <v>1499.75</v>
      </c>
      <c r="S329" s="38">
        <v>1598.62</v>
      </c>
      <c r="T329" s="38">
        <v>1589.29</v>
      </c>
      <c r="U329" s="38">
        <v>1609.51</v>
      </c>
      <c r="V329" s="38">
        <v>1606.76</v>
      </c>
      <c r="W329" s="38">
        <v>1687.61</v>
      </c>
      <c r="X329" s="38">
        <v>1826.67</v>
      </c>
      <c r="Y329" s="38">
        <v>1886.9701274035201</v>
      </c>
      <c r="Z329" s="38">
        <v>0</v>
      </c>
      <c r="AA329" s="2">
        <f>IFERROR(INDEX('Holiday Schedule'!$D$3:$D$24,MATCH(A329,'Holiday Schedule'!$C$3:$C$24,0)),0)</f>
        <v>0</v>
      </c>
      <c r="AB329" s="2">
        <f t="shared" si="32"/>
        <v>2</v>
      </c>
      <c r="AC329" s="2">
        <f t="shared" si="33"/>
        <v>12009.12</v>
      </c>
      <c r="AD329" s="5">
        <f t="shared" si="34"/>
        <v>21863.820127403509</v>
      </c>
      <c r="AE329" s="5">
        <f t="shared" si="35"/>
        <v>33872.940127403512</v>
      </c>
      <c r="AG329" s="2">
        <f t="shared" si="36"/>
        <v>11</v>
      </c>
      <c r="AH329" s="2">
        <f t="shared" si="37"/>
        <v>2025</v>
      </c>
      <c r="AJ329" s="5">
        <f t="shared" si="38"/>
        <v>3104.64</v>
      </c>
      <c r="AK329" s="2">
        <f t="shared" si="39"/>
        <v>3</v>
      </c>
    </row>
    <row r="330" spans="1:37">
      <c r="A330" s="17">
        <f>Total_All_Customers!A330</f>
        <v>45979</v>
      </c>
      <c r="B330" s="38">
        <v>1942.44</v>
      </c>
      <c r="C330" s="38">
        <v>1953.42</v>
      </c>
      <c r="D330" s="38">
        <v>1960.6</v>
      </c>
      <c r="E330" s="38">
        <v>1955.11</v>
      </c>
      <c r="F330" s="38">
        <v>1924.51</v>
      </c>
      <c r="G330" s="38">
        <v>1877.57</v>
      </c>
      <c r="H330" s="38">
        <v>1689.07</v>
      </c>
      <c r="I330" s="38">
        <v>152.35</v>
      </c>
      <c r="J330" s="38">
        <v>0</v>
      </c>
      <c r="K330" s="38">
        <v>0</v>
      </c>
      <c r="L330" s="38">
        <v>0</v>
      </c>
      <c r="M330" s="38">
        <v>0</v>
      </c>
      <c r="N330" s="38">
        <v>0</v>
      </c>
      <c r="O330" s="38">
        <v>0</v>
      </c>
      <c r="P330" s="38">
        <v>0</v>
      </c>
      <c r="Q330" s="38">
        <v>358.73</v>
      </c>
      <c r="R330" s="38">
        <v>1437.7</v>
      </c>
      <c r="S330" s="38">
        <v>1552.13</v>
      </c>
      <c r="T330" s="38">
        <v>1557.2</v>
      </c>
      <c r="U330" s="38">
        <v>1588.34</v>
      </c>
      <c r="V330" s="38">
        <v>1582.67</v>
      </c>
      <c r="W330" s="38">
        <v>1673.87</v>
      </c>
      <c r="X330" s="38">
        <v>1828.26</v>
      </c>
      <c r="Y330" s="38">
        <v>1882.4438974611701</v>
      </c>
      <c r="Z330" s="38">
        <v>0</v>
      </c>
      <c r="AA330" s="2">
        <f>IFERROR(INDEX('Holiday Schedule'!$D$3:$D$24,MATCH(A330,'Holiday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11731.250000000002</v>
      </c>
      <c r="AD330" s="5">
        <f t="shared" ref="AD330:AD393" si="42">AE330-AC330</f>
        <v>15185.163897461169</v>
      </c>
      <c r="AE330" s="5">
        <f t="shared" ref="AE330:AE393" si="43">SUM(B330:Y330)</f>
        <v>26916.413897461171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1960.6</v>
      </c>
      <c r="AK330" s="2">
        <f t="shared" ref="AK330:AK393" si="47">IF(AE330&gt;0,INDEX(B$8:Y$8,MATCH(AJ330,B330:Y330,0)),"")</f>
        <v>3</v>
      </c>
    </row>
    <row r="331" spans="1:37">
      <c r="A331" s="17">
        <f>Total_All_Customers!A331</f>
        <v>45980</v>
      </c>
      <c r="B331" s="38">
        <v>1969.93</v>
      </c>
      <c r="C331" s="38">
        <v>1973.25</v>
      </c>
      <c r="D331" s="38">
        <v>2000.46</v>
      </c>
      <c r="E331" s="38">
        <v>2005.04</v>
      </c>
      <c r="F331" s="38">
        <v>1961.89</v>
      </c>
      <c r="G331" s="38">
        <v>1924.46</v>
      </c>
      <c r="H331" s="38">
        <v>1739.95</v>
      </c>
      <c r="I331" s="38">
        <v>150.5</v>
      </c>
      <c r="J331" s="38">
        <v>0</v>
      </c>
      <c r="K331" s="38">
        <v>0</v>
      </c>
      <c r="L331" s="38">
        <v>0</v>
      </c>
      <c r="M331" s="38">
        <v>0</v>
      </c>
      <c r="N331" s="38">
        <v>0</v>
      </c>
      <c r="O331" s="38">
        <v>0</v>
      </c>
      <c r="P331" s="38">
        <v>0</v>
      </c>
      <c r="Q331" s="38">
        <v>351.84</v>
      </c>
      <c r="R331" s="38">
        <v>1415.65</v>
      </c>
      <c r="S331" s="38">
        <v>1543.47</v>
      </c>
      <c r="T331" s="38">
        <v>1543.38</v>
      </c>
      <c r="U331" s="38">
        <v>1594.23</v>
      </c>
      <c r="V331" s="38">
        <v>1596.96</v>
      </c>
      <c r="W331" s="38">
        <v>1688.22</v>
      </c>
      <c r="X331" s="38">
        <v>1866.3</v>
      </c>
      <c r="Y331" s="38">
        <v>1931.05238406904</v>
      </c>
      <c r="Z331" s="38">
        <v>0</v>
      </c>
      <c r="AA331" s="2">
        <f>IFERROR(INDEX('Holiday Schedule'!$D$3:$D$24,MATCH(A331,'Holiday Schedule'!$C$3:$C$24,0)),0)</f>
        <v>0</v>
      </c>
      <c r="AB331" s="2">
        <f t="shared" si="40"/>
        <v>4</v>
      </c>
      <c r="AC331" s="2">
        <f t="shared" si="41"/>
        <v>11750.549999999997</v>
      </c>
      <c r="AD331" s="5">
        <f t="shared" si="42"/>
        <v>15506.032384069042</v>
      </c>
      <c r="AE331" s="5">
        <f t="shared" si="43"/>
        <v>27256.582384069039</v>
      </c>
      <c r="AG331" s="2">
        <f t="shared" si="44"/>
        <v>11</v>
      </c>
      <c r="AH331" s="2">
        <f t="shared" si="45"/>
        <v>2025</v>
      </c>
      <c r="AJ331" s="5">
        <f t="shared" si="46"/>
        <v>2005.04</v>
      </c>
      <c r="AK331" s="2">
        <f t="shared" si="47"/>
        <v>4</v>
      </c>
    </row>
    <row r="332" spans="1:37">
      <c r="A332" s="17">
        <f>Total_All_Customers!A332</f>
        <v>45981</v>
      </c>
      <c r="B332" s="38">
        <v>1933.5</v>
      </c>
      <c r="C332" s="38">
        <v>1951.97</v>
      </c>
      <c r="D332" s="38">
        <v>1972.26</v>
      </c>
      <c r="E332" s="38">
        <v>1970.91</v>
      </c>
      <c r="F332" s="38">
        <v>1936.51</v>
      </c>
      <c r="G332" s="38">
        <v>1913.68</v>
      </c>
      <c r="H332" s="38">
        <v>1720.88</v>
      </c>
      <c r="I332" s="38">
        <v>149.97</v>
      </c>
      <c r="J332" s="38">
        <v>0</v>
      </c>
      <c r="K332" s="38">
        <v>0</v>
      </c>
      <c r="L332" s="38">
        <v>0</v>
      </c>
      <c r="M332" s="38">
        <v>0</v>
      </c>
      <c r="N332" s="38">
        <v>0</v>
      </c>
      <c r="O332" s="38">
        <v>0</v>
      </c>
      <c r="P332" s="38">
        <v>0</v>
      </c>
      <c r="Q332" s="38">
        <v>343.1</v>
      </c>
      <c r="R332" s="38">
        <v>1390.29</v>
      </c>
      <c r="S332" s="38">
        <v>1501.11</v>
      </c>
      <c r="T332" s="38">
        <v>1511.93</v>
      </c>
      <c r="U332" s="38">
        <v>1553.67</v>
      </c>
      <c r="V332" s="38">
        <v>1569.12</v>
      </c>
      <c r="W332" s="38">
        <v>1652.03</v>
      </c>
      <c r="X332" s="38">
        <v>1829.57</v>
      </c>
      <c r="Y332" s="38">
        <v>1891.8491453056899</v>
      </c>
      <c r="Z332" s="38">
        <v>0</v>
      </c>
      <c r="AA332" s="2">
        <f>IFERROR(INDEX('Holiday Schedule'!$D$3:$D$24,MATCH(A332,'Holiday Schedule'!$C$3:$C$24,0)),0)</f>
        <v>0</v>
      </c>
      <c r="AB332" s="2">
        <f t="shared" si="40"/>
        <v>5</v>
      </c>
      <c r="AC332" s="2">
        <f t="shared" si="41"/>
        <v>11500.79</v>
      </c>
      <c r="AD332" s="5">
        <f t="shared" si="42"/>
        <v>15291.559145305684</v>
      </c>
      <c r="AE332" s="5">
        <f t="shared" si="43"/>
        <v>26792.349145305685</v>
      </c>
      <c r="AG332" s="2">
        <f t="shared" si="44"/>
        <v>11</v>
      </c>
      <c r="AH332" s="2">
        <f t="shared" si="45"/>
        <v>2025</v>
      </c>
      <c r="AJ332" s="5">
        <f t="shared" si="46"/>
        <v>1972.26</v>
      </c>
      <c r="AK332" s="2">
        <f t="shared" si="47"/>
        <v>3</v>
      </c>
    </row>
    <row r="333" spans="1:37">
      <c r="A333" s="17">
        <f>Total_All_Customers!A333</f>
        <v>45982</v>
      </c>
      <c r="B333" s="38">
        <v>1952.34</v>
      </c>
      <c r="C333" s="38">
        <v>1967.64</v>
      </c>
      <c r="D333" s="38">
        <v>1987.93</v>
      </c>
      <c r="E333" s="38">
        <v>1991.04</v>
      </c>
      <c r="F333" s="38">
        <v>1952.2</v>
      </c>
      <c r="G333" s="38">
        <v>1896.94</v>
      </c>
      <c r="H333" s="38">
        <v>1664.16</v>
      </c>
      <c r="I333" s="38">
        <v>156.19</v>
      </c>
      <c r="J333" s="38">
        <v>0</v>
      </c>
      <c r="K333" s="38">
        <v>0</v>
      </c>
      <c r="L333" s="38">
        <v>0</v>
      </c>
      <c r="M333" s="38">
        <v>0</v>
      </c>
      <c r="N333" s="38">
        <v>0</v>
      </c>
      <c r="O333" s="38">
        <v>0</v>
      </c>
      <c r="P333" s="38">
        <v>0</v>
      </c>
      <c r="Q333" s="38">
        <v>361.32</v>
      </c>
      <c r="R333" s="38">
        <v>1361.35</v>
      </c>
      <c r="S333" s="38">
        <v>1438.71</v>
      </c>
      <c r="T333" s="38">
        <v>1397.2</v>
      </c>
      <c r="U333" s="38">
        <v>1430.76</v>
      </c>
      <c r="V333" s="38">
        <v>1433.66</v>
      </c>
      <c r="W333" s="38">
        <v>1529.43</v>
      </c>
      <c r="X333" s="38">
        <v>1677.12</v>
      </c>
      <c r="Y333" s="38">
        <v>1715.7519971050301</v>
      </c>
      <c r="Z333" s="38">
        <v>0</v>
      </c>
      <c r="AA333" s="2">
        <f>IFERROR(INDEX('Holiday Schedule'!$D$3:$D$24,MATCH(A333,'Holiday Schedule'!$C$3:$C$24,0)),0)</f>
        <v>0</v>
      </c>
      <c r="AB333" s="2">
        <f t="shared" si="40"/>
        <v>6</v>
      </c>
      <c r="AC333" s="2">
        <f t="shared" si="41"/>
        <v>10785.739999999998</v>
      </c>
      <c r="AD333" s="5">
        <f t="shared" si="42"/>
        <v>15128.001997105031</v>
      </c>
      <c r="AE333" s="5">
        <f t="shared" si="43"/>
        <v>25913.741997105029</v>
      </c>
      <c r="AG333" s="2">
        <f t="shared" si="44"/>
        <v>11</v>
      </c>
      <c r="AH333" s="2">
        <f t="shared" si="45"/>
        <v>2025</v>
      </c>
      <c r="AJ333" s="5">
        <f t="shared" si="46"/>
        <v>1991.04</v>
      </c>
      <c r="AK333" s="2">
        <f t="shared" si="47"/>
        <v>4</v>
      </c>
    </row>
    <row r="334" spans="1:37">
      <c r="A334" s="17">
        <f>Total_All_Customers!A334</f>
        <v>45983</v>
      </c>
      <c r="B334" s="38">
        <v>1778.73</v>
      </c>
      <c r="C334" s="38">
        <v>1777.87</v>
      </c>
      <c r="D334" s="38">
        <v>1786.68</v>
      </c>
      <c r="E334" s="38">
        <v>1779.29</v>
      </c>
      <c r="F334" s="38">
        <v>1732.05</v>
      </c>
      <c r="G334" s="38">
        <v>1643.07</v>
      </c>
      <c r="H334" s="38">
        <v>1411</v>
      </c>
      <c r="I334" s="38">
        <v>132.88</v>
      </c>
      <c r="J334" s="38">
        <v>0</v>
      </c>
      <c r="K334" s="38">
        <v>0</v>
      </c>
      <c r="L334" s="38">
        <v>0</v>
      </c>
      <c r="M334" s="38">
        <v>0</v>
      </c>
      <c r="N334" s="38">
        <v>0</v>
      </c>
      <c r="O334" s="38">
        <v>0</v>
      </c>
      <c r="P334" s="38">
        <v>0</v>
      </c>
      <c r="Q334" s="38">
        <v>332.92</v>
      </c>
      <c r="R334" s="38">
        <v>1341.28</v>
      </c>
      <c r="S334" s="38">
        <v>1408.59</v>
      </c>
      <c r="T334" s="38">
        <v>1404.76</v>
      </c>
      <c r="U334" s="38">
        <v>1438.52</v>
      </c>
      <c r="V334" s="38">
        <v>1475.3</v>
      </c>
      <c r="W334" s="38">
        <v>1590.21</v>
      </c>
      <c r="X334" s="38">
        <v>1771.98</v>
      </c>
      <c r="Y334" s="38">
        <v>1672.0374999999999</v>
      </c>
      <c r="Z334" s="38">
        <v>0</v>
      </c>
      <c r="AA334" s="2">
        <f>IFERROR(INDEX('Holiday Schedule'!$D$3:$D$24,MATCH(A334,'Holiday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24477.167499999996</v>
      </c>
      <c r="AE334" s="5">
        <f t="shared" si="43"/>
        <v>24477.167499999996</v>
      </c>
      <c r="AG334" s="2">
        <f t="shared" si="44"/>
        <v>11</v>
      </c>
      <c r="AH334" s="2">
        <f t="shared" si="45"/>
        <v>2025</v>
      </c>
      <c r="AJ334" s="5">
        <f t="shared" si="46"/>
        <v>1786.68</v>
      </c>
      <c r="AK334" s="2">
        <f t="shared" si="47"/>
        <v>3</v>
      </c>
    </row>
    <row r="335" spans="1:37">
      <c r="A335" s="17">
        <f>Total_All_Customers!A335</f>
        <v>45984</v>
      </c>
      <c r="B335" s="38">
        <v>1881.16</v>
      </c>
      <c r="C335" s="38">
        <v>1936.12</v>
      </c>
      <c r="D335" s="38">
        <v>1930.77</v>
      </c>
      <c r="E335" s="38">
        <v>1943.88</v>
      </c>
      <c r="F335" s="38">
        <v>1863.81</v>
      </c>
      <c r="G335" s="38">
        <v>1755.86</v>
      </c>
      <c r="H335" s="38">
        <v>1573.84</v>
      </c>
      <c r="I335" s="38">
        <v>145.79</v>
      </c>
      <c r="J335" s="38">
        <v>0</v>
      </c>
      <c r="K335" s="38">
        <v>0</v>
      </c>
      <c r="L335" s="38">
        <v>0</v>
      </c>
      <c r="M335" s="38">
        <v>0</v>
      </c>
      <c r="N335" s="38">
        <v>0</v>
      </c>
      <c r="O335" s="38">
        <v>0</v>
      </c>
      <c r="P335" s="38">
        <v>0</v>
      </c>
      <c r="Q335" s="38">
        <v>684.91</v>
      </c>
      <c r="R335" s="38">
        <v>1502.39</v>
      </c>
      <c r="S335" s="38">
        <v>1535.95</v>
      </c>
      <c r="T335" s="38">
        <v>1508.56</v>
      </c>
      <c r="U335" s="38">
        <v>1547.43</v>
      </c>
      <c r="V335" s="38">
        <v>1587.42</v>
      </c>
      <c r="W335" s="38">
        <v>1639.4</v>
      </c>
      <c r="X335" s="38">
        <v>1731.99</v>
      </c>
      <c r="Y335" s="38">
        <v>1828.11</v>
      </c>
      <c r="Z335" s="38">
        <v>0</v>
      </c>
      <c r="AA335" s="2">
        <f>IFERROR(INDEX('Holiday Schedule'!$D$3:$D$24,MATCH(A335,'Holiday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26597.390000000003</v>
      </c>
      <c r="AE335" s="5">
        <f t="shared" si="43"/>
        <v>26597.390000000003</v>
      </c>
      <c r="AG335" s="2">
        <f t="shared" si="44"/>
        <v>11</v>
      </c>
      <c r="AH335" s="2">
        <f t="shared" si="45"/>
        <v>2025</v>
      </c>
      <c r="AJ335" s="5">
        <f t="shared" si="46"/>
        <v>1943.88</v>
      </c>
      <c r="AK335" s="2">
        <f t="shared" si="47"/>
        <v>4</v>
      </c>
    </row>
    <row r="336" spans="1:37">
      <c r="A336" s="17">
        <f>Total_All_Customers!A336</f>
        <v>45985</v>
      </c>
      <c r="B336" s="38">
        <v>1848.43</v>
      </c>
      <c r="C336" s="38">
        <v>1862.26</v>
      </c>
      <c r="D336" s="38">
        <v>1870.6</v>
      </c>
      <c r="E336" s="38">
        <v>1871.65</v>
      </c>
      <c r="F336" s="38">
        <v>1826.96</v>
      </c>
      <c r="G336" s="38">
        <v>1801.04</v>
      </c>
      <c r="H336" s="38">
        <v>1620.4</v>
      </c>
      <c r="I336" s="38">
        <v>148.37</v>
      </c>
      <c r="J336" s="38">
        <v>0</v>
      </c>
      <c r="K336" s="38">
        <v>0</v>
      </c>
      <c r="L336" s="38">
        <v>0</v>
      </c>
      <c r="M336" s="38">
        <v>0</v>
      </c>
      <c r="N336" s="38">
        <v>0</v>
      </c>
      <c r="O336" s="38">
        <v>0</v>
      </c>
      <c r="P336" s="38">
        <v>0</v>
      </c>
      <c r="Q336" s="38">
        <v>356.08</v>
      </c>
      <c r="R336" s="38">
        <v>1370.31</v>
      </c>
      <c r="S336" s="38">
        <v>1472.03</v>
      </c>
      <c r="T336" s="38">
        <v>1459.6</v>
      </c>
      <c r="U336" s="38">
        <v>1488.58</v>
      </c>
      <c r="V336" s="38">
        <v>1488.8</v>
      </c>
      <c r="W336" s="38">
        <v>1578.85</v>
      </c>
      <c r="X336" s="38">
        <v>1738.48</v>
      </c>
      <c r="Y336" s="38">
        <v>1683.395</v>
      </c>
      <c r="Z336" s="38">
        <v>0</v>
      </c>
      <c r="AA336" s="2">
        <f>IFERROR(INDEX('Holiday Schedule'!$D$3:$D$24,MATCH(A336,'Holiday Schedule'!$C$3:$C$24,0)),0)</f>
        <v>0</v>
      </c>
      <c r="AB336" s="2">
        <f t="shared" si="40"/>
        <v>2</v>
      </c>
      <c r="AC336" s="2">
        <f t="shared" si="41"/>
        <v>11101.099999999999</v>
      </c>
      <c r="AD336" s="5">
        <f t="shared" si="42"/>
        <v>14384.735000000004</v>
      </c>
      <c r="AE336" s="5">
        <f t="shared" si="43"/>
        <v>25485.835000000003</v>
      </c>
      <c r="AG336" s="2">
        <f t="shared" si="44"/>
        <v>11</v>
      </c>
      <c r="AH336" s="2">
        <f t="shared" si="45"/>
        <v>2025</v>
      </c>
      <c r="AJ336" s="5">
        <f t="shared" si="46"/>
        <v>1871.65</v>
      </c>
      <c r="AK336" s="2">
        <f t="shared" si="47"/>
        <v>4</v>
      </c>
    </row>
    <row r="337" spans="1:37">
      <c r="A337" s="17">
        <f>Total_All_Customers!A337</f>
        <v>45986</v>
      </c>
      <c r="B337" s="38">
        <v>1845.7</v>
      </c>
      <c r="C337" s="38">
        <v>1859.52</v>
      </c>
      <c r="D337" s="38">
        <v>1874.35</v>
      </c>
      <c r="E337" s="38">
        <v>1869.76</v>
      </c>
      <c r="F337" s="38">
        <v>1821.09</v>
      </c>
      <c r="G337" s="38">
        <v>1759.21</v>
      </c>
      <c r="H337" s="38">
        <v>1573.97</v>
      </c>
      <c r="I337" s="38">
        <v>147.5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38">
        <v>0</v>
      </c>
      <c r="P337" s="38">
        <v>0</v>
      </c>
      <c r="Q337" s="38">
        <v>349.42</v>
      </c>
      <c r="R337" s="38">
        <v>1340.26</v>
      </c>
      <c r="S337" s="38">
        <v>1406.13</v>
      </c>
      <c r="T337" s="38">
        <v>1402.83</v>
      </c>
      <c r="U337" s="38">
        <v>1413.75</v>
      </c>
      <c r="V337" s="38">
        <v>1418.79</v>
      </c>
      <c r="W337" s="38">
        <v>1491.44</v>
      </c>
      <c r="X337" s="38">
        <v>1625.48</v>
      </c>
      <c r="Y337" s="38">
        <v>1794.5402805282799</v>
      </c>
      <c r="Z337" s="38">
        <v>0</v>
      </c>
      <c r="AA337" s="2">
        <f>IFERROR(INDEX('Holiday Schedule'!$D$3:$D$24,MATCH(A337,'Holiday Schedule'!$C$3:$C$24,0)),0)</f>
        <v>0</v>
      </c>
      <c r="AB337" s="2">
        <f t="shared" si="40"/>
        <v>3</v>
      </c>
      <c r="AC337" s="2">
        <f t="shared" si="41"/>
        <v>10595.6</v>
      </c>
      <c r="AD337" s="5">
        <f t="shared" si="42"/>
        <v>14398.140280528276</v>
      </c>
      <c r="AE337" s="5">
        <f t="shared" si="43"/>
        <v>24993.740280528276</v>
      </c>
      <c r="AG337" s="2">
        <f t="shared" si="44"/>
        <v>11</v>
      </c>
      <c r="AH337" s="2">
        <f t="shared" si="45"/>
        <v>2025</v>
      </c>
      <c r="AJ337" s="5">
        <f t="shared" si="46"/>
        <v>1874.35</v>
      </c>
      <c r="AK337" s="2">
        <f t="shared" si="47"/>
        <v>3</v>
      </c>
    </row>
    <row r="338" spans="1:37">
      <c r="A338" s="17">
        <f>Total_All_Customers!A338</f>
        <v>45987</v>
      </c>
      <c r="B338" s="38">
        <v>1677.96</v>
      </c>
      <c r="C338" s="38">
        <v>1668.81</v>
      </c>
      <c r="D338" s="38">
        <v>1664.66</v>
      </c>
      <c r="E338" s="38">
        <v>1652.49</v>
      </c>
      <c r="F338" s="38">
        <v>1591.93</v>
      </c>
      <c r="G338" s="38">
        <v>1537.86</v>
      </c>
      <c r="H338" s="38">
        <v>1372.33</v>
      </c>
      <c r="I338" s="38">
        <v>133.41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342.36</v>
      </c>
      <c r="R338" s="38">
        <v>1276.69</v>
      </c>
      <c r="S338" s="38">
        <v>1337.33</v>
      </c>
      <c r="T338" s="38">
        <v>1316.15</v>
      </c>
      <c r="U338" s="38">
        <v>1353.86</v>
      </c>
      <c r="V338" s="38">
        <v>1350.47</v>
      </c>
      <c r="W338" s="38">
        <v>1422.19</v>
      </c>
      <c r="X338" s="38">
        <v>1557.31</v>
      </c>
      <c r="Y338" s="38">
        <v>1651.5549258164699</v>
      </c>
      <c r="Z338" s="38">
        <v>0</v>
      </c>
      <c r="AA338" s="2">
        <f>IFERROR(INDEX('Holiday Schedule'!$D$3:$D$24,MATCH(A338,'Holiday Schedule'!$C$3:$C$24,0)),0)</f>
        <v>0</v>
      </c>
      <c r="AB338" s="2">
        <f t="shared" si="40"/>
        <v>4</v>
      </c>
      <c r="AC338" s="2">
        <f t="shared" si="41"/>
        <v>10089.77</v>
      </c>
      <c r="AD338" s="5">
        <f t="shared" si="42"/>
        <v>12817.594925816469</v>
      </c>
      <c r="AE338" s="5">
        <f t="shared" si="43"/>
        <v>22907.36492581647</v>
      </c>
      <c r="AG338" s="2">
        <f t="shared" si="44"/>
        <v>11</v>
      </c>
      <c r="AH338" s="2">
        <f t="shared" si="45"/>
        <v>2025</v>
      </c>
      <c r="AJ338" s="5">
        <f t="shared" si="46"/>
        <v>1677.96</v>
      </c>
      <c r="AK338" s="2">
        <f t="shared" si="47"/>
        <v>1</v>
      </c>
    </row>
    <row r="339" spans="1:37">
      <c r="A339" s="17">
        <f>Total_All_Customers!A339</f>
        <v>45988</v>
      </c>
      <c r="B339" s="38">
        <v>1624.97</v>
      </c>
      <c r="C339" s="38">
        <v>1581.68</v>
      </c>
      <c r="D339" s="38">
        <v>1583.43</v>
      </c>
      <c r="E339" s="38">
        <v>1568.78</v>
      </c>
      <c r="F339" s="38">
        <v>1510.15</v>
      </c>
      <c r="G339" s="38">
        <v>1429.56</v>
      </c>
      <c r="H339" s="38">
        <v>1262.56</v>
      </c>
      <c r="I339" s="38">
        <v>119.67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38">
        <v>0</v>
      </c>
      <c r="P339" s="38">
        <v>0</v>
      </c>
      <c r="Q339" s="38">
        <v>305.91000000000003</v>
      </c>
      <c r="R339" s="38">
        <v>1161.1600000000001</v>
      </c>
      <c r="S339" s="38">
        <v>1207.5999999999999</v>
      </c>
      <c r="T339" s="38">
        <v>1206.76</v>
      </c>
      <c r="U339" s="38">
        <v>1257.54</v>
      </c>
      <c r="V339" s="38">
        <v>1298.42</v>
      </c>
      <c r="W339" s="38">
        <v>1404.41</v>
      </c>
      <c r="X339" s="38">
        <v>1574.12</v>
      </c>
      <c r="Y339" s="38">
        <v>1583.0299941163801</v>
      </c>
      <c r="Z339" s="38">
        <v>0</v>
      </c>
      <c r="AA339" s="2">
        <f>IFERROR(INDEX('Holiday Schedule'!$D$3:$D$24,MATCH(A339,'Holiday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21679.749994116381</v>
      </c>
      <c r="AE339" s="5">
        <f t="shared" si="43"/>
        <v>21679.749994116381</v>
      </c>
      <c r="AG339" s="2">
        <f t="shared" si="44"/>
        <v>11</v>
      </c>
      <c r="AH339" s="2">
        <f t="shared" si="45"/>
        <v>2025</v>
      </c>
      <c r="AJ339" s="5">
        <f t="shared" si="46"/>
        <v>1624.97</v>
      </c>
      <c r="AK339" s="2">
        <f t="shared" si="47"/>
        <v>1</v>
      </c>
    </row>
    <row r="340" spans="1:37">
      <c r="A340" s="17">
        <f>Total_All_Customers!A340</f>
        <v>45989</v>
      </c>
      <c r="B340" s="38">
        <v>1691.36</v>
      </c>
      <c r="C340" s="38">
        <v>1709.06</v>
      </c>
      <c r="D340" s="38">
        <v>1713.96</v>
      </c>
      <c r="E340" s="38">
        <v>1726.28</v>
      </c>
      <c r="F340" s="38">
        <v>1680.42</v>
      </c>
      <c r="G340" s="38">
        <v>1605.82</v>
      </c>
      <c r="H340" s="38">
        <v>1379.66</v>
      </c>
      <c r="I340" s="38">
        <v>125.49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346.74</v>
      </c>
      <c r="R340" s="38">
        <v>1345.6</v>
      </c>
      <c r="S340" s="38">
        <v>1408.72</v>
      </c>
      <c r="T340" s="38">
        <v>1412.16</v>
      </c>
      <c r="U340" s="38">
        <v>1452.67</v>
      </c>
      <c r="V340" s="38">
        <v>1488.71</v>
      </c>
      <c r="W340" s="38">
        <v>1599.75</v>
      </c>
      <c r="X340" s="38">
        <v>1784.91</v>
      </c>
      <c r="Y340" s="38">
        <v>1632.06</v>
      </c>
      <c r="Z340" s="38">
        <v>0</v>
      </c>
      <c r="AA340" s="2">
        <f>IFERROR(INDEX('Holiday Schedule'!$D$3:$D$24,MATCH(A340,'Holiday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24103.37</v>
      </c>
      <c r="AE340" s="5">
        <f t="shared" si="43"/>
        <v>24103.37</v>
      </c>
      <c r="AG340" s="2">
        <f t="shared" si="44"/>
        <v>11</v>
      </c>
      <c r="AH340" s="2">
        <f t="shared" si="45"/>
        <v>2025</v>
      </c>
      <c r="AJ340" s="5">
        <f t="shared" si="46"/>
        <v>1784.91</v>
      </c>
      <c r="AK340" s="2">
        <f t="shared" si="47"/>
        <v>23</v>
      </c>
    </row>
    <row r="341" spans="1:37">
      <c r="A341" s="17">
        <f>Total_All_Customers!A341</f>
        <v>45990</v>
      </c>
      <c r="B341" s="38">
        <v>1915.86</v>
      </c>
      <c r="C341" s="38">
        <v>1912.13</v>
      </c>
      <c r="D341" s="38">
        <v>1909.88</v>
      </c>
      <c r="E341" s="38">
        <v>1890.04</v>
      </c>
      <c r="F341" s="38">
        <v>1807.59</v>
      </c>
      <c r="G341" s="38">
        <v>1672.81</v>
      </c>
      <c r="H341" s="38">
        <v>1431.28</v>
      </c>
      <c r="I341" s="38">
        <v>133.36000000000001</v>
      </c>
      <c r="J341" s="38">
        <v>0</v>
      </c>
      <c r="K341" s="38">
        <v>0</v>
      </c>
      <c r="L341" s="38">
        <v>0</v>
      </c>
      <c r="M341" s="38">
        <v>0</v>
      </c>
      <c r="N341" s="38">
        <v>0</v>
      </c>
      <c r="O341" s="38">
        <v>0</v>
      </c>
      <c r="P341" s="38">
        <v>0</v>
      </c>
      <c r="Q341" s="38">
        <v>364.97</v>
      </c>
      <c r="R341" s="38">
        <v>1407.46</v>
      </c>
      <c r="S341" s="38">
        <v>1480.01</v>
      </c>
      <c r="T341" s="38">
        <v>1469.49</v>
      </c>
      <c r="U341" s="38">
        <v>1514.32</v>
      </c>
      <c r="V341" s="38">
        <v>1532.19</v>
      </c>
      <c r="W341" s="38">
        <v>1643.92</v>
      </c>
      <c r="X341" s="38">
        <v>1837.01</v>
      </c>
      <c r="Y341" s="38">
        <v>1844.77</v>
      </c>
      <c r="Z341" s="38">
        <v>0</v>
      </c>
      <c r="AA341" s="2">
        <f>IFERROR(INDEX('Holiday Schedule'!$D$3:$D$24,MATCH(A341,'Holiday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25767.089999999997</v>
      </c>
      <c r="AE341" s="5">
        <f t="shared" si="43"/>
        <v>25767.089999999997</v>
      </c>
      <c r="AG341" s="2">
        <f t="shared" si="44"/>
        <v>11</v>
      </c>
      <c r="AH341" s="2">
        <f t="shared" si="45"/>
        <v>2025</v>
      </c>
      <c r="AJ341" s="5">
        <f t="shared" si="46"/>
        <v>1915.86</v>
      </c>
      <c r="AK341" s="2">
        <f t="shared" si="47"/>
        <v>1</v>
      </c>
    </row>
    <row r="342" spans="1:37">
      <c r="A342" s="17">
        <f>Total_All_Customers!A342</f>
        <v>45991</v>
      </c>
      <c r="B342" s="38">
        <v>1960.09</v>
      </c>
      <c r="C342" s="38">
        <v>2010.88</v>
      </c>
      <c r="D342" s="38">
        <v>2014.02</v>
      </c>
      <c r="E342" s="38">
        <v>2005.22</v>
      </c>
      <c r="F342" s="38">
        <v>1914.41</v>
      </c>
      <c r="G342" s="38">
        <v>1774.82</v>
      </c>
      <c r="H342" s="38">
        <v>1594.47</v>
      </c>
      <c r="I342" s="38">
        <v>152.76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38">
        <v>0</v>
      </c>
      <c r="P342" s="38">
        <v>0</v>
      </c>
      <c r="Q342" s="38">
        <v>733.5</v>
      </c>
      <c r="R342" s="38">
        <v>1555.21</v>
      </c>
      <c r="S342" s="38">
        <v>1549.08</v>
      </c>
      <c r="T342" s="38">
        <v>1519.99</v>
      </c>
      <c r="U342" s="38">
        <v>1520.33</v>
      </c>
      <c r="V342" s="38">
        <v>1519.17</v>
      </c>
      <c r="W342" s="38">
        <v>1580.39</v>
      </c>
      <c r="X342" s="38">
        <v>1637.04</v>
      </c>
      <c r="Y342" s="38">
        <v>1900.03</v>
      </c>
      <c r="Z342" s="38">
        <v>0</v>
      </c>
      <c r="AA342" s="2">
        <f>IFERROR(INDEX('Holiday Schedule'!$D$3:$D$24,MATCH(A342,'Holiday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26941.409999999996</v>
      </c>
      <c r="AE342" s="5">
        <f t="shared" si="43"/>
        <v>26941.409999999996</v>
      </c>
      <c r="AG342" s="2">
        <f t="shared" si="44"/>
        <v>11</v>
      </c>
      <c r="AH342" s="2">
        <f t="shared" si="45"/>
        <v>2025</v>
      </c>
      <c r="AJ342" s="5">
        <f t="shared" si="46"/>
        <v>2014.02</v>
      </c>
      <c r="AK342" s="2">
        <f t="shared" si="47"/>
        <v>3</v>
      </c>
    </row>
    <row r="343" spans="1:37">
      <c r="A343" s="17">
        <f>Total_All_Customers!A343</f>
        <v>45992</v>
      </c>
      <c r="B343" s="38">
        <v>1436.57</v>
      </c>
      <c r="C343" s="38">
        <v>1461.43</v>
      </c>
      <c r="D343" s="38">
        <v>1463.16</v>
      </c>
      <c r="E343" s="38">
        <v>1495.06</v>
      </c>
      <c r="F343" s="38">
        <v>1479.89</v>
      </c>
      <c r="G343" s="38">
        <v>1479.83</v>
      </c>
      <c r="H343" s="38">
        <v>1427.12</v>
      </c>
      <c r="I343" s="38">
        <v>842.84</v>
      </c>
      <c r="J343" s="38">
        <v>0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38">
        <v>0</v>
      </c>
      <c r="Q343" s="38">
        <v>1352.06</v>
      </c>
      <c r="R343" s="38">
        <v>1385.33</v>
      </c>
      <c r="S343" s="38">
        <v>1414.25</v>
      </c>
      <c r="T343" s="38">
        <v>1373.98</v>
      </c>
      <c r="U343" s="38">
        <v>1400.29</v>
      </c>
      <c r="V343" s="38">
        <v>1419.84</v>
      </c>
      <c r="W343" s="38">
        <v>1434.01</v>
      </c>
      <c r="X343" s="38">
        <v>1643.24</v>
      </c>
      <c r="Y343" s="38">
        <v>1674.5900000000001</v>
      </c>
      <c r="Z343" s="38">
        <v>0</v>
      </c>
      <c r="AA343" s="2">
        <f>IFERROR(INDEX('Holiday Schedule'!$D$3:$D$24,MATCH(A343,'Holiday Schedule'!$C$3:$C$24,0)),0)</f>
        <v>0</v>
      </c>
      <c r="AB343" s="2">
        <f t="shared" si="40"/>
        <v>2</v>
      </c>
      <c r="AC343" s="2">
        <f t="shared" si="41"/>
        <v>12265.839999999998</v>
      </c>
      <c r="AD343" s="5">
        <f t="shared" si="42"/>
        <v>11917.65</v>
      </c>
      <c r="AE343" s="5">
        <f t="shared" si="43"/>
        <v>24183.489999999998</v>
      </c>
      <c r="AG343" s="2">
        <f t="shared" si="44"/>
        <v>12</v>
      </c>
      <c r="AH343" s="2">
        <f t="shared" si="45"/>
        <v>2025</v>
      </c>
      <c r="AJ343" s="5">
        <f t="shared" si="46"/>
        <v>1674.5900000000001</v>
      </c>
      <c r="AK343" s="2">
        <f t="shared" si="47"/>
        <v>24</v>
      </c>
    </row>
    <row r="344" spans="1:37">
      <c r="A344" s="17">
        <f>Total_All_Customers!A344</f>
        <v>45993</v>
      </c>
      <c r="B344" s="38">
        <v>1656.22</v>
      </c>
      <c r="C344" s="38">
        <v>1702.69</v>
      </c>
      <c r="D344" s="38">
        <v>1692.05</v>
      </c>
      <c r="E344" s="38">
        <v>1710.96</v>
      </c>
      <c r="F344" s="38">
        <v>1677.76</v>
      </c>
      <c r="G344" s="38">
        <v>1647.31</v>
      </c>
      <c r="H344" s="38">
        <v>1539.11</v>
      </c>
      <c r="I344" s="38">
        <v>932.75</v>
      </c>
      <c r="J344" s="38">
        <v>0</v>
      </c>
      <c r="K344" s="38">
        <v>0</v>
      </c>
      <c r="L344" s="38">
        <v>0</v>
      </c>
      <c r="M344" s="38">
        <v>0</v>
      </c>
      <c r="N344" s="38">
        <v>0</v>
      </c>
      <c r="O344" s="38">
        <v>0</v>
      </c>
      <c r="P344" s="38">
        <v>0</v>
      </c>
      <c r="Q344" s="38">
        <v>1494.34</v>
      </c>
      <c r="R344" s="38">
        <v>1431.31</v>
      </c>
      <c r="S344" s="38">
        <v>1418.55</v>
      </c>
      <c r="T344" s="38">
        <v>1349.57</v>
      </c>
      <c r="U344" s="38">
        <v>1335.96</v>
      </c>
      <c r="V344" s="38">
        <v>1329.74</v>
      </c>
      <c r="W344" s="38">
        <v>1341.18</v>
      </c>
      <c r="X344" s="38">
        <v>1512.1</v>
      </c>
      <c r="Y344" s="38">
        <v>1634.67335357202</v>
      </c>
      <c r="Z344" s="38">
        <v>0</v>
      </c>
      <c r="AA344" s="2">
        <f>IFERROR(INDEX('Holiday Schedule'!$D$3:$D$24,MATCH(A344,'Holiday Schedule'!$C$3:$C$24,0)),0)</f>
        <v>0</v>
      </c>
      <c r="AB344" s="2">
        <f t="shared" si="40"/>
        <v>3</v>
      </c>
      <c r="AC344" s="2">
        <f t="shared" si="41"/>
        <v>12145.5</v>
      </c>
      <c r="AD344" s="5">
        <f t="shared" si="42"/>
        <v>13260.773353572018</v>
      </c>
      <c r="AE344" s="5">
        <f t="shared" si="43"/>
        <v>25406.273353572018</v>
      </c>
      <c r="AG344" s="2">
        <f t="shared" si="44"/>
        <v>12</v>
      </c>
      <c r="AH344" s="2">
        <f t="shared" si="45"/>
        <v>2025</v>
      </c>
      <c r="AJ344" s="5">
        <f t="shared" si="46"/>
        <v>1710.96</v>
      </c>
      <c r="AK344" s="2">
        <f t="shared" si="47"/>
        <v>4</v>
      </c>
    </row>
    <row r="345" spans="1:37">
      <c r="A345" s="17">
        <f>Total_All_Customers!A345</f>
        <v>45994</v>
      </c>
      <c r="B345" s="38">
        <v>1581.27</v>
      </c>
      <c r="C345" s="38">
        <v>1617</v>
      </c>
      <c r="D345" s="38">
        <v>1607.72</v>
      </c>
      <c r="E345" s="38">
        <v>1626.67</v>
      </c>
      <c r="F345" s="38">
        <v>1610.36</v>
      </c>
      <c r="G345" s="38">
        <v>1584.4</v>
      </c>
      <c r="H345" s="38">
        <v>1476.91</v>
      </c>
      <c r="I345" s="38">
        <v>893.71</v>
      </c>
      <c r="J345" s="38">
        <v>0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38">
        <v>0</v>
      </c>
      <c r="Q345" s="38">
        <v>1362.32</v>
      </c>
      <c r="R345" s="38">
        <v>1349.35</v>
      </c>
      <c r="S345" s="38">
        <v>1373.09</v>
      </c>
      <c r="T345" s="38">
        <v>1335.15</v>
      </c>
      <c r="U345" s="38">
        <v>1352.75</v>
      </c>
      <c r="V345" s="38">
        <v>1365.2</v>
      </c>
      <c r="W345" s="38">
        <v>1378.69</v>
      </c>
      <c r="X345" s="38">
        <v>1548.78</v>
      </c>
      <c r="Y345" s="38">
        <v>1505.4129362352</v>
      </c>
      <c r="Z345" s="38">
        <v>0</v>
      </c>
      <c r="AA345" s="2">
        <f>IFERROR(INDEX('Holiday Schedule'!$D$3:$D$24,MATCH(A345,'Holiday Schedule'!$C$3:$C$24,0)),0)</f>
        <v>0</v>
      </c>
      <c r="AB345" s="2">
        <f t="shared" si="40"/>
        <v>4</v>
      </c>
      <c r="AC345" s="2">
        <f t="shared" si="41"/>
        <v>11959.04</v>
      </c>
      <c r="AD345" s="5">
        <f t="shared" si="42"/>
        <v>12609.742936235198</v>
      </c>
      <c r="AE345" s="5">
        <f t="shared" si="43"/>
        <v>24568.782936235199</v>
      </c>
      <c r="AG345" s="2">
        <f t="shared" si="44"/>
        <v>12</v>
      </c>
      <c r="AH345" s="2">
        <f t="shared" si="45"/>
        <v>2025</v>
      </c>
      <c r="AJ345" s="5">
        <f t="shared" si="46"/>
        <v>1626.67</v>
      </c>
      <c r="AK345" s="2">
        <f t="shared" si="47"/>
        <v>4</v>
      </c>
    </row>
    <row r="346" spans="1:37">
      <c r="A346" s="17">
        <f>Total_All_Customers!A346</f>
        <v>45995</v>
      </c>
      <c r="B346" s="38">
        <v>1587.43</v>
      </c>
      <c r="C346" s="38">
        <v>1615.14</v>
      </c>
      <c r="D346" s="38">
        <v>1604.88</v>
      </c>
      <c r="E346" s="38">
        <v>1612.75</v>
      </c>
      <c r="F346" s="38">
        <v>1595.33</v>
      </c>
      <c r="G346" s="38">
        <v>1567.16</v>
      </c>
      <c r="H346" s="38">
        <v>1478.67</v>
      </c>
      <c r="I346" s="38">
        <v>889.05</v>
      </c>
      <c r="J346" s="38">
        <v>0</v>
      </c>
      <c r="K346" s="38">
        <v>0</v>
      </c>
      <c r="L346" s="38">
        <v>0</v>
      </c>
      <c r="M346" s="38">
        <v>0</v>
      </c>
      <c r="N346" s="38">
        <v>0</v>
      </c>
      <c r="O346" s="38">
        <v>0</v>
      </c>
      <c r="P346" s="38">
        <v>0</v>
      </c>
      <c r="Q346" s="38">
        <v>1413.25</v>
      </c>
      <c r="R346" s="38">
        <v>1378.14</v>
      </c>
      <c r="S346" s="38">
        <v>1393.66</v>
      </c>
      <c r="T346" s="38">
        <v>1384.45</v>
      </c>
      <c r="U346" s="38">
        <v>1431.68</v>
      </c>
      <c r="V346" s="38">
        <v>1485.38</v>
      </c>
      <c r="W346" s="38">
        <v>1530.59</v>
      </c>
      <c r="X346" s="38">
        <v>1761.92</v>
      </c>
      <c r="Y346" s="38">
        <v>1532.3567861848201</v>
      </c>
      <c r="Z346" s="38">
        <v>0</v>
      </c>
      <c r="AA346" s="2">
        <f>IFERROR(INDEX('Holiday Schedule'!$D$3:$D$24,MATCH(A346,'Holiday Schedule'!$C$3:$C$24,0)),0)</f>
        <v>0</v>
      </c>
      <c r="AB346" s="2">
        <f t="shared" si="40"/>
        <v>5</v>
      </c>
      <c r="AC346" s="2">
        <f t="shared" si="41"/>
        <v>12668.12</v>
      </c>
      <c r="AD346" s="5">
        <f t="shared" si="42"/>
        <v>12593.716786184823</v>
      </c>
      <c r="AE346" s="5">
        <f t="shared" si="43"/>
        <v>25261.836786184824</v>
      </c>
      <c r="AG346" s="2">
        <f t="shared" si="44"/>
        <v>12</v>
      </c>
      <c r="AH346" s="2">
        <f t="shared" si="45"/>
        <v>2025</v>
      </c>
      <c r="AJ346" s="5">
        <f t="shared" si="46"/>
        <v>1761.92</v>
      </c>
      <c r="AK346" s="2">
        <f t="shared" si="47"/>
        <v>23</v>
      </c>
    </row>
    <row r="347" spans="1:37">
      <c r="A347" s="17">
        <f>Total_All_Customers!A347</f>
        <v>45996</v>
      </c>
      <c r="B347" s="38">
        <v>1886.22</v>
      </c>
      <c r="C347" s="38">
        <v>1926.03</v>
      </c>
      <c r="D347" s="38">
        <v>1942.52</v>
      </c>
      <c r="E347" s="38">
        <v>1971.54</v>
      </c>
      <c r="F347" s="38">
        <v>1929.99</v>
      </c>
      <c r="G347" s="38">
        <v>1873.39</v>
      </c>
      <c r="H347" s="38">
        <v>1760.07</v>
      </c>
      <c r="I347" s="38">
        <v>1029.8599999999999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38">
        <v>0</v>
      </c>
      <c r="Q347" s="38">
        <v>1484.96</v>
      </c>
      <c r="R347" s="38">
        <v>1468.66</v>
      </c>
      <c r="S347" s="38">
        <v>1478.48</v>
      </c>
      <c r="T347" s="38">
        <v>1441.48</v>
      </c>
      <c r="U347" s="38">
        <v>1463.25</v>
      </c>
      <c r="V347" s="38">
        <v>1484.52</v>
      </c>
      <c r="W347" s="38">
        <v>1525.74</v>
      </c>
      <c r="X347" s="38">
        <v>1769.11</v>
      </c>
      <c r="Y347" s="38">
        <v>1770.74520184679</v>
      </c>
      <c r="Z347" s="38">
        <v>0</v>
      </c>
      <c r="AA347" s="2">
        <f>IFERROR(INDEX('Holiday Schedule'!$D$3:$D$24,MATCH(A347,'Holiday Schedule'!$C$3:$C$24,0)),0)</f>
        <v>0</v>
      </c>
      <c r="AB347" s="2">
        <f t="shared" si="40"/>
        <v>6</v>
      </c>
      <c r="AC347" s="2">
        <f t="shared" si="41"/>
        <v>13146.06</v>
      </c>
      <c r="AD347" s="5">
        <f t="shared" si="42"/>
        <v>15060.505201846792</v>
      </c>
      <c r="AE347" s="5">
        <f t="shared" si="43"/>
        <v>28206.565201846792</v>
      </c>
      <c r="AG347" s="2">
        <f t="shared" si="44"/>
        <v>12</v>
      </c>
      <c r="AH347" s="2">
        <f t="shared" si="45"/>
        <v>2025</v>
      </c>
      <c r="AJ347" s="5">
        <f t="shared" si="46"/>
        <v>1971.54</v>
      </c>
      <c r="AK347" s="2">
        <f t="shared" si="47"/>
        <v>4</v>
      </c>
    </row>
    <row r="348" spans="1:37">
      <c r="A348" s="17">
        <f>Total_All_Customers!A348</f>
        <v>45997</v>
      </c>
      <c r="B348" s="38">
        <v>1893.01</v>
      </c>
      <c r="C348" s="38">
        <v>1944.18</v>
      </c>
      <c r="D348" s="38">
        <v>1934.94</v>
      </c>
      <c r="E348" s="38">
        <v>1956.64</v>
      </c>
      <c r="F348" s="38">
        <v>1872.83</v>
      </c>
      <c r="G348" s="38">
        <v>1746.38</v>
      </c>
      <c r="H348" s="38">
        <v>1546.13</v>
      </c>
      <c r="I348" s="38">
        <v>925.6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38">
        <v>0</v>
      </c>
      <c r="Q348" s="38">
        <v>1467.51</v>
      </c>
      <c r="R348" s="38">
        <v>1402.33</v>
      </c>
      <c r="S348" s="38">
        <v>1388.97</v>
      </c>
      <c r="T348" s="38">
        <v>1339.85</v>
      </c>
      <c r="U348" s="38">
        <v>1350.16</v>
      </c>
      <c r="V348" s="38">
        <v>1371.78</v>
      </c>
      <c r="W348" s="38">
        <v>1392.8</v>
      </c>
      <c r="X348" s="38">
        <v>1594.85</v>
      </c>
      <c r="Y348" s="38">
        <v>1778.6219843878901</v>
      </c>
      <c r="Z348" s="38">
        <v>0</v>
      </c>
      <c r="AA348" s="2">
        <f>IFERROR(INDEX('Holiday Schedule'!$D$3:$D$24,MATCH(A348,'Holiday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26906.581984387889</v>
      </c>
      <c r="AE348" s="5">
        <f>SUM(B348:Y348)</f>
        <v>26906.581984387889</v>
      </c>
      <c r="AG348" s="2">
        <f t="shared" si="44"/>
        <v>12</v>
      </c>
      <c r="AH348" s="2">
        <f t="shared" si="45"/>
        <v>2025</v>
      </c>
      <c r="AJ348" s="5">
        <f>MAX(B348:Y348)</f>
        <v>1956.64</v>
      </c>
      <c r="AK348" s="2">
        <f>IF(AE348&gt;0,INDEX(B$8:Y$8,MATCH(AJ348,B348:Y348,0)),"")</f>
        <v>4</v>
      </c>
    </row>
    <row r="349" spans="1:37">
      <c r="A349" s="17">
        <f>Total_All_Customers!A349</f>
        <v>45998</v>
      </c>
      <c r="B349" s="38">
        <v>1675.53</v>
      </c>
      <c r="C349" s="38">
        <v>1713.24</v>
      </c>
      <c r="D349" s="38">
        <v>1714.55</v>
      </c>
      <c r="E349" s="38">
        <v>1746.55</v>
      </c>
      <c r="F349" s="38">
        <v>1697.56</v>
      </c>
      <c r="G349" s="38">
        <v>1615.34</v>
      </c>
      <c r="H349" s="38">
        <v>1466.05</v>
      </c>
      <c r="I349" s="38">
        <v>848.22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>
        <v>0</v>
      </c>
      <c r="P349" s="38">
        <v>0</v>
      </c>
      <c r="Q349" s="38">
        <v>1447.08</v>
      </c>
      <c r="R349" s="38">
        <v>1424.84</v>
      </c>
      <c r="S349" s="38">
        <v>1417.25</v>
      </c>
      <c r="T349" s="38">
        <v>1383.88</v>
      </c>
      <c r="U349" s="38">
        <v>1397.77</v>
      </c>
      <c r="V349" s="38">
        <v>1408</v>
      </c>
      <c r="W349" s="38">
        <v>1424.27</v>
      </c>
      <c r="X349" s="38">
        <v>1583.07</v>
      </c>
      <c r="Y349" s="38">
        <v>1593.81</v>
      </c>
      <c r="Z349" s="38">
        <v>0</v>
      </c>
      <c r="AA349" s="2">
        <f>IFERROR(INDEX('Holiday Schedule'!$D$3:$D$24,MATCH(A349,'Holiday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25557.010000000002</v>
      </c>
      <c r="AE349" s="5">
        <f t="shared" si="43"/>
        <v>25557.010000000002</v>
      </c>
      <c r="AG349" s="2">
        <f t="shared" si="44"/>
        <v>12</v>
      </c>
      <c r="AH349" s="2">
        <f t="shared" si="45"/>
        <v>2025</v>
      </c>
      <c r="AJ349" s="5">
        <f t="shared" si="46"/>
        <v>1746.55</v>
      </c>
      <c r="AK349" s="2">
        <f t="shared" si="47"/>
        <v>4</v>
      </c>
    </row>
    <row r="350" spans="1:37">
      <c r="A350" s="17">
        <f>Total_All_Customers!A350</f>
        <v>45999</v>
      </c>
      <c r="B350" s="38">
        <v>1649.3</v>
      </c>
      <c r="C350" s="38">
        <v>1686.46</v>
      </c>
      <c r="D350" s="38">
        <v>1689.91</v>
      </c>
      <c r="E350" s="38">
        <v>1720.09</v>
      </c>
      <c r="F350" s="38">
        <v>1704.18</v>
      </c>
      <c r="G350" s="38">
        <v>1693.44</v>
      </c>
      <c r="H350" s="38">
        <v>1576.51</v>
      </c>
      <c r="I350" s="38">
        <v>960.98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38">
        <v>0</v>
      </c>
      <c r="P350" s="38">
        <v>0</v>
      </c>
      <c r="Q350" s="38">
        <v>1512.9</v>
      </c>
      <c r="R350" s="38">
        <v>1494.78</v>
      </c>
      <c r="S350" s="38">
        <v>1518.86</v>
      </c>
      <c r="T350" s="38">
        <v>1482.38</v>
      </c>
      <c r="U350" s="38">
        <v>1503.05</v>
      </c>
      <c r="V350" s="38">
        <v>1535.42</v>
      </c>
      <c r="W350" s="38">
        <v>1578.32</v>
      </c>
      <c r="X350" s="38">
        <v>1806.13</v>
      </c>
      <c r="Y350" s="38">
        <v>1809.8507914654699</v>
      </c>
      <c r="Z350" s="38">
        <v>0</v>
      </c>
      <c r="AA350" s="2">
        <f>IFERROR(INDEX('Holiday Schedule'!$D$3:$D$24,MATCH(A350,'Holiday Schedule'!$C$3:$C$24,0)),0)</f>
        <v>0</v>
      </c>
      <c r="AB350" s="2">
        <f t="shared" si="40"/>
        <v>2</v>
      </c>
      <c r="AC350" s="2">
        <f t="shared" si="41"/>
        <v>13392.82</v>
      </c>
      <c r="AD350" s="5">
        <f t="shared" si="42"/>
        <v>13529.740791465472</v>
      </c>
      <c r="AE350" s="5">
        <f t="shared" si="43"/>
        <v>26922.560791465472</v>
      </c>
      <c r="AG350" s="2">
        <f t="shared" si="44"/>
        <v>12</v>
      </c>
      <c r="AH350" s="2">
        <f t="shared" si="45"/>
        <v>2025</v>
      </c>
      <c r="AJ350" s="5">
        <f t="shared" si="46"/>
        <v>1809.8507914654699</v>
      </c>
      <c r="AK350" s="2">
        <f t="shared" si="47"/>
        <v>24</v>
      </c>
    </row>
    <row r="351" spans="1:37">
      <c r="A351" s="17">
        <f>Total_All_Customers!A351</f>
        <v>46000</v>
      </c>
      <c r="B351" s="38">
        <v>1984.27</v>
      </c>
      <c r="C351" s="38">
        <v>2048.9299999999998</v>
      </c>
      <c r="D351" s="38">
        <v>2038.83</v>
      </c>
      <c r="E351" s="38">
        <v>2063.69</v>
      </c>
      <c r="F351" s="38">
        <v>2037.23</v>
      </c>
      <c r="G351" s="38">
        <v>1997.04</v>
      </c>
      <c r="H351" s="38">
        <v>1871.1</v>
      </c>
      <c r="I351" s="38">
        <v>1116.67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38">
        <v>0</v>
      </c>
      <c r="Q351" s="38">
        <v>1555.26</v>
      </c>
      <c r="R351" s="38">
        <v>1545.29</v>
      </c>
      <c r="S351" s="38">
        <v>1556.44</v>
      </c>
      <c r="T351" s="38">
        <v>1513.86</v>
      </c>
      <c r="U351" s="38">
        <v>1550.08</v>
      </c>
      <c r="V351" s="38">
        <v>1573.56</v>
      </c>
      <c r="W351" s="38">
        <v>1583.53</v>
      </c>
      <c r="X351" s="38">
        <v>1764.58</v>
      </c>
      <c r="Y351" s="38">
        <v>1740.66912953159</v>
      </c>
      <c r="Z351" s="38">
        <v>0</v>
      </c>
      <c r="AA351" s="2">
        <f>IFERROR(INDEX('Holiday Schedule'!$D$3:$D$24,MATCH(A351,'Holiday Schedule'!$C$3:$C$24,0)),0)</f>
        <v>0</v>
      </c>
      <c r="AB351" s="2">
        <f t="shared" si="40"/>
        <v>3</v>
      </c>
      <c r="AC351" s="2">
        <f t="shared" si="41"/>
        <v>13759.269999999999</v>
      </c>
      <c r="AD351" s="5">
        <f t="shared" si="42"/>
        <v>15781.759129531585</v>
      </c>
      <c r="AE351" s="5">
        <f t="shared" si="43"/>
        <v>29541.029129531584</v>
      </c>
      <c r="AG351" s="2">
        <f t="shared" si="44"/>
        <v>12</v>
      </c>
      <c r="AH351" s="2">
        <f t="shared" si="45"/>
        <v>2025</v>
      </c>
      <c r="AJ351" s="5">
        <f t="shared" si="46"/>
        <v>2063.69</v>
      </c>
      <c r="AK351" s="2">
        <f t="shared" si="47"/>
        <v>4</v>
      </c>
    </row>
    <row r="352" spans="1:37">
      <c r="A352" s="17">
        <f>Total_All_Customers!A352</f>
        <v>46001</v>
      </c>
      <c r="B352" s="38">
        <v>1736.74</v>
      </c>
      <c r="C352" s="38">
        <v>1743.17</v>
      </c>
      <c r="D352" s="38">
        <v>1730.23</v>
      </c>
      <c r="E352" s="38">
        <v>1754.42</v>
      </c>
      <c r="F352" s="38">
        <v>1705.52</v>
      </c>
      <c r="G352" s="38">
        <v>1652.4</v>
      </c>
      <c r="H352" s="38">
        <v>1528.8</v>
      </c>
      <c r="I352" s="38">
        <v>915.28</v>
      </c>
      <c r="J352" s="38">
        <v>0</v>
      </c>
      <c r="K352" s="38">
        <v>0</v>
      </c>
      <c r="L352" s="38">
        <v>0</v>
      </c>
      <c r="M352" s="38">
        <v>0</v>
      </c>
      <c r="N352" s="38">
        <v>0</v>
      </c>
      <c r="O352" s="38">
        <v>0</v>
      </c>
      <c r="P352" s="38">
        <v>0</v>
      </c>
      <c r="Q352" s="38">
        <v>1389.36</v>
      </c>
      <c r="R352" s="38">
        <v>1332.69</v>
      </c>
      <c r="S352" s="38">
        <v>1330.47</v>
      </c>
      <c r="T352" s="38">
        <v>1274.52</v>
      </c>
      <c r="U352" s="38">
        <v>1262.51</v>
      </c>
      <c r="V352" s="38">
        <v>1246.6199999999999</v>
      </c>
      <c r="W352" s="38">
        <v>1242.02</v>
      </c>
      <c r="X352" s="38">
        <v>1381.83</v>
      </c>
      <c r="Y352" s="38">
        <v>1358.78893287848</v>
      </c>
      <c r="Z352" s="38">
        <v>0</v>
      </c>
      <c r="AA352" s="2">
        <f>IFERROR(INDEX('Holiday Schedule'!$D$3:$D$24,MATCH(A352,'Holiday Schedule'!$C$3:$C$24,0)),0)</f>
        <v>0</v>
      </c>
      <c r="AB352" s="2">
        <f t="shared" si="40"/>
        <v>4</v>
      </c>
      <c r="AC352" s="2">
        <f t="shared" si="41"/>
        <v>11375.300000000001</v>
      </c>
      <c r="AD352" s="5">
        <f t="shared" si="42"/>
        <v>13210.068932878481</v>
      </c>
      <c r="AE352" s="5">
        <f t="shared" si="43"/>
        <v>24585.368932878482</v>
      </c>
      <c r="AG352" s="2">
        <f t="shared" si="44"/>
        <v>12</v>
      </c>
      <c r="AH352" s="2">
        <f t="shared" si="45"/>
        <v>2025</v>
      </c>
      <c r="AJ352" s="5">
        <f t="shared" si="46"/>
        <v>1754.42</v>
      </c>
      <c r="AK352" s="2">
        <f t="shared" si="47"/>
        <v>4</v>
      </c>
    </row>
    <row r="353" spans="1:37">
      <c r="A353" s="17">
        <f>Total_All_Customers!A353</f>
        <v>46002</v>
      </c>
      <c r="B353" s="38">
        <v>1428.65</v>
      </c>
      <c r="C353" s="38">
        <v>1452.62</v>
      </c>
      <c r="D353" s="38">
        <v>1444.67</v>
      </c>
      <c r="E353" s="38">
        <v>1472.74</v>
      </c>
      <c r="F353" s="38">
        <v>1448.97</v>
      </c>
      <c r="G353" s="38">
        <v>1430.23</v>
      </c>
      <c r="H353" s="38">
        <v>1347.92</v>
      </c>
      <c r="I353" s="38">
        <v>817.39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38">
        <v>0</v>
      </c>
      <c r="Q353" s="38">
        <v>1320.77</v>
      </c>
      <c r="R353" s="38">
        <v>1293.71</v>
      </c>
      <c r="S353" s="38">
        <v>1303.27</v>
      </c>
      <c r="T353" s="38">
        <v>1277.28</v>
      </c>
      <c r="U353" s="38">
        <v>1312.47</v>
      </c>
      <c r="V353" s="38">
        <v>1354.1</v>
      </c>
      <c r="W353" s="38">
        <v>1391.11</v>
      </c>
      <c r="X353" s="38">
        <v>1589.93</v>
      </c>
      <c r="Y353" s="38">
        <v>1590.91822736523</v>
      </c>
      <c r="Z353" s="38">
        <v>0</v>
      </c>
      <c r="AA353" s="2">
        <f>IFERROR(INDEX('Holiday Schedule'!$D$3:$D$24,MATCH(A353,'Holiday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23276.748227365231</v>
      </c>
      <c r="AE353" s="5">
        <f t="shared" si="43"/>
        <v>23276.748227365231</v>
      </c>
      <c r="AG353" s="2">
        <f t="shared" si="44"/>
        <v>12</v>
      </c>
      <c r="AH353" s="2">
        <f t="shared" si="45"/>
        <v>2025</v>
      </c>
      <c r="AJ353" s="5">
        <f t="shared" si="46"/>
        <v>1590.91822736523</v>
      </c>
      <c r="AK353" s="2">
        <f t="shared" si="47"/>
        <v>24</v>
      </c>
    </row>
    <row r="354" spans="1:37">
      <c r="A354" s="17">
        <f>Total_All_Customers!A354</f>
        <v>46003</v>
      </c>
      <c r="B354" s="38">
        <v>1684.56</v>
      </c>
      <c r="C354" s="38">
        <v>1726.1</v>
      </c>
      <c r="D354" s="38">
        <v>1723.08</v>
      </c>
      <c r="E354" s="38">
        <v>1749.1</v>
      </c>
      <c r="F354" s="38">
        <v>1711.95</v>
      </c>
      <c r="G354" s="38">
        <v>1662.28</v>
      </c>
      <c r="H354" s="38">
        <v>1549.63</v>
      </c>
      <c r="I354" s="38">
        <v>919.24</v>
      </c>
      <c r="J354" s="38">
        <v>0</v>
      </c>
      <c r="K354" s="38">
        <v>0</v>
      </c>
      <c r="L354" s="38">
        <v>0</v>
      </c>
      <c r="M354" s="38">
        <v>0</v>
      </c>
      <c r="N354" s="38">
        <v>0</v>
      </c>
      <c r="O354" s="38">
        <v>0</v>
      </c>
      <c r="P354" s="38">
        <v>0</v>
      </c>
      <c r="Q354" s="38">
        <v>1367.16</v>
      </c>
      <c r="R354" s="38">
        <v>1344.89</v>
      </c>
      <c r="S354" s="38">
        <v>1333.87</v>
      </c>
      <c r="T354" s="38">
        <v>1288.08</v>
      </c>
      <c r="U354" s="38">
        <v>1306.43</v>
      </c>
      <c r="V354" s="38">
        <v>1332.89</v>
      </c>
      <c r="W354" s="38">
        <v>1365.37</v>
      </c>
      <c r="X354" s="38">
        <v>1573.82</v>
      </c>
      <c r="Y354" s="38">
        <v>1492.9899999999998</v>
      </c>
      <c r="Z354" s="38">
        <v>0</v>
      </c>
      <c r="AA354" s="2">
        <f>IFERROR(INDEX('Holiday Schedule'!$D$3:$D$24,MATCH(A354,'Holiday Schedule'!$C$3:$C$24,0)),0)</f>
        <v>0</v>
      </c>
      <c r="AB354" s="2">
        <f t="shared" si="40"/>
        <v>6</v>
      </c>
      <c r="AC354" s="2">
        <f t="shared" si="41"/>
        <v>11831.75</v>
      </c>
      <c r="AD354" s="5">
        <f t="shared" si="42"/>
        <v>13299.690000000002</v>
      </c>
      <c r="AE354" s="5">
        <f t="shared" si="43"/>
        <v>25131.440000000002</v>
      </c>
      <c r="AG354" s="2">
        <f t="shared" si="44"/>
        <v>12</v>
      </c>
      <c r="AH354" s="2">
        <f t="shared" si="45"/>
        <v>2025</v>
      </c>
      <c r="AJ354" s="5">
        <f t="shared" si="46"/>
        <v>1749.1</v>
      </c>
      <c r="AK354" s="2">
        <f t="shared" si="47"/>
        <v>4</v>
      </c>
    </row>
    <row r="355" spans="1:37">
      <c r="A355" s="17">
        <f>Total_All_Customers!A355</f>
        <v>46004</v>
      </c>
      <c r="B355" s="38">
        <v>1660.81</v>
      </c>
      <c r="C355" s="38">
        <v>1696.17</v>
      </c>
      <c r="D355" s="38">
        <v>1707.21</v>
      </c>
      <c r="E355" s="38">
        <v>1714.63</v>
      </c>
      <c r="F355" s="38">
        <v>1668.12</v>
      </c>
      <c r="G355" s="38">
        <v>1583.52</v>
      </c>
      <c r="H355" s="38">
        <v>1409.47</v>
      </c>
      <c r="I355" s="38">
        <v>839.61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>
        <v>0</v>
      </c>
      <c r="P355" s="38">
        <v>0</v>
      </c>
      <c r="Q355" s="38">
        <v>1308.0899999999999</v>
      </c>
      <c r="R355" s="38">
        <v>1282.3399999999999</v>
      </c>
      <c r="S355" s="38">
        <v>1270.5899999999999</v>
      </c>
      <c r="T355" s="38">
        <v>1221.98</v>
      </c>
      <c r="U355" s="38">
        <v>1237.06</v>
      </c>
      <c r="V355" s="38">
        <v>1257.04</v>
      </c>
      <c r="W355" s="38">
        <v>1298.0999999999999</v>
      </c>
      <c r="X355" s="38">
        <v>1492.17</v>
      </c>
      <c r="Y355" s="38">
        <v>1571.06</v>
      </c>
      <c r="Z355" s="38">
        <v>0</v>
      </c>
      <c r="AA355" s="2">
        <f>IFERROR(INDEX('Holiday Schedule'!$D$3:$D$24,MATCH(A355,'Holiday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24217.970000000005</v>
      </c>
      <c r="AE355" s="5">
        <f t="shared" si="43"/>
        <v>24217.970000000005</v>
      </c>
      <c r="AG355" s="2">
        <f t="shared" si="44"/>
        <v>12</v>
      </c>
      <c r="AH355" s="2">
        <f t="shared" si="45"/>
        <v>2025</v>
      </c>
      <c r="AJ355" s="5">
        <f t="shared" si="46"/>
        <v>1714.63</v>
      </c>
      <c r="AK355" s="2">
        <f t="shared" si="47"/>
        <v>4</v>
      </c>
    </row>
    <row r="356" spans="1:37">
      <c r="A356" s="17">
        <f>Total_All_Customers!A356</f>
        <v>46005</v>
      </c>
      <c r="B356" s="38">
        <v>1565.36</v>
      </c>
      <c r="C356" s="38">
        <v>1604.28</v>
      </c>
      <c r="D356" s="38">
        <v>1602.42</v>
      </c>
      <c r="E356" s="38">
        <v>1609.74</v>
      </c>
      <c r="F356" s="38">
        <v>1556.81</v>
      </c>
      <c r="G356" s="38">
        <v>1481.66</v>
      </c>
      <c r="H356" s="38">
        <v>1346.97</v>
      </c>
      <c r="I356" s="38">
        <v>790.79</v>
      </c>
      <c r="J356" s="38">
        <v>0</v>
      </c>
      <c r="K356" s="38">
        <v>0</v>
      </c>
      <c r="L356" s="38">
        <v>0</v>
      </c>
      <c r="M356" s="38">
        <v>0</v>
      </c>
      <c r="N356" s="38">
        <v>0</v>
      </c>
      <c r="O356" s="38">
        <v>0</v>
      </c>
      <c r="P356" s="38">
        <v>0</v>
      </c>
      <c r="Q356" s="38">
        <v>1360.95</v>
      </c>
      <c r="R356" s="38">
        <v>1350.28</v>
      </c>
      <c r="S356" s="38">
        <v>1334.2</v>
      </c>
      <c r="T356" s="38">
        <v>1311.72</v>
      </c>
      <c r="U356" s="38">
        <v>1327.08</v>
      </c>
      <c r="V356" s="38">
        <v>1348.28</v>
      </c>
      <c r="W356" s="38">
        <v>1382.14</v>
      </c>
      <c r="X356" s="38">
        <v>1558.94</v>
      </c>
      <c r="Y356" s="38">
        <v>1488.61</v>
      </c>
      <c r="Z356" s="38">
        <v>0</v>
      </c>
      <c r="AA356" s="2">
        <f>IFERROR(INDEX('Holiday Schedule'!$D$3:$D$24,MATCH(A356,'Holiday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24020.23</v>
      </c>
      <c r="AE356" s="5">
        <f t="shared" si="43"/>
        <v>24020.23</v>
      </c>
      <c r="AG356" s="2">
        <f t="shared" si="44"/>
        <v>12</v>
      </c>
      <c r="AH356" s="2">
        <f t="shared" si="45"/>
        <v>2025</v>
      </c>
      <c r="AJ356" s="5">
        <f t="shared" si="46"/>
        <v>1609.74</v>
      </c>
      <c r="AK356" s="2">
        <f t="shared" si="47"/>
        <v>4</v>
      </c>
    </row>
    <row r="357" spans="1:37">
      <c r="A357" s="17">
        <f>Total_All_Customers!A357</f>
        <v>46006</v>
      </c>
      <c r="B357" s="38">
        <v>1663.37</v>
      </c>
      <c r="C357" s="38">
        <v>1714.09</v>
      </c>
      <c r="D357" s="38">
        <v>1721.17</v>
      </c>
      <c r="E357" s="38">
        <v>1747.38</v>
      </c>
      <c r="F357" s="38">
        <v>1722.74</v>
      </c>
      <c r="G357" s="38">
        <v>1689.97</v>
      </c>
      <c r="H357" s="38">
        <v>1585.05</v>
      </c>
      <c r="I357" s="38">
        <v>941.39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38">
        <v>0</v>
      </c>
      <c r="P357" s="38">
        <v>0</v>
      </c>
      <c r="Q357" s="38">
        <v>1417.5</v>
      </c>
      <c r="R357" s="38">
        <v>1406.11</v>
      </c>
      <c r="S357" s="38">
        <v>1425.43</v>
      </c>
      <c r="T357" s="38">
        <v>1384.07</v>
      </c>
      <c r="U357" s="38">
        <v>1404.46</v>
      </c>
      <c r="V357" s="38">
        <v>1414.78</v>
      </c>
      <c r="W357" s="38">
        <v>1431.32</v>
      </c>
      <c r="X357" s="38">
        <v>1618.88</v>
      </c>
      <c r="Y357" s="38">
        <v>1606.07187502585</v>
      </c>
      <c r="Z357" s="38">
        <v>0</v>
      </c>
      <c r="AA357" s="2">
        <f>IFERROR(INDEX('Holiday Schedule'!$D$3:$D$24,MATCH(A357,'Holiday Schedule'!$C$3:$C$24,0)),0)</f>
        <v>0</v>
      </c>
      <c r="AB357" s="2">
        <f t="shared" si="40"/>
        <v>2</v>
      </c>
      <c r="AC357" s="2">
        <f t="shared" si="41"/>
        <v>12443.939999999999</v>
      </c>
      <c r="AD357" s="5">
        <f t="shared" si="42"/>
        <v>13449.841875025846</v>
      </c>
      <c r="AE357" s="5">
        <f t="shared" si="43"/>
        <v>25893.781875025845</v>
      </c>
      <c r="AG357" s="2">
        <f t="shared" si="44"/>
        <v>12</v>
      </c>
      <c r="AH357" s="2">
        <f t="shared" si="45"/>
        <v>2025</v>
      </c>
      <c r="AJ357" s="5">
        <f t="shared" si="46"/>
        <v>1747.38</v>
      </c>
      <c r="AK357" s="2">
        <f t="shared" si="47"/>
        <v>4</v>
      </c>
    </row>
    <row r="358" spans="1:37">
      <c r="A358" s="17">
        <f>Total_All_Customers!A358</f>
        <v>46007</v>
      </c>
      <c r="B358" s="38">
        <v>1698.68</v>
      </c>
      <c r="C358" s="38">
        <v>1765.35</v>
      </c>
      <c r="D358" s="38">
        <v>1762.71</v>
      </c>
      <c r="E358" s="38">
        <v>1782.91</v>
      </c>
      <c r="F358" s="38">
        <v>1750.12</v>
      </c>
      <c r="G358" s="38">
        <v>1720.03</v>
      </c>
      <c r="H358" s="38">
        <v>1585.5</v>
      </c>
      <c r="I358" s="38">
        <v>935.15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>
        <v>0</v>
      </c>
      <c r="Q358" s="38">
        <v>1289.58</v>
      </c>
      <c r="R358" s="38">
        <v>1293.3699999999999</v>
      </c>
      <c r="S358" s="38">
        <v>1307.95</v>
      </c>
      <c r="T358" s="38">
        <v>1275.17</v>
      </c>
      <c r="U358" s="38">
        <v>1287.94</v>
      </c>
      <c r="V358" s="38">
        <v>1305.8</v>
      </c>
      <c r="W358" s="38">
        <v>1310.72</v>
      </c>
      <c r="X358" s="38">
        <v>1480.72</v>
      </c>
      <c r="Y358" s="38">
        <v>1455.39098702567</v>
      </c>
      <c r="Z358" s="38">
        <v>0</v>
      </c>
      <c r="AA358" s="2">
        <f>IFERROR(INDEX('Holiday Schedule'!$D$3:$D$24,MATCH(A358,'Holiday Schedule'!$C$3:$C$24,0)),0)</f>
        <v>0</v>
      </c>
      <c r="AB358" s="2">
        <f t="shared" si="40"/>
        <v>3</v>
      </c>
      <c r="AC358" s="2">
        <f t="shared" si="41"/>
        <v>11486.399999999998</v>
      </c>
      <c r="AD358" s="5">
        <f t="shared" si="42"/>
        <v>13520.690987025675</v>
      </c>
      <c r="AE358" s="5">
        <f t="shared" si="43"/>
        <v>25007.090987025673</v>
      </c>
      <c r="AG358" s="2">
        <f t="shared" si="44"/>
        <v>12</v>
      </c>
      <c r="AH358" s="2">
        <f t="shared" si="45"/>
        <v>2025</v>
      </c>
      <c r="AJ358" s="5">
        <f t="shared" si="46"/>
        <v>1782.91</v>
      </c>
      <c r="AK358" s="2">
        <f t="shared" si="47"/>
        <v>4</v>
      </c>
    </row>
    <row r="359" spans="1:37">
      <c r="A359" s="17">
        <f>Total_All_Customers!A359</f>
        <v>46008</v>
      </c>
      <c r="B359" s="38">
        <v>1518.16</v>
      </c>
      <c r="C359" s="38">
        <v>1529.56</v>
      </c>
      <c r="D359" s="38">
        <v>1522</v>
      </c>
      <c r="E359" s="38">
        <v>1532.43</v>
      </c>
      <c r="F359" s="38">
        <v>1501.36</v>
      </c>
      <c r="G359" s="38">
        <v>1468.45</v>
      </c>
      <c r="H359" s="38">
        <v>1360.03</v>
      </c>
      <c r="I359" s="38">
        <v>805.23</v>
      </c>
      <c r="J359" s="38">
        <v>0</v>
      </c>
      <c r="K359" s="38">
        <v>0</v>
      </c>
      <c r="L359" s="38">
        <v>0</v>
      </c>
      <c r="M359" s="38">
        <v>0</v>
      </c>
      <c r="N359" s="38">
        <v>0</v>
      </c>
      <c r="O359" s="38">
        <v>0</v>
      </c>
      <c r="P359" s="38">
        <v>0</v>
      </c>
      <c r="Q359" s="38">
        <v>1241.9000000000001</v>
      </c>
      <c r="R359" s="38">
        <v>1209.8</v>
      </c>
      <c r="S359" s="38">
        <v>1203.01</v>
      </c>
      <c r="T359" s="38">
        <v>1162.01</v>
      </c>
      <c r="U359" s="38">
        <v>1161.73</v>
      </c>
      <c r="V359" s="38">
        <v>1181.45</v>
      </c>
      <c r="W359" s="38">
        <v>1180.4000000000001</v>
      </c>
      <c r="X359" s="38">
        <v>1312.04</v>
      </c>
      <c r="Y359" s="38">
        <v>1293.5960352495999</v>
      </c>
      <c r="Z359" s="38">
        <v>0</v>
      </c>
      <c r="AA359" s="2">
        <f>IFERROR(INDEX('Holiday Schedule'!$D$3:$D$24,MATCH(A359,'Holiday Schedule'!$C$3:$C$24,0)),0)</f>
        <v>0</v>
      </c>
      <c r="AB359" s="2">
        <f t="shared" si="40"/>
        <v>4</v>
      </c>
      <c r="AC359" s="2">
        <f t="shared" si="41"/>
        <v>10457.57</v>
      </c>
      <c r="AD359" s="5">
        <f t="shared" si="42"/>
        <v>11725.586035249606</v>
      </c>
      <c r="AE359" s="5">
        <f t="shared" si="43"/>
        <v>22183.156035249605</v>
      </c>
      <c r="AG359" s="2">
        <f t="shared" si="44"/>
        <v>12</v>
      </c>
      <c r="AH359" s="2">
        <f t="shared" si="45"/>
        <v>2025</v>
      </c>
      <c r="AJ359" s="5">
        <f t="shared" si="46"/>
        <v>1532.43</v>
      </c>
      <c r="AK359" s="2">
        <f t="shared" si="47"/>
        <v>4</v>
      </c>
    </row>
    <row r="360" spans="1:37">
      <c r="A360" s="17">
        <f>Total_All_Customers!A360</f>
        <v>46009</v>
      </c>
      <c r="B360" s="38">
        <v>1360.04</v>
      </c>
      <c r="C360" s="38">
        <v>1400.77</v>
      </c>
      <c r="D360" s="38">
        <v>1404.14</v>
      </c>
      <c r="E360" s="38">
        <v>1425.76</v>
      </c>
      <c r="F360" s="38">
        <v>1445.46</v>
      </c>
      <c r="G360" s="38">
        <v>1430.76</v>
      </c>
      <c r="H360" s="38">
        <v>1357.17</v>
      </c>
      <c r="I360" s="38">
        <v>800.67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1146.55</v>
      </c>
      <c r="R360" s="38">
        <v>1153.02</v>
      </c>
      <c r="S360" s="38">
        <v>1156.79</v>
      </c>
      <c r="T360" s="38">
        <v>1125.75</v>
      </c>
      <c r="U360" s="38">
        <v>1140.1300000000001</v>
      </c>
      <c r="V360" s="38">
        <v>1139.6500000000001</v>
      </c>
      <c r="W360" s="38">
        <v>1144.33</v>
      </c>
      <c r="X360" s="38">
        <v>1272.49</v>
      </c>
      <c r="Y360" s="38">
        <v>1238.9823966154399</v>
      </c>
      <c r="Z360" s="38">
        <v>0</v>
      </c>
      <c r="AA360" s="2">
        <f>IFERROR(INDEX('Holiday Schedule'!$D$3:$D$24,MATCH(A360,'Holiday Schedule'!$C$3:$C$24,0)),0)</f>
        <v>0</v>
      </c>
      <c r="AB360" s="2">
        <f t="shared" si="40"/>
        <v>5</v>
      </c>
      <c r="AC360" s="2">
        <f t="shared" si="41"/>
        <v>10079.379999999999</v>
      </c>
      <c r="AD360" s="5">
        <f t="shared" si="42"/>
        <v>11063.082396615448</v>
      </c>
      <c r="AE360" s="5">
        <f t="shared" si="43"/>
        <v>21142.462396615447</v>
      </c>
      <c r="AG360" s="2">
        <f t="shared" si="44"/>
        <v>12</v>
      </c>
      <c r="AH360" s="2">
        <f t="shared" si="45"/>
        <v>2025</v>
      </c>
      <c r="AJ360" s="5">
        <f t="shared" si="46"/>
        <v>1445.46</v>
      </c>
      <c r="AK360" s="2">
        <f t="shared" si="47"/>
        <v>5</v>
      </c>
    </row>
    <row r="361" spans="1:37">
      <c r="A361" s="17">
        <f>Total_All_Customers!A361</f>
        <v>46010</v>
      </c>
      <c r="B361" s="38">
        <v>1280.24</v>
      </c>
      <c r="C361" s="38">
        <v>1299.95</v>
      </c>
      <c r="D361" s="38">
        <v>1282.45</v>
      </c>
      <c r="E361" s="38">
        <v>1284.5899999999999</v>
      </c>
      <c r="F361" s="38">
        <v>1253.5999999999999</v>
      </c>
      <c r="G361" s="38">
        <v>1238.1099999999999</v>
      </c>
      <c r="H361" s="38">
        <v>1169.58</v>
      </c>
      <c r="I361" s="38">
        <v>708.95</v>
      </c>
      <c r="J361" s="38">
        <v>0</v>
      </c>
      <c r="K361" s="38">
        <v>0</v>
      </c>
      <c r="L361" s="38">
        <v>0</v>
      </c>
      <c r="M361" s="38">
        <v>0</v>
      </c>
      <c r="N361" s="38">
        <v>0</v>
      </c>
      <c r="O361" s="38">
        <v>0</v>
      </c>
      <c r="P361" s="38">
        <v>0</v>
      </c>
      <c r="Q361" s="38">
        <v>1037</v>
      </c>
      <c r="R361" s="38">
        <v>914.3</v>
      </c>
      <c r="S361" s="38">
        <v>858.05</v>
      </c>
      <c r="T361" s="38">
        <v>798.73</v>
      </c>
      <c r="U361" s="38">
        <v>796.3</v>
      </c>
      <c r="V361" s="38">
        <v>824.97</v>
      </c>
      <c r="W361" s="38">
        <v>862.25</v>
      </c>
      <c r="X361" s="38">
        <v>1000.94</v>
      </c>
      <c r="Y361" s="38">
        <v>1320.97</v>
      </c>
      <c r="Z361" s="38">
        <v>0</v>
      </c>
      <c r="AA361" s="2">
        <f>IFERROR(INDEX('Holiday Schedule'!$D$3:$D$24,MATCH(A361,'Holiday Schedule'!$C$3:$C$24,0)),0)</f>
        <v>0</v>
      </c>
      <c r="AB361" s="2">
        <f t="shared" si="40"/>
        <v>6</v>
      </c>
      <c r="AC361" s="2">
        <f t="shared" si="41"/>
        <v>7801.4900000000016</v>
      </c>
      <c r="AD361" s="5">
        <f t="shared" si="42"/>
        <v>10129.489999999998</v>
      </c>
      <c r="AE361" s="5">
        <f t="shared" si="43"/>
        <v>17930.98</v>
      </c>
      <c r="AG361" s="2">
        <f t="shared" si="44"/>
        <v>12</v>
      </c>
      <c r="AH361" s="2">
        <f t="shared" si="45"/>
        <v>2025</v>
      </c>
      <c r="AJ361" s="5">
        <f t="shared" si="46"/>
        <v>1320.97</v>
      </c>
      <c r="AK361" s="2">
        <f t="shared" si="47"/>
        <v>24</v>
      </c>
    </row>
    <row r="362" spans="1:37">
      <c r="A362" s="17">
        <f>Total_All_Customers!A362</f>
        <v>46011</v>
      </c>
      <c r="B362" s="38">
        <v>1087.1400000000001</v>
      </c>
      <c r="C362" s="38">
        <v>1114.28</v>
      </c>
      <c r="D362" s="38">
        <v>1134</v>
      </c>
      <c r="E362" s="38">
        <v>1150.1099999999999</v>
      </c>
      <c r="F362" s="38">
        <v>1129.3699999999999</v>
      </c>
      <c r="G362" s="38">
        <v>1088.1400000000001</v>
      </c>
      <c r="H362" s="38">
        <v>993.32</v>
      </c>
      <c r="I362" s="38">
        <v>605.89</v>
      </c>
      <c r="J362" s="38">
        <v>0</v>
      </c>
      <c r="K362" s="38">
        <v>0</v>
      </c>
      <c r="L362" s="38">
        <v>0</v>
      </c>
      <c r="M362" s="38">
        <v>0</v>
      </c>
      <c r="N362" s="38">
        <v>0</v>
      </c>
      <c r="O362" s="38">
        <v>0</v>
      </c>
      <c r="P362" s="38">
        <v>0</v>
      </c>
      <c r="Q362" s="38">
        <v>1132.57</v>
      </c>
      <c r="R362" s="38">
        <v>1110.82</v>
      </c>
      <c r="S362" s="38">
        <v>1107.33</v>
      </c>
      <c r="T362" s="38">
        <v>1075.48</v>
      </c>
      <c r="U362" s="38">
        <v>1089.54</v>
      </c>
      <c r="V362" s="38">
        <v>1124.3699999999999</v>
      </c>
      <c r="W362" s="38">
        <v>1148.02</v>
      </c>
      <c r="X362" s="38">
        <v>1311.47</v>
      </c>
      <c r="Y362" s="38">
        <v>1005.43</v>
      </c>
      <c r="Z362" s="38">
        <v>0</v>
      </c>
      <c r="AA362" s="2">
        <f>IFERROR(INDEX('Holiday Schedule'!$D$3:$D$24,MATCH(A362,'Holiday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18407.28</v>
      </c>
      <c r="AE362" s="5">
        <f t="shared" si="43"/>
        <v>18407.28</v>
      </c>
      <c r="AG362" s="2">
        <f t="shared" si="44"/>
        <v>12</v>
      </c>
      <c r="AH362" s="2">
        <f t="shared" si="45"/>
        <v>2025</v>
      </c>
      <c r="AJ362" s="5">
        <f t="shared" si="46"/>
        <v>1311.47</v>
      </c>
      <c r="AK362" s="2">
        <f t="shared" si="47"/>
        <v>23</v>
      </c>
    </row>
    <row r="363" spans="1:37">
      <c r="A363" s="17">
        <f>Total_All_Customers!A363</f>
        <v>46012</v>
      </c>
      <c r="B363" s="38">
        <v>1331.88</v>
      </c>
      <c r="C363" s="38">
        <v>1332.63</v>
      </c>
      <c r="D363" s="38">
        <v>1319.11</v>
      </c>
      <c r="E363" s="38">
        <v>1320.04</v>
      </c>
      <c r="F363" s="38">
        <v>1259.1400000000001</v>
      </c>
      <c r="G363" s="38">
        <v>1199.27</v>
      </c>
      <c r="H363" s="38">
        <v>1095.77</v>
      </c>
      <c r="I363" s="38">
        <v>644.34</v>
      </c>
      <c r="J363" s="38">
        <v>0</v>
      </c>
      <c r="K363" s="38">
        <v>0</v>
      </c>
      <c r="L363" s="38">
        <v>0</v>
      </c>
      <c r="M363" s="38">
        <v>0</v>
      </c>
      <c r="N363" s="38">
        <v>0</v>
      </c>
      <c r="O363" s="38">
        <v>0</v>
      </c>
      <c r="P363" s="38">
        <v>0</v>
      </c>
      <c r="Q363" s="38">
        <v>1160.3699999999999</v>
      </c>
      <c r="R363" s="38">
        <v>1176.47</v>
      </c>
      <c r="S363" s="38">
        <v>1177.96</v>
      </c>
      <c r="T363" s="38">
        <v>1164.25</v>
      </c>
      <c r="U363" s="38">
        <v>1184.71</v>
      </c>
      <c r="V363" s="38">
        <v>1208.02</v>
      </c>
      <c r="W363" s="38">
        <v>1229.0999999999999</v>
      </c>
      <c r="X363" s="38">
        <v>1377.9</v>
      </c>
      <c r="Y363" s="38">
        <v>1286.96</v>
      </c>
      <c r="Z363" s="38">
        <v>0</v>
      </c>
      <c r="AA363" s="2">
        <f>IFERROR(INDEX('Holiday Schedule'!$D$3:$D$24,MATCH(A363,'Holiday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20467.919999999998</v>
      </c>
      <c r="AE363" s="5">
        <f t="shared" si="43"/>
        <v>20467.919999999998</v>
      </c>
      <c r="AG363" s="2">
        <f t="shared" si="44"/>
        <v>12</v>
      </c>
      <c r="AH363" s="2">
        <f t="shared" si="45"/>
        <v>2025</v>
      </c>
      <c r="AJ363" s="5">
        <f t="shared" si="46"/>
        <v>1377.9</v>
      </c>
      <c r="AK363" s="2">
        <f t="shared" si="47"/>
        <v>23</v>
      </c>
    </row>
    <row r="364" spans="1:37">
      <c r="A364" s="17">
        <f>Total_All_Customers!A364</f>
        <v>46013</v>
      </c>
      <c r="B364" s="38">
        <v>1452.81</v>
      </c>
      <c r="C364" s="38">
        <v>1487.11</v>
      </c>
      <c r="D364" s="38">
        <v>1519.25</v>
      </c>
      <c r="E364" s="38">
        <v>1544.86</v>
      </c>
      <c r="F364" s="38">
        <v>1518.65</v>
      </c>
      <c r="G364" s="38">
        <v>1496.34</v>
      </c>
      <c r="H364" s="38">
        <v>1412.1</v>
      </c>
      <c r="I364" s="38">
        <v>849.03</v>
      </c>
      <c r="J364" s="38">
        <v>0</v>
      </c>
      <c r="K364" s="38">
        <v>0</v>
      </c>
      <c r="L364" s="38">
        <v>0</v>
      </c>
      <c r="M364" s="38">
        <v>0</v>
      </c>
      <c r="N364" s="38">
        <v>0</v>
      </c>
      <c r="O364" s="38">
        <v>0</v>
      </c>
      <c r="P364" s="38">
        <v>0</v>
      </c>
      <c r="Q364" s="38">
        <v>1307.6199999999999</v>
      </c>
      <c r="R364" s="38">
        <v>1307.1300000000001</v>
      </c>
      <c r="S364" s="38">
        <v>1321.72</v>
      </c>
      <c r="T364" s="38">
        <v>1280.72</v>
      </c>
      <c r="U364" s="38">
        <v>1298.3900000000001</v>
      </c>
      <c r="V364" s="38">
        <v>1310.5</v>
      </c>
      <c r="W364" s="38">
        <v>1334.07</v>
      </c>
      <c r="X364" s="38">
        <v>1506.67</v>
      </c>
      <c r="Y364" s="38">
        <v>1497.66420445583</v>
      </c>
      <c r="Z364" s="38">
        <v>0</v>
      </c>
      <c r="AA364" s="2">
        <f>IFERROR(INDEX('Holiday Schedule'!$D$3:$D$24,MATCH(A364,'Holiday Schedule'!$C$3:$C$24,0)),0)</f>
        <v>0</v>
      </c>
      <c r="AB364" s="2">
        <f t="shared" si="40"/>
        <v>2</v>
      </c>
      <c r="AC364" s="2">
        <f t="shared" si="41"/>
        <v>11515.85</v>
      </c>
      <c r="AD364" s="5">
        <f t="shared" si="42"/>
        <v>11928.784204455829</v>
      </c>
      <c r="AE364" s="5">
        <f t="shared" si="43"/>
        <v>23444.63420445583</v>
      </c>
      <c r="AG364" s="2">
        <f t="shared" si="44"/>
        <v>12</v>
      </c>
      <c r="AH364" s="2">
        <f t="shared" si="45"/>
        <v>2025</v>
      </c>
      <c r="AJ364" s="5">
        <f t="shared" si="46"/>
        <v>1544.86</v>
      </c>
      <c r="AK364" s="2">
        <f t="shared" si="47"/>
        <v>4</v>
      </c>
    </row>
    <row r="365" spans="1:37">
      <c r="A365" s="17">
        <f>Total_All_Customers!A365</f>
        <v>46014</v>
      </c>
      <c r="B365" s="38">
        <v>1567.01</v>
      </c>
      <c r="C365" s="38">
        <v>1600.1</v>
      </c>
      <c r="D365" s="38">
        <v>1587.68</v>
      </c>
      <c r="E365" s="38">
        <v>1619.68</v>
      </c>
      <c r="F365" s="38">
        <v>1571.09</v>
      </c>
      <c r="G365" s="38">
        <v>1537.48</v>
      </c>
      <c r="H365" s="38">
        <v>1407.07</v>
      </c>
      <c r="I365" s="38">
        <v>843.11</v>
      </c>
      <c r="J365" s="38">
        <v>0</v>
      </c>
      <c r="K365" s="38">
        <v>0</v>
      </c>
      <c r="L365" s="38">
        <v>0</v>
      </c>
      <c r="M365" s="38">
        <v>0</v>
      </c>
      <c r="N365" s="38">
        <v>0</v>
      </c>
      <c r="O365" s="38">
        <v>0</v>
      </c>
      <c r="P365" s="38">
        <v>0</v>
      </c>
      <c r="Q365" s="38">
        <v>1327.54</v>
      </c>
      <c r="R365" s="38">
        <v>1251.77</v>
      </c>
      <c r="S365" s="38">
        <v>1246.21</v>
      </c>
      <c r="T365" s="38">
        <v>1204.08</v>
      </c>
      <c r="U365" s="38">
        <v>1219.57</v>
      </c>
      <c r="V365" s="38">
        <v>1240.4000000000001</v>
      </c>
      <c r="W365" s="38">
        <v>1282.8</v>
      </c>
      <c r="X365" s="38">
        <v>1454.02</v>
      </c>
      <c r="Y365" s="38">
        <v>1459.3671504356901</v>
      </c>
      <c r="Z365" s="38">
        <v>0</v>
      </c>
      <c r="AA365" s="2">
        <f>IFERROR(INDEX('Holiday Schedule'!$D$3:$D$24,MATCH(A365,'Holiday Schedule'!$C$3:$C$24,0)),0)</f>
        <v>0</v>
      </c>
      <c r="AB365" s="2">
        <f t="shared" si="40"/>
        <v>3</v>
      </c>
      <c r="AC365" s="2">
        <f t="shared" si="41"/>
        <v>11069.5</v>
      </c>
      <c r="AD365" s="5">
        <f t="shared" si="42"/>
        <v>12349.47715043569</v>
      </c>
      <c r="AE365" s="5">
        <f t="shared" si="43"/>
        <v>23418.97715043569</v>
      </c>
      <c r="AG365" s="2">
        <f t="shared" si="44"/>
        <v>12</v>
      </c>
      <c r="AH365" s="2">
        <f t="shared" si="45"/>
        <v>2025</v>
      </c>
      <c r="AJ365" s="5">
        <f t="shared" si="46"/>
        <v>1619.68</v>
      </c>
      <c r="AK365" s="2">
        <f t="shared" si="47"/>
        <v>4</v>
      </c>
    </row>
    <row r="366" spans="1:37">
      <c r="A366" s="17">
        <f>Total_All_Customers!A366</f>
        <v>46015</v>
      </c>
      <c r="B366" s="38">
        <v>1527.79</v>
      </c>
      <c r="C366" s="38">
        <v>1572.54</v>
      </c>
      <c r="D366" s="38">
        <v>1550.44</v>
      </c>
      <c r="E366" s="38">
        <v>1575.03</v>
      </c>
      <c r="F366" s="38">
        <v>1520.82</v>
      </c>
      <c r="G366" s="38">
        <v>1474.84</v>
      </c>
      <c r="H366" s="38">
        <v>1325.81</v>
      </c>
      <c r="I366" s="38">
        <v>808.02</v>
      </c>
      <c r="J366" s="38">
        <v>0</v>
      </c>
      <c r="K366" s="38">
        <v>0</v>
      </c>
      <c r="L366" s="38">
        <v>0</v>
      </c>
      <c r="M366" s="38">
        <v>0</v>
      </c>
      <c r="N366" s="38">
        <v>0</v>
      </c>
      <c r="O366" s="38">
        <v>0</v>
      </c>
      <c r="P366" s="38">
        <v>0</v>
      </c>
      <c r="Q366" s="38">
        <v>1304.42</v>
      </c>
      <c r="R366" s="38">
        <v>1248.3800000000001</v>
      </c>
      <c r="S366" s="38">
        <v>1224.6199999999999</v>
      </c>
      <c r="T366" s="38">
        <v>1188.3599999999999</v>
      </c>
      <c r="U366" s="38">
        <v>1213.96</v>
      </c>
      <c r="V366" s="38">
        <v>1266.45</v>
      </c>
      <c r="W366" s="38">
        <v>1334.05</v>
      </c>
      <c r="X366" s="38">
        <v>1560.27</v>
      </c>
      <c r="Y366" s="38">
        <v>1361.9349999999999</v>
      </c>
      <c r="Z366" s="38">
        <v>0</v>
      </c>
      <c r="AA366" s="2">
        <f>IFERROR(INDEX('Holiday Schedule'!$D$3:$D$24,MATCH(A366,'Holiday Schedule'!$C$3:$C$24,0)),0)</f>
        <v>0</v>
      </c>
      <c r="AB366" s="2">
        <f t="shared" si="40"/>
        <v>4</v>
      </c>
      <c r="AC366" s="2">
        <f t="shared" si="41"/>
        <v>11148.53</v>
      </c>
      <c r="AD366" s="5">
        <f t="shared" si="42"/>
        <v>11909.205</v>
      </c>
      <c r="AE366" s="5">
        <f t="shared" si="43"/>
        <v>23057.735000000001</v>
      </c>
      <c r="AG366" s="2">
        <f t="shared" si="44"/>
        <v>12</v>
      </c>
      <c r="AH366" s="2">
        <f t="shared" si="45"/>
        <v>2025</v>
      </c>
      <c r="AJ366" s="5">
        <f t="shared" si="46"/>
        <v>1575.03</v>
      </c>
      <c r="AK366" s="2">
        <f t="shared" si="47"/>
        <v>4</v>
      </c>
    </row>
    <row r="367" spans="1:37">
      <c r="A367" s="17">
        <f>Total_All_Customers!A367</f>
        <v>46016</v>
      </c>
      <c r="B367" s="38">
        <v>1651.48</v>
      </c>
      <c r="C367" s="38">
        <v>1668.76</v>
      </c>
      <c r="D367" s="38">
        <v>1659.67</v>
      </c>
      <c r="E367" s="38">
        <v>1649.43</v>
      </c>
      <c r="F367" s="38">
        <v>1574.49</v>
      </c>
      <c r="G367" s="38">
        <v>1477.61</v>
      </c>
      <c r="H367" s="38">
        <v>1304.6600000000001</v>
      </c>
      <c r="I367" s="38">
        <v>795.25</v>
      </c>
      <c r="J367" s="38">
        <v>0</v>
      </c>
      <c r="K367" s="38">
        <v>0</v>
      </c>
      <c r="L367" s="38">
        <v>0</v>
      </c>
      <c r="M367" s="38">
        <v>0</v>
      </c>
      <c r="N367" s="38">
        <v>0</v>
      </c>
      <c r="O367" s="38">
        <v>0</v>
      </c>
      <c r="P367" s="38">
        <v>0</v>
      </c>
      <c r="Q367" s="38">
        <v>1228.02</v>
      </c>
      <c r="R367" s="38">
        <v>1175.3800000000001</v>
      </c>
      <c r="S367" s="38">
        <v>1157.93</v>
      </c>
      <c r="T367" s="38">
        <v>1124.29</v>
      </c>
      <c r="U367" s="38">
        <v>1162.8</v>
      </c>
      <c r="V367" s="38">
        <v>1207</v>
      </c>
      <c r="W367" s="38">
        <v>1269.6300000000001</v>
      </c>
      <c r="X367" s="38">
        <v>1483.63</v>
      </c>
      <c r="Y367" s="38">
        <v>1553.12</v>
      </c>
      <c r="Z367" s="38">
        <v>0</v>
      </c>
      <c r="AA367" s="2">
        <f>IFERROR(INDEX('Holiday Schedule'!$D$3:$D$24,MATCH(A367,'Holiday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23143.15</v>
      </c>
      <c r="AE367" s="5">
        <f t="shared" si="43"/>
        <v>23143.15</v>
      </c>
      <c r="AG367" s="2">
        <f t="shared" si="44"/>
        <v>12</v>
      </c>
      <c r="AH367" s="2">
        <f t="shared" si="45"/>
        <v>2025</v>
      </c>
      <c r="AJ367" s="5">
        <f t="shared" si="46"/>
        <v>1668.76</v>
      </c>
      <c r="AK367" s="2">
        <f t="shared" si="47"/>
        <v>2</v>
      </c>
    </row>
    <row r="368" spans="1:37">
      <c r="A368" s="17">
        <f>Total_All_Customers!A368</f>
        <v>46017</v>
      </c>
      <c r="B368" s="38">
        <v>1619.5</v>
      </c>
      <c r="C368" s="38">
        <v>1665.57</v>
      </c>
      <c r="D368" s="38">
        <v>1686.5</v>
      </c>
      <c r="E368" s="38">
        <v>1713</v>
      </c>
      <c r="F368" s="38">
        <v>1666.36</v>
      </c>
      <c r="G368" s="38">
        <v>1597.65</v>
      </c>
      <c r="H368" s="38">
        <v>1417.61</v>
      </c>
      <c r="I368" s="38">
        <v>855.73</v>
      </c>
      <c r="J368" s="38">
        <v>0</v>
      </c>
      <c r="K368" s="38">
        <v>0</v>
      </c>
      <c r="L368" s="38">
        <v>0</v>
      </c>
      <c r="M368" s="38">
        <v>0</v>
      </c>
      <c r="N368" s="38">
        <v>0</v>
      </c>
      <c r="O368" s="38">
        <v>0</v>
      </c>
      <c r="P368" s="38">
        <v>0</v>
      </c>
      <c r="Q368" s="38">
        <v>1354.79</v>
      </c>
      <c r="R368" s="38">
        <v>1320.88</v>
      </c>
      <c r="S368" s="38">
        <v>1321.97</v>
      </c>
      <c r="T368" s="38">
        <v>1286.83</v>
      </c>
      <c r="U368" s="38">
        <v>1310.86</v>
      </c>
      <c r="V368" s="38">
        <v>1333.06</v>
      </c>
      <c r="W368" s="38">
        <v>1392.39</v>
      </c>
      <c r="X368" s="38">
        <v>1608.76</v>
      </c>
      <c r="Y368" s="38">
        <v>1407.7849999999999</v>
      </c>
      <c r="Z368" s="38">
        <v>0</v>
      </c>
      <c r="AA368" s="2">
        <f>IFERROR(INDEX('Holiday Schedule'!$D$3:$D$24,MATCH(A368,'Holiday Schedule'!$C$3:$C$24,0)),0)</f>
        <v>0</v>
      </c>
      <c r="AB368" s="2">
        <f t="shared" si="40"/>
        <v>6</v>
      </c>
      <c r="AC368" s="2">
        <f t="shared" si="41"/>
        <v>11785.269999999999</v>
      </c>
      <c r="AD368" s="5">
        <f t="shared" si="42"/>
        <v>12773.975</v>
      </c>
      <c r="AE368" s="5">
        <f t="shared" si="43"/>
        <v>24559.244999999999</v>
      </c>
      <c r="AG368" s="2">
        <f t="shared" si="44"/>
        <v>12</v>
      </c>
      <c r="AH368" s="2">
        <f t="shared" si="45"/>
        <v>2025</v>
      </c>
      <c r="AJ368" s="5">
        <f t="shared" si="46"/>
        <v>1713</v>
      </c>
      <c r="AK368" s="2">
        <f t="shared" si="47"/>
        <v>4</v>
      </c>
    </row>
    <row r="369" spans="1:37">
      <c r="A369" s="17">
        <f>Total_All_Customers!A369</f>
        <v>46018</v>
      </c>
      <c r="B369" s="38">
        <v>1752.69</v>
      </c>
      <c r="C369" s="38">
        <v>1799.83</v>
      </c>
      <c r="D369" s="38">
        <v>1786.55</v>
      </c>
      <c r="E369" s="38">
        <v>1808.45</v>
      </c>
      <c r="F369" s="38">
        <v>1735.81</v>
      </c>
      <c r="G369" s="38">
        <v>1619.62</v>
      </c>
      <c r="H369" s="38">
        <v>1431.91</v>
      </c>
      <c r="I369" s="38">
        <v>860.49</v>
      </c>
      <c r="J369" s="38">
        <v>0</v>
      </c>
      <c r="K369" s="38">
        <v>0</v>
      </c>
      <c r="L369" s="38">
        <v>0</v>
      </c>
      <c r="M369" s="38">
        <v>0</v>
      </c>
      <c r="N369" s="38">
        <v>0</v>
      </c>
      <c r="O369" s="38">
        <v>0</v>
      </c>
      <c r="P369" s="38">
        <v>0</v>
      </c>
      <c r="Q369" s="38">
        <v>1359.95</v>
      </c>
      <c r="R369" s="38">
        <v>1311.74</v>
      </c>
      <c r="S369" s="38">
        <v>1320.39</v>
      </c>
      <c r="T369" s="38">
        <v>1281.04</v>
      </c>
      <c r="U369" s="38">
        <v>1305.98</v>
      </c>
      <c r="V369" s="38">
        <v>1339.93</v>
      </c>
      <c r="W369" s="38">
        <v>1381.41</v>
      </c>
      <c r="X369" s="38">
        <v>1610.34</v>
      </c>
      <c r="Y369" s="38">
        <v>1629.82</v>
      </c>
      <c r="Z369" s="38">
        <v>0</v>
      </c>
      <c r="AA369" s="2">
        <f>IFERROR(INDEX('Holiday Schedule'!$D$3:$D$24,MATCH(A369,'Holiday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25335.95</v>
      </c>
      <c r="AE369" s="5">
        <f t="shared" si="43"/>
        <v>25335.95</v>
      </c>
      <c r="AG369" s="2">
        <f t="shared" si="44"/>
        <v>12</v>
      </c>
      <c r="AH369" s="2">
        <f t="shared" si="45"/>
        <v>2025</v>
      </c>
      <c r="AJ369" s="5">
        <f t="shared" si="46"/>
        <v>1808.45</v>
      </c>
      <c r="AK369" s="2">
        <f t="shared" si="47"/>
        <v>4</v>
      </c>
    </row>
    <row r="370" spans="1:37">
      <c r="A370" s="17">
        <f>Total_All_Customers!A370</f>
        <v>46019</v>
      </c>
      <c r="B370" s="38">
        <v>1711</v>
      </c>
      <c r="C370" s="38">
        <v>1754.9</v>
      </c>
      <c r="D370" s="38">
        <v>1763.77</v>
      </c>
      <c r="E370" s="38">
        <v>1764.14</v>
      </c>
      <c r="F370" s="38">
        <v>1708.84</v>
      </c>
      <c r="G370" s="38">
        <v>1608.24</v>
      </c>
      <c r="H370" s="38">
        <v>1438.2</v>
      </c>
      <c r="I370" s="38">
        <v>831.3</v>
      </c>
      <c r="J370" s="38">
        <v>0</v>
      </c>
      <c r="K370" s="38">
        <v>0</v>
      </c>
      <c r="L370" s="38">
        <v>0</v>
      </c>
      <c r="M370" s="38">
        <v>0</v>
      </c>
      <c r="N370" s="38">
        <v>0</v>
      </c>
      <c r="O370" s="38">
        <v>0</v>
      </c>
      <c r="P370" s="38">
        <v>0</v>
      </c>
      <c r="Q370" s="38">
        <v>1246.24</v>
      </c>
      <c r="R370" s="38">
        <v>1233.05</v>
      </c>
      <c r="S370" s="38">
        <v>1236.29</v>
      </c>
      <c r="T370" s="38">
        <v>1196.2</v>
      </c>
      <c r="U370" s="38">
        <v>1211.8599999999999</v>
      </c>
      <c r="V370" s="38">
        <v>1235.73</v>
      </c>
      <c r="W370" s="38">
        <v>1256.58</v>
      </c>
      <c r="X370" s="38">
        <v>1436.4</v>
      </c>
      <c r="Y370" s="38">
        <v>1619.76</v>
      </c>
      <c r="Z370" s="38">
        <v>0</v>
      </c>
      <c r="AA370" s="2">
        <f>IFERROR(INDEX('Holiday Schedule'!$D$3:$D$24,MATCH(A370,'Holiday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24252.499999999996</v>
      </c>
      <c r="AE370" s="5">
        <f t="shared" si="43"/>
        <v>24252.499999999996</v>
      </c>
      <c r="AG370" s="2">
        <f t="shared" si="44"/>
        <v>12</v>
      </c>
      <c r="AH370" s="2">
        <f t="shared" si="45"/>
        <v>2025</v>
      </c>
      <c r="AJ370" s="5">
        <f t="shared" si="46"/>
        <v>1764.14</v>
      </c>
      <c r="AK370" s="2">
        <f t="shared" si="47"/>
        <v>4</v>
      </c>
    </row>
    <row r="371" spans="1:37">
      <c r="A371" s="17">
        <f>Total_All_Customers!A371</f>
        <v>46020</v>
      </c>
      <c r="B371" s="38">
        <v>1513.94</v>
      </c>
      <c r="C371" s="38">
        <v>1552.47</v>
      </c>
      <c r="D371" s="38">
        <v>1530.75</v>
      </c>
      <c r="E371" s="38">
        <v>1542.1</v>
      </c>
      <c r="F371" s="38">
        <v>1480.86</v>
      </c>
      <c r="G371" s="38">
        <v>1400.78</v>
      </c>
      <c r="H371" s="38">
        <v>1283.9000000000001</v>
      </c>
      <c r="I371" s="38">
        <v>769.7</v>
      </c>
      <c r="J371" s="38">
        <v>0</v>
      </c>
      <c r="K371" s="38">
        <v>0</v>
      </c>
      <c r="L371" s="38">
        <v>0</v>
      </c>
      <c r="M371" s="38">
        <v>0</v>
      </c>
      <c r="N371" s="38">
        <v>0</v>
      </c>
      <c r="O371" s="38">
        <v>0</v>
      </c>
      <c r="P371" s="38">
        <v>0</v>
      </c>
      <c r="Q371" s="38">
        <v>1246.6199999999999</v>
      </c>
      <c r="R371" s="38">
        <v>1176.5</v>
      </c>
      <c r="S371" s="38">
        <v>1144.21</v>
      </c>
      <c r="T371" s="38">
        <v>1087.8499999999999</v>
      </c>
      <c r="U371" s="38">
        <v>1086.18</v>
      </c>
      <c r="V371" s="38">
        <v>1071.72</v>
      </c>
      <c r="W371" s="38">
        <v>1090.3599999999999</v>
      </c>
      <c r="X371" s="38">
        <v>1231.8</v>
      </c>
      <c r="Y371" s="38">
        <v>1213.3381406122901</v>
      </c>
      <c r="Z371" s="38">
        <v>0</v>
      </c>
      <c r="AA371" s="2">
        <f>IFERROR(INDEX('Holiday Schedule'!$D$3:$D$24,MATCH(A371,'Holiday Schedule'!$C$3:$C$24,0)),0)</f>
        <v>0</v>
      </c>
      <c r="AB371" s="2">
        <f t="shared" si="40"/>
        <v>2</v>
      </c>
      <c r="AC371" s="2">
        <f t="shared" si="41"/>
        <v>9904.9399999999987</v>
      </c>
      <c r="AD371" s="5">
        <f t="shared" si="42"/>
        <v>11518.138140612289</v>
      </c>
      <c r="AE371" s="5">
        <f t="shared" si="43"/>
        <v>21423.078140612288</v>
      </c>
      <c r="AG371" s="2">
        <f t="shared" si="44"/>
        <v>12</v>
      </c>
      <c r="AH371" s="2">
        <f t="shared" si="45"/>
        <v>2025</v>
      </c>
      <c r="AJ371" s="5">
        <f t="shared" si="46"/>
        <v>1552.47</v>
      </c>
      <c r="AK371" s="2">
        <f t="shared" si="47"/>
        <v>2</v>
      </c>
    </row>
    <row r="372" spans="1:37">
      <c r="A372" s="17">
        <f>Total_All_Customers!A372</f>
        <v>46021</v>
      </c>
      <c r="B372" s="38">
        <v>1317.96</v>
      </c>
      <c r="C372" s="38">
        <v>1357.2</v>
      </c>
      <c r="D372" s="38">
        <v>1364.82</v>
      </c>
      <c r="E372" s="38">
        <v>1384.2</v>
      </c>
      <c r="F372" s="38">
        <v>1369.8</v>
      </c>
      <c r="G372" s="38">
        <v>1328.97</v>
      </c>
      <c r="H372" s="38">
        <v>1245.49</v>
      </c>
      <c r="I372" s="38">
        <v>767.15</v>
      </c>
      <c r="J372" s="38">
        <v>0</v>
      </c>
      <c r="K372" s="38">
        <v>0</v>
      </c>
      <c r="L372" s="38">
        <v>0</v>
      </c>
      <c r="M372" s="38">
        <v>0</v>
      </c>
      <c r="N372" s="38">
        <v>0</v>
      </c>
      <c r="O372" s="38">
        <v>0</v>
      </c>
      <c r="P372" s="38">
        <v>0</v>
      </c>
      <c r="Q372" s="38">
        <v>1309.43</v>
      </c>
      <c r="R372" s="38">
        <v>1290.6300000000001</v>
      </c>
      <c r="S372" s="38">
        <v>1292.5999999999999</v>
      </c>
      <c r="T372" s="38">
        <v>1251.3800000000001</v>
      </c>
      <c r="U372" s="38">
        <v>1276.08</v>
      </c>
      <c r="V372" s="38">
        <v>1294.92</v>
      </c>
      <c r="W372" s="38">
        <v>1336.48</v>
      </c>
      <c r="X372" s="38">
        <v>1539.17</v>
      </c>
      <c r="Y372" s="38">
        <v>1548.7942459297501</v>
      </c>
      <c r="Z372" s="38">
        <v>0</v>
      </c>
      <c r="AA372" s="2">
        <f>IFERROR(INDEX('Holiday Schedule'!$D$3:$D$24,MATCH(A372,'Holiday Schedule'!$C$3:$C$24,0)),0)</f>
        <v>0</v>
      </c>
      <c r="AB372" s="2">
        <f t="shared" si="40"/>
        <v>3</v>
      </c>
      <c r="AC372" s="2">
        <f t="shared" si="41"/>
        <v>11357.839999999998</v>
      </c>
      <c r="AD372" s="5">
        <f t="shared" si="42"/>
        <v>10917.234245929749</v>
      </c>
      <c r="AE372" s="5">
        <f t="shared" si="43"/>
        <v>22275.074245929747</v>
      </c>
      <c r="AG372" s="2">
        <f t="shared" si="44"/>
        <v>12</v>
      </c>
      <c r="AH372" s="2">
        <f t="shared" si="45"/>
        <v>2025</v>
      </c>
      <c r="AJ372" s="5">
        <f t="shared" si="46"/>
        <v>1548.7942459297501</v>
      </c>
      <c r="AK372" s="2">
        <f t="shared" si="47"/>
        <v>24</v>
      </c>
    </row>
    <row r="373" spans="1:37">
      <c r="A373" s="17">
        <f>Total_All_Customers!A373</f>
        <v>46022</v>
      </c>
      <c r="B373" s="38">
        <v>1673.75</v>
      </c>
      <c r="C373" s="38">
        <v>1711.3871428571431</v>
      </c>
      <c r="D373" s="38">
        <v>1708.5457142857142</v>
      </c>
      <c r="E373" s="38">
        <v>1731.4528571428568</v>
      </c>
      <c r="F373" s="38">
        <v>1694.8171428571427</v>
      </c>
      <c r="G373" s="38">
        <v>1644.8300000000002</v>
      </c>
      <c r="H373" s="38">
        <v>1527.7228571428568</v>
      </c>
      <c r="I373" s="38">
        <v>908.86142857142863</v>
      </c>
      <c r="J373" s="38">
        <v>0</v>
      </c>
      <c r="K373" s="38">
        <v>0</v>
      </c>
      <c r="L373" s="38">
        <v>0</v>
      </c>
      <c r="M373" s="38">
        <v>0</v>
      </c>
      <c r="N373" s="38">
        <v>0</v>
      </c>
      <c r="O373" s="38">
        <v>0</v>
      </c>
      <c r="P373" s="38">
        <v>0</v>
      </c>
      <c r="Q373" s="38">
        <v>1431.6457142857141</v>
      </c>
      <c r="R373" s="38">
        <v>1405.7085714285713</v>
      </c>
      <c r="S373" s="38">
        <v>1412.0357142857142</v>
      </c>
      <c r="T373" s="38">
        <v>1372.6228571428571</v>
      </c>
      <c r="U373" s="38">
        <v>1390.2657142857145</v>
      </c>
      <c r="V373" s="38">
        <v>1409.2085714285715</v>
      </c>
      <c r="W373" s="38">
        <v>1432.4685714285715</v>
      </c>
      <c r="X373" s="38">
        <v>1630.4385714285713</v>
      </c>
      <c r="Y373" s="38">
        <v>1253.7850000000001</v>
      </c>
      <c r="Z373" s="38">
        <v>0</v>
      </c>
      <c r="AA373" s="2">
        <f>IFERROR(INDEX('Holiday Schedule'!$D$3:$D$24,MATCH(A373,'Holiday Schedule'!$C$3:$C$24,0)),0)</f>
        <v>0</v>
      </c>
      <c r="AB373" s="2">
        <f t="shared" si="40"/>
        <v>4</v>
      </c>
      <c r="AC373" s="2">
        <f t="shared" si="41"/>
        <v>12393.255714285713</v>
      </c>
      <c r="AD373" s="5">
        <f t="shared" si="42"/>
        <v>12946.290714285713</v>
      </c>
      <c r="AE373" s="5">
        <f t="shared" si="43"/>
        <v>25339.546428571426</v>
      </c>
      <c r="AG373" s="2">
        <f t="shared" si="44"/>
        <v>12</v>
      </c>
      <c r="AH373" s="2">
        <f t="shared" si="45"/>
        <v>2025</v>
      </c>
      <c r="AJ373" s="5">
        <f t="shared" si="46"/>
        <v>1731.4528571428568</v>
      </c>
      <c r="AK373" s="2">
        <f t="shared" si="47"/>
        <v>4</v>
      </c>
    </row>
    <row r="374" spans="1:37">
      <c r="A374" s="17">
        <f>Total_All_Customers!A374</f>
        <v>46023</v>
      </c>
      <c r="B374" s="38">
        <v>1704.1399999999999</v>
      </c>
      <c r="C374" s="38">
        <v>1743.5342857142855</v>
      </c>
      <c r="D374" s="38">
        <v>1740.9385714285713</v>
      </c>
      <c r="E374" s="38">
        <v>1763.6</v>
      </c>
      <c r="F374" s="38">
        <v>1726.8585714285714</v>
      </c>
      <c r="G374" s="38">
        <v>1675.3457142857144</v>
      </c>
      <c r="H374" s="38">
        <v>1549.0642857142859</v>
      </c>
      <c r="I374" s="38">
        <v>925.73857142857139</v>
      </c>
      <c r="J374" s="38">
        <v>0</v>
      </c>
      <c r="K374" s="38">
        <v>0</v>
      </c>
      <c r="L374" s="38">
        <v>0</v>
      </c>
      <c r="M374" s="38">
        <v>0</v>
      </c>
      <c r="N374" s="38">
        <v>0</v>
      </c>
      <c r="O374" s="38">
        <v>0</v>
      </c>
      <c r="P374" s="38">
        <v>0</v>
      </c>
      <c r="Q374" s="38">
        <v>1454.6228571428569</v>
      </c>
      <c r="R374" s="38">
        <v>1421.3442857142857</v>
      </c>
      <c r="S374" s="38">
        <v>1426.98</v>
      </c>
      <c r="T374" s="38">
        <v>1388.1085714285716</v>
      </c>
      <c r="U374" s="38">
        <v>1404.9457142857141</v>
      </c>
      <c r="V374" s="38">
        <v>1425.7199999999998</v>
      </c>
      <c r="W374" s="38">
        <v>1453.0842857142857</v>
      </c>
      <c r="X374" s="38">
        <v>1653.7085714285713</v>
      </c>
      <c r="Y374" s="38">
        <v>1299.4524999999999</v>
      </c>
      <c r="Z374" s="38">
        <v>0</v>
      </c>
      <c r="AA374" s="2">
        <f>IFERROR(INDEX('Holiday Schedule'!$D$3:$D$24,MATCH(A374,'Holiday Schedule'!$C$3:$C$24,0)),0)</f>
        <v>0</v>
      </c>
      <c r="AB374" s="2">
        <f t="shared" si="40"/>
        <v>5</v>
      </c>
      <c r="AC374" s="2">
        <f t="shared" si="41"/>
        <v>12554.252857142856</v>
      </c>
      <c r="AD374" s="5">
        <f t="shared" si="42"/>
        <v>13202.93392857143</v>
      </c>
      <c r="AE374" s="5">
        <f t="shared" si="43"/>
        <v>25757.186785714286</v>
      </c>
      <c r="AG374" s="2">
        <f t="shared" si="44"/>
        <v>1</v>
      </c>
      <c r="AH374" s="2">
        <f t="shared" si="45"/>
        <v>2026</v>
      </c>
      <c r="AJ374" s="5">
        <f t="shared" si="46"/>
        <v>1763.6</v>
      </c>
      <c r="AK374" s="2">
        <f t="shared" si="47"/>
        <v>4</v>
      </c>
    </row>
    <row r="375" spans="1:37">
      <c r="A375" s="17">
        <f>Total_All_Customers!A375</f>
        <v>46024</v>
      </c>
      <c r="B375" s="38">
        <v>1751.0042857142857</v>
      </c>
      <c r="C375" s="38">
        <v>1792.9971428571428</v>
      </c>
      <c r="D375" s="38">
        <v>1790.4785714285715</v>
      </c>
      <c r="E375" s="38">
        <v>1813.99</v>
      </c>
      <c r="F375" s="38">
        <v>1778.2114285714285</v>
      </c>
      <c r="G375" s="38">
        <v>1725.3071428571432</v>
      </c>
      <c r="H375" s="38">
        <v>1596.4914285714287</v>
      </c>
      <c r="I375" s="38">
        <v>952.01285714285711</v>
      </c>
      <c r="J375" s="38">
        <v>0</v>
      </c>
      <c r="K375" s="38">
        <v>0</v>
      </c>
      <c r="L375" s="38">
        <v>0</v>
      </c>
      <c r="M375" s="38">
        <v>0</v>
      </c>
      <c r="N375" s="38">
        <v>0</v>
      </c>
      <c r="O375" s="38">
        <v>0</v>
      </c>
      <c r="P375" s="38">
        <v>0</v>
      </c>
      <c r="Q375" s="38">
        <v>1463.3257142857144</v>
      </c>
      <c r="R375" s="38">
        <v>1437.6271428571429</v>
      </c>
      <c r="S375" s="38">
        <v>1446.6785714285713</v>
      </c>
      <c r="T375" s="38">
        <v>1411.5785714285716</v>
      </c>
      <c r="U375" s="38">
        <v>1435.5342857142857</v>
      </c>
      <c r="V375" s="38">
        <v>1460.5514285714285</v>
      </c>
      <c r="W375" s="38">
        <v>1487.7057142857143</v>
      </c>
      <c r="X375" s="38">
        <v>1689.777142857143</v>
      </c>
      <c r="Y375" s="38">
        <v>1484.6392857142855</v>
      </c>
      <c r="Z375" s="38">
        <v>0</v>
      </c>
      <c r="AA375" s="2">
        <f>IFERROR(INDEX('Holiday Schedule'!$D$3:$D$24,MATCH(A375,'Holiday Schedule'!$C$3:$C$24,0)),0)</f>
        <v>0</v>
      </c>
      <c r="AB375" s="2">
        <f t="shared" si="40"/>
        <v>6</v>
      </c>
      <c r="AC375" s="2">
        <f t="shared" si="41"/>
        <v>12784.791428571429</v>
      </c>
      <c r="AD375" s="5">
        <f t="shared" si="42"/>
        <v>13733.119285714289</v>
      </c>
      <c r="AE375" s="5">
        <f t="shared" si="43"/>
        <v>26517.910714285717</v>
      </c>
      <c r="AG375" s="2">
        <f t="shared" si="44"/>
        <v>1</v>
      </c>
      <c r="AH375" s="2">
        <f t="shared" si="45"/>
        <v>2026</v>
      </c>
      <c r="AJ375" s="5">
        <f t="shared" si="46"/>
        <v>1813.99</v>
      </c>
      <c r="AK375" s="2">
        <f t="shared" si="47"/>
        <v>4</v>
      </c>
    </row>
    <row r="376" spans="1:37">
      <c r="A376" s="17">
        <f>Total_All_Customers!A376</f>
        <v>46025</v>
      </c>
      <c r="B376" s="38">
        <v>1773.2142857142858</v>
      </c>
      <c r="C376" s="38">
        <v>1811.0214285714285</v>
      </c>
      <c r="D376" s="38">
        <v>1807.98</v>
      </c>
      <c r="E376" s="38">
        <v>1832.24</v>
      </c>
      <c r="F376" s="38">
        <v>1791.8057142857142</v>
      </c>
      <c r="G376" s="38">
        <v>1735.0214285714285</v>
      </c>
      <c r="H376" s="38">
        <v>1603.9042857142856</v>
      </c>
      <c r="I376" s="38">
        <v>955.09428571428555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38">
        <v>1467.1885714285715</v>
      </c>
      <c r="R376" s="38">
        <v>1435.247142857143</v>
      </c>
      <c r="S376" s="38">
        <v>1440.59</v>
      </c>
      <c r="T376" s="38">
        <v>1402.9171428571431</v>
      </c>
      <c r="U376" s="38">
        <v>1422.6428571428573</v>
      </c>
      <c r="V376" s="38">
        <v>1443.6114285714284</v>
      </c>
      <c r="W376" s="38">
        <v>1468.1814285714286</v>
      </c>
      <c r="X376" s="38">
        <v>1665.9271428571426</v>
      </c>
      <c r="Y376" s="38">
        <v>1542.425</v>
      </c>
      <c r="Z376" s="38">
        <v>0</v>
      </c>
      <c r="AA376" s="2">
        <f>IFERROR(INDEX('Holiday Schedule'!$D$3:$D$24,MATCH(A376,'Holiday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26599.012142857136</v>
      </c>
      <c r="AE376" s="5">
        <f t="shared" si="43"/>
        <v>26599.012142857136</v>
      </c>
      <c r="AG376" s="2">
        <f t="shared" si="44"/>
        <v>1</v>
      </c>
      <c r="AH376" s="2">
        <f t="shared" si="45"/>
        <v>2026</v>
      </c>
      <c r="AJ376" s="5">
        <f t="shared" si="46"/>
        <v>1832.24</v>
      </c>
      <c r="AK376" s="2">
        <f t="shared" si="47"/>
        <v>4</v>
      </c>
    </row>
    <row r="377" spans="1:37">
      <c r="A377" s="17">
        <f>Total_All_Customers!A377</f>
        <v>46026</v>
      </c>
      <c r="B377" s="38">
        <v>1750.5314285714285</v>
      </c>
      <c r="C377" s="38">
        <v>1787.8042857142859</v>
      </c>
      <c r="D377" s="38">
        <v>1785.0928571428572</v>
      </c>
      <c r="E377" s="38">
        <v>1812.2385714285715</v>
      </c>
      <c r="F377" s="38">
        <v>1770.8971428571426</v>
      </c>
      <c r="G377" s="38">
        <v>1715.4599999999998</v>
      </c>
      <c r="H377" s="38">
        <v>1585.2257142857143</v>
      </c>
      <c r="I377" s="38">
        <v>944.85714285714289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38">
        <v>0</v>
      </c>
      <c r="Q377" s="38">
        <v>1453.9771428571432</v>
      </c>
      <c r="R377" s="38">
        <v>1423.1857142857141</v>
      </c>
      <c r="S377" s="38">
        <v>1427.6771428571428</v>
      </c>
      <c r="T377" s="38">
        <v>1387.6071428571429</v>
      </c>
      <c r="U377" s="38">
        <v>1405.6128571428569</v>
      </c>
      <c r="V377" s="38">
        <v>1424.8571428571431</v>
      </c>
      <c r="W377" s="38">
        <v>1448.2557142857142</v>
      </c>
      <c r="X377" s="38">
        <v>1641.3571428571429</v>
      </c>
      <c r="Y377" s="38">
        <v>1571.0689285714286</v>
      </c>
      <c r="Z377" s="38">
        <v>0</v>
      </c>
      <c r="AA377" s="2">
        <f>IFERROR(INDEX('Holiday Schedule'!$D$3:$D$24,MATCH(A377,'Holiday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26335.706071428565</v>
      </c>
      <c r="AE377" s="5">
        <f t="shared" si="43"/>
        <v>26335.706071428565</v>
      </c>
      <c r="AG377" s="2">
        <f t="shared" si="44"/>
        <v>1</v>
      </c>
      <c r="AH377" s="2">
        <f t="shared" si="45"/>
        <v>2026</v>
      </c>
      <c r="AJ377" s="5">
        <f t="shared" si="46"/>
        <v>1812.2385714285715</v>
      </c>
      <c r="AK377" s="2">
        <f t="shared" si="47"/>
        <v>4</v>
      </c>
    </row>
    <row r="378" spans="1:37">
      <c r="A378" s="17">
        <f>Total_All_Customers!A378</f>
        <v>46027</v>
      </c>
      <c r="B378" s="38">
        <v>1655.6</v>
      </c>
      <c r="C378" s="38">
        <v>1701.47</v>
      </c>
      <c r="D378" s="38">
        <v>1751.35</v>
      </c>
      <c r="E378" s="38">
        <v>1742.84</v>
      </c>
      <c r="F378" s="38">
        <v>1733.37</v>
      </c>
      <c r="G378" s="38">
        <v>1650.58</v>
      </c>
      <c r="H378" s="38">
        <v>1485.43</v>
      </c>
      <c r="I378" s="38">
        <v>1029.8399999999999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0</v>
      </c>
      <c r="Q378" s="38">
        <v>0</v>
      </c>
      <c r="R378" s="38">
        <v>1338.98</v>
      </c>
      <c r="S378" s="38">
        <v>1327.03</v>
      </c>
      <c r="T378" s="38">
        <v>1310.02</v>
      </c>
      <c r="U378" s="38">
        <v>1273.74</v>
      </c>
      <c r="V378" s="38">
        <v>1303.5999999999999</v>
      </c>
      <c r="W378" s="38">
        <v>1388</v>
      </c>
      <c r="X378" s="38">
        <v>1479.62</v>
      </c>
      <c r="Y378" s="38">
        <v>1512.12291856157</v>
      </c>
      <c r="Z378" s="38">
        <v>0</v>
      </c>
      <c r="AA378" s="2">
        <f>IFERROR(INDEX('Holiday Schedule'!$D$3:$D$24,MATCH(A378,'Holiday Schedule'!$C$3:$C$24,0)),0)</f>
        <v>0</v>
      </c>
      <c r="AB378" s="2">
        <f t="shared" si="40"/>
        <v>2</v>
      </c>
      <c r="AC378" s="2">
        <f t="shared" si="41"/>
        <v>10450.829999999998</v>
      </c>
      <c r="AD378" s="5">
        <f t="shared" si="42"/>
        <v>13232.762918561573</v>
      </c>
      <c r="AE378" s="5">
        <f t="shared" si="43"/>
        <v>23683.592918561571</v>
      </c>
      <c r="AG378" s="2">
        <f t="shared" si="44"/>
        <v>1</v>
      </c>
      <c r="AH378" s="2">
        <f t="shared" si="45"/>
        <v>2026</v>
      </c>
      <c r="AJ378" s="5">
        <f t="shared" si="46"/>
        <v>1751.35</v>
      </c>
      <c r="AK378" s="2">
        <f t="shared" si="47"/>
        <v>3</v>
      </c>
    </row>
    <row r="379" spans="1:37">
      <c r="A379" s="17">
        <f>Total_All_Customers!A379</f>
        <v>46028</v>
      </c>
      <c r="B379" s="38">
        <v>1538.49</v>
      </c>
      <c r="C379" s="38">
        <v>1563.12</v>
      </c>
      <c r="D379" s="38">
        <v>1598.91</v>
      </c>
      <c r="E379" s="38">
        <v>1580.29</v>
      </c>
      <c r="F379" s="38">
        <v>1565.27</v>
      </c>
      <c r="G379" s="38">
        <v>1482.18</v>
      </c>
      <c r="H379" s="38">
        <v>1333.04</v>
      </c>
      <c r="I379" s="38">
        <v>925.67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38">
        <v>0</v>
      </c>
      <c r="R379" s="38">
        <v>1228.2</v>
      </c>
      <c r="S379" s="38">
        <v>1226.3399999999999</v>
      </c>
      <c r="T379" s="38">
        <v>1219.6300000000001</v>
      </c>
      <c r="U379" s="38">
        <v>1175.46</v>
      </c>
      <c r="V379" s="38">
        <v>1207.74</v>
      </c>
      <c r="W379" s="38">
        <v>1270.51</v>
      </c>
      <c r="X379" s="38">
        <v>1360.57</v>
      </c>
      <c r="Y379" s="38">
        <v>1387.21998267094</v>
      </c>
      <c r="Z379" s="38">
        <v>0</v>
      </c>
      <c r="AA379" s="2">
        <f>IFERROR(INDEX('Holiday Schedule'!$D$3:$D$24,MATCH(A379,'Holiday Schedule'!$C$3:$C$24,0)),0)</f>
        <v>0</v>
      </c>
      <c r="AB379" s="2">
        <f t="shared" si="40"/>
        <v>3</v>
      </c>
      <c r="AC379" s="2">
        <f t="shared" si="41"/>
        <v>9614.119999999999</v>
      </c>
      <c r="AD379" s="5">
        <f t="shared" si="42"/>
        <v>12048.519982670939</v>
      </c>
      <c r="AE379" s="5">
        <f t="shared" si="43"/>
        <v>21662.639982670938</v>
      </c>
      <c r="AG379" s="2">
        <f t="shared" si="44"/>
        <v>1</v>
      </c>
      <c r="AH379" s="2">
        <f t="shared" si="45"/>
        <v>2026</v>
      </c>
      <c r="AJ379" s="5">
        <f t="shared" si="46"/>
        <v>1598.91</v>
      </c>
      <c r="AK379" s="2">
        <f t="shared" si="47"/>
        <v>3</v>
      </c>
    </row>
    <row r="380" spans="1:37">
      <c r="A380" s="17">
        <f>Total_All_Customers!A380</f>
        <v>46029</v>
      </c>
      <c r="B380" s="38">
        <v>1404.65</v>
      </c>
      <c r="C380" s="38">
        <v>1428.15</v>
      </c>
      <c r="D380" s="38">
        <v>1452</v>
      </c>
      <c r="E380" s="38">
        <v>1430.63</v>
      </c>
      <c r="F380" s="38">
        <v>1413.39</v>
      </c>
      <c r="G380" s="38">
        <v>1342.3</v>
      </c>
      <c r="H380" s="38">
        <v>1193.72</v>
      </c>
      <c r="I380" s="38">
        <v>835.81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38">
        <v>0</v>
      </c>
      <c r="Q380" s="38">
        <v>0</v>
      </c>
      <c r="R380" s="38">
        <v>1198.6099999999999</v>
      </c>
      <c r="S380" s="38">
        <v>1157.18</v>
      </c>
      <c r="T380" s="38">
        <v>1141.49</v>
      </c>
      <c r="U380" s="38">
        <v>1096.48</v>
      </c>
      <c r="V380" s="38">
        <v>1119.96</v>
      </c>
      <c r="W380" s="38">
        <v>1181.0999999999999</v>
      </c>
      <c r="X380" s="38">
        <v>1252.31</v>
      </c>
      <c r="Y380" s="38">
        <v>1262.95234133704</v>
      </c>
      <c r="Z380" s="38">
        <v>0</v>
      </c>
      <c r="AA380" s="2">
        <f>IFERROR(INDEX('Holiday Schedule'!$D$3:$D$24,MATCH(A380,'Holiday Schedule'!$C$3:$C$24,0)),0)</f>
        <v>0</v>
      </c>
      <c r="AB380" s="2">
        <f t="shared" si="40"/>
        <v>4</v>
      </c>
      <c r="AC380" s="2">
        <f t="shared" si="41"/>
        <v>8982.9399999999987</v>
      </c>
      <c r="AD380" s="5">
        <f t="shared" si="42"/>
        <v>10927.792341337041</v>
      </c>
      <c r="AE380" s="5">
        <f t="shared" si="43"/>
        <v>19910.73234133704</v>
      </c>
      <c r="AG380" s="2">
        <f t="shared" si="44"/>
        <v>1</v>
      </c>
      <c r="AH380" s="2">
        <f t="shared" si="45"/>
        <v>2026</v>
      </c>
      <c r="AJ380" s="5">
        <f t="shared" si="46"/>
        <v>1452</v>
      </c>
      <c r="AK380" s="2">
        <f t="shared" si="47"/>
        <v>3</v>
      </c>
    </row>
    <row r="381" spans="1:37">
      <c r="A381" s="17">
        <f>Total_All_Customers!A381</f>
        <v>46030</v>
      </c>
      <c r="B381" s="38">
        <v>1286.6199999999999</v>
      </c>
      <c r="C381" s="38">
        <v>1306.79</v>
      </c>
      <c r="D381" s="38">
        <v>1329.72</v>
      </c>
      <c r="E381" s="38">
        <v>1316.88</v>
      </c>
      <c r="F381" s="38">
        <v>1321.4</v>
      </c>
      <c r="G381" s="38">
        <v>1275.98</v>
      </c>
      <c r="H381" s="38">
        <v>1156.4100000000001</v>
      </c>
      <c r="I381" s="38">
        <v>801.23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38">
        <v>0</v>
      </c>
      <c r="Q381" s="38">
        <v>0</v>
      </c>
      <c r="R381" s="38">
        <v>1097.74</v>
      </c>
      <c r="S381" s="38">
        <v>1102.83</v>
      </c>
      <c r="T381" s="38">
        <v>1092.3900000000001</v>
      </c>
      <c r="U381" s="38">
        <v>1062.78</v>
      </c>
      <c r="V381" s="38">
        <v>1095.3699999999999</v>
      </c>
      <c r="W381" s="38">
        <v>1162.33</v>
      </c>
      <c r="X381" s="38">
        <v>1241.5899999999999</v>
      </c>
      <c r="Y381" s="38">
        <v>1267.2105356422701</v>
      </c>
      <c r="Z381" s="38">
        <v>0</v>
      </c>
      <c r="AA381" s="2">
        <f>IFERROR(INDEX('Holiday Schedule'!$D$3:$D$24,MATCH(A381,'Holiday Schedule'!$C$3:$C$24,0)),0)</f>
        <v>0</v>
      </c>
      <c r="AB381" s="2">
        <f t="shared" si="40"/>
        <v>5</v>
      </c>
      <c r="AC381" s="2">
        <f t="shared" si="41"/>
        <v>8656.26</v>
      </c>
      <c r="AD381" s="5">
        <f t="shared" si="42"/>
        <v>10261.01053564227</v>
      </c>
      <c r="AE381" s="5">
        <f t="shared" si="43"/>
        <v>18917.27053564227</v>
      </c>
      <c r="AG381" s="2">
        <f t="shared" si="44"/>
        <v>1</v>
      </c>
      <c r="AH381" s="2">
        <f t="shared" si="45"/>
        <v>2026</v>
      </c>
      <c r="AJ381" s="5">
        <f t="shared" si="46"/>
        <v>1329.72</v>
      </c>
      <c r="AK381" s="2">
        <f t="shared" si="47"/>
        <v>3</v>
      </c>
    </row>
    <row r="382" spans="1:37">
      <c r="A382" s="17">
        <f>Total_All_Customers!A382</f>
        <v>46031</v>
      </c>
      <c r="B382" s="38">
        <v>1292.74</v>
      </c>
      <c r="C382" s="38">
        <v>1324.08</v>
      </c>
      <c r="D382" s="38">
        <v>1356.14</v>
      </c>
      <c r="E382" s="38">
        <v>1356.1</v>
      </c>
      <c r="F382" s="38">
        <v>1352.88</v>
      </c>
      <c r="G382" s="38">
        <v>1297.0999999999999</v>
      </c>
      <c r="H382" s="38">
        <v>1187.8900000000001</v>
      </c>
      <c r="I382" s="38">
        <v>812.53</v>
      </c>
      <c r="J382" s="38">
        <v>0</v>
      </c>
      <c r="K382" s="38">
        <v>0</v>
      </c>
      <c r="L382" s="38">
        <v>0</v>
      </c>
      <c r="M382" s="38">
        <v>0</v>
      </c>
      <c r="N382" s="38">
        <v>0</v>
      </c>
      <c r="O382" s="38">
        <v>0</v>
      </c>
      <c r="P382" s="38">
        <v>0</v>
      </c>
      <c r="Q382" s="38">
        <v>0</v>
      </c>
      <c r="R382" s="38">
        <v>1083.3399999999999</v>
      </c>
      <c r="S382" s="38">
        <v>1050.95</v>
      </c>
      <c r="T382" s="38">
        <v>1040.23</v>
      </c>
      <c r="U382" s="38">
        <v>999.03</v>
      </c>
      <c r="V382" s="38">
        <v>1036.8599999999999</v>
      </c>
      <c r="W382" s="38">
        <v>1093.43</v>
      </c>
      <c r="X382" s="38">
        <v>1171.74</v>
      </c>
      <c r="Y382" s="38">
        <v>1266.1224999999999</v>
      </c>
      <c r="Z382" s="38">
        <v>0</v>
      </c>
      <c r="AA382" s="2">
        <f>IFERROR(INDEX('Holiday Schedule'!$D$3:$D$24,MATCH(A382,'Holiday Schedule'!$C$3:$C$24,0)),0)</f>
        <v>0</v>
      </c>
      <c r="AB382" s="2">
        <f t="shared" si="40"/>
        <v>6</v>
      </c>
      <c r="AC382" s="2">
        <f t="shared" si="41"/>
        <v>8288.11</v>
      </c>
      <c r="AD382" s="5">
        <f t="shared" si="42"/>
        <v>10433.052500000002</v>
      </c>
      <c r="AE382" s="5">
        <f t="shared" si="43"/>
        <v>18721.162500000002</v>
      </c>
      <c r="AG382" s="2">
        <f t="shared" si="44"/>
        <v>1</v>
      </c>
      <c r="AH382" s="2">
        <f t="shared" si="45"/>
        <v>2026</v>
      </c>
      <c r="AJ382" s="5">
        <f t="shared" si="46"/>
        <v>1356.14</v>
      </c>
      <c r="AK382" s="2">
        <f t="shared" si="47"/>
        <v>3</v>
      </c>
    </row>
    <row r="383" spans="1:37">
      <c r="A383" s="17">
        <f>Total_All_Customers!A383</f>
        <v>46032</v>
      </c>
      <c r="B383" s="38">
        <v>1179.5999999999999</v>
      </c>
      <c r="C383" s="38">
        <v>1168.83</v>
      </c>
      <c r="D383" s="38">
        <v>1192.53</v>
      </c>
      <c r="E383" s="38">
        <v>1166.56</v>
      </c>
      <c r="F383" s="38">
        <v>1161.26</v>
      </c>
      <c r="G383" s="38">
        <v>1087.9000000000001</v>
      </c>
      <c r="H383" s="38">
        <v>949.18</v>
      </c>
      <c r="I383" s="38">
        <v>661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38">
        <v>0</v>
      </c>
      <c r="R383" s="38">
        <v>1032.1600000000001</v>
      </c>
      <c r="S383" s="38">
        <v>1026</v>
      </c>
      <c r="T383" s="38">
        <v>1019.79</v>
      </c>
      <c r="U383" s="38">
        <v>982.97</v>
      </c>
      <c r="V383" s="38">
        <v>1025.8699999999999</v>
      </c>
      <c r="W383" s="38">
        <v>1083.99</v>
      </c>
      <c r="X383" s="38">
        <v>1186.76</v>
      </c>
      <c r="Y383" s="38">
        <v>1184.51</v>
      </c>
      <c r="Z383" s="38">
        <v>0</v>
      </c>
      <c r="AA383" s="2">
        <f>IFERROR(INDEX('Holiday Schedule'!$D$3:$D$24,MATCH(A383,'Holiday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17108.91</v>
      </c>
      <c r="AE383" s="5">
        <f t="shared" si="43"/>
        <v>17108.91</v>
      </c>
      <c r="AG383" s="2">
        <f t="shared" si="44"/>
        <v>1</v>
      </c>
      <c r="AH383" s="2">
        <f t="shared" si="45"/>
        <v>2026</v>
      </c>
      <c r="AJ383" s="5">
        <f t="shared" si="46"/>
        <v>1192.53</v>
      </c>
      <c r="AK383" s="2">
        <f t="shared" si="47"/>
        <v>3</v>
      </c>
    </row>
    <row r="384" spans="1:37">
      <c r="A384" s="17">
        <f>Total_All_Customers!A384</f>
        <v>46033</v>
      </c>
      <c r="B384" s="38">
        <v>1216.92</v>
      </c>
      <c r="C384" s="38">
        <v>1242.5</v>
      </c>
      <c r="D384" s="38">
        <v>1271.01</v>
      </c>
      <c r="E384" s="38">
        <v>1251.27</v>
      </c>
      <c r="F384" s="38">
        <v>1240.05</v>
      </c>
      <c r="G384" s="38">
        <v>1149.95</v>
      </c>
      <c r="H384" s="38">
        <v>1026.8499999999999</v>
      </c>
      <c r="I384" s="38">
        <v>783.9</v>
      </c>
      <c r="J384" s="38">
        <v>0</v>
      </c>
      <c r="K384" s="38">
        <v>0</v>
      </c>
      <c r="L384" s="38">
        <v>0</v>
      </c>
      <c r="M384" s="38">
        <v>0</v>
      </c>
      <c r="N384" s="38">
        <v>0</v>
      </c>
      <c r="O384" s="38">
        <v>0</v>
      </c>
      <c r="P384" s="38">
        <v>0</v>
      </c>
      <c r="Q384" s="38">
        <v>0</v>
      </c>
      <c r="R384" s="38">
        <v>1150.93</v>
      </c>
      <c r="S384" s="38">
        <v>1130.06</v>
      </c>
      <c r="T384" s="38">
        <v>1124.71</v>
      </c>
      <c r="U384" s="38">
        <v>1088.05</v>
      </c>
      <c r="V384" s="38">
        <v>1112.0899999999999</v>
      </c>
      <c r="W384" s="38">
        <v>1164.6300000000001</v>
      </c>
      <c r="X384" s="38">
        <v>1244.24</v>
      </c>
      <c r="Y384" s="38">
        <v>1209.83</v>
      </c>
      <c r="Z384" s="38">
        <v>0</v>
      </c>
      <c r="AA384" s="2">
        <f>IFERROR(INDEX('Holiday Schedule'!$D$3:$D$24,MATCH(A384,'Holiday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18406.990000000005</v>
      </c>
      <c r="AE384" s="5">
        <f t="shared" si="43"/>
        <v>18406.990000000005</v>
      </c>
      <c r="AG384" s="2">
        <f t="shared" si="44"/>
        <v>1</v>
      </c>
      <c r="AH384" s="2">
        <f t="shared" si="45"/>
        <v>2026</v>
      </c>
      <c r="AJ384" s="5">
        <f t="shared" si="46"/>
        <v>1271.01</v>
      </c>
      <c r="AK384" s="2">
        <f t="shared" si="47"/>
        <v>3</v>
      </c>
    </row>
    <row r="385" spans="1:37">
      <c r="A385" s="17">
        <f>Total_All_Customers!A385</f>
        <v>46034</v>
      </c>
      <c r="B385" s="38">
        <v>1270.47</v>
      </c>
      <c r="C385" s="38">
        <v>1300.47</v>
      </c>
      <c r="D385" s="38">
        <v>1332.48</v>
      </c>
      <c r="E385" s="38">
        <v>1347.34</v>
      </c>
      <c r="F385" s="38">
        <v>1366.32</v>
      </c>
      <c r="G385" s="38">
        <v>1327.97</v>
      </c>
      <c r="H385" s="38">
        <v>1218.96</v>
      </c>
      <c r="I385" s="38">
        <v>844.93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38">
        <v>0</v>
      </c>
      <c r="Q385" s="38">
        <v>0</v>
      </c>
      <c r="R385" s="38">
        <v>1154.1600000000001</v>
      </c>
      <c r="S385" s="38">
        <v>1158.96</v>
      </c>
      <c r="T385" s="38">
        <v>1139.56</v>
      </c>
      <c r="U385" s="38">
        <v>1106.5999999999999</v>
      </c>
      <c r="V385" s="38">
        <v>1122.48</v>
      </c>
      <c r="W385" s="38">
        <v>1178.47</v>
      </c>
      <c r="X385" s="38">
        <v>1268.83</v>
      </c>
      <c r="Y385" s="38">
        <v>1264.3324853454001</v>
      </c>
      <c r="Z385" s="38">
        <v>0</v>
      </c>
      <c r="AA385" s="2">
        <f>IFERROR(INDEX('Holiday Schedule'!$D$3:$D$24,MATCH(A385,'Holiday Schedule'!$C$3:$C$24,0)),0)</f>
        <v>0</v>
      </c>
      <c r="AB385" s="2">
        <f t="shared" si="40"/>
        <v>2</v>
      </c>
      <c r="AC385" s="2">
        <f t="shared" si="41"/>
        <v>8973.9900000000016</v>
      </c>
      <c r="AD385" s="5">
        <f t="shared" si="42"/>
        <v>10428.342485345398</v>
      </c>
      <c r="AE385" s="5">
        <f t="shared" si="43"/>
        <v>19402.3324853454</v>
      </c>
      <c r="AG385" s="2">
        <f t="shared" si="44"/>
        <v>1</v>
      </c>
      <c r="AH385" s="2">
        <f t="shared" si="45"/>
        <v>2026</v>
      </c>
      <c r="AJ385" s="5">
        <f t="shared" si="46"/>
        <v>1366.32</v>
      </c>
      <c r="AK385" s="2">
        <f t="shared" si="47"/>
        <v>5</v>
      </c>
    </row>
    <row r="386" spans="1:37">
      <c r="A386" s="17">
        <f>Total_All_Customers!A386</f>
        <v>46035</v>
      </c>
      <c r="B386" s="38">
        <v>1295.0899999999999</v>
      </c>
      <c r="C386" s="38">
        <v>1314.4</v>
      </c>
      <c r="D386" s="38">
        <v>1338.06</v>
      </c>
      <c r="E386" s="38">
        <v>1328.76</v>
      </c>
      <c r="F386" s="38">
        <v>1321.62</v>
      </c>
      <c r="G386" s="38">
        <v>1273.3399999999999</v>
      </c>
      <c r="H386" s="38">
        <v>1170.68</v>
      </c>
      <c r="I386" s="38">
        <v>798.36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0</v>
      </c>
      <c r="P386" s="38">
        <v>0</v>
      </c>
      <c r="Q386" s="38">
        <v>0</v>
      </c>
      <c r="R386" s="38">
        <v>1064.8399999999999</v>
      </c>
      <c r="S386" s="38">
        <v>1079.1600000000001</v>
      </c>
      <c r="T386" s="38">
        <v>1082.9100000000001</v>
      </c>
      <c r="U386" s="38">
        <v>1044.9100000000001</v>
      </c>
      <c r="V386" s="38">
        <v>1062.67</v>
      </c>
      <c r="W386" s="38">
        <v>1128.1099999999999</v>
      </c>
      <c r="X386" s="38">
        <v>1193.42</v>
      </c>
      <c r="Y386" s="38">
        <v>1202.6124834735101</v>
      </c>
      <c r="Z386" s="38">
        <v>0</v>
      </c>
      <c r="AA386" s="2">
        <f>IFERROR(INDEX('Holiday Schedule'!$D$3:$D$24,MATCH(A386,'Holiday Schedule'!$C$3:$C$24,0)),0)</f>
        <v>0</v>
      </c>
      <c r="AB386" s="2">
        <f t="shared" si="40"/>
        <v>3</v>
      </c>
      <c r="AC386" s="2">
        <f t="shared" si="41"/>
        <v>8454.3799999999992</v>
      </c>
      <c r="AD386" s="5">
        <f t="shared" si="42"/>
        <v>10244.562483473512</v>
      </c>
      <c r="AE386" s="5">
        <f t="shared" si="43"/>
        <v>18698.942483473511</v>
      </c>
      <c r="AG386" s="2">
        <f t="shared" si="44"/>
        <v>1</v>
      </c>
      <c r="AH386" s="2">
        <f t="shared" si="45"/>
        <v>2026</v>
      </c>
      <c r="AJ386" s="5">
        <f t="shared" si="46"/>
        <v>1338.06</v>
      </c>
      <c r="AK386" s="2">
        <f t="shared" si="47"/>
        <v>3</v>
      </c>
    </row>
    <row r="387" spans="1:37">
      <c r="A387" s="17">
        <f>Total_All_Customers!A387</f>
        <v>46036</v>
      </c>
      <c r="B387" s="38">
        <v>1178.0999999999999</v>
      </c>
      <c r="C387" s="38">
        <v>1200.44</v>
      </c>
      <c r="D387" s="38">
        <v>1208.7</v>
      </c>
      <c r="E387" s="38">
        <v>1187.9000000000001</v>
      </c>
      <c r="F387" s="38">
        <v>1178.98</v>
      </c>
      <c r="G387" s="38">
        <v>1154.3800000000001</v>
      </c>
      <c r="H387" s="38">
        <v>1066.43</v>
      </c>
      <c r="I387" s="38">
        <v>735.23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0</v>
      </c>
      <c r="P387" s="38">
        <v>0</v>
      </c>
      <c r="Q387" s="38">
        <v>0</v>
      </c>
      <c r="R387" s="38">
        <v>1012.44</v>
      </c>
      <c r="S387" s="38">
        <v>1007.53</v>
      </c>
      <c r="T387" s="38">
        <v>996.77</v>
      </c>
      <c r="U387" s="38">
        <v>966.56</v>
      </c>
      <c r="V387" s="38">
        <v>985.33</v>
      </c>
      <c r="W387" s="38">
        <v>1038.25</v>
      </c>
      <c r="X387" s="38">
        <v>1108.49</v>
      </c>
      <c r="Y387" s="38">
        <v>1111.83628259378</v>
      </c>
      <c r="Z387" s="38">
        <v>0</v>
      </c>
      <c r="AA387" s="2">
        <f>IFERROR(INDEX('Holiday Schedule'!$D$3:$D$24,MATCH(A387,'Holiday Schedule'!$C$3:$C$24,0)),0)</f>
        <v>0</v>
      </c>
      <c r="AB387" s="2">
        <f t="shared" si="40"/>
        <v>4</v>
      </c>
      <c r="AC387" s="2">
        <f t="shared" si="41"/>
        <v>7850.5999999999995</v>
      </c>
      <c r="AD387" s="5">
        <f t="shared" si="42"/>
        <v>9286.7662825937805</v>
      </c>
      <c r="AE387" s="5">
        <f t="shared" si="43"/>
        <v>17137.366282593779</v>
      </c>
      <c r="AG387" s="2">
        <f t="shared" si="44"/>
        <v>1</v>
      </c>
      <c r="AH387" s="2">
        <f t="shared" si="45"/>
        <v>2026</v>
      </c>
      <c r="AJ387" s="5">
        <f t="shared" si="46"/>
        <v>1208.7</v>
      </c>
      <c r="AK387" s="2">
        <f t="shared" si="47"/>
        <v>3</v>
      </c>
    </row>
    <row r="388" spans="1:37">
      <c r="A388" s="17">
        <f>Total_All_Customers!A388</f>
        <v>46037</v>
      </c>
      <c r="B388" s="38">
        <v>1111.73</v>
      </c>
      <c r="C388" s="38">
        <v>1143.3900000000001</v>
      </c>
      <c r="D388" s="38">
        <v>1162.4000000000001</v>
      </c>
      <c r="E388" s="38">
        <v>1154.72</v>
      </c>
      <c r="F388" s="38">
        <v>1150.6500000000001</v>
      </c>
      <c r="G388" s="38">
        <v>1120.8499999999999</v>
      </c>
      <c r="H388" s="38">
        <v>1032.3800000000001</v>
      </c>
      <c r="I388" s="38">
        <v>727.48</v>
      </c>
      <c r="J388" s="38">
        <v>0</v>
      </c>
      <c r="K388" s="38">
        <v>0</v>
      </c>
      <c r="L388" s="38">
        <v>0</v>
      </c>
      <c r="M388" s="38">
        <v>0</v>
      </c>
      <c r="N388" s="38">
        <v>0</v>
      </c>
      <c r="O388" s="38">
        <v>0</v>
      </c>
      <c r="P388" s="38">
        <v>0</v>
      </c>
      <c r="Q388" s="38">
        <v>0</v>
      </c>
      <c r="R388" s="38">
        <v>1011.91</v>
      </c>
      <c r="S388" s="38">
        <v>1010.09</v>
      </c>
      <c r="T388" s="38">
        <v>993.42</v>
      </c>
      <c r="U388" s="38">
        <v>978.45</v>
      </c>
      <c r="V388" s="38">
        <v>999.56</v>
      </c>
      <c r="W388" s="38">
        <v>1050.83</v>
      </c>
      <c r="X388" s="38">
        <v>1112.17</v>
      </c>
      <c r="Y388" s="38">
        <v>1125.6746487384801</v>
      </c>
      <c r="Z388" s="38">
        <v>0</v>
      </c>
      <c r="AA388" s="2">
        <f>IFERROR(INDEX('Holiday Schedule'!$D$3:$D$24,MATCH(A388,'Holiday Schedule'!$C$3:$C$24,0)),0)</f>
        <v>0</v>
      </c>
      <c r="AB388" s="2">
        <f t="shared" si="40"/>
        <v>5</v>
      </c>
      <c r="AC388" s="2">
        <f t="shared" si="41"/>
        <v>7883.91</v>
      </c>
      <c r="AD388" s="5">
        <f t="shared" si="42"/>
        <v>9001.7946487384797</v>
      </c>
      <c r="AE388" s="5">
        <f t="shared" si="43"/>
        <v>16885.70464873848</v>
      </c>
      <c r="AG388" s="2">
        <f t="shared" si="44"/>
        <v>1</v>
      </c>
      <c r="AH388" s="2">
        <f t="shared" si="45"/>
        <v>2026</v>
      </c>
      <c r="AJ388" s="5">
        <f t="shared" si="46"/>
        <v>1162.4000000000001</v>
      </c>
      <c r="AK388" s="2">
        <f t="shared" si="47"/>
        <v>3</v>
      </c>
    </row>
    <row r="389" spans="1:37">
      <c r="A389" s="17">
        <f>Total_All_Customers!A389</f>
        <v>46038</v>
      </c>
      <c r="B389" s="38">
        <v>1140.56</v>
      </c>
      <c r="C389" s="38">
        <v>1164.78</v>
      </c>
      <c r="D389" s="38">
        <v>1209.72</v>
      </c>
      <c r="E389" s="38">
        <v>1212.1600000000001</v>
      </c>
      <c r="F389" s="38">
        <v>1232.33</v>
      </c>
      <c r="G389" s="38">
        <v>1215.5999999999999</v>
      </c>
      <c r="H389" s="38">
        <v>1124.3599999999999</v>
      </c>
      <c r="I389" s="38">
        <v>804.95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>
        <v>0</v>
      </c>
      <c r="P389" s="38">
        <v>0</v>
      </c>
      <c r="Q389" s="38">
        <v>0</v>
      </c>
      <c r="R389" s="38">
        <v>1174.6500000000001</v>
      </c>
      <c r="S389" s="38">
        <v>1178.46</v>
      </c>
      <c r="T389" s="38">
        <v>1165.8399999999999</v>
      </c>
      <c r="U389" s="38">
        <v>1139.79</v>
      </c>
      <c r="V389" s="38">
        <v>1189.8599999999999</v>
      </c>
      <c r="W389" s="38">
        <v>1283.27</v>
      </c>
      <c r="X389" s="38">
        <v>1397.55</v>
      </c>
      <c r="Y389" s="38">
        <v>1117.0674999999999</v>
      </c>
      <c r="Z389" s="38">
        <v>0</v>
      </c>
      <c r="AA389" s="2">
        <f>IFERROR(INDEX('Holiday Schedule'!$D$3:$D$24,MATCH(A389,'Holiday Schedule'!$C$3:$C$24,0)),0)</f>
        <v>0</v>
      </c>
      <c r="AB389" s="2">
        <f t="shared" si="40"/>
        <v>6</v>
      </c>
      <c r="AC389" s="2">
        <f t="shared" si="41"/>
        <v>9334.369999999999</v>
      </c>
      <c r="AD389" s="5">
        <f t="shared" si="42"/>
        <v>9416.5775000000031</v>
      </c>
      <c r="AE389" s="5">
        <f t="shared" si="43"/>
        <v>18750.947500000002</v>
      </c>
      <c r="AG389" s="2">
        <f t="shared" si="44"/>
        <v>1</v>
      </c>
      <c r="AH389" s="2">
        <f t="shared" si="45"/>
        <v>2026</v>
      </c>
      <c r="AJ389" s="5">
        <f t="shared" si="46"/>
        <v>1397.55</v>
      </c>
      <c r="AK389" s="2">
        <f t="shared" si="47"/>
        <v>23</v>
      </c>
    </row>
    <row r="390" spans="1:37">
      <c r="A390" s="17">
        <f>Total_All_Customers!A390</f>
        <v>46039</v>
      </c>
      <c r="B390" s="38">
        <v>1467.41</v>
      </c>
      <c r="C390" s="38">
        <v>1481.74</v>
      </c>
      <c r="D390" s="38">
        <v>1496.17</v>
      </c>
      <c r="E390" s="38">
        <v>1466.99</v>
      </c>
      <c r="F390" s="38">
        <v>1433.75</v>
      </c>
      <c r="G390" s="38">
        <v>1312.41</v>
      </c>
      <c r="H390" s="38">
        <v>1130.27</v>
      </c>
      <c r="I390" s="38">
        <v>781.59</v>
      </c>
      <c r="J390" s="38">
        <v>0</v>
      </c>
      <c r="K390" s="38">
        <v>0</v>
      </c>
      <c r="L390" s="38">
        <v>0</v>
      </c>
      <c r="M390" s="38">
        <v>0</v>
      </c>
      <c r="N390" s="38">
        <v>0</v>
      </c>
      <c r="O390" s="38">
        <v>0</v>
      </c>
      <c r="P390" s="38">
        <v>0</v>
      </c>
      <c r="Q390" s="38">
        <v>0</v>
      </c>
      <c r="R390" s="38">
        <v>1160.3900000000001</v>
      </c>
      <c r="S390" s="38">
        <v>1130.9100000000001</v>
      </c>
      <c r="T390" s="38">
        <v>1112.6199999999999</v>
      </c>
      <c r="U390" s="38">
        <v>1071.1500000000001</v>
      </c>
      <c r="V390" s="38">
        <v>1106.78</v>
      </c>
      <c r="W390" s="38">
        <v>1191.1300000000001</v>
      </c>
      <c r="X390" s="38">
        <v>1309.22</v>
      </c>
      <c r="Y390" s="38">
        <v>1450.57</v>
      </c>
      <c r="Z390" s="38">
        <v>0</v>
      </c>
      <c r="AA390" s="2">
        <f>IFERROR(INDEX('Holiday Schedule'!$D$3:$D$24,MATCH(A390,'Holiday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20103.100000000002</v>
      </c>
      <c r="AE390" s="5">
        <f t="shared" si="43"/>
        <v>20103.100000000002</v>
      </c>
      <c r="AG390" s="2">
        <f t="shared" si="44"/>
        <v>1</v>
      </c>
      <c r="AH390" s="2">
        <f t="shared" si="45"/>
        <v>2026</v>
      </c>
      <c r="AJ390" s="5">
        <f t="shared" si="46"/>
        <v>1496.17</v>
      </c>
      <c r="AK390" s="2">
        <f t="shared" si="47"/>
        <v>3</v>
      </c>
    </row>
    <row r="391" spans="1:37">
      <c r="A391" s="17">
        <f>Total_All_Customers!A391</f>
        <v>46040</v>
      </c>
      <c r="B391" s="38">
        <v>1384.52</v>
      </c>
      <c r="C391" s="38">
        <v>1404.88</v>
      </c>
      <c r="D391" s="38">
        <v>1430.63</v>
      </c>
      <c r="E391" s="38">
        <v>1420.12</v>
      </c>
      <c r="F391" s="38">
        <v>1389.96</v>
      </c>
      <c r="G391" s="38">
        <v>1296.47</v>
      </c>
      <c r="H391" s="38">
        <v>1140.22</v>
      </c>
      <c r="I391" s="38">
        <v>857.01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>
        <v>0</v>
      </c>
      <c r="Q391" s="38">
        <v>0</v>
      </c>
      <c r="R391" s="38">
        <v>1129.28</v>
      </c>
      <c r="S391" s="38">
        <v>1108.01</v>
      </c>
      <c r="T391" s="38">
        <v>1098.56</v>
      </c>
      <c r="U391" s="38">
        <v>1076.73</v>
      </c>
      <c r="V391" s="38">
        <v>1100.6199999999999</v>
      </c>
      <c r="W391" s="38">
        <v>1177.78</v>
      </c>
      <c r="X391" s="38">
        <v>1251.25</v>
      </c>
      <c r="Y391" s="38">
        <v>1354.18</v>
      </c>
      <c r="Z391" s="38">
        <v>0</v>
      </c>
      <c r="AA391" s="2">
        <f>IFERROR(INDEX('Holiday Schedule'!$D$3:$D$24,MATCH(A391,'Holiday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19620.219999999998</v>
      </c>
      <c r="AE391" s="5">
        <f t="shared" si="43"/>
        <v>19620.219999999998</v>
      </c>
      <c r="AG391" s="2">
        <f t="shared" si="44"/>
        <v>1</v>
      </c>
      <c r="AH391" s="2">
        <f t="shared" si="45"/>
        <v>2026</v>
      </c>
      <c r="AJ391" s="5">
        <f t="shared" si="46"/>
        <v>1430.63</v>
      </c>
      <c r="AK391" s="2">
        <f t="shared" si="47"/>
        <v>3</v>
      </c>
    </row>
    <row r="392" spans="1:37">
      <c r="A392" s="17">
        <f>Total_All_Customers!A392</f>
        <v>46041</v>
      </c>
      <c r="B392" s="38">
        <v>1301.1600000000001</v>
      </c>
      <c r="C392" s="38">
        <v>1325.37</v>
      </c>
      <c r="D392" s="38">
        <v>1347.71</v>
      </c>
      <c r="E392" s="38">
        <v>1338.04</v>
      </c>
      <c r="F392" s="38">
        <v>1333.42</v>
      </c>
      <c r="G392" s="38">
        <v>1245.23</v>
      </c>
      <c r="H392" s="38">
        <v>1106.43</v>
      </c>
      <c r="I392" s="38">
        <v>775.3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0</v>
      </c>
      <c r="Q392" s="38">
        <v>0</v>
      </c>
      <c r="R392" s="38">
        <v>1149.57</v>
      </c>
      <c r="S392" s="38">
        <v>1146.98</v>
      </c>
      <c r="T392" s="38">
        <v>1132.23</v>
      </c>
      <c r="U392" s="38">
        <v>1089.3</v>
      </c>
      <c r="V392" s="38">
        <v>1109.05</v>
      </c>
      <c r="W392" s="38">
        <v>1178.82</v>
      </c>
      <c r="X392" s="38">
        <v>1279.57</v>
      </c>
      <c r="Y392" s="38">
        <v>1303.4025973017999</v>
      </c>
      <c r="Z392" s="38">
        <v>0</v>
      </c>
      <c r="AA392" s="2">
        <f>IFERROR(INDEX('Holiday Schedule'!$D$3:$D$24,MATCH(A392,'Holiday Schedule'!$C$3:$C$24,0)),0)</f>
        <v>0</v>
      </c>
      <c r="AB392" s="2">
        <f t="shared" si="40"/>
        <v>2</v>
      </c>
      <c r="AC392" s="2">
        <f t="shared" si="41"/>
        <v>8860.82</v>
      </c>
      <c r="AD392" s="5">
        <f t="shared" si="42"/>
        <v>10300.762597301797</v>
      </c>
      <c r="AE392" s="5">
        <f t="shared" si="43"/>
        <v>19161.582597301796</v>
      </c>
      <c r="AG392" s="2">
        <f t="shared" si="44"/>
        <v>1</v>
      </c>
      <c r="AH392" s="2">
        <f t="shared" si="45"/>
        <v>2026</v>
      </c>
      <c r="AJ392" s="5">
        <f t="shared" si="46"/>
        <v>1347.71</v>
      </c>
      <c r="AK392" s="2">
        <f t="shared" si="47"/>
        <v>3</v>
      </c>
    </row>
    <row r="393" spans="1:37">
      <c r="A393" s="17">
        <f>Total_All_Customers!A393</f>
        <v>46042</v>
      </c>
      <c r="B393" s="38">
        <v>1341.24</v>
      </c>
      <c r="C393" s="38">
        <v>1365.87</v>
      </c>
      <c r="D393" s="38">
        <v>1402.6</v>
      </c>
      <c r="E393" s="38">
        <v>1401.65</v>
      </c>
      <c r="F393" s="38">
        <v>1395.39</v>
      </c>
      <c r="G393" s="38">
        <v>1356.9</v>
      </c>
      <c r="H393" s="38">
        <v>1237.96</v>
      </c>
      <c r="I393" s="38">
        <v>857.03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0</v>
      </c>
      <c r="Q393" s="38">
        <v>0</v>
      </c>
      <c r="R393" s="38">
        <v>1191.8800000000001</v>
      </c>
      <c r="S393" s="38">
        <v>1226.74</v>
      </c>
      <c r="T393" s="38">
        <v>1227.3800000000001</v>
      </c>
      <c r="U393" s="38">
        <v>1195.8599999999999</v>
      </c>
      <c r="V393" s="38">
        <v>1244.21</v>
      </c>
      <c r="W393" s="38">
        <v>1334.85</v>
      </c>
      <c r="X393" s="38">
        <v>1440.54</v>
      </c>
      <c r="Y393" s="38">
        <v>1491.2661275135999</v>
      </c>
      <c r="Z393" s="38">
        <v>0</v>
      </c>
      <c r="AA393" s="2">
        <f>IFERROR(INDEX('Holiday Schedule'!$D$3:$D$24,MATCH(A393,'Holiday Schedule'!$C$3:$C$24,0)),0)</f>
        <v>0</v>
      </c>
      <c r="AB393" s="2">
        <f t="shared" si="40"/>
        <v>3</v>
      </c>
      <c r="AC393" s="2">
        <f t="shared" si="41"/>
        <v>9718.489999999998</v>
      </c>
      <c r="AD393" s="5">
        <f t="shared" si="42"/>
        <v>10992.876127513602</v>
      </c>
      <c r="AE393" s="5">
        <f t="shared" si="43"/>
        <v>20711.3661275136</v>
      </c>
      <c r="AG393" s="2">
        <f t="shared" si="44"/>
        <v>1</v>
      </c>
      <c r="AH393" s="2">
        <f t="shared" si="45"/>
        <v>2026</v>
      </c>
      <c r="AJ393" s="5">
        <f t="shared" si="46"/>
        <v>1491.2661275135999</v>
      </c>
      <c r="AK393" s="2">
        <f t="shared" si="47"/>
        <v>24</v>
      </c>
    </row>
    <row r="394" spans="1:37">
      <c r="A394" s="17">
        <f>Total_All_Customers!A394</f>
        <v>46043</v>
      </c>
      <c r="B394" s="38">
        <v>1511.12</v>
      </c>
      <c r="C394" s="38">
        <v>1551.87</v>
      </c>
      <c r="D394" s="38">
        <v>1583.86</v>
      </c>
      <c r="E394" s="38">
        <v>1568.62</v>
      </c>
      <c r="F394" s="38">
        <v>1561.79</v>
      </c>
      <c r="G394" s="38">
        <v>1479.74</v>
      </c>
      <c r="H394" s="38">
        <v>1351.23</v>
      </c>
      <c r="I394" s="38">
        <v>932.67</v>
      </c>
      <c r="J394" s="38">
        <v>0</v>
      </c>
      <c r="K394" s="38">
        <v>0</v>
      </c>
      <c r="L394" s="38">
        <v>0</v>
      </c>
      <c r="M394" s="38">
        <v>0</v>
      </c>
      <c r="N394" s="38">
        <v>0</v>
      </c>
      <c r="O394" s="38">
        <v>0</v>
      </c>
      <c r="P394" s="38">
        <v>0</v>
      </c>
      <c r="Q394" s="38">
        <v>0</v>
      </c>
      <c r="R394" s="38">
        <v>1186.5899999999999</v>
      </c>
      <c r="S394" s="38">
        <v>1194.75</v>
      </c>
      <c r="T394" s="38">
        <v>1181.6500000000001</v>
      </c>
      <c r="U394" s="38">
        <v>1143.51</v>
      </c>
      <c r="V394" s="38">
        <v>1177.8399999999999</v>
      </c>
      <c r="W394" s="38">
        <v>1254.32</v>
      </c>
      <c r="X394" s="38">
        <v>1343.2</v>
      </c>
      <c r="Y394" s="38">
        <v>1370.92955510457</v>
      </c>
      <c r="Z394" s="38">
        <v>0</v>
      </c>
      <c r="AA394" s="2">
        <f>IFERROR(INDEX('Holiday Schedule'!$D$3:$D$24,MATCH(A394,'Holiday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9414.5300000000007</v>
      </c>
      <c r="AD394" s="5">
        <f t="shared" ref="AD394:AD457" si="50">AE394-AC394</f>
        <v>11979.159555104567</v>
      </c>
      <c r="AE394" s="5">
        <f t="shared" ref="AE394:AE457" si="51">SUM(B394:Y394)</f>
        <v>21393.689555104567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1583.86</v>
      </c>
      <c r="AK394" s="2">
        <f t="shared" ref="AK394:AK457" si="55">IF(AE394&gt;0,INDEX(B$8:Y$8,MATCH(AJ394,B394:Y394,0)),"")</f>
        <v>3</v>
      </c>
    </row>
    <row r="395" spans="1:37">
      <c r="A395" s="17">
        <f>Total_All_Customers!A395</f>
        <v>46044</v>
      </c>
      <c r="B395" s="38">
        <v>1389.57</v>
      </c>
      <c r="C395" s="38">
        <v>1405.87</v>
      </c>
      <c r="D395" s="38">
        <v>1421.86</v>
      </c>
      <c r="E395" s="38">
        <v>1403.17</v>
      </c>
      <c r="F395" s="38">
        <v>1385.83</v>
      </c>
      <c r="G395" s="38">
        <v>1317.41</v>
      </c>
      <c r="H395" s="38">
        <v>1178.48</v>
      </c>
      <c r="I395" s="38">
        <v>821.84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>
        <v>0</v>
      </c>
      <c r="P395" s="38">
        <v>0</v>
      </c>
      <c r="Q395" s="38">
        <v>0</v>
      </c>
      <c r="R395" s="38">
        <v>1073.2</v>
      </c>
      <c r="S395" s="38">
        <v>1093.83</v>
      </c>
      <c r="T395" s="38">
        <v>1084.5899999999999</v>
      </c>
      <c r="U395" s="38">
        <v>1050.8900000000001</v>
      </c>
      <c r="V395" s="38">
        <v>1104.94</v>
      </c>
      <c r="W395" s="38">
        <v>1185.4100000000001</v>
      </c>
      <c r="X395" s="38">
        <v>1272.93</v>
      </c>
      <c r="Y395" s="38">
        <v>1305.20481846652</v>
      </c>
      <c r="Z395" s="38">
        <v>0</v>
      </c>
      <c r="AA395" s="2">
        <f>IFERROR(INDEX('Holiday Schedule'!$D$3:$D$24,MATCH(A395,'Holiday Schedule'!$C$3:$C$24,0)),0)</f>
        <v>0</v>
      </c>
      <c r="AB395" s="2">
        <f t="shared" si="48"/>
        <v>5</v>
      </c>
      <c r="AC395" s="2">
        <f t="shared" si="49"/>
        <v>8687.630000000001</v>
      </c>
      <c r="AD395" s="5">
        <f t="shared" si="50"/>
        <v>10807.394818466517</v>
      </c>
      <c r="AE395" s="5">
        <f t="shared" si="51"/>
        <v>19495.024818466518</v>
      </c>
      <c r="AG395" s="2">
        <f t="shared" si="52"/>
        <v>1</v>
      </c>
      <c r="AH395" s="2">
        <f t="shared" si="53"/>
        <v>2026</v>
      </c>
      <c r="AJ395" s="5">
        <f t="shared" si="54"/>
        <v>1421.86</v>
      </c>
      <c r="AK395" s="2">
        <f t="shared" si="55"/>
        <v>3</v>
      </c>
    </row>
    <row r="396" spans="1:37">
      <c r="A396" s="17">
        <f>Total_All_Customers!A396</f>
        <v>46045</v>
      </c>
      <c r="B396" s="38">
        <v>1328.57</v>
      </c>
      <c r="C396" s="38">
        <v>1375.96</v>
      </c>
      <c r="D396" s="38">
        <v>1401.5</v>
      </c>
      <c r="E396" s="38">
        <v>1402.32</v>
      </c>
      <c r="F396" s="38">
        <v>1431.35</v>
      </c>
      <c r="G396" s="38">
        <v>1351.08</v>
      </c>
      <c r="H396" s="38">
        <v>1240.58</v>
      </c>
      <c r="I396" s="38">
        <v>855.43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38">
        <v>0</v>
      </c>
      <c r="Q396" s="38">
        <v>0</v>
      </c>
      <c r="R396" s="38">
        <v>1156.79</v>
      </c>
      <c r="S396" s="38">
        <v>1165.97</v>
      </c>
      <c r="T396" s="38">
        <v>1166.02</v>
      </c>
      <c r="U396" s="38">
        <v>1144.3399999999999</v>
      </c>
      <c r="V396" s="38">
        <v>1213.06</v>
      </c>
      <c r="W396" s="38">
        <v>1329.19</v>
      </c>
      <c r="X396" s="38">
        <v>1473.1</v>
      </c>
      <c r="Y396" s="38">
        <v>1343.2275</v>
      </c>
      <c r="Z396" s="38">
        <v>0</v>
      </c>
      <c r="AA396" s="2">
        <f>IFERROR(INDEX('Holiday Schedule'!$D$3:$D$24,MATCH(A396,'Holiday Schedule'!$C$3:$C$24,0)),0)</f>
        <v>0</v>
      </c>
      <c r="AB396" s="2">
        <f t="shared" si="48"/>
        <v>6</v>
      </c>
      <c r="AC396" s="2">
        <f t="shared" si="49"/>
        <v>9503.9</v>
      </c>
      <c r="AD396" s="5">
        <f t="shared" si="50"/>
        <v>10874.587499999996</v>
      </c>
      <c r="AE396" s="5">
        <f t="shared" si="51"/>
        <v>20378.487499999996</v>
      </c>
      <c r="AG396" s="2">
        <f t="shared" si="52"/>
        <v>1</v>
      </c>
      <c r="AH396" s="2">
        <f t="shared" si="53"/>
        <v>2026</v>
      </c>
      <c r="AJ396" s="5">
        <f t="shared" si="54"/>
        <v>1473.1</v>
      </c>
      <c r="AK396" s="2">
        <f t="shared" si="55"/>
        <v>23</v>
      </c>
    </row>
    <row r="397" spans="1:37">
      <c r="A397" s="17">
        <f>Total_All_Customers!A397</f>
        <v>46046</v>
      </c>
      <c r="B397" s="38">
        <v>1562.4</v>
      </c>
      <c r="C397" s="38">
        <v>1605.73</v>
      </c>
      <c r="D397" s="38">
        <v>1651.42</v>
      </c>
      <c r="E397" s="38">
        <v>1655.13</v>
      </c>
      <c r="F397" s="38">
        <v>1632.04</v>
      </c>
      <c r="G397" s="38">
        <v>1507.85</v>
      </c>
      <c r="H397" s="38">
        <v>1311.24</v>
      </c>
      <c r="I397" s="38">
        <v>890.85</v>
      </c>
      <c r="J397" s="38">
        <v>0</v>
      </c>
      <c r="K397" s="38">
        <v>0</v>
      </c>
      <c r="L397" s="38">
        <v>0</v>
      </c>
      <c r="M397" s="38">
        <v>0</v>
      </c>
      <c r="N397" s="38">
        <v>0</v>
      </c>
      <c r="O397" s="38">
        <v>0</v>
      </c>
      <c r="P397" s="38">
        <v>0</v>
      </c>
      <c r="Q397" s="38">
        <v>0</v>
      </c>
      <c r="R397" s="38">
        <v>1325.18</v>
      </c>
      <c r="S397" s="38">
        <v>1299.23</v>
      </c>
      <c r="T397" s="38">
        <v>1330.06</v>
      </c>
      <c r="U397" s="38">
        <v>1288.1099999999999</v>
      </c>
      <c r="V397" s="38">
        <v>1366.88</v>
      </c>
      <c r="W397" s="38">
        <v>1486.57</v>
      </c>
      <c r="X397" s="38">
        <v>1671.11</v>
      </c>
      <c r="Y397" s="38">
        <v>1525.2</v>
      </c>
      <c r="Z397" s="38">
        <v>0</v>
      </c>
      <c r="AA397" s="2">
        <f>IFERROR(INDEX('Holiday Schedule'!$D$3:$D$24,MATCH(A397,'Holiday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23109</v>
      </c>
      <c r="AE397" s="5">
        <f t="shared" si="51"/>
        <v>23109</v>
      </c>
      <c r="AG397" s="2">
        <f t="shared" si="52"/>
        <v>1</v>
      </c>
      <c r="AH397" s="2">
        <f t="shared" si="53"/>
        <v>2026</v>
      </c>
      <c r="AJ397" s="5">
        <f t="shared" si="54"/>
        <v>1671.11</v>
      </c>
      <c r="AK397" s="2">
        <f t="shared" si="55"/>
        <v>23</v>
      </c>
    </row>
    <row r="398" spans="1:37">
      <c r="A398" s="17">
        <f>Total_All_Customers!A398</f>
        <v>46047</v>
      </c>
      <c r="B398" s="38">
        <v>1771.99</v>
      </c>
      <c r="C398" s="38">
        <v>1818.69</v>
      </c>
      <c r="D398" s="38">
        <v>1855.92</v>
      </c>
      <c r="E398" s="38">
        <v>1834.74</v>
      </c>
      <c r="F398" s="38">
        <v>1799.31</v>
      </c>
      <c r="G398" s="38">
        <v>1667.77</v>
      </c>
      <c r="H398" s="38">
        <v>1455.7</v>
      </c>
      <c r="I398" s="38">
        <v>1075.3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38">
        <v>0</v>
      </c>
      <c r="Q398" s="38">
        <v>0</v>
      </c>
      <c r="R398" s="38">
        <v>1393.01</v>
      </c>
      <c r="S398" s="38">
        <v>1356.46</v>
      </c>
      <c r="T398" s="38">
        <v>1350.9</v>
      </c>
      <c r="U398" s="38">
        <v>1333.8</v>
      </c>
      <c r="V398" s="38">
        <v>1375.34</v>
      </c>
      <c r="W398" s="38">
        <v>1478.79</v>
      </c>
      <c r="X398" s="38">
        <v>1606.29</v>
      </c>
      <c r="Y398" s="38">
        <v>1718.42</v>
      </c>
      <c r="Z398" s="38">
        <v>0</v>
      </c>
      <c r="AA398" s="2">
        <f>IFERROR(INDEX('Holiday Schedule'!$D$3:$D$24,MATCH(A398,'Holiday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24892.43</v>
      </c>
      <c r="AE398" s="5">
        <f t="shared" si="51"/>
        <v>24892.43</v>
      </c>
      <c r="AG398" s="2">
        <f t="shared" si="52"/>
        <v>1</v>
      </c>
      <c r="AH398" s="2">
        <f t="shared" si="53"/>
        <v>2026</v>
      </c>
      <c r="AJ398" s="5">
        <f t="shared" si="54"/>
        <v>1855.92</v>
      </c>
      <c r="AK398" s="2">
        <f t="shared" si="55"/>
        <v>3</v>
      </c>
    </row>
    <row r="399" spans="1:37">
      <c r="A399" s="17">
        <f>Total_All_Customers!A399</f>
        <v>46048</v>
      </c>
      <c r="B399" s="38">
        <v>1669.55</v>
      </c>
      <c r="C399" s="38">
        <v>1710.27</v>
      </c>
      <c r="D399" s="38">
        <v>1736.8</v>
      </c>
      <c r="E399" s="38">
        <v>1708.62</v>
      </c>
      <c r="F399" s="38">
        <v>1686.08</v>
      </c>
      <c r="G399" s="38">
        <v>1541.43</v>
      </c>
      <c r="H399" s="38">
        <v>1314.07</v>
      </c>
      <c r="I399" s="38">
        <v>912.32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38">
        <v>0</v>
      </c>
      <c r="Q399" s="38">
        <v>0</v>
      </c>
      <c r="R399" s="38">
        <v>1302.19</v>
      </c>
      <c r="S399" s="38">
        <v>1306.1500000000001</v>
      </c>
      <c r="T399" s="38">
        <v>1297.5899999999999</v>
      </c>
      <c r="U399" s="38">
        <v>1248.4100000000001</v>
      </c>
      <c r="V399" s="38">
        <v>1275.25</v>
      </c>
      <c r="W399" s="38">
        <v>1353.23</v>
      </c>
      <c r="X399" s="38">
        <v>1462.61</v>
      </c>
      <c r="Y399" s="38">
        <v>1498.2519765724801</v>
      </c>
      <c r="Z399" s="38">
        <v>0</v>
      </c>
      <c r="AA399" s="2">
        <f>IFERROR(INDEX('Holiday Schedule'!$D$3:$D$24,MATCH(A399,'Holiday Schedule'!$C$3:$C$24,0)),0)</f>
        <v>0</v>
      </c>
      <c r="AB399" s="2">
        <f t="shared" si="48"/>
        <v>2</v>
      </c>
      <c r="AC399" s="2">
        <f t="shared" si="49"/>
        <v>10157.75</v>
      </c>
      <c r="AD399" s="5">
        <f t="shared" si="50"/>
        <v>12865.071976572479</v>
      </c>
      <c r="AE399" s="5">
        <f t="shared" si="51"/>
        <v>23022.821976572479</v>
      </c>
      <c r="AG399" s="2">
        <f t="shared" si="52"/>
        <v>1</v>
      </c>
      <c r="AH399" s="2">
        <f t="shared" si="53"/>
        <v>2026</v>
      </c>
      <c r="AJ399" s="5">
        <f t="shared" si="54"/>
        <v>1736.8</v>
      </c>
      <c r="AK399" s="2">
        <f t="shared" si="55"/>
        <v>3</v>
      </c>
    </row>
    <row r="400" spans="1:37">
      <c r="A400" s="17">
        <f>Total_All_Customers!A400</f>
        <v>46049</v>
      </c>
      <c r="B400" s="38">
        <v>1543.16</v>
      </c>
      <c r="C400" s="38">
        <v>1574.79</v>
      </c>
      <c r="D400" s="38">
        <v>1615.9</v>
      </c>
      <c r="E400" s="38">
        <v>1604.96</v>
      </c>
      <c r="F400" s="38">
        <v>1588.99</v>
      </c>
      <c r="G400" s="38">
        <v>1506.61</v>
      </c>
      <c r="H400" s="38">
        <v>1340.52</v>
      </c>
      <c r="I400" s="38">
        <v>931.55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1210.8499999999999</v>
      </c>
      <c r="S400" s="38">
        <v>1245.67</v>
      </c>
      <c r="T400" s="38">
        <v>1263.3699999999999</v>
      </c>
      <c r="U400" s="38">
        <v>1224.18</v>
      </c>
      <c r="V400" s="38">
        <v>1260.3699999999999</v>
      </c>
      <c r="W400" s="38">
        <v>1370.76</v>
      </c>
      <c r="X400" s="38">
        <v>1474.53</v>
      </c>
      <c r="Y400" s="38">
        <v>1576.41533929556</v>
      </c>
      <c r="Z400" s="38">
        <v>0</v>
      </c>
      <c r="AA400" s="2">
        <f>IFERROR(INDEX('Holiday Schedule'!$D$3:$D$24,MATCH(A400,'Holiday Schedule'!$C$3:$C$24,0)),0)</f>
        <v>0</v>
      </c>
      <c r="AB400" s="2">
        <f t="shared" si="48"/>
        <v>3</v>
      </c>
      <c r="AC400" s="2">
        <f t="shared" si="49"/>
        <v>9981.2800000000007</v>
      </c>
      <c r="AD400" s="5">
        <f t="shared" si="50"/>
        <v>12351.345339295554</v>
      </c>
      <c r="AE400" s="5">
        <f t="shared" si="51"/>
        <v>22332.625339295555</v>
      </c>
      <c r="AG400" s="2">
        <f t="shared" si="52"/>
        <v>1</v>
      </c>
      <c r="AH400" s="2">
        <f t="shared" si="53"/>
        <v>2026</v>
      </c>
      <c r="AJ400" s="5">
        <f t="shared" si="54"/>
        <v>1615.9</v>
      </c>
      <c r="AK400" s="2">
        <f t="shared" si="55"/>
        <v>3</v>
      </c>
    </row>
    <row r="401" spans="1:37">
      <c r="A401" s="17">
        <f>Total_All_Customers!A401</f>
        <v>46050</v>
      </c>
      <c r="B401" s="38">
        <v>1638.5</v>
      </c>
      <c r="C401" s="38">
        <v>1679.5</v>
      </c>
      <c r="D401" s="38">
        <v>1747.47</v>
      </c>
      <c r="E401" s="38">
        <v>1729.43</v>
      </c>
      <c r="F401" s="38">
        <v>1731.88</v>
      </c>
      <c r="G401" s="38">
        <v>1636.95</v>
      </c>
      <c r="H401" s="38">
        <v>1468.85</v>
      </c>
      <c r="I401" s="38">
        <v>999.31</v>
      </c>
      <c r="J401" s="38">
        <v>0</v>
      </c>
      <c r="K401" s="38">
        <v>0</v>
      </c>
      <c r="L401" s="38">
        <v>0</v>
      </c>
      <c r="M401" s="38">
        <v>0</v>
      </c>
      <c r="N401" s="38">
        <v>0</v>
      </c>
      <c r="O401" s="38">
        <v>0</v>
      </c>
      <c r="P401" s="38">
        <v>0</v>
      </c>
      <c r="Q401" s="38">
        <v>0</v>
      </c>
      <c r="R401" s="38">
        <v>1251.1400000000001</v>
      </c>
      <c r="S401" s="38">
        <v>1286.76</v>
      </c>
      <c r="T401" s="38">
        <v>1289.33</v>
      </c>
      <c r="U401" s="38">
        <v>1279.51</v>
      </c>
      <c r="V401" s="38">
        <v>1325.66</v>
      </c>
      <c r="W401" s="38">
        <v>1424.16</v>
      </c>
      <c r="X401" s="38">
        <v>1549.24</v>
      </c>
      <c r="Y401" s="38">
        <v>1578.5077616692699</v>
      </c>
      <c r="Z401" s="38">
        <v>0</v>
      </c>
      <c r="AA401" s="2">
        <f>IFERROR(INDEX('Holiday Schedule'!$D$3:$D$24,MATCH(A401,'Holiday Schedule'!$C$3:$C$24,0)),0)</f>
        <v>0</v>
      </c>
      <c r="AB401" s="2">
        <f t="shared" si="48"/>
        <v>4</v>
      </c>
      <c r="AC401" s="2">
        <f t="shared" si="49"/>
        <v>10405.11</v>
      </c>
      <c r="AD401" s="5">
        <f t="shared" si="50"/>
        <v>13211.087761669271</v>
      </c>
      <c r="AE401" s="5">
        <f t="shared" si="51"/>
        <v>23616.197761669271</v>
      </c>
      <c r="AG401" s="2">
        <f t="shared" si="52"/>
        <v>1</v>
      </c>
      <c r="AH401" s="2">
        <f t="shared" si="53"/>
        <v>2026</v>
      </c>
      <c r="AJ401" s="5">
        <f t="shared" si="54"/>
        <v>1747.47</v>
      </c>
      <c r="AK401" s="2">
        <f t="shared" si="55"/>
        <v>3</v>
      </c>
    </row>
    <row r="402" spans="1:37">
      <c r="A402" s="17">
        <f>Total_All_Customers!A402</f>
        <v>46051</v>
      </c>
      <c r="B402" s="38">
        <v>1600.23</v>
      </c>
      <c r="C402" s="38">
        <v>1645.77</v>
      </c>
      <c r="D402" s="38">
        <v>1693.64</v>
      </c>
      <c r="E402" s="38">
        <v>1692.27</v>
      </c>
      <c r="F402" s="38">
        <v>1678.39</v>
      </c>
      <c r="G402" s="38">
        <v>1608.37</v>
      </c>
      <c r="H402" s="38">
        <v>1449</v>
      </c>
      <c r="I402" s="38">
        <v>979.4</v>
      </c>
      <c r="J402" s="38">
        <v>0</v>
      </c>
      <c r="K402" s="38">
        <v>0</v>
      </c>
      <c r="L402" s="38">
        <v>0</v>
      </c>
      <c r="M402" s="38">
        <v>0</v>
      </c>
      <c r="N402" s="38">
        <v>0</v>
      </c>
      <c r="O402" s="38">
        <v>0</v>
      </c>
      <c r="P402" s="38">
        <v>0</v>
      </c>
      <c r="Q402" s="38">
        <v>0</v>
      </c>
      <c r="R402" s="38">
        <v>1226.93</v>
      </c>
      <c r="S402" s="38">
        <v>1251.9100000000001</v>
      </c>
      <c r="T402" s="38">
        <v>1264.06</v>
      </c>
      <c r="U402" s="38">
        <v>1236.26</v>
      </c>
      <c r="V402" s="38">
        <v>1286.3399999999999</v>
      </c>
      <c r="W402" s="38">
        <v>1392.52</v>
      </c>
      <c r="X402" s="38">
        <v>1506.83</v>
      </c>
      <c r="Y402" s="38">
        <v>1550.4761823762899</v>
      </c>
      <c r="Z402" s="38">
        <v>0</v>
      </c>
      <c r="AA402" s="2">
        <f>IFERROR(INDEX('Holiday Schedule'!$D$3:$D$24,MATCH(A402,'Holiday Schedule'!$C$3:$C$24,0)),0)</f>
        <v>0</v>
      </c>
      <c r="AB402" s="2">
        <f t="shared" si="48"/>
        <v>5</v>
      </c>
      <c r="AC402" s="2">
        <f t="shared" si="49"/>
        <v>10144.25</v>
      </c>
      <c r="AD402" s="5">
        <f t="shared" si="50"/>
        <v>12918.146182376287</v>
      </c>
      <c r="AE402" s="5">
        <f t="shared" si="51"/>
        <v>23062.396182376287</v>
      </c>
      <c r="AG402" s="2">
        <f t="shared" si="52"/>
        <v>1</v>
      </c>
      <c r="AH402" s="2">
        <f t="shared" si="53"/>
        <v>2026</v>
      </c>
      <c r="AJ402" s="5">
        <f t="shared" si="54"/>
        <v>1693.64</v>
      </c>
      <c r="AK402" s="2">
        <f t="shared" si="55"/>
        <v>3</v>
      </c>
    </row>
    <row r="403" spans="1:37">
      <c r="A403" s="17">
        <f>Total_All_Customers!A403</f>
        <v>46052</v>
      </c>
      <c r="B403" s="38">
        <v>1599.46</v>
      </c>
      <c r="C403" s="38">
        <v>1642.86</v>
      </c>
      <c r="D403" s="38">
        <v>1681.58</v>
      </c>
      <c r="E403" s="38">
        <v>1680.67</v>
      </c>
      <c r="F403" s="38">
        <v>1672.55</v>
      </c>
      <c r="G403" s="38">
        <v>1576.18</v>
      </c>
      <c r="H403" s="38">
        <v>1407.33</v>
      </c>
      <c r="I403" s="38">
        <v>972.75</v>
      </c>
      <c r="J403" s="38">
        <v>0</v>
      </c>
      <c r="K403" s="38">
        <v>0</v>
      </c>
      <c r="L403" s="38">
        <v>0</v>
      </c>
      <c r="M403" s="38">
        <v>0</v>
      </c>
      <c r="N403" s="38">
        <v>0</v>
      </c>
      <c r="O403" s="38">
        <v>0</v>
      </c>
      <c r="P403" s="38">
        <v>0</v>
      </c>
      <c r="Q403" s="38">
        <v>0</v>
      </c>
      <c r="R403" s="38">
        <v>1257.1500000000001</v>
      </c>
      <c r="S403" s="38">
        <v>1279.26</v>
      </c>
      <c r="T403" s="38">
        <v>1273.22</v>
      </c>
      <c r="U403" s="38">
        <v>1252.01</v>
      </c>
      <c r="V403" s="38">
        <v>1315.91</v>
      </c>
      <c r="W403" s="38">
        <v>1436.56</v>
      </c>
      <c r="X403" s="38">
        <v>1581.9</v>
      </c>
      <c r="Y403" s="38">
        <v>1763.81070476236</v>
      </c>
      <c r="Z403" s="38">
        <v>0</v>
      </c>
      <c r="AA403" s="2">
        <f>IFERROR(INDEX('Holiday Schedule'!$D$3:$D$24,MATCH(A403,'Holiday Schedule'!$C$3:$C$24,0)),0)</f>
        <v>0</v>
      </c>
      <c r="AB403" s="2">
        <f t="shared" si="48"/>
        <v>6</v>
      </c>
      <c r="AC403" s="2">
        <f t="shared" si="49"/>
        <v>10368.76</v>
      </c>
      <c r="AD403" s="5">
        <f t="shared" si="50"/>
        <v>13024.440704762359</v>
      </c>
      <c r="AE403" s="5">
        <f t="shared" si="51"/>
        <v>23393.200704762359</v>
      </c>
      <c r="AG403" s="2">
        <f t="shared" si="52"/>
        <v>1</v>
      </c>
      <c r="AH403" s="2">
        <f t="shared" si="53"/>
        <v>2026</v>
      </c>
      <c r="AJ403" s="5">
        <f t="shared" si="54"/>
        <v>1763.81070476236</v>
      </c>
      <c r="AK403" s="2">
        <f t="shared" si="55"/>
        <v>24</v>
      </c>
    </row>
    <row r="404" spans="1:37">
      <c r="A404" s="17">
        <f>Total_All_Customers!A404</f>
        <v>46053</v>
      </c>
      <c r="B404" s="38">
        <v>1679.47</v>
      </c>
      <c r="C404" s="38">
        <v>1721.72</v>
      </c>
      <c r="D404" s="38">
        <v>1759.17</v>
      </c>
      <c r="E404" s="38">
        <v>1741.04</v>
      </c>
      <c r="F404" s="38">
        <v>1705.29</v>
      </c>
      <c r="G404" s="38">
        <v>1563.89</v>
      </c>
      <c r="H404" s="38">
        <v>1330.26</v>
      </c>
      <c r="I404" s="38">
        <v>911.1</v>
      </c>
      <c r="J404" s="38">
        <v>0</v>
      </c>
      <c r="K404" s="38">
        <v>0</v>
      </c>
      <c r="L404" s="38">
        <v>0</v>
      </c>
      <c r="M404" s="38">
        <v>0</v>
      </c>
      <c r="N404" s="38">
        <v>0</v>
      </c>
      <c r="O404" s="38">
        <v>0</v>
      </c>
      <c r="P404" s="38">
        <v>0</v>
      </c>
      <c r="Q404" s="38">
        <v>0</v>
      </c>
      <c r="R404" s="38">
        <v>1199.23</v>
      </c>
      <c r="S404" s="38">
        <v>1241.95</v>
      </c>
      <c r="T404" s="38">
        <v>1240.18</v>
      </c>
      <c r="U404" s="38">
        <v>1222.6400000000001</v>
      </c>
      <c r="V404" s="38">
        <v>1284.26</v>
      </c>
      <c r="W404" s="38">
        <v>1405.91</v>
      </c>
      <c r="X404" s="38">
        <v>1543.46</v>
      </c>
      <c r="Y404" s="38">
        <v>1639.2937667674801</v>
      </c>
      <c r="Z404" s="38">
        <v>0</v>
      </c>
      <c r="AA404" s="2">
        <f>IFERROR(INDEX('Holiday Schedule'!$D$3:$D$24,MATCH(A404,'Holiday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23188.863766767481</v>
      </c>
      <c r="AE404" s="5">
        <f t="shared" si="51"/>
        <v>23188.863766767481</v>
      </c>
      <c r="AG404" s="2">
        <f t="shared" si="52"/>
        <v>1</v>
      </c>
      <c r="AH404" s="2">
        <f t="shared" si="53"/>
        <v>2026</v>
      </c>
      <c r="AJ404" s="5">
        <f t="shared" si="54"/>
        <v>1759.17</v>
      </c>
      <c r="AK404" s="2">
        <f t="shared" si="55"/>
        <v>3</v>
      </c>
    </row>
    <row r="405" spans="1:37">
      <c r="A405" s="17">
        <f>Total_All_Customers!A405</f>
        <v>46054</v>
      </c>
      <c r="B405" s="38">
        <v>1802.72</v>
      </c>
      <c r="C405" s="38">
        <v>1861.74</v>
      </c>
      <c r="D405" s="38">
        <v>1865.62</v>
      </c>
      <c r="E405" s="38">
        <v>1854.4</v>
      </c>
      <c r="F405" s="38">
        <v>1770.43</v>
      </c>
      <c r="G405" s="38">
        <v>1698.35</v>
      </c>
      <c r="H405" s="38">
        <v>1437.07</v>
      </c>
      <c r="I405" s="38">
        <v>0</v>
      </c>
      <c r="J405" s="38">
        <v>0</v>
      </c>
      <c r="K405" s="38">
        <v>0</v>
      </c>
      <c r="L405" s="38">
        <v>0</v>
      </c>
      <c r="M405" s="38">
        <v>0</v>
      </c>
      <c r="N405" s="38">
        <v>0</v>
      </c>
      <c r="O405" s="38">
        <v>0</v>
      </c>
      <c r="P405" s="38">
        <v>0</v>
      </c>
      <c r="Q405" s="38">
        <v>0</v>
      </c>
      <c r="R405" s="38">
        <v>783.26</v>
      </c>
      <c r="S405" s="38">
        <v>1399.4</v>
      </c>
      <c r="T405" s="38">
        <v>1353.43</v>
      </c>
      <c r="U405" s="38">
        <v>1314.93</v>
      </c>
      <c r="V405" s="38">
        <v>1401.8</v>
      </c>
      <c r="W405" s="38">
        <v>1513.58</v>
      </c>
      <c r="X405" s="38">
        <v>1582.56</v>
      </c>
      <c r="Y405" s="38">
        <v>1539.06394488922</v>
      </c>
      <c r="Z405" s="38">
        <v>0</v>
      </c>
      <c r="AA405" s="2">
        <f>IFERROR(INDEX('Holiday Schedule'!$D$3:$D$24,MATCH(A405,'Holiday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23178.353944889219</v>
      </c>
      <c r="AE405" s="5">
        <f t="shared" si="51"/>
        <v>23178.353944889219</v>
      </c>
      <c r="AG405" s="2">
        <f t="shared" si="52"/>
        <v>2</v>
      </c>
      <c r="AH405" s="2">
        <f t="shared" si="53"/>
        <v>2026</v>
      </c>
      <c r="AJ405" s="5">
        <f t="shared" si="54"/>
        <v>1865.62</v>
      </c>
      <c r="AK405" s="2">
        <f t="shared" si="55"/>
        <v>3</v>
      </c>
    </row>
    <row r="406" spans="1:37">
      <c r="A406" s="17">
        <f>Total_All_Customers!A406</f>
        <v>46055</v>
      </c>
      <c r="B406" s="38">
        <v>1688.97</v>
      </c>
      <c r="C406" s="38">
        <v>1693.49</v>
      </c>
      <c r="D406" s="38">
        <v>1698.44</v>
      </c>
      <c r="E406" s="38">
        <v>1720.4</v>
      </c>
      <c r="F406" s="38">
        <v>1662.89</v>
      </c>
      <c r="G406" s="38">
        <v>1637.17</v>
      </c>
      <c r="H406" s="38">
        <v>1440.99</v>
      </c>
      <c r="I406" s="38">
        <v>0</v>
      </c>
      <c r="J406" s="38">
        <v>0</v>
      </c>
      <c r="K406" s="38">
        <v>0</v>
      </c>
      <c r="L406" s="38">
        <v>0</v>
      </c>
      <c r="M406" s="38">
        <v>0</v>
      </c>
      <c r="N406" s="38">
        <v>0</v>
      </c>
      <c r="O406" s="38">
        <v>0</v>
      </c>
      <c r="P406" s="38">
        <v>0</v>
      </c>
      <c r="Q406" s="38">
        <v>0</v>
      </c>
      <c r="R406" s="38">
        <v>659.9</v>
      </c>
      <c r="S406" s="38">
        <v>1271.8800000000001</v>
      </c>
      <c r="T406" s="38">
        <v>1246.07</v>
      </c>
      <c r="U406" s="38">
        <v>1189.29</v>
      </c>
      <c r="V406" s="38">
        <v>1262.45</v>
      </c>
      <c r="W406" s="38">
        <v>1375.26</v>
      </c>
      <c r="X406" s="38">
        <v>1479.4</v>
      </c>
      <c r="Y406" s="38">
        <v>1577.9193975266501</v>
      </c>
      <c r="Z406" s="38">
        <v>0</v>
      </c>
      <c r="AA406" s="2">
        <f>IFERROR(INDEX('Holiday Schedule'!$D$3:$D$24,MATCH(A406,'Holiday Schedule'!$C$3:$C$24,0)),0)</f>
        <v>0</v>
      </c>
      <c r="AB406" s="2">
        <f t="shared" si="48"/>
        <v>2</v>
      </c>
      <c r="AC406" s="2">
        <f t="shared" si="49"/>
        <v>8484.25</v>
      </c>
      <c r="AD406" s="5">
        <f t="shared" si="50"/>
        <v>13120.269397526648</v>
      </c>
      <c r="AE406" s="5">
        <f t="shared" si="51"/>
        <v>21604.519397526648</v>
      </c>
      <c r="AG406" s="2">
        <f t="shared" si="52"/>
        <v>2</v>
      </c>
      <c r="AH406" s="2">
        <f t="shared" si="53"/>
        <v>2026</v>
      </c>
      <c r="AJ406" s="5">
        <f t="shared" si="54"/>
        <v>1720.4</v>
      </c>
      <c r="AK406" s="2">
        <f t="shared" si="55"/>
        <v>4</v>
      </c>
    </row>
    <row r="407" spans="1:37">
      <c r="A407" s="17">
        <f>Total_All_Customers!A407</f>
        <v>46056</v>
      </c>
      <c r="B407" s="38">
        <v>1602.75</v>
      </c>
      <c r="C407" s="38">
        <v>1627.6</v>
      </c>
      <c r="D407" s="38">
        <v>1658.4</v>
      </c>
      <c r="E407" s="38">
        <v>1683.4</v>
      </c>
      <c r="F407" s="38">
        <v>1629.61</v>
      </c>
      <c r="G407" s="38">
        <v>1618.43</v>
      </c>
      <c r="H407" s="38">
        <v>1416.41</v>
      </c>
      <c r="I407" s="38">
        <v>0</v>
      </c>
      <c r="J407" s="38">
        <v>0</v>
      </c>
      <c r="K407" s="38">
        <v>0</v>
      </c>
      <c r="L407" s="38">
        <v>0</v>
      </c>
      <c r="M407" s="38">
        <v>0</v>
      </c>
      <c r="N407" s="38">
        <v>0</v>
      </c>
      <c r="O407" s="38">
        <v>0</v>
      </c>
      <c r="P407" s="38">
        <v>0</v>
      </c>
      <c r="Q407" s="38">
        <v>0</v>
      </c>
      <c r="R407" s="38">
        <v>638.70000000000005</v>
      </c>
      <c r="S407" s="38">
        <v>1246.48</v>
      </c>
      <c r="T407" s="38">
        <v>1231.6300000000001</v>
      </c>
      <c r="U407" s="38">
        <v>1202.32</v>
      </c>
      <c r="V407" s="38">
        <v>1275.23</v>
      </c>
      <c r="W407" s="38">
        <v>1399.04</v>
      </c>
      <c r="X407" s="38">
        <v>1502.05</v>
      </c>
      <c r="Y407" s="38">
        <v>1303.9610347784701</v>
      </c>
      <c r="Z407" s="38">
        <v>0</v>
      </c>
      <c r="AA407" s="2">
        <f>IFERROR(INDEX('Holiday Schedule'!$D$3:$D$24,MATCH(A407,'Holiday Schedule'!$C$3:$C$24,0)),0)</f>
        <v>0</v>
      </c>
      <c r="AB407" s="2">
        <f t="shared" si="48"/>
        <v>3</v>
      </c>
      <c r="AC407" s="2">
        <f t="shared" si="49"/>
        <v>8495.4500000000007</v>
      </c>
      <c r="AD407" s="5">
        <f t="shared" si="50"/>
        <v>12540.561034778468</v>
      </c>
      <c r="AE407" s="5">
        <f t="shared" si="51"/>
        <v>21036.011034778468</v>
      </c>
      <c r="AG407" s="2">
        <f t="shared" si="52"/>
        <v>2</v>
      </c>
      <c r="AH407" s="2">
        <f t="shared" si="53"/>
        <v>2026</v>
      </c>
      <c r="AJ407" s="5">
        <f t="shared" si="54"/>
        <v>1683.4</v>
      </c>
      <c r="AK407" s="2">
        <f t="shared" si="55"/>
        <v>4</v>
      </c>
    </row>
    <row r="408" spans="1:37">
      <c r="A408" s="17">
        <f>Total_All_Customers!A408</f>
        <v>46057</v>
      </c>
      <c r="B408" s="38">
        <v>1638.79</v>
      </c>
      <c r="C408" s="38">
        <v>1671.59</v>
      </c>
      <c r="D408" s="38">
        <v>1696.01</v>
      </c>
      <c r="E408" s="38">
        <v>1709.86</v>
      </c>
      <c r="F408" s="38">
        <v>1644.3</v>
      </c>
      <c r="G408" s="38">
        <v>1611.59</v>
      </c>
      <c r="H408" s="38">
        <v>1408.49</v>
      </c>
      <c r="I408" s="38">
        <v>0</v>
      </c>
      <c r="J408" s="38">
        <v>0</v>
      </c>
      <c r="K408" s="38">
        <v>0</v>
      </c>
      <c r="L408" s="38">
        <v>0</v>
      </c>
      <c r="M408" s="38">
        <v>0</v>
      </c>
      <c r="N408" s="38">
        <v>0</v>
      </c>
      <c r="O408" s="38">
        <v>0</v>
      </c>
      <c r="P408" s="38">
        <v>0</v>
      </c>
      <c r="Q408" s="38">
        <v>0</v>
      </c>
      <c r="R408" s="38">
        <v>664.15</v>
      </c>
      <c r="S408" s="38">
        <v>1273.51</v>
      </c>
      <c r="T408" s="38">
        <v>1255.8800000000001</v>
      </c>
      <c r="U408" s="38">
        <v>1201.99</v>
      </c>
      <c r="V408" s="38">
        <v>1278.06</v>
      </c>
      <c r="W408" s="38">
        <v>1391.71</v>
      </c>
      <c r="X408" s="38">
        <v>1490.21</v>
      </c>
      <c r="Y408" s="38">
        <v>1643.51062304213</v>
      </c>
      <c r="Z408" s="38">
        <v>0</v>
      </c>
      <c r="AA408" s="2">
        <f>IFERROR(INDEX('Holiday Schedule'!$D$3:$D$24,MATCH(A408,'Holiday Schedule'!$C$3:$C$24,0)),0)</f>
        <v>0</v>
      </c>
      <c r="AB408" s="2">
        <f t="shared" si="48"/>
        <v>4</v>
      </c>
      <c r="AC408" s="2">
        <f t="shared" si="49"/>
        <v>8555.51</v>
      </c>
      <c r="AD408" s="5">
        <f t="shared" si="50"/>
        <v>13024.140623042125</v>
      </c>
      <c r="AE408" s="5">
        <f t="shared" si="51"/>
        <v>21579.650623042126</v>
      </c>
      <c r="AG408" s="2">
        <f t="shared" si="52"/>
        <v>2</v>
      </c>
      <c r="AH408" s="2">
        <f t="shared" si="53"/>
        <v>2026</v>
      </c>
      <c r="AJ408" s="5">
        <f t="shared" si="54"/>
        <v>1709.86</v>
      </c>
      <c r="AK408" s="2">
        <f t="shared" si="55"/>
        <v>4</v>
      </c>
    </row>
    <row r="409" spans="1:37">
      <c r="A409" s="17">
        <f>Total_All_Customers!A409</f>
        <v>46058</v>
      </c>
      <c r="B409" s="38">
        <v>1610.45</v>
      </c>
      <c r="C409" s="38">
        <v>1632.75</v>
      </c>
      <c r="D409" s="38">
        <v>1669.63</v>
      </c>
      <c r="E409" s="38">
        <v>1689.72</v>
      </c>
      <c r="F409" s="38">
        <v>1640.98</v>
      </c>
      <c r="G409" s="38">
        <v>1599.91</v>
      </c>
      <c r="H409" s="38">
        <v>1420.35</v>
      </c>
      <c r="I409" s="38">
        <v>0</v>
      </c>
      <c r="J409" s="38">
        <v>0</v>
      </c>
      <c r="K409" s="38">
        <v>0</v>
      </c>
      <c r="L409" s="38">
        <v>0</v>
      </c>
      <c r="M409" s="38">
        <v>0</v>
      </c>
      <c r="N409" s="38">
        <v>0</v>
      </c>
      <c r="O409" s="38">
        <v>0</v>
      </c>
      <c r="P409" s="38">
        <v>0</v>
      </c>
      <c r="Q409" s="38">
        <v>0</v>
      </c>
      <c r="R409" s="38">
        <v>659.06</v>
      </c>
      <c r="S409" s="38">
        <v>1280.21</v>
      </c>
      <c r="T409" s="38">
        <v>1269.5999999999999</v>
      </c>
      <c r="U409" s="38">
        <v>1229.26</v>
      </c>
      <c r="V409" s="38">
        <v>1309.92</v>
      </c>
      <c r="W409" s="38">
        <v>1448.05</v>
      </c>
      <c r="X409" s="38">
        <v>1563.31</v>
      </c>
      <c r="Y409" s="38">
        <v>1438.9375</v>
      </c>
      <c r="Z409" s="38">
        <v>0</v>
      </c>
      <c r="AA409" s="2">
        <f>IFERROR(INDEX('Holiday Schedule'!$D$3:$D$24,MATCH(A409,'Holiday Schedule'!$C$3:$C$24,0)),0)</f>
        <v>0</v>
      </c>
      <c r="AB409" s="2">
        <f t="shared" si="48"/>
        <v>5</v>
      </c>
      <c r="AC409" s="2">
        <f t="shared" si="49"/>
        <v>8759.41</v>
      </c>
      <c r="AD409" s="5">
        <f t="shared" si="50"/>
        <v>12702.727500000005</v>
      </c>
      <c r="AE409" s="5">
        <f t="shared" si="51"/>
        <v>21462.137500000004</v>
      </c>
      <c r="AG409" s="2">
        <f t="shared" si="52"/>
        <v>2</v>
      </c>
      <c r="AH409" s="2">
        <f t="shared" si="53"/>
        <v>2026</v>
      </c>
      <c r="AJ409" s="5">
        <f t="shared" si="54"/>
        <v>1689.72</v>
      </c>
      <c r="AK409" s="2">
        <f t="shared" si="55"/>
        <v>4</v>
      </c>
    </row>
    <row r="410" spans="1:37">
      <c r="A410" s="17">
        <f>Total_All_Customers!A410</f>
        <v>46059</v>
      </c>
      <c r="B410" s="38">
        <v>1723.68</v>
      </c>
      <c r="C410" s="38">
        <v>1754.77</v>
      </c>
      <c r="D410" s="38">
        <v>1786.69</v>
      </c>
      <c r="E410" s="38">
        <v>1829.62</v>
      </c>
      <c r="F410" s="38">
        <v>1770.79</v>
      </c>
      <c r="G410" s="38">
        <v>1730.74</v>
      </c>
      <c r="H410" s="38">
        <v>1498.62</v>
      </c>
      <c r="I410" s="38">
        <v>0</v>
      </c>
      <c r="J410" s="38">
        <v>0</v>
      </c>
      <c r="K410" s="38">
        <v>0</v>
      </c>
      <c r="L410" s="38">
        <v>0</v>
      </c>
      <c r="M410" s="38">
        <v>0</v>
      </c>
      <c r="N410" s="38">
        <v>0</v>
      </c>
      <c r="O410" s="38">
        <v>0</v>
      </c>
      <c r="P410" s="38">
        <v>0</v>
      </c>
      <c r="Q410" s="38">
        <v>0</v>
      </c>
      <c r="R410" s="38">
        <v>693.97</v>
      </c>
      <c r="S410" s="38">
        <v>1308.56</v>
      </c>
      <c r="T410" s="38">
        <v>1288.2</v>
      </c>
      <c r="U410" s="38">
        <v>1247.46</v>
      </c>
      <c r="V410" s="38">
        <v>1344.95</v>
      </c>
      <c r="W410" s="38">
        <v>1491.5</v>
      </c>
      <c r="X410" s="38">
        <v>1635.71</v>
      </c>
      <c r="Y410" s="38">
        <v>1445.7525000000001</v>
      </c>
      <c r="Z410" s="38">
        <v>0</v>
      </c>
      <c r="AA410" s="2">
        <f>IFERROR(INDEX('Holiday Schedule'!$D$3:$D$24,MATCH(A410,'Holiday Schedule'!$C$3:$C$24,0)),0)</f>
        <v>0</v>
      </c>
      <c r="AB410" s="2">
        <f t="shared" si="48"/>
        <v>6</v>
      </c>
      <c r="AC410" s="2">
        <f t="shared" si="49"/>
        <v>9010.35</v>
      </c>
      <c r="AD410" s="5">
        <f t="shared" si="50"/>
        <v>13540.662499999997</v>
      </c>
      <c r="AE410" s="5">
        <f t="shared" si="51"/>
        <v>22551.012499999997</v>
      </c>
      <c r="AG410" s="2">
        <f t="shared" si="52"/>
        <v>2</v>
      </c>
      <c r="AH410" s="2">
        <f t="shared" si="53"/>
        <v>2026</v>
      </c>
      <c r="AJ410" s="5">
        <f t="shared" si="54"/>
        <v>1829.62</v>
      </c>
      <c r="AK410" s="2">
        <f t="shared" si="55"/>
        <v>4</v>
      </c>
    </row>
    <row r="411" spans="1:37">
      <c r="A411" s="17">
        <f>Total_All_Customers!A411</f>
        <v>46060</v>
      </c>
      <c r="B411" s="38">
        <v>1757.39</v>
      </c>
      <c r="C411" s="38">
        <v>1766.1</v>
      </c>
      <c r="D411" s="38">
        <v>1777.52</v>
      </c>
      <c r="E411" s="38">
        <v>1777.39</v>
      </c>
      <c r="F411" s="38">
        <v>1680.35</v>
      </c>
      <c r="G411" s="38">
        <v>1579.48</v>
      </c>
      <c r="H411" s="38">
        <v>1310</v>
      </c>
      <c r="I411" s="38">
        <v>0</v>
      </c>
      <c r="J411" s="38">
        <v>0</v>
      </c>
      <c r="K411" s="38">
        <v>0</v>
      </c>
      <c r="L411" s="38">
        <v>0</v>
      </c>
      <c r="M411" s="38">
        <v>0</v>
      </c>
      <c r="N411" s="38">
        <v>0</v>
      </c>
      <c r="O411" s="38">
        <v>0</v>
      </c>
      <c r="P411" s="38">
        <v>0</v>
      </c>
      <c r="Q411" s="38">
        <v>0</v>
      </c>
      <c r="R411" s="38">
        <v>678.04</v>
      </c>
      <c r="S411" s="38">
        <v>1266.04</v>
      </c>
      <c r="T411" s="38">
        <v>1228.58</v>
      </c>
      <c r="U411" s="38">
        <v>1186.01</v>
      </c>
      <c r="V411" s="38">
        <v>1252.49</v>
      </c>
      <c r="W411" s="38">
        <v>1388.62</v>
      </c>
      <c r="X411" s="38">
        <v>1513.91</v>
      </c>
      <c r="Y411" s="38">
        <v>1698.16</v>
      </c>
      <c r="Z411" s="38">
        <v>0</v>
      </c>
      <c r="AA411" s="2">
        <f>IFERROR(INDEX('Holiday Schedule'!$D$3:$D$24,MATCH(A411,'Holiday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21860.080000000002</v>
      </c>
      <c r="AE411" s="5">
        <f t="shared" si="51"/>
        <v>21860.080000000002</v>
      </c>
      <c r="AG411" s="2">
        <f t="shared" si="52"/>
        <v>2</v>
      </c>
      <c r="AH411" s="2">
        <f t="shared" si="53"/>
        <v>2026</v>
      </c>
      <c r="AJ411" s="5">
        <f t="shared" si="54"/>
        <v>1777.52</v>
      </c>
      <c r="AK411" s="2">
        <f t="shared" si="55"/>
        <v>3</v>
      </c>
    </row>
    <row r="412" spans="1:37">
      <c r="A412" s="17">
        <f>Total_All_Customers!A412</f>
        <v>46061</v>
      </c>
      <c r="B412" s="38">
        <v>1626.18</v>
      </c>
      <c r="C412" s="38">
        <v>1660.72</v>
      </c>
      <c r="D412" s="38">
        <v>1687.38</v>
      </c>
      <c r="E412" s="38">
        <v>1703.03</v>
      </c>
      <c r="F412" s="38">
        <v>1641.3</v>
      </c>
      <c r="G412" s="38">
        <v>1563.79</v>
      </c>
      <c r="H412" s="38">
        <v>1348.38</v>
      </c>
      <c r="I412" s="38">
        <v>0</v>
      </c>
      <c r="J412" s="38">
        <v>0</v>
      </c>
      <c r="K412" s="38">
        <v>0</v>
      </c>
      <c r="L412" s="38">
        <v>0</v>
      </c>
      <c r="M412" s="38">
        <v>0</v>
      </c>
      <c r="N412" s="38">
        <v>0</v>
      </c>
      <c r="O412" s="38">
        <v>0</v>
      </c>
      <c r="P412" s="38">
        <v>0</v>
      </c>
      <c r="Q412" s="38">
        <v>0</v>
      </c>
      <c r="R412" s="38">
        <v>749.35</v>
      </c>
      <c r="S412" s="38">
        <v>1390.22</v>
      </c>
      <c r="T412" s="38">
        <v>1319.41</v>
      </c>
      <c r="U412" s="38">
        <v>1266.97</v>
      </c>
      <c r="V412" s="38">
        <v>1360.41</v>
      </c>
      <c r="W412" s="38">
        <v>1522.23</v>
      </c>
      <c r="X412" s="38">
        <v>1629.35</v>
      </c>
      <c r="Y412" s="38">
        <v>1579.78</v>
      </c>
      <c r="Z412" s="38">
        <v>0</v>
      </c>
      <c r="AA412" s="2">
        <f>IFERROR(INDEX('Holiday Schedule'!$D$3:$D$24,MATCH(A412,'Holiday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22048.5</v>
      </c>
      <c r="AE412" s="5">
        <f t="shared" si="51"/>
        <v>22048.5</v>
      </c>
      <c r="AG412" s="2">
        <f t="shared" si="52"/>
        <v>2</v>
      </c>
      <c r="AH412" s="2">
        <f t="shared" si="53"/>
        <v>2026</v>
      </c>
      <c r="AJ412" s="5">
        <f t="shared" si="54"/>
        <v>1703.03</v>
      </c>
      <c r="AK412" s="2">
        <f t="shared" si="55"/>
        <v>4</v>
      </c>
    </row>
    <row r="413" spans="1:37">
      <c r="A413" s="17">
        <f>Total_All_Customers!A413</f>
        <v>46062</v>
      </c>
      <c r="B413" s="38">
        <v>1758.05</v>
      </c>
      <c r="C413" s="38">
        <v>1762.58</v>
      </c>
      <c r="D413" s="38">
        <v>1773.31</v>
      </c>
      <c r="E413" s="38">
        <v>1793.61</v>
      </c>
      <c r="F413" s="38">
        <v>1725.07</v>
      </c>
      <c r="G413" s="38">
        <v>1690.44</v>
      </c>
      <c r="H413" s="38">
        <v>1461.82</v>
      </c>
      <c r="I413" s="38">
        <v>0</v>
      </c>
      <c r="J413" s="38">
        <v>0</v>
      </c>
      <c r="K413" s="38">
        <v>0</v>
      </c>
      <c r="L413" s="38">
        <v>0</v>
      </c>
      <c r="M413" s="38">
        <v>0</v>
      </c>
      <c r="N413" s="38">
        <v>0</v>
      </c>
      <c r="O413" s="38">
        <v>0</v>
      </c>
      <c r="P413" s="38">
        <v>0</v>
      </c>
      <c r="Q413" s="38">
        <v>0</v>
      </c>
      <c r="R413" s="38">
        <v>673.53</v>
      </c>
      <c r="S413" s="38">
        <v>1319.87</v>
      </c>
      <c r="T413" s="38">
        <v>1285.8599999999999</v>
      </c>
      <c r="U413" s="38">
        <v>1241.6600000000001</v>
      </c>
      <c r="V413" s="38">
        <v>1315.13</v>
      </c>
      <c r="W413" s="38">
        <v>1426.28</v>
      </c>
      <c r="X413" s="38">
        <v>1521.5</v>
      </c>
      <c r="Y413" s="38">
        <v>1595.4891277925601</v>
      </c>
      <c r="Z413" s="38">
        <v>0</v>
      </c>
      <c r="AA413" s="2">
        <f>IFERROR(INDEX('Holiday Schedule'!$D$3:$D$24,MATCH(A413,'Holiday Schedule'!$C$3:$C$24,0)),0)</f>
        <v>0</v>
      </c>
      <c r="AB413" s="2">
        <f t="shared" si="48"/>
        <v>2</v>
      </c>
      <c r="AC413" s="2">
        <f t="shared" si="49"/>
        <v>8783.83</v>
      </c>
      <c r="AD413" s="5">
        <f t="shared" si="50"/>
        <v>13560.369127792563</v>
      </c>
      <c r="AE413" s="5">
        <f t="shared" si="51"/>
        <v>22344.199127792563</v>
      </c>
      <c r="AG413" s="2">
        <f t="shared" si="52"/>
        <v>2</v>
      </c>
      <c r="AH413" s="2">
        <f t="shared" si="53"/>
        <v>2026</v>
      </c>
      <c r="AJ413" s="5">
        <f t="shared" si="54"/>
        <v>1793.61</v>
      </c>
      <c r="AK413" s="2">
        <f t="shared" si="55"/>
        <v>4</v>
      </c>
    </row>
    <row r="414" spans="1:37">
      <c r="A414" s="17">
        <f>Total_All_Customers!A414</f>
        <v>46063</v>
      </c>
      <c r="B414" s="38">
        <v>1645.98</v>
      </c>
      <c r="C414" s="38">
        <v>1675.92</v>
      </c>
      <c r="D414" s="38">
        <v>1697.42</v>
      </c>
      <c r="E414" s="38">
        <v>1720.7</v>
      </c>
      <c r="F414" s="38">
        <v>1665.92</v>
      </c>
      <c r="G414" s="38">
        <v>1647.77</v>
      </c>
      <c r="H414" s="38">
        <v>1427.86</v>
      </c>
      <c r="I414" s="38">
        <v>0</v>
      </c>
      <c r="J414" s="38">
        <v>0</v>
      </c>
      <c r="K414" s="38">
        <v>0</v>
      </c>
      <c r="L414" s="38">
        <v>0</v>
      </c>
      <c r="M414" s="38">
        <v>0</v>
      </c>
      <c r="N414" s="38">
        <v>0</v>
      </c>
      <c r="O414" s="38">
        <v>0</v>
      </c>
      <c r="P414" s="38">
        <v>0</v>
      </c>
      <c r="Q414" s="38">
        <v>0</v>
      </c>
      <c r="R414" s="38">
        <v>641.78</v>
      </c>
      <c r="S414" s="38">
        <v>1238.24</v>
      </c>
      <c r="T414" s="38">
        <v>1220.74</v>
      </c>
      <c r="U414" s="38">
        <v>1173.31</v>
      </c>
      <c r="V414" s="38">
        <v>1240.9100000000001</v>
      </c>
      <c r="W414" s="38">
        <v>1335.19</v>
      </c>
      <c r="X414" s="38">
        <v>1414.48</v>
      </c>
      <c r="Y414" s="38">
        <v>1458.3896449280301</v>
      </c>
      <c r="Z414" s="38">
        <v>0</v>
      </c>
      <c r="AA414" s="2">
        <f>IFERROR(INDEX('Holiday Schedule'!$D$3:$D$24,MATCH(A414,'Holiday Schedule'!$C$3:$C$24,0)),0)</f>
        <v>0</v>
      </c>
      <c r="AB414" s="2">
        <f t="shared" si="48"/>
        <v>3</v>
      </c>
      <c r="AC414" s="2">
        <f t="shared" si="49"/>
        <v>8264.65</v>
      </c>
      <c r="AD414" s="5">
        <f t="shared" si="50"/>
        <v>12939.959644928027</v>
      </c>
      <c r="AE414" s="5">
        <f t="shared" si="51"/>
        <v>21204.609644928027</v>
      </c>
      <c r="AG414" s="2">
        <f t="shared" si="52"/>
        <v>2</v>
      </c>
      <c r="AH414" s="2">
        <f t="shared" si="53"/>
        <v>2026</v>
      </c>
      <c r="AJ414" s="5">
        <f t="shared" si="54"/>
        <v>1720.7</v>
      </c>
      <c r="AK414" s="2">
        <f t="shared" si="55"/>
        <v>4</v>
      </c>
    </row>
    <row r="415" spans="1:37">
      <c r="A415" s="17">
        <f>Total_All_Customers!A415</f>
        <v>46064</v>
      </c>
      <c r="B415" s="38">
        <v>1496.71</v>
      </c>
      <c r="C415" s="38">
        <v>1514.16</v>
      </c>
      <c r="D415" s="38">
        <v>1514.75</v>
      </c>
      <c r="E415" s="38">
        <v>1529.14</v>
      </c>
      <c r="F415" s="38">
        <v>1460.92</v>
      </c>
      <c r="G415" s="38">
        <v>1400.64</v>
      </c>
      <c r="H415" s="38">
        <v>1221.6600000000001</v>
      </c>
      <c r="I415" s="38">
        <v>0</v>
      </c>
      <c r="J415" s="38">
        <v>0</v>
      </c>
      <c r="K415" s="38">
        <v>0</v>
      </c>
      <c r="L415" s="38">
        <v>0</v>
      </c>
      <c r="M415" s="38">
        <v>0</v>
      </c>
      <c r="N415" s="38">
        <v>0</v>
      </c>
      <c r="O415" s="38">
        <v>0</v>
      </c>
      <c r="P415" s="38">
        <v>0</v>
      </c>
      <c r="Q415" s="38">
        <v>0</v>
      </c>
      <c r="R415" s="38">
        <v>660.23</v>
      </c>
      <c r="S415" s="38">
        <v>1233.6400000000001</v>
      </c>
      <c r="T415" s="38">
        <v>1200.5899999999999</v>
      </c>
      <c r="U415" s="38">
        <v>1165.19</v>
      </c>
      <c r="V415" s="38">
        <v>1214.23</v>
      </c>
      <c r="W415" s="38">
        <v>1323.18</v>
      </c>
      <c r="X415" s="38">
        <v>1405.63</v>
      </c>
      <c r="Y415" s="38">
        <v>1441.9710121631001</v>
      </c>
      <c r="Z415" s="38">
        <v>0</v>
      </c>
      <c r="AA415" s="2">
        <f>IFERROR(INDEX('Holiday Schedule'!$D$3:$D$24,MATCH(A415,'Holiday Schedule'!$C$3:$C$24,0)),0)</f>
        <v>0</v>
      </c>
      <c r="AB415" s="2">
        <f t="shared" si="48"/>
        <v>4</v>
      </c>
      <c r="AC415" s="2">
        <f t="shared" si="49"/>
        <v>8202.6899999999987</v>
      </c>
      <c r="AD415" s="5">
        <f t="shared" si="50"/>
        <v>11579.951012163099</v>
      </c>
      <c r="AE415" s="5">
        <f t="shared" si="51"/>
        <v>19782.641012163098</v>
      </c>
      <c r="AG415" s="2">
        <f t="shared" si="52"/>
        <v>2</v>
      </c>
      <c r="AH415" s="2">
        <f t="shared" si="53"/>
        <v>2026</v>
      </c>
      <c r="AJ415" s="5">
        <f t="shared" si="54"/>
        <v>1529.14</v>
      </c>
      <c r="AK415" s="2">
        <f t="shared" si="55"/>
        <v>4</v>
      </c>
    </row>
    <row r="416" spans="1:37">
      <c r="A416" s="17">
        <f>Total_All_Customers!A416</f>
        <v>46065</v>
      </c>
      <c r="B416" s="38">
        <v>1469.37</v>
      </c>
      <c r="C416" s="38">
        <v>1473.47</v>
      </c>
      <c r="D416" s="38">
        <v>1489.8</v>
      </c>
      <c r="E416" s="38">
        <v>1498.64</v>
      </c>
      <c r="F416" s="38">
        <v>1442.54</v>
      </c>
      <c r="G416" s="38">
        <v>1421.51</v>
      </c>
      <c r="H416" s="38">
        <v>1236.01</v>
      </c>
      <c r="I416" s="38">
        <v>0</v>
      </c>
      <c r="J416" s="38">
        <v>0</v>
      </c>
      <c r="K416" s="38">
        <v>0</v>
      </c>
      <c r="L416" s="38">
        <v>0</v>
      </c>
      <c r="M416" s="38">
        <v>0</v>
      </c>
      <c r="N416" s="38">
        <v>0</v>
      </c>
      <c r="O416" s="38">
        <v>0</v>
      </c>
      <c r="P416" s="38">
        <v>0</v>
      </c>
      <c r="Q416" s="38">
        <v>0</v>
      </c>
      <c r="R416" s="38">
        <v>629.53</v>
      </c>
      <c r="S416" s="38">
        <v>1214.44</v>
      </c>
      <c r="T416" s="38">
        <v>1201.03</v>
      </c>
      <c r="U416" s="38">
        <v>1161.72</v>
      </c>
      <c r="V416" s="38">
        <v>1244.55</v>
      </c>
      <c r="W416" s="38">
        <v>1353.87</v>
      </c>
      <c r="X416" s="38">
        <v>1458.96</v>
      </c>
      <c r="Y416" s="38">
        <v>1499.50609372847</v>
      </c>
      <c r="Z416" s="38">
        <v>0</v>
      </c>
      <c r="AA416" s="2">
        <f>IFERROR(INDEX('Holiday Schedule'!$D$3:$D$24,MATCH(A416,'Holiday Schedule'!$C$3:$C$24,0)),0)</f>
        <v>0</v>
      </c>
      <c r="AB416" s="2">
        <f t="shared" si="48"/>
        <v>5</v>
      </c>
      <c r="AC416" s="2">
        <f t="shared" si="49"/>
        <v>8264.1</v>
      </c>
      <c r="AD416" s="5">
        <f t="shared" si="50"/>
        <v>11530.846093728467</v>
      </c>
      <c r="AE416" s="5">
        <f t="shared" si="51"/>
        <v>19794.946093728468</v>
      </c>
      <c r="AG416" s="2">
        <f t="shared" si="52"/>
        <v>2</v>
      </c>
      <c r="AH416" s="2">
        <f t="shared" si="53"/>
        <v>2026</v>
      </c>
      <c r="AJ416" s="5">
        <f t="shared" si="54"/>
        <v>1499.50609372847</v>
      </c>
      <c r="AK416" s="2">
        <f t="shared" si="55"/>
        <v>24</v>
      </c>
    </row>
    <row r="417" spans="1:37">
      <c r="A417" s="17">
        <f>Total_All_Customers!A417</f>
        <v>46066</v>
      </c>
      <c r="B417" s="38">
        <v>1491.47</v>
      </c>
      <c r="C417" s="38">
        <v>1518.31</v>
      </c>
      <c r="D417" s="38">
        <v>1528.94</v>
      </c>
      <c r="E417" s="38">
        <v>1562.95</v>
      </c>
      <c r="F417" s="38">
        <v>1516.41</v>
      </c>
      <c r="G417" s="38">
        <v>1470.89</v>
      </c>
      <c r="H417" s="38">
        <v>1291.43</v>
      </c>
      <c r="I417" s="38">
        <v>0</v>
      </c>
      <c r="J417" s="38">
        <v>0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38">
        <v>0</v>
      </c>
      <c r="Q417" s="38">
        <v>0</v>
      </c>
      <c r="R417" s="38">
        <v>582.88</v>
      </c>
      <c r="S417" s="38">
        <v>1139.06</v>
      </c>
      <c r="T417" s="38">
        <v>1122.1199999999999</v>
      </c>
      <c r="U417" s="38">
        <v>1084.6199999999999</v>
      </c>
      <c r="V417" s="38">
        <v>1165.27</v>
      </c>
      <c r="W417" s="38">
        <v>1294.99</v>
      </c>
      <c r="X417" s="38">
        <v>1411.94</v>
      </c>
      <c r="Y417" s="38">
        <v>1369.6200000000001</v>
      </c>
      <c r="Z417" s="38">
        <v>0</v>
      </c>
      <c r="AA417" s="2">
        <f>IFERROR(INDEX('Holiday Schedule'!$D$3:$D$24,MATCH(A417,'Holiday Schedule'!$C$3:$C$24,0)),0)</f>
        <v>0</v>
      </c>
      <c r="AB417" s="2">
        <f t="shared" si="48"/>
        <v>6</v>
      </c>
      <c r="AC417" s="2">
        <f t="shared" si="49"/>
        <v>7800.8799999999992</v>
      </c>
      <c r="AD417" s="5">
        <f t="shared" si="50"/>
        <v>11750.019999999999</v>
      </c>
      <c r="AE417" s="5">
        <f t="shared" si="51"/>
        <v>19550.899999999998</v>
      </c>
      <c r="AG417" s="2">
        <f t="shared" si="52"/>
        <v>2</v>
      </c>
      <c r="AH417" s="2">
        <f t="shared" si="53"/>
        <v>2026</v>
      </c>
      <c r="AJ417" s="5">
        <f t="shared" si="54"/>
        <v>1562.95</v>
      </c>
      <c r="AK417" s="2">
        <f t="shared" si="55"/>
        <v>4</v>
      </c>
    </row>
    <row r="418" spans="1:37">
      <c r="A418" s="17">
        <f>Total_All_Customers!A418</f>
        <v>46067</v>
      </c>
      <c r="B418" s="38">
        <v>1537.1</v>
      </c>
      <c r="C418" s="38">
        <v>1541.73</v>
      </c>
      <c r="D418" s="38">
        <v>1572.12</v>
      </c>
      <c r="E418" s="38">
        <v>1593.9</v>
      </c>
      <c r="F418" s="38">
        <v>1527.99</v>
      </c>
      <c r="G418" s="38">
        <v>1452.22</v>
      </c>
      <c r="H418" s="38">
        <v>1221.83</v>
      </c>
      <c r="I418" s="38">
        <v>0</v>
      </c>
      <c r="J418" s="38">
        <v>0</v>
      </c>
      <c r="K418" s="38">
        <v>0</v>
      </c>
      <c r="L418" s="38">
        <v>0</v>
      </c>
      <c r="M418" s="38">
        <v>0</v>
      </c>
      <c r="N418" s="38">
        <v>0</v>
      </c>
      <c r="O418" s="38">
        <v>0</v>
      </c>
      <c r="P418" s="38">
        <v>0</v>
      </c>
      <c r="Q418" s="38">
        <v>0</v>
      </c>
      <c r="R418" s="38">
        <v>589.19000000000005</v>
      </c>
      <c r="S418" s="38">
        <v>1152.28</v>
      </c>
      <c r="T418" s="38">
        <v>1126.44</v>
      </c>
      <c r="U418" s="38">
        <v>1093.1500000000001</v>
      </c>
      <c r="V418" s="38">
        <v>1167.1500000000001</v>
      </c>
      <c r="W418" s="38">
        <v>1284.72</v>
      </c>
      <c r="X418" s="38">
        <v>1411.33</v>
      </c>
      <c r="Y418" s="38">
        <v>1472.63</v>
      </c>
      <c r="Z418" s="38">
        <v>0</v>
      </c>
      <c r="AA418" s="2">
        <f>IFERROR(INDEX('Holiday Schedule'!$D$3:$D$24,MATCH(A418,'Holiday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19743.780000000002</v>
      </c>
      <c r="AE418" s="5">
        <f t="shared" si="51"/>
        <v>19743.780000000002</v>
      </c>
      <c r="AG418" s="2">
        <f t="shared" si="52"/>
        <v>2</v>
      </c>
      <c r="AH418" s="2">
        <f t="shared" si="53"/>
        <v>2026</v>
      </c>
      <c r="AJ418" s="5">
        <f t="shared" si="54"/>
        <v>1593.9</v>
      </c>
      <c r="AK418" s="2">
        <f t="shared" si="55"/>
        <v>4</v>
      </c>
    </row>
    <row r="419" spans="1:37">
      <c r="A419" s="17">
        <f>Total_All_Customers!A419</f>
        <v>46068</v>
      </c>
      <c r="B419" s="38">
        <v>1501.1</v>
      </c>
      <c r="C419" s="38">
        <v>1505.47</v>
      </c>
      <c r="D419" s="38">
        <v>1510.98</v>
      </c>
      <c r="E419" s="38">
        <v>1534.11</v>
      </c>
      <c r="F419" s="38">
        <v>1449.84</v>
      </c>
      <c r="G419" s="38">
        <v>1402.82</v>
      </c>
      <c r="H419" s="38">
        <v>1216.1600000000001</v>
      </c>
      <c r="I419" s="38">
        <v>0</v>
      </c>
      <c r="J419" s="38">
        <v>0</v>
      </c>
      <c r="K419" s="38">
        <v>0</v>
      </c>
      <c r="L419" s="38">
        <v>0</v>
      </c>
      <c r="M419" s="38">
        <v>0</v>
      </c>
      <c r="N419" s="38">
        <v>0</v>
      </c>
      <c r="O419" s="38">
        <v>0</v>
      </c>
      <c r="P419" s="38">
        <v>0</v>
      </c>
      <c r="Q419" s="38">
        <v>0</v>
      </c>
      <c r="R419" s="38">
        <v>621.64</v>
      </c>
      <c r="S419" s="38">
        <v>1183.3</v>
      </c>
      <c r="T419" s="38">
        <v>1163.23</v>
      </c>
      <c r="U419" s="38">
        <v>1140.1600000000001</v>
      </c>
      <c r="V419" s="38">
        <v>1221.1099999999999</v>
      </c>
      <c r="W419" s="38">
        <v>1343.38</v>
      </c>
      <c r="X419" s="38">
        <v>1436.54</v>
      </c>
      <c r="Y419" s="38">
        <v>1479.52</v>
      </c>
      <c r="Z419" s="38">
        <v>0</v>
      </c>
      <c r="AA419" s="2">
        <f>IFERROR(INDEX('Holiday Schedule'!$D$3:$D$24,MATCH(A419,'Holiday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19709.36</v>
      </c>
      <c r="AE419" s="5">
        <f t="shared" si="51"/>
        <v>19709.36</v>
      </c>
      <c r="AG419" s="2">
        <f t="shared" si="52"/>
        <v>2</v>
      </c>
      <c r="AH419" s="2">
        <f t="shared" si="53"/>
        <v>2026</v>
      </c>
      <c r="AJ419" s="5">
        <f t="shared" si="54"/>
        <v>1534.11</v>
      </c>
      <c r="AK419" s="2">
        <f t="shared" si="55"/>
        <v>4</v>
      </c>
    </row>
    <row r="420" spans="1:37">
      <c r="A420" s="17">
        <f>Total_All_Customers!A420</f>
        <v>46069</v>
      </c>
      <c r="B420" s="38">
        <v>1551.53</v>
      </c>
      <c r="C420" s="38">
        <v>1570.28</v>
      </c>
      <c r="D420" s="38">
        <v>1608.17</v>
      </c>
      <c r="E420" s="38">
        <v>1627.52</v>
      </c>
      <c r="F420" s="38">
        <v>1570.23</v>
      </c>
      <c r="G420" s="38">
        <v>1514.05</v>
      </c>
      <c r="H420" s="38">
        <v>1274.92</v>
      </c>
      <c r="I420" s="38">
        <v>0</v>
      </c>
      <c r="J420" s="38">
        <v>0</v>
      </c>
      <c r="K420" s="38">
        <v>0</v>
      </c>
      <c r="L420" s="38">
        <v>0</v>
      </c>
      <c r="M420" s="38">
        <v>0</v>
      </c>
      <c r="N420" s="38">
        <v>0</v>
      </c>
      <c r="O420" s="38">
        <v>0</v>
      </c>
      <c r="P420" s="38">
        <v>0</v>
      </c>
      <c r="Q420" s="38">
        <v>0</v>
      </c>
      <c r="R420" s="38">
        <v>576.03</v>
      </c>
      <c r="S420" s="38">
        <v>1156.77</v>
      </c>
      <c r="T420" s="38">
        <v>1138.1099999999999</v>
      </c>
      <c r="U420" s="38">
        <v>1099.0899999999999</v>
      </c>
      <c r="V420" s="38">
        <v>1159.8599999999999</v>
      </c>
      <c r="W420" s="38">
        <v>1274.18</v>
      </c>
      <c r="X420" s="38">
        <v>1384.93</v>
      </c>
      <c r="Y420" s="38">
        <v>1502.61</v>
      </c>
      <c r="Z420" s="38">
        <v>0</v>
      </c>
      <c r="AA420" s="2">
        <f>IFERROR(INDEX('Holiday Schedule'!$D$3:$D$24,MATCH(A420,'Holiday Schedule'!$C$3:$C$24,0)),0)</f>
        <v>0</v>
      </c>
      <c r="AB420" s="2">
        <f t="shared" si="48"/>
        <v>2</v>
      </c>
      <c r="AC420" s="2">
        <f t="shared" si="49"/>
        <v>7788.97</v>
      </c>
      <c r="AD420" s="5">
        <f t="shared" si="50"/>
        <v>12219.310000000001</v>
      </c>
      <c r="AE420" s="5">
        <f t="shared" si="51"/>
        <v>20008.280000000002</v>
      </c>
      <c r="AG420" s="2">
        <f t="shared" si="52"/>
        <v>2</v>
      </c>
      <c r="AH420" s="2">
        <f t="shared" si="53"/>
        <v>2026</v>
      </c>
      <c r="AJ420" s="5">
        <f t="shared" si="54"/>
        <v>1627.52</v>
      </c>
      <c r="AK420" s="2">
        <f t="shared" si="55"/>
        <v>4</v>
      </c>
    </row>
    <row r="421" spans="1:37">
      <c r="A421" s="17">
        <f>Total_All_Customers!A421</f>
        <v>46070</v>
      </c>
      <c r="B421" s="38">
        <v>1465.24</v>
      </c>
      <c r="C421" s="38">
        <v>1478.97</v>
      </c>
      <c r="D421" s="38">
        <v>1499.96</v>
      </c>
      <c r="E421" s="38">
        <v>1527.49</v>
      </c>
      <c r="F421" s="38">
        <v>1460.29</v>
      </c>
      <c r="G421" s="38">
        <v>1429.08</v>
      </c>
      <c r="H421" s="38">
        <v>1224.8</v>
      </c>
      <c r="I421" s="38">
        <v>0</v>
      </c>
      <c r="J421" s="38">
        <v>0</v>
      </c>
      <c r="K421" s="38">
        <v>0</v>
      </c>
      <c r="L421" s="38">
        <v>0</v>
      </c>
      <c r="M421" s="38">
        <v>0</v>
      </c>
      <c r="N421" s="38">
        <v>0</v>
      </c>
      <c r="O421" s="38">
        <v>0</v>
      </c>
      <c r="P421" s="38">
        <v>0</v>
      </c>
      <c r="Q421" s="38">
        <v>0</v>
      </c>
      <c r="R421" s="38">
        <v>584.54</v>
      </c>
      <c r="S421" s="38">
        <v>1117.27</v>
      </c>
      <c r="T421" s="38">
        <v>1104.3800000000001</v>
      </c>
      <c r="U421" s="38">
        <v>1053.25</v>
      </c>
      <c r="V421" s="38">
        <v>1093.01</v>
      </c>
      <c r="W421" s="38">
        <v>1196.28</v>
      </c>
      <c r="X421" s="38">
        <v>1259.45</v>
      </c>
      <c r="Y421" s="38">
        <v>1293.9227908483399</v>
      </c>
      <c r="Z421" s="38">
        <v>0</v>
      </c>
      <c r="AA421" s="2">
        <f>IFERROR(INDEX('Holiday Schedule'!$D$3:$D$24,MATCH(A421,'Holiday Schedule'!$C$3:$C$24,0)),0)</f>
        <v>0</v>
      </c>
      <c r="AB421" s="2">
        <f t="shared" si="48"/>
        <v>3</v>
      </c>
      <c r="AC421" s="2">
        <f t="shared" si="49"/>
        <v>7408.1799999999994</v>
      </c>
      <c r="AD421" s="5">
        <f t="shared" si="50"/>
        <v>11379.752790848343</v>
      </c>
      <c r="AE421" s="5">
        <f t="shared" si="51"/>
        <v>18787.932790848343</v>
      </c>
      <c r="AG421" s="2">
        <f t="shared" si="52"/>
        <v>2</v>
      </c>
      <c r="AH421" s="2">
        <f t="shared" si="53"/>
        <v>2026</v>
      </c>
      <c r="AJ421" s="5">
        <f t="shared" si="54"/>
        <v>1527.49</v>
      </c>
      <c r="AK421" s="2">
        <f t="shared" si="55"/>
        <v>4</v>
      </c>
    </row>
    <row r="422" spans="1:37">
      <c r="A422" s="17">
        <f>Total_All_Customers!A422</f>
        <v>46071</v>
      </c>
      <c r="B422" s="38">
        <v>1332.63</v>
      </c>
      <c r="C422" s="38">
        <v>1349.09</v>
      </c>
      <c r="D422" s="38">
        <v>1341.17</v>
      </c>
      <c r="E422" s="38">
        <v>1379.59</v>
      </c>
      <c r="F422" s="38">
        <v>1334.32</v>
      </c>
      <c r="G422" s="38">
        <v>1309.18</v>
      </c>
      <c r="H422" s="38">
        <v>1136.27</v>
      </c>
      <c r="I422" s="38">
        <v>0</v>
      </c>
      <c r="J422" s="38">
        <v>0</v>
      </c>
      <c r="K422" s="38">
        <v>0</v>
      </c>
      <c r="L422" s="38">
        <v>0</v>
      </c>
      <c r="M422" s="38">
        <v>0</v>
      </c>
      <c r="N422" s="38">
        <v>0</v>
      </c>
      <c r="O422" s="38">
        <v>0</v>
      </c>
      <c r="P422" s="38">
        <v>0</v>
      </c>
      <c r="Q422" s="38">
        <v>0</v>
      </c>
      <c r="R422" s="38">
        <v>563.74</v>
      </c>
      <c r="S422" s="38">
        <v>1122.53</v>
      </c>
      <c r="T422" s="38">
        <v>1119.6400000000001</v>
      </c>
      <c r="U422" s="38">
        <v>1068.8399999999999</v>
      </c>
      <c r="V422" s="38">
        <v>1139.42</v>
      </c>
      <c r="W422" s="38">
        <v>1238.72</v>
      </c>
      <c r="X422" s="38">
        <v>1333.5</v>
      </c>
      <c r="Y422" s="38">
        <v>1378.5592703198899</v>
      </c>
      <c r="Z422" s="38">
        <v>0</v>
      </c>
      <c r="AA422" s="2">
        <f>IFERROR(INDEX('Holiday Schedule'!$D$3:$D$24,MATCH(A422,'Holiday Schedule'!$C$3:$C$24,0)),0)</f>
        <v>0</v>
      </c>
      <c r="AB422" s="2">
        <f t="shared" si="48"/>
        <v>4</v>
      </c>
      <c r="AC422" s="2">
        <f t="shared" si="49"/>
        <v>7586.39</v>
      </c>
      <c r="AD422" s="5">
        <f t="shared" si="50"/>
        <v>10560.809270319889</v>
      </c>
      <c r="AE422" s="5">
        <f t="shared" si="51"/>
        <v>18147.199270319888</v>
      </c>
      <c r="AG422" s="2">
        <f t="shared" si="52"/>
        <v>2</v>
      </c>
      <c r="AH422" s="2">
        <f t="shared" si="53"/>
        <v>2026</v>
      </c>
      <c r="AJ422" s="5">
        <f t="shared" si="54"/>
        <v>1379.59</v>
      </c>
      <c r="AK422" s="2">
        <f t="shared" si="55"/>
        <v>4</v>
      </c>
    </row>
    <row r="423" spans="1:37">
      <c r="A423" s="17">
        <f>Total_All_Customers!A423</f>
        <v>46072</v>
      </c>
      <c r="B423" s="38">
        <v>1431.16</v>
      </c>
      <c r="C423" s="38">
        <v>1452.6</v>
      </c>
      <c r="D423" s="38">
        <v>1474.25</v>
      </c>
      <c r="E423" s="38">
        <v>1494.96</v>
      </c>
      <c r="F423" s="38">
        <v>1448.5</v>
      </c>
      <c r="G423" s="38">
        <v>1426.78</v>
      </c>
      <c r="H423" s="38">
        <v>1221.71</v>
      </c>
      <c r="I423" s="38">
        <v>0</v>
      </c>
      <c r="J423" s="38">
        <v>0</v>
      </c>
      <c r="K423" s="38">
        <v>0</v>
      </c>
      <c r="L423" s="38">
        <v>0</v>
      </c>
      <c r="M423" s="38">
        <v>0</v>
      </c>
      <c r="N423" s="38">
        <v>0</v>
      </c>
      <c r="O423" s="38">
        <v>0</v>
      </c>
      <c r="P423" s="38">
        <v>0</v>
      </c>
      <c r="Q423" s="38">
        <v>0</v>
      </c>
      <c r="R423" s="38">
        <v>545.21</v>
      </c>
      <c r="S423" s="38">
        <v>1113.97</v>
      </c>
      <c r="T423" s="38">
        <v>1113.3800000000001</v>
      </c>
      <c r="U423" s="38">
        <v>1075.32</v>
      </c>
      <c r="V423" s="38">
        <v>1149.2</v>
      </c>
      <c r="W423" s="38">
        <v>1252.49</v>
      </c>
      <c r="X423" s="38">
        <v>1364.12</v>
      </c>
      <c r="Y423" s="38">
        <v>1423.26499541106</v>
      </c>
      <c r="Z423" s="38">
        <v>0</v>
      </c>
      <c r="AA423" s="2">
        <f>IFERROR(INDEX('Holiday Schedule'!$D$3:$D$24,MATCH(A423,'Holiday Schedule'!$C$3:$C$24,0)),0)</f>
        <v>0</v>
      </c>
      <c r="AB423" s="2">
        <f t="shared" si="48"/>
        <v>5</v>
      </c>
      <c r="AC423" s="2">
        <f t="shared" si="49"/>
        <v>7613.69</v>
      </c>
      <c r="AD423" s="5">
        <f t="shared" si="50"/>
        <v>11373.224995411059</v>
      </c>
      <c r="AE423" s="5">
        <f t="shared" si="51"/>
        <v>18986.914995411058</v>
      </c>
      <c r="AG423" s="2">
        <f t="shared" si="52"/>
        <v>2</v>
      </c>
      <c r="AH423" s="2">
        <f t="shared" si="53"/>
        <v>2026</v>
      </c>
      <c r="AJ423" s="5">
        <f t="shared" si="54"/>
        <v>1494.96</v>
      </c>
      <c r="AK423" s="2">
        <f t="shared" si="55"/>
        <v>4</v>
      </c>
    </row>
    <row r="424" spans="1:37">
      <c r="A424" s="17">
        <f>Total_All_Customers!A424</f>
        <v>46073</v>
      </c>
      <c r="B424" s="38">
        <v>1468.61</v>
      </c>
      <c r="C424" s="38">
        <v>1497.17</v>
      </c>
      <c r="D424" s="38">
        <v>1528.74</v>
      </c>
      <c r="E424" s="38">
        <v>1556.35</v>
      </c>
      <c r="F424" s="38">
        <v>1513.04</v>
      </c>
      <c r="G424" s="38">
        <v>1465.53</v>
      </c>
      <c r="H424" s="38">
        <v>1246.7</v>
      </c>
      <c r="I424" s="38">
        <v>0</v>
      </c>
      <c r="J424" s="38">
        <v>0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38">
        <v>0</v>
      </c>
      <c r="Q424" s="38">
        <v>0</v>
      </c>
      <c r="R424" s="38">
        <v>580.07000000000005</v>
      </c>
      <c r="S424" s="38">
        <v>1098.78</v>
      </c>
      <c r="T424" s="38">
        <v>1076.2</v>
      </c>
      <c r="U424" s="38">
        <v>1036.02</v>
      </c>
      <c r="V424" s="38">
        <v>1110.26</v>
      </c>
      <c r="W424" s="38">
        <v>1233.05</v>
      </c>
      <c r="X424" s="38">
        <v>1344.88</v>
      </c>
      <c r="Y424" s="38">
        <v>1256.9875</v>
      </c>
      <c r="Z424" s="38">
        <v>0</v>
      </c>
      <c r="AA424" s="2">
        <f>IFERROR(INDEX('Holiday Schedule'!$D$3:$D$24,MATCH(A424,'Holiday Schedule'!$C$3:$C$24,0)),0)</f>
        <v>0</v>
      </c>
      <c r="AB424" s="2">
        <f t="shared" si="48"/>
        <v>6</v>
      </c>
      <c r="AC424" s="2">
        <f t="shared" si="49"/>
        <v>7479.26</v>
      </c>
      <c r="AD424" s="5">
        <f t="shared" si="50"/>
        <v>11533.127500000001</v>
      </c>
      <c r="AE424" s="5">
        <f t="shared" si="51"/>
        <v>19012.387500000001</v>
      </c>
      <c r="AG424" s="2">
        <f t="shared" si="52"/>
        <v>2</v>
      </c>
      <c r="AH424" s="2">
        <f t="shared" si="53"/>
        <v>2026</v>
      </c>
      <c r="AJ424" s="5">
        <f t="shared" si="54"/>
        <v>1556.35</v>
      </c>
      <c r="AK424" s="2">
        <f t="shared" si="55"/>
        <v>4</v>
      </c>
    </row>
    <row r="425" spans="1:37">
      <c r="A425" s="17">
        <f>Total_All_Customers!A425</f>
        <v>46074</v>
      </c>
      <c r="B425" s="38">
        <v>1456.14</v>
      </c>
      <c r="C425" s="38">
        <v>1471.26</v>
      </c>
      <c r="D425" s="38">
        <v>1504.02</v>
      </c>
      <c r="E425" s="38">
        <v>1512.74</v>
      </c>
      <c r="F425" s="38">
        <v>1439.23</v>
      </c>
      <c r="G425" s="38">
        <v>1377.97</v>
      </c>
      <c r="H425" s="38">
        <v>1141.3900000000001</v>
      </c>
      <c r="I425" s="38">
        <v>0</v>
      </c>
      <c r="J425" s="38">
        <v>0</v>
      </c>
      <c r="K425" s="38">
        <v>0</v>
      </c>
      <c r="L425" s="38">
        <v>0</v>
      </c>
      <c r="M425" s="38">
        <v>0</v>
      </c>
      <c r="N425" s="38">
        <v>0</v>
      </c>
      <c r="O425" s="38">
        <v>0</v>
      </c>
      <c r="P425" s="38">
        <v>0</v>
      </c>
      <c r="Q425" s="38">
        <v>0</v>
      </c>
      <c r="R425" s="38">
        <v>565.42999999999995</v>
      </c>
      <c r="S425" s="38">
        <v>1136.26</v>
      </c>
      <c r="T425" s="38">
        <v>1131.8</v>
      </c>
      <c r="U425" s="38">
        <v>1092.05</v>
      </c>
      <c r="V425" s="38">
        <v>1165.6400000000001</v>
      </c>
      <c r="W425" s="38">
        <v>1288.05</v>
      </c>
      <c r="X425" s="38">
        <v>1414.09</v>
      </c>
      <c r="Y425" s="38">
        <v>1420.89</v>
      </c>
      <c r="Z425" s="38">
        <v>0</v>
      </c>
      <c r="AA425" s="2">
        <f>IFERROR(INDEX('Holiday Schedule'!$D$3:$D$24,MATCH(A425,'Holiday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19116.959999999995</v>
      </c>
      <c r="AE425" s="5">
        <f t="shared" si="51"/>
        <v>19116.959999999995</v>
      </c>
      <c r="AG425" s="2">
        <f t="shared" si="52"/>
        <v>2</v>
      </c>
      <c r="AH425" s="2">
        <f t="shared" si="53"/>
        <v>2026</v>
      </c>
      <c r="AJ425" s="5">
        <f t="shared" si="54"/>
        <v>1512.74</v>
      </c>
      <c r="AK425" s="2">
        <f t="shared" si="55"/>
        <v>4</v>
      </c>
    </row>
    <row r="426" spans="1:37">
      <c r="A426" s="17">
        <f>Total_All_Customers!A426</f>
        <v>46075</v>
      </c>
      <c r="B426" s="38">
        <v>1513.48</v>
      </c>
      <c r="C426" s="38">
        <v>1533.47</v>
      </c>
      <c r="D426" s="38">
        <v>1568.91</v>
      </c>
      <c r="E426" s="38">
        <v>1588.69</v>
      </c>
      <c r="F426" s="38">
        <v>1518.24</v>
      </c>
      <c r="G426" s="38">
        <v>1463.83</v>
      </c>
      <c r="H426" s="38">
        <v>1239.96</v>
      </c>
      <c r="I426" s="38">
        <v>0</v>
      </c>
      <c r="J426" s="38">
        <v>0</v>
      </c>
      <c r="K426" s="38">
        <v>0</v>
      </c>
      <c r="L426" s="38">
        <v>0</v>
      </c>
      <c r="M426" s="38">
        <v>0</v>
      </c>
      <c r="N426" s="38">
        <v>0</v>
      </c>
      <c r="O426" s="38">
        <v>0</v>
      </c>
      <c r="P426" s="38">
        <v>0</v>
      </c>
      <c r="Q426" s="38">
        <v>0</v>
      </c>
      <c r="R426" s="38">
        <v>582.85</v>
      </c>
      <c r="S426" s="38">
        <v>1140.19</v>
      </c>
      <c r="T426" s="38">
        <v>1122.78</v>
      </c>
      <c r="U426" s="38">
        <v>1096.73</v>
      </c>
      <c r="V426" s="38">
        <v>1165.82</v>
      </c>
      <c r="W426" s="38">
        <v>1272.1600000000001</v>
      </c>
      <c r="X426" s="38">
        <v>1337.11</v>
      </c>
      <c r="Y426" s="38">
        <v>1479.37</v>
      </c>
      <c r="Z426" s="38">
        <v>0</v>
      </c>
      <c r="AA426" s="2">
        <f>IFERROR(INDEX('Holiday Schedule'!$D$3:$D$24,MATCH(A426,'Holiday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19623.59</v>
      </c>
      <c r="AE426" s="5">
        <f t="shared" si="51"/>
        <v>19623.59</v>
      </c>
      <c r="AG426" s="2">
        <f t="shared" si="52"/>
        <v>2</v>
      </c>
      <c r="AH426" s="2">
        <f t="shared" si="53"/>
        <v>2026</v>
      </c>
      <c r="AJ426" s="5">
        <f t="shared" si="54"/>
        <v>1588.69</v>
      </c>
      <c r="AK426" s="2">
        <f t="shared" si="55"/>
        <v>4</v>
      </c>
    </row>
    <row r="427" spans="1:37">
      <c r="A427" s="17">
        <f>Total_All_Customers!A427</f>
        <v>46076</v>
      </c>
      <c r="B427" s="38">
        <v>1418.73</v>
      </c>
      <c r="C427" s="38">
        <v>1430.93</v>
      </c>
      <c r="D427" s="38">
        <v>1446.53</v>
      </c>
      <c r="E427" s="38">
        <v>1466.53</v>
      </c>
      <c r="F427" s="38">
        <v>1419.26</v>
      </c>
      <c r="G427" s="38">
        <v>1377.82</v>
      </c>
      <c r="H427" s="38">
        <v>1210.68</v>
      </c>
      <c r="I427" s="38">
        <v>0</v>
      </c>
      <c r="J427" s="38">
        <v>0</v>
      </c>
      <c r="K427" s="38">
        <v>0</v>
      </c>
      <c r="L427" s="38">
        <v>0</v>
      </c>
      <c r="M427" s="38">
        <v>0</v>
      </c>
      <c r="N427" s="38">
        <v>0</v>
      </c>
      <c r="O427" s="38">
        <v>0</v>
      </c>
      <c r="P427" s="38">
        <v>0</v>
      </c>
      <c r="Q427" s="38">
        <v>0</v>
      </c>
      <c r="R427" s="38">
        <v>690.28</v>
      </c>
      <c r="S427" s="38">
        <v>1267.23</v>
      </c>
      <c r="T427" s="38">
        <v>1219.18</v>
      </c>
      <c r="U427" s="38">
        <v>1157.25</v>
      </c>
      <c r="V427" s="38">
        <v>1222.1500000000001</v>
      </c>
      <c r="W427" s="38">
        <v>1314.87</v>
      </c>
      <c r="X427" s="38">
        <v>1418.54</v>
      </c>
      <c r="Y427" s="38">
        <v>1459.0913303807499</v>
      </c>
      <c r="Z427" s="38">
        <v>0</v>
      </c>
      <c r="AA427" s="2">
        <f>IFERROR(INDEX('Holiday Schedule'!$D$3:$D$24,MATCH(A427,'Holiday Schedule'!$C$3:$C$24,0)),0)</f>
        <v>0</v>
      </c>
      <c r="AB427" s="2">
        <f t="shared" si="48"/>
        <v>2</v>
      </c>
      <c r="AC427" s="2">
        <f t="shared" si="49"/>
        <v>8289.5</v>
      </c>
      <c r="AD427" s="5">
        <f t="shared" si="50"/>
        <v>11229.57133038075</v>
      </c>
      <c r="AE427" s="5">
        <f t="shared" si="51"/>
        <v>19519.07133038075</v>
      </c>
      <c r="AG427" s="2">
        <f t="shared" si="52"/>
        <v>2</v>
      </c>
      <c r="AH427" s="2">
        <f t="shared" si="53"/>
        <v>2026</v>
      </c>
      <c r="AJ427" s="5">
        <f t="shared" si="54"/>
        <v>1466.53</v>
      </c>
      <c r="AK427" s="2">
        <f t="shared" si="55"/>
        <v>4</v>
      </c>
    </row>
    <row r="428" spans="1:37">
      <c r="A428" s="17">
        <f>Total_All_Customers!A428</f>
        <v>46077</v>
      </c>
      <c r="B428" s="38">
        <v>1490.43</v>
      </c>
      <c r="C428" s="38">
        <v>1490.49</v>
      </c>
      <c r="D428" s="38">
        <v>1513.56</v>
      </c>
      <c r="E428" s="38">
        <v>1525.6</v>
      </c>
      <c r="F428" s="38">
        <v>1469.09</v>
      </c>
      <c r="G428" s="38">
        <v>1438.18</v>
      </c>
      <c r="H428" s="38">
        <v>1228.28</v>
      </c>
      <c r="I428" s="38">
        <v>0</v>
      </c>
      <c r="J428" s="38">
        <v>0</v>
      </c>
      <c r="K428" s="38">
        <v>0</v>
      </c>
      <c r="L428" s="38">
        <v>0</v>
      </c>
      <c r="M428" s="38">
        <v>0</v>
      </c>
      <c r="N428" s="38">
        <v>0</v>
      </c>
      <c r="O428" s="38">
        <v>0</v>
      </c>
      <c r="P428" s="38">
        <v>0</v>
      </c>
      <c r="Q428" s="38">
        <v>0</v>
      </c>
      <c r="R428" s="38">
        <v>558.66</v>
      </c>
      <c r="S428" s="38">
        <v>1157.19</v>
      </c>
      <c r="T428" s="38">
        <v>1164.3399999999999</v>
      </c>
      <c r="U428" s="38">
        <v>1124.93</v>
      </c>
      <c r="V428" s="38">
        <v>1199.99</v>
      </c>
      <c r="W428" s="38">
        <v>1311.98</v>
      </c>
      <c r="X428" s="38">
        <v>1431.49</v>
      </c>
      <c r="Y428" s="38">
        <v>1493.4029012440501</v>
      </c>
      <c r="Z428" s="38">
        <v>0</v>
      </c>
      <c r="AA428" s="2">
        <f>IFERROR(INDEX('Holiday Schedule'!$D$3:$D$24,MATCH(A428,'Holiday Schedule'!$C$3:$C$24,0)),0)</f>
        <v>0</v>
      </c>
      <c r="AB428" s="2">
        <f t="shared" si="48"/>
        <v>3</v>
      </c>
      <c r="AC428" s="2">
        <f t="shared" si="49"/>
        <v>7948.58</v>
      </c>
      <c r="AD428" s="5">
        <f t="shared" si="50"/>
        <v>11649.032901244054</v>
      </c>
      <c r="AE428" s="5">
        <f t="shared" si="51"/>
        <v>19597.612901244054</v>
      </c>
      <c r="AG428" s="2">
        <f t="shared" si="52"/>
        <v>2</v>
      </c>
      <c r="AH428" s="2">
        <f t="shared" si="53"/>
        <v>2026</v>
      </c>
      <c r="AJ428" s="5">
        <f t="shared" si="54"/>
        <v>1525.6</v>
      </c>
      <c r="AK428" s="2">
        <f t="shared" si="55"/>
        <v>4</v>
      </c>
    </row>
    <row r="429" spans="1:37">
      <c r="A429" s="17">
        <f>Total_All_Customers!A429</f>
        <v>46078</v>
      </c>
      <c r="B429" s="38">
        <v>1557.88</v>
      </c>
      <c r="C429" s="38">
        <v>1594.67</v>
      </c>
      <c r="D429" s="38">
        <v>1630.65</v>
      </c>
      <c r="E429" s="38">
        <v>1668.17</v>
      </c>
      <c r="F429" s="38">
        <v>1614.06</v>
      </c>
      <c r="G429" s="38">
        <v>1569.35</v>
      </c>
      <c r="H429" s="38">
        <v>1327.26</v>
      </c>
      <c r="I429" s="38">
        <v>0</v>
      </c>
      <c r="J429" s="38">
        <v>0</v>
      </c>
      <c r="K429" s="38">
        <v>0</v>
      </c>
      <c r="L429" s="38">
        <v>0</v>
      </c>
      <c r="M429" s="38">
        <v>0</v>
      </c>
      <c r="N429" s="38">
        <v>0</v>
      </c>
      <c r="O429" s="38">
        <v>0</v>
      </c>
      <c r="P429" s="38">
        <v>0</v>
      </c>
      <c r="Q429" s="38">
        <v>0</v>
      </c>
      <c r="R429" s="38">
        <v>655.25</v>
      </c>
      <c r="S429" s="38">
        <v>1203.69</v>
      </c>
      <c r="T429" s="38">
        <v>1167.02</v>
      </c>
      <c r="U429" s="38">
        <v>1114.22</v>
      </c>
      <c r="V429" s="38">
        <v>1168.21</v>
      </c>
      <c r="W429" s="38">
        <v>1263.04</v>
      </c>
      <c r="X429" s="38">
        <v>1348.96</v>
      </c>
      <c r="Y429" s="38">
        <v>1748.7937562168099</v>
      </c>
      <c r="Z429" s="38">
        <v>0</v>
      </c>
      <c r="AA429" s="2">
        <f>IFERROR(INDEX('Holiday Schedule'!$D$3:$D$24,MATCH(A429,'Holiday Schedule'!$C$3:$C$24,0)),0)</f>
        <v>0</v>
      </c>
      <c r="AB429" s="2">
        <f t="shared" si="48"/>
        <v>4</v>
      </c>
      <c r="AC429" s="2">
        <f t="shared" si="49"/>
        <v>7920.39</v>
      </c>
      <c r="AD429" s="5">
        <f t="shared" si="50"/>
        <v>12710.833756216809</v>
      </c>
      <c r="AE429" s="5">
        <f t="shared" si="51"/>
        <v>20631.223756216808</v>
      </c>
      <c r="AG429" s="2">
        <f t="shared" si="52"/>
        <v>2</v>
      </c>
      <c r="AH429" s="2">
        <f t="shared" si="53"/>
        <v>2026</v>
      </c>
      <c r="AJ429" s="5">
        <f t="shared" si="54"/>
        <v>1748.7937562168099</v>
      </c>
      <c r="AK429" s="2">
        <f t="shared" si="55"/>
        <v>24</v>
      </c>
    </row>
    <row r="430" spans="1:37">
      <c r="A430" s="17">
        <f>Total_All_Customers!A430</f>
        <v>46079</v>
      </c>
      <c r="B430" s="38">
        <v>1441.58</v>
      </c>
      <c r="C430" s="38">
        <v>1446.94</v>
      </c>
      <c r="D430" s="38">
        <v>1458.42</v>
      </c>
      <c r="E430" s="38">
        <v>1469.07</v>
      </c>
      <c r="F430" s="38">
        <v>1404.15</v>
      </c>
      <c r="G430" s="38">
        <v>1385.18</v>
      </c>
      <c r="H430" s="38">
        <v>1186.8800000000001</v>
      </c>
      <c r="I430" s="38">
        <v>0</v>
      </c>
      <c r="J430" s="38">
        <v>0</v>
      </c>
      <c r="K430" s="38">
        <v>0</v>
      </c>
      <c r="L430" s="38">
        <v>0</v>
      </c>
      <c r="M430" s="38">
        <v>0</v>
      </c>
      <c r="N430" s="38">
        <v>0</v>
      </c>
      <c r="O430" s="38">
        <v>0</v>
      </c>
      <c r="P430" s="38">
        <v>0</v>
      </c>
      <c r="Q430" s="38">
        <v>0</v>
      </c>
      <c r="R430" s="38">
        <v>516.32000000000005</v>
      </c>
      <c r="S430" s="38">
        <v>1104.1199999999999</v>
      </c>
      <c r="T430" s="38">
        <v>1104.1500000000001</v>
      </c>
      <c r="U430" s="38">
        <v>1068.74</v>
      </c>
      <c r="V430" s="38">
        <v>1141.6300000000001</v>
      </c>
      <c r="W430" s="38">
        <v>1254.56</v>
      </c>
      <c r="X430" s="38">
        <v>1348.94</v>
      </c>
      <c r="Y430" s="38">
        <v>1405.14540859055</v>
      </c>
      <c r="Z430" s="38">
        <v>0</v>
      </c>
      <c r="AA430" s="2">
        <f>IFERROR(INDEX('Holiday Schedule'!$D$3:$D$24,MATCH(A430,'Holiday Schedule'!$C$3:$C$24,0)),0)</f>
        <v>0</v>
      </c>
      <c r="AB430" s="2">
        <f t="shared" si="48"/>
        <v>5</v>
      </c>
      <c r="AC430" s="2">
        <f t="shared" si="49"/>
        <v>7538.4600000000009</v>
      </c>
      <c r="AD430" s="5">
        <f t="shared" si="50"/>
        <v>11197.365408590549</v>
      </c>
      <c r="AE430" s="5">
        <f t="shared" si="51"/>
        <v>18735.82540859055</v>
      </c>
      <c r="AG430" s="2">
        <f t="shared" si="52"/>
        <v>2</v>
      </c>
      <c r="AH430" s="2">
        <f t="shared" si="53"/>
        <v>2026</v>
      </c>
      <c r="AJ430" s="5">
        <f t="shared" si="54"/>
        <v>1469.07</v>
      </c>
      <c r="AK430" s="2">
        <f t="shared" si="55"/>
        <v>4</v>
      </c>
    </row>
    <row r="431" spans="1:37">
      <c r="A431" s="17">
        <f>Total_All_Customers!A431</f>
        <v>46080</v>
      </c>
      <c r="B431" s="38">
        <v>1432.67</v>
      </c>
      <c r="C431" s="38">
        <v>1474.95</v>
      </c>
      <c r="D431" s="38">
        <v>1496.55</v>
      </c>
      <c r="E431" s="38">
        <v>1526.85</v>
      </c>
      <c r="F431" s="38">
        <v>1482.28</v>
      </c>
      <c r="G431" s="38">
        <v>1469.51</v>
      </c>
      <c r="H431" s="38">
        <v>1258.28</v>
      </c>
      <c r="I431" s="38">
        <v>0</v>
      </c>
      <c r="J431" s="38">
        <v>0</v>
      </c>
      <c r="K431" s="38">
        <v>0</v>
      </c>
      <c r="L431" s="38">
        <v>0</v>
      </c>
      <c r="M431" s="38">
        <v>0</v>
      </c>
      <c r="N431" s="38">
        <v>0</v>
      </c>
      <c r="O431" s="38">
        <v>0</v>
      </c>
      <c r="P431" s="38">
        <v>0</v>
      </c>
      <c r="Q431" s="38">
        <v>0</v>
      </c>
      <c r="R431" s="38">
        <v>542.23</v>
      </c>
      <c r="S431" s="38">
        <v>1099.8800000000001</v>
      </c>
      <c r="T431" s="38">
        <v>1100.3399999999999</v>
      </c>
      <c r="U431" s="38">
        <v>1059.71</v>
      </c>
      <c r="V431" s="38">
        <v>1121.06</v>
      </c>
      <c r="W431" s="38">
        <v>1234.46</v>
      </c>
      <c r="X431" s="38">
        <v>1353.28</v>
      </c>
      <c r="Y431" s="38">
        <v>1338.8675000000001</v>
      </c>
      <c r="Z431" s="38">
        <v>0</v>
      </c>
      <c r="AA431" s="2">
        <f>IFERROR(INDEX('Holiday Schedule'!$D$3:$D$24,MATCH(A431,'Holiday Schedule'!$C$3:$C$24,0)),0)</f>
        <v>0</v>
      </c>
      <c r="AB431" s="2">
        <f t="shared" si="48"/>
        <v>6</v>
      </c>
      <c r="AC431" s="2">
        <f t="shared" si="49"/>
        <v>7510.9599999999991</v>
      </c>
      <c r="AD431" s="5">
        <f t="shared" si="50"/>
        <v>11479.9575</v>
      </c>
      <c r="AE431" s="5">
        <f t="shared" si="51"/>
        <v>18990.9175</v>
      </c>
      <c r="AG431" s="2">
        <f t="shared" si="52"/>
        <v>2</v>
      </c>
      <c r="AH431" s="2">
        <f t="shared" si="53"/>
        <v>2026</v>
      </c>
      <c r="AJ431" s="5">
        <f t="shared" si="54"/>
        <v>1526.85</v>
      </c>
      <c r="AK431" s="2">
        <f t="shared" si="55"/>
        <v>4</v>
      </c>
    </row>
    <row r="432" spans="1:37">
      <c r="A432" s="17">
        <f>Total_All_Customers!A432</f>
        <v>46081</v>
      </c>
      <c r="B432" s="38">
        <v>1452.57</v>
      </c>
      <c r="C432" s="38">
        <v>1465.46</v>
      </c>
      <c r="D432" s="38">
        <v>1476.24</v>
      </c>
      <c r="E432" s="38">
        <v>1480.64</v>
      </c>
      <c r="F432" s="38">
        <v>1390.83</v>
      </c>
      <c r="G432" s="38">
        <v>1309.75</v>
      </c>
      <c r="H432" s="38">
        <v>1044.6400000000001</v>
      </c>
      <c r="I432" s="38">
        <v>0</v>
      </c>
      <c r="J432" s="38">
        <v>0</v>
      </c>
      <c r="K432" s="38">
        <v>0</v>
      </c>
      <c r="L432" s="38">
        <v>0</v>
      </c>
      <c r="M432" s="38">
        <v>0</v>
      </c>
      <c r="N432" s="38">
        <v>0</v>
      </c>
      <c r="O432" s="38">
        <v>0</v>
      </c>
      <c r="P432" s="38">
        <v>0</v>
      </c>
      <c r="Q432" s="38">
        <v>0</v>
      </c>
      <c r="R432" s="38">
        <v>552.83000000000004</v>
      </c>
      <c r="S432" s="38">
        <v>1030.8399999999999</v>
      </c>
      <c r="T432" s="38">
        <v>1018.69</v>
      </c>
      <c r="U432" s="38">
        <v>975.74</v>
      </c>
      <c r="V432" s="38">
        <v>1042.51</v>
      </c>
      <c r="W432" s="38">
        <v>1149.04</v>
      </c>
      <c r="X432" s="38">
        <v>1245.79</v>
      </c>
      <c r="Y432" s="38">
        <v>1409.8</v>
      </c>
      <c r="Z432" s="38">
        <v>0</v>
      </c>
      <c r="AA432" s="2">
        <f>IFERROR(INDEX('Holiday Schedule'!$D$3:$D$24,MATCH(A432,'Holiday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18045.37</v>
      </c>
      <c r="AE432" s="5">
        <f t="shared" si="51"/>
        <v>18045.37</v>
      </c>
      <c r="AG432" s="2">
        <f t="shared" si="52"/>
        <v>2</v>
      </c>
      <c r="AH432" s="2">
        <f t="shared" si="53"/>
        <v>2026</v>
      </c>
      <c r="AJ432" s="5">
        <f t="shared" si="54"/>
        <v>1480.64</v>
      </c>
      <c r="AK432" s="2">
        <f t="shared" si="55"/>
        <v>4</v>
      </c>
    </row>
    <row r="433" spans="1:37">
      <c r="A433" s="17">
        <f>Total_All_Customers!A433</f>
        <v>46082</v>
      </c>
      <c r="B433" s="38">
        <v>1364.42</v>
      </c>
      <c r="C433" s="38">
        <v>1497.32</v>
      </c>
      <c r="D433" s="38">
        <v>1442.54</v>
      </c>
      <c r="E433" s="38">
        <v>1432.14</v>
      </c>
      <c r="F433" s="38">
        <v>1404.77</v>
      </c>
      <c r="G433" s="38">
        <v>1321.94</v>
      </c>
      <c r="H433" s="38">
        <v>803.93</v>
      </c>
      <c r="I433" s="38">
        <v>85.49</v>
      </c>
      <c r="J433" s="38">
        <v>0</v>
      </c>
      <c r="K433" s="38">
        <v>0</v>
      </c>
      <c r="L433" s="38">
        <v>0</v>
      </c>
      <c r="M433" s="38">
        <v>0</v>
      </c>
      <c r="N433" s="38">
        <v>0</v>
      </c>
      <c r="O433" s="38">
        <v>0</v>
      </c>
      <c r="P433" s="38">
        <v>0</v>
      </c>
      <c r="Q433" s="38">
        <v>0</v>
      </c>
      <c r="R433" s="38">
        <v>0</v>
      </c>
      <c r="S433" s="38">
        <v>448.7</v>
      </c>
      <c r="T433" s="38">
        <v>1345.54</v>
      </c>
      <c r="U433" s="38">
        <v>1246.23</v>
      </c>
      <c r="V433" s="38">
        <v>1247.94</v>
      </c>
      <c r="W433" s="38">
        <v>1407.2</v>
      </c>
      <c r="X433" s="38">
        <v>1551.51</v>
      </c>
      <c r="Y433" s="38">
        <v>1340.05</v>
      </c>
      <c r="Z433" s="38">
        <v>0</v>
      </c>
      <c r="AA433" s="2">
        <f>IFERROR(INDEX('Holiday Schedule'!$D$3:$D$24,MATCH(A433,'Holiday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17939.72</v>
      </c>
      <c r="AE433" s="5">
        <f t="shared" si="51"/>
        <v>17939.72</v>
      </c>
      <c r="AG433" s="2">
        <f t="shared" si="52"/>
        <v>3</v>
      </c>
      <c r="AH433" s="2">
        <f t="shared" si="53"/>
        <v>2026</v>
      </c>
      <c r="AJ433" s="5">
        <f t="shared" si="54"/>
        <v>1551.51</v>
      </c>
      <c r="AK433" s="2">
        <f t="shared" si="55"/>
        <v>23</v>
      </c>
    </row>
    <row r="434" spans="1:37">
      <c r="A434" s="17">
        <f>Total_All_Customers!A434</f>
        <v>46083</v>
      </c>
      <c r="B434" s="38">
        <v>1683.8</v>
      </c>
      <c r="C434" s="38">
        <v>1760.23</v>
      </c>
      <c r="D434" s="38">
        <v>1806.26</v>
      </c>
      <c r="E434" s="38">
        <v>1792.39</v>
      </c>
      <c r="F434" s="38">
        <v>1801.03</v>
      </c>
      <c r="G434" s="38">
        <v>1722.1</v>
      </c>
      <c r="H434" s="38">
        <v>1099.99</v>
      </c>
      <c r="I434" s="38">
        <v>164.66</v>
      </c>
      <c r="J434" s="38">
        <v>0</v>
      </c>
      <c r="K434" s="38">
        <v>0</v>
      </c>
      <c r="L434" s="38">
        <v>0</v>
      </c>
      <c r="M434" s="38">
        <v>0</v>
      </c>
      <c r="N434" s="38">
        <v>0</v>
      </c>
      <c r="O434" s="38">
        <v>0</v>
      </c>
      <c r="P434" s="38">
        <v>0</v>
      </c>
      <c r="Q434" s="38">
        <v>0</v>
      </c>
      <c r="R434" s="38">
        <v>0</v>
      </c>
      <c r="S434" s="38">
        <v>447.55</v>
      </c>
      <c r="T434" s="38">
        <v>1415.69</v>
      </c>
      <c r="U434" s="38">
        <v>1304.8800000000001</v>
      </c>
      <c r="V434" s="38">
        <v>1311.38</v>
      </c>
      <c r="W434" s="38">
        <v>1462.03</v>
      </c>
      <c r="X434" s="38">
        <v>1619.22</v>
      </c>
      <c r="Y434" s="38">
        <v>1689.9342299167099</v>
      </c>
      <c r="Z434" s="38">
        <v>0</v>
      </c>
      <c r="AA434" s="2">
        <f>IFERROR(INDEX('Holiday Schedule'!$D$3:$D$24,MATCH(A434,'Holiday Schedule'!$C$3:$C$24,0)),0)</f>
        <v>0</v>
      </c>
      <c r="AB434" s="2">
        <f t="shared" si="48"/>
        <v>2</v>
      </c>
      <c r="AC434" s="2">
        <f t="shared" si="49"/>
        <v>7725.41</v>
      </c>
      <c r="AD434" s="5">
        <f t="shared" si="50"/>
        <v>13355.734229916714</v>
      </c>
      <c r="AE434" s="5">
        <f t="shared" si="51"/>
        <v>21081.144229916714</v>
      </c>
      <c r="AG434" s="2">
        <f t="shared" si="52"/>
        <v>3</v>
      </c>
      <c r="AH434" s="2">
        <f t="shared" si="53"/>
        <v>2026</v>
      </c>
      <c r="AJ434" s="5">
        <f t="shared" si="54"/>
        <v>1806.26</v>
      </c>
      <c r="AK434" s="2">
        <f t="shared" si="55"/>
        <v>3</v>
      </c>
    </row>
    <row r="435" spans="1:37">
      <c r="A435" s="17">
        <f>Total_All_Customers!A435</f>
        <v>46084</v>
      </c>
      <c r="B435" s="38">
        <v>1743.81</v>
      </c>
      <c r="C435" s="38">
        <v>1822.44</v>
      </c>
      <c r="D435" s="38">
        <v>1867.06</v>
      </c>
      <c r="E435" s="38">
        <v>1839.58</v>
      </c>
      <c r="F435" s="38">
        <v>1838.76</v>
      </c>
      <c r="G435" s="38">
        <v>1744.99</v>
      </c>
      <c r="H435" s="38">
        <v>1100.05</v>
      </c>
      <c r="I435" s="38">
        <v>164.39</v>
      </c>
      <c r="J435" s="38">
        <v>0</v>
      </c>
      <c r="K435" s="38">
        <v>0</v>
      </c>
      <c r="L435" s="38">
        <v>0</v>
      </c>
      <c r="M435" s="38">
        <v>0</v>
      </c>
      <c r="N435" s="38">
        <v>0</v>
      </c>
      <c r="O435" s="38">
        <v>0</v>
      </c>
      <c r="P435" s="38">
        <v>0</v>
      </c>
      <c r="Q435" s="38">
        <v>0</v>
      </c>
      <c r="R435" s="38">
        <v>0</v>
      </c>
      <c r="S435" s="38">
        <v>407.16</v>
      </c>
      <c r="T435" s="38">
        <v>1281.96</v>
      </c>
      <c r="U435" s="38">
        <v>1158.49</v>
      </c>
      <c r="V435" s="38">
        <v>1188.57</v>
      </c>
      <c r="W435" s="38">
        <v>1265.6300000000001</v>
      </c>
      <c r="X435" s="38">
        <v>1380.8</v>
      </c>
      <c r="Y435" s="38">
        <v>1413.9949281177601</v>
      </c>
      <c r="Z435" s="38">
        <v>0</v>
      </c>
      <c r="AA435" s="2">
        <f>IFERROR(INDEX('Holiday Schedule'!$D$3:$D$24,MATCH(A435,'Holiday Schedule'!$C$3:$C$24,0)),0)</f>
        <v>0</v>
      </c>
      <c r="AB435" s="2">
        <f t="shared" si="48"/>
        <v>3</v>
      </c>
      <c r="AC435" s="2">
        <f t="shared" si="49"/>
        <v>6847</v>
      </c>
      <c r="AD435" s="5">
        <f t="shared" si="50"/>
        <v>13370.684928117756</v>
      </c>
      <c r="AE435" s="5">
        <f t="shared" si="51"/>
        <v>20217.684928117756</v>
      </c>
      <c r="AG435" s="2">
        <f t="shared" si="52"/>
        <v>3</v>
      </c>
      <c r="AH435" s="2">
        <f t="shared" si="53"/>
        <v>2026</v>
      </c>
      <c r="AJ435" s="5">
        <f t="shared" si="54"/>
        <v>1867.06</v>
      </c>
      <c r="AK435" s="2">
        <f t="shared" si="55"/>
        <v>3</v>
      </c>
    </row>
    <row r="436" spans="1:37">
      <c r="A436" s="17">
        <f>Total_All_Customers!A436</f>
        <v>46085</v>
      </c>
      <c r="B436" s="38">
        <v>1430.51</v>
      </c>
      <c r="C436" s="38">
        <v>1470.9</v>
      </c>
      <c r="D436" s="38">
        <v>1491.92</v>
      </c>
      <c r="E436" s="38">
        <v>1464.45</v>
      </c>
      <c r="F436" s="38">
        <v>1483.59</v>
      </c>
      <c r="G436" s="38">
        <v>1420.94</v>
      </c>
      <c r="H436" s="38">
        <v>935.6</v>
      </c>
      <c r="I436" s="38">
        <v>165.1</v>
      </c>
      <c r="J436" s="38">
        <v>0</v>
      </c>
      <c r="K436" s="38">
        <v>0</v>
      </c>
      <c r="L436" s="38">
        <v>0</v>
      </c>
      <c r="M436" s="38">
        <v>0</v>
      </c>
      <c r="N436" s="38">
        <v>0</v>
      </c>
      <c r="O436" s="38">
        <v>0</v>
      </c>
      <c r="P436" s="38">
        <v>0</v>
      </c>
      <c r="Q436" s="38">
        <v>0</v>
      </c>
      <c r="R436" s="38">
        <v>0</v>
      </c>
      <c r="S436" s="38">
        <v>375.01</v>
      </c>
      <c r="T436" s="38">
        <v>1198.23</v>
      </c>
      <c r="U436" s="38">
        <v>1093.99</v>
      </c>
      <c r="V436" s="38">
        <v>1090.57</v>
      </c>
      <c r="W436" s="38">
        <v>1206.54</v>
      </c>
      <c r="X436" s="38">
        <v>1313.81</v>
      </c>
      <c r="Y436" s="38">
        <v>1354.7576560124</v>
      </c>
      <c r="Z436" s="38">
        <v>0</v>
      </c>
      <c r="AA436" s="2">
        <f>IFERROR(INDEX('Holiday Schedule'!$D$3:$D$24,MATCH(A436,'Holiday Schedule'!$C$3:$C$24,0)),0)</f>
        <v>0</v>
      </c>
      <c r="AB436" s="2">
        <f t="shared" si="48"/>
        <v>4</v>
      </c>
      <c r="AC436" s="2">
        <f t="shared" si="49"/>
        <v>6443.25</v>
      </c>
      <c r="AD436" s="5">
        <f t="shared" si="50"/>
        <v>11052.6676560124</v>
      </c>
      <c r="AE436" s="5">
        <f t="shared" si="51"/>
        <v>17495.9176560124</v>
      </c>
      <c r="AG436" s="2">
        <f t="shared" si="52"/>
        <v>3</v>
      </c>
      <c r="AH436" s="2">
        <f t="shared" si="53"/>
        <v>2026</v>
      </c>
      <c r="AJ436" s="5">
        <f t="shared" si="54"/>
        <v>1491.92</v>
      </c>
      <c r="AK436" s="2">
        <f t="shared" si="55"/>
        <v>3</v>
      </c>
    </row>
    <row r="437" spans="1:37">
      <c r="A437" s="17">
        <f>Total_All_Customers!A437</f>
        <v>46086</v>
      </c>
      <c r="B437" s="38">
        <v>1383.99</v>
      </c>
      <c r="C437" s="38">
        <v>1449.98</v>
      </c>
      <c r="D437" s="38">
        <v>1463.3</v>
      </c>
      <c r="E437" s="38">
        <v>1443.88</v>
      </c>
      <c r="F437" s="38">
        <v>1454.32</v>
      </c>
      <c r="G437" s="38">
        <v>1401.97</v>
      </c>
      <c r="H437" s="38">
        <v>917.93</v>
      </c>
      <c r="I437" s="38">
        <v>160.02000000000001</v>
      </c>
      <c r="J437" s="38">
        <v>0</v>
      </c>
      <c r="K437" s="38">
        <v>0</v>
      </c>
      <c r="L437" s="38">
        <v>0</v>
      </c>
      <c r="M437" s="38">
        <v>0</v>
      </c>
      <c r="N437" s="38">
        <v>0</v>
      </c>
      <c r="O437" s="38">
        <v>0</v>
      </c>
      <c r="P437" s="38">
        <v>0</v>
      </c>
      <c r="Q437" s="38">
        <v>0</v>
      </c>
      <c r="R437" s="38">
        <v>0</v>
      </c>
      <c r="S437" s="38">
        <v>427.29</v>
      </c>
      <c r="T437" s="38">
        <v>1336.95</v>
      </c>
      <c r="U437" s="38">
        <v>1226.1600000000001</v>
      </c>
      <c r="V437" s="38">
        <v>1222.83</v>
      </c>
      <c r="W437" s="38">
        <v>1342.71</v>
      </c>
      <c r="X437" s="38">
        <v>1468.69</v>
      </c>
      <c r="Y437" s="38">
        <v>1501.6628004239301</v>
      </c>
      <c r="Z437" s="38">
        <v>0</v>
      </c>
      <c r="AA437" s="2">
        <f>IFERROR(INDEX('Holiday Schedule'!$D$3:$D$24,MATCH(A437,'Holiday Schedule'!$C$3:$C$24,0)),0)</f>
        <v>0</v>
      </c>
      <c r="AB437" s="2">
        <f t="shared" si="48"/>
        <v>5</v>
      </c>
      <c r="AC437" s="2">
        <f t="shared" si="49"/>
        <v>7184.65</v>
      </c>
      <c r="AD437" s="5">
        <f t="shared" si="50"/>
        <v>11017.032800423929</v>
      </c>
      <c r="AE437" s="5">
        <f t="shared" si="51"/>
        <v>18201.682800423929</v>
      </c>
      <c r="AG437" s="2">
        <f t="shared" si="52"/>
        <v>3</v>
      </c>
      <c r="AH437" s="2">
        <f t="shared" si="53"/>
        <v>2026</v>
      </c>
      <c r="AJ437" s="5">
        <f t="shared" si="54"/>
        <v>1501.6628004239301</v>
      </c>
      <c r="AK437" s="2">
        <f t="shared" si="55"/>
        <v>24</v>
      </c>
    </row>
    <row r="438" spans="1:37">
      <c r="A438" s="17">
        <f>Total_All_Customers!A438</f>
        <v>46087</v>
      </c>
      <c r="B438" s="38">
        <v>1510.2</v>
      </c>
      <c r="C438" s="38">
        <v>1548.14</v>
      </c>
      <c r="D438" s="38">
        <v>1599.89</v>
      </c>
      <c r="E438" s="38">
        <v>1521.3</v>
      </c>
      <c r="F438" s="38">
        <v>1539.72</v>
      </c>
      <c r="G438" s="38">
        <v>1455.95</v>
      </c>
      <c r="H438" s="38">
        <v>959.5</v>
      </c>
      <c r="I438" s="38">
        <v>165.9</v>
      </c>
      <c r="J438" s="38">
        <v>0</v>
      </c>
      <c r="K438" s="38">
        <v>0</v>
      </c>
      <c r="L438" s="38">
        <v>0</v>
      </c>
      <c r="M438" s="38">
        <v>0</v>
      </c>
      <c r="N438" s="38">
        <v>0</v>
      </c>
      <c r="O438" s="38">
        <v>0</v>
      </c>
      <c r="P438" s="38">
        <v>0</v>
      </c>
      <c r="Q438" s="38">
        <v>0</v>
      </c>
      <c r="R438" s="38">
        <v>0</v>
      </c>
      <c r="S438" s="38">
        <v>386.61</v>
      </c>
      <c r="T438" s="38">
        <v>1214.04</v>
      </c>
      <c r="U438" s="38">
        <v>1130.9100000000001</v>
      </c>
      <c r="V438" s="38">
        <v>1136.1600000000001</v>
      </c>
      <c r="W438" s="38">
        <v>1253.22</v>
      </c>
      <c r="X438" s="38">
        <v>1377.51</v>
      </c>
      <c r="Y438" s="38">
        <v>1291.6950000000002</v>
      </c>
      <c r="Z438" s="38">
        <v>0</v>
      </c>
      <c r="AA438" s="2">
        <f>IFERROR(INDEX('Holiday Schedule'!$D$3:$D$24,MATCH(A438,'Holiday Schedule'!$C$3:$C$24,0)),0)</f>
        <v>0</v>
      </c>
      <c r="AB438" s="2">
        <f t="shared" si="48"/>
        <v>6</v>
      </c>
      <c r="AC438" s="2">
        <f t="shared" si="49"/>
        <v>6664.35</v>
      </c>
      <c r="AD438" s="5">
        <f t="shared" si="50"/>
        <v>11426.394999999999</v>
      </c>
      <c r="AE438" s="5">
        <f t="shared" si="51"/>
        <v>18090.744999999999</v>
      </c>
      <c r="AG438" s="2">
        <f t="shared" si="52"/>
        <v>3</v>
      </c>
      <c r="AH438" s="2">
        <f t="shared" si="53"/>
        <v>2026</v>
      </c>
      <c r="AJ438" s="5">
        <f t="shared" si="54"/>
        <v>1599.89</v>
      </c>
      <c r="AK438" s="2">
        <f t="shared" si="55"/>
        <v>3</v>
      </c>
    </row>
    <row r="439" spans="1:37">
      <c r="A439" s="17">
        <f>Total_All_Customers!A439</f>
        <v>46088</v>
      </c>
      <c r="B439" s="38">
        <v>1389.73</v>
      </c>
      <c r="C439" s="38">
        <v>1382.3</v>
      </c>
      <c r="D439" s="38">
        <v>1349.67</v>
      </c>
      <c r="E439" s="38">
        <v>1188.44</v>
      </c>
      <c r="F439" s="38">
        <v>1358.88</v>
      </c>
      <c r="G439" s="38">
        <v>931.88</v>
      </c>
      <c r="H439" s="38">
        <v>827.17</v>
      </c>
      <c r="I439" s="38">
        <v>146.77000000000001</v>
      </c>
      <c r="J439" s="38">
        <v>0</v>
      </c>
      <c r="K439" s="38">
        <v>0</v>
      </c>
      <c r="L439" s="38">
        <v>0</v>
      </c>
      <c r="M439" s="38">
        <v>0</v>
      </c>
      <c r="N439" s="38">
        <v>0</v>
      </c>
      <c r="O439" s="38">
        <v>0</v>
      </c>
      <c r="P439" s="38">
        <v>0</v>
      </c>
      <c r="Q439" s="38">
        <v>0</v>
      </c>
      <c r="R439" s="38">
        <v>0</v>
      </c>
      <c r="S439" s="38">
        <v>377.96</v>
      </c>
      <c r="T439" s="38">
        <v>1208.1400000000001</v>
      </c>
      <c r="U439" s="38">
        <v>1042.4100000000001</v>
      </c>
      <c r="V439" s="38">
        <v>1061.78</v>
      </c>
      <c r="W439" s="38">
        <v>1166.92</v>
      </c>
      <c r="X439" s="38">
        <v>1356.95</v>
      </c>
      <c r="Y439" s="38">
        <v>1404.65</v>
      </c>
      <c r="Z439" s="38">
        <v>0</v>
      </c>
      <c r="AA439" s="2">
        <f>IFERROR(INDEX('Holiday Schedule'!$D$3:$D$24,MATCH(A439,'Holiday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16193.65</v>
      </c>
      <c r="AE439" s="5">
        <f t="shared" si="51"/>
        <v>16193.65</v>
      </c>
      <c r="AG439" s="2">
        <f t="shared" si="52"/>
        <v>3</v>
      </c>
      <c r="AH439" s="2">
        <f t="shared" si="53"/>
        <v>2026</v>
      </c>
      <c r="AJ439" s="5">
        <f t="shared" si="54"/>
        <v>1404.65</v>
      </c>
      <c r="AK439" s="2">
        <f t="shared" si="55"/>
        <v>24</v>
      </c>
    </row>
    <row r="440" spans="1:37">
      <c r="A440" s="17">
        <f>Total_All_Customers!A440</f>
        <v>46089</v>
      </c>
      <c r="B440" s="38">
        <v>1451.98</v>
      </c>
      <c r="C440" s="38"/>
      <c r="D440" s="38">
        <v>1521.21</v>
      </c>
      <c r="E440" s="38">
        <v>749.53</v>
      </c>
      <c r="F440" s="38">
        <v>1335.63</v>
      </c>
      <c r="G440" s="38">
        <v>1310.73</v>
      </c>
      <c r="H440" s="38">
        <v>1233.81</v>
      </c>
      <c r="I440" s="38">
        <v>767.39</v>
      </c>
      <c r="J440" s="38">
        <v>84.9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375.59</v>
      </c>
      <c r="U440" s="38">
        <v>1128.75</v>
      </c>
      <c r="V440" s="38">
        <v>1022.5</v>
      </c>
      <c r="W440" s="38">
        <v>992.92</v>
      </c>
      <c r="X440" s="38">
        <v>1093.6600000000001</v>
      </c>
      <c r="Y440" s="38">
        <v>1182.03</v>
      </c>
      <c r="Z440" s="38">
        <v>0</v>
      </c>
      <c r="AA440" s="2">
        <f>IFERROR(INDEX('Holiday Schedule'!$D$3:$D$24,MATCH(A440,'Holiday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14250.63</v>
      </c>
      <c r="AE440" s="5">
        <f t="shared" si="51"/>
        <v>14250.63</v>
      </c>
      <c r="AG440" s="2">
        <f t="shared" si="52"/>
        <v>3</v>
      </c>
      <c r="AH440" s="2">
        <f t="shared" si="53"/>
        <v>2026</v>
      </c>
      <c r="AJ440" s="5">
        <f t="shared" si="54"/>
        <v>1521.21</v>
      </c>
      <c r="AK440" s="2">
        <f t="shared" si="55"/>
        <v>3</v>
      </c>
    </row>
    <row r="441" spans="1:37">
      <c r="A441" s="17">
        <f>Total_All_Customers!A441</f>
        <v>46090</v>
      </c>
      <c r="B441" s="38">
        <v>1241.76</v>
      </c>
      <c r="C441" s="38">
        <v>1274.98</v>
      </c>
      <c r="D441" s="38">
        <v>1343.14</v>
      </c>
      <c r="E441" s="38">
        <v>1367.99</v>
      </c>
      <c r="F441" s="38">
        <v>1397.34</v>
      </c>
      <c r="G441" s="38">
        <v>1454.67</v>
      </c>
      <c r="H441" s="38">
        <v>1442.87</v>
      </c>
      <c r="I441" s="38">
        <v>899.33</v>
      </c>
      <c r="J441" s="38">
        <v>149.83000000000001</v>
      </c>
      <c r="K441" s="38">
        <v>0</v>
      </c>
      <c r="L441" s="38">
        <v>0</v>
      </c>
      <c r="M441" s="38">
        <v>0</v>
      </c>
      <c r="N441" s="38">
        <v>0</v>
      </c>
      <c r="O441" s="38">
        <v>0</v>
      </c>
      <c r="P441" s="38">
        <v>0</v>
      </c>
      <c r="Q441" s="38">
        <v>0</v>
      </c>
      <c r="R441" s="38">
        <v>0</v>
      </c>
      <c r="S441" s="38">
        <v>0</v>
      </c>
      <c r="T441" s="38">
        <v>348.6</v>
      </c>
      <c r="U441" s="38">
        <v>1080.96</v>
      </c>
      <c r="V441" s="38">
        <v>967.15</v>
      </c>
      <c r="W441" s="38">
        <v>935.85</v>
      </c>
      <c r="X441" s="38">
        <v>1012.29</v>
      </c>
      <c r="Y441" s="38">
        <v>1111.0899999999999</v>
      </c>
      <c r="Z441" s="38">
        <v>0</v>
      </c>
      <c r="AA441" s="2">
        <f>IFERROR(INDEX('Holiday Schedule'!$D$3:$D$24,MATCH(A441,'Holiday Schedule'!$C$3:$C$24,0)),0)</f>
        <v>0</v>
      </c>
      <c r="AB441" s="2">
        <f t="shared" si="48"/>
        <v>2</v>
      </c>
      <c r="AC441" s="2">
        <f t="shared" si="49"/>
        <v>5394.01</v>
      </c>
      <c r="AD441" s="5">
        <f t="shared" si="50"/>
        <v>10633.840000000002</v>
      </c>
      <c r="AE441" s="5">
        <f t="shared" si="51"/>
        <v>16027.850000000002</v>
      </c>
      <c r="AG441" s="2">
        <f t="shared" si="52"/>
        <v>3</v>
      </c>
      <c r="AH441" s="2">
        <f t="shared" si="53"/>
        <v>2026</v>
      </c>
      <c r="AJ441" s="5">
        <f t="shared" si="54"/>
        <v>1454.67</v>
      </c>
      <c r="AK441" s="2">
        <f t="shared" si="55"/>
        <v>6</v>
      </c>
    </row>
    <row r="442" spans="1:37">
      <c r="A442" s="17">
        <f>Total_All_Customers!A442</f>
        <v>46091</v>
      </c>
      <c r="B442" s="38">
        <v>1155.32</v>
      </c>
      <c r="C442" s="38">
        <v>1196.3</v>
      </c>
      <c r="D442" s="38">
        <v>1249.19</v>
      </c>
      <c r="E442" s="38">
        <v>1277.79</v>
      </c>
      <c r="F442" s="38">
        <v>1291.96</v>
      </c>
      <c r="G442" s="38">
        <v>1384.27</v>
      </c>
      <c r="H442" s="38">
        <v>1392.21</v>
      </c>
      <c r="I442" s="38">
        <v>842.39</v>
      </c>
      <c r="J442" s="38">
        <v>120.86</v>
      </c>
      <c r="K442" s="38">
        <v>0</v>
      </c>
      <c r="L442" s="38">
        <v>0</v>
      </c>
      <c r="M442" s="38">
        <v>0</v>
      </c>
      <c r="N442" s="38">
        <v>0</v>
      </c>
      <c r="O442" s="38">
        <v>0</v>
      </c>
      <c r="P442" s="38">
        <v>0</v>
      </c>
      <c r="Q442" s="38">
        <v>0</v>
      </c>
      <c r="R442" s="38">
        <v>0</v>
      </c>
      <c r="S442" s="38">
        <v>0</v>
      </c>
      <c r="T442" s="38">
        <v>323.72000000000003</v>
      </c>
      <c r="U442" s="38">
        <v>1034.76</v>
      </c>
      <c r="V442" s="38">
        <v>930.09</v>
      </c>
      <c r="W442" s="38">
        <v>904.51</v>
      </c>
      <c r="X442" s="38">
        <v>977.6</v>
      </c>
      <c r="Y442" s="38">
        <v>1071.21</v>
      </c>
      <c r="Z442" s="38">
        <v>0</v>
      </c>
      <c r="AA442" s="2">
        <f>IFERROR(INDEX('Holiday Schedule'!$D$3:$D$24,MATCH(A442,'Holiday Schedule'!$C$3:$C$24,0)),0)</f>
        <v>0</v>
      </c>
      <c r="AB442" s="2">
        <f t="shared" si="48"/>
        <v>3</v>
      </c>
      <c r="AC442" s="2">
        <f t="shared" si="49"/>
        <v>5133.93</v>
      </c>
      <c r="AD442" s="5">
        <f t="shared" si="50"/>
        <v>10018.25</v>
      </c>
      <c r="AE442" s="5">
        <f t="shared" si="51"/>
        <v>15152.18</v>
      </c>
      <c r="AG442" s="2">
        <f t="shared" si="52"/>
        <v>3</v>
      </c>
      <c r="AH442" s="2">
        <f t="shared" si="53"/>
        <v>2026</v>
      </c>
      <c r="AJ442" s="5">
        <f t="shared" si="54"/>
        <v>1392.21</v>
      </c>
      <c r="AK442" s="2">
        <f t="shared" si="55"/>
        <v>7</v>
      </c>
    </row>
    <row r="443" spans="1:37">
      <c r="A443" s="17">
        <f>Total_All_Customers!A443</f>
        <v>46092</v>
      </c>
      <c r="B443" s="38">
        <v>1110.51</v>
      </c>
      <c r="C443" s="38">
        <v>1150.57</v>
      </c>
      <c r="D443" s="38">
        <v>1212.6400000000001</v>
      </c>
      <c r="E443" s="38">
        <v>1257.02</v>
      </c>
      <c r="F443" s="38">
        <v>1295.98</v>
      </c>
      <c r="G443" s="38">
        <v>1365.73</v>
      </c>
      <c r="H443" s="38">
        <v>1372.51</v>
      </c>
      <c r="I443" s="38">
        <v>878.63</v>
      </c>
      <c r="J443" s="38">
        <v>158.47</v>
      </c>
      <c r="K443" s="38">
        <v>0</v>
      </c>
      <c r="L443" s="38">
        <v>0</v>
      </c>
      <c r="M443" s="38">
        <v>0</v>
      </c>
      <c r="N443" s="38">
        <v>0</v>
      </c>
      <c r="O443" s="38">
        <v>0</v>
      </c>
      <c r="P443" s="38">
        <v>0</v>
      </c>
      <c r="Q443" s="38">
        <v>0</v>
      </c>
      <c r="R443" s="38">
        <v>0</v>
      </c>
      <c r="S443" s="38">
        <v>0</v>
      </c>
      <c r="T443" s="38">
        <v>390.43</v>
      </c>
      <c r="U443" s="38">
        <v>1186.2</v>
      </c>
      <c r="V443" s="38">
        <v>1057.73</v>
      </c>
      <c r="W443" s="38">
        <v>1024.1600000000001</v>
      </c>
      <c r="X443" s="38">
        <v>1095.0899999999999</v>
      </c>
      <c r="Y443" s="38">
        <v>1191.96</v>
      </c>
      <c r="Z443" s="38">
        <v>0</v>
      </c>
      <c r="AA443" s="2">
        <f>IFERROR(INDEX('Holiday Schedule'!$D$3:$D$24,MATCH(A443,'Holiday Schedule'!$C$3:$C$24,0)),0)</f>
        <v>0</v>
      </c>
      <c r="AB443" s="2">
        <f t="shared" si="48"/>
        <v>4</v>
      </c>
      <c r="AC443" s="2">
        <f t="shared" si="49"/>
        <v>5790.71</v>
      </c>
      <c r="AD443" s="5">
        <f t="shared" si="50"/>
        <v>9956.9199999999983</v>
      </c>
      <c r="AE443" s="5">
        <f t="shared" si="51"/>
        <v>15747.629999999997</v>
      </c>
      <c r="AG443" s="2">
        <f t="shared" si="52"/>
        <v>3</v>
      </c>
      <c r="AH443" s="2">
        <f t="shared" si="53"/>
        <v>2026</v>
      </c>
      <c r="AJ443" s="5">
        <f t="shared" si="54"/>
        <v>1372.51</v>
      </c>
      <c r="AK443" s="2">
        <f t="shared" si="55"/>
        <v>7</v>
      </c>
    </row>
    <row r="444" spans="1:37">
      <c r="A444" s="17">
        <f>Total_All_Customers!A444</f>
        <v>46093</v>
      </c>
      <c r="B444" s="38">
        <v>1228.45</v>
      </c>
      <c r="C444" s="38">
        <v>1267.94</v>
      </c>
      <c r="D444" s="38">
        <v>1323.17</v>
      </c>
      <c r="E444" s="38">
        <v>1358.36</v>
      </c>
      <c r="F444" s="38">
        <v>1374.66</v>
      </c>
      <c r="G444" s="38">
        <v>1432.04</v>
      </c>
      <c r="H444" s="38">
        <v>1428.27</v>
      </c>
      <c r="I444" s="38">
        <v>901.7</v>
      </c>
      <c r="J444" s="38">
        <v>161.54</v>
      </c>
      <c r="K444" s="38">
        <v>0</v>
      </c>
      <c r="L444" s="38">
        <v>0</v>
      </c>
      <c r="M444" s="38">
        <v>0</v>
      </c>
      <c r="N444" s="38">
        <v>0</v>
      </c>
      <c r="O444" s="38">
        <v>0</v>
      </c>
      <c r="P444" s="38">
        <v>0</v>
      </c>
      <c r="Q444" s="38">
        <v>0</v>
      </c>
      <c r="R444" s="38">
        <v>0</v>
      </c>
      <c r="S444" s="38">
        <v>0</v>
      </c>
      <c r="T444" s="38">
        <v>378.35</v>
      </c>
      <c r="U444" s="38">
        <v>1188.3499999999999</v>
      </c>
      <c r="V444" s="38">
        <v>1103.1400000000001</v>
      </c>
      <c r="W444" s="38">
        <v>1060.81</v>
      </c>
      <c r="X444" s="38">
        <v>1171.53</v>
      </c>
      <c r="Y444" s="38">
        <v>1307.97</v>
      </c>
      <c r="Z444" s="38">
        <v>0</v>
      </c>
      <c r="AA444" s="2">
        <f>IFERROR(INDEX('Holiday Schedule'!$D$3:$D$24,MATCH(A444,'Holiday Schedule'!$C$3:$C$24,0)),0)</f>
        <v>0</v>
      </c>
      <c r="AB444" s="2">
        <f t="shared" si="48"/>
        <v>5</v>
      </c>
      <c r="AC444" s="2">
        <f t="shared" si="49"/>
        <v>5965.4199999999992</v>
      </c>
      <c r="AD444" s="5">
        <f t="shared" si="50"/>
        <v>10720.860000000004</v>
      </c>
      <c r="AE444" s="5">
        <f t="shared" si="51"/>
        <v>16686.280000000002</v>
      </c>
      <c r="AG444" s="2">
        <f t="shared" si="52"/>
        <v>3</v>
      </c>
      <c r="AH444" s="2">
        <f t="shared" si="53"/>
        <v>2026</v>
      </c>
      <c r="AJ444" s="5">
        <f t="shared" si="54"/>
        <v>1432.04</v>
      </c>
      <c r="AK444" s="2">
        <f t="shared" si="55"/>
        <v>6</v>
      </c>
    </row>
    <row r="445" spans="1:37">
      <c r="A445" s="17">
        <f>Total_All_Customers!A445</f>
        <v>46094</v>
      </c>
      <c r="B445" s="38">
        <v>1382.82</v>
      </c>
      <c r="C445" s="38">
        <v>1429.61</v>
      </c>
      <c r="D445" s="38">
        <v>1507.87</v>
      </c>
      <c r="E445" s="38">
        <v>1545.02</v>
      </c>
      <c r="F445" s="38">
        <v>1569.43</v>
      </c>
      <c r="G445" s="38">
        <v>1622.92</v>
      </c>
      <c r="H445" s="38">
        <v>1573.99</v>
      </c>
      <c r="I445" s="38">
        <v>952.34</v>
      </c>
      <c r="J445" s="38">
        <v>131.81</v>
      </c>
      <c r="K445" s="38">
        <v>0</v>
      </c>
      <c r="L445" s="38">
        <v>0</v>
      </c>
      <c r="M445" s="38">
        <v>0</v>
      </c>
      <c r="N445" s="38">
        <v>0</v>
      </c>
      <c r="O445" s="38">
        <v>0</v>
      </c>
      <c r="P445" s="38">
        <v>0</v>
      </c>
      <c r="Q445" s="38">
        <v>0</v>
      </c>
      <c r="R445" s="38">
        <v>0</v>
      </c>
      <c r="S445" s="38">
        <v>0</v>
      </c>
      <c r="T445" s="38">
        <v>378.54</v>
      </c>
      <c r="U445" s="38">
        <v>1163.1600000000001</v>
      </c>
      <c r="V445" s="38">
        <v>1057.03</v>
      </c>
      <c r="W445" s="38">
        <v>1047.9000000000001</v>
      </c>
      <c r="X445" s="38">
        <v>1154.95</v>
      </c>
      <c r="Y445" s="38">
        <v>1267.26</v>
      </c>
      <c r="Z445" s="38">
        <v>0</v>
      </c>
      <c r="AA445" s="2">
        <f>IFERROR(INDEX('Holiday Schedule'!$D$3:$D$24,MATCH(A445,'Holiday Schedule'!$C$3:$C$24,0)),0)</f>
        <v>0</v>
      </c>
      <c r="AB445" s="2">
        <f t="shared" si="48"/>
        <v>6</v>
      </c>
      <c r="AC445" s="2">
        <f t="shared" si="49"/>
        <v>5885.7300000000005</v>
      </c>
      <c r="AD445" s="5">
        <f t="shared" si="50"/>
        <v>11898.919999999998</v>
      </c>
      <c r="AE445" s="5">
        <f t="shared" si="51"/>
        <v>17784.649999999998</v>
      </c>
      <c r="AG445" s="2">
        <f t="shared" si="52"/>
        <v>3</v>
      </c>
      <c r="AH445" s="2">
        <f t="shared" si="53"/>
        <v>2026</v>
      </c>
      <c r="AJ445" s="5">
        <f t="shared" si="54"/>
        <v>1622.92</v>
      </c>
      <c r="AK445" s="2">
        <f t="shared" si="55"/>
        <v>6</v>
      </c>
    </row>
    <row r="446" spans="1:37">
      <c r="A446" s="17">
        <f>Total_All_Customers!A446</f>
        <v>46095</v>
      </c>
      <c r="B446" s="38">
        <v>1324.94</v>
      </c>
      <c r="C446" s="38">
        <v>1355.67</v>
      </c>
      <c r="D446" s="38">
        <v>1409.08</v>
      </c>
      <c r="E446" s="38">
        <v>1435.42</v>
      </c>
      <c r="F446" s="38">
        <v>1417.47</v>
      </c>
      <c r="G446" s="38">
        <v>1422.58</v>
      </c>
      <c r="H446" s="38">
        <v>1336.85</v>
      </c>
      <c r="I446" s="38">
        <v>848.59</v>
      </c>
      <c r="J446" s="38">
        <v>155.13</v>
      </c>
      <c r="K446" s="38">
        <v>0</v>
      </c>
      <c r="L446" s="38">
        <v>0</v>
      </c>
      <c r="M446" s="38">
        <v>0</v>
      </c>
      <c r="N446" s="38">
        <v>0</v>
      </c>
      <c r="O446" s="38">
        <v>0</v>
      </c>
      <c r="P446" s="38">
        <v>0</v>
      </c>
      <c r="Q446" s="38">
        <v>0</v>
      </c>
      <c r="R446" s="38">
        <v>0</v>
      </c>
      <c r="S446" s="38">
        <v>0</v>
      </c>
      <c r="T446" s="38">
        <v>366.46</v>
      </c>
      <c r="U446" s="38">
        <v>1123.4100000000001</v>
      </c>
      <c r="V446" s="38">
        <v>1027.8699999999999</v>
      </c>
      <c r="W446" s="38">
        <v>1016.2</v>
      </c>
      <c r="X446" s="38">
        <v>1129.18</v>
      </c>
      <c r="Y446" s="38">
        <v>1264.4100000000001</v>
      </c>
      <c r="Z446" s="38">
        <v>0</v>
      </c>
      <c r="AA446" s="2">
        <f>IFERROR(INDEX('Holiday Schedule'!$D$3:$D$24,MATCH(A446,'Holiday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16633.259999999998</v>
      </c>
      <c r="AE446" s="5">
        <f t="shared" si="51"/>
        <v>16633.259999999998</v>
      </c>
      <c r="AG446" s="2">
        <f t="shared" si="52"/>
        <v>3</v>
      </c>
      <c r="AH446" s="2">
        <f t="shared" si="53"/>
        <v>2026</v>
      </c>
      <c r="AJ446" s="5">
        <f t="shared" si="54"/>
        <v>1435.42</v>
      </c>
      <c r="AK446" s="2">
        <f t="shared" si="55"/>
        <v>4</v>
      </c>
    </row>
    <row r="447" spans="1:37">
      <c r="A447" s="17">
        <f>Total_All_Customers!A447</f>
        <v>46096</v>
      </c>
      <c r="B447" s="38">
        <v>1319.22</v>
      </c>
      <c r="C447" s="38">
        <v>1352.12</v>
      </c>
      <c r="D447" s="38">
        <v>1501.76</v>
      </c>
      <c r="E447" s="38">
        <v>1452.48</v>
      </c>
      <c r="F447" s="38">
        <v>1467.62</v>
      </c>
      <c r="G447" s="38">
        <v>1469.1</v>
      </c>
      <c r="H447" s="38">
        <v>1424.62</v>
      </c>
      <c r="I447" s="38">
        <v>831.36</v>
      </c>
      <c r="J447" s="38">
        <v>70.92</v>
      </c>
      <c r="K447" s="38">
        <v>0</v>
      </c>
      <c r="L447" s="38">
        <v>0</v>
      </c>
      <c r="M447" s="38">
        <v>0</v>
      </c>
      <c r="N447" s="38">
        <v>0</v>
      </c>
      <c r="O447" s="38">
        <v>0</v>
      </c>
      <c r="P447" s="38">
        <v>0</v>
      </c>
      <c r="Q447" s="38">
        <v>0</v>
      </c>
      <c r="R447" s="38">
        <v>0</v>
      </c>
      <c r="S447" s="38">
        <v>0</v>
      </c>
      <c r="T447" s="38">
        <v>408.11</v>
      </c>
      <c r="U447" s="38">
        <v>1189.6500000000001</v>
      </c>
      <c r="V447" s="38">
        <v>1063.8900000000001</v>
      </c>
      <c r="W447" s="38">
        <v>1033.46</v>
      </c>
      <c r="X447" s="38">
        <v>1127</v>
      </c>
      <c r="Y447" s="38">
        <v>1224.74</v>
      </c>
      <c r="Z447" s="38">
        <v>0</v>
      </c>
      <c r="AA447" s="2">
        <f>IFERROR(INDEX('Holiday Schedule'!$D$3:$D$24,MATCH(A447,'Holiday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16936.05</v>
      </c>
      <c r="AE447" s="5">
        <f t="shared" si="51"/>
        <v>16936.05</v>
      </c>
      <c r="AG447" s="2">
        <f t="shared" si="52"/>
        <v>3</v>
      </c>
      <c r="AH447" s="2">
        <f t="shared" si="53"/>
        <v>2026</v>
      </c>
      <c r="AJ447" s="5">
        <f t="shared" si="54"/>
        <v>1501.76</v>
      </c>
      <c r="AK447" s="2">
        <f t="shared" si="55"/>
        <v>3</v>
      </c>
    </row>
    <row r="448" spans="1:37">
      <c r="A448" s="17">
        <f>Total_All_Customers!A448</f>
        <v>46097</v>
      </c>
      <c r="B448" s="38">
        <v>1283.3699999999999</v>
      </c>
      <c r="C448" s="38">
        <v>1316.46</v>
      </c>
      <c r="D448" s="38">
        <v>1376.13</v>
      </c>
      <c r="E448" s="38">
        <v>1408.35</v>
      </c>
      <c r="F448" s="38">
        <v>1438.89</v>
      </c>
      <c r="G448" s="38">
        <v>1493.82</v>
      </c>
      <c r="H448" s="38">
        <v>1489.52</v>
      </c>
      <c r="I448" s="38">
        <v>945.42</v>
      </c>
      <c r="J448" s="38">
        <v>169.85</v>
      </c>
      <c r="K448" s="38">
        <v>0</v>
      </c>
      <c r="L448" s="38">
        <v>0</v>
      </c>
      <c r="M448" s="38">
        <v>0</v>
      </c>
      <c r="N448" s="38">
        <v>0</v>
      </c>
      <c r="O448" s="38">
        <v>0</v>
      </c>
      <c r="P448" s="38">
        <v>0</v>
      </c>
      <c r="Q448" s="38">
        <v>0</v>
      </c>
      <c r="R448" s="38">
        <v>0</v>
      </c>
      <c r="S448" s="38">
        <v>0</v>
      </c>
      <c r="T448" s="38">
        <v>370.4</v>
      </c>
      <c r="U448" s="38">
        <v>1115.43</v>
      </c>
      <c r="V448" s="38">
        <v>991.39</v>
      </c>
      <c r="W448" s="38">
        <v>952.18</v>
      </c>
      <c r="X448" s="38">
        <v>1023.41</v>
      </c>
      <c r="Y448" s="38">
        <v>1113.5899999999999</v>
      </c>
      <c r="Z448" s="38">
        <v>0</v>
      </c>
      <c r="AA448" s="2">
        <f>IFERROR(INDEX('Holiday Schedule'!$D$3:$D$24,MATCH(A448,'Holiday Schedule'!$C$3:$C$24,0)),0)</f>
        <v>0</v>
      </c>
      <c r="AB448" s="2">
        <f t="shared" si="48"/>
        <v>2</v>
      </c>
      <c r="AC448" s="2">
        <f t="shared" si="49"/>
        <v>5568.08</v>
      </c>
      <c r="AD448" s="5">
        <f t="shared" si="50"/>
        <v>10920.13</v>
      </c>
      <c r="AE448" s="5">
        <f t="shared" si="51"/>
        <v>16488.21</v>
      </c>
      <c r="AG448" s="2">
        <f t="shared" si="52"/>
        <v>3</v>
      </c>
      <c r="AH448" s="2">
        <f t="shared" si="53"/>
        <v>2026</v>
      </c>
      <c r="AJ448" s="5">
        <f t="shared" si="54"/>
        <v>1493.82</v>
      </c>
      <c r="AK448" s="2">
        <f t="shared" si="55"/>
        <v>6</v>
      </c>
    </row>
    <row r="449" spans="1:37">
      <c r="A449" s="17">
        <f>Total_All_Customers!A449</f>
        <v>46098</v>
      </c>
      <c r="B449" s="38">
        <v>1157.3</v>
      </c>
      <c r="C449" s="38">
        <v>1177.54</v>
      </c>
      <c r="D449" s="38">
        <v>1218.02</v>
      </c>
      <c r="E449" s="38">
        <v>1239.47</v>
      </c>
      <c r="F449" s="38">
        <v>1233.44</v>
      </c>
      <c r="G449" s="38">
        <v>1299.6199999999999</v>
      </c>
      <c r="H449" s="38">
        <v>1289.9000000000001</v>
      </c>
      <c r="I449" s="38">
        <v>823.83</v>
      </c>
      <c r="J449" s="38">
        <v>137.07</v>
      </c>
      <c r="K449" s="38">
        <v>0</v>
      </c>
      <c r="L449" s="38">
        <v>0</v>
      </c>
      <c r="M449" s="38">
        <v>0</v>
      </c>
      <c r="N449" s="38">
        <v>0</v>
      </c>
      <c r="O449" s="38">
        <v>0</v>
      </c>
      <c r="P449" s="38">
        <v>0</v>
      </c>
      <c r="Q449" s="38">
        <v>0</v>
      </c>
      <c r="R449" s="38">
        <v>0</v>
      </c>
      <c r="S449" s="38">
        <v>0</v>
      </c>
      <c r="T449" s="38">
        <v>357.99</v>
      </c>
      <c r="U449" s="38">
        <v>1157.9100000000001</v>
      </c>
      <c r="V449" s="38">
        <v>1063.6500000000001</v>
      </c>
      <c r="W449" s="38">
        <v>1053.45</v>
      </c>
      <c r="X449" s="38">
        <v>1171</v>
      </c>
      <c r="Y449" s="38">
        <v>1317.02</v>
      </c>
      <c r="Z449" s="38">
        <v>0</v>
      </c>
      <c r="AA449" s="2">
        <f>IFERROR(INDEX('Holiday Schedule'!$D$3:$D$24,MATCH(A449,'Holiday Schedule'!$C$3:$C$24,0)),0)</f>
        <v>0</v>
      </c>
      <c r="AB449" s="2">
        <f t="shared" si="48"/>
        <v>3</v>
      </c>
      <c r="AC449" s="2">
        <f t="shared" si="49"/>
        <v>5764.9000000000005</v>
      </c>
      <c r="AD449" s="5">
        <f t="shared" si="50"/>
        <v>9932.3100000000013</v>
      </c>
      <c r="AE449" s="5">
        <f t="shared" si="51"/>
        <v>15697.210000000001</v>
      </c>
      <c r="AG449" s="2">
        <f t="shared" si="52"/>
        <v>3</v>
      </c>
      <c r="AH449" s="2">
        <f t="shared" si="53"/>
        <v>2026</v>
      </c>
      <c r="AJ449" s="5">
        <f t="shared" si="54"/>
        <v>1317.02</v>
      </c>
      <c r="AK449" s="2">
        <f t="shared" si="55"/>
        <v>24</v>
      </c>
    </row>
    <row r="450" spans="1:37">
      <c r="A450" s="17">
        <f>Total_All_Customers!A450</f>
        <v>46099</v>
      </c>
      <c r="B450" s="38">
        <v>1409.07</v>
      </c>
      <c r="C450" s="38">
        <v>1479.09</v>
      </c>
      <c r="D450" s="38">
        <v>1566.5</v>
      </c>
      <c r="E450" s="38">
        <v>1628.55</v>
      </c>
      <c r="F450" s="38">
        <v>1656.09</v>
      </c>
      <c r="G450" s="38">
        <v>1742.94</v>
      </c>
      <c r="H450" s="38">
        <v>1715.55</v>
      </c>
      <c r="I450" s="38">
        <v>1005.31</v>
      </c>
      <c r="J450" s="38">
        <v>135</v>
      </c>
      <c r="K450" s="38">
        <v>0</v>
      </c>
      <c r="L450" s="38">
        <v>0</v>
      </c>
      <c r="M450" s="38">
        <v>0</v>
      </c>
      <c r="N450" s="38">
        <v>0</v>
      </c>
      <c r="O450" s="38">
        <v>0</v>
      </c>
      <c r="P450" s="38">
        <v>0</v>
      </c>
      <c r="Q450" s="38">
        <v>0</v>
      </c>
      <c r="R450" s="38">
        <v>0</v>
      </c>
      <c r="S450" s="38">
        <v>0</v>
      </c>
      <c r="T450" s="38">
        <v>406.4</v>
      </c>
      <c r="U450" s="38">
        <v>1305.6500000000001</v>
      </c>
      <c r="V450" s="38">
        <v>1182.24</v>
      </c>
      <c r="W450" s="38">
        <v>1167.2</v>
      </c>
      <c r="X450" s="38">
        <v>1272.79</v>
      </c>
      <c r="Y450" s="38">
        <v>1412.7</v>
      </c>
      <c r="Z450" s="38">
        <v>0</v>
      </c>
      <c r="AA450" s="2">
        <f>IFERROR(INDEX('Holiday Schedule'!$D$3:$D$24,MATCH(A450,'Holiday Schedule'!$C$3:$C$24,0)),0)</f>
        <v>0</v>
      </c>
      <c r="AB450" s="2">
        <f t="shared" si="48"/>
        <v>4</v>
      </c>
      <c r="AC450" s="2">
        <f t="shared" si="49"/>
        <v>6474.59</v>
      </c>
      <c r="AD450" s="5">
        <f t="shared" si="50"/>
        <v>12610.489999999998</v>
      </c>
      <c r="AE450" s="5">
        <f t="shared" si="51"/>
        <v>19085.079999999998</v>
      </c>
      <c r="AG450" s="2">
        <f t="shared" si="52"/>
        <v>3</v>
      </c>
      <c r="AH450" s="2">
        <f t="shared" si="53"/>
        <v>2026</v>
      </c>
      <c r="AJ450" s="5">
        <f t="shared" si="54"/>
        <v>1742.94</v>
      </c>
      <c r="AK450" s="2">
        <f t="shared" si="55"/>
        <v>6</v>
      </c>
    </row>
    <row r="451" spans="1:37">
      <c r="A451" s="17">
        <f>Total_All_Customers!A451</f>
        <v>46100</v>
      </c>
      <c r="B451" s="38">
        <v>1482.59</v>
      </c>
      <c r="C451" s="38">
        <v>1534.76</v>
      </c>
      <c r="D451" s="38">
        <v>1618.1</v>
      </c>
      <c r="E451" s="38">
        <v>1669.71</v>
      </c>
      <c r="F451" s="38">
        <v>1691.72</v>
      </c>
      <c r="G451" s="38">
        <v>1756.97</v>
      </c>
      <c r="H451" s="38">
        <v>1724.4</v>
      </c>
      <c r="I451" s="38">
        <v>1035.76</v>
      </c>
      <c r="J451" s="38">
        <v>151.87</v>
      </c>
      <c r="K451" s="38">
        <v>0</v>
      </c>
      <c r="L451" s="38">
        <v>0</v>
      </c>
      <c r="M451" s="38">
        <v>0</v>
      </c>
      <c r="N451" s="38">
        <v>0</v>
      </c>
      <c r="O451" s="38">
        <v>0</v>
      </c>
      <c r="P451" s="38">
        <v>0</v>
      </c>
      <c r="Q451" s="38">
        <v>0</v>
      </c>
      <c r="R451" s="38">
        <v>0</v>
      </c>
      <c r="S451" s="38">
        <v>0</v>
      </c>
      <c r="T451" s="38">
        <v>409.81</v>
      </c>
      <c r="U451" s="38">
        <v>1284.3699999999999</v>
      </c>
      <c r="V451" s="38">
        <v>1161.53</v>
      </c>
      <c r="W451" s="38">
        <v>1129.96</v>
      </c>
      <c r="X451" s="38">
        <v>1220.77</v>
      </c>
      <c r="Y451" s="38">
        <v>1343.06</v>
      </c>
      <c r="Z451" s="38">
        <v>0</v>
      </c>
      <c r="AA451" s="2">
        <f>IFERROR(INDEX('Holiday Schedule'!$D$3:$D$24,MATCH(A451,'Holiday Schedule'!$C$3:$C$24,0)),0)</f>
        <v>0</v>
      </c>
      <c r="AB451" s="2">
        <f t="shared" si="48"/>
        <v>5</v>
      </c>
      <c r="AC451" s="2">
        <f t="shared" si="49"/>
        <v>6394.07</v>
      </c>
      <c r="AD451" s="5">
        <f t="shared" si="50"/>
        <v>12821.310000000005</v>
      </c>
      <c r="AE451" s="5">
        <f t="shared" si="51"/>
        <v>19215.380000000005</v>
      </c>
      <c r="AG451" s="2">
        <f t="shared" si="52"/>
        <v>3</v>
      </c>
      <c r="AH451" s="2">
        <f t="shared" si="53"/>
        <v>2026</v>
      </c>
      <c r="AJ451" s="5">
        <f t="shared" si="54"/>
        <v>1756.97</v>
      </c>
      <c r="AK451" s="2">
        <f t="shared" si="55"/>
        <v>6</v>
      </c>
    </row>
    <row r="452" spans="1:37">
      <c r="A452" s="17">
        <f>Total_All_Customers!A452</f>
        <v>46101</v>
      </c>
      <c r="B452" s="38">
        <v>1397.27</v>
      </c>
      <c r="C452" s="38">
        <v>1441.98</v>
      </c>
      <c r="D452" s="38">
        <v>1499.23</v>
      </c>
      <c r="E452" s="38">
        <v>1529.9</v>
      </c>
      <c r="F452" s="38">
        <v>1553.95</v>
      </c>
      <c r="G452" s="38">
        <v>1633.73</v>
      </c>
      <c r="H452" s="38">
        <v>1613.14</v>
      </c>
      <c r="I452" s="38">
        <v>932.15</v>
      </c>
      <c r="J452" s="38">
        <v>122.18</v>
      </c>
      <c r="K452" s="38">
        <v>0</v>
      </c>
      <c r="L452" s="38">
        <v>0</v>
      </c>
      <c r="M452" s="38">
        <v>0</v>
      </c>
      <c r="N452" s="38">
        <v>0</v>
      </c>
      <c r="O452" s="38">
        <v>0</v>
      </c>
      <c r="P452" s="38">
        <v>0</v>
      </c>
      <c r="Q452" s="38">
        <v>0</v>
      </c>
      <c r="R452" s="38">
        <v>0</v>
      </c>
      <c r="S452" s="38">
        <v>0</v>
      </c>
      <c r="T452" s="38">
        <v>387.56</v>
      </c>
      <c r="U452" s="38">
        <v>1182.58</v>
      </c>
      <c r="V452" s="38">
        <v>1071</v>
      </c>
      <c r="W452" s="38">
        <v>1056.3</v>
      </c>
      <c r="X452" s="38">
        <v>1152.03</v>
      </c>
      <c r="Y452" s="38">
        <v>1257.72</v>
      </c>
      <c r="Z452" s="38">
        <v>0</v>
      </c>
      <c r="AA452" s="2">
        <f>IFERROR(INDEX('Holiday Schedule'!$D$3:$D$24,MATCH(A452,'Holiday Schedule'!$C$3:$C$24,0)),0)</f>
        <v>0</v>
      </c>
      <c r="AB452" s="2">
        <f t="shared" si="48"/>
        <v>6</v>
      </c>
      <c r="AC452" s="2">
        <f t="shared" si="49"/>
        <v>5903.7999999999993</v>
      </c>
      <c r="AD452" s="5">
        <f t="shared" si="50"/>
        <v>11926.919999999998</v>
      </c>
      <c r="AE452" s="5">
        <f t="shared" si="51"/>
        <v>17830.719999999998</v>
      </c>
      <c r="AG452" s="2">
        <f t="shared" si="52"/>
        <v>3</v>
      </c>
      <c r="AH452" s="2">
        <f t="shared" si="53"/>
        <v>2026</v>
      </c>
      <c r="AJ452" s="5">
        <f t="shared" si="54"/>
        <v>1633.73</v>
      </c>
      <c r="AK452" s="2">
        <f t="shared" si="55"/>
        <v>6</v>
      </c>
    </row>
    <row r="453" spans="1:37">
      <c r="A453" s="17">
        <f>Total_All_Customers!A453</f>
        <v>46102</v>
      </c>
      <c r="B453" s="38">
        <v>1316.13</v>
      </c>
      <c r="C453" s="38">
        <v>1353.79</v>
      </c>
      <c r="D453" s="38">
        <v>1405.31</v>
      </c>
      <c r="E453" s="38">
        <v>1428.8</v>
      </c>
      <c r="F453" s="38">
        <v>1430.84</v>
      </c>
      <c r="G453" s="38">
        <v>1438.35</v>
      </c>
      <c r="H453" s="38">
        <v>1352.49</v>
      </c>
      <c r="I453" s="38">
        <v>862.52</v>
      </c>
      <c r="J453" s="38">
        <v>156.79</v>
      </c>
      <c r="K453" s="38">
        <v>0</v>
      </c>
      <c r="L453" s="38">
        <v>0</v>
      </c>
      <c r="M453" s="38">
        <v>0</v>
      </c>
      <c r="N453" s="38">
        <v>0</v>
      </c>
      <c r="O453" s="38">
        <v>0</v>
      </c>
      <c r="P453" s="38">
        <v>0</v>
      </c>
      <c r="Q453" s="38">
        <v>0</v>
      </c>
      <c r="R453" s="38">
        <v>0</v>
      </c>
      <c r="S453" s="38">
        <v>0</v>
      </c>
      <c r="T453" s="38">
        <v>382.97</v>
      </c>
      <c r="U453" s="38">
        <v>1218.98</v>
      </c>
      <c r="V453" s="38">
        <v>1120.7</v>
      </c>
      <c r="W453" s="38">
        <v>1109.72</v>
      </c>
      <c r="X453" s="38">
        <v>1233.23</v>
      </c>
      <c r="Y453" s="38">
        <v>1371.01</v>
      </c>
      <c r="Z453" s="38">
        <v>0</v>
      </c>
      <c r="AA453" s="2">
        <f>IFERROR(INDEX('Holiday Schedule'!$D$3:$D$24,MATCH(A453,'Holiday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17181.629999999997</v>
      </c>
      <c r="AE453" s="5">
        <f t="shared" si="51"/>
        <v>17181.629999999997</v>
      </c>
      <c r="AG453" s="2">
        <f t="shared" si="52"/>
        <v>3</v>
      </c>
      <c r="AH453" s="2">
        <f t="shared" si="53"/>
        <v>2026</v>
      </c>
      <c r="AJ453" s="5">
        <f t="shared" si="54"/>
        <v>1438.35</v>
      </c>
      <c r="AK453" s="2">
        <f t="shared" si="55"/>
        <v>6</v>
      </c>
    </row>
    <row r="454" spans="1:37">
      <c r="A454" s="17">
        <f>Total_All_Customers!A454</f>
        <v>46103</v>
      </c>
      <c r="B454" s="38">
        <v>1432.31</v>
      </c>
      <c r="C454" s="38">
        <v>1458.13</v>
      </c>
      <c r="D454" s="38">
        <v>1596.6</v>
      </c>
      <c r="E454" s="38">
        <v>1523.19</v>
      </c>
      <c r="F454" s="38">
        <v>1535.38</v>
      </c>
      <c r="G454" s="38">
        <v>1527.98</v>
      </c>
      <c r="H454" s="38">
        <v>1463.2</v>
      </c>
      <c r="I454" s="38">
        <v>882.13</v>
      </c>
      <c r="J454" s="38">
        <v>92.45</v>
      </c>
      <c r="K454" s="38">
        <v>0</v>
      </c>
      <c r="L454" s="38">
        <v>0</v>
      </c>
      <c r="M454" s="38">
        <v>0</v>
      </c>
      <c r="N454" s="38">
        <v>0</v>
      </c>
      <c r="O454" s="38">
        <v>0</v>
      </c>
      <c r="P454" s="38">
        <v>0</v>
      </c>
      <c r="Q454" s="38">
        <v>0</v>
      </c>
      <c r="R454" s="38">
        <v>0</v>
      </c>
      <c r="S454" s="38">
        <v>0</v>
      </c>
      <c r="T454" s="38">
        <v>461.82</v>
      </c>
      <c r="U454" s="38">
        <v>1335.25</v>
      </c>
      <c r="V454" s="38">
        <v>1194.51</v>
      </c>
      <c r="W454" s="38">
        <v>1148.5999999999999</v>
      </c>
      <c r="X454" s="38">
        <v>1256.8599999999999</v>
      </c>
      <c r="Y454" s="38">
        <v>1359.54</v>
      </c>
      <c r="Z454" s="38">
        <v>0</v>
      </c>
      <c r="AA454" s="2">
        <f>IFERROR(INDEX('Holiday Schedule'!$D$3:$D$24,MATCH(A454,'Holiday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18267.95</v>
      </c>
      <c r="AE454" s="5">
        <f t="shared" si="51"/>
        <v>18267.95</v>
      </c>
      <c r="AG454" s="2">
        <f t="shared" si="52"/>
        <v>3</v>
      </c>
      <c r="AH454" s="2">
        <f t="shared" si="53"/>
        <v>2026</v>
      </c>
      <c r="AJ454" s="5">
        <f t="shared" si="54"/>
        <v>1596.6</v>
      </c>
      <c r="AK454" s="2">
        <f t="shared" si="55"/>
        <v>3</v>
      </c>
    </row>
    <row r="455" spans="1:37">
      <c r="A455" s="17">
        <f>Total_All_Customers!A455</f>
        <v>46104</v>
      </c>
      <c r="B455" s="38">
        <v>1417.14</v>
      </c>
      <c r="C455" s="38">
        <v>1455.49</v>
      </c>
      <c r="D455" s="38">
        <v>1517.97</v>
      </c>
      <c r="E455" s="38">
        <v>1558.04</v>
      </c>
      <c r="F455" s="38">
        <v>1581.46</v>
      </c>
      <c r="G455" s="38">
        <v>1648.93</v>
      </c>
      <c r="H455" s="38">
        <v>1646.08</v>
      </c>
      <c r="I455" s="38">
        <v>1041.97</v>
      </c>
      <c r="J455" s="38">
        <v>189.53</v>
      </c>
      <c r="K455" s="38">
        <v>0</v>
      </c>
      <c r="L455" s="38">
        <v>0</v>
      </c>
      <c r="M455" s="38">
        <v>0</v>
      </c>
      <c r="N455" s="38">
        <v>0</v>
      </c>
      <c r="O455" s="38">
        <v>0</v>
      </c>
      <c r="P455" s="38">
        <v>0</v>
      </c>
      <c r="Q455" s="38">
        <v>0</v>
      </c>
      <c r="R455" s="38">
        <v>0</v>
      </c>
      <c r="S455" s="38">
        <v>0</v>
      </c>
      <c r="T455" s="38">
        <v>429.26</v>
      </c>
      <c r="U455" s="38">
        <v>1329.16</v>
      </c>
      <c r="V455" s="38">
        <v>1198.46</v>
      </c>
      <c r="W455" s="38">
        <v>1164.73</v>
      </c>
      <c r="X455" s="38">
        <v>1263.78</v>
      </c>
      <c r="Y455" s="38">
        <v>1394.16</v>
      </c>
      <c r="Z455" s="38">
        <v>0</v>
      </c>
      <c r="AA455" s="2">
        <f>IFERROR(INDEX('Holiday Schedule'!$D$3:$D$24,MATCH(A455,'Holiday Schedule'!$C$3:$C$24,0)),0)</f>
        <v>0</v>
      </c>
      <c r="AB455" s="2">
        <f t="shared" si="48"/>
        <v>2</v>
      </c>
      <c r="AC455" s="2">
        <f t="shared" si="49"/>
        <v>6616.89</v>
      </c>
      <c r="AD455" s="5">
        <f t="shared" si="50"/>
        <v>12219.27</v>
      </c>
      <c r="AE455" s="5">
        <f t="shared" si="51"/>
        <v>18836.16</v>
      </c>
      <c r="AG455" s="2">
        <f t="shared" si="52"/>
        <v>3</v>
      </c>
      <c r="AH455" s="2">
        <f t="shared" si="53"/>
        <v>2026</v>
      </c>
      <c r="AJ455" s="5">
        <f t="shared" si="54"/>
        <v>1648.93</v>
      </c>
      <c r="AK455" s="2">
        <f t="shared" si="55"/>
        <v>6</v>
      </c>
    </row>
    <row r="456" spans="1:37">
      <c r="A456" s="17">
        <f>Total_All_Customers!A456</f>
        <v>46105</v>
      </c>
      <c r="B456" s="38">
        <v>1476.79</v>
      </c>
      <c r="C456" s="38">
        <v>1548.23</v>
      </c>
      <c r="D456" s="38">
        <v>1635.18</v>
      </c>
      <c r="E456" s="38">
        <v>1688.52</v>
      </c>
      <c r="F456" s="38">
        <v>1719.29</v>
      </c>
      <c r="G456" s="38">
        <v>1800.52</v>
      </c>
      <c r="H456" s="38">
        <v>1780.21</v>
      </c>
      <c r="I456" s="38">
        <v>1083.1099999999999</v>
      </c>
      <c r="J456" s="38">
        <v>172.23</v>
      </c>
      <c r="K456" s="38">
        <v>0</v>
      </c>
      <c r="L456" s="38">
        <v>0</v>
      </c>
      <c r="M456" s="38">
        <v>0</v>
      </c>
      <c r="N456" s="38">
        <v>0</v>
      </c>
      <c r="O456" s="38">
        <v>0</v>
      </c>
      <c r="P456" s="38">
        <v>0</v>
      </c>
      <c r="Q456" s="38">
        <v>0</v>
      </c>
      <c r="R456" s="38">
        <v>0</v>
      </c>
      <c r="S456" s="38">
        <v>0</v>
      </c>
      <c r="T456" s="38">
        <v>397.42</v>
      </c>
      <c r="U456" s="38">
        <v>1278.1600000000001</v>
      </c>
      <c r="V456" s="38">
        <v>1150.79</v>
      </c>
      <c r="W456" s="38">
        <v>1122.56</v>
      </c>
      <c r="X456" s="38">
        <v>1218.8399999999999</v>
      </c>
      <c r="Y456" s="38">
        <v>1338.89</v>
      </c>
      <c r="Z456" s="38">
        <v>0</v>
      </c>
      <c r="AA456" s="2">
        <f>IFERROR(INDEX('Holiday Schedule'!$D$3:$D$24,MATCH(A456,'Holiday Schedule'!$C$3:$C$24,0)),0)</f>
        <v>0</v>
      </c>
      <c r="AB456" s="2">
        <f t="shared" si="48"/>
        <v>3</v>
      </c>
      <c r="AC456" s="2">
        <f t="shared" si="49"/>
        <v>6423.1100000000006</v>
      </c>
      <c r="AD456" s="5">
        <f t="shared" si="50"/>
        <v>12987.629999999997</v>
      </c>
      <c r="AE456" s="5">
        <f t="shared" si="51"/>
        <v>19410.739999999998</v>
      </c>
      <c r="AG456" s="2">
        <f t="shared" si="52"/>
        <v>3</v>
      </c>
      <c r="AH456" s="2">
        <f t="shared" si="53"/>
        <v>2026</v>
      </c>
      <c r="AJ456" s="5">
        <f t="shared" si="54"/>
        <v>1800.52</v>
      </c>
      <c r="AK456" s="2">
        <f t="shared" si="55"/>
        <v>6</v>
      </c>
    </row>
    <row r="457" spans="1:37">
      <c r="A457" s="17">
        <f>Total_All_Customers!A457</f>
        <v>46106</v>
      </c>
      <c r="B457" s="38">
        <v>1401.27</v>
      </c>
      <c r="C457" s="38">
        <v>1446.14</v>
      </c>
      <c r="D457" s="38">
        <v>1512.28</v>
      </c>
      <c r="E457" s="38">
        <v>1567.43</v>
      </c>
      <c r="F457" s="38">
        <v>1616.16</v>
      </c>
      <c r="G457" s="38">
        <v>1700.3</v>
      </c>
      <c r="H457" s="38">
        <v>1677.72</v>
      </c>
      <c r="I457" s="38">
        <v>947.59</v>
      </c>
      <c r="J457" s="38">
        <v>119.04</v>
      </c>
      <c r="K457" s="38">
        <v>0</v>
      </c>
      <c r="L457" s="38">
        <v>0</v>
      </c>
      <c r="M457" s="38">
        <v>0</v>
      </c>
      <c r="N457" s="38">
        <v>0</v>
      </c>
      <c r="O457" s="38">
        <v>0</v>
      </c>
      <c r="P457" s="38">
        <v>0</v>
      </c>
      <c r="Q457" s="38">
        <v>0</v>
      </c>
      <c r="R457" s="38">
        <v>0</v>
      </c>
      <c r="S457" s="38">
        <v>0</v>
      </c>
      <c r="T457" s="38">
        <v>382.86</v>
      </c>
      <c r="U457" s="38">
        <v>1256.31</v>
      </c>
      <c r="V457" s="38">
        <v>1141.06</v>
      </c>
      <c r="W457" s="38">
        <v>1108.3399999999999</v>
      </c>
      <c r="X457" s="38">
        <v>1206</v>
      </c>
      <c r="Y457" s="38">
        <v>1323.41</v>
      </c>
      <c r="Z457" s="38">
        <v>0</v>
      </c>
      <c r="AA457" s="2">
        <f>IFERROR(INDEX('Holiday Schedule'!$D$3:$D$24,MATCH(A457,'Holiday Schedule'!$C$3:$C$24,0)),0)</f>
        <v>0</v>
      </c>
      <c r="AB457" s="2">
        <f t="shared" si="48"/>
        <v>4</v>
      </c>
      <c r="AC457" s="2">
        <f t="shared" si="49"/>
        <v>6161.2</v>
      </c>
      <c r="AD457" s="5">
        <f t="shared" si="50"/>
        <v>12244.71</v>
      </c>
      <c r="AE457" s="5">
        <f t="shared" si="51"/>
        <v>18405.91</v>
      </c>
      <c r="AG457" s="2">
        <f t="shared" si="52"/>
        <v>3</v>
      </c>
      <c r="AH457" s="2">
        <f t="shared" si="53"/>
        <v>2026</v>
      </c>
      <c r="AJ457" s="5">
        <f t="shared" si="54"/>
        <v>1700.3</v>
      </c>
      <c r="AK457" s="2">
        <f t="shared" si="55"/>
        <v>6</v>
      </c>
    </row>
    <row r="458" spans="1:37">
      <c r="A458" s="17">
        <f>Total_All_Customers!A458</f>
        <v>46107</v>
      </c>
      <c r="B458" s="38">
        <v>1361.76</v>
      </c>
      <c r="C458" s="38">
        <v>1408.41</v>
      </c>
      <c r="D458" s="38">
        <v>1471.69</v>
      </c>
      <c r="E458" s="38">
        <v>1501.2</v>
      </c>
      <c r="F458" s="38">
        <v>1515.09</v>
      </c>
      <c r="G458" s="38">
        <v>1611.95</v>
      </c>
      <c r="H458" s="38">
        <v>1592.06</v>
      </c>
      <c r="I458" s="38">
        <v>1001.96</v>
      </c>
      <c r="J458" s="38">
        <v>176.51</v>
      </c>
      <c r="K458" s="38">
        <v>0</v>
      </c>
      <c r="L458" s="38">
        <v>0</v>
      </c>
      <c r="M458" s="38">
        <v>0</v>
      </c>
      <c r="N458" s="38">
        <v>0</v>
      </c>
      <c r="O458" s="38">
        <v>0</v>
      </c>
      <c r="P458" s="38">
        <v>0</v>
      </c>
      <c r="Q458" s="38">
        <v>0</v>
      </c>
      <c r="R458" s="38">
        <v>0</v>
      </c>
      <c r="S458" s="38">
        <v>0</v>
      </c>
      <c r="T458" s="38">
        <v>384.34</v>
      </c>
      <c r="U458" s="38">
        <v>1201.6099999999999</v>
      </c>
      <c r="V458" s="38">
        <v>1077.9000000000001</v>
      </c>
      <c r="W458" s="38">
        <v>1049.6300000000001</v>
      </c>
      <c r="X458" s="38">
        <v>1128.3499999999999</v>
      </c>
      <c r="Y458" s="38">
        <v>1229.48</v>
      </c>
      <c r="Z458" s="38">
        <v>0</v>
      </c>
      <c r="AA458" s="2">
        <f>IFERROR(INDEX('Holiday Schedule'!$D$3:$D$24,MATCH(A458,'Holiday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6020.3000000000011</v>
      </c>
      <c r="AD458" s="5">
        <f t="shared" ref="AD458:AD521" si="58">AE458-AC458</f>
        <v>11691.639999999998</v>
      </c>
      <c r="AE458" s="5">
        <f t="shared" ref="AE458:AE521" si="59">SUM(B458:Y458)</f>
        <v>17711.939999999999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1611.95</v>
      </c>
      <c r="AK458" s="2">
        <f t="shared" ref="AK458:AK521" si="63">IF(AE458&gt;0,INDEX(B$8:Y$8,MATCH(AJ458,B458:Y458,0)),"")</f>
        <v>6</v>
      </c>
    </row>
    <row r="459" spans="1:37">
      <c r="A459" s="17">
        <f>Total_All_Customers!A459</f>
        <v>46108</v>
      </c>
      <c r="B459" s="38">
        <v>1265.6400000000001</v>
      </c>
      <c r="C459" s="38">
        <v>1304.9000000000001</v>
      </c>
      <c r="D459" s="38">
        <v>1375.36</v>
      </c>
      <c r="E459" s="38">
        <v>1412.89</v>
      </c>
      <c r="F459" s="38">
        <v>1457.86</v>
      </c>
      <c r="G459" s="38">
        <v>1551.83</v>
      </c>
      <c r="H459" s="38">
        <v>1565.01</v>
      </c>
      <c r="I459" s="38">
        <v>938.39</v>
      </c>
      <c r="J459" s="38">
        <v>146.16</v>
      </c>
      <c r="K459" s="38">
        <v>0</v>
      </c>
      <c r="L459" s="38">
        <v>0</v>
      </c>
      <c r="M459" s="38">
        <v>0</v>
      </c>
      <c r="N459" s="38">
        <v>0</v>
      </c>
      <c r="O459" s="38">
        <v>0</v>
      </c>
      <c r="P459" s="38">
        <v>0</v>
      </c>
      <c r="Q459" s="38">
        <v>0</v>
      </c>
      <c r="R459" s="38">
        <v>0</v>
      </c>
      <c r="S459" s="38">
        <v>0</v>
      </c>
      <c r="T459" s="38">
        <v>384.56</v>
      </c>
      <c r="U459" s="38">
        <v>1264.29</v>
      </c>
      <c r="V459" s="38">
        <v>1171.49</v>
      </c>
      <c r="W459" s="38">
        <v>1173.5899999999999</v>
      </c>
      <c r="X459" s="38">
        <v>1312.75</v>
      </c>
      <c r="Y459" s="38">
        <v>1472.53</v>
      </c>
      <c r="Z459" s="38">
        <v>0</v>
      </c>
      <c r="AA459" s="2">
        <f>IFERROR(INDEX('Holiday Schedule'!$D$3:$D$24,MATCH(A459,'Holiday Schedule'!$C$3:$C$24,0)),0)</f>
        <v>0</v>
      </c>
      <c r="AB459" s="2">
        <f t="shared" si="56"/>
        <v>6</v>
      </c>
      <c r="AC459" s="2">
        <f t="shared" si="57"/>
        <v>6391.23</v>
      </c>
      <c r="AD459" s="5">
        <f t="shared" si="58"/>
        <v>11406.02</v>
      </c>
      <c r="AE459" s="5">
        <f t="shared" si="59"/>
        <v>17797.25</v>
      </c>
      <c r="AG459" s="2">
        <f t="shared" si="60"/>
        <v>3</v>
      </c>
      <c r="AH459" s="2">
        <f t="shared" si="61"/>
        <v>2026</v>
      </c>
      <c r="AJ459" s="5">
        <f t="shared" si="62"/>
        <v>1565.01</v>
      </c>
      <c r="AK459" s="2">
        <f t="shared" si="63"/>
        <v>7</v>
      </c>
    </row>
    <row r="460" spans="1:37">
      <c r="A460" s="17">
        <f>Total_All_Customers!A460</f>
        <v>46109</v>
      </c>
      <c r="B460" s="38">
        <v>1557.17</v>
      </c>
      <c r="C460" s="38">
        <v>1604.21</v>
      </c>
      <c r="D460" s="38">
        <v>1693.51</v>
      </c>
      <c r="E460" s="38">
        <v>1733.86</v>
      </c>
      <c r="F460" s="38">
        <v>1739.57</v>
      </c>
      <c r="G460" s="38">
        <v>1760.84</v>
      </c>
      <c r="H460" s="38">
        <v>1639</v>
      </c>
      <c r="I460" s="38">
        <v>899.51</v>
      </c>
      <c r="J460" s="38">
        <v>117.13</v>
      </c>
      <c r="K460" s="38">
        <v>0</v>
      </c>
      <c r="L460" s="38">
        <v>0</v>
      </c>
      <c r="M460" s="38">
        <v>0</v>
      </c>
      <c r="N460" s="38">
        <v>0</v>
      </c>
      <c r="O460" s="38">
        <v>0</v>
      </c>
      <c r="P460" s="38">
        <v>0</v>
      </c>
      <c r="Q460" s="38">
        <v>0</v>
      </c>
      <c r="R460" s="38">
        <v>0</v>
      </c>
      <c r="S460" s="38">
        <v>0</v>
      </c>
      <c r="T460" s="38">
        <v>407.09</v>
      </c>
      <c r="U460" s="38">
        <v>1321.94</v>
      </c>
      <c r="V460" s="38">
        <v>1209.76</v>
      </c>
      <c r="W460" s="38">
        <v>1214.4000000000001</v>
      </c>
      <c r="X460" s="38">
        <v>1343.54</v>
      </c>
      <c r="Y460" s="38">
        <v>1489.7</v>
      </c>
      <c r="Z460" s="38">
        <v>0</v>
      </c>
      <c r="AA460" s="2">
        <f>IFERROR(INDEX('Holiday Schedule'!$D$3:$D$24,MATCH(A460,'Holiday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19731.230000000003</v>
      </c>
      <c r="AE460" s="5">
        <f t="shared" si="59"/>
        <v>19731.230000000003</v>
      </c>
      <c r="AG460" s="2">
        <f t="shared" si="60"/>
        <v>3</v>
      </c>
      <c r="AH460" s="2">
        <f t="shared" si="61"/>
        <v>2026</v>
      </c>
      <c r="AJ460" s="5">
        <f t="shared" si="62"/>
        <v>1760.84</v>
      </c>
      <c r="AK460" s="2">
        <f t="shared" si="63"/>
        <v>6</v>
      </c>
    </row>
    <row r="461" spans="1:37">
      <c r="A461" s="17">
        <f>Total_All_Customers!A461</f>
        <v>46110</v>
      </c>
      <c r="B461" s="38">
        <v>1566.97</v>
      </c>
      <c r="C461" s="38">
        <v>1603.33</v>
      </c>
      <c r="D461" s="38">
        <v>1783.53</v>
      </c>
      <c r="E461" s="38">
        <v>1721.55</v>
      </c>
      <c r="F461" s="38">
        <v>1751.42</v>
      </c>
      <c r="G461" s="38">
        <v>1755.32</v>
      </c>
      <c r="H461" s="38">
        <v>1659.06</v>
      </c>
      <c r="I461" s="38">
        <v>877.23</v>
      </c>
      <c r="J461" s="38">
        <v>67.459999999999994</v>
      </c>
      <c r="K461" s="38">
        <v>0</v>
      </c>
      <c r="L461" s="38">
        <v>0</v>
      </c>
      <c r="M461" s="38">
        <v>0</v>
      </c>
      <c r="N461" s="38">
        <v>0</v>
      </c>
      <c r="O461" s="38">
        <v>0</v>
      </c>
      <c r="P461" s="38">
        <v>0</v>
      </c>
      <c r="Q461" s="38">
        <v>0</v>
      </c>
      <c r="R461" s="38">
        <v>0</v>
      </c>
      <c r="S461" s="38">
        <v>0</v>
      </c>
      <c r="T461" s="38">
        <v>425.54</v>
      </c>
      <c r="U461" s="38">
        <v>1296.01</v>
      </c>
      <c r="V461" s="38">
        <v>1178.3</v>
      </c>
      <c r="W461" s="38">
        <v>1135.1400000000001</v>
      </c>
      <c r="X461" s="38">
        <v>1244.21</v>
      </c>
      <c r="Y461" s="38">
        <v>1348.23</v>
      </c>
      <c r="Z461" s="38">
        <v>0</v>
      </c>
      <c r="AA461" s="2">
        <f>IFERROR(INDEX('Holiday Schedule'!$D$3:$D$24,MATCH(A461,'Holiday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19413.299999999996</v>
      </c>
      <c r="AE461" s="5">
        <f t="shared" si="59"/>
        <v>19413.299999999996</v>
      </c>
      <c r="AG461" s="2">
        <f t="shared" si="60"/>
        <v>3</v>
      </c>
      <c r="AH461" s="2">
        <f t="shared" si="61"/>
        <v>2026</v>
      </c>
      <c r="AJ461" s="5">
        <f t="shared" si="62"/>
        <v>1783.53</v>
      </c>
      <c r="AK461" s="2">
        <f t="shared" si="63"/>
        <v>3</v>
      </c>
    </row>
    <row r="462" spans="1:37">
      <c r="A462" s="17">
        <f>Total_All_Customers!A462</f>
        <v>46111</v>
      </c>
      <c r="B462" s="38">
        <v>1414.3</v>
      </c>
      <c r="C462" s="38">
        <v>1451.54</v>
      </c>
      <c r="D462" s="38">
        <v>1525.61</v>
      </c>
      <c r="E462" s="38">
        <v>1552.01</v>
      </c>
      <c r="F462" s="38">
        <v>1576.12</v>
      </c>
      <c r="G462" s="38">
        <v>1651.29</v>
      </c>
      <c r="H462" s="38">
        <v>1632.99</v>
      </c>
      <c r="I462" s="38">
        <v>998.17</v>
      </c>
      <c r="J462" s="38">
        <v>170.03</v>
      </c>
      <c r="K462" s="38">
        <v>0</v>
      </c>
      <c r="L462" s="38">
        <v>0</v>
      </c>
      <c r="M462" s="38">
        <v>0</v>
      </c>
      <c r="N462" s="38">
        <v>0</v>
      </c>
      <c r="O462" s="38">
        <v>0</v>
      </c>
      <c r="P462" s="38">
        <v>0</v>
      </c>
      <c r="Q462" s="38">
        <v>0</v>
      </c>
      <c r="R462" s="38">
        <v>0</v>
      </c>
      <c r="S462" s="38">
        <v>0</v>
      </c>
      <c r="T462" s="38">
        <v>369.63</v>
      </c>
      <c r="U462" s="38">
        <v>1166.58</v>
      </c>
      <c r="V462" s="38">
        <v>1052.77</v>
      </c>
      <c r="W462" s="38">
        <v>1018.42</v>
      </c>
      <c r="X462" s="38">
        <v>1092.3</v>
      </c>
      <c r="Y462" s="38">
        <v>1186.08</v>
      </c>
      <c r="Z462" s="38">
        <v>0</v>
      </c>
      <c r="AA462" s="2">
        <f>IFERROR(INDEX('Holiday Schedule'!$D$3:$D$24,MATCH(A462,'Holiday Schedule'!$C$3:$C$24,0)),0)</f>
        <v>0</v>
      </c>
      <c r="AB462" s="2">
        <f t="shared" si="56"/>
        <v>2</v>
      </c>
      <c r="AC462" s="2">
        <f t="shared" si="57"/>
        <v>5867.9</v>
      </c>
      <c r="AD462" s="5">
        <f t="shared" si="58"/>
        <v>11989.939999999997</v>
      </c>
      <c r="AE462" s="5">
        <f t="shared" si="59"/>
        <v>17857.839999999997</v>
      </c>
      <c r="AG462" s="2">
        <f t="shared" si="60"/>
        <v>3</v>
      </c>
      <c r="AH462" s="2">
        <f t="shared" si="61"/>
        <v>2026</v>
      </c>
      <c r="AJ462" s="5">
        <f t="shared" si="62"/>
        <v>1651.29</v>
      </c>
      <c r="AK462" s="2">
        <f t="shared" si="63"/>
        <v>6</v>
      </c>
    </row>
    <row r="463" spans="1:37">
      <c r="A463" s="17">
        <f>Total_All_Customers!A463</f>
        <v>46112</v>
      </c>
      <c r="B463" s="38">
        <v>1281.8399999999999</v>
      </c>
      <c r="C463" s="38">
        <v>1332.28</v>
      </c>
      <c r="D463" s="38">
        <v>1387.62</v>
      </c>
      <c r="E463" s="38">
        <v>1414.62</v>
      </c>
      <c r="F463" s="38">
        <v>1445.86</v>
      </c>
      <c r="G463" s="38">
        <v>1546.06</v>
      </c>
      <c r="H463" s="38">
        <v>1551.44</v>
      </c>
      <c r="I463" s="38">
        <v>996.84</v>
      </c>
      <c r="J463" s="38">
        <v>181.9</v>
      </c>
      <c r="K463" s="38">
        <v>0</v>
      </c>
      <c r="L463" s="38">
        <v>0</v>
      </c>
      <c r="M463" s="38">
        <v>0</v>
      </c>
      <c r="N463" s="38">
        <v>0</v>
      </c>
      <c r="O463" s="38">
        <v>0</v>
      </c>
      <c r="P463" s="38">
        <v>0</v>
      </c>
      <c r="Q463" s="38">
        <v>0</v>
      </c>
      <c r="R463" s="38">
        <v>0</v>
      </c>
      <c r="S463" s="38">
        <v>0</v>
      </c>
      <c r="T463" s="38">
        <v>441.95</v>
      </c>
      <c r="U463" s="38">
        <v>1357.66</v>
      </c>
      <c r="V463" s="38">
        <v>1218.8699999999999</v>
      </c>
      <c r="W463" s="38">
        <v>1176.44</v>
      </c>
      <c r="X463" s="38">
        <v>1267.94</v>
      </c>
      <c r="Y463" s="38">
        <v>1385.83</v>
      </c>
      <c r="Z463" s="38">
        <v>0</v>
      </c>
      <c r="AA463" s="2">
        <f>IFERROR(INDEX('Holiday Schedule'!$D$3:$D$24,MATCH(A463,'Holiday Schedule'!$C$3:$C$24,0)),0)</f>
        <v>0</v>
      </c>
      <c r="AB463" s="2">
        <f t="shared" si="56"/>
        <v>3</v>
      </c>
      <c r="AC463" s="2">
        <f t="shared" si="57"/>
        <v>6641.6</v>
      </c>
      <c r="AD463" s="5">
        <f t="shared" si="58"/>
        <v>11345.550000000001</v>
      </c>
      <c r="AE463" s="5">
        <f t="shared" si="59"/>
        <v>17987.150000000001</v>
      </c>
      <c r="AG463" s="2">
        <f t="shared" si="60"/>
        <v>3</v>
      </c>
      <c r="AH463" s="2">
        <f t="shared" si="61"/>
        <v>2026</v>
      </c>
      <c r="AJ463" s="5">
        <f t="shared" si="62"/>
        <v>1551.44</v>
      </c>
      <c r="AK463" s="2">
        <f t="shared" si="63"/>
        <v>7</v>
      </c>
    </row>
    <row r="464" spans="1:37">
      <c r="A464" s="17">
        <f>Total_All_Customers!A464</f>
        <v>46113</v>
      </c>
      <c r="B464" s="38">
        <v>1621.48</v>
      </c>
      <c r="C464" s="38">
        <v>1666.19</v>
      </c>
      <c r="D464" s="38">
        <v>1719.76</v>
      </c>
      <c r="E464" s="38">
        <v>1780.38</v>
      </c>
      <c r="F464" s="38">
        <v>1826.94</v>
      </c>
      <c r="G464" s="38">
        <v>1892.19</v>
      </c>
      <c r="H464" s="38">
        <v>1875.08</v>
      </c>
      <c r="I464" s="38">
        <v>1507.5</v>
      </c>
      <c r="J464" s="38">
        <v>366.46</v>
      </c>
      <c r="K464" s="38">
        <v>0</v>
      </c>
      <c r="L464" s="38">
        <v>0</v>
      </c>
      <c r="M464" s="38">
        <v>0</v>
      </c>
      <c r="N464" s="38">
        <v>0</v>
      </c>
      <c r="O464" s="38">
        <v>0</v>
      </c>
      <c r="P464" s="38">
        <v>0</v>
      </c>
      <c r="Q464" s="38">
        <v>0</v>
      </c>
      <c r="R464" s="38">
        <v>0</v>
      </c>
      <c r="S464" s="38">
        <v>0</v>
      </c>
      <c r="T464" s="38">
        <v>0</v>
      </c>
      <c r="U464" s="38">
        <v>0</v>
      </c>
      <c r="V464" s="38">
        <v>70.37</v>
      </c>
      <c r="W464" s="38">
        <v>1278.78</v>
      </c>
      <c r="X464" s="38">
        <v>1371.91</v>
      </c>
      <c r="Y464" s="38">
        <v>1483.01</v>
      </c>
      <c r="Z464" s="38"/>
      <c r="AA464" s="2">
        <f>IFERROR(INDEX('Holiday Schedule'!$D$3:$D$24,MATCH(A464,'Holiday Schedule'!$C$3:$C$24,0)),0)</f>
        <v>0</v>
      </c>
      <c r="AB464" s="2">
        <f t="shared" si="56"/>
        <v>4</v>
      </c>
      <c r="AC464" s="2">
        <f t="shared" si="57"/>
        <v>4595.0199999999995</v>
      </c>
      <c r="AD464" s="5">
        <f t="shared" si="58"/>
        <v>13865.029999999999</v>
      </c>
      <c r="AE464" s="5">
        <f t="shared" si="59"/>
        <v>18460.05</v>
      </c>
      <c r="AG464" s="2">
        <f t="shared" si="60"/>
        <v>4</v>
      </c>
      <c r="AH464" s="2">
        <f t="shared" si="61"/>
        <v>2026</v>
      </c>
      <c r="AJ464" s="5">
        <f t="shared" si="62"/>
        <v>1892.19</v>
      </c>
      <c r="AK464" s="2">
        <f t="shared" si="63"/>
        <v>6</v>
      </c>
    </row>
    <row r="465" spans="1:37">
      <c r="A465" s="17">
        <f>Total_All_Customers!A465</f>
        <v>46114</v>
      </c>
      <c r="B465" s="38">
        <v>1618.69</v>
      </c>
      <c r="C465" s="38">
        <v>1687.83</v>
      </c>
      <c r="D465" s="38">
        <v>1758.25</v>
      </c>
      <c r="E465" s="38">
        <v>1824.07</v>
      </c>
      <c r="F465" s="38">
        <v>1867.3</v>
      </c>
      <c r="G465" s="38">
        <v>1942.04</v>
      </c>
      <c r="H465" s="38">
        <v>1938.15</v>
      </c>
      <c r="I465" s="38">
        <v>1482.34</v>
      </c>
      <c r="J465" s="38">
        <v>336.95</v>
      </c>
      <c r="K465" s="38">
        <v>0</v>
      </c>
      <c r="L465" s="38">
        <v>0</v>
      </c>
      <c r="M465" s="38">
        <v>0</v>
      </c>
      <c r="N465" s="38">
        <v>0</v>
      </c>
      <c r="O465" s="38">
        <v>0</v>
      </c>
      <c r="P465" s="38">
        <v>0</v>
      </c>
      <c r="Q465" s="38">
        <v>0</v>
      </c>
      <c r="R465" s="38">
        <v>0</v>
      </c>
      <c r="S465" s="38">
        <v>0</v>
      </c>
      <c r="T465" s="38">
        <v>0</v>
      </c>
      <c r="U465" s="38">
        <v>0</v>
      </c>
      <c r="V465" s="38">
        <v>72</v>
      </c>
      <c r="W465" s="38">
        <v>1324.95</v>
      </c>
      <c r="X465" s="38">
        <v>1379.4</v>
      </c>
      <c r="Y465" s="38">
        <v>1496.38</v>
      </c>
      <c r="Z465" s="38"/>
      <c r="AA465" s="2">
        <f>IFERROR(INDEX('Holiday Schedule'!$D$3:$D$24,MATCH(A465,'Holiday Schedule'!$C$3:$C$24,0)),0)</f>
        <v>0</v>
      </c>
      <c r="AB465" s="2">
        <f t="shared" si="56"/>
        <v>5</v>
      </c>
      <c r="AC465" s="2">
        <f t="shared" si="57"/>
        <v>4595.6399999999994</v>
      </c>
      <c r="AD465" s="5">
        <f t="shared" si="58"/>
        <v>14132.710000000003</v>
      </c>
      <c r="AE465" s="5">
        <f t="shared" si="59"/>
        <v>18728.350000000002</v>
      </c>
      <c r="AG465" s="2">
        <f t="shared" si="60"/>
        <v>4</v>
      </c>
      <c r="AH465" s="2">
        <f t="shared" si="61"/>
        <v>2026</v>
      </c>
      <c r="AJ465" s="5">
        <f t="shared" si="62"/>
        <v>1942.04</v>
      </c>
      <c r="AK465" s="2">
        <f t="shared" si="63"/>
        <v>6</v>
      </c>
    </row>
    <row r="466" spans="1:37">
      <c r="A466" s="17">
        <f>Total_All_Customers!A466</f>
        <v>46115</v>
      </c>
      <c r="B466" s="38">
        <v>1638.56</v>
      </c>
      <c r="C466" s="38">
        <v>1693.04</v>
      </c>
      <c r="D466" s="38">
        <v>1763.69</v>
      </c>
      <c r="E466" s="38">
        <v>1845.55</v>
      </c>
      <c r="F466" s="38">
        <v>1889.82</v>
      </c>
      <c r="G466" s="38">
        <v>1951.25</v>
      </c>
      <c r="H466" s="38">
        <v>1920.6</v>
      </c>
      <c r="I466" s="38">
        <v>1643.34</v>
      </c>
      <c r="J466" s="38">
        <v>425.67</v>
      </c>
      <c r="K466" s="38">
        <v>0</v>
      </c>
      <c r="L466" s="38">
        <v>0</v>
      </c>
      <c r="M466" s="38">
        <v>0</v>
      </c>
      <c r="N466" s="38">
        <v>0</v>
      </c>
      <c r="O466" s="38">
        <v>0</v>
      </c>
      <c r="P466" s="38">
        <v>0</v>
      </c>
      <c r="Q466" s="38">
        <v>0</v>
      </c>
      <c r="R466" s="38">
        <v>0</v>
      </c>
      <c r="S466" s="38">
        <v>0</v>
      </c>
      <c r="T466" s="38">
        <v>0</v>
      </c>
      <c r="U466" s="38">
        <v>0</v>
      </c>
      <c r="V466" s="38">
        <v>70.709999999999994</v>
      </c>
      <c r="W466" s="38">
        <v>1289.53</v>
      </c>
      <c r="X466" s="38">
        <v>1370.98</v>
      </c>
      <c r="Y466" s="38">
        <v>1483.43</v>
      </c>
      <c r="Z466" s="38"/>
      <c r="AA466" s="2">
        <f>IFERROR(INDEX('Holiday Schedule'!$D$3:$D$24,MATCH(A466,'Holiday Schedule'!$C$3:$C$24,0)),0)</f>
        <v>0</v>
      </c>
      <c r="AB466" s="2">
        <f t="shared" si="56"/>
        <v>6</v>
      </c>
      <c r="AC466" s="2">
        <f t="shared" si="57"/>
        <v>4800.2299999999996</v>
      </c>
      <c r="AD466" s="5">
        <f t="shared" si="58"/>
        <v>14185.940000000002</v>
      </c>
      <c r="AE466" s="5">
        <f t="shared" si="59"/>
        <v>18986.170000000002</v>
      </c>
      <c r="AG466" s="2">
        <f t="shared" si="60"/>
        <v>4</v>
      </c>
      <c r="AH466" s="2">
        <f t="shared" si="61"/>
        <v>2026</v>
      </c>
      <c r="AJ466" s="5">
        <f t="shared" si="62"/>
        <v>1951.25</v>
      </c>
      <c r="AK466" s="2">
        <f t="shared" si="63"/>
        <v>6</v>
      </c>
    </row>
    <row r="467" spans="1:37">
      <c r="A467" s="17">
        <f>Total_All_Customers!A467</f>
        <v>46116</v>
      </c>
      <c r="B467" s="38">
        <v>1592.88</v>
      </c>
      <c r="C467" s="38">
        <v>1593.82</v>
      </c>
      <c r="D467" s="38">
        <v>1635.35</v>
      </c>
      <c r="E467" s="38">
        <v>1679.03</v>
      </c>
      <c r="F467" s="38">
        <v>1701.12</v>
      </c>
      <c r="G467" s="38">
        <v>1675.59</v>
      </c>
      <c r="H467" s="38">
        <v>1593.76</v>
      </c>
      <c r="I467" s="38">
        <v>1240.3699999999999</v>
      </c>
      <c r="J467" s="38">
        <v>277.22000000000003</v>
      </c>
      <c r="K467" s="38">
        <v>0</v>
      </c>
      <c r="L467" s="38">
        <v>0</v>
      </c>
      <c r="M467" s="38">
        <v>0</v>
      </c>
      <c r="N467" s="38">
        <v>0</v>
      </c>
      <c r="O467" s="38">
        <v>0</v>
      </c>
      <c r="P467" s="38">
        <v>0</v>
      </c>
      <c r="Q467" s="38">
        <v>0</v>
      </c>
      <c r="R467" s="38">
        <v>0</v>
      </c>
      <c r="S467" s="38">
        <v>0</v>
      </c>
      <c r="T467" s="38">
        <v>0</v>
      </c>
      <c r="U467" s="38">
        <v>0</v>
      </c>
      <c r="V467" s="38">
        <v>68.42</v>
      </c>
      <c r="W467" s="38">
        <v>1300.46</v>
      </c>
      <c r="X467" s="38">
        <v>1377.7</v>
      </c>
      <c r="Y467" s="38">
        <v>1518.5</v>
      </c>
      <c r="Z467" s="38"/>
      <c r="AA467" s="2">
        <f>IFERROR(INDEX('Holiday Schedule'!$D$3:$D$24,MATCH(A467,'Holiday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17254.219999999998</v>
      </c>
      <c r="AE467" s="5">
        <f t="shared" si="59"/>
        <v>17254.219999999998</v>
      </c>
      <c r="AG467" s="2">
        <f t="shared" si="60"/>
        <v>4</v>
      </c>
      <c r="AH467" s="2">
        <f t="shared" si="61"/>
        <v>2026</v>
      </c>
      <c r="AJ467" s="5">
        <f t="shared" si="62"/>
        <v>1701.12</v>
      </c>
      <c r="AK467" s="2">
        <f t="shared" si="63"/>
        <v>5</v>
      </c>
    </row>
    <row r="468" spans="1:37">
      <c r="A468" s="17">
        <f>Total_All_Customers!A468</f>
        <v>46117</v>
      </c>
      <c r="B468" s="38">
        <v>1639.07</v>
      </c>
      <c r="C468" s="38">
        <v>1693.66</v>
      </c>
      <c r="D468" s="38">
        <v>1737.28</v>
      </c>
      <c r="E468" s="38">
        <v>1873.2</v>
      </c>
      <c r="F468" s="38">
        <v>1616.7</v>
      </c>
      <c r="G468" s="38">
        <v>1776.09</v>
      </c>
      <c r="H468" s="38">
        <v>1715.33</v>
      </c>
      <c r="I468" s="38">
        <v>1489.03</v>
      </c>
      <c r="J468" s="38">
        <v>315.75</v>
      </c>
      <c r="K468" s="38">
        <v>0</v>
      </c>
      <c r="L468" s="38">
        <v>0</v>
      </c>
      <c r="M468" s="38">
        <v>0</v>
      </c>
      <c r="N468" s="38">
        <v>0</v>
      </c>
      <c r="O468" s="38">
        <v>0</v>
      </c>
      <c r="P468" s="38">
        <v>0</v>
      </c>
      <c r="Q468" s="38">
        <v>0</v>
      </c>
      <c r="R468" s="38">
        <v>0</v>
      </c>
      <c r="S468" s="38">
        <v>0</v>
      </c>
      <c r="T468" s="38">
        <v>0</v>
      </c>
      <c r="U468" s="38">
        <v>0</v>
      </c>
      <c r="V468" s="38">
        <v>6.95</v>
      </c>
      <c r="W468" s="38">
        <v>1258.3800000000001</v>
      </c>
      <c r="X468" s="38">
        <v>1312.71</v>
      </c>
      <c r="Y468" s="38">
        <v>1432.14</v>
      </c>
      <c r="Z468" s="38"/>
      <c r="AA468" s="2">
        <f>IFERROR(INDEX('Holiday Schedule'!$D$3:$D$24,MATCH(A468,'Holiday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17866.29</v>
      </c>
      <c r="AE468" s="5">
        <f t="shared" si="59"/>
        <v>17866.29</v>
      </c>
      <c r="AG468" s="2">
        <f t="shared" si="60"/>
        <v>4</v>
      </c>
      <c r="AH468" s="2">
        <f t="shared" si="61"/>
        <v>2026</v>
      </c>
      <c r="AJ468" s="5">
        <f t="shared" si="62"/>
        <v>1873.2</v>
      </c>
      <c r="AK468" s="2">
        <f t="shared" si="63"/>
        <v>4</v>
      </c>
    </row>
    <row r="469" spans="1:37">
      <c r="A469" s="17">
        <f>Total_All_Customers!A469</f>
        <v>46118</v>
      </c>
      <c r="B469" s="38">
        <v>1534.63</v>
      </c>
      <c r="C469" s="38">
        <v>1589.68</v>
      </c>
      <c r="D469" s="38">
        <v>1642.87</v>
      </c>
      <c r="E469" s="38">
        <v>1716.8</v>
      </c>
      <c r="F469" s="38">
        <v>1764.45</v>
      </c>
      <c r="G469" s="38">
        <v>1859.29</v>
      </c>
      <c r="H469" s="38">
        <v>1848.16</v>
      </c>
      <c r="I469" s="38">
        <v>1388.08</v>
      </c>
      <c r="J469" s="38">
        <v>281.13</v>
      </c>
      <c r="K469" s="38">
        <v>0</v>
      </c>
      <c r="L469" s="38">
        <v>0</v>
      </c>
      <c r="M469" s="38">
        <v>0</v>
      </c>
      <c r="N469" s="38">
        <v>0</v>
      </c>
      <c r="O469" s="38">
        <v>0</v>
      </c>
      <c r="P469" s="38">
        <v>0</v>
      </c>
      <c r="Q469" s="38">
        <v>0</v>
      </c>
      <c r="R469" s="38">
        <v>0</v>
      </c>
      <c r="S469" s="38">
        <v>0</v>
      </c>
      <c r="T469" s="38">
        <v>0</v>
      </c>
      <c r="U469" s="38">
        <v>0</v>
      </c>
      <c r="V469" s="38">
        <v>73.69</v>
      </c>
      <c r="W469" s="38">
        <v>1350.32</v>
      </c>
      <c r="X469" s="38">
        <v>1442.89</v>
      </c>
      <c r="Y469" s="38">
        <v>1581.16</v>
      </c>
      <c r="Z469" s="38"/>
      <c r="AA469" s="2">
        <f>IFERROR(INDEX('Holiday Schedule'!$D$3:$D$24,MATCH(A469,'Holiday Schedule'!$C$3:$C$24,0)),0)</f>
        <v>0</v>
      </c>
      <c r="AB469" s="2">
        <f t="shared" si="56"/>
        <v>2</v>
      </c>
      <c r="AC469" s="2">
        <f t="shared" si="57"/>
        <v>4536.1100000000006</v>
      </c>
      <c r="AD469" s="5">
        <f t="shared" si="58"/>
        <v>13537.04</v>
      </c>
      <c r="AE469" s="5">
        <f t="shared" si="59"/>
        <v>18073.150000000001</v>
      </c>
      <c r="AG469" s="2">
        <f t="shared" si="60"/>
        <v>4</v>
      </c>
      <c r="AH469" s="2">
        <f t="shared" si="61"/>
        <v>2026</v>
      </c>
      <c r="AJ469" s="5">
        <f t="shared" si="62"/>
        <v>1859.29</v>
      </c>
      <c r="AK469" s="2">
        <f t="shared" si="63"/>
        <v>6</v>
      </c>
    </row>
    <row r="470" spans="1:37">
      <c r="A470" s="17">
        <f>Total_All_Customers!A470</f>
        <v>46119</v>
      </c>
      <c r="B470" s="38">
        <v>1722.92</v>
      </c>
      <c r="C470" s="38">
        <v>1791.56</v>
      </c>
      <c r="D470" s="38">
        <v>1875.32</v>
      </c>
      <c r="E470" s="38">
        <v>1956.8</v>
      </c>
      <c r="F470" s="38">
        <v>2012.26</v>
      </c>
      <c r="G470" s="38">
        <v>2095.9299999999998</v>
      </c>
      <c r="H470" s="38">
        <v>2007.59</v>
      </c>
      <c r="I470" s="38">
        <v>1359.41</v>
      </c>
      <c r="J470" s="38">
        <v>237.02</v>
      </c>
      <c r="K470" s="38">
        <v>0</v>
      </c>
      <c r="L470" s="38">
        <v>0</v>
      </c>
      <c r="M470" s="38">
        <v>0</v>
      </c>
      <c r="N470" s="38">
        <v>0</v>
      </c>
      <c r="O470" s="38">
        <v>0</v>
      </c>
      <c r="P470" s="38">
        <v>0</v>
      </c>
      <c r="Q470" s="38">
        <v>0</v>
      </c>
      <c r="R470" s="38">
        <v>0</v>
      </c>
      <c r="S470" s="38">
        <v>0</v>
      </c>
      <c r="T470" s="38">
        <v>0</v>
      </c>
      <c r="U470" s="38">
        <v>0</v>
      </c>
      <c r="V470" s="38">
        <v>75.7</v>
      </c>
      <c r="W470" s="38">
        <v>1384.94</v>
      </c>
      <c r="X470" s="38">
        <v>1440.36</v>
      </c>
      <c r="Y470" s="38">
        <v>1597.04</v>
      </c>
      <c r="Z470" s="38"/>
      <c r="AA470" s="2">
        <f>IFERROR(INDEX('Holiday Schedule'!$D$3:$D$24,MATCH(A470,'Holiday Schedule'!$C$3:$C$24,0)),0)</f>
        <v>0</v>
      </c>
      <c r="AB470" s="2">
        <f t="shared" si="56"/>
        <v>3</v>
      </c>
      <c r="AC470" s="2">
        <f t="shared" si="57"/>
        <v>4497.43</v>
      </c>
      <c r="AD470" s="5">
        <f t="shared" si="58"/>
        <v>15059.420000000002</v>
      </c>
      <c r="AE470" s="5">
        <f t="shared" si="59"/>
        <v>19556.850000000002</v>
      </c>
      <c r="AG470" s="2">
        <f t="shared" si="60"/>
        <v>4</v>
      </c>
      <c r="AH470" s="2">
        <f t="shared" si="61"/>
        <v>2026</v>
      </c>
      <c r="AJ470" s="5">
        <f t="shared" si="62"/>
        <v>2095.9299999999998</v>
      </c>
      <c r="AK470" s="2">
        <f t="shared" si="63"/>
        <v>6</v>
      </c>
    </row>
    <row r="471" spans="1:37">
      <c r="A471" s="17">
        <f>Total_All_Customers!A471</f>
        <v>46120</v>
      </c>
      <c r="B471" s="38">
        <v>1727.5</v>
      </c>
      <c r="C471" s="38">
        <v>1800.63</v>
      </c>
      <c r="D471" s="38">
        <v>1871.31</v>
      </c>
      <c r="E471" s="38">
        <v>1971.68</v>
      </c>
      <c r="F471" s="38">
        <v>2021.87</v>
      </c>
      <c r="G471" s="38">
        <v>2102.37</v>
      </c>
      <c r="H471" s="38">
        <v>2056.38</v>
      </c>
      <c r="I471" s="38">
        <v>1499.06</v>
      </c>
      <c r="J471" s="38">
        <v>265.3</v>
      </c>
      <c r="K471" s="38">
        <v>0</v>
      </c>
      <c r="L471" s="38">
        <v>0</v>
      </c>
      <c r="M471" s="38">
        <v>0</v>
      </c>
      <c r="N471" s="38">
        <v>0</v>
      </c>
      <c r="O471" s="38">
        <v>0</v>
      </c>
      <c r="P471" s="38">
        <v>0</v>
      </c>
      <c r="Q471" s="38">
        <v>0</v>
      </c>
      <c r="R471" s="38">
        <v>0</v>
      </c>
      <c r="S471" s="38">
        <v>0</v>
      </c>
      <c r="T471" s="38">
        <v>0</v>
      </c>
      <c r="U471" s="38">
        <v>0</v>
      </c>
      <c r="V471" s="38">
        <v>73.56</v>
      </c>
      <c r="W471" s="38">
        <v>1389.67</v>
      </c>
      <c r="X471" s="38">
        <v>1456.82</v>
      </c>
      <c r="Y471" s="38">
        <v>1614.39</v>
      </c>
      <c r="Z471" s="38"/>
      <c r="AA471" s="2">
        <f>IFERROR(INDEX('Holiday Schedule'!$D$3:$D$24,MATCH(A471,'Holiday Schedule'!$C$3:$C$24,0)),0)</f>
        <v>0</v>
      </c>
      <c r="AB471" s="2">
        <f t="shared" si="56"/>
        <v>4</v>
      </c>
      <c r="AC471" s="2">
        <f t="shared" si="57"/>
        <v>4684.41</v>
      </c>
      <c r="AD471" s="5">
        <f t="shared" si="58"/>
        <v>15166.130000000001</v>
      </c>
      <c r="AE471" s="5">
        <f t="shared" si="59"/>
        <v>19850.54</v>
      </c>
      <c r="AG471" s="2">
        <f t="shared" si="60"/>
        <v>4</v>
      </c>
      <c r="AH471" s="2">
        <f t="shared" si="61"/>
        <v>2026</v>
      </c>
      <c r="AJ471" s="5">
        <f t="shared" si="62"/>
        <v>2102.37</v>
      </c>
      <c r="AK471" s="2">
        <f t="shared" si="63"/>
        <v>6</v>
      </c>
    </row>
    <row r="472" spans="1:37">
      <c r="A472" s="17">
        <f>Total_All_Customers!A472</f>
        <v>46121</v>
      </c>
      <c r="B472" s="38">
        <v>2017.4</v>
      </c>
      <c r="C472" s="38">
        <v>2108.5700000000002</v>
      </c>
      <c r="D472" s="38">
        <v>2195.9899999999998</v>
      </c>
      <c r="E472" s="38">
        <v>2273.86</v>
      </c>
      <c r="F472" s="38">
        <v>2324.38</v>
      </c>
      <c r="G472" s="38">
        <v>2430.21</v>
      </c>
      <c r="H472" s="38">
        <v>2343.4899999999998</v>
      </c>
      <c r="I472" s="38">
        <v>1580.3</v>
      </c>
      <c r="J472" s="38">
        <v>275.52</v>
      </c>
      <c r="K472" s="38">
        <v>0</v>
      </c>
      <c r="L472" s="38">
        <v>0</v>
      </c>
      <c r="M472" s="38">
        <v>0</v>
      </c>
      <c r="N472" s="38">
        <v>0</v>
      </c>
      <c r="O472" s="38">
        <v>0</v>
      </c>
      <c r="P472" s="38">
        <v>0</v>
      </c>
      <c r="Q472" s="38">
        <v>0</v>
      </c>
      <c r="R472" s="38">
        <v>0</v>
      </c>
      <c r="S472" s="38">
        <v>0</v>
      </c>
      <c r="T472" s="38">
        <v>0</v>
      </c>
      <c r="U472" s="38">
        <v>0</v>
      </c>
      <c r="V472" s="38">
        <v>83.85</v>
      </c>
      <c r="W472" s="38">
        <v>1566.78</v>
      </c>
      <c r="X472" s="38">
        <v>1619.52</v>
      </c>
      <c r="Y472" s="38">
        <v>1758.67</v>
      </c>
      <c r="Z472" s="38"/>
      <c r="AA472" s="2">
        <f>IFERROR(INDEX('Holiday Schedule'!$D$3:$D$24,MATCH(A472,'Holiday Schedule'!$C$3:$C$24,0)),0)</f>
        <v>0</v>
      </c>
      <c r="AB472" s="2">
        <f t="shared" si="56"/>
        <v>5</v>
      </c>
      <c r="AC472" s="2">
        <f t="shared" si="57"/>
        <v>5125.9699999999993</v>
      </c>
      <c r="AD472" s="5">
        <f t="shared" si="58"/>
        <v>17452.57</v>
      </c>
      <c r="AE472" s="5">
        <f t="shared" si="59"/>
        <v>22578.54</v>
      </c>
      <c r="AG472" s="2">
        <f t="shared" si="60"/>
        <v>4</v>
      </c>
      <c r="AH472" s="2">
        <f t="shared" si="61"/>
        <v>2026</v>
      </c>
      <c r="AJ472" s="5">
        <f t="shared" si="62"/>
        <v>2430.21</v>
      </c>
      <c r="AK472" s="2">
        <f t="shared" si="63"/>
        <v>6</v>
      </c>
    </row>
    <row r="473" spans="1:37">
      <c r="A473" s="17">
        <f>Total_All_Customers!A473</f>
        <v>46122</v>
      </c>
      <c r="B473" s="38">
        <v>1602.47</v>
      </c>
      <c r="C473" s="38">
        <v>1660.31</v>
      </c>
      <c r="D473" s="38">
        <v>1694.29</v>
      </c>
      <c r="E473" s="38">
        <v>1754.52</v>
      </c>
      <c r="F473" s="38">
        <v>1822.82</v>
      </c>
      <c r="G473" s="38">
        <v>1863.5</v>
      </c>
      <c r="H473" s="38">
        <v>1838.64</v>
      </c>
      <c r="I473" s="38">
        <v>1217.79</v>
      </c>
      <c r="J473" s="38">
        <v>193.15</v>
      </c>
      <c r="K473" s="38">
        <v>0</v>
      </c>
      <c r="L473" s="38">
        <v>0</v>
      </c>
      <c r="M473" s="38">
        <v>0</v>
      </c>
      <c r="N473" s="38">
        <v>0</v>
      </c>
      <c r="O473" s="38">
        <v>0</v>
      </c>
      <c r="P473" s="38">
        <v>0</v>
      </c>
      <c r="Q473" s="38">
        <v>0</v>
      </c>
      <c r="R473" s="38">
        <v>0</v>
      </c>
      <c r="S473" s="38">
        <v>0</v>
      </c>
      <c r="T473" s="38">
        <v>0</v>
      </c>
      <c r="U473" s="38">
        <v>0</v>
      </c>
      <c r="V473" s="38">
        <v>67.64</v>
      </c>
      <c r="W473" s="38">
        <v>1234.52</v>
      </c>
      <c r="X473" s="38">
        <v>1295.8</v>
      </c>
      <c r="Y473" s="38">
        <v>1393.85</v>
      </c>
      <c r="Z473" s="38"/>
      <c r="AA473" s="2">
        <f>IFERROR(INDEX('Holiday Schedule'!$D$3:$D$24,MATCH(A473,'Holiday Schedule'!$C$3:$C$24,0)),0)</f>
        <v>0</v>
      </c>
      <c r="AB473" s="2">
        <f t="shared" si="56"/>
        <v>6</v>
      </c>
      <c r="AC473" s="2">
        <f t="shared" si="57"/>
        <v>4008.9000000000005</v>
      </c>
      <c r="AD473" s="5">
        <f t="shared" si="58"/>
        <v>13630.399999999998</v>
      </c>
      <c r="AE473" s="5">
        <f t="shared" si="59"/>
        <v>17639.3</v>
      </c>
      <c r="AG473" s="2">
        <f t="shared" si="60"/>
        <v>4</v>
      </c>
      <c r="AH473" s="2">
        <f t="shared" si="61"/>
        <v>2026</v>
      </c>
      <c r="AJ473" s="5">
        <f t="shared" si="62"/>
        <v>1863.5</v>
      </c>
      <c r="AK473" s="2">
        <f t="shared" si="63"/>
        <v>6</v>
      </c>
    </row>
    <row r="474" spans="1:37">
      <c r="A474" s="17">
        <f>Total_All_Customers!A474</f>
        <v>46123</v>
      </c>
      <c r="B474" s="38">
        <v>1481.44</v>
      </c>
      <c r="C474" s="38">
        <v>1495.31</v>
      </c>
      <c r="D474" s="38">
        <v>1542.82</v>
      </c>
      <c r="E474" s="38">
        <v>1584.95</v>
      </c>
      <c r="F474" s="38">
        <v>1608.41</v>
      </c>
      <c r="G474" s="38">
        <v>1596.99</v>
      </c>
      <c r="H474" s="38">
        <v>1514.33</v>
      </c>
      <c r="I474" s="38">
        <v>1060.3399999999999</v>
      </c>
      <c r="J474" s="38">
        <v>173.69</v>
      </c>
      <c r="K474" s="38">
        <v>0</v>
      </c>
      <c r="L474" s="38">
        <v>0</v>
      </c>
      <c r="M474" s="38">
        <v>0</v>
      </c>
      <c r="N474" s="38">
        <v>0</v>
      </c>
      <c r="O474" s="38">
        <v>0</v>
      </c>
      <c r="P474" s="38">
        <v>0</v>
      </c>
      <c r="Q474" s="38">
        <v>0</v>
      </c>
      <c r="R474" s="38">
        <v>0</v>
      </c>
      <c r="S474" s="38">
        <v>0</v>
      </c>
      <c r="T474" s="38">
        <v>0</v>
      </c>
      <c r="U474" s="38">
        <v>0</v>
      </c>
      <c r="V474" s="38">
        <v>69.2</v>
      </c>
      <c r="W474" s="38">
        <v>1307.1099999999999</v>
      </c>
      <c r="X474" s="38">
        <v>1387.38</v>
      </c>
      <c r="Y474" s="38">
        <v>1512.66</v>
      </c>
      <c r="Z474" s="38"/>
      <c r="AA474" s="2">
        <f>IFERROR(INDEX('Holiday Schedule'!$D$3:$D$24,MATCH(A474,'Holiday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16334.630000000001</v>
      </c>
      <c r="AE474" s="5">
        <f t="shared" si="59"/>
        <v>16334.630000000001</v>
      </c>
      <c r="AG474" s="2">
        <f t="shared" si="60"/>
        <v>4</v>
      </c>
      <c r="AH474" s="2">
        <f t="shared" si="61"/>
        <v>2026</v>
      </c>
      <c r="AJ474" s="5">
        <f t="shared" si="62"/>
        <v>1608.41</v>
      </c>
      <c r="AK474" s="2">
        <f t="shared" si="63"/>
        <v>5</v>
      </c>
    </row>
    <row r="475" spans="1:37">
      <c r="A475" s="17">
        <f>Total_All_Customers!A475</f>
        <v>46124</v>
      </c>
      <c r="B475" s="38">
        <v>1615.64</v>
      </c>
      <c r="C475" s="38">
        <v>1672.91</v>
      </c>
      <c r="D475" s="38">
        <v>1735.84</v>
      </c>
      <c r="E475" s="38">
        <v>1885.79</v>
      </c>
      <c r="F475" s="38">
        <v>1647.62</v>
      </c>
      <c r="G475" s="38">
        <v>1845.7</v>
      </c>
      <c r="H475" s="38">
        <v>1680.58</v>
      </c>
      <c r="I475" s="38">
        <v>1067.55</v>
      </c>
      <c r="J475" s="38">
        <v>137.54</v>
      </c>
      <c r="K475" s="38">
        <v>0</v>
      </c>
      <c r="L475" s="38">
        <v>0</v>
      </c>
      <c r="M475" s="38">
        <v>0</v>
      </c>
      <c r="N475" s="38">
        <v>0</v>
      </c>
      <c r="O475" s="38">
        <v>0</v>
      </c>
      <c r="P475" s="38">
        <v>0</v>
      </c>
      <c r="Q475" s="38">
        <v>0</v>
      </c>
      <c r="R475" s="38">
        <v>0</v>
      </c>
      <c r="S475" s="38">
        <v>0</v>
      </c>
      <c r="T475" s="38">
        <v>0</v>
      </c>
      <c r="U475" s="38">
        <v>0</v>
      </c>
      <c r="V475" s="38">
        <v>7.3</v>
      </c>
      <c r="W475" s="38">
        <v>1284.49</v>
      </c>
      <c r="X475" s="38">
        <v>1312.59</v>
      </c>
      <c r="Y475" s="38">
        <v>1397.88</v>
      </c>
      <c r="Z475" s="38"/>
      <c r="AA475" s="2">
        <f>IFERROR(INDEX('Holiday Schedule'!$D$3:$D$24,MATCH(A475,'Holiday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17291.43</v>
      </c>
      <c r="AE475" s="5">
        <f t="shared" si="59"/>
        <v>17291.43</v>
      </c>
      <c r="AG475" s="2">
        <f t="shared" si="60"/>
        <v>4</v>
      </c>
      <c r="AH475" s="2">
        <f t="shared" si="61"/>
        <v>2026</v>
      </c>
      <c r="AJ475" s="5">
        <f t="shared" si="62"/>
        <v>1885.79</v>
      </c>
      <c r="AK475" s="2">
        <f t="shared" si="63"/>
        <v>4</v>
      </c>
    </row>
    <row r="476" spans="1:37">
      <c r="A476" s="17">
        <f>Total_All_Customers!A476</f>
        <v>46125</v>
      </c>
      <c r="B476" s="38">
        <v>1488.42</v>
      </c>
      <c r="C476" s="38">
        <v>1510.42</v>
      </c>
      <c r="D476" s="38">
        <v>1581.56</v>
      </c>
      <c r="E476" s="38">
        <v>1657</v>
      </c>
      <c r="F476" s="38">
        <v>1718.59</v>
      </c>
      <c r="G476" s="38">
        <v>1787.47</v>
      </c>
      <c r="H476" s="38">
        <v>1831.06</v>
      </c>
      <c r="I476" s="38">
        <v>1561.32</v>
      </c>
      <c r="J476" s="38">
        <v>397.25</v>
      </c>
      <c r="K476" s="38">
        <v>0</v>
      </c>
      <c r="L476" s="38">
        <v>0</v>
      </c>
      <c r="M476" s="38">
        <v>0</v>
      </c>
      <c r="N476" s="38">
        <v>0</v>
      </c>
      <c r="O476" s="38">
        <v>0</v>
      </c>
      <c r="P476" s="38">
        <v>0</v>
      </c>
      <c r="Q476" s="38">
        <v>0</v>
      </c>
      <c r="R476" s="38">
        <v>0</v>
      </c>
      <c r="S476" s="38">
        <v>0</v>
      </c>
      <c r="T476" s="38">
        <v>0</v>
      </c>
      <c r="U476" s="38">
        <v>0</v>
      </c>
      <c r="V476" s="38">
        <v>72.61</v>
      </c>
      <c r="W476" s="38">
        <v>1266.6500000000001</v>
      </c>
      <c r="X476" s="38">
        <v>1308.67</v>
      </c>
      <c r="Y476" s="38">
        <v>1403.89</v>
      </c>
      <c r="Z476" s="38"/>
      <c r="AA476" s="2">
        <f>IFERROR(INDEX('Holiday Schedule'!$D$3:$D$24,MATCH(A476,'Holiday Schedule'!$C$3:$C$24,0)),0)</f>
        <v>0</v>
      </c>
      <c r="AB476" s="2">
        <f t="shared" si="56"/>
        <v>2</v>
      </c>
      <c r="AC476" s="2">
        <f t="shared" si="57"/>
        <v>4606.5</v>
      </c>
      <c r="AD476" s="5">
        <f t="shared" si="58"/>
        <v>12978.41</v>
      </c>
      <c r="AE476" s="5">
        <f t="shared" si="59"/>
        <v>17584.91</v>
      </c>
      <c r="AG476" s="2">
        <f t="shared" si="60"/>
        <v>4</v>
      </c>
      <c r="AH476" s="2">
        <f t="shared" si="61"/>
        <v>2026</v>
      </c>
      <c r="AJ476" s="5">
        <f t="shared" si="62"/>
        <v>1831.06</v>
      </c>
      <c r="AK476" s="2">
        <f t="shared" si="63"/>
        <v>7</v>
      </c>
    </row>
    <row r="477" spans="1:37">
      <c r="A477" s="17">
        <f>Total_All_Customers!A477</f>
        <v>46126</v>
      </c>
      <c r="B477" s="38">
        <v>1481.85</v>
      </c>
      <c r="C477" s="38">
        <v>1523.8</v>
      </c>
      <c r="D477" s="38">
        <v>1541.61</v>
      </c>
      <c r="E477" s="38">
        <v>1603.07</v>
      </c>
      <c r="F477" s="38">
        <v>1654.79</v>
      </c>
      <c r="G477" s="38">
        <v>1760.7</v>
      </c>
      <c r="H477" s="38">
        <v>1700.11</v>
      </c>
      <c r="I477" s="38">
        <v>1139.1300000000001</v>
      </c>
      <c r="J477" s="38">
        <v>202.8</v>
      </c>
      <c r="K477" s="38">
        <v>0</v>
      </c>
      <c r="L477" s="38">
        <v>0</v>
      </c>
      <c r="M477" s="38">
        <v>0</v>
      </c>
      <c r="N477" s="38">
        <v>0</v>
      </c>
      <c r="O477" s="38">
        <v>0</v>
      </c>
      <c r="P477" s="38">
        <v>0</v>
      </c>
      <c r="Q477" s="38">
        <v>0</v>
      </c>
      <c r="R477" s="38">
        <v>0</v>
      </c>
      <c r="S477" s="38">
        <v>0</v>
      </c>
      <c r="T477" s="38">
        <v>0</v>
      </c>
      <c r="U477" s="38">
        <v>0</v>
      </c>
      <c r="V477" s="38">
        <v>65.510000000000005</v>
      </c>
      <c r="W477" s="38">
        <v>1235.45</v>
      </c>
      <c r="X477" s="38">
        <v>1217.56</v>
      </c>
      <c r="Y477" s="38">
        <v>1300</v>
      </c>
      <c r="Z477" s="38"/>
      <c r="AA477" s="2">
        <f>IFERROR(INDEX('Holiday Schedule'!$D$3:$D$24,MATCH(A477,'Holiday Schedule'!$C$3:$C$24,0)),0)</f>
        <v>0</v>
      </c>
      <c r="AB477" s="2">
        <f t="shared" si="56"/>
        <v>3</v>
      </c>
      <c r="AC477" s="2">
        <f t="shared" si="57"/>
        <v>3860.4500000000003</v>
      </c>
      <c r="AD477" s="5">
        <f t="shared" si="58"/>
        <v>12565.93</v>
      </c>
      <c r="AE477" s="5">
        <f t="shared" si="59"/>
        <v>16426.38</v>
      </c>
      <c r="AG477" s="2">
        <f t="shared" si="60"/>
        <v>4</v>
      </c>
      <c r="AH477" s="2">
        <f t="shared" si="61"/>
        <v>2026</v>
      </c>
      <c r="AJ477" s="5">
        <f t="shared" si="62"/>
        <v>1760.7</v>
      </c>
      <c r="AK477" s="2">
        <f t="shared" si="63"/>
        <v>6</v>
      </c>
    </row>
    <row r="478" spans="1:37">
      <c r="A478" s="17">
        <f>Total_All_Customers!A478</f>
        <v>46127</v>
      </c>
      <c r="B478" s="38">
        <v>1365.86</v>
      </c>
      <c r="C478" s="38">
        <v>1394.33</v>
      </c>
      <c r="D478" s="38">
        <v>1439.39</v>
      </c>
      <c r="E478" s="38">
        <v>1492.98</v>
      </c>
      <c r="F478" s="38">
        <v>1538.02</v>
      </c>
      <c r="G478" s="38">
        <v>1618.61</v>
      </c>
      <c r="H478" s="38">
        <v>1643.56</v>
      </c>
      <c r="I478" s="38">
        <v>1347.6</v>
      </c>
      <c r="J478" s="38">
        <v>315.79000000000002</v>
      </c>
      <c r="K478" s="38">
        <v>0</v>
      </c>
      <c r="L478" s="38">
        <v>0</v>
      </c>
      <c r="M478" s="38">
        <v>0</v>
      </c>
      <c r="N478" s="38">
        <v>0</v>
      </c>
      <c r="O478" s="38">
        <v>0</v>
      </c>
      <c r="P478" s="38">
        <v>0</v>
      </c>
      <c r="Q478" s="38">
        <v>0</v>
      </c>
      <c r="R478" s="38">
        <v>0</v>
      </c>
      <c r="S478" s="38">
        <v>0</v>
      </c>
      <c r="T478" s="38">
        <v>0</v>
      </c>
      <c r="U478" s="38">
        <v>0</v>
      </c>
      <c r="V478" s="38">
        <v>67.47</v>
      </c>
      <c r="W478" s="38">
        <v>1216.0999999999999</v>
      </c>
      <c r="X478" s="38">
        <v>1242.82</v>
      </c>
      <c r="Y478" s="38">
        <v>1309.8900000000001</v>
      </c>
      <c r="Z478" s="38"/>
      <c r="AA478" s="2">
        <f>IFERROR(INDEX('Holiday Schedule'!$D$3:$D$24,MATCH(A478,'Holiday Schedule'!$C$3:$C$24,0)),0)</f>
        <v>0</v>
      </c>
      <c r="AB478" s="2">
        <f t="shared" si="56"/>
        <v>4</v>
      </c>
      <c r="AC478" s="2">
        <f t="shared" si="57"/>
        <v>4189.78</v>
      </c>
      <c r="AD478" s="5">
        <f t="shared" si="58"/>
        <v>11802.64</v>
      </c>
      <c r="AE478" s="5">
        <f t="shared" si="59"/>
        <v>15992.42</v>
      </c>
      <c r="AG478" s="2">
        <f t="shared" si="60"/>
        <v>4</v>
      </c>
      <c r="AH478" s="2">
        <f t="shared" si="61"/>
        <v>2026</v>
      </c>
      <c r="AJ478" s="5">
        <f t="shared" si="62"/>
        <v>1643.56</v>
      </c>
      <c r="AK478" s="2">
        <f t="shared" si="63"/>
        <v>7</v>
      </c>
    </row>
    <row r="479" spans="1:37">
      <c r="A479" s="17">
        <f>Total_All_Customers!A479</f>
        <v>46128</v>
      </c>
      <c r="B479" s="38">
        <v>1376.59</v>
      </c>
      <c r="C479" s="38">
        <v>1406.63</v>
      </c>
      <c r="D479" s="38">
        <v>1440.7</v>
      </c>
      <c r="E479" s="38">
        <v>1502.07</v>
      </c>
      <c r="F479" s="38">
        <v>1549.23</v>
      </c>
      <c r="G479" s="38">
        <v>1637.46</v>
      </c>
      <c r="H479" s="38">
        <v>1676.84</v>
      </c>
      <c r="I479" s="38">
        <v>1407.7</v>
      </c>
      <c r="J479" s="38">
        <v>362.78</v>
      </c>
      <c r="K479" s="38">
        <v>0</v>
      </c>
      <c r="L479" s="38">
        <v>0</v>
      </c>
      <c r="M479" s="38">
        <v>0</v>
      </c>
      <c r="N479" s="38">
        <v>0</v>
      </c>
      <c r="O479" s="38">
        <v>0</v>
      </c>
      <c r="P479" s="38">
        <v>0</v>
      </c>
      <c r="Q479" s="38">
        <v>0</v>
      </c>
      <c r="R479" s="38">
        <v>0</v>
      </c>
      <c r="S479" s="38">
        <v>0</v>
      </c>
      <c r="T479" s="38">
        <v>0</v>
      </c>
      <c r="U479" s="38">
        <v>0</v>
      </c>
      <c r="V479" s="38">
        <v>71.2</v>
      </c>
      <c r="W479" s="38">
        <v>1310.69</v>
      </c>
      <c r="X479" s="38">
        <v>1304.99</v>
      </c>
      <c r="Y479" s="38">
        <v>1410.37</v>
      </c>
      <c r="Z479" s="38"/>
      <c r="AA479" s="2">
        <f>IFERROR(INDEX('Holiday Schedule'!$D$3:$D$24,MATCH(A479,'Holiday Schedule'!$C$3:$C$24,0)),0)</f>
        <v>0</v>
      </c>
      <c r="AB479" s="2">
        <f t="shared" si="56"/>
        <v>5</v>
      </c>
      <c r="AC479" s="2">
        <f t="shared" si="57"/>
        <v>4457.3599999999997</v>
      </c>
      <c r="AD479" s="5">
        <f t="shared" si="58"/>
        <v>11999.890000000003</v>
      </c>
      <c r="AE479" s="5">
        <f t="shared" si="59"/>
        <v>16457.250000000004</v>
      </c>
      <c r="AG479" s="2">
        <f t="shared" si="60"/>
        <v>4</v>
      </c>
      <c r="AH479" s="2">
        <f t="shared" si="61"/>
        <v>2026</v>
      </c>
      <c r="AJ479" s="5">
        <f t="shared" si="62"/>
        <v>1676.84</v>
      </c>
      <c r="AK479" s="2">
        <f t="shared" si="63"/>
        <v>7</v>
      </c>
    </row>
    <row r="480" spans="1:37">
      <c r="A480" s="17">
        <f>Total_All_Customers!A480</f>
        <v>46129</v>
      </c>
      <c r="B480" s="38">
        <v>1487.83</v>
      </c>
      <c r="C480" s="38">
        <v>1487.45</v>
      </c>
      <c r="D480" s="38">
        <v>1532.2</v>
      </c>
      <c r="E480" s="38">
        <v>1589.91</v>
      </c>
      <c r="F480" s="38">
        <v>1613.9</v>
      </c>
      <c r="G480" s="38">
        <v>1671.48</v>
      </c>
      <c r="H480" s="38">
        <v>1673.27</v>
      </c>
      <c r="I480" s="38">
        <v>1365.45</v>
      </c>
      <c r="J480" s="38">
        <v>330.33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59.54</v>
      </c>
      <c r="W480" s="38">
        <v>1218.1099999999999</v>
      </c>
      <c r="X480" s="38">
        <v>1212.56</v>
      </c>
      <c r="Y480" s="38">
        <v>1294.8499999999999</v>
      </c>
      <c r="Z480" s="38"/>
      <c r="AA480" s="2">
        <f>IFERROR(INDEX('Holiday Schedule'!$D$3:$D$24,MATCH(A480,'Holiday Schedule'!$C$3:$C$24,0)),0)</f>
        <v>0</v>
      </c>
      <c r="AB480" s="2">
        <f t="shared" si="56"/>
        <v>6</v>
      </c>
      <c r="AC480" s="2">
        <f t="shared" si="57"/>
        <v>4185.99</v>
      </c>
      <c r="AD480" s="5">
        <f t="shared" si="58"/>
        <v>12350.890000000001</v>
      </c>
      <c r="AE480" s="5">
        <f t="shared" si="59"/>
        <v>16536.88</v>
      </c>
      <c r="AG480" s="2">
        <f t="shared" si="60"/>
        <v>4</v>
      </c>
      <c r="AH480" s="2">
        <f t="shared" si="61"/>
        <v>2026</v>
      </c>
      <c r="AJ480" s="5">
        <f t="shared" si="62"/>
        <v>1673.27</v>
      </c>
      <c r="AK480" s="2">
        <f t="shared" si="63"/>
        <v>7</v>
      </c>
    </row>
    <row r="481" spans="1:37">
      <c r="A481" s="17">
        <f>Total_All_Customers!A481</f>
        <v>46130</v>
      </c>
      <c r="B481" s="38">
        <v>1376.86</v>
      </c>
      <c r="C481" s="38">
        <v>1391.21</v>
      </c>
      <c r="D481" s="38">
        <v>1456.52</v>
      </c>
      <c r="E481" s="38">
        <v>1502.94</v>
      </c>
      <c r="F481" s="38">
        <v>1545.26</v>
      </c>
      <c r="G481" s="38">
        <v>1512.82</v>
      </c>
      <c r="H481" s="38">
        <v>1375.1</v>
      </c>
      <c r="I481" s="38">
        <v>992.55</v>
      </c>
      <c r="J481" s="38">
        <v>172.41</v>
      </c>
      <c r="K481" s="38">
        <v>0</v>
      </c>
      <c r="L481" s="38">
        <v>0</v>
      </c>
      <c r="M481" s="38">
        <v>0</v>
      </c>
      <c r="N481" s="38">
        <v>0</v>
      </c>
      <c r="O481" s="38">
        <v>0</v>
      </c>
      <c r="P481" s="38">
        <v>0</v>
      </c>
      <c r="Q481" s="38">
        <v>0</v>
      </c>
      <c r="R481" s="38">
        <v>0</v>
      </c>
      <c r="S481" s="38">
        <v>0</v>
      </c>
      <c r="T481" s="38">
        <v>0</v>
      </c>
      <c r="U481" s="38">
        <v>0</v>
      </c>
      <c r="V481" s="38">
        <v>63.88</v>
      </c>
      <c r="W481" s="38">
        <v>1174.71</v>
      </c>
      <c r="X481" s="38">
        <v>1223.3599999999999</v>
      </c>
      <c r="Y481" s="38">
        <v>1302.54</v>
      </c>
      <c r="Z481" s="38"/>
      <c r="AA481" s="2">
        <f>IFERROR(INDEX('Holiday Schedule'!$D$3:$D$24,MATCH(A481,'Holiday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15090.16</v>
      </c>
      <c r="AE481" s="5">
        <f t="shared" si="59"/>
        <v>15090.16</v>
      </c>
      <c r="AG481" s="2">
        <f t="shared" si="60"/>
        <v>4</v>
      </c>
      <c r="AH481" s="2">
        <f t="shared" si="61"/>
        <v>2026</v>
      </c>
      <c r="AJ481" s="5">
        <f t="shared" si="62"/>
        <v>1545.26</v>
      </c>
      <c r="AK481" s="2">
        <f t="shared" si="63"/>
        <v>5</v>
      </c>
    </row>
    <row r="482" spans="1:37">
      <c r="A482" s="17">
        <f>Total_All_Customers!A482</f>
        <v>46131</v>
      </c>
      <c r="B482" s="38">
        <v>1387.89</v>
      </c>
      <c r="C482" s="38">
        <v>1416.21</v>
      </c>
      <c r="D482" s="38">
        <v>1457.68</v>
      </c>
      <c r="E482" s="38">
        <v>1582.48</v>
      </c>
      <c r="F482" s="38">
        <v>1380.83</v>
      </c>
      <c r="G482" s="38">
        <v>1493.6</v>
      </c>
      <c r="H482" s="38">
        <v>1435.89</v>
      </c>
      <c r="I482" s="38">
        <v>1218.48</v>
      </c>
      <c r="J482" s="38">
        <v>272.52</v>
      </c>
      <c r="K482" s="38">
        <v>0</v>
      </c>
      <c r="L482" s="38">
        <v>0</v>
      </c>
      <c r="M482" s="38">
        <v>0</v>
      </c>
      <c r="N482" s="38">
        <v>0</v>
      </c>
      <c r="O482" s="38">
        <v>0</v>
      </c>
      <c r="P482" s="38">
        <v>0</v>
      </c>
      <c r="Q482" s="38">
        <v>0</v>
      </c>
      <c r="R482" s="38">
        <v>0</v>
      </c>
      <c r="S482" s="38">
        <v>0</v>
      </c>
      <c r="T482" s="38">
        <v>0</v>
      </c>
      <c r="U482" s="38">
        <v>0</v>
      </c>
      <c r="V482" s="38">
        <v>7.37</v>
      </c>
      <c r="W482" s="38">
        <v>1324.27</v>
      </c>
      <c r="X482" s="38">
        <v>1380.38</v>
      </c>
      <c r="Y482" s="38">
        <v>1487.9</v>
      </c>
      <c r="Z482" s="38"/>
      <c r="AA482" s="2">
        <f>IFERROR(INDEX('Holiday Schedule'!$D$3:$D$24,MATCH(A482,'Holiday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15845.500000000002</v>
      </c>
      <c r="AE482" s="5">
        <f t="shared" si="59"/>
        <v>15845.500000000002</v>
      </c>
      <c r="AG482" s="2">
        <f t="shared" si="60"/>
        <v>4</v>
      </c>
      <c r="AH482" s="2">
        <f t="shared" si="61"/>
        <v>2026</v>
      </c>
      <c r="AJ482" s="5">
        <f t="shared" si="62"/>
        <v>1582.48</v>
      </c>
      <c r="AK482" s="2">
        <f t="shared" si="63"/>
        <v>4</v>
      </c>
    </row>
    <row r="483" spans="1:37">
      <c r="A483" s="17">
        <f>Total_All_Customers!A483</f>
        <v>46132</v>
      </c>
      <c r="B483" s="38">
        <v>1593.75</v>
      </c>
      <c r="C483" s="38">
        <v>1645.29</v>
      </c>
      <c r="D483" s="38">
        <v>1739.83</v>
      </c>
      <c r="E483" s="38">
        <v>1823.08</v>
      </c>
      <c r="F483" s="38">
        <v>1882.98</v>
      </c>
      <c r="G483" s="38">
        <v>1939.32</v>
      </c>
      <c r="H483" s="38">
        <v>1782.43</v>
      </c>
      <c r="I483" s="38">
        <v>1119.74</v>
      </c>
      <c r="J483" s="38">
        <v>194.03</v>
      </c>
      <c r="K483" s="38">
        <v>0</v>
      </c>
      <c r="L483" s="38">
        <v>0</v>
      </c>
      <c r="M483" s="38">
        <v>0</v>
      </c>
      <c r="N483" s="38">
        <v>0</v>
      </c>
      <c r="O483" s="38">
        <v>0</v>
      </c>
      <c r="P483" s="38">
        <v>0</v>
      </c>
      <c r="Q483" s="38">
        <v>0</v>
      </c>
      <c r="R483" s="38">
        <v>0</v>
      </c>
      <c r="S483" s="38">
        <v>0</v>
      </c>
      <c r="T483" s="38">
        <v>0</v>
      </c>
      <c r="U483" s="38">
        <v>0</v>
      </c>
      <c r="V483" s="38">
        <v>73.78</v>
      </c>
      <c r="W483" s="38">
        <v>1393.73</v>
      </c>
      <c r="X483" s="38">
        <v>1485.89</v>
      </c>
      <c r="Y483" s="38">
        <v>1629.62</v>
      </c>
      <c r="Z483" s="38"/>
      <c r="AA483" s="2">
        <f>IFERROR(INDEX('Holiday Schedule'!$D$3:$D$24,MATCH(A483,'Holiday Schedule'!$C$3:$C$24,0)),0)</f>
        <v>0</v>
      </c>
      <c r="AB483" s="2">
        <f t="shared" si="56"/>
        <v>2</v>
      </c>
      <c r="AC483" s="2">
        <f t="shared" si="57"/>
        <v>4267.17</v>
      </c>
      <c r="AD483" s="5">
        <f t="shared" si="58"/>
        <v>14036.300000000001</v>
      </c>
      <c r="AE483" s="5">
        <f t="shared" si="59"/>
        <v>18303.47</v>
      </c>
      <c r="AG483" s="2">
        <f t="shared" si="60"/>
        <v>4</v>
      </c>
      <c r="AH483" s="2">
        <f t="shared" si="61"/>
        <v>2026</v>
      </c>
      <c r="AJ483" s="5">
        <f t="shared" si="62"/>
        <v>1939.32</v>
      </c>
      <c r="AK483" s="2">
        <f t="shared" si="63"/>
        <v>6</v>
      </c>
    </row>
    <row r="484" spans="1:37">
      <c r="A484" s="17">
        <f>Total_All_Customers!A484</f>
        <v>46133</v>
      </c>
      <c r="B484" s="38">
        <v>1746.34</v>
      </c>
      <c r="C484" s="38">
        <v>1806.23</v>
      </c>
      <c r="D484" s="38">
        <v>1866.27</v>
      </c>
      <c r="E484" s="38">
        <v>1952.03</v>
      </c>
      <c r="F484" s="38">
        <v>2015.78</v>
      </c>
      <c r="G484" s="38">
        <v>2057.4699999999998</v>
      </c>
      <c r="H484" s="38">
        <v>1807.98</v>
      </c>
      <c r="I484" s="38">
        <v>1222.3800000000001</v>
      </c>
      <c r="J484" s="38">
        <v>196.57</v>
      </c>
      <c r="K484" s="38">
        <v>0</v>
      </c>
      <c r="L484" s="38">
        <v>0</v>
      </c>
      <c r="M484" s="38">
        <v>0</v>
      </c>
      <c r="N484" s="38">
        <v>0</v>
      </c>
      <c r="O484" s="38">
        <v>0</v>
      </c>
      <c r="P484" s="38">
        <v>0</v>
      </c>
      <c r="Q484" s="38">
        <v>0</v>
      </c>
      <c r="R484" s="38">
        <v>0</v>
      </c>
      <c r="S484" s="38">
        <v>0</v>
      </c>
      <c r="T484" s="38">
        <v>0</v>
      </c>
      <c r="U484" s="38">
        <v>0</v>
      </c>
      <c r="V484" s="38">
        <v>71.209999999999994</v>
      </c>
      <c r="W484" s="38">
        <v>1378.52</v>
      </c>
      <c r="X484" s="38">
        <v>1466.46</v>
      </c>
      <c r="Y484" s="38">
        <v>1590.69</v>
      </c>
      <c r="Z484" s="38"/>
      <c r="AA484" s="2">
        <f>IFERROR(INDEX('Holiday Schedule'!$D$3:$D$24,MATCH(A484,'Holiday Schedule'!$C$3:$C$24,0)),0)</f>
        <v>0</v>
      </c>
      <c r="AB484" s="2">
        <f t="shared" si="56"/>
        <v>3</v>
      </c>
      <c r="AC484" s="2">
        <f t="shared" si="57"/>
        <v>4335.1400000000003</v>
      </c>
      <c r="AD484" s="5">
        <f t="shared" si="58"/>
        <v>14842.789999999997</v>
      </c>
      <c r="AE484" s="5">
        <f t="shared" si="59"/>
        <v>19177.929999999997</v>
      </c>
      <c r="AG484" s="2">
        <f t="shared" si="60"/>
        <v>4</v>
      </c>
      <c r="AH484" s="2">
        <f t="shared" si="61"/>
        <v>2026</v>
      </c>
      <c r="AJ484" s="5">
        <f t="shared" si="62"/>
        <v>2057.4699999999998</v>
      </c>
      <c r="AK484" s="2">
        <f t="shared" si="63"/>
        <v>6</v>
      </c>
    </row>
    <row r="485" spans="1:37">
      <c r="A485" s="17">
        <f>Total_All_Customers!A485</f>
        <v>46134</v>
      </c>
      <c r="B485" s="38">
        <v>1649.03</v>
      </c>
      <c r="C485" s="38">
        <v>1836.77</v>
      </c>
      <c r="D485" s="38">
        <v>1860.73</v>
      </c>
      <c r="E485" s="38">
        <v>1919.26</v>
      </c>
      <c r="F485" s="38">
        <v>1971.19</v>
      </c>
      <c r="G485" s="38">
        <v>2004.72</v>
      </c>
      <c r="H485" s="38">
        <v>1829.55</v>
      </c>
      <c r="I485" s="38">
        <v>1300.6600000000001</v>
      </c>
      <c r="J485" s="38">
        <v>287.64</v>
      </c>
      <c r="K485" s="38">
        <v>0</v>
      </c>
      <c r="L485" s="38">
        <v>0</v>
      </c>
      <c r="M485" s="38">
        <v>0</v>
      </c>
      <c r="N485" s="38">
        <v>0</v>
      </c>
      <c r="O485" s="38">
        <v>0</v>
      </c>
      <c r="P485" s="38">
        <v>0</v>
      </c>
      <c r="Q485" s="38">
        <v>0</v>
      </c>
      <c r="R485" s="38">
        <v>0</v>
      </c>
      <c r="S485" s="38">
        <v>0</v>
      </c>
      <c r="T485" s="38">
        <v>0</v>
      </c>
      <c r="U485" s="38">
        <v>0</v>
      </c>
      <c r="V485" s="38">
        <v>75.09</v>
      </c>
      <c r="W485" s="38">
        <v>1347.14</v>
      </c>
      <c r="X485" s="38">
        <v>1397.36</v>
      </c>
      <c r="Y485" s="38">
        <v>1493.24</v>
      </c>
      <c r="Z485" s="38"/>
      <c r="AA485" s="2">
        <f>IFERROR(INDEX('Holiday Schedule'!$D$3:$D$24,MATCH(A485,'Holiday Schedule'!$C$3:$C$24,0)),0)</f>
        <v>0</v>
      </c>
      <c r="AB485" s="2">
        <f t="shared" si="56"/>
        <v>4</v>
      </c>
      <c r="AC485" s="2">
        <f t="shared" si="57"/>
        <v>4407.8900000000003</v>
      </c>
      <c r="AD485" s="5">
        <f t="shared" si="58"/>
        <v>14564.490000000002</v>
      </c>
      <c r="AE485" s="5">
        <f t="shared" si="59"/>
        <v>18972.38</v>
      </c>
      <c r="AG485" s="2">
        <f t="shared" si="60"/>
        <v>4</v>
      </c>
      <c r="AH485" s="2">
        <f t="shared" si="61"/>
        <v>2026</v>
      </c>
      <c r="AJ485" s="5">
        <f t="shared" si="62"/>
        <v>2004.72</v>
      </c>
      <c r="AK485" s="2">
        <f t="shared" si="63"/>
        <v>6</v>
      </c>
    </row>
    <row r="486" spans="1:37">
      <c r="A486" s="17">
        <f>Total_All_Customers!A486</f>
        <v>46135</v>
      </c>
      <c r="B486" s="38">
        <v>1620.82</v>
      </c>
      <c r="C486" s="38">
        <v>1652.89</v>
      </c>
      <c r="D486" s="38">
        <v>1704.18</v>
      </c>
      <c r="E486" s="38">
        <v>1756.92</v>
      </c>
      <c r="F486" s="38">
        <v>1792.04</v>
      </c>
      <c r="G486" s="38">
        <v>1827.9</v>
      </c>
      <c r="H486" s="38">
        <v>1772.63</v>
      </c>
      <c r="I486" s="38">
        <v>1465.44</v>
      </c>
      <c r="J486" s="38">
        <v>380.2</v>
      </c>
      <c r="K486" s="38">
        <v>0</v>
      </c>
      <c r="L486" s="38">
        <v>0</v>
      </c>
      <c r="M486" s="38">
        <v>0</v>
      </c>
      <c r="N486" s="38">
        <v>0</v>
      </c>
      <c r="O486" s="38">
        <v>0</v>
      </c>
      <c r="P486" s="38">
        <v>0</v>
      </c>
      <c r="Q486" s="38">
        <v>0</v>
      </c>
      <c r="R486" s="38">
        <v>0</v>
      </c>
      <c r="S486" s="38">
        <v>0</v>
      </c>
      <c r="T486" s="38">
        <v>0</v>
      </c>
      <c r="U486" s="38">
        <v>0</v>
      </c>
      <c r="V486" s="38">
        <v>74.53</v>
      </c>
      <c r="W486" s="38">
        <v>1416.24</v>
      </c>
      <c r="X486" s="38">
        <v>1434.53</v>
      </c>
      <c r="Y486" s="38">
        <v>1561.24</v>
      </c>
      <c r="Z486" s="38"/>
      <c r="AA486" s="2">
        <f>IFERROR(INDEX('Holiday Schedule'!$D$3:$D$24,MATCH(A486,'Holiday Schedule'!$C$3:$C$24,0)),0)</f>
        <v>0</v>
      </c>
      <c r="AB486" s="2">
        <f t="shared" si="56"/>
        <v>5</v>
      </c>
      <c r="AC486" s="2">
        <f t="shared" si="57"/>
        <v>4770.9399999999996</v>
      </c>
      <c r="AD486" s="5">
        <f t="shared" si="58"/>
        <v>13688.620000000006</v>
      </c>
      <c r="AE486" s="5">
        <f t="shared" si="59"/>
        <v>18459.560000000005</v>
      </c>
      <c r="AG486" s="2">
        <f t="shared" si="60"/>
        <v>4</v>
      </c>
      <c r="AH486" s="2">
        <f t="shared" si="61"/>
        <v>2026</v>
      </c>
      <c r="AJ486" s="5">
        <f t="shared" si="62"/>
        <v>1827.9</v>
      </c>
      <c r="AK486" s="2">
        <f t="shared" si="63"/>
        <v>6</v>
      </c>
    </row>
    <row r="487" spans="1:37">
      <c r="A487" s="17">
        <f>Total_All_Customers!A487</f>
        <v>46136</v>
      </c>
      <c r="B487" s="38">
        <v>1667.67</v>
      </c>
      <c r="C487" s="38">
        <v>1745.66</v>
      </c>
      <c r="D487" s="38">
        <v>1804.64</v>
      </c>
      <c r="E487" s="38">
        <v>1868.2</v>
      </c>
      <c r="F487" s="38">
        <v>1988.2</v>
      </c>
      <c r="G487" s="38">
        <v>2000.07</v>
      </c>
      <c r="H487" s="38">
        <v>1813.96</v>
      </c>
      <c r="I487" s="38">
        <v>1225.07</v>
      </c>
      <c r="J487" s="38">
        <v>198.14</v>
      </c>
      <c r="K487" s="38">
        <v>0</v>
      </c>
      <c r="L487" s="38">
        <v>0</v>
      </c>
      <c r="M487" s="38">
        <v>0</v>
      </c>
      <c r="N487" s="38">
        <v>0</v>
      </c>
      <c r="O487" s="38">
        <v>0</v>
      </c>
      <c r="P487" s="38">
        <v>0</v>
      </c>
      <c r="Q487" s="38">
        <v>0</v>
      </c>
      <c r="R487" s="38">
        <v>0</v>
      </c>
      <c r="S487" s="38">
        <v>0</v>
      </c>
      <c r="T487" s="38">
        <v>0</v>
      </c>
      <c r="U487" s="38">
        <v>0</v>
      </c>
      <c r="V487" s="38">
        <v>72.540000000000006</v>
      </c>
      <c r="W487" s="38">
        <v>1382.81</v>
      </c>
      <c r="X487" s="38">
        <v>1477.92</v>
      </c>
      <c r="Y487" s="38">
        <v>1615.18</v>
      </c>
      <c r="Z487" s="38"/>
      <c r="AA487" s="2">
        <f>IFERROR(INDEX('Holiday Schedule'!$D$3:$D$24,MATCH(A487,'Holiday Schedule'!$C$3:$C$24,0)),0)</f>
        <v>0</v>
      </c>
      <c r="AB487" s="2">
        <f t="shared" si="56"/>
        <v>6</v>
      </c>
      <c r="AC487" s="2">
        <f t="shared" si="57"/>
        <v>4356.4799999999996</v>
      </c>
      <c r="AD487" s="5">
        <f t="shared" si="58"/>
        <v>14503.580000000002</v>
      </c>
      <c r="AE487" s="5">
        <f t="shared" si="59"/>
        <v>18860.060000000001</v>
      </c>
      <c r="AG487" s="2">
        <f t="shared" si="60"/>
        <v>4</v>
      </c>
      <c r="AH487" s="2">
        <f t="shared" si="61"/>
        <v>2026</v>
      </c>
      <c r="AJ487" s="5">
        <f t="shared" si="62"/>
        <v>2000.07</v>
      </c>
      <c r="AK487" s="2">
        <f t="shared" si="63"/>
        <v>6</v>
      </c>
    </row>
    <row r="488" spans="1:37">
      <c r="A488" s="17">
        <f>Total_All_Customers!A488</f>
        <v>46137</v>
      </c>
      <c r="B488" s="38">
        <v>1749.38</v>
      </c>
      <c r="C488" s="38">
        <v>1764.41</v>
      </c>
      <c r="D488" s="38">
        <v>1838.91</v>
      </c>
      <c r="E488" s="38">
        <v>1898.15</v>
      </c>
      <c r="F488" s="38">
        <v>1909.36</v>
      </c>
      <c r="G488" s="38">
        <v>1841.91</v>
      </c>
      <c r="H488" s="38">
        <v>1547.93</v>
      </c>
      <c r="I488" s="38">
        <v>882.62</v>
      </c>
      <c r="J488" s="38">
        <v>138.94</v>
      </c>
      <c r="K488" s="38">
        <v>0</v>
      </c>
      <c r="L488" s="38">
        <v>0</v>
      </c>
      <c r="M488" s="38">
        <v>0</v>
      </c>
      <c r="N488" s="38">
        <v>0</v>
      </c>
      <c r="O488" s="38">
        <v>0</v>
      </c>
      <c r="P488" s="38">
        <v>0</v>
      </c>
      <c r="Q488" s="38">
        <v>0</v>
      </c>
      <c r="R488" s="38">
        <v>0</v>
      </c>
      <c r="S488" s="38">
        <v>0</v>
      </c>
      <c r="T488" s="38">
        <v>0</v>
      </c>
      <c r="U488" s="38">
        <v>0</v>
      </c>
      <c r="V488" s="38">
        <v>63.75</v>
      </c>
      <c r="W488" s="38">
        <v>1242.54</v>
      </c>
      <c r="X488" s="38">
        <v>1309.92</v>
      </c>
      <c r="Y488" s="38">
        <v>1434.5</v>
      </c>
      <c r="Z488" s="38"/>
      <c r="AA488" s="2">
        <f>IFERROR(INDEX('Holiday Schedule'!$D$3:$D$24,MATCH(A488,'Holiday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17622.32</v>
      </c>
      <c r="AE488" s="5">
        <f t="shared" si="59"/>
        <v>17622.32</v>
      </c>
      <c r="AG488" s="2">
        <f t="shared" si="60"/>
        <v>4</v>
      </c>
      <c r="AH488" s="2">
        <f t="shared" si="61"/>
        <v>2026</v>
      </c>
      <c r="AJ488" s="5">
        <f t="shared" si="62"/>
        <v>1909.36</v>
      </c>
      <c r="AK488" s="2">
        <f t="shared" si="63"/>
        <v>5</v>
      </c>
    </row>
    <row r="489" spans="1:37">
      <c r="A489" s="17">
        <f>Total_All_Customers!A489</f>
        <v>46138</v>
      </c>
      <c r="B489" s="38">
        <v>1530.8</v>
      </c>
      <c r="C489" s="38">
        <v>1650.35</v>
      </c>
      <c r="D489" s="38">
        <v>1703.44</v>
      </c>
      <c r="E489" s="38">
        <v>1845.59</v>
      </c>
      <c r="F489" s="38">
        <v>1625.6</v>
      </c>
      <c r="G489" s="38">
        <v>1739.6</v>
      </c>
      <c r="H489" s="38">
        <v>1500.27</v>
      </c>
      <c r="I489" s="38">
        <v>1008.46</v>
      </c>
      <c r="J489" s="38">
        <v>138.51</v>
      </c>
      <c r="K489" s="38">
        <v>0</v>
      </c>
      <c r="L489" s="38">
        <v>0</v>
      </c>
      <c r="M489" s="38">
        <v>0</v>
      </c>
      <c r="N489" s="38">
        <v>0</v>
      </c>
      <c r="O489" s="38">
        <v>0</v>
      </c>
      <c r="P489" s="38">
        <v>0</v>
      </c>
      <c r="Q489" s="38">
        <v>0</v>
      </c>
      <c r="R489" s="38">
        <v>0</v>
      </c>
      <c r="S489" s="38">
        <v>0</v>
      </c>
      <c r="T489" s="38">
        <v>0</v>
      </c>
      <c r="U489" s="38">
        <v>0</v>
      </c>
      <c r="V489" s="38">
        <v>6.99</v>
      </c>
      <c r="W489" s="38">
        <v>1298.32</v>
      </c>
      <c r="X489" s="38">
        <v>1321.19</v>
      </c>
      <c r="Y489" s="38">
        <v>1396.42</v>
      </c>
      <c r="Z489" s="38"/>
      <c r="AA489" s="2">
        <f>IFERROR(INDEX('Holiday Schedule'!$D$3:$D$24,MATCH(A489,'Holiday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16765.54</v>
      </c>
      <c r="AE489" s="5">
        <f t="shared" si="59"/>
        <v>16765.54</v>
      </c>
      <c r="AG489" s="2">
        <f t="shared" si="60"/>
        <v>4</v>
      </c>
      <c r="AH489" s="2">
        <f t="shared" si="61"/>
        <v>2026</v>
      </c>
      <c r="AJ489" s="5">
        <f t="shared" si="62"/>
        <v>1845.59</v>
      </c>
      <c r="AK489" s="2">
        <f t="shared" si="63"/>
        <v>4</v>
      </c>
    </row>
    <row r="490" spans="1:37">
      <c r="A490" s="17">
        <f>Total_All_Customers!A490</f>
        <v>46139</v>
      </c>
      <c r="B490" s="38">
        <v>1410.11</v>
      </c>
      <c r="C490" s="38">
        <v>1453.08</v>
      </c>
      <c r="D490" s="38">
        <v>1512.15</v>
      </c>
      <c r="E490" s="38">
        <v>1588.96</v>
      </c>
      <c r="F490" s="38">
        <v>1673.2</v>
      </c>
      <c r="G490" s="38">
        <v>1761.44</v>
      </c>
      <c r="H490" s="38">
        <v>1614.71</v>
      </c>
      <c r="I490" s="38">
        <v>937.62</v>
      </c>
      <c r="J490" s="38">
        <v>131.91999999999999</v>
      </c>
      <c r="K490" s="38">
        <v>0</v>
      </c>
      <c r="L490" s="38">
        <v>0</v>
      </c>
      <c r="M490" s="38">
        <v>0</v>
      </c>
      <c r="N490" s="38">
        <v>0</v>
      </c>
      <c r="O490" s="38">
        <v>0</v>
      </c>
      <c r="P490" s="38">
        <v>0</v>
      </c>
      <c r="Q490" s="38">
        <v>0</v>
      </c>
      <c r="R490" s="38">
        <v>0</v>
      </c>
      <c r="S490" s="38">
        <v>0</v>
      </c>
      <c r="T490" s="38">
        <v>0</v>
      </c>
      <c r="U490" s="38">
        <v>0</v>
      </c>
      <c r="V490" s="38">
        <v>65.87</v>
      </c>
      <c r="W490" s="38">
        <v>1221.4000000000001</v>
      </c>
      <c r="X490" s="38">
        <v>1242.76</v>
      </c>
      <c r="Y490" s="38">
        <v>1325.98</v>
      </c>
      <c r="Z490" s="38"/>
      <c r="AA490" s="2">
        <f>IFERROR(INDEX('Holiday Schedule'!$D$3:$D$24,MATCH(A490,'Holiday Schedule'!$C$3:$C$24,0)),0)</f>
        <v>0</v>
      </c>
      <c r="AB490" s="2">
        <f t="shared" si="56"/>
        <v>2</v>
      </c>
      <c r="AC490" s="2">
        <f t="shared" si="57"/>
        <v>3599.5699999999997</v>
      </c>
      <c r="AD490" s="5">
        <f t="shared" si="58"/>
        <v>12339.630000000003</v>
      </c>
      <c r="AE490" s="5">
        <f t="shared" si="59"/>
        <v>15939.200000000003</v>
      </c>
      <c r="AG490" s="2">
        <f t="shared" si="60"/>
        <v>4</v>
      </c>
      <c r="AH490" s="2">
        <f t="shared" si="61"/>
        <v>2026</v>
      </c>
      <c r="AJ490" s="5">
        <f t="shared" si="62"/>
        <v>1761.44</v>
      </c>
      <c r="AK490" s="2">
        <f t="shared" si="63"/>
        <v>6</v>
      </c>
    </row>
    <row r="491" spans="1:37">
      <c r="A491" s="17">
        <f>Total_All_Customers!A491</f>
        <v>46140</v>
      </c>
      <c r="B491" s="38">
        <v>1420.93</v>
      </c>
      <c r="C491" s="38">
        <v>1486.75</v>
      </c>
      <c r="D491" s="38">
        <v>1547.31</v>
      </c>
      <c r="E491" s="38">
        <v>1623.78</v>
      </c>
      <c r="F491" s="38">
        <v>1707.25</v>
      </c>
      <c r="G491" s="38">
        <v>1781.41</v>
      </c>
      <c r="H491" s="38">
        <v>1622.06</v>
      </c>
      <c r="I491" s="38">
        <v>932.73</v>
      </c>
      <c r="J491" s="38">
        <v>125.64</v>
      </c>
      <c r="K491" s="38">
        <v>0</v>
      </c>
      <c r="L491" s="38">
        <v>0</v>
      </c>
      <c r="M491" s="38">
        <v>0</v>
      </c>
      <c r="N491" s="38">
        <v>0</v>
      </c>
      <c r="O491" s="38">
        <v>0</v>
      </c>
      <c r="P491" s="38">
        <v>0</v>
      </c>
      <c r="Q491" s="38">
        <v>0</v>
      </c>
      <c r="R491" s="38">
        <v>0</v>
      </c>
      <c r="S491" s="38">
        <v>0</v>
      </c>
      <c r="T491" s="38">
        <v>0</v>
      </c>
      <c r="U491" s="38">
        <v>0</v>
      </c>
      <c r="V491" s="38">
        <v>64.97</v>
      </c>
      <c r="W491" s="38">
        <v>1292.94</v>
      </c>
      <c r="X491" s="38">
        <v>1276.1199999999999</v>
      </c>
      <c r="Y491" s="38">
        <v>1371.28</v>
      </c>
      <c r="Z491" s="38"/>
      <c r="AA491" s="2">
        <f>IFERROR(INDEX('Holiday Schedule'!$D$3:$D$24,MATCH(A491,'Holiday Schedule'!$C$3:$C$24,0)),0)</f>
        <v>0</v>
      </c>
      <c r="AB491" s="2">
        <f t="shared" si="56"/>
        <v>3</v>
      </c>
      <c r="AC491" s="2">
        <f t="shared" si="57"/>
        <v>3692.4</v>
      </c>
      <c r="AD491" s="5">
        <f t="shared" si="58"/>
        <v>12560.77</v>
      </c>
      <c r="AE491" s="5">
        <f t="shared" si="59"/>
        <v>16253.17</v>
      </c>
      <c r="AG491" s="2">
        <f t="shared" si="60"/>
        <v>4</v>
      </c>
      <c r="AH491" s="2">
        <f t="shared" si="61"/>
        <v>2026</v>
      </c>
      <c r="AJ491" s="5">
        <f t="shared" si="62"/>
        <v>1781.41</v>
      </c>
      <c r="AK491" s="2">
        <f t="shared" si="63"/>
        <v>6</v>
      </c>
    </row>
    <row r="492" spans="1:37">
      <c r="A492" s="17">
        <f>Total_All_Customers!A492</f>
        <v>46141</v>
      </c>
      <c r="B492" s="38">
        <v>1393.65</v>
      </c>
      <c r="C492" s="38">
        <v>1438.64</v>
      </c>
      <c r="D492" s="38">
        <v>1490.03</v>
      </c>
      <c r="E492" s="38">
        <v>1548.04</v>
      </c>
      <c r="F492" s="38">
        <v>1600.55</v>
      </c>
      <c r="G492" s="38">
        <v>1672.7</v>
      </c>
      <c r="H492" s="38">
        <v>1658.35</v>
      </c>
      <c r="I492" s="38">
        <v>1356.16</v>
      </c>
      <c r="J492" s="38">
        <v>324.99</v>
      </c>
      <c r="K492" s="38">
        <v>0</v>
      </c>
      <c r="L492" s="38">
        <v>0</v>
      </c>
      <c r="M492" s="38">
        <v>0</v>
      </c>
      <c r="N492" s="38">
        <v>0</v>
      </c>
      <c r="O492" s="38">
        <v>0</v>
      </c>
      <c r="P492" s="38">
        <v>0</v>
      </c>
      <c r="Q492" s="38">
        <v>0</v>
      </c>
      <c r="R492" s="38">
        <v>0</v>
      </c>
      <c r="S492" s="38">
        <v>0</v>
      </c>
      <c r="T492" s="38">
        <v>0</v>
      </c>
      <c r="U492" s="38">
        <v>0</v>
      </c>
      <c r="V492" s="38">
        <v>71.27</v>
      </c>
      <c r="W492" s="38">
        <v>1296.67</v>
      </c>
      <c r="X492" s="38">
        <v>1323.2</v>
      </c>
      <c r="Y492" s="38">
        <v>1408.19</v>
      </c>
      <c r="Z492" s="38"/>
      <c r="AA492" s="2">
        <f>IFERROR(INDEX('Holiday Schedule'!$D$3:$D$24,MATCH(A492,'Holiday Schedule'!$C$3:$C$24,0)),0)</f>
        <v>0</v>
      </c>
      <c r="AB492" s="2">
        <f t="shared" si="56"/>
        <v>4</v>
      </c>
      <c r="AC492" s="2">
        <f t="shared" si="57"/>
        <v>4372.29</v>
      </c>
      <c r="AD492" s="5">
        <f t="shared" si="58"/>
        <v>12210.150000000001</v>
      </c>
      <c r="AE492" s="5">
        <f t="shared" si="59"/>
        <v>16582.440000000002</v>
      </c>
      <c r="AG492" s="2">
        <f t="shared" si="60"/>
        <v>4</v>
      </c>
      <c r="AH492" s="2">
        <f t="shared" si="61"/>
        <v>2026</v>
      </c>
      <c r="AJ492" s="5">
        <f t="shared" si="62"/>
        <v>1672.7</v>
      </c>
      <c r="AK492" s="2">
        <f t="shared" si="63"/>
        <v>6</v>
      </c>
    </row>
    <row r="493" spans="1:37">
      <c r="A493" s="17">
        <f>Total_All_Customers!A493</f>
        <v>46142</v>
      </c>
      <c r="B493" s="38">
        <v>1546.11</v>
      </c>
      <c r="C493" s="38">
        <v>1570.06</v>
      </c>
      <c r="D493" s="38">
        <v>1620.26</v>
      </c>
      <c r="E493" s="38">
        <v>1687</v>
      </c>
      <c r="F493" s="38">
        <v>1740.2</v>
      </c>
      <c r="G493" s="38">
        <v>1809.67</v>
      </c>
      <c r="H493" s="38">
        <v>1796.82</v>
      </c>
      <c r="I493" s="38">
        <v>1499.71</v>
      </c>
      <c r="J493" s="38">
        <v>367.09</v>
      </c>
      <c r="K493" s="38">
        <v>0</v>
      </c>
      <c r="L493" s="38">
        <v>0</v>
      </c>
      <c r="M493" s="38">
        <v>0</v>
      </c>
      <c r="N493" s="38">
        <v>0</v>
      </c>
      <c r="O493" s="38">
        <v>0</v>
      </c>
      <c r="P493" s="38">
        <v>0</v>
      </c>
      <c r="Q493" s="38">
        <v>0</v>
      </c>
      <c r="R493" s="38">
        <v>0</v>
      </c>
      <c r="S493" s="38">
        <v>0</v>
      </c>
      <c r="T493" s="38">
        <v>0</v>
      </c>
      <c r="U493" s="38">
        <v>0</v>
      </c>
      <c r="V493" s="38">
        <v>76.88</v>
      </c>
      <c r="W493" s="38">
        <v>1365.8</v>
      </c>
      <c r="X493" s="38">
        <v>1402.32</v>
      </c>
      <c r="Y493" s="38">
        <v>1493.58</v>
      </c>
      <c r="Z493" s="38"/>
      <c r="AA493" s="2">
        <f>IFERROR(INDEX('Holiday Schedule'!$D$3:$D$24,MATCH(A493,'Holiday Schedule'!$C$3:$C$24,0)),0)</f>
        <v>0</v>
      </c>
      <c r="AB493" s="2">
        <f t="shared" si="56"/>
        <v>5</v>
      </c>
      <c r="AC493" s="2">
        <f t="shared" si="57"/>
        <v>4711.7999999999993</v>
      </c>
      <c r="AD493" s="5">
        <f t="shared" si="58"/>
        <v>13263.7</v>
      </c>
      <c r="AE493" s="5">
        <f t="shared" si="59"/>
        <v>17975.5</v>
      </c>
      <c r="AG493" s="2">
        <f t="shared" si="60"/>
        <v>4</v>
      </c>
      <c r="AH493" s="2">
        <f t="shared" si="61"/>
        <v>2026</v>
      </c>
      <c r="AJ493" s="5">
        <f t="shared" si="62"/>
        <v>1809.67</v>
      </c>
      <c r="AK493" s="2">
        <f t="shared" si="63"/>
        <v>6</v>
      </c>
    </row>
    <row r="494" spans="1:37">
      <c r="A494" s="17">
        <f>Total_All_Customers!A494</f>
        <v>46143</v>
      </c>
      <c r="B494" s="38">
        <v>1589.01</v>
      </c>
      <c r="C494" s="38">
        <v>1656.7</v>
      </c>
      <c r="D494" s="38">
        <v>1724.46</v>
      </c>
      <c r="E494" s="38">
        <v>1789.15</v>
      </c>
      <c r="F494" s="38">
        <v>1847.37</v>
      </c>
      <c r="G494" s="38">
        <v>1921.66</v>
      </c>
      <c r="H494" s="38">
        <v>1827.38</v>
      </c>
      <c r="I494" s="38">
        <v>843.8</v>
      </c>
      <c r="J494" s="38">
        <v>0</v>
      </c>
      <c r="K494" s="38">
        <v>0</v>
      </c>
      <c r="L494" s="38">
        <v>0</v>
      </c>
      <c r="M494" s="38">
        <v>0</v>
      </c>
      <c r="N494" s="38">
        <v>0</v>
      </c>
      <c r="O494" s="38">
        <v>0</v>
      </c>
      <c r="P494" s="38">
        <v>0</v>
      </c>
      <c r="Q494" s="38">
        <v>0</v>
      </c>
      <c r="R494" s="38">
        <v>0</v>
      </c>
      <c r="S494" s="38">
        <v>0</v>
      </c>
      <c r="T494" s="38">
        <v>0</v>
      </c>
      <c r="U494" s="38">
        <v>0</v>
      </c>
      <c r="V494" s="38">
        <v>0</v>
      </c>
      <c r="W494" s="38">
        <v>884.24</v>
      </c>
      <c r="X494" s="38">
        <v>1319</v>
      </c>
      <c r="Y494" s="38">
        <v>1477.94</v>
      </c>
      <c r="Z494" s="38"/>
      <c r="AA494" s="2">
        <f>IFERROR(INDEX('Holiday Schedule'!$D$3:$D$24,MATCH(A494,'Holiday Schedule'!$C$3:$C$24,0)),0)</f>
        <v>0</v>
      </c>
      <c r="AB494" s="2">
        <f t="shared" si="56"/>
        <v>6</v>
      </c>
      <c r="AC494" s="2">
        <f t="shared" si="57"/>
        <v>3047.04</v>
      </c>
      <c r="AD494" s="5">
        <f t="shared" si="58"/>
        <v>13833.669999999998</v>
      </c>
      <c r="AE494" s="5">
        <f t="shared" si="59"/>
        <v>16880.71</v>
      </c>
      <c r="AG494" s="2">
        <f t="shared" si="60"/>
        <v>5</v>
      </c>
      <c r="AH494" s="2">
        <f t="shared" si="61"/>
        <v>2026</v>
      </c>
      <c r="AJ494" s="5">
        <f t="shared" si="62"/>
        <v>1921.66</v>
      </c>
      <c r="AK494" s="2">
        <f t="shared" si="63"/>
        <v>6</v>
      </c>
    </row>
    <row r="495" spans="1:37">
      <c r="A495" s="17">
        <f>Total_All_Customers!A495</f>
        <v>46144</v>
      </c>
      <c r="B495" s="38">
        <v>1594.74</v>
      </c>
      <c r="C495" s="38">
        <v>1718.12</v>
      </c>
      <c r="D495" s="38">
        <v>1808.59</v>
      </c>
      <c r="E495" s="38">
        <v>1890.19</v>
      </c>
      <c r="F495" s="38">
        <v>1919.33</v>
      </c>
      <c r="G495" s="38">
        <v>1875.36</v>
      </c>
      <c r="H495" s="38">
        <v>1534.85</v>
      </c>
      <c r="I495" s="38">
        <v>674.31</v>
      </c>
      <c r="J495" s="38">
        <v>0</v>
      </c>
      <c r="K495" s="38">
        <v>0</v>
      </c>
      <c r="L495" s="38">
        <v>0</v>
      </c>
      <c r="M495" s="38">
        <v>0</v>
      </c>
      <c r="N495" s="38">
        <v>0</v>
      </c>
      <c r="O495" s="38">
        <v>0</v>
      </c>
      <c r="P495" s="38">
        <v>0</v>
      </c>
      <c r="Q495" s="38">
        <v>0</v>
      </c>
      <c r="R495" s="38">
        <v>0</v>
      </c>
      <c r="S495" s="38">
        <v>0</v>
      </c>
      <c r="T495" s="38">
        <v>0</v>
      </c>
      <c r="U495" s="38">
        <v>0</v>
      </c>
      <c r="V495" s="38">
        <v>0</v>
      </c>
      <c r="W495" s="38">
        <v>928.25</v>
      </c>
      <c r="X495" s="38">
        <v>1368.31</v>
      </c>
      <c r="Y495" s="38">
        <v>1524.31</v>
      </c>
      <c r="Z495" s="38"/>
      <c r="AA495" s="2">
        <f>IFERROR(INDEX('Holiday Schedule'!$D$3:$D$24,MATCH(A495,'Holiday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16836.36</v>
      </c>
      <c r="AE495" s="5">
        <f t="shared" si="59"/>
        <v>16836.36</v>
      </c>
      <c r="AG495" s="2">
        <f t="shared" si="60"/>
        <v>5</v>
      </c>
      <c r="AH495" s="2">
        <f t="shared" si="61"/>
        <v>2026</v>
      </c>
      <c r="AJ495" s="5">
        <f t="shared" si="62"/>
        <v>1919.33</v>
      </c>
      <c r="AK495" s="2">
        <f t="shared" si="63"/>
        <v>5</v>
      </c>
    </row>
    <row r="496" spans="1:37">
      <c r="A496" s="17">
        <f>Total_All_Customers!A496</f>
        <v>46145</v>
      </c>
      <c r="B496" s="38">
        <v>1626.11</v>
      </c>
      <c r="C496" s="38">
        <v>1680.58</v>
      </c>
      <c r="D496" s="38">
        <v>1749.94</v>
      </c>
      <c r="E496" s="38">
        <v>1788.67</v>
      </c>
      <c r="F496" s="38">
        <v>1829.96</v>
      </c>
      <c r="G496" s="38">
        <v>1799.11</v>
      </c>
      <c r="H496" s="38">
        <v>1698.42</v>
      </c>
      <c r="I496" s="38">
        <v>836.86</v>
      </c>
      <c r="J496" s="38">
        <v>0</v>
      </c>
      <c r="K496" s="38">
        <v>0</v>
      </c>
      <c r="L496" s="38">
        <v>0</v>
      </c>
      <c r="M496" s="38">
        <v>0</v>
      </c>
      <c r="N496" s="38">
        <v>0</v>
      </c>
      <c r="O496" s="38">
        <v>0</v>
      </c>
      <c r="P496" s="38">
        <v>0</v>
      </c>
      <c r="Q496" s="38">
        <v>0</v>
      </c>
      <c r="R496" s="38">
        <v>0</v>
      </c>
      <c r="S496" s="38">
        <v>0</v>
      </c>
      <c r="T496" s="38">
        <v>0</v>
      </c>
      <c r="U496" s="38">
        <v>0</v>
      </c>
      <c r="V496" s="38">
        <v>0</v>
      </c>
      <c r="W496" s="38">
        <v>800.92</v>
      </c>
      <c r="X496" s="38">
        <v>1452.12</v>
      </c>
      <c r="Y496" s="38">
        <v>1580.9</v>
      </c>
      <c r="Z496" s="38"/>
      <c r="AA496" s="2">
        <f>IFERROR(INDEX('Holiday Schedule'!$D$3:$D$24,MATCH(A496,'Holiday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16843.59</v>
      </c>
      <c r="AE496" s="5">
        <f t="shared" si="59"/>
        <v>16843.59</v>
      </c>
      <c r="AG496" s="2">
        <f t="shared" si="60"/>
        <v>5</v>
      </c>
      <c r="AH496" s="2">
        <f t="shared" si="61"/>
        <v>2026</v>
      </c>
      <c r="AJ496" s="5">
        <f t="shared" si="62"/>
        <v>1829.96</v>
      </c>
      <c r="AK496" s="2">
        <f t="shared" si="63"/>
        <v>5</v>
      </c>
    </row>
    <row r="497" spans="1:37">
      <c r="A497" s="17">
        <f>Total_All_Customers!A497</f>
        <v>46146</v>
      </c>
      <c r="B497" s="38">
        <v>1702.59</v>
      </c>
      <c r="C497" s="38">
        <v>1745.53</v>
      </c>
      <c r="D497" s="38">
        <v>1840.71</v>
      </c>
      <c r="E497" s="38">
        <v>1932.89</v>
      </c>
      <c r="F497" s="38">
        <v>2024.79</v>
      </c>
      <c r="G497" s="38">
        <v>2090.0100000000002</v>
      </c>
      <c r="H497" s="38">
        <v>1792.29</v>
      </c>
      <c r="I497" s="38">
        <v>599.74</v>
      </c>
      <c r="J497" s="38">
        <v>0</v>
      </c>
      <c r="K497" s="38">
        <v>0</v>
      </c>
      <c r="L497" s="38">
        <v>0</v>
      </c>
      <c r="M497" s="38">
        <v>0</v>
      </c>
      <c r="N497" s="38">
        <v>0</v>
      </c>
      <c r="O497" s="38">
        <v>0</v>
      </c>
      <c r="P497" s="38">
        <v>0</v>
      </c>
      <c r="Q497" s="38">
        <v>0</v>
      </c>
      <c r="R497" s="38">
        <v>0</v>
      </c>
      <c r="S497" s="38">
        <v>0</v>
      </c>
      <c r="T497" s="38">
        <v>0</v>
      </c>
      <c r="U497" s="38">
        <v>0</v>
      </c>
      <c r="V497" s="38">
        <v>0</v>
      </c>
      <c r="W497" s="38">
        <v>894.77</v>
      </c>
      <c r="X497" s="38">
        <v>1285.8699999999999</v>
      </c>
      <c r="Y497" s="38">
        <v>1412.13</v>
      </c>
      <c r="Z497" s="38"/>
      <c r="AA497" s="2">
        <f>IFERROR(INDEX('Holiday Schedule'!$D$3:$D$24,MATCH(A497,'Holiday Schedule'!$C$3:$C$24,0)),0)</f>
        <v>0</v>
      </c>
      <c r="AB497" s="2">
        <f t="shared" si="56"/>
        <v>2</v>
      </c>
      <c r="AC497" s="2">
        <f t="shared" si="57"/>
        <v>2780.38</v>
      </c>
      <c r="AD497" s="5">
        <f t="shared" si="58"/>
        <v>14540.940000000002</v>
      </c>
      <c r="AE497" s="5">
        <f t="shared" si="59"/>
        <v>17321.320000000003</v>
      </c>
      <c r="AG497" s="2">
        <f t="shared" si="60"/>
        <v>5</v>
      </c>
      <c r="AH497" s="2">
        <f t="shared" si="61"/>
        <v>2026</v>
      </c>
      <c r="AJ497" s="5">
        <f t="shared" si="62"/>
        <v>2090.0100000000002</v>
      </c>
      <c r="AK497" s="2">
        <f t="shared" si="63"/>
        <v>6</v>
      </c>
    </row>
    <row r="498" spans="1:37">
      <c r="A498" s="17">
        <f>Total_All_Customers!A498</f>
        <v>46147</v>
      </c>
      <c r="B498" s="38">
        <v>1508.08</v>
      </c>
      <c r="C498" s="38">
        <v>1582.57</v>
      </c>
      <c r="D498" s="38">
        <v>1645.04</v>
      </c>
      <c r="E498" s="38">
        <v>1729.07</v>
      </c>
      <c r="F498" s="38">
        <v>1802.6</v>
      </c>
      <c r="G498" s="38">
        <v>1869.12</v>
      </c>
      <c r="H498" s="38">
        <v>1656.34</v>
      </c>
      <c r="I498" s="38">
        <v>572.21</v>
      </c>
      <c r="J498" s="38">
        <v>0</v>
      </c>
      <c r="K498" s="38">
        <v>0</v>
      </c>
      <c r="L498" s="38">
        <v>0</v>
      </c>
      <c r="M498" s="38">
        <v>0</v>
      </c>
      <c r="N498" s="38">
        <v>0</v>
      </c>
      <c r="O498" s="38">
        <v>0</v>
      </c>
      <c r="P498" s="38">
        <v>0</v>
      </c>
      <c r="Q498" s="38">
        <v>0</v>
      </c>
      <c r="R498" s="38">
        <v>0</v>
      </c>
      <c r="S498" s="38">
        <v>0</v>
      </c>
      <c r="T498" s="38">
        <v>0</v>
      </c>
      <c r="U498" s="38">
        <v>0</v>
      </c>
      <c r="V498" s="38">
        <v>0</v>
      </c>
      <c r="W498" s="38">
        <v>842.74</v>
      </c>
      <c r="X498" s="38">
        <v>1208.8900000000001</v>
      </c>
      <c r="Y498" s="38">
        <v>1315.97</v>
      </c>
      <c r="Z498" s="38"/>
      <c r="AA498" s="2">
        <f>IFERROR(INDEX('Holiday Schedule'!$D$3:$D$24,MATCH(A498,'Holiday Schedule'!$C$3:$C$24,0)),0)</f>
        <v>0</v>
      </c>
      <c r="AB498" s="2">
        <f t="shared" si="56"/>
        <v>3</v>
      </c>
      <c r="AC498" s="2">
        <f t="shared" si="57"/>
        <v>2623.84</v>
      </c>
      <c r="AD498" s="5">
        <f t="shared" si="58"/>
        <v>13108.789999999997</v>
      </c>
      <c r="AE498" s="5">
        <f t="shared" si="59"/>
        <v>15732.629999999997</v>
      </c>
      <c r="AG498" s="2">
        <f t="shared" si="60"/>
        <v>5</v>
      </c>
      <c r="AH498" s="2">
        <f t="shared" si="61"/>
        <v>2026</v>
      </c>
      <c r="AJ498" s="5">
        <f t="shared" si="62"/>
        <v>1869.12</v>
      </c>
      <c r="AK498" s="2">
        <f t="shared" si="63"/>
        <v>6</v>
      </c>
    </row>
    <row r="499" spans="1:37">
      <c r="A499" s="17">
        <f>Total_All_Customers!A499</f>
        <v>46148</v>
      </c>
      <c r="B499" s="38">
        <v>1432.3</v>
      </c>
      <c r="C499" s="38">
        <v>1494.45</v>
      </c>
      <c r="D499" s="38">
        <v>1568.88</v>
      </c>
      <c r="E499" s="38">
        <v>1625.15</v>
      </c>
      <c r="F499" s="38">
        <v>1674.14</v>
      </c>
      <c r="G499" s="38">
        <v>1782.71</v>
      </c>
      <c r="H499" s="38">
        <v>1720.49</v>
      </c>
      <c r="I499" s="38">
        <v>765.06</v>
      </c>
      <c r="J499" s="38">
        <v>0</v>
      </c>
      <c r="K499" s="38">
        <v>0</v>
      </c>
      <c r="L499" s="38">
        <v>0</v>
      </c>
      <c r="M499" s="38">
        <v>0</v>
      </c>
      <c r="N499" s="38">
        <v>0</v>
      </c>
      <c r="O499" s="38">
        <v>0</v>
      </c>
      <c r="P499" s="38">
        <v>0</v>
      </c>
      <c r="Q499" s="38">
        <v>0</v>
      </c>
      <c r="R499" s="38">
        <v>0</v>
      </c>
      <c r="S499" s="38">
        <v>0</v>
      </c>
      <c r="T499" s="38">
        <v>0</v>
      </c>
      <c r="U499" s="38">
        <v>0</v>
      </c>
      <c r="V499" s="38">
        <v>0</v>
      </c>
      <c r="W499" s="38">
        <v>881.29</v>
      </c>
      <c r="X499" s="38">
        <v>1275.97</v>
      </c>
      <c r="Y499" s="38">
        <v>1395.84</v>
      </c>
      <c r="Z499" s="38"/>
      <c r="AA499" s="2">
        <f>IFERROR(INDEX('Holiday Schedule'!$D$3:$D$24,MATCH(A499,'Holiday Schedule'!$C$3:$C$24,0)),0)</f>
        <v>0</v>
      </c>
      <c r="AB499" s="2">
        <f t="shared" si="56"/>
        <v>4</v>
      </c>
      <c r="AC499" s="2">
        <f t="shared" si="57"/>
        <v>2922.3199999999997</v>
      </c>
      <c r="AD499" s="5">
        <f t="shared" si="58"/>
        <v>12693.960000000001</v>
      </c>
      <c r="AE499" s="5">
        <f t="shared" si="59"/>
        <v>15616.28</v>
      </c>
      <c r="AG499" s="2">
        <f t="shared" si="60"/>
        <v>5</v>
      </c>
      <c r="AH499" s="2">
        <f t="shared" si="61"/>
        <v>2026</v>
      </c>
      <c r="AJ499" s="5">
        <f t="shared" si="62"/>
        <v>1782.71</v>
      </c>
      <c r="AK499" s="2">
        <f t="shared" si="63"/>
        <v>6</v>
      </c>
    </row>
    <row r="500" spans="1:37">
      <c r="A500" s="17">
        <f>Total_All_Customers!A500</f>
        <v>46149</v>
      </c>
      <c r="B500" s="38">
        <v>1479.93</v>
      </c>
      <c r="C500" s="38">
        <v>1550.24</v>
      </c>
      <c r="D500" s="38">
        <v>1622.27</v>
      </c>
      <c r="E500" s="38">
        <v>1684.21</v>
      </c>
      <c r="F500" s="38">
        <v>1759.54</v>
      </c>
      <c r="G500" s="38">
        <v>1816.6</v>
      </c>
      <c r="H500" s="38">
        <v>1671.32</v>
      </c>
      <c r="I500" s="38">
        <v>673.26</v>
      </c>
      <c r="J500" s="38">
        <v>0</v>
      </c>
      <c r="K500" s="38">
        <v>0</v>
      </c>
      <c r="L500" s="38">
        <v>0</v>
      </c>
      <c r="M500" s="38">
        <v>0</v>
      </c>
      <c r="N500" s="38">
        <v>0</v>
      </c>
      <c r="O500" s="38">
        <v>0</v>
      </c>
      <c r="P500" s="38">
        <v>0</v>
      </c>
      <c r="Q500" s="38">
        <v>0</v>
      </c>
      <c r="R500" s="38">
        <v>0</v>
      </c>
      <c r="S500" s="38">
        <v>0</v>
      </c>
      <c r="T500" s="38">
        <v>0</v>
      </c>
      <c r="U500" s="38">
        <v>0</v>
      </c>
      <c r="V500" s="38">
        <v>0</v>
      </c>
      <c r="W500" s="38">
        <v>889.05</v>
      </c>
      <c r="X500" s="38">
        <v>1298.5999999999999</v>
      </c>
      <c r="Y500" s="38">
        <v>1426.81</v>
      </c>
      <c r="Z500" s="38"/>
      <c r="AA500" s="2">
        <f>IFERROR(INDEX('Holiday Schedule'!$D$3:$D$24,MATCH(A500,'Holiday Schedule'!$C$3:$C$24,0)),0)</f>
        <v>0</v>
      </c>
      <c r="AB500" s="2">
        <f t="shared" si="56"/>
        <v>5</v>
      </c>
      <c r="AC500" s="2">
        <f t="shared" si="57"/>
        <v>2860.91</v>
      </c>
      <c r="AD500" s="5">
        <f t="shared" si="58"/>
        <v>13010.92</v>
      </c>
      <c r="AE500" s="5">
        <f t="shared" si="59"/>
        <v>15871.83</v>
      </c>
      <c r="AG500" s="2">
        <f t="shared" si="60"/>
        <v>5</v>
      </c>
      <c r="AH500" s="2">
        <f t="shared" si="61"/>
        <v>2026</v>
      </c>
      <c r="AJ500" s="5">
        <f t="shared" si="62"/>
        <v>1816.6</v>
      </c>
      <c r="AK500" s="2">
        <f t="shared" si="63"/>
        <v>6</v>
      </c>
    </row>
    <row r="501" spans="1:37">
      <c r="A501" s="17">
        <f>Total_All_Customers!A501</f>
        <v>46150</v>
      </c>
      <c r="B501" s="38">
        <v>1511.08</v>
      </c>
      <c r="C501" s="38">
        <v>1630.97</v>
      </c>
      <c r="D501" s="38">
        <v>1690.32</v>
      </c>
      <c r="E501" s="38">
        <v>1778.13</v>
      </c>
      <c r="F501" s="38">
        <v>1873.93</v>
      </c>
      <c r="G501" s="38">
        <v>1922.41</v>
      </c>
      <c r="H501" s="38">
        <v>1658.51</v>
      </c>
      <c r="I501" s="38">
        <v>575.59</v>
      </c>
      <c r="J501" s="38">
        <v>0</v>
      </c>
      <c r="K501" s="38">
        <v>0</v>
      </c>
      <c r="L501" s="38">
        <v>0</v>
      </c>
      <c r="M501" s="38">
        <v>0</v>
      </c>
      <c r="N501" s="38">
        <v>0</v>
      </c>
      <c r="O501" s="38">
        <v>0</v>
      </c>
      <c r="P501" s="38">
        <v>0</v>
      </c>
      <c r="Q501" s="38">
        <v>0</v>
      </c>
      <c r="R501" s="38">
        <v>0</v>
      </c>
      <c r="S501" s="38">
        <v>0</v>
      </c>
      <c r="T501" s="38">
        <v>0</v>
      </c>
      <c r="U501" s="38">
        <v>0</v>
      </c>
      <c r="V501" s="38">
        <v>0</v>
      </c>
      <c r="W501" s="38">
        <v>907.16</v>
      </c>
      <c r="X501" s="38">
        <v>1333.52</v>
      </c>
      <c r="Y501" s="38">
        <v>1492.96</v>
      </c>
      <c r="Z501" s="38"/>
      <c r="AA501" s="2">
        <f>IFERROR(INDEX('Holiday Schedule'!$D$3:$D$24,MATCH(A501,'Holiday Schedule'!$C$3:$C$24,0)),0)</f>
        <v>0</v>
      </c>
      <c r="AB501" s="2">
        <f t="shared" si="56"/>
        <v>6</v>
      </c>
      <c r="AC501" s="2">
        <f t="shared" si="57"/>
        <v>2816.27</v>
      </c>
      <c r="AD501" s="5">
        <f t="shared" si="58"/>
        <v>13558.310000000001</v>
      </c>
      <c r="AE501" s="5">
        <f t="shared" si="59"/>
        <v>16374.580000000002</v>
      </c>
      <c r="AG501" s="2">
        <f t="shared" si="60"/>
        <v>5</v>
      </c>
      <c r="AH501" s="2">
        <f t="shared" si="61"/>
        <v>2026</v>
      </c>
      <c r="AJ501" s="5">
        <f t="shared" si="62"/>
        <v>1922.41</v>
      </c>
      <c r="AK501" s="2">
        <f t="shared" si="63"/>
        <v>6</v>
      </c>
    </row>
    <row r="502" spans="1:37">
      <c r="A502" s="17">
        <f>Total_All_Customers!A502</f>
        <v>46151</v>
      </c>
      <c r="B502" s="38">
        <v>1607.18</v>
      </c>
      <c r="C502" s="38">
        <v>1704.72</v>
      </c>
      <c r="D502" s="38">
        <v>1753.69</v>
      </c>
      <c r="E502" s="38">
        <v>1866.47</v>
      </c>
      <c r="F502" s="38">
        <v>1898.11</v>
      </c>
      <c r="G502" s="38">
        <v>1839.33</v>
      </c>
      <c r="H502" s="38">
        <v>1431.65</v>
      </c>
      <c r="I502" s="38">
        <v>495.91</v>
      </c>
      <c r="J502" s="38">
        <v>0</v>
      </c>
      <c r="K502" s="38">
        <v>0</v>
      </c>
      <c r="L502" s="38">
        <v>0</v>
      </c>
      <c r="M502" s="38">
        <v>0</v>
      </c>
      <c r="N502" s="38">
        <v>0</v>
      </c>
      <c r="O502" s="38">
        <v>0</v>
      </c>
      <c r="P502" s="38">
        <v>0</v>
      </c>
      <c r="Q502" s="38">
        <v>0</v>
      </c>
      <c r="R502" s="38">
        <v>0</v>
      </c>
      <c r="S502" s="38">
        <v>0</v>
      </c>
      <c r="T502" s="38">
        <v>0</v>
      </c>
      <c r="U502" s="38">
        <v>0</v>
      </c>
      <c r="V502" s="38">
        <v>0</v>
      </c>
      <c r="W502" s="38">
        <v>891.04</v>
      </c>
      <c r="X502" s="38">
        <v>1313.69</v>
      </c>
      <c r="Y502" s="38">
        <v>1463.32</v>
      </c>
      <c r="Z502" s="38"/>
      <c r="AA502" s="2">
        <f>IFERROR(INDEX('Holiday Schedule'!$D$3:$D$24,MATCH(A502,'Holiday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16265.109999999999</v>
      </c>
      <c r="AE502" s="5">
        <f t="shared" si="59"/>
        <v>16265.109999999999</v>
      </c>
      <c r="AG502" s="2">
        <f t="shared" si="60"/>
        <v>5</v>
      </c>
      <c r="AH502" s="2">
        <f t="shared" si="61"/>
        <v>2026</v>
      </c>
      <c r="AJ502" s="5">
        <f t="shared" si="62"/>
        <v>1898.11</v>
      </c>
      <c r="AK502" s="2">
        <f t="shared" si="63"/>
        <v>5</v>
      </c>
    </row>
    <row r="503" spans="1:37">
      <c r="A503" s="17">
        <f>Total_All_Customers!A503</f>
        <v>46152</v>
      </c>
      <c r="B503" s="38">
        <v>1550.67</v>
      </c>
      <c r="C503" s="38">
        <v>1556.11</v>
      </c>
      <c r="D503" s="38">
        <v>1608.05</v>
      </c>
      <c r="E503" s="38">
        <v>1663.65</v>
      </c>
      <c r="F503" s="38">
        <v>1675.9</v>
      </c>
      <c r="G503" s="38">
        <v>1664.32</v>
      </c>
      <c r="H503" s="38">
        <v>1587.1</v>
      </c>
      <c r="I503" s="38">
        <v>777.15</v>
      </c>
      <c r="J503" s="38">
        <v>0</v>
      </c>
      <c r="K503" s="38">
        <v>0</v>
      </c>
      <c r="L503" s="38">
        <v>0</v>
      </c>
      <c r="M503" s="38">
        <v>0</v>
      </c>
      <c r="N503" s="38">
        <v>0</v>
      </c>
      <c r="O503" s="38">
        <v>0</v>
      </c>
      <c r="P503" s="38">
        <v>0</v>
      </c>
      <c r="Q503" s="38">
        <v>0</v>
      </c>
      <c r="R503" s="38">
        <v>0</v>
      </c>
      <c r="S503" s="38">
        <v>0</v>
      </c>
      <c r="T503" s="38">
        <v>0</v>
      </c>
      <c r="U503" s="38">
        <v>0</v>
      </c>
      <c r="V503" s="38">
        <v>0</v>
      </c>
      <c r="W503" s="38">
        <v>718.41</v>
      </c>
      <c r="X503" s="38">
        <v>1268.8699999999999</v>
      </c>
      <c r="Y503" s="38">
        <v>1376.59</v>
      </c>
      <c r="Z503" s="38"/>
      <c r="AA503" s="2">
        <f>IFERROR(INDEX('Holiday Schedule'!$D$3:$D$24,MATCH(A503,'Holiday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15446.82</v>
      </c>
      <c r="AE503" s="5">
        <f t="shared" si="59"/>
        <v>15446.82</v>
      </c>
      <c r="AG503" s="2">
        <f t="shared" si="60"/>
        <v>5</v>
      </c>
      <c r="AH503" s="2">
        <f t="shared" si="61"/>
        <v>2026</v>
      </c>
      <c r="AJ503" s="5">
        <f t="shared" si="62"/>
        <v>1675.9</v>
      </c>
      <c r="AK503" s="2">
        <f t="shared" si="63"/>
        <v>5</v>
      </c>
    </row>
    <row r="504" spans="1:37">
      <c r="A504" s="17">
        <f>Total_All_Customers!A504</f>
        <v>46153</v>
      </c>
      <c r="B504" s="38">
        <v>1453.96</v>
      </c>
      <c r="C504" s="38">
        <v>1508.08</v>
      </c>
      <c r="D504" s="38">
        <v>1580.88</v>
      </c>
      <c r="E504" s="38">
        <v>1650.03</v>
      </c>
      <c r="F504" s="38">
        <v>1727.28</v>
      </c>
      <c r="G504" s="38">
        <v>1758</v>
      </c>
      <c r="H504" s="38">
        <v>1530.04</v>
      </c>
      <c r="I504" s="38">
        <v>600.41999999999996</v>
      </c>
      <c r="J504" s="38">
        <v>0</v>
      </c>
      <c r="K504" s="38">
        <v>0</v>
      </c>
      <c r="L504" s="38">
        <v>0</v>
      </c>
      <c r="M504" s="38">
        <v>0</v>
      </c>
      <c r="N504" s="38">
        <v>0</v>
      </c>
      <c r="O504" s="38">
        <v>0</v>
      </c>
      <c r="P504" s="38">
        <v>0</v>
      </c>
      <c r="Q504" s="38">
        <v>0</v>
      </c>
      <c r="R504" s="38">
        <v>0</v>
      </c>
      <c r="S504" s="38">
        <v>0</v>
      </c>
      <c r="T504" s="38">
        <v>0</v>
      </c>
      <c r="U504" s="38">
        <v>0</v>
      </c>
      <c r="V504" s="38">
        <v>0</v>
      </c>
      <c r="W504" s="38">
        <v>873.73</v>
      </c>
      <c r="X504" s="38">
        <v>1266.81</v>
      </c>
      <c r="Y504" s="38">
        <v>1392.87</v>
      </c>
      <c r="Z504" s="38"/>
      <c r="AA504" s="2">
        <f>IFERROR(INDEX('Holiday Schedule'!$D$3:$D$24,MATCH(A504,'Holiday Schedule'!$C$3:$C$24,0)),0)</f>
        <v>0</v>
      </c>
      <c r="AB504" s="2">
        <f t="shared" si="56"/>
        <v>2</v>
      </c>
      <c r="AC504" s="2">
        <f t="shared" si="57"/>
        <v>2740.96</v>
      </c>
      <c r="AD504" s="5">
        <f t="shared" si="58"/>
        <v>12601.14</v>
      </c>
      <c r="AE504" s="5">
        <f t="shared" si="59"/>
        <v>15342.099999999999</v>
      </c>
      <c r="AG504" s="2">
        <f t="shared" si="60"/>
        <v>5</v>
      </c>
      <c r="AH504" s="2">
        <f t="shared" si="61"/>
        <v>2026</v>
      </c>
      <c r="AJ504" s="5">
        <f t="shared" si="62"/>
        <v>1758</v>
      </c>
      <c r="AK504" s="2">
        <f t="shared" si="63"/>
        <v>6</v>
      </c>
    </row>
    <row r="505" spans="1:37">
      <c r="A505" s="17">
        <f>Total_All_Customers!A505</f>
        <v>46154</v>
      </c>
      <c r="B505" s="38">
        <v>1489.51</v>
      </c>
      <c r="C505" s="38">
        <v>3138.83</v>
      </c>
      <c r="D505" s="38">
        <v>3292.91</v>
      </c>
      <c r="E505" s="38">
        <v>3474.48</v>
      </c>
      <c r="F505" s="38">
        <v>3641.09</v>
      </c>
      <c r="G505" s="38">
        <v>3758.16</v>
      </c>
      <c r="H505" s="38">
        <v>3160</v>
      </c>
      <c r="I505" s="38">
        <v>1049.3399999999999</v>
      </c>
      <c r="J505" s="38">
        <v>0</v>
      </c>
      <c r="K505" s="38">
        <v>0</v>
      </c>
      <c r="L505" s="38">
        <v>0</v>
      </c>
      <c r="M505" s="38">
        <v>0</v>
      </c>
      <c r="N505" s="38">
        <v>0</v>
      </c>
      <c r="O505" s="38">
        <v>0</v>
      </c>
      <c r="P505" s="38">
        <v>0</v>
      </c>
      <c r="Q505" s="38">
        <v>0</v>
      </c>
      <c r="R505" s="38">
        <v>0</v>
      </c>
      <c r="S505" s="38">
        <v>0</v>
      </c>
      <c r="T505" s="38">
        <v>0</v>
      </c>
      <c r="U505" s="38">
        <v>0</v>
      </c>
      <c r="V505" s="38">
        <v>0</v>
      </c>
      <c r="W505" s="38">
        <v>1835.47</v>
      </c>
      <c r="X505" s="38">
        <v>2583.89</v>
      </c>
      <c r="Y505" s="38">
        <v>2835.65</v>
      </c>
      <c r="Z505" s="38"/>
      <c r="AA505" s="2">
        <f>IFERROR(INDEX('Holiday Schedule'!$D$3:$D$24,MATCH(A505,'Holiday Schedule'!$C$3:$C$24,0)),0)</f>
        <v>0</v>
      </c>
      <c r="AB505" s="2">
        <f t="shared" si="56"/>
        <v>3</v>
      </c>
      <c r="AC505" s="2">
        <f t="shared" si="57"/>
        <v>5468.7</v>
      </c>
      <c r="AD505" s="5">
        <f t="shared" si="58"/>
        <v>24790.63</v>
      </c>
      <c r="AE505" s="5">
        <f t="shared" si="59"/>
        <v>30259.33</v>
      </c>
      <c r="AG505" s="2">
        <f t="shared" si="60"/>
        <v>5</v>
      </c>
      <c r="AH505" s="2">
        <f t="shared" si="61"/>
        <v>2026</v>
      </c>
      <c r="AJ505" s="5">
        <f t="shared" si="62"/>
        <v>3758.16</v>
      </c>
      <c r="AK505" s="2">
        <f t="shared" si="63"/>
        <v>6</v>
      </c>
    </row>
    <row r="506" spans="1:37">
      <c r="A506" s="17">
        <f>Total_All_Customers!A506</f>
        <v>46155</v>
      </c>
      <c r="B506" s="38">
        <v>1525.79</v>
      </c>
      <c r="C506" s="38">
        <v>1619.03</v>
      </c>
      <c r="D506" s="38">
        <v>1719.73</v>
      </c>
      <c r="E506" s="38">
        <v>1813.21</v>
      </c>
      <c r="F506" s="38">
        <v>1899.85</v>
      </c>
      <c r="G506" s="38">
        <v>1913.55</v>
      </c>
      <c r="H506" s="38">
        <v>1691.49</v>
      </c>
      <c r="I506" s="38">
        <v>649.08000000000004</v>
      </c>
      <c r="J506" s="38">
        <v>0</v>
      </c>
      <c r="K506" s="38">
        <v>0</v>
      </c>
      <c r="L506" s="38">
        <v>0</v>
      </c>
      <c r="M506" s="38">
        <v>0</v>
      </c>
      <c r="N506" s="38">
        <v>0</v>
      </c>
      <c r="O506" s="38">
        <v>0</v>
      </c>
      <c r="P506" s="38">
        <v>0</v>
      </c>
      <c r="Q506" s="38">
        <v>0</v>
      </c>
      <c r="R506" s="38">
        <v>0</v>
      </c>
      <c r="S506" s="38">
        <v>0</v>
      </c>
      <c r="T506" s="38">
        <v>0</v>
      </c>
      <c r="U506" s="38">
        <v>0</v>
      </c>
      <c r="V506" s="38">
        <v>0</v>
      </c>
      <c r="W506" s="38">
        <v>921.65</v>
      </c>
      <c r="X506" s="38">
        <v>1337.91</v>
      </c>
      <c r="Y506" s="38">
        <v>1455.54</v>
      </c>
      <c r="Z506" s="38"/>
      <c r="AA506" s="2">
        <f>IFERROR(INDEX('Holiday Schedule'!$D$3:$D$24,MATCH(A506,'Holiday Schedule'!$C$3:$C$24,0)),0)</f>
        <v>0</v>
      </c>
      <c r="AB506" s="2">
        <f t="shared" si="56"/>
        <v>4</v>
      </c>
      <c r="AC506" s="2">
        <f t="shared" si="57"/>
        <v>2908.6400000000003</v>
      </c>
      <c r="AD506" s="5">
        <f t="shared" si="58"/>
        <v>13638.189999999999</v>
      </c>
      <c r="AE506" s="5">
        <f t="shared" si="59"/>
        <v>16546.829999999998</v>
      </c>
      <c r="AG506" s="2">
        <f t="shared" si="60"/>
        <v>5</v>
      </c>
      <c r="AH506" s="2">
        <f t="shared" si="61"/>
        <v>2026</v>
      </c>
      <c r="AJ506" s="5">
        <f t="shared" si="62"/>
        <v>1913.55</v>
      </c>
      <c r="AK506" s="2">
        <f t="shared" si="63"/>
        <v>6</v>
      </c>
    </row>
    <row r="507" spans="1:37">
      <c r="A507" s="17">
        <f>Total_All_Customers!A507</f>
        <v>46156</v>
      </c>
      <c r="B507" s="38">
        <v>1559.05</v>
      </c>
      <c r="C507" s="38">
        <v>1629.46</v>
      </c>
      <c r="D507" s="38">
        <v>1705.85</v>
      </c>
      <c r="E507" s="38">
        <v>1756.67</v>
      </c>
      <c r="F507" s="38">
        <v>1826.53</v>
      </c>
      <c r="G507" s="38">
        <v>1863.88</v>
      </c>
      <c r="H507" s="38">
        <v>1681.93</v>
      </c>
      <c r="I507" s="38">
        <v>712.64</v>
      </c>
      <c r="J507" s="38">
        <v>0</v>
      </c>
      <c r="K507" s="38">
        <v>0</v>
      </c>
      <c r="L507" s="38">
        <v>0</v>
      </c>
      <c r="M507" s="38">
        <v>0</v>
      </c>
      <c r="N507" s="38">
        <v>0</v>
      </c>
      <c r="O507" s="38">
        <v>0</v>
      </c>
      <c r="P507" s="38">
        <v>0</v>
      </c>
      <c r="Q507" s="38">
        <v>0</v>
      </c>
      <c r="R507" s="38">
        <v>0</v>
      </c>
      <c r="S507" s="38">
        <v>0</v>
      </c>
      <c r="T507" s="38">
        <v>0</v>
      </c>
      <c r="U507" s="38">
        <v>0</v>
      </c>
      <c r="V507" s="38">
        <v>0</v>
      </c>
      <c r="W507" s="38">
        <v>869.57</v>
      </c>
      <c r="X507" s="38">
        <v>1257.76</v>
      </c>
      <c r="Y507" s="38">
        <v>1370.46</v>
      </c>
      <c r="Z507" s="38"/>
      <c r="AA507" s="2">
        <f>IFERROR(INDEX('Holiday Schedule'!$D$3:$D$24,MATCH(A507,'Holiday Schedule'!$C$3:$C$24,0)),0)</f>
        <v>0</v>
      </c>
      <c r="AB507" s="2">
        <f t="shared" si="56"/>
        <v>5</v>
      </c>
      <c r="AC507" s="2">
        <f t="shared" si="57"/>
        <v>2839.9700000000003</v>
      </c>
      <c r="AD507" s="5">
        <f t="shared" si="58"/>
        <v>13393.830000000002</v>
      </c>
      <c r="AE507" s="5">
        <f t="shared" si="59"/>
        <v>16233.800000000003</v>
      </c>
      <c r="AG507" s="2">
        <f t="shared" si="60"/>
        <v>5</v>
      </c>
      <c r="AH507" s="2">
        <f t="shared" si="61"/>
        <v>2026</v>
      </c>
      <c r="AJ507" s="5">
        <f t="shared" si="62"/>
        <v>1863.88</v>
      </c>
      <c r="AK507" s="2">
        <f t="shared" si="63"/>
        <v>6</v>
      </c>
    </row>
    <row r="508" spans="1:37">
      <c r="A508" s="17">
        <f>Total_All_Customers!A508</f>
        <v>46157</v>
      </c>
      <c r="B508" s="38">
        <v>1446.86</v>
      </c>
      <c r="C508" s="38">
        <v>1506.28</v>
      </c>
      <c r="D508" s="38">
        <v>1574.1</v>
      </c>
      <c r="E508" s="38">
        <v>1619.8</v>
      </c>
      <c r="F508" s="38">
        <v>1690.28</v>
      </c>
      <c r="G508" s="38">
        <v>1729.16</v>
      </c>
      <c r="H508" s="38">
        <v>1681.17</v>
      </c>
      <c r="I508" s="38">
        <v>814.23</v>
      </c>
      <c r="J508" s="38">
        <v>0</v>
      </c>
      <c r="K508" s="38">
        <v>0</v>
      </c>
      <c r="L508" s="38">
        <v>0</v>
      </c>
      <c r="M508" s="38">
        <v>0</v>
      </c>
      <c r="N508" s="38">
        <v>0</v>
      </c>
      <c r="O508" s="38">
        <v>0</v>
      </c>
      <c r="P508" s="38">
        <v>0</v>
      </c>
      <c r="Q508" s="38">
        <v>0</v>
      </c>
      <c r="R508" s="38">
        <v>0</v>
      </c>
      <c r="S508" s="38">
        <v>0</v>
      </c>
      <c r="T508" s="38">
        <v>0</v>
      </c>
      <c r="U508" s="38">
        <v>0</v>
      </c>
      <c r="V508" s="38">
        <v>0</v>
      </c>
      <c r="W508" s="38">
        <v>871.61</v>
      </c>
      <c r="X508" s="38">
        <v>1266.51</v>
      </c>
      <c r="Y508" s="38">
        <v>1388.99</v>
      </c>
      <c r="Z508" s="38"/>
      <c r="AA508" s="2">
        <f>IFERROR(INDEX('Holiday Schedule'!$D$3:$D$24,MATCH(A508,'Holiday Schedule'!$C$3:$C$24,0)),0)</f>
        <v>0</v>
      </c>
      <c r="AB508" s="2">
        <f t="shared" si="56"/>
        <v>6</v>
      </c>
      <c r="AC508" s="2">
        <f t="shared" si="57"/>
        <v>2952.3500000000004</v>
      </c>
      <c r="AD508" s="5">
        <f t="shared" si="58"/>
        <v>12636.64</v>
      </c>
      <c r="AE508" s="5">
        <f t="shared" si="59"/>
        <v>15588.99</v>
      </c>
      <c r="AG508" s="2">
        <f t="shared" si="60"/>
        <v>5</v>
      </c>
      <c r="AH508" s="2">
        <f t="shared" si="61"/>
        <v>2026</v>
      </c>
      <c r="AJ508" s="5">
        <f t="shared" si="62"/>
        <v>1729.16</v>
      </c>
      <c r="AK508" s="2">
        <f t="shared" si="63"/>
        <v>6</v>
      </c>
    </row>
    <row r="509" spans="1:37">
      <c r="A509" s="17">
        <f>Total_All_Customers!A509</f>
        <v>46158</v>
      </c>
      <c r="B509" s="38">
        <v>1463.21</v>
      </c>
      <c r="C509" s="38">
        <v>1513.92</v>
      </c>
      <c r="D509" s="38">
        <v>1573.26</v>
      </c>
      <c r="E509" s="38">
        <v>1626.36</v>
      </c>
      <c r="F509" s="38">
        <v>1643.27</v>
      </c>
      <c r="G509" s="38">
        <v>1574.39</v>
      </c>
      <c r="H509" s="38">
        <v>1331.98</v>
      </c>
      <c r="I509" s="38">
        <v>535.32000000000005</v>
      </c>
      <c r="J509" s="38">
        <v>0</v>
      </c>
      <c r="K509" s="38">
        <v>0</v>
      </c>
      <c r="L509" s="38">
        <v>0</v>
      </c>
      <c r="M509" s="38">
        <v>0</v>
      </c>
      <c r="N509" s="38">
        <v>0</v>
      </c>
      <c r="O509" s="38">
        <v>0</v>
      </c>
      <c r="P509" s="38">
        <v>0</v>
      </c>
      <c r="Q509" s="38">
        <v>0</v>
      </c>
      <c r="R509" s="38">
        <v>0</v>
      </c>
      <c r="S509" s="38">
        <v>0</v>
      </c>
      <c r="T509" s="38">
        <v>0</v>
      </c>
      <c r="U509" s="38">
        <v>0</v>
      </c>
      <c r="V509" s="38">
        <v>0</v>
      </c>
      <c r="W509" s="38">
        <v>839.73</v>
      </c>
      <c r="X509" s="38">
        <v>1225.4000000000001</v>
      </c>
      <c r="Y509" s="38">
        <v>1345.16</v>
      </c>
      <c r="Z509" s="38"/>
      <c r="AA509" s="2">
        <f>IFERROR(INDEX('Holiday Schedule'!$D$3:$D$24,MATCH(A509,'Holiday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14671.999999999998</v>
      </c>
      <c r="AE509" s="5">
        <f t="shared" si="59"/>
        <v>14671.999999999998</v>
      </c>
      <c r="AG509" s="2">
        <f t="shared" si="60"/>
        <v>5</v>
      </c>
      <c r="AH509" s="2">
        <f t="shared" si="61"/>
        <v>2026</v>
      </c>
      <c r="AJ509" s="5">
        <f t="shared" si="62"/>
        <v>1643.27</v>
      </c>
      <c r="AK509" s="2">
        <f t="shared" si="63"/>
        <v>5</v>
      </c>
    </row>
    <row r="510" spans="1:37">
      <c r="A510" s="17">
        <f>Total_All_Customers!A510</f>
        <v>46159</v>
      </c>
      <c r="B510" s="38">
        <v>1392.18</v>
      </c>
      <c r="C510" s="38">
        <v>1428.44</v>
      </c>
      <c r="D510" s="38">
        <v>1474.94</v>
      </c>
      <c r="E510" s="38">
        <v>1511.67</v>
      </c>
      <c r="F510" s="38">
        <v>1536.58</v>
      </c>
      <c r="G510" s="38">
        <v>1446.18</v>
      </c>
      <c r="H510" s="38">
        <v>1173.54</v>
      </c>
      <c r="I510" s="38">
        <v>356.63</v>
      </c>
      <c r="J510" s="38">
        <v>0</v>
      </c>
      <c r="K510" s="38">
        <v>0</v>
      </c>
      <c r="L510" s="38">
        <v>0</v>
      </c>
      <c r="M510" s="38">
        <v>0</v>
      </c>
      <c r="N510" s="38">
        <v>0</v>
      </c>
      <c r="O510" s="38">
        <v>0</v>
      </c>
      <c r="P510" s="38">
        <v>0</v>
      </c>
      <c r="Q510" s="38">
        <v>0</v>
      </c>
      <c r="R510" s="38">
        <v>0</v>
      </c>
      <c r="S510" s="38">
        <v>0</v>
      </c>
      <c r="T510" s="38">
        <v>0</v>
      </c>
      <c r="U510" s="38">
        <v>0</v>
      </c>
      <c r="V510" s="38">
        <v>0</v>
      </c>
      <c r="W510" s="38">
        <v>714.58</v>
      </c>
      <c r="X510" s="38">
        <v>1262.28</v>
      </c>
      <c r="Y510" s="38">
        <v>1330.42</v>
      </c>
      <c r="Z510" s="38"/>
      <c r="AA510" s="2">
        <f>IFERROR(INDEX('Holiday Schedule'!$D$3:$D$24,MATCH(A510,'Holiday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13627.439999999999</v>
      </c>
      <c r="AE510" s="5">
        <f t="shared" si="59"/>
        <v>13627.439999999999</v>
      </c>
      <c r="AG510" s="2">
        <f t="shared" si="60"/>
        <v>5</v>
      </c>
      <c r="AH510" s="2">
        <f t="shared" si="61"/>
        <v>2026</v>
      </c>
      <c r="AJ510" s="5">
        <f t="shared" si="62"/>
        <v>1536.58</v>
      </c>
      <c r="AK510" s="2">
        <f t="shared" si="63"/>
        <v>5</v>
      </c>
    </row>
    <row r="511" spans="1:37">
      <c r="A511" s="17">
        <f>Total_All_Customers!A511</f>
        <v>46160</v>
      </c>
      <c r="B511" s="38">
        <v>1381.93</v>
      </c>
      <c r="C511" s="38">
        <v>1407.33</v>
      </c>
      <c r="D511" s="38">
        <v>1476.91</v>
      </c>
      <c r="E511" s="38">
        <v>1543.35</v>
      </c>
      <c r="F511" s="38">
        <v>1601.6</v>
      </c>
      <c r="G511" s="38">
        <v>1640.66</v>
      </c>
      <c r="H511" s="38">
        <v>1460.26</v>
      </c>
      <c r="I511" s="38">
        <v>600.39</v>
      </c>
      <c r="J511" s="38">
        <v>0</v>
      </c>
      <c r="K511" s="38">
        <v>0</v>
      </c>
      <c r="L511" s="38">
        <v>0</v>
      </c>
      <c r="M511" s="38">
        <v>0</v>
      </c>
      <c r="N511" s="38">
        <v>0</v>
      </c>
      <c r="O511" s="38">
        <v>0</v>
      </c>
      <c r="P511" s="38">
        <v>0</v>
      </c>
      <c r="Q511" s="38">
        <v>0</v>
      </c>
      <c r="R511" s="38">
        <v>0</v>
      </c>
      <c r="S511" s="38">
        <v>0</v>
      </c>
      <c r="T511" s="38">
        <v>0</v>
      </c>
      <c r="U511" s="38">
        <v>0</v>
      </c>
      <c r="V511" s="38">
        <v>0</v>
      </c>
      <c r="W511" s="38">
        <v>869.67</v>
      </c>
      <c r="X511" s="38">
        <v>1252.45</v>
      </c>
      <c r="Y511" s="38">
        <v>1366.82</v>
      </c>
      <c r="Z511" s="38"/>
      <c r="AA511" s="2">
        <f>IFERROR(INDEX('Holiday Schedule'!$D$3:$D$24,MATCH(A511,'Holiday Schedule'!$C$3:$C$24,0)),0)</f>
        <v>0</v>
      </c>
      <c r="AB511" s="2">
        <f t="shared" si="56"/>
        <v>2</v>
      </c>
      <c r="AC511" s="2">
        <f t="shared" si="57"/>
        <v>2722.51</v>
      </c>
      <c r="AD511" s="5">
        <f t="shared" si="58"/>
        <v>11878.86</v>
      </c>
      <c r="AE511" s="5">
        <f t="shared" si="59"/>
        <v>14601.37</v>
      </c>
      <c r="AG511" s="2">
        <f t="shared" si="60"/>
        <v>5</v>
      </c>
      <c r="AH511" s="2">
        <f t="shared" si="61"/>
        <v>2026</v>
      </c>
      <c r="AJ511" s="5">
        <f t="shared" si="62"/>
        <v>1640.66</v>
      </c>
      <c r="AK511" s="2">
        <f t="shared" si="63"/>
        <v>6</v>
      </c>
    </row>
    <row r="512" spans="1:37">
      <c r="A512" s="17">
        <f>Total_All_Customers!A512</f>
        <v>46161</v>
      </c>
      <c r="B512" s="38">
        <v>1436.47</v>
      </c>
      <c r="C512" s="38">
        <v>1486.87</v>
      </c>
      <c r="D512" s="38">
        <v>1557.06</v>
      </c>
      <c r="E512" s="38">
        <v>1617.52</v>
      </c>
      <c r="F512" s="38">
        <v>1682.48</v>
      </c>
      <c r="G512" s="38">
        <v>1691.31</v>
      </c>
      <c r="H512" s="38">
        <v>1447.32</v>
      </c>
      <c r="I512" s="38">
        <v>498.92</v>
      </c>
      <c r="J512" s="38">
        <v>0</v>
      </c>
      <c r="K512" s="38">
        <v>0</v>
      </c>
      <c r="L512" s="38">
        <v>0</v>
      </c>
      <c r="M512" s="38">
        <v>0</v>
      </c>
      <c r="N512" s="38">
        <v>0</v>
      </c>
      <c r="O512" s="38">
        <v>0</v>
      </c>
      <c r="P512" s="38">
        <v>0</v>
      </c>
      <c r="Q512" s="38">
        <v>0</v>
      </c>
      <c r="R512" s="38">
        <v>0</v>
      </c>
      <c r="S512" s="38">
        <v>0</v>
      </c>
      <c r="T512" s="38">
        <v>0</v>
      </c>
      <c r="U512" s="38">
        <v>0</v>
      </c>
      <c r="V512" s="38">
        <v>0</v>
      </c>
      <c r="W512" s="38">
        <v>938.24</v>
      </c>
      <c r="X512" s="38">
        <v>1317.38</v>
      </c>
      <c r="Y512" s="38">
        <v>1421.44</v>
      </c>
      <c r="Z512" s="38"/>
      <c r="AA512" s="2">
        <f>IFERROR(INDEX('Holiday Schedule'!$D$3:$D$24,MATCH(A512,'Holiday Schedule'!$C$3:$C$24,0)),0)</f>
        <v>0</v>
      </c>
      <c r="AB512" s="2">
        <f t="shared" si="56"/>
        <v>3</v>
      </c>
      <c r="AC512" s="2">
        <f t="shared" si="57"/>
        <v>2754.54</v>
      </c>
      <c r="AD512" s="5">
        <f t="shared" si="58"/>
        <v>12340.470000000001</v>
      </c>
      <c r="AE512" s="5">
        <f t="shared" si="59"/>
        <v>15095.01</v>
      </c>
      <c r="AG512" s="2">
        <f t="shared" si="60"/>
        <v>5</v>
      </c>
      <c r="AH512" s="2">
        <f t="shared" si="61"/>
        <v>2026</v>
      </c>
      <c r="AJ512" s="5">
        <f t="shared" si="62"/>
        <v>1691.31</v>
      </c>
      <c r="AK512" s="2">
        <f t="shared" si="63"/>
        <v>6</v>
      </c>
    </row>
    <row r="513" spans="1:37">
      <c r="A513" s="17">
        <f>Total_All_Customers!A513</f>
        <v>46162</v>
      </c>
      <c r="B513" s="38">
        <v>1477.69</v>
      </c>
      <c r="C513" s="38">
        <v>1552.02</v>
      </c>
      <c r="D513" s="38">
        <v>1562.5</v>
      </c>
      <c r="E513" s="38">
        <v>1645.1</v>
      </c>
      <c r="F513" s="38">
        <v>1702.17</v>
      </c>
      <c r="G513" s="38">
        <v>1720.19</v>
      </c>
      <c r="H513" s="38">
        <v>1599.74</v>
      </c>
      <c r="I513" s="38">
        <v>677.11</v>
      </c>
      <c r="J513" s="38">
        <v>0</v>
      </c>
      <c r="K513" s="38">
        <v>0</v>
      </c>
      <c r="L513" s="38">
        <v>0</v>
      </c>
      <c r="M513" s="38">
        <v>0</v>
      </c>
      <c r="N513" s="38">
        <v>0</v>
      </c>
      <c r="O513" s="38">
        <v>0</v>
      </c>
      <c r="P513" s="38">
        <v>0</v>
      </c>
      <c r="Q513" s="38">
        <v>0</v>
      </c>
      <c r="R513" s="38">
        <v>0</v>
      </c>
      <c r="S513" s="38">
        <v>0</v>
      </c>
      <c r="T513" s="38">
        <v>0</v>
      </c>
      <c r="U513" s="38">
        <v>0</v>
      </c>
      <c r="V513" s="38">
        <v>0</v>
      </c>
      <c r="W513" s="38">
        <v>981.52</v>
      </c>
      <c r="X513" s="38">
        <v>1377.68</v>
      </c>
      <c r="Y513" s="38">
        <v>1473.58</v>
      </c>
      <c r="Z513" s="38"/>
      <c r="AA513" s="2">
        <f>IFERROR(INDEX('Holiday Schedule'!$D$3:$D$24,MATCH(A513,'Holiday Schedule'!$C$3:$C$24,0)),0)</f>
        <v>0</v>
      </c>
      <c r="AB513" s="2">
        <f t="shared" si="56"/>
        <v>4</v>
      </c>
      <c r="AC513" s="2">
        <f t="shared" si="57"/>
        <v>3036.3100000000004</v>
      </c>
      <c r="AD513" s="5">
        <f t="shared" si="58"/>
        <v>12732.990000000002</v>
      </c>
      <c r="AE513" s="5">
        <f t="shared" si="59"/>
        <v>15769.300000000001</v>
      </c>
      <c r="AG513" s="2">
        <f t="shared" si="60"/>
        <v>5</v>
      </c>
      <c r="AH513" s="2">
        <f t="shared" si="61"/>
        <v>2026</v>
      </c>
      <c r="AJ513" s="5">
        <f t="shared" si="62"/>
        <v>1720.19</v>
      </c>
      <c r="AK513" s="2">
        <f t="shared" si="63"/>
        <v>6</v>
      </c>
    </row>
    <row r="514" spans="1:37">
      <c r="A514" s="17">
        <f>Total_All_Customers!A514</f>
        <v>46163</v>
      </c>
      <c r="B514" s="38">
        <v>1509.77</v>
      </c>
      <c r="C514" s="38">
        <v>1569.96</v>
      </c>
      <c r="D514" s="38">
        <v>1604.03</v>
      </c>
      <c r="E514" s="38">
        <v>1627.25</v>
      </c>
      <c r="F514" s="38">
        <v>1677.89</v>
      </c>
      <c r="G514" s="38">
        <v>1655.47</v>
      </c>
      <c r="H514" s="38">
        <v>1418.89</v>
      </c>
      <c r="I514" s="38">
        <v>528.82000000000005</v>
      </c>
      <c r="J514" s="38">
        <v>0</v>
      </c>
      <c r="K514" s="38">
        <v>0</v>
      </c>
      <c r="L514" s="38">
        <v>0</v>
      </c>
      <c r="M514" s="38">
        <v>0</v>
      </c>
      <c r="N514" s="38">
        <v>0</v>
      </c>
      <c r="O514" s="38">
        <v>0</v>
      </c>
      <c r="P514" s="38">
        <v>0</v>
      </c>
      <c r="Q514" s="38">
        <v>0</v>
      </c>
      <c r="R514" s="38">
        <v>0</v>
      </c>
      <c r="S514" s="38">
        <v>0</v>
      </c>
      <c r="T514" s="38">
        <v>0</v>
      </c>
      <c r="U514" s="38">
        <v>0</v>
      </c>
      <c r="V514" s="38">
        <v>0</v>
      </c>
      <c r="W514" s="38">
        <v>896.89</v>
      </c>
      <c r="X514" s="38">
        <v>1298.3499999999999</v>
      </c>
      <c r="Y514" s="38">
        <v>1403.77</v>
      </c>
      <c r="Z514" s="38"/>
      <c r="AA514" s="2">
        <f>IFERROR(INDEX('Holiday Schedule'!$D$3:$D$24,MATCH(A514,'Holiday Schedule'!$C$3:$C$24,0)),0)</f>
        <v>0</v>
      </c>
      <c r="AB514" s="2">
        <f t="shared" si="56"/>
        <v>5</v>
      </c>
      <c r="AC514" s="2">
        <f t="shared" si="57"/>
        <v>2724.06</v>
      </c>
      <c r="AD514" s="5">
        <f t="shared" si="58"/>
        <v>12467.03</v>
      </c>
      <c r="AE514" s="5">
        <f t="shared" si="59"/>
        <v>15191.09</v>
      </c>
      <c r="AG514" s="2">
        <f t="shared" si="60"/>
        <v>5</v>
      </c>
      <c r="AH514" s="2">
        <f t="shared" si="61"/>
        <v>2026</v>
      </c>
      <c r="AJ514" s="5">
        <f t="shared" si="62"/>
        <v>1677.89</v>
      </c>
      <c r="AK514" s="2">
        <f t="shared" si="63"/>
        <v>5</v>
      </c>
    </row>
    <row r="515" spans="1:37">
      <c r="A515" s="17">
        <f>Total_All_Customers!A515</f>
        <v>46164</v>
      </c>
      <c r="B515" s="38">
        <v>1475.59</v>
      </c>
      <c r="C515" s="38">
        <v>1532.05</v>
      </c>
      <c r="D515" s="38">
        <v>1626.36</v>
      </c>
      <c r="E515" s="38">
        <v>1696.62</v>
      </c>
      <c r="F515" s="38">
        <v>1763.58</v>
      </c>
      <c r="G515" s="38">
        <v>1784.95</v>
      </c>
      <c r="H515" s="38">
        <v>1467.92</v>
      </c>
      <c r="I515" s="38">
        <v>478.13</v>
      </c>
      <c r="J515" s="38">
        <v>0</v>
      </c>
      <c r="K515" s="38">
        <v>0</v>
      </c>
      <c r="L515" s="38">
        <v>0</v>
      </c>
      <c r="M515" s="38">
        <v>0</v>
      </c>
      <c r="N515" s="38">
        <v>0</v>
      </c>
      <c r="O515" s="38">
        <v>0</v>
      </c>
      <c r="P515" s="38">
        <v>0</v>
      </c>
      <c r="Q515" s="38">
        <v>0</v>
      </c>
      <c r="R515" s="38">
        <v>0</v>
      </c>
      <c r="S515" s="38">
        <v>0</v>
      </c>
      <c r="T515" s="38">
        <v>0</v>
      </c>
      <c r="U515" s="38">
        <v>0</v>
      </c>
      <c r="V515" s="38">
        <v>0</v>
      </c>
      <c r="W515" s="38">
        <v>925.13</v>
      </c>
      <c r="X515" s="38">
        <v>1335.99</v>
      </c>
      <c r="Y515" s="38">
        <v>1454.43</v>
      </c>
      <c r="Z515" s="38"/>
      <c r="AA515" s="2">
        <f>IFERROR(INDEX('Holiday Schedule'!$D$3:$D$24,MATCH(A515,'Holiday Schedule'!$C$3:$C$24,0)),0)</f>
        <v>0</v>
      </c>
      <c r="AB515" s="2">
        <f t="shared" si="56"/>
        <v>6</v>
      </c>
      <c r="AC515" s="2">
        <f t="shared" si="57"/>
        <v>2739.25</v>
      </c>
      <c r="AD515" s="5">
        <f t="shared" si="58"/>
        <v>12801.499999999998</v>
      </c>
      <c r="AE515" s="5">
        <f t="shared" si="59"/>
        <v>15540.749999999998</v>
      </c>
      <c r="AG515" s="2">
        <f t="shared" si="60"/>
        <v>5</v>
      </c>
      <c r="AH515" s="2">
        <f t="shared" si="61"/>
        <v>2026</v>
      </c>
      <c r="AJ515" s="5">
        <f t="shared" si="62"/>
        <v>1784.95</v>
      </c>
      <c r="AK515" s="2">
        <f t="shared" si="63"/>
        <v>6</v>
      </c>
    </row>
    <row r="516" spans="1:37">
      <c r="A516" s="17">
        <f>Total_All_Customers!A516</f>
        <v>46165</v>
      </c>
      <c r="B516" s="38">
        <v>1515.69</v>
      </c>
      <c r="C516" s="38">
        <v>1560.33</v>
      </c>
      <c r="D516" s="38">
        <v>1631.76</v>
      </c>
      <c r="E516" s="38">
        <v>1690.38</v>
      </c>
      <c r="F516" s="38">
        <v>1712.45</v>
      </c>
      <c r="G516" s="38">
        <v>1609.03</v>
      </c>
      <c r="H516" s="38">
        <v>1214.92</v>
      </c>
      <c r="I516" s="38">
        <v>376.44</v>
      </c>
      <c r="J516" s="38">
        <v>0</v>
      </c>
      <c r="K516" s="38">
        <v>0</v>
      </c>
      <c r="L516" s="38">
        <v>0</v>
      </c>
      <c r="M516" s="38">
        <v>0</v>
      </c>
      <c r="N516" s="38">
        <v>0</v>
      </c>
      <c r="O516" s="38">
        <v>0</v>
      </c>
      <c r="P516" s="38">
        <v>0</v>
      </c>
      <c r="Q516" s="38">
        <v>0</v>
      </c>
      <c r="R516" s="38">
        <v>0</v>
      </c>
      <c r="S516" s="38">
        <v>0</v>
      </c>
      <c r="T516" s="38">
        <v>0</v>
      </c>
      <c r="U516" s="38">
        <v>0</v>
      </c>
      <c r="V516" s="38">
        <v>0</v>
      </c>
      <c r="W516" s="38">
        <v>907.79</v>
      </c>
      <c r="X516" s="38">
        <v>1314.18</v>
      </c>
      <c r="Y516" s="38">
        <v>1468.43</v>
      </c>
      <c r="Z516" s="38"/>
      <c r="AA516" s="2">
        <f>IFERROR(INDEX('Holiday Schedule'!$D$3:$D$24,MATCH(A516,'Holiday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15001.400000000001</v>
      </c>
      <c r="AE516" s="5">
        <f t="shared" si="59"/>
        <v>15001.400000000001</v>
      </c>
      <c r="AG516" s="2">
        <f t="shared" si="60"/>
        <v>5</v>
      </c>
      <c r="AH516" s="2">
        <f t="shared" si="61"/>
        <v>2026</v>
      </c>
      <c r="AJ516" s="5">
        <f t="shared" si="62"/>
        <v>1712.45</v>
      </c>
      <c r="AK516" s="2">
        <f t="shared" si="63"/>
        <v>5</v>
      </c>
    </row>
    <row r="517" spans="1:37">
      <c r="A517" s="17">
        <f>Total_All_Customers!A517</f>
        <v>46166</v>
      </c>
      <c r="B517" s="38">
        <v>1519.75</v>
      </c>
      <c r="C517" s="38">
        <v>1569.1</v>
      </c>
      <c r="D517" s="38">
        <v>1625.13</v>
      </c>
      <c r="E517" s="38">
        <v>1668.39</v>
      </c>
      <c r="F517" s="38">
        <v>1704.8</v>
      </c>
      <c r="G517" s="38">
        <v>1645.25</v>
      </c>
      <c r="H517" s="38">
        <v>1396.81</v>
      </c>
      <c r="I517" s="38">
        <v>564.04</v>
      </c>
      <c r="J517" s="38">
        <v>0</v>
      </c>
      <c r="K517" s="38">
        <v>0</v>
      </c>
      <c r="L517" s="38">
        <v>0</v>
      </c>
      <c r="M517" s="38">
        <v>0</v>
      </c>
      <c r="N517" s="38">
        <v>0</v>
      </c>
      <c r="O517" s="38">
        <v>0</v>
      </c>
      <c r="P517" s="38">
        <v>0</v>
      </c>
      <c r="Q517" s="38">
        <v>0</v>
      </c>
      <c r="R517" s="38">
        <v>0</v>
      </c>
      <c r="S517" s="38">
        <v>0</v>
      </c>
      <c r="T517" s="38">
        <v>0</v>
      </c>
      <c r="U517" s="38">
        <v>0</v>
      </c>
      <c r="V517" s="38">
        <v>0</v>
      </c>
      <c r="W517" s="38">
        <v>755.8</v>
      </c>
      <c r="X517" s="38">
        <v>1374.57</v>
      </c>
      <c r="Y517" s="38">
        <v>1474.24</v>
      </c>
      <c r="Z517" s="38"/>
      <c r="AA517" s="2">
        <f>IFERROR(INDEX('Holiday Schedule'!$D$3:$D$24,MATCH(A517,'Holiday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15297.88</v>
      </c>
      <c r="AE517" s="5">
        <f t="shared" si="59"/>
        <v>15297.88</v>
      </c>
      <c r="AG517" s="2">
        <f t="shared" si="60"/>
        <v>5</v>
      </c>
      <c r="AH517" s="2">
        <f t="shared" si="61"/>
        <v>2026</v>
      </c>
      <c r="AJ517" s="5">
        <f t="shared" si="62"/>
        <v>1704.8</v>
      </c>
      <c r="AK517" s="2">
        <f t="shared" si="63"/>
        <v>5</v>
      </c>
    </row>
    <row r="518" spans="1:37">
      <c r="A518" s="17">
        <f>Total_All_Customers!A518</f>
        <v>46167</v>
      </c>
      <c r="B518" s="38">
        <v>1554.29</v>
      </c>
      <c r="C518" s="38">
        <v>1589.96</v>
      </c>
      <c r="D518" s="38">
        <v>1637.08</v>
      </c>
      <c r="E518" s="38">
        <v>1691.97</v>
      </c>
      <c r="F518" s="38">
        <v>1715.17</v>
      </c>
      <c r="G518" s="38">
        <v>1692.03</v>
      </c>
      <c r="H518" s="38">
        <v>1579.93</v>
      </c>
      <c r="I518" s="38">
        <v>826.64</v>
      </c>
      <c r="J518" s="38">
        <v>0</v>
      </c>
      <c r="K518" s="38">
        <v>0</v>
      </c>
      <c r="L518" s="38">
        <v>0</v>
      </c>
      <c r="M518" s="38">
        <v>0</v>
      </c>
      <c r="N518" s="38">
        <v>0</v>
      </c>
      <c r="O518" s="38">
        <v>0</v>
      </c>
      <c r="P518" s="38">
        <v>0</v>
      </c>
      <c r="Q518" s="38">
        <v>0</v>
      </c>
      <c r="R518" s="38">
        <v>0</v>
      </c>
      <c r="S518" s="38">
        <v>0</v>
      </c>
      <c r="T518" s="38">
        <v>0</v>
      </c>
      <c r="U518" s="38">
        <v>0</v>
      </c>
      <c r="V518" s="38">
        <v>0</v>
      </c>
      <c r="W518" s="38">
        <v>950.91</v>
      </c>
      <c r="X518" s="38">
        <v>1340.37</v>
      </c>
      <c r="Y518" s="38">
        <v>1421.61</v>
      </c>
      <c r="Z518" s="38"/>
      <c r="AA518" s="2">
        <f>IFERROR(INDEX('Holiday Schedule'!$D$3:$D$24,MATCH(A518,'Holiday Schedule'!$C$3:$C$24,0)),0)</f>
        <v>0</v>
      </c>
      <c r="AB518" s="2">
        <f t="shared" si="56"/>
        <v>2</v>
      </c>
      <c r="AC518" s="2">
        <f t="shared" si="57"/>
        <v>3117.92</v>
      </c>
      <c r="AD518" s="5">
        <f t="shared" si="58"/>
        <v>12882.039999999999</v>
      </c>
      <c r="AE518" s="5">
        <f t="shared" si="59"/>
        <v>15999.96</v>
      </c>
      <c r="AG518" s="2">
        <f t="shared" si="60"/>
        <v>5</v>
      </c>
      <c r="AH518" s="2">
        <f t="shared" si="61"/>
        <v>2026</v>
      </c>
      <c r="AJ518" s="5">
        <f t="shared" si="62"/>
        <v>1715.17</v>
      </c>
      <c r="AK518" s="2">
        <f t="shared" si="63"/>
        <v>5</v>
      </c>
    </row>
    <row r="519" spans="1:37">
      <c r="A519" s="17">
        <f>Total_All_Customers!A519</f>
        <v>46168</v>
      </c>
      <c r="B519" s="38">
        <v>1503.42</v>
      </c>
      <c r="C519" s="38">
        <v>1564.3</v>
      </c>
      <c r="D519" s="38">
        <v>1632.58</v>
      </c>
      <c r="E519" s="38">
        <v>1704.35</v>
      </c>
      <c r="F519" s="38">
        <v>1755.05</v>
      </c>
      <c r="G519" s="38">
        <v>1748.87</v>
      </c>
      <c r="H519" s="38">
        <v>1468.28</v>
      </c>
      <c r="I519" s="38">
        <v>496.45</v>
      </c>
      <c r="J519" s="38">
        <v>0</v>
      </c>
      <c r="K519" s="38">
        <v>0</v>
      </c>
      <c r="L519" s="38">
        <v>0</v>
      </c>
      <c r="M519" s="38">
        <v>0</v>
      </c>
      <c r="N519" s="38">
        <v>0</v>
      </c>
      <c r="O519" s="38">
        <v>0</v>
      </c>
      <c r="P519" s="38">
        <v>0</v>
      </c>
      <c r="Q519" s="38">
        <v>0</v>
      </c>
      <c r="R519" s="38">
        <v>0</v>
      </c>
      <c r="S519" s="38">
        <v>0</v>
      </c>
      <c r="T519" s="38">
        <v>0</v>
      </c>
      <c r="U519" s="38">
        <v>0</v>
      </c>
      <c r="V519" s="38">
        <v>0</v>
      </c>
      <c r="W519" s="38">
        <v>991.58</v>
      </c>
      <c r="X519" s="38">
        <v>1392.36</v>
      </c>
      <c r="Y519" s="38">
        <v>1473.82</v>
      </c>
      <c r="Z519" s="38"/>
      <c r="AA519" s="2">
        <f>IFERROR(INDEX('Holiday Schedule'!$D$3:$D$24,MATCH(A519,'Holiday Schedule'!$C$3:$C$24,0)),0)</f>
        <v>0</v>
      </c>
      <c r="AB519" s="2">
        <f t="shared" si="56"/>
        <v>3</v>
      </c>
      <c r="AC519" s="2">
        <f t="shared" si="57"/>
        <v>2880.39</v>
      </c>
      <c r="AD519" s="5">
        <f t="shared" si="58"/>
        <v>12850.670000000002</v>
      </c>
      <c r="AE519" s="5">
        <f t="shared" si="59"/>
        <v>15731.060000000001</v>
      </c>
      <c r="AG519" s="2">
        <f t="shared" si="60"/>
        <v>5</v>
      </c>
      <c r="AH519" s="2">
        <f t="shared" si="61"/>
        <v>2026</v>
      </c>
      <c r="AJ519" s="5">
        <f t="shared" si="62"/>
        <v>1755.05</v>
      </c>
      <c r="AK519" s="2">
        <f t="shared" si="63"/>
        <v>5</v>
      </c>
    </row>
    <row r="520" spans="1:37">
      <c r="A520" s="17">
        <f>Total_All_Customers!A520</f>
        <v>46169</v>
      </c>
      <c r="B520" s="38">
        <v>1539.62</v>
      </c>
      <c r="C520" s="38">
        <v>1603.82</v>
      </c>
      <c r="D520" s="38">
        <v>1640.18</v>
      </c>
      <c r="E520" s="38">
        <v>1672.1</v>
      </c>
      <c r="F520" s="38">
        <v>1701.88</v>
      </c>
      <c r="G520" s="38">
        <v>1682.6</v>
      </c>
      <c r="H520" s="38">
        <v>1490.43</v>
      </c>
      <c r="I520" s="38">
        <v>540.39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992.44</v>
      </c>
      <c r="X520" s="38">
        <v>1420.91</v>
      </c>
      <c r="Y520" s="38">
        <v>1518.5</v>
      </c>
      <c r="Z520" s="38"/>
      <c r="AA520" s="2">
        <f>IFERROR(INDEX('Holiday Schedule'!$D$3:$D$24,MATCH(A520,'Holiday Schedule'!$C$3:$C$24,0)),0)</f>
        <v>0</v>
      </c>
      <c r="AB520" s="2">
        <f t="shared" si="56"/>
        <v>4</v>
      </c>
      <c r="AC520" s="2">
        <f t="shared" si="57"/>
        <v>2953.74</v>
      </c>
      <c r="AD520" s="5">
        <f t="shared" si="58"/>
        <v>12849.13</v>
      </c>
      <c r="AE520" s="5">
        <f t="shared" si="59"/>
        <v>15802.869999999999</v>
      </c>
      <c r="AG520" s="2">
        <f t="shared" si="60"/>
        <v>5</v>
      </c>
      <c r="AH520" s="2">
        <f t="shared" si="61"/>
        <v>2026</v>
      </c>
      <c r="AJ520" s="5">
        <f t="shared" si="62"/>
        <v>1701.88</v>
      </c>
      <c r="AK520" s="2">
        <f t="shared" si="63"/>
        <v>5</v>
      </c>
    </row>
    <row r="521" spans="1:37">
      <c r="A521" s="17">
        <f>Total_All_Customers!A521</f>
        <v>46170</v>
      </c>
      <c r="B521" s="38">
        <v>1882.1</v>
      </c>
      <c r="C521" s="38">
        <v>1967.55</v>
      </c>
      <c r="D521" s="38">
        <v>2053.0100000000002</v>
      </c>
      <c r="E521" s="38">
        <v>2097.66</v>
      </c>
      <c r="F521" s="38">
        <v>2152.96</v>
      </c>
      <c r="G521" s="38">
        <v>2162.2399999999998</v>
      </c>
      <c r="H521" s="38">
        <v>1978.57</v>
      </c>
      <c r="I521" s="38">
        <v>922.15</v>
      </c>
      <c r="J521" s="38">
        <v>0</v>
      </c>
      <c r="K521" s="38">
        <v>0</v>
      </c>
      <c r="L521" s="38">
        <v>0</v>
      </c>
      <c r="M521" s="38">
        <v>0</v>
      </c>
      <c r="N521" s="38">
        <v>0</v>
      </c>
      <c r="O521" s="38">
        <v>0</v>
      </c>
      <c r="P521" s="38">
        <v>0</v>
      </c>
      <c r="Q521" s="38">
        <v>0</v>
      </c>
      <c r="R521" s="38">
        <v>0</v>
      </c>
      <c r="S521" s="38">
        <v>0</v>
      </c>
      <c r="T521" s="38">
        <v>0</v>
      </c>
      <c r="U521" s="38">
        <v>0</v>
      </c>
      <c r="V521" s="38">
        <v>0</v>
      </c>
      <c r="W521" s="38">
        <v>1100.1500000000001</v>
      </c>
      <c r="X521" s="38">
        <v>1586.25</v>
      </c>
      <c r="Y521" s="38">
        <v>1742.7</v>
      </c>
      <c r="Z521" s="38"/>
      <c r="AA521" s="2">
        <f>IFERROR(INDEX('Holiday Schedule'!$D$3:$D$24,MATCH(A521,'Holiday Schedule'!$C$3:$C$24,0)),0)</f>
        <v>0</v>
      </c>
      <c r="AB521" s="2">
        <f t="shared" si="56"/>
        <v>5</v>
      </c>
      <c r="AC521" s="2">
        <f t="shared" si="57"/>
        <v>3608.55</v>
      </c>
      <c r="AD521" s="5">
        <f t="shared" si="58"/>
        <v>16036.79</v>
      </c>
      <c r="AE521" s="5">
        <f t="shared" si="59"/>
        <v>19645.34</v>
      </c>
      <c r="AG521" s="2">
        <f t="shared" si="60"/>
        <v>5</v>
      </c>
      <c r="AH521" s="2">
        <f t="shared" si="61"/>
        <v>2026</v>
      </c>
      <c r="AJ521" s="5">
        <f t="shared" si="62"/>
        <v>2162.2399999999998</v>
      </c>
      <c r="AK521" s="2">
        <f t="shared" si="63"/>
        <v>6</v>
      </c>
    </row>
    <row r="522" spans="1:37">
      <c r="A522" s="17">
        <f>Total_All_Customers!A522</f>
        <v>46171</v>
      </c>
      <c r="B522" s="38">
        <v>1849.34</v>
      </c>
      <c r="C522" s="38">
        <v>1935.98</v>
      </c>
      <c r="D522" s="38">
        <v>2017.27</v>
      </c>
      <c r="E522" s="38">
        <v>2109.94</v>
      </c>
      <c r="F522" s="38">
        <v>2162.65</v>
      </c>
      <c r="G522" s="38">
        <v>2189.02</v>
      </c>
      <c r="H522" s="38">
        <v>1944.84</v>
      </c>
      <c r="I522" s="38">
        <v>877.39</v>
      </c>
      <c r="J522" s="38">
        <v>0</v>
      </c>
      <c r="K522" s="38">
        <v>0</v>
      </c>
      <c r="L522" s="38">
        <v>0</v>
      </c>
      <c r="M522" s="38">
        <v>0</v>
      </c>
      <c r="N522" s="38">
        <v>0</v>
      </c>
      <c r="O522" s="38">
        <v>0</v>
      </c>
      <c r="P522" s="38">
        <v>0</v>
      </c>
      <c r="Q522" s="38">
        <v>0</v>
      </c>
      <c r="R522" s="38">
        <v>0</v>
      </c>
      <c r="S522" s="38">
        <v>0</v>
      </c>
      <c r="T522" s="38">
        <v>0</v>
      </c>
      <c r="U522" s="38">
        <v>0</v>
      </c>
      <c r="V522" s="38">
        <v>0</v>
      </c>
      <c r="W522" s="38">
        <v>1096.79</v>
      </c>
      <c r="X522" s="38">
        <v>1636.3</v>
      </c>
      <c r="Y522" s="38">
        <v>1792.87</v>
      </c>
      <c r="Z522" s="38"/>
      <c r="AA522" s="2">
        <f>IFERROR(INDEX('Holiday Schedule'!$D$3:$D$24,MATCH(A522,'Holiday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3610.4799999999996</v>
      </c>
      <c r="AD522" s="5">
        <f t="shared" ref="AD522:AD585" si="66">AE522-AC522</f>
        <v>16001.91</v>
      </c>
      <c r="AE522" s="5">
        <f t="shared" ref="AE522:AE585" si="67">SUM(B522:Y522)</f>
        <v>19612.39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2189.02</v>
      </c>
      <c r="AK522" s="2">
        <f t="shared" ref="AK522:AK585" si="71">IF(AE522&gt;0,INDEX(B$8:Y$8,MATCH(AJ522,B522:Y522,0)),"")</f>
        <v>6</v>
      </c>
    </row>
    <row r="523" spans="1:37">
      <c r="A523" s="17">
        <f>Total_All_Customers!A523</f>
        <v>46172</v>
      </c>
      <c r="B523" s="38">
        <v>1926.09</v>
      </c>
      <c r="C523" s="38">
        <v>1997.91</v>
      </c>
      <c r="D523" s="38">
        <v>2077.81</v>
      </c>
      <c r="E523" s="38">
        <v>2154.08</v>
      </c>
      <c r="F523" s="38">
        <v>2185.41</v>
      </c>
      <c r="G523" s="38">
        <v>2127.94</v>
      </c>
      <c r="H523" s="38">
        <v>1924.93</v>
      </c>
      <c r="I523" s="38">
        <v>956.21</v>
      </c>
      <c r="J523" s="38">
        <v>0</v>
      </c>
      <c r="K523" s="38">
        <v>0</v>
      </c>
      <c r="L523" s="38">
        <v>0</v>
      </c>
      <c r="M523" s="38">
        <v>0</v>
      </c>
      <c r="N523" s="38">
        <v>0</v>
      </c>
      <c r="O523" s="38">
        <v>0</v>
      </c>
      <c r="P523" s="38">
        <v>0</v>
      </c>
      <c r="Q523" s="38">
        <v>0</v>
      </c>
      <c r="R523" s="38">
        <v>0</v>
      </c>
      <c r="S523" s="38">
        <v>0</v>
      </c>
      <c r="T523" s="38">
        <v>0</v>
      </c>
      <c r="U523" s="38">
        <v>0</v>
      </c>
      <c r="V523" s="38">
        <v>0</v>
      </c>
      <c r="W523" s="38">
        <v>1134.25</v>
      </c>
      <c r="X523" s="38">
        <v>1697.33</v>
      </c>
      <c r="Y523" s="38">
        <v>1875.7</v>
      </c>
      <c r="Z523" s="38"/>
      <c r="AA523" s="2">
        <f>IFERROR(INDEX('Holiday Schedule'!$D$3:$D$24,MATCH(A523,'Holiday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20057.66</v>
      </c>
      <c r="AE523" s="5">
        <f t="shared" si="67"/>
        <v>20057.66</v>
      </c>
      <c r="AG523" s="2">
        <f t="shared" si="68"/>
        <v>5</v>
      </c>
      <c r="AH523" s="2">
        <f t="shared" si="69"/>
        <v>2026</v>
      </c>
      <c r="AJ523" s="5">
        <f t="shared" si="70"/>
        <v>2185.41</v>
      </c>
      <c r="AK523" s="2">
        <f t="shared" si="71"/>
        <v>5</v>
      </c>
    </row>
    <row r="524" spans="1:37">
      <c r="A524" s="17">
        <f>Total_All_Customers!A524</f>
        <v>46173</v>
      </c>
      <c r="B524" s="38">
        <v>2010.37</v>
      </c>
      <c r="C524" s="38">
        <v>2094.0300000000002</v>
      </c>
      <c r="D524" s="38">
        <v>2186.67</v>
      </c>
      <c r="E524" s="38">
        <v>2253.02</v>
      </c>
      <c r="F524" s="38">
        <v>2294.64</v>
      </c>
      <c r="G524" s="38">
        <v>2197.36</v>
      </c>
      <c r="H524" s="38">
        <v>1696.63</v>
      </c>
      <c r="I524" s="38">
        <v>580.86</v>
      </c>
      <c r="J524" s="38">
        <v>0</v>
      </c>
      <c r="K524" s="38">
        <v>0</v>
      </c>
      <c r="L524" s="38">
        <v>0</v>
      </c>
      <c r="M524" s="38">
        <v>0</v>
      </c>
      <c r="N524" s="38">
        <v>0</v>
      </c>
      <c r="O524" s="38">
        <v>0</v>
      </c>
      <c r="P524" s="38">
        <v>0</v>
      </c>
      <c r="Q524" s="38">
        <v>0</v>
      </c>
      <c r="R524" s="38">
        <v>0</v>
      </c>
      <c r="S524" s="38">
        <v>0</v>
      </c>
      <c r="T524" s="38">
        <v>0</v>
      </c>
      <c r="U524" s="38">
        <v>0</v>
      </c>
      <c r="V524" s="38">
        <v>0</v>
      </c>
      <c r="W524" s="38">
        <v>928.41</v>
      </c>
      <c r="X524" s="38">
        <v>1673.34</v>
      </c>
      <c r="Y524" s="38">
        <v>1832</v>
      </c>
      <c r="Z524" s="38"/>
      <c r="AA524" s="2">
        <f>IFERROR(INDEX('Holiday Schedule'!$D$3:$D$24,MATCH(A524,'Holiday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19747.330000000002</v>
      </c>
      <c r="AE524" s="5">
        <f t="shared" si="67"/>
        <v>19747.330000000002</v>
      </c>
      <c r="AG524" s="2">
        <f t="shared" si="68"/>
        <v>5</v>
      </c>
      <c r="AH524" s="2">
        <f t="shared" si="69"/>
        <v>2026</v>
      </c>
      <c r="AJ524" s="5">
        <f t="shared" si="70"/>
        <v>2294.64</v>
      </c>
      <c r="AK524" s="2">
        <f t="shared" si="71"/>
        <v>5</v>
      </c>
    </row>
    <row r="525" spans="1:37">
      <c r="A525" s="17">
        <f>Total_All_Customers!A525</f>
        <v>46174</v>
      </c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2">
        <f>IFERROR(INDEX('Holiday Schedule'!$D$3:$D$24,MATCH(A525,'Holiday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</row>
    <row r="526" spans="1:37">
      <c r="A526" s="17">
        <f>Total_All_Customers!A526</f>
        <v>46175</v>
      </c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2">
        <f>IFERROR(INDEX('Holiday Schedule'!$D$3:$D$24,MATCH(A526,'Holiday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</row>
    <row r="527" spans="1:37">
      <c r="A527" s="17">
        <f>Total_All_Customers!A527</f>
        <v>46176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2">
        <f>IFERROR(INDEX('Holiday Schedule'!$D$3:$D$24,MATCH(A527,'Holiday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</row>
    <row r="528" spans="1:37">
      <c r="A528" s="17">
        <f>Total_All_Customers!A528</f>
        <v>46177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2">
        <f>IFERROR(INDEX('Holiday Schedule'!$D$3:$D$24,MATCH(A528,'Holiday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</row>
    <row r="529" spans="1:37">
      <c r="A529" s="17">
        <f>Total_All_Customers!A529</f>
        <v>46178</v>
      </c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2">
        <f>IFERROR(INDEX('Holiday Schedule'!$D$3:$D$24,MATCH(A529,'Holiday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</row>
    <row r="530" spans="1:37">
      <c r="A530" s="17">
        <f>Total_All_Customers!A530</f>
        <v>46179</v>
      </c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2">
        <f>IFERROR(INDEX('Holiday Schedule'!$D$3:$D$24,MATCH(A530,'Holiday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</row>
    <row r="531" spans="1:37">
      <c r="A531" s="17">
        <f>Total_All_Customers!A531</f>
        <v>46180</v>
      </c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2">
        <f>IFERROR(INDEX('Holiday Schedule'!$D$3:$D$24,MATCH(A531,'Holiday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</row>
    <row r="532" spans="1:37">
      <c r="A532" s="17">
        <f>Total_All_Customers!A532</f>
        <v>46181</v>
      </c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2">
        <f>IFERROR(INDEX('Holiday Schedule'!$D$3:$D$24,MATCH(A532,'Holiday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</row>
    <row r="533" spans="1:37">
      <c r="A533" s="17">
        <f>Total_All_Customers!A533</f>
        <v>46182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2">
        <f>IFERROR(INDEX('Holiday Schedule'!$D$3:$D$24,MATCH(A533,'Holiday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</row>
    <row r="534" spans="1:37">
      <c r="A534" s="17">
        <f>Total_All_Customers!A534</f>
        <v>46183</v>
      </c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2">
        <f>IFERROR(INDEX('Holiday Schedule'!$D$3:$D$24,MATCH(A534,'Holiday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</row>
    <row r="535" spans="1:37">
      <c r="A535" s="17">
        <f>Total_All_Customers!A535</f>
        <v>46184</v>
      </c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2">
        <f>IFERROR(INDEX('Holiday Schedule'!$D$3:$D$24,MATCH(A535,'Holiday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</row>
    <row r="536" spans="1:37">
      <c r="A536" s="17">
        <f>Total_All_Customers!A536</f>
        <v>46185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2">
        <f>IFERROR(INDEX('Holiday Schedule'!$D$3:$D$24,MATCH(A536,'Holiday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</row>
    <row r="537" spans="1:37">
      <c r="A537" s="17">
        <f>Total_All_Customers!A537</f>
        <v>46186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2">
        <f>IFERROR(INDEX('Holiday Schedule'!$D$3:$D$24,MATCH(A537,'Holiday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</row>
    <row r="538" spans="1:37">
      <c r="A538" s="17">
        <f>Total_All_Customers!A538</f>
        <v>46187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2">
        <f>IFERROR(INDEX('Holiday Schedule'!$D$3:$D$24,MATCH(A538,'Holiday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</row>
    <row r="539" spans="1:37">
      <c r="A539" s="17">
        <f>Total_All_Customers!A539</f>
        <v>46188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2">
        <f>IFERROR(INDEX('Holiday Schedule'!$D$3:$D$24,MATCH(A539,'Holiday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</row>
    <row r="540" spans="1:37">
      <c r="A540" s="17">
        <f>Total_All_Customers!A540</f>
        <v>46189</v>
      </c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2">
        <f>IFERROR(INDEX('Holiday Schedule'!$D$3:$D$24,MATCH(A540,'Holiday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</row>
    <row r="541" spans="1:37">
      <c r="A541" s="17">
        <f>Total_All_Customers!A541</f>
        <v>46190</v>
      </c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2">
        <f>IFERROR(INDEX('Holiday Schedule'!$D$3:$D$24,MATCH(A541,'Holiday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</row>
    <row r="542" spans="1:37">
      <c r="A542" s="17">
        <f>Total_All_Customers!A542</f>
        <v>46191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2">
        <f>IFERROR(INDEX('Holiday Schedule'!$D$3:$D$24,MATCH(A542,'Holiday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</row>
    <row r="543" spans="1:37">
      <c r="A543" s="17">
        <f>Total_All_Customers!A543</f>
        <v>46192</v>
      </c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2">
        <f>IFERROR(INDEX('Holiday Schedule'!$D$3:$D$24,MATCH(A543,'Holiday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</row>
    <row r="544" spans="1:37">
      <c r="A544" s="17">
        <f>Total_All_Customers!A544</f>
        <v>46193</v>
      </c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2">
        <f>IFERROR(INDEX('Holiday Schedule'!$D$3:$D$24,MATCH(A544,'Holiday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</row>
    <row r="545" spans="1:37">
      <c r="A545" s="17">
        <f>Total_All_Customers!A545</f>
        <v>46194</v>
      </c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2">
        <f>IFERROR(INDEX('Holiday Schedule'!$D$3:$D$24,MATCH(A545,'Holiday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</row>
    <row r="546" spans="1:37">
      <c r="A546" s="17">
        <f>Total_All_Customers!A546</f>
        <v>46195</v>
      </c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2">
        <f>IFERROR(INDEX('Holiday Schedule'!$D$3:$D$24,MATCH(A546,'Holiday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</row>
    <row r="547" spans="1:37">
      <c r="A547" s="17">
        <f>Total_All_Customers!A547</f>
        <v>46196</v>
      </c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2">
        <f>IFERROR(INDEX('Holiday Schedule'!$D$3:$D$24,MATCH(A547,'Holiday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</row>
    <row r="548" spans="1:37">
      <c r="A548" s="17">
        <f>Total_All_Customers!A548</f>
        <v>46197</v>
      </c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2">
        <f>IFERROR(INDEX('Holiday Schedule'!$D$3:$D$24,MATCH(A548,'Holiday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</row>
    <row r="549" spans="1:37">
      <c r="A549" s="17">
        <f>Total_All_Customers!A549</f>
        <v>46198</v>
      </c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2">
        <f>IFERROR(INDEX('Holiday Schedule'!$D$3:$D$24,MATCH(A549,'Holiday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</row>
    <row r="550" spans="1:37">
      <c r="A550" s="17">
        <f>Total_All_Customers!A550</f>
        <v>46199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2">
        <f>IFERROR(INDEX('Holiday Schedule'!$D$3:$D$24,MATCH(A550,'Holiday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</row>
    <row r="551" spans="1:37">
      <c r="A551" s="17">
        <f>Total_All_Customers!A551</f>
        <v>46200</v>
      </c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2">
        <f>IFERROR(INDEX('Holiday Schedule'!$D$3:$D$24,MATCH(A551,'Holiday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</row>
    <row r="552" spans="1:37">
      <c r="A552" s="17">
        <f>Total_All_Customers!A552</f>
        <v>46201</v>
      </c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2">
        <f>IFERROR(INDEX('Holiday Schedule'!$D$3:$D$24,MATCH(A552,'Holiday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</row>
    <row r="553" spans="1:37">
      <c r="A553" s="17">
        <f>Total_All_Customers!A553</f>
        <v>46202</v>
      </c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2">
        <f>IFERROR(INDEX('Holiday Schedule'!$D$3:$D$24,MATCH(A553,'Holiday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</row>
    <row r="554" spans="1:37">
      <c r="A554" s="17">
        <f>Total_All_Customers!A554</f>
        <v>46203</v>
      </c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2">
        <f>IFERROR(INDEX('Holiday Schedule'!$D$3:$D$24,MATCH(A554,'Holiday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</row>
    <row r="555" spans="1:37">
      <c r="A555" s="17">
        <f>Total_All_Customers!A555</f>
        <v>46204</v>
      </c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2">
        <f>IFERROR(INDEX('Holiday Schedule'!$D$3:$D$24,MATCH(A555,'Holiday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</row>
    <row r="556" spans="1:37">
      <c r="A556" s="17">
        <f>Total_All_Customers!A556</f>
        <v>46205</v>
      </c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2">
        <f>IFERROR(INDEX('Holiday Schedule'!$D$3:$D$24,MATCH(A556,'Holiday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</row>
    <row r="557" spans="1:37">
      <c r="A557" s="17">
        <f>Total_All_Customers!A557</f>
        <v>46206</v>
      </c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2">
        <f>IFERROR(INDEX('Holiday Schedule'!$D$3:$D$24,MATCH(A557,'Holiday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</row>
    <row r="558" spans="1:37">
      <c r="A558" s="17">
        <f>Total_All_Customers!A558</f>
        <v>46207</v>
      </c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2">
        <f>IFERROR(INDEX('Holiday Schedule'!$D$3:$D$24,MATCH(A558,'Holiday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</row>
    <row r="559" spans="1:37">
      <c r="A559" s="17">
        <f>Total_All_Customers!A559</f>
        <v>46208</v>
      </c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2">
        <f>IFERROR(INDEX('Holiday Schedule'!$D$3:$D$24,MATCH(A559,'Holiday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</row>
    <row r="560" spans="1:37">
      <c r="A560" s="17">
        <f>Total_All_Customers!A560</f>
        <v>46209</v>
      </c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2">
        <f>IFERROR(INDEX('Holiday Schedule'!$D$3:$D$24,MATCH(A560,'Holiday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</row>
    <row r="561" spans="1:37">
      <c r="A561" s="17">
        <f>Total_All_Customers!A561</f>
        <v>46210</v>
      </c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2">
        <f>IFERROR(INDEX('Holiday Schedule'!$D$3:$D$24,MATCH(A561,'Holiday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</row>
    <row r="562" spans="1:37">
      <c r="A562" s="17">
        <f>Total_All_Customers!A562</f>
        <v>46211</v>
      </c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2">
        <f>IFERROR(INDEX('Holiday Schedule'!$D$3:$D$24,MATCH(A562,'Holiday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</row>
    <row r="563" spans="1:37">
      <c r="A563" s="17">
        <f>Total_All_Customers!A563</f>
        <v>46212</v>
      </c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2">
        <f>IFERROR(INDEX('Holiday Schedule'!$D$3:$D$24,MATCH(A563,'Holiday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</row>
    <row r="564" spans="1:37">
      <c r="A564" s="17">
        <f>Total_All_Customers!A564</f>
        <v>46213</v>
      </c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2">
        <f>IFERROR(INDEX('Holiday Schedule'!$D$3:$D$24,MATCH(A564,'Holiday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</row>
    <row r="565" spans="1:37">
      <c r="A565" s="17">
        <f>Total_All_Customers!A565</f>
        <v>46214</v>
      </c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2">
        <f>IFERROR(INDEX('Holiday Schedule'!$D$3:$D$24,MATCH(A565,'Holiday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</row>
    <row r="566" spans="1:37">
      <c r="A566" s="17">
        <f>Total_All_Customers!A566</f>
        <v>46215</v>
      </c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2">
        <f>IFERROR(INDEX('Holiday Schedule'!$D$3:$D$24,MATCH(A566,'Holiday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</row>
    <row r="567" spans="1:37">
      <c r="A567" s="17">
        <f>Total_All_Customers!A567</f>
        <v>46216</v>
      </c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2">
        <f>IFERROR(INDEX('Holiday Schedule'!$D$3:$D$24,MATCH(A567,'Holiday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</row>
    <row r="568" spans="1:37">
      <c r="A568" s="17">
        <f>Total_All_Customers!A568</f>
        <v>46217</v>
      </c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2">
        <f>IFERROR(INDEX('Holiday Schedule'!$D$3:$D$24,MATCH(A568,'Holiday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</row>
    <row r="569" spans="1:37">
      <c r="A569" s="17">
        <f>Total_All_Customers!A569</f>
        <v>46218</v>
      </c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2">
        <f>IFERROR(INDEX('Holiday Schedule'!$D$3:$D$24,MATCH(A569,'Holiday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</row>
    <row r="570" spans="1:37">
      <c r="A570" s="17">
        <f>Total_All_Customers!A570</f>
        <v>46219</v>
      </c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2">
        <f>IFERROR(INDEX('Holiday Schedule'!$D$3:$D$24,MATCH(A570,'Holiday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</row>
    <row r="571" spans="1:37">
      <c r="A571" s="17">
        <f>Total_All_Customers!A571</f>
        <v>46220</v>
      </c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2">
        <f>IFERROR(INDEX('Holiday Schedule'!$D$3:$D$24,MATCH(A571,'Holiday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</row>
    <row r="572" spans="1:37">
      <c r="A572" s="17">
        <f>Total_All_Customers!A572</f>
        <v>46221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2">
        <f>IFERROR(INDEX('Holiday Schedule'!$D$3:$D$24,MATCH(A572,'Holiday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</row>
    <row r="573" spans="1:37">
      <c r="A573" s="17">
        <f>Total_All_Customers!A573</f>
        <v>46222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2">
        <f>IFERROR(INDEX('Holiday Schedule'!$D$3:$D$24,MATCH(A573,'Holiday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</row>
    <row r="574" spans="1:37">
      <c r="A574" s="17">
        <f>Total_All_Customers!A574</f>
        <v>46223</v>
      </c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2">
        <f>IFERROR(INDEX('Holiday Schedule'!$D$3:$D$24,MATCH(A574,'Holiday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</row>
    <row r="575" spans="1:37">
      <c r="A575" s="17">
        <f>Total_All_Customers!A575</f>
        <v>46224</v>
      </c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2">
        <f>IFERROR(INDEX('Holiday Schedule'!$D$3:$D$24,MATCH(A575,'Holiday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</row>
    <row r="576" spans="1:37">
      <c r="A576" s="17">
        <f>Total_All_Customers!A576</f>
        <v>46225</v>
      </c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2">
        <f>IFERROR(INDEX('Holiday Schedule'!$D$3:$D$24,MATCH(A576,'Holiday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</row>
    <row r="577" spans="1:37">
      <c r="A577" s="17">
        <f>Total_All_Customers!A577</f>
        <v>46226</v>
      </c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2">
        <f>IFERROR(INDEX('Holiday Schedule'!$D$3:$D$24,MATCH(A577,'Holiday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</row>
    <row r="578" spans="1:37">
      <c r="A578" s="17">
        <f>Total_All_Customers!A578</f>
        <v>46227</v>
      </c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2">
        <f>IFERROR(INDEX('Holiday Schedule'!$D$3:$D$24,MATCH(A578,'Holiday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</row>
    <row r="579" spans="1:37">
      <c r="A579" s="17">
        <f>Total_All_Customers!A579</f>
        <v>46228</v>
      </c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2">
        <f>IFERROR(INDEX('Holiday Schedule'!$D$3:$D$24,MATCH(A579,'Holiday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</row>
    <row r="580" spans="1:37">
      <c r="A580" s="17">
        <f>Total_All_Customers!A580</f>
        <v>46229</v>
      </c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2">
        <f>IFERROR(INDEX('Holiday Schedule'!$D$3:$D$24,MATCH(A580,'Holiday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</row>
    <row r="581" spans="1:37">
      <c r="A581" s="17">
        <f>Total_All_Customers!A581</f>
        <v>46230</v>
      </c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2">
        <f>IFERROR(INDEX('Holiday Schedule'!$D$3:$D$24,MATCH(A581,'Holiday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</row>
    <row r="582" spans="1:37">
      <c r="A582" s="17">
        <f>Total_All_Customers!A582</f>
        <v>46231</v>
      </c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2">
        <f>IFERROR(INDEX('Holiday Schedule'!$D$3:$D$24,MATCH(A582,'Holiday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</row>
    <row r="583" spans="1:37">
      <c r="A583" s="17">
        <f>Total_All_Customers!A583</f>
        <v>46232</v>
      </c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2">
        <f>IFERROR(INDEX('Holiday Schedule'!$D$3:$D$24,MATCH(A583,'Holiday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</row>
    <row r="584" spans="1:37">
      <c r="A584" s="17">
        <f>Total_All_Customers!A584</f>
        <v>46233</v>
      </c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2">
        <f>IFERROR(INDEX('Holiday Schedule'!$D$3:$D$24,MATCH(A584,'Holiday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</row>
    <row r="585" spans="1:37">
      <c r="A585" s="17">
        <f>Total_All_Customers!A585</f>
        <v>46234</v>
      </c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2">
        <f>IFERROR(INDEX('Holiday Schedule'!$D$3:$D$24,MATCH(A585,'Holiday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</row>
    <row r="586" spans="1:37">
      <c r="A586" s="17">
        <f>Total_All_Customers!A586</f>
        <v>46235</v>
      </c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2">
        <f>IFERROR(INDEX('Holiday Schedule'!$D$3:$D$24,MATCH(A586,'Holiday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</row>
    <row r="587" spans="1:37">
      <c r="A587" s="17">
        <f>Total_All_Customers!A587</f>
        <v>46236</v>
      </c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2">
        <f>IFERROR(INDEX('Holiday Schedule'!$D$3:$D$24,MATCH(A587,'Holiday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</row>
    <row r="588" spans="1:37">
      <c r="A588" s="17">
        <f>Total_All_Customers!A588</f>
        <v>46237</v>
      </c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2">
        <f>IFERROR(INDEX('Holiday Schedule'!$D$3:$D$24,MATCH(A588,'Holiday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</row>
    <row r="589" spans="1:37">
      <c r="A589" s="17">
        <f>Total_All_Customers!A589</f>
        <v>46238</v>
      </c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2">
        <f>IFERROR(INDEX('Holiday Schedule'!$D$3:$D$24,MATCH(A589,'Holiday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37">
      <c r="A590" s="17">
        <f>Total_All_Customers!A590</f>
        <v>46239</v>
      </c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2">
        <f>IFERROR(INDEX('Holiday Schedule'!$D$3:$D$24,MATCH(A590,'Holiday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37">
      <c r="A591" s="17">
        <f>Total_All_Customers!A591</f>
        <v>46240</v>
      </c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2">
        <f>IFERROR(INDEX('Holiday Schedule'!$D$3:$D$24,MATCH(A591,'Holiday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37">
      <c r="A592" s="17">
        <f>Total_All_Customers!A592</f>
        <v>46241</v>
      </c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2">
        <f>IFERROR(INDEX('Holiday Schedule'!$D$3:$D$24,MATCH(A592,'Holiday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>
      <c r="A593" s="17">
        <f>Total_All_Customers!A593</f>
        <v>46242</v>
      </c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2">
        <f>IFERROR(INDEX('Holiday Schedule'!$D$3:$D$24,MATCH(A593,'Holiday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>
      <c r="A594" s="17">
        <f>Total_All_Customers!A594</f>
        <v>46243</v>
      </c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2">
        <f>IFERROR(INDEX('Holiday Schedule'!$D$3:$D$24,MATCH(A594,'Holiday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>
      <c r="A595" s="17">
        <f>Total_All_Customers!A595</f>
        <v>46244</v>
      </c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2">
        <f>IFERROR(INDEX('Holiday Schedule'!$D$3:$D$24,MATCH(A595,'Holiday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>
      <c r="A596" s="17">
        <f>Total_All_Customers!A596</f>
        <v>46245</v>
      </c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2">
        <f>IFERROR(INDEX('Holiday Schedule'!$D$3:$D$24,MATCH(A596,'Holiday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>
      <c r="A597" s="17">
        <f>Total_All_Customers!A597</f>
        <v>46246</v>
      </c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2">
        <f>IFERROR(INDEX('Holiday Schedule'!$D$3:$D$24,MATCH(A597,'Holiday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>
      <c r="A598" s="17">
        <f>Total_All_Customers!A598</f>
        <v>46247</v>
      </c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2">
        <f>IFERROR(INDEX('Holiday Schedule'!$D$3:$D$24,MATCH(A598,'Holiday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>
      <c r="A599" s="17">
        <f>Total_All_Customers!A599</f>
        <v>46248</v>
      </c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2">
        <f>IFERROR(INDEX('Holiday Schedule'!$D$3:$D$24,MATCH(A599,'Holiday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>
      <c r="A600" s="17">
        <f>Total_All_Customers!A600</f>
        <v>46249</v>
      </c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2">
        <f>IFERROR(INDEX('Holiday Schedule'!$D$3:$D$24,MATCH(A600,'Holiday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>
      <c r="A601" s="17">
        <f>Total_All_Customers!A601</f>
        <v>46250</v>
      </c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2">
        <f>IFERROR(INDEX('Holiday Schedule'!$D$3:$D$24,MATCH(A601,'Holiday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>
      <c r="A602" s="17">
        <f>Total_All_Customers!A602</f>
        <v>46251</v>
      </c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2">
        <f>IFERROR(INDEX('Holiday Schedule'!$D$3:$D$24,MATCH(A602,'Holiday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>
      <c r="A603" s="17">
        <f>Total_All_Customers!A603</f>
        <v>46252</v>
      </c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2">
        <f>IFERROR(INDEX('Holiday Schedule'!$D$3:$D$24,MATCH(A603,'Holiday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>
      <c r="A604" s="17">
        <f>Total_All_Customers!A604</f>
        <v>46253</v>
      </c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2">
        <f>IFERROR(INDEX('Holiday Schedule'!$D$3:$D$24,MATCH(A604,'Holiday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>
      <c r="A605" s="17">
        <f>Total_All_Customers!A605</f>
        <v>46254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2">
        <f>IFERROR(INDEX('Holiday Schedule'!$D$3:$D$24,MATCH(A605,'Holiday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>
      <c r="A606" s="17">
        <f>Total_All_Customers!A606</f>
        <v>46255</v>
      </c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2">
        <f>IFERROR(INDEX('Holiday Schedule'!$D$3:$D$24,MATCH(A606,'Holiday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>
      <c r="A607" s="17">
        <f>Total_All_Customers!A607</f>
        <v>46256</v>
      </c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2">
        <f>IFERROR(INDEX('Holiday Schedule'!$D$3:$D$24,MATCH(A607,'Holiday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>
      <c r="A608" s="17">
        <f>Total_All_Customers!A608</f>
        <v>46257</v>
      </c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2">
        <f>IFERROR(INDEX('Holiday Schedule'!$D$3:$D$24,MATCH(A608,'Holiday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>
      <c r="A609" s="17">
        <f>Total_All_Customers!A609</f>
        <v>46258</v>
      </c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2">
        <f>IFERROR(INDEX('Holiday Schedule'!$D$3:$D$24,MATCH(A609,'Holiday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>
      <c r="A610" s="17">
        <f>Total_All_Customers!A610</f>
        <v>46259</v>
      </c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2">
        <f>IFERROR(INDEX('Holiday Schedule'!$D$3:$D$24,MATCH(A610,'Holiday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>
      <c r="A611" s="17">
        <f>Total_All_Customers!A611</f>
        <v>46260</v>
      </c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2">
        <f>IFERROR(INDEX('Holiday Schedule'!$D$3:$D$24,MATCH(A611,'Holiday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>
      <c r="A612" s="17">
        <f>Total_All_Customers!A612</f>
        <v>46261</v>
      </c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2">
        <f>IFERROR(INDEX('Holiday Schedule'!$D$3:$D$24,MATCH(A612,'Holiday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>
      <c r="A613" s="17">
        <f>Total_All_Customers!A613</f>
        <v>46262</v>
      </c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2">
        <f>IFERROR(INDEX('Holiday Schedule'!$D$3:$D$24,MATCH(A613,'Holiday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>
      <c r="A614" s="17">
        <f>Total_All_Customers!A614</f>
        <v>46263</v>
      </c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2">
        <f>IFERROR(INDEX('Holiday Schedule'!$D$3:$D$24,MATCH(A614,'Holiday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>
      <c r="A615" s="17">
        <f>Total_All_Customers!A615</f>
        <v>46264</v>
      </c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2">
        <f>IFERROR(INDEX('Holiday Schedule'!$D$3:$D$24,MATCH(A615,'Holiday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>
      <c r="A616" s="17">
        <f>Total_All_Customers!A616</f>
        <v>46265</v>
      </c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2">
        <f>IFERROR(INDEX('Holiday Schedule'!$D$3:$D$24,MATCH(A616,'Holiday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>
      <c r="A617" s="17">
        <f>Total_All_Customers!A617</f>
        <v>46266</v>
      </c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2">
        <f>IFERROR(INDEX('Holiday Schedule'!$D$3:$D$24,MATCH(A617,'Holiday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>
      <c r="A618" s="17">
        <f>Total_All_Customers!A618</f>
        <v>46267</v>
      </c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2">
        <f>IFERROR(INDEX('Holiday Schedule'!$D$3:$D$24,MATCH(A618,'Holiday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>
      <c r="A619" s="17">
        <f>Total_All_Customers!A619</f>
        <v>46268</v>
      </c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2">
        <f>IFERROR(INDEX('Holiday Schedule'!$D$3:$D$24,MATCH(A619,'Holiday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>
      <c r="A620" s="17">
        <f>Total_All_Customers!A620</f>
        <v>46269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2">
        <f>IFERROR(INDEX('Holiday Schedule'!$D$3:$D$24,MATCH(A620,'Holiday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>
      <c r="A621" s="17">
        <f>Total_All_Customers!A621</f>
        <v>46270</v>
      </c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2">
        <f>IFERROR(INDEX('Holiday Schedule'!$D$3:$D$24,MATCH(A621,'Holiday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>
      <c r="A622" s="17">
        <f>Total_All_Customers!A622</f>
        <v>46271</v>
      </c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2">
        <f>IFERROR(INDEX('Holiday Schedule'!$D$3:$D$24,MATCH(A622,'Holiday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>
      <c r="A623" s="17">
        <f>Total_All_Customers!A623</f>
        <v>46272</v>
      </c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2">
        <f>IFERROR(INDEX('Holiday Schedule'!$D$3:$D$24,MATCH(A623,'Holiday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>
      <c r="A624" s="17">
        <f>Total_All_Customers!A624</f>
        <v>46273</v>
      </c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2">
        <f>IFERROR(INDEX('Holiday Schedule'!$D$3:$D$24,MATCH(A624,'Holiday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>
      <c r="A625" s="17">
        <f>Total_All_Customers!A625</f>
        <v>46274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2">
        <f>IFERROR(INDEX('Holiday Schedule'!$D$3:$D$24,MATCH(A625,'Holiday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>
      <c r="A626" s="17">
        <f>Total_All_Customers!A626</f>
        <v>46275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2">
        <f>IFERROR(INDEX('Holiday Schedule'!$D$3:$D$24,MATCH(A626,'Holiday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>
      <c r="A627" s="17">
        <f>Total_All_Customers!A627</f>
        <v>46276</v>
      </c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2">
        <f>IFERROR(INDEX('Holiday Schedule'!$D$3:$D$24,MATCH(A627,'Holiday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>
      <c r="A628" s="17">
        <f>Total_All_Customers!A628</f>
        <v>46277</v>
      </c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2">
        <f>IFERROR(INDEX('Holiday Schedule'!$D$3:$D$24,MATCH(A628,'Holiday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>
      <c r="A629" s="17">
        <f>Total_All_Customers!A629</f>
        <v>46278</v>
      </c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2">
        <f>IFERROR(INDEX('Holiday Schedule'!$D$3:$D$24,MATCH(A629,'Holiday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>
      <c r="A630" s="17">
        <f>Total_All_Customers!A630</f>
        <v>46279</v>
      </c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2">
        <f>IFERROR(INDEX('Holiday Schedule'!$D$3:$D$24,MATCH(A630,'Holiday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>
      <c r="A631" s="17">
        <f>Total_All_Customers!A631</f>
        <v>46280</v>
      </c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2">
        <f>IFERROR(INDEX('Holiday Schedule'!$D$3:$D$24,MATCH(A631,'Holiday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>
      <c r="A632" s="17">
        <f>Total_All_Customers!A632</f>
        <v>46281</v>
      </c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2">
        <f>IFERROR(INDEX('Holiday Schedule'!$D$3:$D$24,MATCH(A632,'Holiday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>
      <c r="A633" s="17">
        <f>Total_All_Customers!A633</f>
        <v>46282</v>
      </c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2">
        <f>IFERROR(INDEX('Holiday Schedule'!$D$3:$D$24,MATCH(A633,'Holiday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>
      <c r="A634" s="17">
        <f>Total_All_Customers!A634</f>
        <v>46283</v>
      </c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2">
        <f>IFERROR(INDEX('Holiday Schedule'!$D$3:$D$24,MATCH(A634,'Holiday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>
      <c r="A635" s="17">
        <f>Total_All_Customers!A635</f>
        <v>46284</v>
      </c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2">
        <f>IFERROR(INDEX('Holiday Schedule'!$D$3:$D$24,MATCH(A635,'Holiday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>
      <c r="A636" s="17">
        <f>Total_All_Customers!A636</f>
        <v>46285</v>
      </c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2">
        <f>IFERROR(INDEX('Holiday Schedule'!$D$3:$D$24,MATCH(A636,'Holiday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>
      <c r="A637" s="17">
        <f>Total_All_Customers!A637</f>
        <v>46286</v>
      </c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2">
        <f>IFERROR(INDEX('Holiday Schedule'!$D$3:$D$24,MATCH(A637,'Holiday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>
      <c r="A638" s="17">
        <f>Total_All_Customers!A638</f>
        <v>46287</v>
      </c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2">
        <f>IFERROR(INDEX('Holiday Schedule'!$D$3:$D$24,MATCH(A638,'Holiday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>
      <c r="A639" s="17">
        <f>Total_All_Customers!A639</f>
        <v>46288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2">
        <f>IFERROR(INDEX('Holiday Schedule'!$D$3:$D$24,MATCH(A639,'Holiday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>
      <c r="A640" s="17">
        <f>Total_All_Customers!A640</f>
        <v>46289</v>
      </c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2">
        <f>IFERROR(INDEX('Holiday Schedule'!$D$3:$D$24,MATCH(A640,'Holiday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>
      <c r="A641" s="17">
        <f>Total_All_Customers!A641</f>
        <v>46290</v>
      </c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2">
        <f>IFERROR(INDEX('Holiday Schedule'!$D$3:$D$24,MATCH(A641,'Holiday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>
      <c r="A642" s="17">
        <f>Total_All_Customers!A642</f>
        <v>46291</v>
      </c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2">
        <f>IFERROR(INDEX('Holiday Schedule'!$D$3:$D$24,MATCH(A642,'Holiday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>
      <c r="A643" s="17">
        <f>Total_All_Customers!A643</f>
        <v>46292</v>
      </c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2">
        <f>IFERROR(INDEX('Holiday Schedule'!$D$3:$D$24,MATCH(A643,'Holiday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>
      <c r="A644" s="17">
        <f>Total_All_Customers!A644</f>
        <v>46293</v>
      </c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2">
        <f>IFERROR(INDEX('Holiday Schedule'!$D$3:$D$24,MATCH(A644,'Holiday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>
      <c r="A645" s="17">
        <f>Total_All_Customers!A645</f>
        <v>46294</v>
      </c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2">
        <f>IFERROR(INDEX('Holiday Schedule'!$D$3:$D$24,MATCH(A645,'Holiday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>
      <c r="A646" s="17">
        <f>Total_All_Customers!A646</f>
        <v>46295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2">
        <f>IFERROR(INDEX('Holiday Schedule'!$D$3:$D$24,MATCH(A646,'Holiday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>
      <c r="A647" s="17">
        <f>Total_All_Customers!A647</f>
        <v>46296</v>
      </c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2">
        <f>IFERROR(INDEX('Holiday Schedule'!$D$3:$D$24,MATCH(A647,'Holiday Schedule'!$C$3:$C$24,0)),0)</f>
        <v>0</v>
      </c>
      <c r="AB647" s="2">
        <f t="shared" si="72"/>
        <v>5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10</v>
      </c>
      <c r="AH647" s="2">
        <f t="shared" si="77"/>
        <v>2026</v>
      </c>
      <c r="AJ647" s="5">
        <f t="shared" si="78"/>
        <v>0</v>
      </c>
      <c r="AK647" s="2" t="str">
        <f t="shared" si="79"/>
        <v/>
      </c>
    </row>
    <row r="648" spans="1:37">
      <c r="A648" s="17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B648" s="2"/>
      <c r="AD648" s="5"/>
      <c r="AE648" s="5"/>
      <c r="AJ648" s="5"/>
    </row>
    <row r="649" spans="1:37">
      <c r="A649" s="17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B649" s="2"/>
      <c r="AD649" s="5"/>
      <c r="AE649" s="5"/>
      <c r="AJ649" s="5"/>
    </row>
    <row r="650" spans="1:37">
      <c r="A650" s="17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B650" s="2"/>
      <c r="AD650" s="5"/>
      <c r="AE650" s="5"/>
      <c r="AJ650" s="5"/>
    </row>
    <row r="651" spans="1:37">
      <c r="A651" s="17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B651" s="2"/>
      <c r="AD651" s="5"/>
      <c r="AE651" s="5"/>
      <c r="AJ651" s="5"/>
    </row>
    <row r="652" spans="1:37">
      <c r="A652" s="17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B652" s="2"/>
      <c r="AD652" s="5"/>
      <c r="AE652" s="5"/>
      <c r="AJ652" s="5"/>
    </row>
    <row r="653" spans="1:37">
      <c r="A653" s="17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B653" s="2"/>
      <c r="AD653" s="5"/>
      <c r="AE653" s="5"/>
      <c r="AJ653" s="5"/>
    </row>
    <row r="654" spans="1:37">
      <c r="A654" s="17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B654" s="2"/>
      <c r="AD654" s="5"/>
      <c r="AE654" s="5"/>
      <c r="AJ654" s="5"/>
    </row>
    <row r="655" spans="1:37">
      <c r="A655" s="17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B655" s="2"/>
      <c r="AD655" s="5"/>
      <c r="AE655" s="5"/>
      <c r="AJ655" s="5"/>
    </row>
    <row r="656" spans="1:37">
      <c r="A656" s="17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B656" s="2"/>
      <c r="AD656" s="5"/>
      <c r="AE656" s="5"/>
      <c r="AJ656" s="5"/>
    </row>
    <row r="657" spans="1:36">
      <c r="A657" s="17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B657" s="2"/>
      <c r="AD657" s="5"/>
      <c r="AE657" s="5"/>
      <c r="AJ657" s="5"/>
    </row>
    <row r="658" spans="1:36">
      <c r="A658" s="17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B658" s="2"/>
      <c r="AD658" s="5"/>
      <c r="AE658" s="5"/>
      <c r="AJ658" s="5"/>
    </row>
    <row r="659" spans="1:36">
      <c r="A659" s="17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B659" s="2"/>
      <c r="AD659" s="5"/>
      <c r="AE659" s="5"/>
      <c r="AJ659" s="5"/>
    </row>
    <row r="660" spans="1:36">
      <c r="A660" s="17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B660" s="2"/>
      <c r="AD660" s="5"/>
      <c r="AE660" s="5"/>
      <c r="AJ660" s="5"/>
    </row>
    <row r="661" spans="1:36">
      <c r="A661" s="17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B661" s="2"/>
      <c r="AD661" s="5"/>
      <c r="AE661" s="5"/>
      <c r="AJ661" s="5"/>
    </row>
    <row r="662" spans="1:36">
      <c r="A662" s="17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B662" s="2"/>
      <c r="AD662" s="5"/>
      <c r="AE662" s="5"/>
      <c r="AJ662" s="5"/>
    </row>
    <row r="663" spans="1:36">
      <c r="A663" s="17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B663" s="2"/>
      <c r="AD663" s="5"/>
      <c r="AE663" s="5"/>
      <c r="AJ663" s="5"/>
    </row>
    <row r="664" spans="1:36">
      <c r="A664" s="17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B664" s="2"/>
      <c r="AD664" s="5"/>
      <c r="AE664" s="5"/>
      <c r="AJ664" s="5"/>
    </row>
    <row r="665" spans="1:36">
      <c r="A665" s="17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B665" s="2"/>
      <c r="AD665" s="5"/>
      <c r="AE665" s="5"/>
      <c r="AJ665" s="5"/>
    </row>
    <row r="666" spans="1:36">
      <c r="A666" s="17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B666" s="2"/>
      <c r="AD666" s="5"/>
      <c r="AE666" s="5"/>
      <c r="AJ666" s="5"/>
    </row>
    <row r="667" spans="1:36">
      <c r="A667" s="17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B667" s="2"/>
      <c r="AD667" s="5"/>
      <c r="AE667" s="5"/>
      <c r="AJ667" s="5"/>
    </row>
    <row r="668" spans="1:36">
      <c r="A668" s="17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B668" s="2"/>
      <c r="AD668" s="5"/>
      <c r="AE668" s="5"/>
      <c r="AJ668" s="5"/>
    </row>
    <row r="669" spans="1:36">
      <c r="A669" s="17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B669" s="2"/>
      <c r="AD669" s="5"/>
      <c r="AE669" s="5"/>
      <c r="AJ669" s="5"/>
    </row>
    <row r="670" spans="1:36">
      <c r="A670" s="17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B670" s="2"/>
      <c r="AD670" s="5"/>
      <c r="AE670" s="5"/>
      <c r="AJ670" s="5"/>
    </row>
    <row r="671" spans="1:36">
      <c r="A671" s="17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B671" s="2"/>
      <c r="AD671" s="5"/>
      <c r="AE671" s="5"/>
      <c r="AJ671" s="5"/>
    </row>
    <row r="672" spans="1:36">
      <c r="A672" s="17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B672" s="2"/>
      <c r="AD672" s="5"/>
      <c r="AE672" s="5"/>
      <c r="AJ672" s="5"/>
    </row>
    <row r="673" spans="1:36">
      <c r="A673" s="17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B673" s="2"/>
      <c r="AD673" s="5"/>
      <c r="AE673" s="5"/>
      <c r="AJ673" s="5"/>
    </row>
    <row r="674" spans="1:36">
      <c r="A674" s="17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B674" s="2"/>
      <c r="AD674" s="5"/>
      <c r="AE674" s="5"/>
      <c r="AJ674" s="5"/>
    </row>
    <row r="675" spans="1:36">
      <c r="A675" s="17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B675" s="2"/>
      <c r="AD675" s="5"/>
      <c r="AE675" s="5"/>
      <c r="AJ675" s="5"/>
    </row>
    <row r="676" spans="1:36">
      <c r="A676" s="17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B676" s="2"/>
      <c r="AD676" s="5"/>
      <c r="AE676" s="5"/>
      <c r="AJ676" s="5"/>
    </row>
    <row r="677" spans="1:36">
      <c r="A677" s="17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B677" s="2"/>
      <c r="AD677" s="5"/>
      <c r="AE677" s="5"/>
      <c r="AJ677" s="5"/>
    </row>
    <row r="678" spans="1:36">
      <c r="A678" s="17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B678" s="2"/>
      <c r="AD678" s="5"/>
      <c r="AE678" s="5"/>
      <c r="AJ678" s="5"/>
    </row>
    <row r="679" spans="1:36">
      <c r="A679" s="17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B679" s="2"/>
      <c r="AD679" s="5"/>
      <c r="AE679" s="5"/>
      <c r="AJ679" s="5"/>
    </row>
    <row r="680" spans="1:36">
      <c r="A680" s="17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B680" s="2"/>
      <c r="AD680" s="5"/>
      <c r="AE680" s="5"/>
      <c r="AJ680" s="5"/>
    </row>
    <row r="681" spans="1:36">
      <c r="A681" s="17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B681" s="2"/>
      <c r="AD681" s="5"/>
      <c r="AE681" s="5"/>
      <c r="AJ681" s="5"/>
    </row>
    <row r="682" spans="1:36">
      <c r="A682" s="17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B682" s="2"/>
      <c r="AD682" s="5"/>
      <c r="AE682" s="5"/>
      <c r="AJ682" s="5"/>
    </row>
    <row r="683" spans="1:36">
      <c r="A683" s="17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B683" s="2"/>
      <c r="AD683" s="5"/>
      <c r="AE683" s="5"/>
      <c r="AJ683" s="5"/>
    </row>
    <row r="684" spans="1:36">
      <c r="A684" s="17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B684" s="2"/>
      <c r="AD684" s="5"/>
      <c r="AE684" s="5"/>
      <c r="AJ684" s="5"/>
    </row>
    <row r="685" spans="1:36">
      <c r="A685" s="17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B685" s="2"/>
      <c r="AD685" s="5"/>
      <c r="AE685" s="5"/>
      <c r="AJ685" s="5"/>
    </row>
    <row r="686" spans="1:36">
      <c r="A686" s="17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B686" s="2"/>
      <c r="AD686" s="5"/>
      <c r="AE686" s="5"/>
      <c r="AJ686" s="5"/>
    </row>
    <row r="687" spans="1:36">
      <c r="A687" s="17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B687" s="2"/>
      <c r="AD687" s="5"/>
      <c r="AE687" s="5"/>
      <c r="AJ687" s="5"/>
    </row>
    <row r="688" spans="1:36">
      <c r="A688" s="17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B688" s="2"/>
      <c r="AD688" s="5"/>
      <c r="AE688" s="5"/>
      <c r="AJ688" s="5"/>
    </row>
    <row r="689" spans="1:36">
      <c r="A689" s="17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B689" s="2"/>
      <c r="AD689" s="5"/>
      <c r="AE689" s="5"/>
      <c r="AJ689" s="5"/>
    </row>
    <row r="690" spans="1:36">
      <c r="A690" s="17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B690" s="2"/>
      <c r="AD690" s="5"/>
      <c r="AE690" s="5"/>
      <c r="AJ690" s="5"/>
    </row>
    <row r="691" spans="1:36">
      <c r="A691" s="17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B691" s="2"/>
      <c r="AD691" s="5"/>
      <c r="AE691" s="5"/>
      <c r="AJ691" s="5"/>
    </row>
    <row r="692" spans="1:36">
      <c r="A692" s="17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B692" s="2"/>
      <c r="AD692" s="5"/>
      <c r="AE692" s="5"/>
      <c r="AJ692" s="5"/>
    </row>
    <row r="693" spans="1:36">
      <c r="A693" s="17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B693" s="2"/>
      <c r="AD693" s="5"/>
      <c r="AE693" s="5"/>
      <c r="AJ693" s="5"/>
    </row>
    <row r="694" spans="1:36">
      <c r="A694" s="17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B694" s="2"/>
      <c r="AD694" s="5"/>
      <c r="AE694" s="5"/>
      <c r="AJ694" s="5"/>
    </row>
    <row r="695" spans="1:36">
      <c r="A695" s="17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B695" s="2"/>
      <c r="AD695" s="5"/>
      <c r="AE695" s="5"/>
      <c r="AJ695" s="5"/>
    </row>
    <row r="696" spans="1:36">
      <c r="A696" s="17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B696" s="2"/>
      <c r="AD696" s="5"/>
      <c r="AE696" s="5"/>
      <c r="AJ696" s="5"/>
    </row>
    <row r="697" spans="1:36">
      <c r="A697" s="17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B697" s="2"/>
      <c r="AD697" s="5"/>
      <c r="AE697" s="5"/>
      <c r="AJ697" s="5"/>
    </row>
    <row r="698" spans="1:36">
      <c r="A698" s="17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B698" s="2"/>
      <c r="AD698" s="5"/>
      <c r="AE698" s="5"/>
      <c r="AJ698" s="5"/>
    </row>
    <row r="699" spans="1:36">
      <c r="A699" s="17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B699" s="2"/>
      <c r="AD699" s="5"/>
      <c r="AE699" s="5"/>
      <c r="AJ699" s="5"/>
    </row>
    <row r="700" spans="1:36">
      <c r="A700" s="17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B700" s="2"/>
      <c r="AD700" s="5"/>
      <c r="AE700" s="5"/>
      <c r="AJ700" s="5"/>
    </row>
    <row r="701" spans="1:36">
      <c r="A701" s="17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B701" s="2"/>
      <c r="AD701" s="5"/>
      <c r="AE701" s="5"/>
      <c r="AJ701" s="5"/>
    </row>
    <row r="702" spans="1:36">
      <c r="A702" s="17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B702" s="2"/>
      <c r="AD702" s="5"/>
      <c r="AE702" s="5"/>
      <c r="AJ702" s="5"/>
    </row>
    <row r="703" spans="1:36">
      <c r="A703" s="17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B703" s="2"/>
      <c r="AD703" s="5"/>
      <c r="AE703" s="5"/>
      <c r="AJ703" s="5"/>
    </row>
    <row r="704" spans="1:36">
      <c r="A704" s="17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B704" s="2"/>
      <c r="AD704" s="5"/>
      <c r="AE704" s="5"/>
      <c r="AJ704" s="5"/>
    </row>
    <row r="705" spans="1:36">
      <c r="A705" s="17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B705" s="2"/>
      <c r="AD705" s="5"/>
      <c r="AE705" s="5"/>
      <c r="AJ705" s="5"/>
    </row>
    <row r="706" spans="1:36">
      <c r="A706" s="17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B706" s="2"/>
      <c r="AD706" s="5"/>
      <c r="AE706" s="5"/>
      <c r="AJ706" s="5"/>
    </row>
    <row r="707" spans="1:36">
      <c r="A707" s="17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B707" s="2"/>
      <c r="AD707" s="5"/>
      <c r="AE707" s="5"/>
      <c r="AJ707" s="5"/>
    </row>
    <row r="708" spans="1:36">
      <c r="A708" s="17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B708" s="2"/>
      <c r="AD708" s="5"/>
      <c r="AE708" s="5"/>
      <c r="AJ708" s="5"/>
    </row>
    <row r="709" spans="1:36">
      <c r="A709" s="17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B709" s="2"/>
      <c r="AD709" s="5"/>
      <c r="AE709" s="5"/>
      <c r="AJ709" s="5"/>
    </row>
    <row r="710" spans="1:36">
      <c r="A710" s="17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B710" s="2"/>
      <c r="AD710" s="5"/>
      <c r="AE710" s="5"/>
      <c r="AJ710" s="5"/>
    </row>
    <row r="711" spans="1:36">
      <c r="A711" s="17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B711" s="2"/>
      <c r="AD711" s="5"/>
      <c r="AE711" s="5"/>
      <c r="AJ711" s="5"/>
    </row>
    <row r="712" spans="1:36">
      <c r="A712" s="17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B712" s="2"/>
      <c r="AD712" s="5"/>
      <c r="AE712" s="5"/>
      <c r="AJ712" s="5"/>
    </row>
    <row r="713" spans="1:36">
      <c r="A713" s="17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B713" s="2"/>
      <c r="AD713" s="5"/>
      <c r="AE713" s="5"/>
      <c r="AJ713" s="5"/>
    </row>
    <row r="714" spans="1:36">
      <c r="A714" s="17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B714" s="2"/>
      <c r="AD714" s="5"/>
      <c r="AE714" s="5"/>
      <c r="AJ714" s="5"/>
    </row>
    <row r="715" spans="1:36">
      <c r="A715" s="17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B715" s="2"/>
      <c r="AD715" s="5"/>
      <c r="AE715" s="5"/>
      <c r="AJ715" s="5"/>
    </row>
    <row r="716" spans="1:36">
      <c r="A716" s="17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B716" s="2"/>
      <c r="AD716" s="5"/>
      <c r="AE716" s="5"/>
      <c r="AJ716" s="5"/>
    </row>
    <row r="717" spans="1:36">
      <c r="A717" s="17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B717" s="2"/>
      <c r="AD717" s="5"/>
      <c r="AE717" s="5"/>
      <c r="AJ717" s="5"/>
    </row>
    <row r="718" spans="1:36">
      <c r="A718" s="17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B718" s="2"/>
      <c r="AD718" s="5"/>
      <c r="AE718" s="5"/>
      <c r="AJ718" s="5"/>
    </row>
    <row r="719" spans="1:36">
      <c r="A719" s="17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B719" s="2"/>
      <c r="AD719" s="5"/>
      <c r="AE719" s="5"/>
      <c r="AJ719" s="5"/>
    </row>
    <row r="720" spans="1:36">
      <c r="A720" s="17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B720" s="2"/>
      <c r="AD720" s="5"/>
      <c r="AE720" s="5"/>
      <c r="AJ720" s="5"/>
    </row>
    <row r="721" spans="1:36">
      <c r="A721" s="17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B721" s="2"/>
      <c r="AD721" s="5"/>
      <c r="AE721" s="5"/>
      <c r="AJ721" s="5"/>
    </row>
    <row r="722" spans="1:36">
      <c r="A722" s="17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B722" s="2"/>
      <c r="AD722" s="5"/>
      <c r="AE722" s="5"/>
      <c r="AJ722" s="5"/>
    </row>
    <row r="723" spans="1:36">
      <c r="A723" s="17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B723" s="2"/>
      <c r="AD723" s="5"/>
      <c r="AE723" s="5"/>
      <c r="AJ723" s="5"/>
    </row>
    <row r="724" spans="1:36">
      <c r="A724" s="17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B724" s="2"/>
      <c r="AD724" s="5"/>
      <c r="AE724" s="5"/>
      <c r="AJ724" s="5"/>
    </row>
    <row r="725" spans="1:36">
      <c r="A725" s="17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B725" s="2"/>
      <c r="AD725" s="5"/>
      <c r="AE725" s="5"/>
      <c r="AJ725" s="5"/>
    </row>
    <row r="726" spans="1:36">
      <c r="A726" s="17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B726" s="2"/>
      <c r="AD726" s="5"/>
      <c r="AE726" s="5"/>
      <c r="AJ726" s="5"/>
    </row>
    <row r="727" spans="1:36">
      <c r="A727" s="17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B727" s="2"/>
      <c r="AD727" s="5"/>
      <c r="AE727" s="5"/>
      <c r="AJ727" s="5"/>
    </row>
    <row r="728" spans="1:36">
      <c r="A728" s="17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B728" s="2"/>
      <c r="AD728" s="5"/>
      <c r="AE728" s="5"/>
      <c r="AJ728" s="5"/>
    </row>
    <row r="729" spans="1:36">
      <c r="A729" s="17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B729" s="2"/>
      <c r="AD729" s="5"/>
      <c r="AE729" s="5"/>
      <c r="AJ729" s="5"/>
    </row>
    <row r="730" spans="1:36">
      <c r="A730" s="17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B730" s="2"/>
      <c r="AD730" s="5"/>
      <c r="AE730" s="5"/>
      <c r="AJ730" s="5"/>
    </row>
    <row r="731" spans="1:36">
      <c r="A731" s="17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B731" s="2"/>
      <c r="AD731" s="5"/>
      <c r="AE731" s="5"/>
      <c r="AJ731" s="5"/>
    </row>
    <row r="732" spans="1:36">
      <c r="A732" s="17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B732" s="2"/>
      <c r="AD732" s="5"/>
      <c r="AE732" s="5"/>
      <c r="AJ732" s="5"/>
    </row>
    <row r="733" spans="1:36">
      <c r="A733" s="17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B733" s="2"/>
      <c r="AD733" s="5"/>
      <c r="AE733" s="5"/>
      <c r="AJ733" s="5"/>
    </row>
    <row r="734" spans="1:36">
      <c r="A734" s="17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B734" s="2"/>
      <c r="AD734" s="5"/>
      <c r="AE734" s="5"/>
      <c r="AJ734" s="5"/>
    </row>
    <row r="735" spans="1:36">
      <c r="A735" s="17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B735" s="2"/>
      <c r="AD735" s="5"/>
      <c r="AE735" s="5"/>
      <c r="AJ735" s="5"/>
    </row>
    <row r="736" spans="1:36">
      <c r="A736" s="17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B736" s="2"/>
      <c r="AD736" s="5"/>
      <c r="AE736" s="5"/>
      <c r="AJ736" s="5"/>
    </row>
    <row r="737" spans="1:36">
      <c r="A737" s="17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B737" s="2"/>
      <c r="AD737" s="5"/>
      <c r="AE737" s="5"/>
      <c r="AJ737" s="5"/>
    </row>
    <row r="738" spans="1:36">
      <c r="A738" s="17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B738" s="2"/>
      <c r="AD738" s="5"/>
      <c r="AE738" s="5"/>
      <c r="AJ738" s="5"/>
    </row>
    <row r="739" spans="1:36">
      <c r="A739" s="17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B739" s="2"/>
      <c r="AD739" s="5"/>
      <c r="AE739" s="5"/>
      <c r="AJ73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J82"/>
  <sheetViews>
    <sheetView tabSelected="1" topLeftCell="A31" zoomScale="60" zoomScaleNormal="60" workbookViewId="0">
      <selection activeCell="M84" sqref="M84"/>
    </sheetView>
  </sheetViews>
  <sheetFormatPr defaultRowHeight="15"/>
  <cols>
    <col min="1" max="1" width="3" bestFit="1" customWidth="1"/>
    <col min="2" max="2" width="12.28515625" customWidth="1"/>
    <col min="3" max="3" width="6" bestFit="1" customWidth="1"/>
    <col min="5" max="5" width="15.7109375" customWidth="1"/>
    <col min="6" max="6" width="15.42578125" bestFit="1" customWidth="1"/>
    <col min="7" max="7" width="16.7109375" bestFit="1" customWidth="1"/>
    <col min="8" max="8" width="2" bestFit="1" customWidth="1"/>
    <col min="9" max="10" width="14.42578125" bestFit="1" customWidth="1"/>
    <col min="11" max="11" width="15.42578125" bestFit="1" customWidth="1"/>
    <col min="12" max="12" width="2" bestFit="1" customWidth="1"/>
    <col min="13" max="14" width="12.140625" bestFit="1" customWidth="1"/>
    <col min="15" max="15" width="13.140625" bestFit="1" customWidth="1"/>
    <col min="16" max="16" width="2" bestFit="1" customWidth="1"/>
    <col min="17" max="17" width="14.85546875" bestFit="1" customWidth="1"/>
    <col min="18" max="18" width="15.42578125" bestFit="1" customWidth="1"/>
    <col min="19" max="19" width="17.140625" bestFit="1" customWidth="1"/>
    <col min="20" max="20" width="3.42578125" customWidth="1"/>
    <col min="21" max="22" width="11.5703125" hidden="1" customWidth="1"/>
    <col min="23" max="24" width="11.5703125" bestFit="1" customWidth="1"/>
    <col min="27" max="27" width="10.85546875" bestFit="1" customWidth="1"/>
    <col min="34" max="35" width="11.5703125" bestFit="1" customWidth="1"/>
  </cols>
  <sheetData>
    <row r="1" spans="1:36">
      <c r="A1" s="21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2"/>
    </row>
    <row r="2" spans="1:36">
      <c r="A2" s="22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2"/>
    </row>
    <row r="3" spans="1:36">
      <c r="A3" s="1" t="s">
        <v>14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2"/>
    </row>
    <row r="4" spans="1:36">
      <c r="A4" s="1" t="s">
        <v>15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"/>
    </row>
    <row r="5" spans="1:36">
      <c r="A5" s="5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2"/>
    </row>
    <row r="6" spans="1:36">
      <c r="A6" s="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2"/>
    </row>
    <row r="7" spans="1:36">
      <c r="A7" s="27" t="s">
        <v>17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"/>
    </row>
    <row r="8" spans="1:36">
      <c r="A8" s="29"/>
      <c r="B8" s="28"/>
      <c r="C8" s="28"/>
      <c r="D8" s="28"/>
      <c r="E8" s="30" t="s">
        <v>18</v>
      </c>
      <c r="F8" s="30"/>
      <c r="G8" s="30"/>
      <c r="H8" s="28"/>
      <c r="I8" s="30" t="s">
        <v>19</v>
      </c>
      <c r="J8" s="30"/>
      <c r="K8" s="30"/>
      <c r="L8" s="28"/>
      <c r="M8" s="30" t="s">
        <v>20</v>
      </c>
      <c r="N8" s="30"/>
      <c r="O8" s="30"/>
      <c r="P8" s="28"/>
      <c r="Q8" s="30" t="s">
        <v>21</v>
      </c>
      <c r="R8" s="30"/>
      <c r="S8" s="30"/>
      <c r="T8" s="2"/>
    </row>
    <row r="9" spans="1:36">
      <c r="A9" s="2"/>
      <c r="B9" s="5" t="s">
        <v>22</v>
      </c>
      <c r="C9" s="9" t="s">
        <v>23</v>
      </c>
      <c r="D9" s="5"/>
      <c r="E9" s="5" t="s">
        <v>24</v>
      </c>
      <c r="F9" s="5" t="s">
        <v>25</v>
      </c>
      <c r="G9" s="5" t="s">
        <v>26</v>
      </c>
      <c r="H9" s="5"/>
      <c r="I9" s="5" t="s">
        <v>24</v>
      </c>
      <c r="J9" s="5" t="s">
        <v>25</v>
      </c>
      <c r="K9" s="5" t="s">
        <v>26</v>
      </c>
      <c r="L9" s="5"/>
      <c r="M9" s="5" t="s">
        <v>24</v>
      </c>
      <c r="N9" s="5" t="s">
        <v>25</v>
      </c>
      <c r="O9" s="5" t="s">
        <v>26</v>
      </c>
      <c r="P9" s="5"/>
      <c r="Q9" s="5" t="s">
        <v>24</v>
      </c>
      <c r="R9" s="5" t="s">
        <v>25</v>
      </c>
      <c r="S9" s="5" t="s">
        <v>26</v>
      </c>
      <c r="T9" s="2"/>
      <c r="U9" s="48" t="s">
        <v>27</v>
      </c>
    </row>
    <row r="10" spans="1:36">
      <c r="A10" s="2">
        <v>1</v>
      </c>
      <c r="B10" s="5" t="s">
        <v>28</v>
      </c>
      <c r="C10" s="10">
        <v>2025</v>
      </c>
      <c r="D10" s="5"/>
      <c r="E10" s="5">
        <f>SUMIFS(StdO_Customers_Residential!AC:AC,StdO_Customers_Residential!$AG:$AG,Summary!$A10,StdO_Customers_Residential!$AH:$AH,Summary!$C10)</f>
        <v>31804627</v>
      </c>
      <c r="F10" s="5">
        <f>SUMIFS(StdO_Customers_Residential!AD:AD,StdO_Customers_Residential!$AG:$AG,Summary!$A10,StdO_Customers_Residential!$AH:$AH,Summary!$C10)</f>
        <v>29886871</v>
      </c>
      <c r="G10" s="5">
        <f>SUMIFS(StdO_Customers_Residential!AE:AE,StdO_Customers_Residential!$AG:$AG,Summary!$A10,StdO_Customers_Residential!$AH:$AH,Summary!$C10)</f>
        <v>61691498</v>
      </c>
      <c r="H10" s="5"/>
      <c r="I10" s="5">
        <f>SUMIFS(StdO_Customers_Small_Commercial!AC:AC,StdO_Customers_Small_Commercial!$AG:$AG,Summary!$A10,StdO_Customers_Small_Commercial!$AH:$AH,Summary!$C10)</f>
        <v>6409201</v>
      </c>
      <c r="J10" s="5">
        <f>SUMIFS(StdO_Customers_Small_Commercial!AD:AD,StdO_Customers_Small_Commercial!$AG:$AG,Summary!$A10,StdO_Customers_Small_Commercial!$AH:$AH,Summary!$C10)</f>
        <v>6337782</v>
      </c>
      <c r="K10" s="5">
        <f>SUMIFS(StdO_Customers_Small_Commercial!AE:AE,StdO_Customers_Small_Commercial!$AG:$AG,Summary!$A10,StdO_Customers_Small_Commercial!$AH:$AH,Summary!$C10)</f>
        <v>12746983</v>
      </c>
      <c r="L10" s="5"/>
      <c r="M10" s="5">
        <f>SUMIFS(StdO_Customers_Lighting!AC:AC,StdO_Customers_Lighting!$AG:$AG,Summary!$A10,StdO_Customers_Lighting!$AH:$AH,Summary!$C10)</f>
        <v>118256</v>
      </c>
      <c r="N10" s="5">
        <f>SUMIFS(StdO_Customers_Lighting!AD:AD,StdO_Customers_Lighting!$AG:$AG,Summary!$A10,StdO_Customers_Lighting!$AH:$AH,Summary!$C10)</f>
        <v>239652</v>
      </c>
      <c r="O10" s="5">
        <f>SUMIFS(StdO_Customers_Lighting!AE:AE,StdO_Customers_Lighting!$AG:$AG,Summary!$A10,StdO_Customers_Lighting!$AH:$AH,Summary!$C10)</f>
        <v>357908</v>
      </c>
      <c r="P10" s="5"/>
      <c r="Q10" s="5">
        <f>SUMIFS(Total_StdO_Customers!AC:AC,Total_StdO_Customers!$AG:$AG,Summary!$A10,Total_StdO_Customers!$AH:$AH,Summary!$C10)</f>
        <v>38332084</v>
      </c>
      <c r="R10" s="5">
        <f>SUMIFS(Total_StdO_Customers!AD:AD,Total_StdO_Customers!$AG:$AG,Summary!$A10,Total_StdO_Customers!$AH:$AH,Summary!$C10)</f>
        <v>36464305</v>
      </c>
      <c r="S10" s="5">
        <f>SUMIFS(Total_StdO_Customers!AE:AE,Total_StdO_Customers!$AG:$AG,Summary!$A10,Total_StdO_Customers!$AH:$AH,Summary!$C10)</f>
        <v>74796389</v>
      </c>
      <c r="T10" s="5"/>
      <c r="U10" s="49">
        <f>S10-(SUM(O10,K10,G10))</f>
        <v>0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6">
      <c r="A11" s="2">
        <v>2</v>
      </c>
      <c r="B11" s="5" t="s">
        <v>29</v>
      </c>
      <c r="C11" s="10">
        <v>2025</v>
      </c>
      <c r="D11" s="5"/>
      <c r="E11" s="5">
        <f>SUMIFS(StdO_Customers_Residential!AC:AC,StdO_Customers_Residential!$AG:$AG,Summary!$A11,StdO_Customers_Residential!$AH:$AH,Summary!$C11)</f>
        <v>26511021</v>
      </c>
      <c r="F11" s="5">
        <f>SUMIFS(StdO_Customers_Residential!AD:AD,StdO_Customers_Residential!$AG:$AG,Summary!$A11,StdO_Customers_Residential!$AH:$AH,Summary!$C11)</f>
        <v>30378043</v>
      </c>
      <c r="G11" s="5">
        <f>SUMIFS(StdO_Customers_Residential!AE:AE,StdO_Customers_Residential!$AG:$AG,Summary!$A11,StdO_Customers_Residential!$AH:$AH,Summary!$C11)</f>
        <v>56889064</v>
      </c>
      <c r="H11" s="5"/>
      <c r="I11" s="5">
        <f>SUMIFS(StdO_Customers_Small_Commercial!AC:AC,StdO_Customers_Small_Commercial!$AG:$AG,Summary!$A11,StdO_Customers_Small_Commercial!$AH:$AH,Summary!$C11)</f>
        <v>5089623</v>
      </c>
      <c r="J11" s="5">
        <f>SUMIFS(StdO_Customers_Small_Commercial!AD:AD,StdO_Customers_Small_Commercial!$AG:$AG,Summary!$A11,StdO_Customers_Small_Commercial!$AH:$AH,Summary!$C11)</f>
        <v>6071792</v>
      </c>
      <c r="K11" s="5">
        <f>SUMIFS(StdO_Customers_Small_Commercial!AE:AE,StdO_Customers_Small_Commercial!$AG:$AG,Summary!$A11,StdO_Customers_Small_Commercial!$AH:$AH,Summary!$C11)</f>
        <v>11161415</v>
      </c>
      <c r="L11" s="5"/>
      <c r="M11" s="5">
        <f>SUMIFS(StdO_Customers_Lighting!AC:AC,StdO_Customers_Lighting!$AG:$AG,Summary!$A11,StdO_Customers_Lighting!$AH:$AH,Summary!$C11)</f>
        <v>88652</v>
      </c>
      <c r="N11" s="5">
        <f>SUMIFS(StdO_Customers_Lighting!AD:AD,StdO_Customers_Lighting!$AG:$AG,Summary!$A11,StdO_Customers_Lighting!$AH:$AH,Summary!$C11)</f>
        <v>237981</v>
      </c>
      <c r="O11" s="5">
        <f>SUMIFS(StdO_Customers_Lighting!AE:AE,StdO_Customers_Lighting!$AG:$AG,Summary!$A11,StdO_Customers_Lighting!$AH:$AH,Summary!$C11)</f>
        <v>326633</v>
      </c>
      <c r="P11" s="5"/>
      <c r="Q11" s="5">
        <f>SUMIFS(Total_StdO_Customers!AC:AC,Total_StdO_Customers!$AG:$AG,Summary!$A11,Total_StdO_Customers!$AH:$AH,Summary!$C11)</f>
        <v>31689296</v>
      </c>
      <c r="R11" s="5">
        <f>SUMIFS(Total_StdO_Customers!AD:AD,Total_StdO_Customers!$AG:$AG,Summary!$A11,Total_StdO_Customers!$AH:$AH,Summary!$C11)</f>
        <v>36687816</v>
      </c>
      <c r="S11" s="5">
        <f>SUMIFS(Total_StdO_Customers!AE:AE,Total_StdO_Customers!$AG:$AG,Summary!$A11,Total_StdO_Customers!$AH:$AH,Summary!$C11)</f>
        <v>68377112</v>
      </c>
      <c r="T11" s="5"/>
      <c r="U11" s="49">
        <f t="shared" ref="U11:U12" si="0">S11-(SUM(O11,K11,G11))</f>
        <v>0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6">
      <c r="A12" s="2">
        <v>3</v>
      </c>
      <c r="B12" s="5" t="s">
        <v>30</v>
      </c>
      <c r="C12" s="10">
        <v>2025</v>
      </c>
      <c r="D12" s="5"/>
      <c r="E12" s="5">
        <f>SUMIFS(StdO_Customers_Residential!AC:AC,StdO_Customers_Residential!$AG:$AG,Summary!$A12,StdO_Customers_Residential!$AH:$AH,Summary!$C12)</f>
        <v>26015266</v>
      </c>
      <c r="F12" s="5">
        <f>SUMIFS(StdO_Customers_Residential!AD:AD,StdO_Customers_Residential!$AG:$AG,Summary!$A12,StdO_Customers_Residential!$AH:$AH,Summary!$C12)</f>
        <v>28986252</v>
      </c>
      <c r="G12" s="5">
        <f>SUMIFS(StdO_Customers_Residential!AE:AE,StdO_Customers_Residential!$AG:$AG,Summary!$A12,StdO_Customers_Residential!$AH:$AH,Summary!$C12)</f>
        <v>55001518</v>
      </c>
      <c r="H12" s="5"/>
      <c r="I12" s="5">
        <f>SUMIFS(StdO_Customers_Small_Commercial!AC:AC,StdO_Customers_Small_Commercial!$AG:$AG,Summary!$A12,StdO_Customers_Small_Commercial!$AH:$AH,Summary!$C12)</f>
        <v>5020721</v>
      </c>
      <c r="J12" s="5">
        <f>SUMIFS(StdO_Customers_Small_Commercial!AD:AD,StdO_Customers_Small_Commercial!$AG:$AG,Summary!$A12,StdO_Customers_Small_Commercial!$AH:$AH,Summary!$C12)</f>
        <v>5770933</v>
      </c>
      <c r="K12" s="5">
        <f>SUMIFS(StdO_Customers_Small_Commercial!AE:AE,StdO_Customers_Small_Commercial!$AG:$AG,Summary!$A12,StdO_Customers_Small_Commercial!$AH:$AH,Summary!$C12)</f>
        <v>10791654</v>
      </c>
      <c r="L12" s="5"/>
      <c r="M12" s="5">
        <f>SUMIFS(StdO_Customers_Lighting!AC:AC,StdO_Customers_Lighting!$AG:$AG,Summary!$A12,StdO_Customers_Lighting!$AH:$AH,Summary!$C12)</f>
        <v>81365</v>
      </c>
      <c r="N12" s="5">
        <f>SUMIFS(StdO_Customers_Lighting!AD:AD,StdO_Customers_Lighting!$AG:$AG,Summary!$A12,StdO_Customers_Lighting!$AH:$AH,Summary!$C12)</f>
        <v>238864</v>
      </c>
      <c r="O12" s="5">
        <f>SUMIFS(StdO_Customers_Lighting!AE:AE,StdO_Customers_Lighting!$AG:$AG,Summary!$A12,StdO_Customers_Lighting!$AH:$AH,Summary!$C12)</f>
        <v>320229</v>
      </c>
      <c r="P12" s="5"/>
      <c r="Q12" s="5">
        <f>SUMIFS(Total_StdO_Customers!AC:AC,Total_StdO_Customers!$AG:$AG,Summary!$A12,Total_StdO_Customers!$AH:$AH,Summary!$C12)</f>
        <v>31117352</v>
      </c>
      <c r="R12" s="5">
        <f>SUMIFS(Total_StdO_Customers!AD:AD,Total_StdO_Customers!$AG:$AG,Summary!$A12,Total_StdO_Customers!$AH:$AH,Summary!$C12)</f>
        <v>34996049</v>
      </c>
      <c r="S12" s="5">
        <f>SUMIFS(Total_StdO_Customers!AE:AE,Total_StdO_Customers!$AG:$AG,Summary!$A12,Total_StdO_Customers!$AH:$AH,Summary!$C12)</f>
        <v>66113401</v>
      </c>
      <c r="T12" s="5"/>
      <c r="U12" s="49">
        <f t="shared" si="0"/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6">
      <c r="A13" s="2">
        <v>4</v>
      </c>
      <c r="B13" s="5" t="s">
        <v>31</v>
      </c>
      <c r="C13" s="10">
        <v>2025</v>
      </c>
      <c r="D13" s="5"/>
      <c r="E13" s="5">
        <f>SUMIFS(StdO_Customers_Residential!AC:AC,StdO_Customers_Residential!$AG:$AG,Summary!$A13,StdO_Customers_Residential!$AH:$AH,Summary!$C13)</f>
        <v>20130690</v>
      </c>
      <c r="F13" s="5">
        <f>SUMIFS(StdO_Customers_Residential!AD:AD,StdO_Customers_Residential!$AG:$AG,Summary!$A13,StdO_Customers_Residential!$AH:$AH,Summary!$C13)</f>
        <v>23605605</v>
      </c>
      <c r="G13" s="5">
        <f>SUMIFS(StdO_Customers_Residential!AE:AE,StdO_Customers_Residential!$AG:$AG,Summary!$A13,StdO_Customers_Residential!$AH:$AH,Summary!$C13)</f>
        <v>43736295</v>
      </c>
      <c r="H13" s="5"/>
      <c r="I13" s="5">
        <f>SUMIFS(StdO_Customers_Small_Commercial!AC:AC,StdO_Customers_Small_Commercial!$AG:$AG,Summary!$A13,StdO_Customers_Small_Commercial!$AH:$AH,Summary!$C13)</f>
        <v>4113590</v>
      </c>
      <c r="J13" s="5">
        <f>SUMIFS(StdO_Customers_Small_Commercial!AD:AD,StdO_Customers_Small_Commercial!$AG:$AG,Summary!$A13,StdO_Customers_Small_Commercial!$AH:$AH,Summary!$C13)</f>
        <v>5011995</v>
      </c>
      <c r="K13" s="5">
        <f>SUMIFS(StdO_Customers_Small_Commercial!AE:AE,StdO_Customers_Small_Commercial!$AG:$AG,Summary!$A13,StdO_Customers_Small_Commercial!$AH:$AH,Summary!$C13)</f>
        <v>9125585</v>
      </c>
      <c r="L13" s="5"/>
      <c r="M13" s="5">
        <f>SUMIFS(StdO_Customers_Lighting!AC:AC,StdO_Customers_Lighting!$AG:$AG,Summary!$A13,StdO_Customers_Lighting!$AH:$AH,Summary!$C13)</f>
        <v>59809</v>
      </c>
      <c r="N13" s="5">
        <f>SUMIFS(StdO_Customers_Lighting!AD:AD,StdO_Customers_Lighting!$AG:$AG,Summary!$A13,StdO_Customers_Lighting!$AH:$AH,Summary!$C13)</f>
        <v>259836</v>
      </c>
      <c r="O13" s="5">
        <f>SUMIFS(StdO_Customers_Lighting!AE:AE,StdO_Customers_Lighting!$AG:$AG,Summary!$A13,StdO_Customers_Lighting!$AH:$AH,Summary!$C13)</f>
        <v>319645</v>
      </c>
      <c r="P13" s="5"/>
      <c r="Q13" s="5">
        <f>SUMIFS(Total_StdO_Customers!AC:AC,Total_StdO_Customers!$AG:$AG,Summary!$A13,Total_StdO_Customers!$AH:$AH,Summary!$C13)</f>
        <v>24304089</v>
      </c>
      <c r="R13" s="5">
        <f>SUMIFS(Total_StdO_Customers!AD:AD,Total_StdO_Customers!$AG:$AG,Summary!$A13,Total_StdO_Customers!$AH:$AH,Summary!$C13)</f>
        <v>28877436</v>
      </c>
      <c r="S13" s="5">
        <f>SUMIFS(Total_StdO_Customers!AE:AE,Total_StdO_Customers!$AG:$AG,Summary!$A13,Total_StdO_Customers!$AH:$AH,Summary!$C13)</f>
        <v>53181525</v>
      </c>
      <c r="T13" s="5"/>
      <c r="U13" s="49">
        <f t="shared" ref="U13:U57" si="1">S13-(SUM(O13,K13,G13))</f>
        <v>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6">
      <c r="A14" s="2">
        <v>5</v>
      </c>
      <c r="B14" s="5" t="s">
        <v>32</v>
      </c>
      <c r="C14" s="10">
        <v>2025</v>
      </c>
      <c r="D14" s="5"/>
      <c r="E14" s="5">
        <f>SUMIFS(StdO_Customers_Residential!AC:AC,StdO_Customers_Residential!$AG:$AG,Summary!$A14,StdO_Customers_Residential!$AH:$AH,Summary!$C14)</f>
        <v>18790860</v>
      </c>
      <c r="F14" s="5">
        <f>SUMIFS(StdO_Customers_Residential!AD:AD,StdO_Customers_Residential!$AG:$AG,Summary!$A14,StdO_Customers_Residential!$AH:$AH,Summary!$C14)</f>
        <v>22476279</v>
      </c>
      <c r="G14" s="5">
        <f>SUMIFS(StdO_Customers_Residential!AE:AE,StdO_Customers_Residential!$AG:$AG,Summary!$A14,StdO_Customers_Residential!$AH:$AH,Summary!$C14)</f>
        <v>41267139</v>
      </c>
      <c r="H14" s="5"/>
      <c r="I14" s="5">
        <f>SUMIFS(StdO_Customers_Small_Commercial!AC:AC,StdO_Customers_Small_Commercial!$AG:$AG,Summary!$A14,StdO_Customers_Small_Commercial!$AH:$AH,Summary!$C14)</f>
        <v>3929213</v>
      </c>
      <c r="J14" s="5">
        <f>SUMIFS(StdO_Customers_Small_Commercial!AD:AD,StdO_Customers_Small_Commercial!$AG:$AG,Summary!$A14,StdO_Customers_Small_Commercial!$AH:$AH,Summary!$C14)</f>
        <v>4711554</v>
      </c>
      <c r="K14" s="5">
        <f>SUMIFS(StdO_Customers_Small_Commercial!AE:AE,StdO_Customers_Small_Commercial!$AG:$AG,Summary!$A14,StdO_Customers_Small_Commercial!$AH:$AH,Summary!$C14)</f>
        <v>8640767</v>
      </c>
      <c r="L14" s="5"/>
      <c r="M14" s="5">
        <f>SUMIFS(StdO_Customers_Lighting!AC:AC,StdO_Customers_Lighting!$AG:$AG,Summary!$A14,StdO_Customers_Lighting!$AH:$AH,Summary!$C14)</f>
        <v>54398</v>
      </c>
      <c r="N14" s="5">
        <f>SUMIFS(StdO_Customers_Lighting!AD:AD,StdO_Customers_Lighting!$AG:$AG,Summary!$A14,StdO_Customers_Lighting!$AH:$AH,Summary!$C14)</f>
        <v>276868</v>
      </c>
      <c r="O14" s="5">
        <f>SUMIFS(StdO_Customers_Lighting!AE:AE,StdO_Customers_Lighting!$AG:$AG,Summary!$A14,StdO_Customers_Lighting!$AH:$AH,Summary!$C14)</f>
        <v>331266</v>
      </c>
      <c r="P14" s="5"/>
      <c r="Q14" s="5">
        <f>SUMIFS(Total_StdO_Customers!AC:AC,Total_StdO_Customers!$AG:$AG,Summary!$A14,Total_StdO_Customers!$AH:$AH,Summary!$C14)</f>
        <v>22774471</v>
      </c>
      <c r="R14" s="5">
        <f>SUMIFS(Total_StdO_Customers!AD:AD,Total_StdO_Customers!$AG:$AG,Summary!$A14,Total_StdO_Customers!$AH:$AH,Summary!$C14)</f>
        <v>27464701</v>
      </c>
      <c r="S14" s="5">
        <f>SUMIFS(Total_StdO_Customers!AE:AE,Total_StdO_Customers!$AG:$AG,Summary!$A14,Total_StdO_Customers!$AH:$AH,Summary!$C14)</f>
        <v>50239172</v>
      </c>
      <c r="T14" s="5"/>
      <c r="U14" s="49">
        <f t="shared" si="1"/>
        <v>0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6">
      <c r="A15" s="2">
        <v>6</v>
      </c>
      <c r="B15" s="5" t="s">
        <v>33</v>
      </c>
      <c r="C15" s="10">
        <v>2025</v>
      </c>
      <c r="D15" s="5"/>
      <c r="E15" s="5">
        <f>SUMIFS(StdO_Customers_Residential!AC:AC,StdO_Customers_Residential!$AG:$AG,Summary!$A15,StdO_Customers_Residential!$AH:$AH,Summary!$C15)</f>
        <v>19719916</v>
      </c>
      <c r="F15" s="5">
        <f>SUMIFS(StdO_Customers_Residential!AD:AD,StdO_Customers_Residential!$AG:$AG,Summary!$A15,StdO_Customers_Residential!$AH:$AH,Summary!$C15)</f>
        <v>20239786</v>
      </c>
      <c r="G15" s="5">
        <f>SUMIFS(StdO_Customers_Residential!AE:AE,StdO_Customers_Residential!$AG:$AG,Summary!$A15,StdO_Customers_Residential!$AH:$AH,Summary!$C15)</f>
        <v>39959702</v>
      </c>
      <c r="H15" s="5"/>
      <c r="I15" s="5">
        <f>SUMIFS(StdO_Customers_Small_Commercial!AC:AC,StdO_Customers_Small_Commercial!$AG:$AG,Summary!$A15,StdO_Customers_Small_Commercial!$AH:$AH,Summary!$C15)</f>
        <v>4676375</v>
      </c>
      <c r="J15" s="5">
        <f>SUMIFS(StdO_Customers_Small_Commercial!AD:AD,StdO_Customers_Small_Commercial!$AG:$AG,Summary!$A15,StdO_Customers_Small_Commercial!$AH:$AH,Summary!$C15)</f>
        <v>4650450</v>
      </c>
      <c r="K15" s="5">
        <f>SUMIFS(StdO_Customers_Small_Commercial!AE:AE,StdO_Customers_Small_Commercial!$AG:$AG,Summary!$A15,StdO_Customers_Small_Commercial!$AH:$AH,Summary!$C15)</f>
        <v>9326825</v>
      </c>
      <c r="L15" s="5"/>
      <c r="M15" s="5">
        <f>SUMIFS(StdO_Customers_Lighting!AC:AC,StdO_Customers_Lighting!$AG:$AG,Summary!$A15,StdO_Customers_Lighting!$AH:$AH,Summary!$C15)</f>
        <v>51531</v>
      </c>
      <c r="N15" s="5">
        <f>SUMIFS(StdO_Customers_Lighting!AD:AD,StdO_Customers_Lighting!$AG:$AG,Summary!$A15,StdO_Customers_Lighting!$AH:$AH,Summary!$C15)</f>
        <v>298067</v>
      </c>
      <c r="O15" s="5">
        <f>SUMIFS(StdO_Customers_Lighting!AE:AE,StdO_Customers_Lighting!$AG:$AG,Summary!$A15,StdO_Customers_Lighting!$AH:$AH,Summary!$C15)</f>
        <v>349598</v>
      </c>
      <c r="P15" s="5"/>
      <c r="Q15" s="5">
        <f>SUMIFS(Total_StdO_Customers!AC:AC,Total_StdO_Customers!$AG:$AG,Summary!$A15,Total_StdO_Customers!$AH:$AH,Summary!$C15)</f>
        <v>24447822</v>
      </c>
      <c r="R15" s="5">
        <f>SUMIFS(Total_StdO_Customers!AD:AD,Total_StdO_Customers!$AG:$AG,Summary!$A15,Total_StdO_Customers!$AH:$AH,Summary!$C15)</f>
        <v>25188303</v>
      </c>
      <c r="S15" s="5">
        <f>SUMIFS(Total_StdO_Customers!AE:AE,Total_StdO_Customers!$AG:$AG,Summary!$A15,Total_StdO_Customers!$AH:$AH,Summary!$C15)</f>
        <v>49636125</v>
      </c>
      <c r="T15" s="5"/>
      <c r="U15" s="49">
        <f t="shared" si="1"/>
        <v>0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>
      <c r="A16" s="2">
        <v>7</v>
      </c>
      <c r="B16" s="5" t="s">
        <v>34</v>
      </c>
      <c r="C16" s="10">
        <v>2025</v>
      </c>
      <c r="D16" s="5"/>
      <c r="E16" s="5">
        <f>SUMIFS(StdO_Customers_Residential!AC:AC,StdO_Customers_Residential!$AG:$AG,Summary!$A16,StdO_Customers_Residential!$AH:$AH,Summary!$C16)</f>
        <v>27193612.192999996</v>
      </c>
      <c r="F16" s="5">
        <f>SUMIFS(StdO_Customers_Residential!AD:AD,StdO_Customers_Residential!$AG:$AG,Summary!$A16,StdO_Customers_Residential!$AH:$AH,Summary!$C16)</f>
        <v>25834531.647999994</v>
      </c>
      <c r="G16" s="5">
        <f>SUMIFS(StdO_Customers_Residential!AE:AE,StdO_Customers_Residential!$AG:$AG,Summary!$A16,StdO_Customers_Residential!$AH:$AH,Summary!$C16)</f>
        <v>53028143.840999998</v>
      </c>
      <c r="H16" s="5"/>
      <c r="I16" s="5">
        <f>SUMIFS(StdO_Customers_Small_Commercial!AC:AC,StdO_Customers_Small_Commercial!$AG:$AG,Summary!$A16,StdO_Customers_Small_Commercial!$AH:$AH,Summary!$C16)</f>
        <v>5994687.9524000017</v>
      </c>
      <c r="J16" s="5">
        <f>SUMIFS(StdO_Customers_Small_Commercial!AD:AD,StdO_Customers_Small_Commercial!$AG:$AG,Summary!$A16,StdO_Customers_Small_Commercial!$AH:$AH,Summary!$C16)</f>
        <v>5389334.3445999995</v>
      </c>
      <c r="K16" s="5">
        <f>SUMIFS(StdO_Customers_Small_Commercial!AE:AE,StdO_Customers_Small_Commercial!$AG:$AG,Summary!$A16,StdO_Customers_Small_Commercial!$AH:$AH,Summary!$C16)</f>
        <v>11384022.297000004</v>
      </c>
      <c r="L16" s="5"/>
      <c r="M16" s="5">
        <f>SUMIFS(StdO_Customers_Lighting!AC:AC,StdO_Customers_Lighting!$AG:$AG,Summary!$A16,StdO_Customers_Lighting!$AH:$AH,Summary!$C16)</f>
        <v>48115.564599999983</v>
      </c>
      <c r="N16" s="5">
        <f>SUMIFS(StdO_Customers_Lighting!AD:AD,StdO_Customers_Lighting!$AG:$AG,Summary!$A16,StdO_Customers_Lighting!$AH:$AH,Summary!$C16)</f>
        <v>334828.79739999998</v>
      </c>
      <c r="O16" s="5">
        <f>SUMIFS(StdO_Customers_Lighting!AE:AE,StdO_Customers_Lighting!$AG:$AG,Summary!$A16,StdO_Customers_Lighting!$AH:$AH,Summary!$C16)</f>
        <v>382944.36200000008</v>
      </c>
      <c r="P16" s="5"/>
      <c r="Q16" s="5">
        <f>SUMIFS(Total_StdO_Customers!AC:AC,Total_StdO_Customers!$AG:$AG,Summary!$A16,Total_StdO_Customers!$AH:$AH,Summary!$C16)</f>
        <v>33236415.710000005</v>
      </c>
      <c r="R16" s="5">
        <f>SUMIFS(Total_StdO_Customers!AD:AD,Total_StdO_Customers!$AG:$AG,Summary!$A16,Total_StdO_Customers!$AH:$AH,Summary!$C16)</f>
        <v>31558694.789999999</v>
      </c>
      <c r="S16" s="5">
        <f>SUMIFS(Total_StdO_Customers!AE:AE,Total_StdO_Customers!$AG:$AG,Summary!$A16,Total_StdO_Customers!$AH:$AH,Summary!$C16)</f>
        <v>64795110.500000007</v>
      </c>
      <c r="T16" s="5"/>
      <c r="U16" s="49">
        <f t="shared" si="1"/>
        <v>0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>
      <c r="A17" s="2">
        <v>8</v>
      </c>
      <c r="B17" s="5" t="s">
        <v>35</v>
      </c>
      <c r="C17" s="10">
        <v>2025</v>
      </c>
      <c r="D17" s="5"/>
      <c r="E17" s="5">
        <f>SUMIFS(StdO_Customers_Residential!AC:AC,StdO_Customers_Residential!$AG:$AG,Summary!$A17,StdO_Customers_Residential!$AH:$AH,Summary!$C17)</f>
        <v>21666768.056500003</v>
      </c>
      <c r="F17" s="5">
        <f>SUMIFS(StdO_Customers_Residential!AD:AD,StdO_Customers_Residential!$AG:$AG,Summary!$A17,StdO_Customers_Residential!$AH:$AH,Summary!$C17)</f>
        <v>23606012.870000008</v>
      </c>
      <c r="G17" s="5">
        <f>SUMIFS(StdO_Customers_Residential!AE:AE,StdO_Customers_Residential!$AG:$AG,Summary!$A17,StdO_Customers_Residential!$AH:$AH,Summary!$C17)</f>
        <v>45272780.926500015</v>
      </c>
      <c r="H17" s="5"/>
      <c r="I17" s="5">
        <f>SUMIFS(StdO_Customers_Small_Commercial!AC:AC,StdO_Customers_Small_Commercial!$AG:$AG,Summary!$A17,StdO_Customers_Small_Commercial!$AH:$AH,Summary!$C17)</f>
        <v>5884940.2886000006</v>
      </c>
      <c r="J17" s="5">
        <f>SUMIFS(StdO_Customers_Small_Commercial!AD:AD,StdO_Customers_Small_Commercial!$AG:$AG,Summary!$A17,StdO_Customers_Small_Commercial!$AH:$AH,Summary!$C17)</f>
        <v>6278260.245600001</v>
      </c>
      <c r="K17" s="5">
        <f>SUMIFS(StdO_Customers_Small_Commercial!AE:AE,StdO_Customers_Small_Commercial!$AG:$AG,Summary!$A17,StdO_Customers_Small_Commercial!$AH:$AH,Summary!$C17)</f>
        <v>12163200.534200002</v>
      </c>
      <c r="L17" s="5"/>
      <c r="M17" s="5">
        <f>SUMIFS(StdO_Customers_Lighting!AC:AC,StdO_Customers_Lighting!$AG:$AG,Summary!$A17,StdO_Customers_Lighting!$AH:$AH,Summary!$C17)</f>
        <v>50425.434900000007</v>
      </c>
      <c r="N17" s="5">
        <f>SUMIFS(StdO_Customers_Lighting!AD:AD,StdO_Customers_Lighting!$AG:$AG,Summary!$A17,StdO_Customers_Lighting!$AH:$AH,Summary!$C17)</f>
        <v>270481.94439999992</v>
      </c>
      <c r="O17" s="5">
        <f>SUMIFS(StdO_Customers_Lighting!AE:AE,StdO_Customers_Lighting!$AG:$AG,Summary!$A17,StdO_Customers_Lighting!$AH:$AH,Summary!$C17)</f>
        <v>320907.37929999991</v>
      </c>
      <c r="P17" s="5"/>
      <c r="Q17" s="5">
        <f>SUMIFS(Total_StdO_Customers!AC:AC,Total_StdO_Customers!$AG:$AG,Summary!$A17,Total_StdO_Customers!$AH:$AH,Summary!$C17)</f>
        <v>27602133.780000001</v>
      </c>
      <c r="R17" s="5">
        <f>SUMIFS(Total_StdO_Customers!AD:AD,Total_StdO_Customers!$AG:$AG,Summary!$A17,Total_StdO_Customers!$AH:$AH,Summary!$C17)</f>
        <v>30154755.060000002</v>
      </c>
      <c r="S17" s="5">
        <f>SUMIFS(Total_StdO_Customers!AE:AE,Total_StdO_Customers!$AG:$AG,Summary!$A17,Total_StdO_Customers!$AH:$AH,Summary!$C17)</f>
        <v>57756888.839999996</v>
      </c>
      <c r="T17" s="5"/>
      <c r="U17" s="49">
        <f t="shared" si="1"/>
        <v>0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>
      <c r="A18" s="2">
        <v>9</v>
      </c>
      <c r="B18" s="5" t="s">
        <v>36</v>
      </c>
      <c r="C18" s="10">
        <v>2025</v>
      </c>
      <c r="D18" s="5"/>
      <c r="E18" s="5">
        <f>SUMIFS(StdO_Customers_Residential!AC:AC,StdO_Customers_Residential!$AG:$AG,Summary!$A18,StdO_Customers_Residential!$AH:$AH,Summary!$C18)</f>
        <v>17625612.579999998</v>
      </c>
      <c r="F18" s="5">
        <f>SUMIFS(StdO_Customers_Residential!AD:AD,StdO_Customers_Residential!$AG:$AG,Summary!$A18,StdO_Customers_Residential!$AH:$AH,Summary!$C18)</f>
        <v>18806043.050500002</v>
      </c>
      <c r="G18" s="5">
        <f>SUMIFS(StdO_Customers_Residential!AE:AE,StdO_Customers_Residential!$AG:$AG,Summary!$A18,StdO_Customers_Residential!$AH:$AH,Summary!$C18)</f>
        <v>36431655.630499996</v>
      </c>
      <c r="H18" s="5"/>
      <c r="I18" s="5">
        <f>SUMIFS(StdO_Customers_Small_Commercial!AC:AC,StdO_Customers_Small_Commercial!$AG:$AG,Summary!$A18,StdO_Customers_Small_Commercial!$AH:$AH,Summary!$C18)</f>
        <v>5688109.1317999996</v>
      </c>
      <c r="J18" s="5">
        <f>SUMIFS(StdO_Customers_Small_Commercial!AD:AD,StdO_Customers_Small_Commercial!$AG:$AG,Summary!$A18,StdO_Customers_Small_Commercial!$AH:$AH,Summary!$C18)</f>
        <v>6449366.6164000006</v>
      </c>
      <c r="K18" s="5">
        <f>SUMIFS(StdO_Customers_Small_Commercial!AE:AE,StdO_Customers_Small_Commercial!$AG:$AG,Summary!$A18,StdO_Customers_Small_Commercial!$AH:$AH,Summary!$C18)</f>
        <v>12137475.748199997</v>
      </c>
      <c r="L18" s="5"/>
      <c r="M18" s="5">
        <f>SUMIFS(StdO_Customers_Lighting!AC:AC,StdO_Customers_Lighting!$AG:$AG,Summary!$A18,StdO_Customers_Lighting!$AH:$AH,Summary!$C18)</f>
        <v>89941.928199999995</v>
      </c>
      <c r="N18" s="5">
        <f>SUMIFS(StdO_Customers_Lighting!AD:AD,StdO_Customers_Lighting!$AG:$AG,Summary!$A18,StdO_Customers_Lighting!$AH:$AH,Summary!$C18)</f>
        <v>315376.77309999999</v>
      </c>
      <c r="O18" s="5">
        <f>SUMIFS(StdO_Customers_Lighting!AE:AE,StdO_Customers_Lighting!$AG:$AG,Summary!$A18,StdO_Customers_Lighting!$AH:$AH,Summary!$C18)</f>
        <v>405318.70129999984</v>
      </c>
      <c r="P18" s="5"/>
      <c r="Q18" s="5">
        <f>SUMIFS(Total_StdO_Customers!AC:AC,Total_StdO_Customers!$AG:$AG,Summary!$A18,Total_StdO_Customers!$AH:$AH,Summary!$C18)</f>
        <v>23403663.640000008</v>
      </c>
      <c r="R18" s="5">
        <f>SUMIFS(Total_StdO_Customers!AD:AD,Total_StdO_Customers!$AG:$AG,Summary!$A18,Total_StdO_Customers!$AH:$AH,Summary!$C18)</f>
        <v>25570786.439999994</v>
      </c>
      <c r="S18" s="5">
        <f>SUMIFS(Total_StdO_Customers!AE:AE,Total_StdO_Customers!$AG:$AG,Summary!$A18,Total_StdO_Customers!$AH:$AH,Summary!$C18)</f>
        <v>48974450.079999998</v>
      </c>
      <c r="T18" s="5"/>
      <c r="U18" s="49">
        <f t="shared" si="1"/>
        <v>0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1:36">
      <c r="A19" s="2">
        <v>10</v>
      </c>
      <c r="B19" s="5" t="s">
        <v>37</v>
      </c>
      <c r="C19" s="10">
        <v>2025</v>
      </c>
      <c r="D19" s="5"/>
      <c r="E19" s="5">
        <f>SUMIFS(StdO_Customers_Residential!AC:AC,StdO_Customers_Residential!$AG:$AG,Summary!$A19,StdO_Customers_Residential!$AH:$AH,Summary!$C19)</f>
        <v>22595288.194774121</v>
      </c>
      <c r="F19" s="5">
        <f>SUMIFS(StdO_Customers_Residential!AD:AD,StdO_Customers_Residential!$AG:$AG,Summary!$A19,StdO_Customers_Residential!$AH:$AH,Summary!$C19)</f>
        <v>21715615.476286829</v>
      </c>
      <c r="G19" s="5">
        <f>SUMIFS(StdO_Customers_Residential!AE:AE,StdO_Customers_Residential!$AG:$AG,Summary!$A19,StdO_Customers_Residential!$AH:$AH,Summary!$C19)</f>
        <v>44310903.671060957</v>
      </c>
      <c r="H19" s="5"/>
      <c r="I19" s="5">
        <f>SUMIFS(StdO_Customers_Small_Commercial!AC:AC,StdO_Customers_Small_Commercial!$AG:$AG,Summary!$A19,StdO_Customers_Small_Commercial!$AH:$AH,Summary!$C19)</f>
        <v>4710146.4371698461</v>
      </c>
      <c r="J19" s="5">
        <f>SUMIFS(StdO_Customers_Small_Commercial!AD:AD,StdO_Customers_Small_Commercial!$AG:$AG,Summary!$A19,StdO_Customers_Small_Commercial!$AH:$AH,Summary!$C19)</f>
        <v>4694974.5235144226</v>
      </c>
      <c r="K19" s="5">
        <f>SUMIFS(StdO_Customers_Small_Commercial!AE:AE,StdO_Customers_Small_Commercial!$AG:$AG,Summary!$A19,StdO_Customers_Small_Commercial!$AH:$AH,Summary!$C19)</f>
        <v>9405120.9606842697</v>
      </c>
      <c r="L19" s="5"/>
      <c r="M19" s="5">
        <f>SUMIFS(StdO_Customers_Lighting!AC:AC,StdO_Customers_Lighting!$AG:$AG,Summary!$A19,StdO_Customers_Lighting!$AH:$AH,Summary!$C19)</f>
        <v>66691.256508140446</v>
      </c>
      <c r="N19" s="5">
        <f>SUMIFS(StdO_Customers_Lighting!AD:AD,StdO_Customers_Lighting!$AG:$AG,Summary!$A19,StdO_Customers_Lighting!$AH:$AH,Summary!$C19)</f>
        <v>238269.30124763167</v>
      </c>
      <c r="O19" s="5">
        <f>SUMIFS(StdO_Customers_Lighting!AE:AE,StdO_Customers_Lighting!$AG:$AG,Summary!$A19,StdO_Customers_Lighting!$AH:$AH,Summary!$C19)</f>
        <v>304960.55775577214</v>
      </c>
      <c r="P19" s="5"/>
      <c r="Q19" s="5">
        <f>SUMIFS(Total_StdO_Customers!AC:AC,Total_StdO_Customers!$AG:$AG,Summary!$A19,Total_StdO_Customers!$AH:$AH,Summary!$C19)</f>
        <v>27372125.888452105</v>
      </c>
      <c r="R19" s="5">
        <f>SUMIFS(Total_StdO_Customers!AD:AD,Total_StdO_Customers!$AG:$AG,Summary!$A19,Total_StdO_Customers!$AH:$AH,Summary!$C19)</f>
        <v>26648859.301048875</v>
      </c>
      <c r="S19" s="5">
        <f>SUMIFS(Total_StdO_Customers!AE:AE,Total_StdO_Customers!$AG:$AG,Summary!$A19,Total_StdO_Customers!$AH:$AH,Summary!$C19)</f>
        <v>54020985.189500995</v>
      </c>
      <c r="T19" s="5"/>
      <c r="U19" s="49">
        <f t="shared" si="1"/>
        <v>0</v>
      </c>
      <c r="V19" s="11"/>
      <c r="W19" s="11"/>
      <c r="X19" s="11"/>
      <c r="Y19" s="11"/>
      <c r="Z19" s="11"/>
      <c r="AA19" s="11"/>
      <c r="AB19" s="5"/>
      <c r="AC19" s="5"/>
      <c r="AD19" s="5"/>
      <c r="AE19" s="5"/>
      <c r="AF19" s="5"/>
      <c r="AG19" s="5"/>
      <c r="AH19" s="5"/>
      <c r="AI19" s="5"/>
      <c r="AJ19" s="5"/>
    </row>
    <row r="20" spans="1:36">
      <c r="A20" s="2">
        <v>11</v>
      </c>
      <c r="B20" s="5" t="s">
        <v>38</v>
      </c>
      <c r="C20" s="10">
        <v>2025</v>
      </c>
      <c r="D20" s="5"/>
      <c r="E20" s="5">
        <f>SUMIFS(StdO_Customers_Residential!AC:AC,StdO_Customers_Residential!$AG:$AG,Summary!$A20,StdO_Customers_Residential!$AH:$AH,Summary!$C20)</f>
        <v>21035345.099661581</v>
      </c>
      <c r="F20" s="5">
        <f>SUMIFS(StdO_Customers_Residential!AD:AD,StdO_Customers_Residential!$AG:$AG,Summary!$A20,StdO_Customers_Residential!$AH:$AH,Summary!$C20)</f>
        <v>27967449.592794579</v>
      </c>
      <c r="G20" s="5">
        <f>SUMIFS(StdO_Customers_Residential!AE:AE,StdO_Customers_Residential!$AG:$AG,Summary!$A20,StdO_Customers_Residential!$AH:$AH,Summary!$C20)</f>
        <v>49002794.692456163</v>
      </c>
      <c r="H20" s="5"/>
      <c r="I20" s="5">
        <f>SUMIFS(StdO_Customers_Small_Commercial!AC:AC,StdO_Customers_Small_Commercial!$AG:$AG,Summary!$A20,StdO_Customers_Small_Commercial!$AH:$AH,Summary!$C20)</f>
        <v>4504003.6943384204</v>
      </c>
      <c r="J20" s="5">
        <f>SUMIFS(StdO_Customers_Small_Commercial!AD:AD,StdO_Customers_Small_Commercial!$AG:$AG,Summary!$A20,StdO_Customers_Small_Commercial!$AH:$AH,Summary!$C20)</f>
        <v>6144447.2942591039</v>
      </c>
      <c r="K20" s="5">
        <f>SUMIFS(StdO_Customers_Small_Commercial!AE:AE,StdO_Customers_Small_Commercial!$AG:$AG,Summary!$A20,StdO_Customers_Small_Commercial!$AH:$AH,Summary!$C20)</f>
        <v>10648450.988597523</v>
      </c>
      <c r="L20" s="5"/>
      <c r="M20" s="5">
        <f>SUMIFS(StdO_Customers_Lighting!AC:AC,StdO_Customers_Lighting!$AG:$AG,Summary!$A20,StdO_Customers_Lighting!$AH:$AH,Summary!$C20)</f>
        <v>119987.886</v>
      </c>
      <c r="N20" s="5">
        <f>SUMIFS(StdO_Customers_Lighting!AD:AD,StdO_Customers_Lighting!$AG:$AG,Summary!$A20,StdO_Customers_Lighting!$AH:$AH,Summary!$C20)</f>
        <v>333568.31129825657</v>
      </c>
      <c r="O20" s="5">
        <f>SUMIFS(StdO_Customers_Lighting!AE:AE,StdO_Customers_Lighting!$AG:$AG,Summary!$A20,StdO_Customers_Lighting!$AH:$AH,Summary!$C20)</f>
        <v>453556.19729825662</v>
      </c>
      <c r="P20" s="5"/>
      <c r="Q20" s="5">
        <f>SUMIFS(Total_StdO_Customers!AC:AC,Total_StdO_Customers!$AG:$AG,Summary!$A20,Total_StdO_Customers!$AH:$AH,Summary!$C20)</f>
        <v>25659336.68</v>
      </c>
      <c r="R20" s="5">
        <f>SUMIFS(Total_StdO_Customers!AD:AD,Total_StdO_Customers!$AG:$AG,Summary!$A20,Total_StdO_Customers!$AH:$AH,Summary!$C20)</f>
        <v>34445465.198351935</v>
      </c>
      <c r="S20" s="5">
        <f>SUMIFS(Total_StdO_Customers!AE:AE,Total_StdO_Customers!$AG:$AG,Summary!$A20,Total_StdO_Customers!$AH:$AH,Summary!$C20)</f>
        <v>60104801.878351927</v>
      </c>
      <c r="T20" s="5"/>
      <c r="U20" s="49">
        <f t="shared" si="1"/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</row>
    <row r="21" spans="1:36">
      <c r="A21" s="2">
        <v>12</v>
      </c>
      <c r="B21" s="5" t="s">
        <v>39</v>
      </c>
      <c r="C21" s="10">
        <v>2025</v>
      </c>
      <c r="D21" s="5"/>
      <c r="E21" s="5">
        <f>SUMIFS(StdO_Customers_Residential!AC:AC,StdO_Customers_Residential!$AG:$AG,Summary!$A21,StdO_Customers_Residential!$AH:$AH,Summary!$C21)</f>
        <v>33021060.574000001</v>
      </c>
      <c r="F21" s="5">
        <f>SUMIFS(StdO_Customers_Residential!AD:AD,StdO_Customers_Residential!$AG:$AG,Summary!$A21,StdO_Customers_Residential!$AH:$AH,Summary!$C21)</f>
        <v>34673669.088645786</v>
      </c>
      <c r="G21" s="5">
        <f>SUMIFS(StdO_Customers_Residential!AE:AE,StdO_Customers_Residential!$AG:$AG,Summary!$A21,StdO_Customers_Residential!$AH:$AH,Summary!$C21)</f>
        <v>67694729.662645802</v>
      </c>
      <c r="H21" s="5"/>
      <c r="I21" s="5">
        <f>SUMIFS(StdO_Customers_Small_Commercial!AC:AC,StdO_Customers_Small_Commercial!$AG:$AG,Summary!$A21,StdO_Customers_Small_Commercial!$AH:$AH,Summary!$C21)</f>
        <v>6549456.3234285712</v>
      </c>
      <c r="J21" s="5">
        <f>SUMIFS(StdO_Customers_Small_Commercial!AD:AD,StdO_Customers_Small_Commercial!$AG:$AG,Summary!$A21,StdO_Customers_Small_Commercial!$AH:$AH,Summary!$C21)</f>
        <v>7350593.4322702745</v>
      </c>
      <c r="K21" s="5">
        <f>SUMIFS(StdO_Customers_Small_Commercial!AE:AE,StdO_Customers_Small_Commercial!$AG:$AG,Summary!$A21,StdO_Customers_Small_Commercial!$AH:$AH,Summary!$C21)</f>
        <v>13900049.755698845</v>
      </c>
      <c r="L21" s="5"/>
      <c r="M21" s="5">
        <f>SUMIFS(StdO_Customers_Lighting!AC:AC,StdO_Customers_Lighting!$AG:$AG,Summary!$A21,StdO_Customers_Lighting!$AH:$AH,Summary!$C21)</f>
        <v>146392.59942857141</v>
      </c>
      <c r="N21" s="5">
        <f>SUMIFS(StdO_Customers_Lighting!AD:AD,StdO_Customers_Lighting!$AG:$AG,Summary!$A21,StdO_Customers_Lighting!$AH:$AH,Summary!$C21)</f>
        <v>300648.46985586197</v>
      </c>
      <c r="O21" s="5">
        <f>SUMIFS(StdO_Customers_Lighting!AE:AE,StdO_Customers_Lighting!$AG:$AG,Summary!$A21,StdO_Customers_Lighting!$AH:$AH,Summary!$C21)</f>
        <v>447041.06928443338</v>
      </c>
      <c r="P21" s="5"/>
      <c r="Q21" s="5">
        <f>SUMIFS(Total_StdO_Customers!AC:AC,Total_StdO_Customers!$AG:$AG,Summary!$A21,Total_StdO_Customers!$AH:$AH,Summary!$C21)</f>
        <v>39716909.496857144</v>
      </c>
      <c r="R21" s="5">
        <f>SUMIFS(Total_StdO_Customers!AD:AD,Total_StdO_Customers!$AG:$AG,Summary!$A21,Total_StdO_Customers!$AH:$AH,Summary!$C21)</f>
        <v>42324910.990771934</v>
      </c>
      <c r="S21" s="5">
        <f>SUMIFS(Total_StdO_Customers!AE:AE,Total_StdO_Customers!$AG:$AG,Summary!$A21,Total_StdO_Customers!$AH:$AH,Summary!$C21)</f>
        <v>82041820.487629071</v>
      </c>
      <c r="T21" s="5"/>
      <c r="U21" s="49">
        <f t="shared" si="1"/>
        <v>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</row>
    <row r="22" spans="1:36">
      <c r="A22" s="2">
        <v>1</v>
      </c>
      <c r="B22" s="5" t="s">
        <v>28</v>
      </c>
      <c r="C22" s="10">
        <v>2026</v>
      </c>
      <c r="D22" s="5"/>
      <c r="E22" s="5">
        <f>SUMIFS(StdO_Customers_Residential!AC:AC,StdO_Customers_Residential!$AG:$AG,Summary!$A22,StdO_Customers_Residential!$AH:$AH,Summary!$C22)</f>
        <v>33588216.640080981</v>
      </c>
      <c r="F22" s="5">
        <f>SUMIFS(StdO_Customers_Residential!AD:AD,StdO_Customers_Residential!$AG:$AG,Summary!$A22,StdO_Customers_Residential!$AH:$AH,Summary!$C22)</f>
        <v>33851310.264827214</v>
      </c>
      <c r="G22" s="5">
        <f>SUMIFS(StdO_Customers_Residential!AE:AE,StdO_Customers_Residential!$AG:$AG,Summary!$A22,StdO_Customers_Residential!$AH:$AH,Summary!$C22)</f>
        <v>67439526.904908195</v>
      </c>
      <c r="H22" s="5"/>
      <c r="I22" s="5">
        <f>SUMIFS(StdO_Customers_Small_Commercial!AC:AC,StdO_Customers_Small_Commercial!$AG:$AG,Summary!$A22,StdO_Customers_Small_Commercial!$AH:$AH,Summary!$C22)</f>
        <v>7189828.1768142479</v>
      </c>
      <c r="J22" s="5">
        <f>SUMIFS(StdO_Customers_Small_Commercial!AD:AD,StdO_Customers_Small_Commercial!$AG:$AG,Summary!$A22,StdO_Customers_Small_Commercial!$AH:$AH,Summary!$C22)</f>
        <v>7388202.7331322432</v>
      </c>
      <c r="K22" s="5">
        <f>SUMIFS(StdO_Customers_Small_Commercial!AE:AE,StdO_Customers_Small_Commercial!$AG:$AG,Summary!$A22,StdO_Customers_Small_Commercial!$AH:$AH,Summary!$C22)</f>
        <v>14578030.909946494</v>
      </c>
      <c r="L22" s="5"/>
      <c r="M22" s="5">
        <f>SUMIFS(StdO_Customers_Lighting!AC:AC,StdO_Customers_Lighting!$AG:$AG,Summary!$A22,StdO_Customers_Lighting!$AH:$AH,Summary!$C22)</f>
        <v>126642.64457142854</v>
      </c>
      <c r="N22" s="5">
        <f>SUMIFS(StdO_Customers_Lighting!AD:AD,StdO_Customers_Lighting!$AG:$AG,Summary!$A22,StdO_Customers_Lighting!$AH:$AH,Summary!$C22)</f>
        <v>270543.80366205861</v>
      </c>
      <c r="O22" s="5">
        <f>SUMIFS(StdO_Customers_Lighting!AE:AE,StdO_Customers_Lighting!$AG:$AG,Summary!$A22,StdO_Customers_Lighting!$AH:$AH,Summary!$C22)</f>
        <v>397186.44823348708</v>
      </c>
      <c r="P22" s="5"/>
      <c r="Q22" s="5">
        <f>SUMIFS(Total_StdO_Customers!AC:AC,Total_StdO_Customers!$AG:$AG,Summary!$A22,Total_StdO_Customers!$AH:$AH,Summary!$C22)</f>
        <v>40904687.461466663</v>
      </c>
      <c r="R22" s="5">
        <f>SUMIFS(Total_StdO_Customers!AD:AD,Total_StdO_Customers!$AG:$AG,Summary!$A22,Total_StdO_Customers!$AH:$AH,Summary!$C22)</f>
        <v>41510056.801621519</v>
      </c>
      <c r="S22" s="5">
        <f>SUMIFS(Total_StdO_Customers!AE:AE,Total_StdO_Customers!$AG:$AG,Summary!$A22,Total_StdO_Customers!$AH:$AH,Summary!$C22)</f>
        <v>82414744.263088167</v>
      </c>
      <c r="T22" s="5"/>
      <c r="U22" s="49">
        <f t="shared" si="1"/>
        <v>0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</row>
    <row r="23" spans="1:36">
      <c r="A23" s="2">
        <v>2</v>
      </c>
      <c r="B23" s="5" t="s">
        <v>29</v>
      </c>
      <c r="C23" s="10">
        <v>2026</v>
      </c>
      <c r="D23" s="5"/>
      <c r="E23" s="5">
        <f>SUMIFS(StdO_Customers_Residential!AC:AC,StdO_Customers_Residential!$AG:$AG,Summary!$A23,StdO_Customers_Residential!$AH:$AH,Summary!$C23)</f>
        <v>27208100.273699664</v>
      </c>
      <c r="F23" s="5">
        <f>SUMIFS(StdO_Customers_Residential!AD:AD,StdO_Customers_Residential!$AG:$AG,Summary!$A23,StdO_Customers_Residential!$AH:$AH,Summary!$C23)</f>
        <v>29361062.762207191</v>
      </c>
      <c r="G23" s="5">
        <f>SUMIFS(StdO_Customers_Residential!AE:AE,StdO_Customers_Residential!$AG:$AG,Summary!$A23,StdO_Customers_Residential!$AH:$AH,Summary!$C23)</f>
        <v>56569163.035906859</v>
      </c>
      <c r="H23" s="5"/>
      <c r="I23" s="5">
        <f>SUMIFS(StdO_Customers_Small_Commercial!AC:AC,StdO_Customers_Small_Commercial!$AG:$AG,Summary!$A23,StdO_Customers_Small_Commercial!$AH:$AH,Summary!$C23)</f>
        <v>5726815.4263003422</v>
      </c>
      <c r="J23" s="5">
        <f>SUMIFS(StdO_Customers_Small_Commercial!AD:AD,StdO_Customers_Small_Commercial!$AG:$AG,Summary!$A23,StdO_Customers_Small_Commercial!$AH:$AH,Summary!$C23)</f>
        <v>6401640.588277719</v>
      </c>
      <c r="K23" s="5">
        <f>SUMIFS(StdO_Customers_Small_Commercial!AE:AE,StdO_Customers_Small_Commercial!$AG:$AG,Summary!$A23,StdO_Customers_Small_Commercial!$AH:$AH,Summary!$C23)</f>
        <v>12128456.014578057</v>
      </c>
      <c r="L23" s="5"/>
      <c r="M23" s="5">
        <f>SUMIFS(StdO_Customers_Lighting!AC:AC,StdO_Customers_Lighting!$AG:$AG,Summary!$A23,StdO_Customers_Lighting!$AH:$AH,Summary!$C23)</f>
        <v>97023.3</v>
      </c>
      <c r="N23" s="5">
        <f>SUMIFS(StdO_Customers_Lighting!AD:AD,StdO_Customers_Lighting!$AG:$AG,Summary!$A23,StdO_Customers_Lighting!$AH:$AH,Summary!$C23)</f>
        <v>242969.09179911608</v>
      </c>
      <c r="O23" s="5">
        <f>SUMIFS(StdO_Customers_Lighting!AE:AE,StdO_Customers_Lighting!$AG:$AG,Summary!$A23,StdO_Customers_Lighting!$AH:$AH,Summary!$C23)</f>
        <v>339992.39179911604</v>
      </c>
      <c r="P23" s="5"/>
      <c r="Q23" s="5">
        <f>SUMIFS(Total_StdO_Customers!AC:AC,Total_StdO_Customers!$AG:$AG,Summary!$A23,Total_StdO_Customers!$AH:$AH,Summary!$C23)</f>
        <v>33031939</v>
      </c>
      <c r="R23" s="5">
        <f>SUMIFS(Total_StdO_Customers!AD:AD,Total_StdO_Customers!$AG:$AG,Summary!$A23,Total_StdO_Customers!$AH:$AH,Summary!$C23)</f>
        <v>36005672.442284025</v>
      </c>
      <c r="S23" s="5">
        <f>SUMIFS(Total_StdO_Customers!AE:AE,Total_StdO_Customers!$AG:$AG,Summary!$A23,Total_StdO_Customers!$AH:$AH,Summary!$C23)</f>
        <v>69037611.442284033</v>
      </c>
      <c r="T23" s="5"/>
      <c r="U23" s="49">
        <f t="shared" si="1"/>
        <v>0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6">
      <c r="A24" s="2">
        <v>3</v>
      </c>
      <c r="B24" s="5" t="s">
        <v>30</v>
      </c>
      <c r="C24" s="10">
        <v>2026</v>
      </c>
      <c r="D24" s="5"/>
      <c r="E24" s="5">
        <f>SUMIFS(StdO_Customers_Residential!AC:AC,StdO_Customers_Residential!$AG:$AG,Summary!$A24,StdO_Customers_Residential!$AH:$AH,Summary!$C24)</f>
        <v>26289120.363338098</v>
      </c>
      <c r="F24" s="5">
        <f>SUMIFS(StdO_Customers_Residential!AD:AD,StdO_Customers_Residential!$AG:$AG,Summary!$A24,StdO_Customers_Residential!$AH:$AH,Summary!$C24)</f>
        <v>28475601.282453239</v>
      </c>
      <c r="G24" s="5">
        <f>SUMIFS(StdO_Customers_Residential!AE:AE,StdO_Customers_Residential!$AG:$AG,Summary!$A24,StdO_Customers_Residential!$AH:$AH,Summary!$C24)</f>
        <v>54764721.645791337</v>
      </c>
      <c r="H24" s="5"/>
      <c r="I24" s="5">
        <f>SUMIFS(StdO_Customers_Small_Commercial!AC:AC,StdO_Customers_Small_Commercial!$AG:$AG,Summary!$A24,StdO_Customers_Small_Commercial!$AH:$AH,Summary!$C24)</f>
        <v>5492592.3586619031</v>
      </c>
      <c r="J24" s="5">
        <f>SUMIFS(StdO_Customers_Small_Commercial!AD:AD,StdO_Customers_Small_Commercial!$AG:$AG,Summary!$A24,StdO_Customers_Small_Commercial!$AH:$AH,Summary!$C24)</f>
        <v>6207295.072475845</v>
      </c>
      <c r="K24" s="5">
        <f>SUMIFS(StdO_Customers_Small_Commercial!AE:AE,StdO_Customers_Small_Commercial!$AG:$AG,Summary!$A24,StdO_Customers_Small_Commercial!$AH:$AH,Summary!$C24)</f>
        <v>11699887.431137742</v>
      </c>
      <c r="L24" s="5"/>
      <c r="M24" s="5">
        <f>SUMIFS(StdO_Customers_Lighting!AC:AC,StdO_Customers_Lighting!$AG:$AG,Summary!$A24,StdO_Customers_Lighting!$AH:$AH,Summary!$C24)</f>
        <v>82357.278000000006</v>
      </c>
      <c r="N24" s="5">
        <f>SUMIFS(StdO_Customers_Lighting!AD:AD,StdO_Customers_Lighting!$AG:$AG,Summary!$A24,StdO_Customers_Lighting!$AH:$AH,Summary!$C24)</f>
        <v>247256.7867686825</v>
      </c>
      <c r="O24" s="5">
        <f>SUMIFS(StdO_Customers_Lighting!AE:AE,StdO_Customers_Lighting!$AG:$AG,Summary!$A24,StdO_Customers_Lighting!$AH:$AH,Summary!$C24)</f>
        <v>329614.06476868241</v>
      </c>
      <c r="P24" s="5"/>
      <c r="Q24" s="5">
        <f>SUMIFS(Total_StdO_Customers!AC:AC,Total_StdO_Customers!$AG:$AG,Summary!$A24,Total_StdO_Customers!$AH:$AH,Summary!$C24)</f>
        <v>31864070</v>
      </c>
      <c r="R24" s="5">
        <f>SUMIFS(Total_StdO_Customers!AD:AD,Total_StdO_Customers!$AG:$AG,Summary!$A24,Total_StdO_Customers!$AH:$AH,Summary!$C24)</f>
        <v>34930153.141697764</v>
      </c>
      <c r="S24" s="5">
        <f>SUMIFS(Total_StdO_Customers!AE:AE,Total_StdO_Customers!$AG:$AG,Summary!$A24,Total_StdO_Customers!$AH:$AH,Summary!$C24)</f>
        <v>66794223.141697764</v>
      </c>
      <c r="T24" s="5"/>
      <c r="U24" s="49">
        <f t="shared" si="1"/>
        <v>0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36">
      <c r="A25" s="2">
        <v>4</v>
      </c>
      <c r="B25" s="5" t="s">
        <v>31</v>
      </c>
      <c r="C25" s="10">
        <v>2026</v>
      </c>
      <c r="D25" s="5"/>
      <c r="E25" s="5">
        <f>SUMIFS(StdO_Customers_Residential!AC:AC,StdO_Customers_Residential!$AG:$AG,Summary!$A25,StdO_Customers_Residential!$AH:$AH,Summary!$C25)</f>
        <v>19338901.331263337</v>
      </c>
      <c r="F25" s="5">
        <f>SUMIFS(StdO_Customers_Residential!AD:AD,StdO_Customers_Residential!$AG:$AG,Summary!$A25,StdO_Customers_Residential!$AH:$AH,Summary!$C25)</f>
        <v>19116995.50378076</v>
      </c>
      <c r="G25" s="5">
        <f>SUMIFS(StdO_Customers_Residential!AE:AE,StdO_Customers_Residential!$AG:$AG,Summary!$A25,StdO_Customers_Residential!$AH:$AH,Summary!$C25)</f>
        <v>38455896.835044093</v>
      </c>
      <c r="H25" s="5"/>
      <c r="I25" s="5">
        <f>SUMIFS(StdO_Customers_Small_Commercial!AC:AC,StdO_Customers_Small_Commercial!$AG:$AG,Summary!$A25,StdO_Customers_Small_Commercial!$AH:$AH,Summary!$C25)</f>
        <v>4416666.6802366627</v>
      </c>
      <c r="J25" s="5">
        <f>SUMIFS(StdO_Customers_Small_Commercial!AD:AD,StdO_Customers_Small_Commercial!$AG:$AG,Summary!$A25,StdO_Customers_Small_Commercial!$AH:$AH,Summary!$C25)</f>
        <v>4385132.120219239</v>
      </c>
      <c r="K25" s="5">
        <f>SUMIFS(StdO_Customers_Small_Commercial!AE:AE,StdO_Customers_Small_Commercial!$AG:$AG,Summary!$A25,StdO_Customers_Small_Commercial!$AH:$AH,Summary!$C25)</f>
        <v>8801798.8004559018</v>
      </c>
      <c r="L25" s="5"/>
      <c r="M25" s="5">
        <f>SUMIFS(StdO_Customers_Lighting!AC:AC,StdO_Customers_Lighting!$AG:$AG,Summary!$A25,StdO_Customers_Lighting!$AH:$AH,Summary!$C25)</f>
        <v>53161.608500000002</v>
      </c>
      <c r="N25" s="5">
        <f>SUMIFS(StdO_Customers_Lighting!AD:AD,StdO_Customers_Lighting!$AG:$AG,Summary!$A25,StdO_Customers_Lighting!$AH:$AH,Summary!$C25)</f>
        <v>239143.91600000003</v>
      </c>
      <c r="O25" s="5">
        <f>SUMIFS(StdO_Customers_Lighting!AE:AE,StdO_Customers_Lighting!$AG:$AG,Summary!$A25,StdO_Customers_Lighting!$AH:$AH,Summary!$C25)</f>
        <v>292305.5245</v>
      </c>
      <c r="P25" s="5"/>
      <c r="Q25" s="5">
        <f>SUMIFS(Total_StdO_Customers!AC:AC,Total_StdO_Customers!$AG:$AG,Summary!$A25,Total_StdO_Customers!$AH:$AH,Summary!$C25)</f>
        <v>23808729.620000001</v>
      </c>
      <c r="R25" s="5">
        <f>SUMIFS(Total_StdO_Customers!AD:AD,Total_StdO_Customers!$AG:$AG,Summary!$A25,Total_StdO_Customers!$AH:$AH,Summary!$C25)</f>
        <v>23741271.540000003</v>
      </c>
      <c r="S25" s="5">
        <f>SUMIFS(Total_StdO_Customers!AE:AE,Total_StdO_Customers!$AG:$AG,Summary!$A25,Total_StdO_Customers!$AH:$AH,Summary!$C25)</f>
        <v>47550001.159999996</v>
      </c>
      <c r="T25" s="5"/>
      <c r="U25" s="49">
        <f t="shared" si="1"/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1:36">
      <c r="A26" s="2">
        <v>5</v>
      </c>
      <c r="B26" s="5" t="s">
        <v>32</v>
      </c>
      <c r="C26" s="10">
        <v>2026</v>
      </c>
      <c r="D26" s="5"/>
      <c r="E26" s="5">
        <f>SUMIFS(StdO_Customers_Residential!AC:AC,StdO_Customers_Residential!$AG:$AG,Summary!$A26,StdO_Customers_Residential!$AH:$AH,Summary!$C26)</f>
        <v>14153632.828582508</v>
      </c>
      <c r="F26" s="5">
        <f>SUMIFS(StdO_Customers_Residential!AD:AD,StdO_Customers_Residential!$AG:$AG,Summary!$A26,StdO_Customers_Residential!$AH:$AH,Summary!$C26)</f>
        <v>18058278.67799535</v>
      </c>
      <c r="G26" s="5">
        <f>SUMIFS(StdO_Customers_Residential!AE:AE,StdO_Customers_Residential!$AG:$AG,Summary!$A26,StdO_Customers_Residential!$AH:$AH,Summary!$C26)</f>
        <v>32211911.506577857</v>
      </c>
      <c r="H26" s="5"/>
      <c r="I26" s="5">
        <f>SUMIFS(StdO_Customers_Small_Commercial!AC:AC,StdO_Customers_Small_Commercial!$AG:$AG,Summary!$A26,StdO_Customers_Small_Commercial!$AH:$AH,Summary!$C26)</f>
        <v>3318052.0799174882</v>
      </c>
      <c r="J26" s="5">
        <f>SUMIFS(StdO_Customers_Small_Commercial!AD:AD,StdO_Customers_Small_Commercial!$AG:$AG,Summary!$A26,StdO_Customers_Small_Commercial!$AH:$AH,Summary!$C26)</f>
        <v>4215510.4420046462</v>
      </c>
      <c r="K26" s="5">
        <f>SUMIFS(StdO_Customers_Small_Commercial!AE:AE,StdO_Customers_Small_Commercial!$AG:$AG,Summary!$A26,StdO_Customers_Small_Commercial!$AH:$AH,Summary!$C26)</f>
        <v>7533562.5219221367</v>
      </c>
      <c r="L26" s="5"/>
      <c r="M26" s="5">
        <f>SUMIFS(StdO_Customers_Lighting!AC:AC,StdO_Customers_Lighting!$AG:$AG,Summary!$A26,StdO_Customers_Lighting!$AH:$AH,Summary!$C26)</f>
        <v>35260.021500000003</v>
      </c>
      <c r="N26" s="5">
        <f>SUMIFS(StdO_Customers_Lighting!AD:AD,StdO_Customers_Lighting!$AG:$AG,Summary!$A26,StdO_Customers_Lighting!$AH:$AH,Summary!$C26)</f>
        <v>249944.20000000004</v>
      </c>
      <c r="O26" s="5">
        <f>SUMIFS(StdO_Customers_Lighting!AE:AE,StdO_Customers_Lighting!$AG:$AG,Summary!$A26,StdO_Customers_Lighting!$AH:$AH,Summary!$C26)</f>
        <v>285204.22150000004</v>
      </c>
      <c r="P26" s="5"/>
      <c r="Q26" s="5">
        <f>SUMIFS(Total_StdO_Customers!AC:AC,Total_StdO_Customers!$AG:$AG,Summary!$A26,Total_StdO_Customers!$AH:$AH,Summary!$C26)</f>
        <v>17506944.93</v>
      </c>
      <c r="R26" s="5">
        <f>SUMIFS(Total_StdO_Customers!AD:AD,Total_StdO_Customers!$AG:$AG,Summary!$A26,Total_StdO_Customers!$AH:$AH,Summary!$C26)</f>
        <v>22523733.320000004</v>
      </c>
      <c r="S26" s="5">
        <f>SUMIFS(Total_StdO_Customers!AE:AE,Total_StdO_Customers!$AG:$AG,Summary!$A26,Total_StdO_Customers!$AH:$AH,Summary!$C26)</f>
        <v>40030678.25</v>
      </c>
      <c r="T26" s="5"/>
      <c r="U26" s="49">
        <f t="shared" si="1"/>
        <v>0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6">
      <c r="A27" s="2">
        <v>6</v>
      </c>
      <c r="B27" s="5" t="s">
        <v>33</v>
      </c>
      <c r="C27" s="10">
        <v>2026</v>
      </c>
      <c r="D27" s="5"/>
      <c r="E27" s="5">
        <f>SUMIFS(StdO_Customers_Residential!AC:AC,StdO_Customers_Residential!$AG:$AG,Summary!$A27,StdO_Customers_Residential!$AH:$AH,Summary!$C27)</f>
        <v>0</v>
      </c>
      <c r="F27" s="5">
        <f>SUMIFS(StdO_Customers_Residential!AD:AD,StdO_Customers_Residential!$AG:$AG,Summary!$A27,StdO_Customers_Residential!$AH:$AH,Summary!$C27)</f>
        <v>0</v>
      </c>
      <c r="G27" s="5">
        <f>SUMIFS(StdO_Customers_Residential!AE:AE,StdO_Customers_Residential!$AG:$AG,Summary!$A27,StdO_Customers_Residential!$AH:$AH,Summary!$C27)</f>
        <v>0</v>
      </c>
      <c r="H27" s="5"/>
      <c r="I27" s="5">
        <f>SUMIFS(StdO_Customers_Small_Commercial!AC:AC,StdO_Customers_Small_Commercial!$AG:$AG,Summary!$A27,StdO_Customers_Small_Commercial!$AH:$AH,Summary!$C27)</f>
        <v>0</v>
      </c>
      <c r="J27" s="5">
        <f>SUMIFS(StdO_Customers_Small_Commercial!AD:AD,StdO_Customers_Small_Commercial!$AG:$AG,Summary!$A27,StdO_Customers_Small_Commercial!$AH:$AH,Summary!$C27)</f>
        <v>0</v>
      </c>
      <c r="K27" s="5">
        <f>SUMIFS(StdO_Customers_Small_Commercial!AE:AE,StdO_Customers_Small_Commercial!$AG:$AG,Summary!$A27,StdO_Customers_Small_Commercial!$AH:$AH,Summary!$C27)</f>
        <v>0</v>
      </c>
      <c r="L27" s="5"/>
      <c r="M27" s="5">
        <f>SUMIFS(StdO_Customers_Lighting!AC:AC,StdO_Customers_Lighting!$AG:$AG,Summary!$A27,StdO_Customers_Lighting!$AH:$AH,Summary!$C27)</f>
        <v>0</v>
      </c>
      <c r="N27" s="5">
        <f>SUMIFS(StdO_Customers_Lighting!AD:AD,StdO_Customers_Lighting!$AG:$AG,Summary!$A27,StdO_Customers_Lighting!$AH:$AH,Summary!$C27)</f>
        <v>0</v>
      </c>
      <c r="O27" s="5">
        <f>SUMIFS(StdO_Customers_Lighting!AE:AE,StdO_Customers_Lighting!$AG:$AG,Summary!$A27,StdO_Customers_Lighting!$AH:$AH,Summary!$C27)</f>
        <v>0</v>
      </c>
      <c r="P27" s="5"/>
      <c r="Q27" s="5">
        <f>SUMIFS(Total_StdO_Customers!AC:AC,Total_StdO_Customers!$AG:$AG,Summary!$A27,Total_StdO_Customers!$AH:$AH,Summary!$C27)</f>
        <v>0</v>
      </c>
      <c r="R27" s="5">
        <f>SUMIFS(Total_StdO_Customers!AD:AD,Total_StdO_Customers!$AG:$AG,Summary!$A27,Total_StdO_Customers!$AH:$AH,Summary!$C27)</f>
        <v>0</v>
      </c>
      <c r="S27" s="5">
        <f>SUMIFS(Total_StdO_Customers!AE:AE,Total_StdO_Customers!$AG:$AG,Summary!$A27,Total_StdO_Customers!$AH:$AH,Summary!$C27)</f>
        <v>0</v>
      </c>
      <c r="T27" s="5"/>
      <c r="U27" s="49">
        <f t="shared" si="1"/>
        <v>0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6">
      <c r="A28" s="2">
        <v>7</v>
      </c>
      <c r="B28" s="5" t="s">
        <v>34</v>
      </c>
      <c r="C28" s="10">
        <v>2026</v>
      </c>
      <c r="D28" s="5"/>
      <c r="E28" s="5">
        <f>SUMIFS(StdO_Customers_Residential!AC:AC,StdO_Customers_Residential!$AG:$AG,Summary!$A28,StdO_Customers_Residential!$AH:$AH,Summary!$C28)</f>
        <v>0</v>
      </c>
      <c r="F28" s="5">
        <f>SUMIFS(StdO_Customers_Residential!AD:AD,StdO_Customers_Residential!$AG:$AG,Summary!$A28,StdO_Customers_Residential!$AH:$AH,Summary!$C28)</f>
        <v>0</v>
      </c>
      <c r="G28" s="5">
        <f>SUMIFS(StdO_Customers_Residential!AE:AE,StdO_Customers_Residential!$AG:$AG,Summary!$A28,StdO_Customers_Residential!$AH:$AH,Summary!$C28)</f>
        <v>0</v>
      </c>
      <c r="H28" s="5"/>
      <c r="I28" s="5">
        <f>SUMIFS(StdO_Customers_Small_Commercial!AC:AC,StdO_Customers_Small_Commercial!$AG:$AG,Summary!$A28,StdO_Customers_Small_Commercial!$AH:$AH,Summary!$C28)</f>
        <v>0</v>
      </c>
      <c r="J28" s="5">
        <f>SUMIFS(StdO_Customers_Small_Commercial!AD:AD,StdO_Customers_Small_Commercial!$AG:$AG,Summary!$A28,StdO_Customers_Small_Commercial!$AH:$AH,Summary!$C28)</f>
        <v>0</v>
      </c>
      <c r="K28" s="5">
        <f>SUMIFS(StdO_Customers_Small_Commercial!AE:AE,StdO_Customers_Small_Commercial!$AG:$AG,Summary!$A28,StdO_Customers_Small_Commercial!$AH:$AH,Summary!$C28)</f>
        <v>0</v>
      </c>
      <c r="L28" s="5"/>
      <c r="M28" s="5">
        <f>SUMIFS(StdO_Customers_Lighting!AC:AC,StdO_Customers_Lighting!$AG:$AG,Summary!$A28,StdO_Customers_Lighting!$AH:$AH,Summary!$C28)</f>
        <v>0</v>
      </c>
      <c r="N28" s="5">
        <f>SUMIFS(StdO_Customers_Lighting!AD:AD,StdO_Customers_Lighting!$AG:$AG,Summary!$A28,StdO_Customers_Lighting!$AH:$AH,Summary!$C28)</f>
        <v>0</v>
      </c>
      <c r="O28" s="5">
        <f>SUMIFS(StdO_Customers_Lighting!AE:AE,StdO_Customers_Lighting!$AG:$AG,Summary!$A28,StdO_Customers_Lighting!$AH:$AH,Summary!$C28)</f>
        <v>0</v>
      </c>
      <c r="P28" s="5"/>
      <c r="Q28" s="5">
        <f>SUMIFS(Total_StdO_Customers!AC:AC,Total_StdO_Customers!$AG:$AG,Summary!$A28,Total_StdO_Customers!$AH:$AH,Summary!$C28)</f>
        <v>0</v>
      </c>
      <c r="R28" s="5">
        <f>SUMIFS(Total_StdO_Customers!AD:AD,Total_StdO_Customers!$AG:$AG,Summary!$A28,Total_StdO_Customers!$AH:$AH,Summary!$C28)</f>
        <v>0</v>
      </c>
      <c r="S28" s="5">
        <f>SUMIFS(Total_StdO_Customers!AE:AE,Total_StdO_Customers!$AG:$AG,Summary!$A28,Total_StdO_Customers!$AH:$AH,Summary!$C28)</f>
        <v>0</v>
      </c>
      <c r="T28" s="5"/>
      <c r="U28" s="49">
        <f t="shared" si="1"/>
        <v>0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</row>
    <row r="29" spans="1:36">
      <c r="A29" s="2">
        <v>8</v>
      </c>
      <c r="B29" s="5" t="s">
        <v>35</v>
      </c>
      <c r="C29" s="10">
        <v>2026</v>
      </c>
      <c r="D29" s="5"/>
      <c r="E29" s="5">
        <f>SUMIFS(StdO_Customers_Residential!AC:AC,StdO_Customers_Residential!$AG:$AG,Summary!$A29,StdO_Customers_Residential!$AH:$AH,Summary!$C29)</f>
        <v>0</v>
      </c>
      <c r="F29" s="5">
        <f>SUMIFS(StdO_Customers_Residential!AD:AD,StdO_Customers_Residential!$AG:$AG,Summary!$A29,StdO_Customers_Residential!$AH:$AH,Summary!$C29)</f>
        <v>0</v>
      </c>
      <c r="G29" s="5">
        <f>SUMIFS(StdO_Customers_Residential!AE:AE,StdO_Customers_Residential!$AG:$AG,Summary!$A29,StdO_Customers_Residential!$AH:$AH,Summary!$C29)</f>
        <v>0</v>
      </c>
      <c r="H29" s="5"/>
      <c r="I29" s="5">
        <f>SUMIFS(StdO_Customers_Small_Commercial!AC:AC,StdO_Customers_Small_Commercial!$AG:$AG,Summary!$A29,StdO_Customers_Small_Commercial!$AH:$AH,Summary!$C29)</f>
        <v>0</v>
      </c>
      <c r="J29" s="5">
        <f>SUMIFS(StdO_Customers_Small_Commercial!AD:AD,StdO_Customers_Small_Commercial!$AG:$AG,Summary!$A29,StdO_Customers_Small_Commercial!$AH:$AH,Summary!$C29)</f>
        <v>0</v>
      </c>
      <c r="K29" s="5">
        <f>SUMIFS(StdO_Customers_Small_Commercial!AE:AE,StdO_Customers_Small_Commercial!$AG:$AG,Summary!$A29,StdO_Customers_Small_Commercial!$AH:$AH,Summary!$C29)</f>
        <v>0</v>
      </c>
      <c r="L29" s="5"/>
      <c r="M29" s="5">
        <f>SUMIFS(StdO_Customers_Lighting!AC:AC,StdO_Customers_Lighting!$AG:$AG,Summary!$A29,StdO_Customers_Lighting!$AH:$AH,Summary!$C29)</f>
        <v>0</v>
      </c>
      <c r="N29" s="5">
        <f>SUMIFS(StdO_Customers_Lighting!AD:AD,StdO_Customers_Lighting!$AG:$AG,Summary!$A29,StdO_Customers_Lighting!$AH:$AH,Summary!$C29)</f>
        <v>0</v>
      </c>
      <c r="O29" s="5">
        <f>SUMIFS(StdO_Customers_Lighting!AE:AE,StdO_Customers_Lighting!$AG:$AG,Summary!$A29,StdO_Customers_Lighting!$AH:$AH,Summary!$C29)</f>
        <v>0</v>
      </c>
      <c r="P29" s="5"/>
      <c r="Q29" s="5">
        <f>SUMIFS(Total_StdO_Customers!AC:AC,Total_StdO_Customers!$AG:$AG,Summary!$A29,Total_StdO_Customers!$AH:$AH,Summary!$C29)</f>
        <v>0</v>
      </c>
      <c r="R29" s="5">
        <f>SUMIFS(Total_StdO_Customers!AD:AD,Total_StdO_Customers!$AG:$AG,Summary!$A29,Total_StdO_Customers!$AH:$AH,Summary!$C29)</f>
        <v>0</v>
      </c>
      <c r="S29" s="5">
        <f>SUMIFS(Total_StdO_Customers!AE:AE,Total_StdO_Customers!$AG:$AG,Summary!$A29,Total_StdO_Customers!$AH:$AH,Summary!$C29)</f>
        <v>0</v>
      </c>
      <c r="T29" s="5"/>
      <c r="U29" s="49">
        <f t="shared" si="1"/>
        <v>0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:36">
      <c r="A30" s="2">
        <v>9</v>
      </c>
      <c r="B30" s="5" t="s">
        <v>36</v>
      </c>
      <c r="C30" s="10">
        <v>2026</v>
      </c>
      <c r="D30" s="5"/>
      <c r="E30" s="5">
        <f>SUMIFS(StdO_Customers_Residential!AC:AC,StdO_Customers_Residential!$AG:$AG,Summary!$A30,StdO_Customers_Residential!$AH:$AH,Summary!$C30)</f>
        <v>0</v>
      </c>
      <c r="F30" s="5">
        <f>SUMIFS(StdO_Customers_Residential!AD:AD,StdO_Customers_Residential!$AG:$AG,Summary!$A30,StdO_Customers_Residential!$AH:$AH,Summary!$C30)</f>
        <v>0</v>
      </c>
      <c r="G30" s="5">
        <f>SUMIFS(StdO_Customers_Residential!AE:AE,StdO_Customers_Residential!$AG:$AG,Summary!$A30,StdO_Customers_Residential!$AH:$AH,Summary!$C30)</f>
        <v>0</v>
      </c>
      <c r="H30" s="5"/>
      <c r="I30" s="5">
        <f>SUMIFS(StdO_Customers_Small_Commercial!AC:AC,StdO_Customers_Small_Commercial!$AG:$AG,Summary!$A30,StdO_Customers_Small_Commercial!$AH:$AH,Summary!$C30)</f>
        <v>0</v>
      </c>
      <c r="J30" s="5">
        <f>SUMIFS(StdO_Customers_Small_Commercial!AD:AD,StdO_Customers_Small_Commercial!$AG:$AG,Summary!$A30,StdO_Customers_Small_Commercial!$AH:$AH,Summary!$C30)</f>
        <v>0</v>
      </c>
      <c r="K30" s="5">
        <f>SUMIFS(StdO_Customers_Small_Commercial!AE:AE,StdO_Customers_Small_Commercial!$AG:$AG,Summary!$A30,StdO_Customers_Small_Commercial!$AH:$AH,Summary!$C30)</f>
        <v>0</v>
      </c>
      <c r="L30" s="5"/>
      <c r="M30" s="5">
        <f>SUMIFS(StdO_Customers_Lighting!AC:AC,StdO_Customers_Lighting!$AG:$AG,Summary!$A30,StdO_Customers_Lighting!$AH:$AH,Summary!$C30)</f>
        <v>0</v>
      </c>
      <c r="N30" s="5">
        <f>SUMIFS(StdO_Customers_Lighting!AD:AD,StdO_Customers_Lighting!$AG:$AG,Summary!$A30,StdO_Customers_Lighting!$AH:$AH,Summary!$C30)</f>
        <v>0</v>
      </c>
      <c r="O30" s="5">
        <f>SUMIFS(StdO_Customers_Lighting!AE:AE,StdO_Customers_Lighting!$AG:$AG,Summary!$A30,StdO_Customers_Lighting!$AH:$AH,Summary!$C30)</f>
        <v>0</v>
      </c>
      <c r="P30" s="5"/>
      <c r="Q30" s="5">
        <f>SUMIFS(Total_StdO_Customers!AC:AC,Total_StdO_Customers!$AG:$AG,Summary!$A30,Total_StdO_Customers!$AH:$AH,Summary!$C30)</f>
        <v>0</v>
      </c>
      <c r="R30" s="5">
        <f>SUMIFS(Total_StdO_Customers!AD:AD,Total_StdO_Customers!$AG:$AG,Summary!$A30,Total_StdO_Customers!$AH:$AH,Summary!$C30)</f>
        <v>0</v>
      </c>
      <c r="S30" s="5">
        <f>SUMIFS(Total_StdO_Customers!AE:AE,Total_StdO_Customers!$AG:$AG,Summary!$A30,Total_StdO_Customers!$AH:$AH,Summary!$C30)</f>
        <v>0</v>
      </c>
      <c r="T30" s="5"/>
      <c r="U30" s="49">
        <f t="shared" si="1"/>
        <v>0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</row>
    <row r="31" spans="1:36" s="26" customFormat="1">
      <c r="A31" s="23"/>
      <c r="B31" s="24"/>
      <c r="C31" s="25"/>
      <c r="D31" s="24"/>
      <c r="E31" s="24">
        <f>SUM(E10:E30)</f>
        <v>406688038.13490033</v>
      </c>
      <c r="F31" s="24">
        <f>SUM(F10:F30)</f>
        <v>437039406.21749091</v>
      </c>
      <c r="G31" s="24">
        <f>SUM(G10:G30)</f>
        <v>843727444.35239136</v>
      </c>
      <c r="H31" s="24"/>
      <c r="I31" s="24">
        <f>SUM(I10:I30)</f>
        <v>88714021.549667493</v>
      </c>
      <c r="J31" s="24">
        <f>SUM(J10:J30)</f>
        <v>97459263.412753507</v>
      </c>
      <c r="K31" s="24">
        <f>SUM(K10:K30)</f>
        <v>186173284.96242097</v>
      </c>
      <c r="L31" s="24"/>
      <c r="M31" s="24">
        <f>SUM(M10:M30)</f>
        <v>1370010.5222081405</v>
      </c>
      <c r="N31" s="24">
        <f>SUM(N10:N30)</f>
        <v>4594299.3955316078</v>
      </c>
      <c r="O31" s="24">
        <f>SUM(O10:O30)</f>
        <v>5964309.9177397471</v>
      </c>
      <c r="P31" s="24"/>
      <c r="Q31" s="24">
        <f>SUM(Q10:Q30)</f>
        <v>496772070.20677596</v>
      </c>
      <c r="R31" s="24">
        <f>SUM(R10:R30)</f>
        <v>539092969.02577603</v>
      </c>
      <c r="S31" s="24">
        <f>SUM(S10:S30)</f>
        <v>1035865039.2325519</v>
      </c>
      <c r="T31" s="5"/>
      <c r="U31" s="49">
        <f t="shared" si="1"/>
        <v>0</v>
      </c>
      <c r="V31" s="11"/>
      <c r="W31" s="11"/>
      <c r="X31" s="11"/>
      <c r="Y31" s="11"/>
      <c r="Z31" s="11"/>
      <c r="AA31" s="11"/>
    </row>
    <row r="32" spans="1:36">
      <c r="A32" s="2"/>
      <c r="B32" s="5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49"/>
      <c r="V32" s="11"/>
      <c r="W32" s="11"/>
      <c r="X32" s="11"/>
      <c r="Y32" s="11"/>
      <c r="Z32" s="11"/>
      <c r="AA32" s="11"/>
    </row>
    <row r="33" spans="1:36">
      <c r="A33" s="31" t="s">
        <v>40</v>
      </c>
      <c r="B33" s="32"/>
      <c r="C33" s="33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4"/>
      <c r="R33" s="34"/>
      <c r="S33" s="34"/>
      <c r="T33" s="5"/>
      <c r="U33" s="49"/>
      <c r="V33" s="11"/>
      <c r="W33" s="11"/>
      <c r="X33" s="11"/>
      <c r="Y33" s="11"/>
      <c r="Z33" s="11"/>
      <c r="AA33" s="11"/>
    </row>
    <row r="34" spans="1:36">
      <c r="A34" s="33"/>
      <c r="B34" s="32"/>
      <c r="C34" s="33"/>
      <c r="D34" s="32"/>
      <c r="E34" s="34" t="s">
        <v>18</v>
      </c>
      <c r="F34" s="34"/>
      <c r="G34" s="34"/>
      <c r="H34" s="32"/>
      <c r="I34" s="34" t="s">
        <v>19</v>
      </c>
      <c r="J34" s="34"/>
      <c r="K34" s="34"/>
      <c r="L34" s="32"/>
      <c r="M34" s="34" t="s">
        <v>20</v>
      </c>
      <c r="N34" s="34"/>
      <c r="O34" s="34"/>
      <c r="P34" s="32"/>
      <c r="Q34" s="34" t="s">
        <v>40</v>
      </c>
      <c r="R34" s="34"/>
      <c r="S34" s="34"/>
      <c r="T34" s="5"/>
      <c r="U34" s="49"/>
      <c r="V34" s="11"/>
      <c r="W34" s="11"/>
      <c r="X34" s="11"/>
      <c r="Y34" s="11"/>
      <c r="Z34" s="11"/>
      <c r="AA34" s="11"/>
    </row>
    <row r="35" spans="1:36">
      <c r="A35" s="2"/>
      <c r="B35" s="5" t="s">
        <v>22</v>
      </c>
      <c r="C35" s="10" t="s">
        <v>23</v>
      </c>
      <c r="D35" s="5"/>
      <c r="E35" s="5" t="s">
        <v>24</v>
      </c>
      <c r="F35" s="5" t="s">
        <v>25</v>
      </c>
      <c r="G35" s="5" t="s">
        <v>26</v>
      </c>
      <c r="H35" s="5"/>
      <c r="I35" s="5" t="s">
        <v>24</v>
      </c>
      <c r="J35" s="5" t="s">
        <v>25</v>
      </c>
      <c r="K35" s="5" t="s">
        <v>26</v>
      </c>
      <c r="L35" s="5"/>
      <c r="M35" s="5" t="s">
        <v>24</v>
      </c>
      <c r="N35" s="5" t="s">
        <v>25</v>
      </c>
      <c r="O35" s="5" t="s">
        <v>26</v>
      </c>
      <c r="P35" s="5"/>
      <c r="Q35" s="5" t="s">
        <v>24</v>
      </c>
      <c r="R35" s="5" t="s">
        <v>25</v>
      </c>
      <c r="S35" s="5" t="s">
        <v>26</v>
      </c>
      <c r="T35" s="5"/>
      <c r="U35" s="48" t="s">
        <v>27</v>
      </c>
      <c r="V35" s="11"/>
      <c r="W35" s="11"/>
      <c r="X35" s="11"/>
      <c r="Y35" s="11"/>
      <c r="Z35" s="11"/>
      <c r="AA35" s="11"/>
    </row>
    <row r="36" spans="1:36">
      <c r="A36" s="2">
        <v>1</v>
      </c>
      <c r="B36" s="5" t="s">
        <v>28</v>
      </c>
      <c r="C36" s="10">
        <f>C10</f>
        <v>2025</v>
      </c>
      <c r="D36" s="5"/>
      <c r="E36" s="5">
        <f>SUMIFS(All_Customers_Residential!AC:AC,All_Customers_Residential!$AG:$AG,Summary!$A10,All_Customers_Residential!$AH:$AH,Summary!$C10)</f>
        <v>33596971</v>
      </c>
      <c r="F36" s="5">
        <f>SUMIFS(All_Customers_Residential!AD:AD,All_Customers_Residential!$AG:$AG,Summary!$A10,All_Customers_Residential!$AH:$AH,Summary!$C10)</f>
        <v>31577260</v>
      </c>
      <c r="G36" s="5">
        <f>SUMIFS(All_Customers_Residential!AE:AE,All_Customers_Residential!$AG:$AG,Summary!$A10,All_Customers_Residential!$AH:$AH,Summary!$C10)</f>
        <v>65174231</v>
      </c>
      <c r="H36" s="5"/>
      <c r="I36" s="5">
        <f>SUMIFS(All_Customers_Small_Commercial!AC:AC,All_Customers_Small_Commercial!$AG:$AG,Summary!$A10,All_Customers_Small_Commercial!$AH:$AH,Summary!$C10)</f>
        <v>8398406</v>
      </c>
      <c r="J36" s="5">
        <f>SUMIFS(All_Customers_Small_Commercial!AD:AD,All_Customers_Small_Commercial!$AG:$AG,Summary!$A10,All_Customers_Small_Commercial!$AH:$AH,Summary!$C10)</f>
        <v>8299097</v>
      </c>
      <c r="K36" s="5">
        <f>SUMIFS(All_Customers_Small_Commercial!AE:AE,All_Customers_Small_Commercial!$AG:$AG,Summary!$A10,All_Customers_Small_Commercial!$AH:$AH,Summary!$C10)</f>
        <v>16697503</v>
      </c>
      <c r="L36" s="5"/>
      <c r="M36" s="5">
        <f>SUMIFS(All_Customers_Lighting!AC:AC,All_Customers_Lighting!$AG:$AG,Summary!$A10,All_Customers_Lighting!$AH:$AH,Summary!$C10)</f>
        <v>196448</v>
      </c>
      <c r="N36" s="5">
        <f>SUMIFS(All_Customers_Lighting!AD:AD,All_Customers_Lighting!$AG:$AG,Summary!$A10,All_Customers_Lighting!$AH:$AH,Summary!$C10)</f>
        <v>397695</v>
      </c>
      <c r="O36" s="5">
        <f>SUMIFS(All_Customers_Lighting!AE:AE,All_Customers_Lighting!$AG:$AG,Summary!$A10,All_Customers_Lighting!$AH:$AH,Summary!$C10)</f>
        <v>594143</v>
      </c>
      <c r="P36" s="5"/>
      <c r="Q36" s="5">
        <f>SUMIFS(Total_All_Customers!AC:AC,Total_All_Customers!$AG:$AG,Summary!$A10,Total_All_Customers!$AH:$AH,Summary!$C10)</f>
        <v>42191825</v>
      </c>
      <c r="R36" s="5">
        <f>SUMIFS(Total_All_Customers!AD:AD,Total_All_Customers!$AG:$AG,Summary!$A10,Total_All_Customers!$AH:$AH,Summary!$C10)</f>
        <v>40274052</v>
      </c>
      <c r="S36" s="5">
        <f>SUMIFS(Total_All_Customers!AE:AE,Total_All_Customers!$AG:$AG,Summary!$A10,Total_All_Customers!$AH:$AH,Summary!$C10)</f>
        <v>82465877</v>
      </c>
      <c r="T36" s="5"/>
      <c r="U36" s="49">
        <f>S36-(SUM(O36,K36,G36))</f>
        <v>0</v>
      </c>
      <c r="V36" s="11"/>
      <c r="W36" s="11"/>
      <c r="X36" s="11"/>
      <c r="Y36" s="11"/>
      <c r="Z36" s="11"/>
      <c r="AA36" s="11"/>
    </row>
    <row r="37" spans="1:36">
      <c r="A37" s="2">
        <v>2</v>
      </c>
      <c r="B37" s="5" t="s">
        <v>29</v>
      </c>
      <c r="C37" s="10">
        <f t="shared" ref="C37:C56" si="2">C11</f>
        <v>2025</v>
      </c>
      <c r="D37" s="5"/>
      <c r="E37" s="5">
        <f>SUMIFS(All_Customers_Residential!AC:AC,All_Customers_Residential!$AG:$AG,Summary!$A11,All_Customers_Residential!$AH:$AH,Summary!$C11)</f>
        <v>28043898</v>
      </c>
      <c r="F37" s="5">
        <f>SUMIFS(All_Customers_Residential!AD:AD,All_Customers_Residential!$AG:$AG,Summary!$A11,All_Customers_Residential!$AH:$AH,Summary!$C11)</f>
        <v>32122861</v>
      </c>
      <c r="G37" s="5">
        <f>SUMIFS(All_Customers_Residential!AE:AE,All_Customers_Residential!$AG:$AG,Summary!$A11,All_Customers_Residential!$AH:$AH,Summary!$C11)</f>
        <v>60166759</v>
      </c>
      <c r="H37" s="5"/>
      <c r="I37" s="5">
        <f>SUMIFS(All_Customers_Small_Commercial!AC:AC,All_Customers_Small_Commercial!$AG:$AG,Summary!$A11,All_Customers_Small_Commercial!$AH:$AH,Summary!$C11)</f>
        <v>6666615</v>
      </c>
      <c r="J37" s="5">
        <f>SUMIFS(All_Customers_Small_Commercial!AD:AD,All_Customers_Small_Commercial!$AG:$AG,Summary!$A11,All_Customers_Small_Commercial!$AH:$AH,Summary!$C11)</f>
        <v>7946140</v>
      </c>
      <c r="K37" s="5">
        <f>SUMIFS(All_Customers_Small_Commercial!AE:AE,All_Customers_Small_Commercial!$AG:$AG,Summary!$A11,All_Customers_Small_Commercial!$AH:$AH,Summary!$C11)</f>
        <v>14612755</v>
      </c>
      <c r="L37" s="5"/>
      <c r="M37" s="5">
        <f>SUMIFS(All_Customers_Lighting!AC:AC,All_Customers_Lighting!$AG:$AG,Summary!$A11,All_Customers_Lighting!$AH:$AH,Summary!$C11)</f>
        <v>149413</v>
      </c>
      <c r="N37" s="5">
        <f>SUMIFS(All_Customers_Lighting!AD:AD,All_Customers_Lighting!$AG:$AG,Summary!$A11,All_Customers_Lighting!$AH:$AH,Summary!$C11)</f>
        <v>400876</v>
      </c>
      <c r="O37" s="5">
        <f>SUMIFS(All_Customers_Lighting!AE:AE,All_Customers_Lighting!$AG:$AG,Summary!$A11,All_Customers_Lighting!$AH:$AH,Summary!$C11)</f>
        <v>550289</v>
      </c>
      <c r="P37" s="5"/>
      <c r="Q37" s="5">
        <f>SUMIFS(Total_All_Customers!AC:AC,Total_All_Customers!$AG:$AG,Summary!$A11,Total_All_Customers!$AH:$AH,Summary!$C11)</f>
        <v>34859926</v>
      </c>
      <c r="R37" s="5">
        <f>SUMIFS(Total_All_Customers!AD:AD,Total_All_Customers!$AG:$AG,Summary!$A11,Total_All_Customers!$AH:$AH,Summary!$C11)</f>
        <v>40469877</v>
      </c>
      <c r="S37" s="5">
        <f>SUMIFS(Total_All_Customers!AE:AE,Total_All_Customers!$AG:$AG,Summary!$A11,Total_All_Customers!$AH:$AH,Summary!$C11)</f>
        <v>75329803</v>
      </c>
      <c r="T37" s="5"/>
      <c r="U37" s="49">
        <f t="shared" si="1"/>
        <v>0</v>
      </c>
      <c r="V37" s="11"/>
      <c r="W37" s="11"/>
      <c r="X37" s="11"/>
      <c r="Y37" s="11"/>
      <c r="Z37" s="11"/>
      <c r="AA37" s="11"/>
    </row>
    <row r="38" spans="1:36">
      <c r="A38" s="2">
        <v>3</v>
      </c>
      <c r="B38" s="5" t="s">
        <v>30</v>
      </c>
      <c r="C38" s="10">
        <f t="shared" si="2"/>
        <v>2025</v>
      </c>
      <c r="D38" s="5"/>
      <c r="E38" s="5">
        <f>SUMIFS(All_Customers_Residential!AC:AC,All_Customers_Residential!$AG:$AG,Summary!$A12,All_Customers_Residential!$AH:$AH,Summary!$C12)</f>
        <v>27501108</v>
      </c>
      <c r="F38" s="5">
        <f>SUMIFS(All_Customers_Residential!AD:AD,All_Customers_Residential!$AG:$AG,Summary!$A12,All_Customers_Residential!$AH:$AH,Summary!$C12)</f>
        <v>30631207</v>
      </c>
      <c r="G38" s="5">
        <f>SUMIFS(All_Customers_Residential!AE:AE,All_Customers_Residential!$AG:$AG,Summary!$A12,All_Customers_Residential!$AH:$AH,Summary!$C12)</f>
        <v>58132315</v>
      </c>
      <c r="H38" s="5"/>
      <c r="I38" s="5">
        <f>SUMIFS(All_Customers_Small_Commercial!AC:AC,All_Customers_Small_Commercial!$AG:$AG,Summary!$A12,All_Customers_Small_Commercial!$AH:$AH,Summary!$C12)</f>
        <v>6562018</v>
      </c>
      <c r="J38" s="5">
        <f>SUMIFS(All_Customers_Small_Commercial!AD:AD,All_Customers_Small_Commercial!$AG:$AG,Summary!$A12,All_Customers_Small_Commercial!$AH:$AH,Summary!$C12)</f>
        <v>7533460</v>
      </c>
      <c r="K38" s="5">
        <f>SUMIFS(All_Customers_Small_Commercial!AE:AE,All_Customers_Small_Commercial!$AG:$AG,Summary!$A12,All_Customers_Small_Commercial!$AH:$AH,Summary!$C12)</f>
        <v>14095478</v>
      </c>
      <c r="L38" s="5"/>
      <c r="M38" s="5">
        <f>SUMIFS(All_Customers_Lighting!AC:AC,All_Customers_Lighting!$AG:$AG,Summary!$A12,All_Customers_Lighting!$AH:$AH,Summary!$C12)</f>
        <v>139800</v>
      </c>
      <c r="N38" s="5">
        <f>SUMIFS(All_Customers_Lighting!AD:AD,All_Customers_Lighting!$AG:$AG,Summary!$A12,All_Customers_Lighting!$AH:$AH,Summary!$C12)</f>
        <v>410927</v>
      </c>
      <c r="O38" s="5">
        <f>SUMIFS(All_Customers_Lighting!AE:AE,All_Customers_Lighting!$AG:$AG,Summary!$A12,All_Customers_Lighting!$AH:$AH,Summary!$C12)</f>
        <v>550727</v>
      </c>
      <c r="P38" s="5"/>
      <c r="Q38" s="5">
        <f>SUMIFS(Total_All_Customers!AC:AC,Total_All_Customers!$AG:$AG,Summary!$A12,Total_All_Customers!$AH:$AH,Summary!$C12)</f>
        <v>34202926</v>
      </c>
      <c r="R38" s="5">
        <f>SUMIFS(Total_All_Customers!AD:AD,Total_All_Customers!$AG:$AG,Summary!$A12,Total_All_Customers!$AH:$AH,Summary!$C12)</f>
        <v>38575594</v>
      </c>
      <c r="S38" s="5">
        <f>SUMIFS(Total_All_Customers!AE:AE,Total_All_Customers!$AG:$AG,Summary!$A12,Total_All_Customers!$AH:$AH,Summary!$C12)</f>
        <v>72778520</v>
      </c>
      <c r="T38" s="5"/>
      <c r="U38" s="49">
        <f t="shared" si="1"/>
        <v>0</v>
      </c>
      <c r="V38" s="11"/>
      <c r="W38" s="11"/>
      <c r="X38" s="11"/>
      <c r="Y38" s="11"/>
      <c r="Z38" s="11"/>
      <c r="AA38" s="11"/>
    </row>
    <row r="39" spans="1:36">
      <c r="A39" s="2">
        <v>4</v>
      </c>
      <c r="B39" s="5" t="s">
        <v>31</v>
      </c>
      <c r="C39" s="10">
        <f t="shared" si="2"/>
        <v>2025</v>
      </c>
      <c r="D39" s="5"/>
      <c r="E39" s="5">
        <f>SUMIFS(All_Customers_Residential!AC:AC,All_Customers_Residential!$AG:$AG,Summary!$A13,All_Customers_Residential!$AH:$AH,Summary!$C13)</f>
        <v>21318106</v>
      </c>
      <c r="F39" s="5">
        <f>SUMIFS(All_Customers_Residential!AD:AD,All_Customers_Residential!$AG:$AG,Summary!$A13,All_Customers_Residential!$AH:$AH,Summary!$C13)</f>
        <v>24999050</v>
      </c>
      <c r="G39" s="5">
        <f>SUMIFS(All_Customers_Residential!AE:AE,All_Customers_Residential!$AG:$AG,Summary!$A13,All_Customers_Residential!$AH:$AH,Summary!$C13)</f>
        <v>46317156</v>
      </c>
      <c r="H39" s="5"/>
      <c r="I39" s="5">
        <f>SUMIFS(All_Customers_Small_Commercial!AC:AC,All_Customers_Small_Commercial!$AG:$AG,Summary!$A13,All_Customers_Small_Commercial!$AH:$AH,Summary!$C13)</f>
        <v>5394694</v>
      </c>
      <c r="J39" s="5">
        <f>SUMIFS(All_Customers_Small_Commercial!AD:AD,All_Customers_Small_Commercial!$AG:$AG,Summary!$A13,All_Customers_Small_Commercial!$AH:$AH,Summary!$C13)</f>
        <v>6566657</v>
      </c>
      <c r="K39" s="5">
        <f>SUMIFS(All_Customers_Small_Commercial!AE:AE,All_Customers_Small_Commercial!$AG:$AG,Summary!$A13,All_Customers_Small_Commercial!$AH:$AH,Summary!$C13)</f>
        <v>11961351</v>
      </c>
      <c r="L39" s="5"/>
      <c r="M39" s="5">
        <f>SUMIFS(All_Customers_Lighting!AC:AC,All_Customers_Lighting!$AG:$AG,Summary!$A13,All_Customers_Lighting!$AH:$AH,Summary!$C13)</f>
        <v>103366</v>
      </c>
      <c r="N39" s="5">
        <f>SUMIFS(All_Customers_Lighting!AD:AD,All_Customers_Lighting!$AG:$AG,Summary!$A13,All_Customers_Lighting!$AH:$AH,Summary!$C13)</f>
        <v>449001</v>
      </c>
      <c r="O39" s="5">
        <f>SUMIFS(All_Customers_Lighting!AE:AE,All_Customers_Lighting!$AG:$AG,Summary!$A13,All_Customers_Lighting!$AH:$AH,Summary!$C13)</f>
        <v>552367</v>
      </c>
      <c r="P39" s="5"/>
      <c r="Q39" s="5">
        <f>SUMIFS(Total_All_Customers!AC:AC,Total_All_Customers!$AG:$AG,Summary!$A13,Total_All_Customers!$AH:$AH,Summary!$C13)</f>
        <v>26816166</v>
      </c>
      <c r="R39" s="5">
        <f>SUMIFS(Total_All_Customers!AD:AD,Total_All_Customers!$AG:$AG,Summary!$A13,Total_All_Customers!$AH:$AH,Summary!$C13)</f>
        <v>32014708</v>
      </c>
      <c r="S39" s="5">
        <f>SUMIFS(Total_All_Customers!AE:AE,Total_All_Customers!$AG:$AG,Summary!$A13,Total_All_Customers!$AH:$AH,Summary!$C13)</f>
        <v>58830874</v>
      </c>
      <c r="T39" s="5"/>
      <c r="U39" s="49">
        <f t="shared" si="1"/>
        <v>0</v>
      </c>
      <c r="V39" s="11"/>
      <c r="W39" s="11"/>
      <c r="X39" s="11"/>
      <c r="Y39" s="11"/>
      <c r="Z39" s="11"/>
      <c r="AA39" s="11"/>
    </row>
    <row r="40" spans="1:36">
      <c r="A40" s="2">
        <v>5</v>
      </c>
      <c r="B40" s="5" t="s">
        <v>32</v>
      </c>
      <c r="C40" s="10">
        <f t="shared" si="2"/>
        <v>2025</v>
      </c>
      <c r="D40" s="5"/>
      <c r="E40" s="5">
        <f>SUMIFS(All_Customers_Residential!AC:AC,All_Customers_Residential!$AG:$AG,Summary!$A14,All_Customers_Residential!$AH:$AH,Summary!$C14)</f>
        <v>19900763</v>
      </c>
      <c r="F40" s="5">
        <f>SUMIFS(All_Customers_Residential!AD:AD,All_Customers_Residential!$AG:$AG,Summary!$A14,All_Customers_Residential!$AH:$AH,Summary!$C14)</f>
        <v>23803731</v>
      </c>
      <c r="G40" s="5">
        <f>SUMIFS(All_Customers_Residential!AE:AE,All_Customers_Residential!$AG:$AG,Summary!$A14,All_Customers_Residential!$AH:$AH,Summary!$C14)</f>
        <v>43704494</v>
      </c>
      <c r="H40" s="5"/>
      <c r="I40" s="5">
        <f>SUMIFS(All_Customers_Small_Commercial!AC:AC,All_Customers_Small_Commercial!$AG:$AG,Summary!$A14,All_Customers_Small_Commercial!$AH:$AH,Summary!$C14)</f>
        <v>5155949</v>
      </c>
      <c r="J40" s="5">
        <f>SUMIFS(All_Customers_Small_Commercial!AD:AD,All_Customers_Small_Commercial!$AG:$AG,Summary!$A14,All_Customers_Small_Commercial!$AH:$AH,Summary!$C14)</f>
        <v>6175856</v>
      </c>
      <c r="K40" s="5">
        <f>SUMIFS(All_Customers_Small_Commercial!AE:AE,All_Customers_Small_Commercial!$AG:$AG,Summary!$A14,All_Customers_Small_Commercial!$AH:$AH,Summary!$C14)</f>
        <v>11331805</v>
      </c>
      <c r="L40" s="5"/>
      <c r="M40" s="5">
        <f>SUMIFS(All_Customers_Lighting!AC:AC,All_Customers_Lighting!$AG:$AG,Summary!$A14,All_Customers_Lighting!$AH:$AH,Summary!$C14)</f>
        <v>93065</v>
      </c>
      <c r="N40" s="5">
        <f>SUMIFS(All_Customers_Lighting!AD:AD,All_Customers_Lighting!$AG:$AG,Summary!$A14,All_Customers_Lighting!$AH:$AH,Summary!$C14)</f>
        <v>473556</v>
      </c>
      <c r="O40" s="5">
        <f>SUMIFS(All_Customers_Lighting!AE:AE,All_Customers_Lighting!$AG:$AG,Summary!$A14,All_Customers_Lighting!$AH:$AH,Summary!$C14)</f>
        <v>566621</v>
      </c>
      <c r="P40" s="5"/>
      <c r="Q40" s="5">
        <f>SUMIFS(Total_All_Customers!AC:AC,Total_All_Customers!$AG:$AG,Summary!$A14,Total_All_Customers!$AH:$AH,Summary!$C14)</f>
        <v>25149777</v>
      </c>
      <c r="R40" s="5">
        <f>SUMIFS(Total_All_Customers!AD:AD,Total_All_Customers!$AG:$AG,Summary!$A14,Total_All_Customers!$AH:$AH,Summary!$C14)</f>
        <v>30453143</v>
      </c>
      <c r="S40" s="5">
        <f>SUMIFS(Total_All_Customers!AE:AE,Total_All_Customers!$AG:$AG,Summary!$A14,Total_All_Customers!$AH:$AH,Summary!$C14)</f>
        <v>55602920</v>
      </c>
      <c r="T40" s="5"/>
      <c r="U40" s="49">
        <f t="shared" si="1"/>
        <v>0</v>
      </c>
      <c r="V40" s="11"/>
      <c r="W40" s="11"/>
      <c r="X40" s="11"/>
      <c r="Y40" s="11"/>
      <c r="Z40" s="11"/>
      <c r="AA40" s="11"/>
    </row>
    <row r="41" spans="1:36">
      <c r="A41" s="2">
        <v>6</v>
      </c>
      <c r="B41" s="5" t="s">
        <v>33</v>
      </c>
      <c r="C41" s="10">
        <f t="shared" si="2"/>
        <v>2025</v>
      </c>
      <c r="D41" s="5"/>
      <c r="E41" s="5">
        <f>SUMIFS(All_Customers_Residential!AC:AC,All_Customers_Residential!$AG:$AG,Summary!$A15,All_Customers_Residential!$AH:$AH,Summary!$C15)</f>
        <v>20813615</v>
      </c>
      <c r="F41" s="5">
        <f>SUMIFS(All_Customers_Residential!AD:AD,All_Customers_Residential!$AG:$AG,Summary!$A15,All_Customers_Residential!$AH:$AH,Summary!$C15)</f>
        <v>21362286</v>
      </c>
      <c r="G41" s="5">
        <f>SUMIFS(All_Customers_Residential!AE:AE,All_Customers_Residential!$AG:$AG,Summary!$A15,All_Customers_Residential!$AH:$AH,Summary!$C15)</f>
        <v>42175901</v>
      </c>
      <c r="H41" s="5"/>
      <c r="I41" s="5">
        <f>SUMIFS(All_Customers_Small_Commercial!AC:AC,All_Customers_Small_Commercial!$AG:$AG,Summary!$A15,All_Customers_Small_Commercial!$AH:$AH,Summary!$C15)</f>
        <v>6116444</v>
      </c>
      <c r="J41" s="5">
        <f>SUMIFS(All_Customers_Small_Commercial!AD:AD,All_Customers_Small_Commercial!$AG:$AG,Summary!$A15,All_Customers_Small_Commercial!$AH:$AH,Summary!$C15)</f>
        <v>6075301</v>
      </c>
      <c r="K41" s="5">
        <f>SUMIFS(All_Customers_Small_Commercial!AE:AE,All_Customers_Small_Commercial!$AG:$AG,Summary!$A15,All_Customers_Small_Commercial!$AH:$AH,Summary!$C15)</f>
        <v>12191745</v>
      </c>
      <c r="L41" s="5"/>
      <c r="M41" s="5">
        <f>SUMIFS(All_Customers_Lighting!AC:AC,All_Customers_Lighting!$AG:$AG,Summary!$A15,All_Customers_Lighting!$AH:$AH,Summary!$C15)</f>
        <v>88825</v>
      </c>
      <c r="N41" s="5">
        <f>SUMIFS(All_Customers_Lighting!AD:AD,All_Customers_Lighting!$AG:$AG,Summary!$A15,All_Customers_Lighting!$AH:$AH,Summary!$C15)</f>
        <v>515079</v>
      </c>
      <c r="O41" s="5">
        <f>SUMIFS(All_Customers_Lighting!AE:AE,All_Customers_Lighting!$AG:$AG,Summary!$A15,All_Customers_Lighting!$AH:$AH,Summary!$C15)</f>
        <v>603904</v>
      </c>
      <c r="P41" s="5"/>
      <c r="Q41" s="5">
        <f>SUMIFS(Total_All_Customers!AC:AC,Total_All_Customers!$AG:$AG,Summary!$A15,Total_All_Customers!$AH:$AH,Summary!$C15)</f>
        <v>27018884</v>
      </c>
      <c r="R41" s="5">
        <f>SUMIFS(Total_All_Customers!AD:AD,Total_All_Customers!$AG:$AG,Summary!$A15,Total_All_Customers!$AH:$AH,Summary!$C15)</f>
        <v>27952666</v>
      </c>
      <c r="S41" s="5">
        <f>SUMIFS(Total_All_Customers!AE:AE,Total_All_Customers!$AG:$AG,Summary!$A15,Total_All_Customers!$AH:$AH,Summary!$C15)</f>
        <v>54971550</v>
      </c>
      <c r="T41" s="5"/>
      <c r="U41" s="49">
        <f t="shared" si="1"/>
        <v>0</v>
      </c>
      <c r="V41" s="11"/>
      <c r="W41" s="11"/>
      <c r="X41" s="11"/>
      <c r="Y41" s="11"/>
      <c r="Z41" s="11"/>
      <c r="AA41" s="11"/>
    </row>
    <row r="42" spans="1:36">
      <c r="A42" s="2">
        <v>7</v>
      </c>
      <c r="B42" s="5" t="s">
        <v>34</v>
      </c>
      <c r="C42" s="10">
        <f t="shared" si="2"/>
        <v>2025</v>
      </c>
      <c r="D42" s="5"/>
      <c r="E42" s="5">
        <f>SUMIFS(All_Customers_Residential!AC:AC,All_Customers_Residential!$AG:$AG,Summary!$A16,All_Customers_Residential!$AH:$AH,Summary!$C16)</f>
        <v>28624854.939999998</v>
      </c>
      <c r="F42" s="5">
        <f>SUMIFS(All_Customers_Residential!AD:AD,All_Customers_Residential!$AG:$AG,Summary!$A16,All_Customers_Residential!$AH:$AH,Summary!$C16)</f>
        <v>27194243.839999992</v>
      </c>
      <c r="G42" s="5">
        <f>SUMIFS(All_Customers_Residential!AE:AE,All_Customers_Residential!$AG:$AG,Summary!$A16,All_Customers_Residential!$AH:$AH,Summary!$C16)</f>
        <v>55819098.779999994</v>
      </c>
      <c r="H42" s="5"/>
      <c r="I42" s="5">
        <f>SUMIFS(All_Customers_Small_Commercial!AC:AC,All_Customers_Small_Commercial!$AG:$AG,Summary!$A16,All_Customers_Small_Commercial!$AH:$AH,Summary!$C16)</f>
        <v>7726067.0999999996</v>
      </c>
      <c r="J42" s="5">
        <f>SUMIFS(All_Customers_Small_Commercial!AD:AD,All_Customers_Small_Commercial!$AG:$AG,Summary!$A16,All_Customers_Small_Commercial!$AH:$AH,Summary!$C16)</f>
        <v>6945324.8300000019</v>
      </c>
      <c r="K42" s="5">
        <f>SUMIFS(All_Customers_Small_Commercial!AE:AE,All_Customers_Small_Commercial!$AG:$AG,Summary!$A16,All_Customers_Small_Commercial!$AH:$AH,Summary!$C16)</f>
        <v>14671391.930000002</v>
      </c>
      <c r="L42" s="5"/>
      <c r="M42" s="5">
        <f>SUMIFS(All_Customers_Lighting!AC:AC,All_Customers_Lighting!$AG:$AG,Summary!$A16,All_Customers_Lighting!$AH:$AH,Summary!$C16)</f>
        <v>82957.87</v>
      </c>
      <c r="N42" s="5">
        <f>SUMIFS(All_Customers_Lighting!AD:AD,All_Customers_Lighting!$AG:$AG,Summary!$A16,All_Customers_Lighting!$AH:$AH,Summary!$C16)</f>
        <v>577291.03000000014</v>
      </c>
      <c r="O42" s="5">
        <f>SUMIFS(All_Customers_Lighting!AE:AE,All_Customers_Lighting!$AG:$AG,Summary!$A16,All_Customers_Lighting!$AH:$AH,Summary!$C16)</f>
        <v>660248.90000000014</v>
      </c>
      <c r="P42" s="5"/>
      <c r="Q42" s="5">
        <f>SUMIFS(Total_All_Customers!AC:AC,Total_All_Customers!$AG:$AG,Summary!$A16,Total_All_Customers!$AH:$AH,Summary!$C16)</f>
        <v>36433879.910000004</v>
      </c>
      <c r="R42" s="5">
        <f>SUMIFS(Total_All_Customers!AD:AD,Total_All_Customers!$AG:$AG,Summary!$A16,Total_All_Customers!$AH:$AH,Summary!$C16)</f>
        <v>34716859.699999996</v>
      </c>
      <c r="S42" s="5">
        <f>SUMIFS(Total_All_Customers!AE:AE,Total_All_Customers!$AG:$AG,Summary!$A16,Total_All_Customers!$AH:$AH,Summary!$C16)</f>
        <v>71150739.609999985</v>
      </c>
      <c r="T42" s="5"/>
      <c r="U42" s="49">
        <f t="shared" si="1"/>
        <v>0</v>
      </c>
      <c r="V42" s="11"/>
      <c r="W42" s="11"/>
      <c r="X42" s="11"/>
      <c r="Y42" s="11"/>
      <c r="Z42" s="11"/>
      <c r="AA42" s="11"/>
    </row>
    <row r="43" spans="1:36">
      <c r="A43" s="2">
        <v>8</v>
      </c>
      <c r="B43" s="5" t="s">
        <v>35</v>
      </c>
      <c r="C43" s="10">
        <f t="shared" si="2"/>
        <v>2025</v>
      </c>
      <c r="D43" s="5"/>
      <c r="E43" s="5">
        <f>SUMIFS(All_Customers_Residential!AC:AC,All_Customers_Residential!$AG:$AG,Summary!$A17,All_Customers_Residential!$AH:$AH,Summary!$C17)</f>
        <v>22807124.270000003</v>
      </c>
      <c r="F43" s="5">
        <f>SUMIFS(All_Customers_Residential!AD:AD,All_Customers_Residential!$AG:$AG,Summary!$A17,All_Customers_Residential!$AH:$AH,Summary!$C17)</f>
        <v>24848434.600000005</v>
      </c>
      <c r="G43" s="5">
        <f>SUMIFS(All_Customers_Residential!AE:AE,All_Customers_Residential!$AG:$AG,Summary!$A17,All_Customers_Residential!$AH:$AH,Summary!$C17)</f>
        <v>47655558.869999997</v>
      </c>
      <c r="H43" s="5"/>
      <c r="I43" s="5">
        <f>SUMIFS(All_Customers_Small_Commercial!AC:AC,All_Customers_Small_Commercial!$AG:$AG,Summary!$A17,All_Customers_Small_Commercial!$AH:$AH,Summary!$C17)</f>
        <v>7384421.0499999989</v>
      </c>
      <c r="J43" s="5">
        <f>SUMIFS(All_Customers_Small_Commercial!AD:AD,All_Customers_Small_Commercial!$AG:$AG,Summary!$A17,All_Customers_Small_Commercial!$AH:$AH,Summary!$C17)</f>
        <v>7645924.7899999982</v>
      </c>
      <c r="K43" s="5">
        <f>SUMIFS(All_Customers_Small_Commercial!AE:AE,All_Customers_Small_Commercial!$AG:$AG,Summary!$A17,All_Customers_Small_Commercial!$AH:$AH,Summary!$C17)</f>
        <v>15030345.840000002</v>
      </c>
      <c r="L43" s="5"/>
      <c r="M43" s="5">
        <f>SUMIFS(All_Customers_Lighting!AC:AC,All_Customers_Lighting!$AG:$AG,Summary!$A17,All_Customers_Lighting!$AH:$AH,Summary!$C17)</f>
        <v>86940.404999999984</v>
      </c>
      <c r="N43" s="5">
        <f>SUMIFS(All_Customers_Lighting!AD:AD,All_Customers_Lighting!$AG:$AG,Summary!$A17,All_Customers_Lighting!$AH:$AH,Summary!$C17)</f>
        <v>466348.18</v>
      </c>
      <c r="O43" s="5">
        <f>SUMIFS(All_Customers_Lighting!AE:AE,All_Customers_Lighting!$AG:$AG,Summary!$A17,All_Customers_Lighting!$AH:$AH,Summary!$C17)</f>
        <v>553288.58499999996</v>
      </c>
      <c r="P43" s="5"/>
      <c r="Q43" s="5">
        <f>SUMIFS(Total_All_Customers!AC:AC,Total_All_Customers!$AG:$AG,Summary!$A17,Total_All_Customers!$AH:$AH,Summary!$C17)</f>
        <v>30278485.724999998</v>
      </c>
      <c r="R43" s="5">
        <f>SUMIFS(Total_All_Customers!AD:AD,Total_All_Customers!$AG:$AG,Summary!$A17,Total_All_Customers!$AH:$AH,Summary!$C17)</f>
        <v>32960707.57</v>
      </c>
      <c r="S43" s="5">
        <f>SUMIFS(Total_All_Customers!AE:AE,Total_All_Customers!$AG:$AG,Summary!$A17,Total_All_Customers!$AH:$AH,Summary!$C17)</f>
        <v>63239193.295000009</v>
      </c>
      <c r="T43" s="5"/>
      <c r="U43" s="49">
        <f t="shared" si="1"/>
        <v>0</v>
      </c>
      <c r="V43" s="11"/>
      <c r="W43" s="11"/>
      <c r="X43" s="11"/>
      <c r="Y43" s="11"/>
      <c r="Z43" s="11"/>
      <c r="AA43" s="11"/>
    </row>
    <row r="44" spans="1:36">
      <c r="A44" s="2">
        <v>9</v>
      </c>
      <c r="B44" s="5" t="s">
        <v>36</v>
      </c>
      <c r="C44" s="10">
        <f t="shared" si="2"/>
        <v>2025</v>
      </c>
      <c r="D44" s="5"/>
      <c r="E44" s="5">
        <f>SUMIFS(All_Customers_Residential!AC:AC,All_Customers_Residential!$AG:$AG,Summary!$A18,All_Customers_Residential!$AH:$AH,Summary!$C18)</f>
        <v>18553276.399999999</v>
      </c>
      <c r="F44" s="5">
        <f>SUMIFS(All_Customers_Residential!AD:AD,All_Customers_Residential!$AG:$AG,Summary!$A18,All_Customers_Residential!$AH:$AH,Summary!$C18)</f>
        <v>19795834.789999999</v>
      </c>
      <c r="G44" s="5">
        <f>SUMIFS(All_Customers_Residential!AE:AE,All_Customers_Residential!$AG:$AG,Summary!$A18,All_Customers_Residential!$AH:$AH,Summary!$C18)</f>
        <v>38349111.189999998</v>
      </c>
      <c r="H44" s="5"/>
      <c r="I44" s="5">
        <f>SUMIFS(All_Customers_Small_Commercial!AC:AC,All_Customers_Small_Commercial!$AG:$AG,Summary!$A18,All_Customers_Small_Commercial!$AH:$AH,Summary!$C18)</f>
        <v>6940891.8399999999</v>
      </c>
      <c r="J44" s="5">
        <f>SUMIFS(All_Customers_Small_Commercial!AD:AD,All_Customers_Small_Commercial!$AG:$AG,Summary!$A18,All_Customers_Small_Commercial!$AH:$AH,Summary!$C18)</f>
        <v>7569983.9399999976</v>
      </c>
      <c r="K44" s="5">
        <f>SUMIFS(All_Customers_Small_Commercial!AE:AE,All_Customers_Small_Commercial!$AG:$AG,Summary!$A18,All_Customers_Small_Commercial!$AH:$AH,Summary!$C18)</f>
        <v>14510875.779999999</v>
      </c>
      <c r="L44" s="5"/>
      <c r="M44" s="5">
        <f>SUMIFS(All_Customers_Lighting!AC:AC,All_Customers_Lighting!$AG:$AG,Summary!$A18,All_Customers_Lighting!$AH:$AH,Summary!$C18)</f>
        <v>155072.29</v>
      </c>
      <c r="N44" s="5">
        <f>SUMIFS(All_Customers_Lighting!AD:AD,All_Customers_Lighting!$AG:$AG,Summary!$A18,All_Customers_Lighting!$AH:$AH,Summary!$C18)</f>
        <v>544477.19499999995</v>
      </c>
      <c r="O44" s="5">
        <f>SUMIFS(All_Customers_Lighting!AE:AE,All_Customers_Lighting!$AG:$AG,Summary!$A18,All_Customers_Lighting!$AH:$AH,Summary!$C18)</f>
        <v>699549.48499999999</v>
      </c>
      <c r="P44" s="5"/>
      <c r="Q44" s="5">
        <f>SUMIFS(Total_All_Customers!AC:AC,Total_All_Customers!$AG:$AG,Summary!$A18,Total_All_Customers!$AH:$AH,Summary!$C18)</f>
        <v>25649240.530000005</v>
      </c>
      <c r="R44" s="5">
        <f>SUMIFS(Total_All_Customers!AD:AD,Total_All_Customers!$AG:$AG,Summary!$A18,Total_All_Customers!$AH:$AH,Summary!$C18)</f>
        <v>27910295.924999993</v>
      </c>
      <c r="S44" s="5">
        <f>SUMIFS(Total_All_Customers!AE:AE,Total_All_Customers!$AG:$AG,Summary!$A18,Total_All_Customers!$AH:$AH,Summary!$C18)</f>
        <v>53559536.454999991</v>
      </c>
      <c r="T44" s="5"/>
      <c r="U44" s="49">
        <f t="shared" si="1"/>
        <v>0</v>
      </c>
      <c r="V44" s="11"/>
      <c r="W44" s="11"/>
      <c r="X44" s="11"/>
      <c r="Y44" s="11"/>
      <c r="Z44" s="11"/>
      <c r="AA44" s="11"/>
    </row>
    <row r="45" spans="1:36">
      <c r="A45" s="2">
        <v>10</v>
      </c>
      <c r="B45" s="5" t="s">
        <v>37</v>
      </c>
      <c r="C45" s="10">
        <f t="shared" si="2"/>
        <v>2025</v>
      </c>
      <c r="D45" s="5"/>
      <c r="E45" s="5">
        <f>SUMIFS(All_Customers_Residential!AC:AC,All_Customers_Residential!$AG:$AG,Summary!$A19,All_Customers_Residential!$AH:$AH,Summary!$C19)</f>
        <v>23628649.380000003</v>
      </c>
      <c r="F45" s="5">
        <f>SUMIFS(All_Customers_Residential!AD:AD,All_Customers_Residential!$AG:$AG,Summary!$A19,All_Customers_Residential!$AH:$AH,Summary!$C19)</f>
        <v>22609232.919999998</v>
      </c>
      <c r="G45" s="5">
        <f>SUMIFS(All_Customers_Residential!AE:AE,All_Customers_Residential!$AG:$AG,Summary!$A19,All_Customers_Residential!$AH:$AH,Summary!$C19)</f>
        <v>46237882.299999997</v>
      </c>
      <c r="H45" s="5"/>
      <c r="I45" s="5">
        <f>SUMIFS(All_Customers_Small_Commercial!AC:AC,All_Customers_Small_Commercial!$AG:$AG,Summary!$A19,All_Customers_Small_Commercial!$AH:$AH,Summary!$C19)</f>
        <v>6039599.7899999991</v>
      </c>
      <c r="J45" s="5">
        <f>SUMIFS(All_Customers_Small_Commercial!AD:AD,All_Customers_Small_Commercial!$AG:$AG,Summary!$A19,All_Customers_Small_Commercial!$AH:$AH,Summary!$C19)</f>
        <v>6076230.1099999994</v>
      </c>
      <c r="K45" s="5">
        <f>SUMIFS(All_Customers_Small_Commercial!AE:AE,All_Customers_Small_Commercial!$AG:$AG,Summary!$A19,All_Customers_Small_Commercial!$AH:$AH,Summary!$C19)</f>
        <v>12115829.899999997</v>
      </c>
      <c r="L45" s="5"/>
      <c r="M45" s="5">
        <f>SUMIFS(All_Customers_Lighting!AC:AC,All_Customers_Lighting!$AG:$AG,Summary!$A19,All_Customers_Lighting!$AH:$AH,Summary!$C19)</f>
        <v>188433.91000000003</v>
      </c>
      <c r="N45" s="5">
        <f>SUMIFS(All_Customers_Lighting!AD:AD,All_Customers_Lighting!$AG:$AG,Summary!$A19,All_Customers_Lighting!$AH:$AH,Summary!$C19)</f>
        <v>521636.39999999991</v>
      </c>
      <c r="O45" s="5">
        <f>SUMIFS(All_Customers_Lighting!AE:AE,All_Customers_Lighting!$AG:$AG,Summary!$A19,All_Customers_Lighting!$AH:$AH,Summary!$C19)</f>
        <v>710070.30999999994</v>
      </c>
      <c r="P45" s="5"/>
      <c r="Q45" s="5">
        <f>SUMIFS(Total_All_Customers!AC:AC,Total_All_Customers!$AG:$AG,Summary!$A19,Total_All_Customers!$AH:$AH,Summary!$C19)</f>
        <v>29856683.080000002</v>
      </c>
      <c r="R45" s="5">
        <f>SUMIFS(Total_All_Customers!AD:AD,Total_All_Customers!$AG:$AG,Summary!$A19,Total_All_Customers!$AH:$AH,Summary!$C19)</f>
        <v>29207099.430000003</v>
      </c>
      <c r="S45" s="5">
        <f>SUMIFS(Total_All_Customers!AE:AE,Total_All_Customers!$AG:$AG,Summary!$A19,Total_All_Customers!$AH:$AH,Summary!$C19)</f>
        <v>59063782.510000005</v>
      </c>
      <c r="T45" s="5"/>
      <c r="U45" s="49">
        <f t="shared" si="1"/>
        <v>0</v>
      </c>
      <c r="V45" s="11"/>
      <c r="W45" s="11"/>
      <c r="X45" s="11"/>
      <c r="Y45" s="11"/>
      <c r="Z45" s="11"/>
      <c r="AA45" s="11"/>
    </row>
    <row r="46" spans="1:36">
      <c r="A46" s="2">
        <v>11</v>
      </c>
      <c r="B46" s="5" t="s">
        <v>38</v>
      </c>
      <c r="C46" s="10">
        <f t="shared" si="2"/>
        <v>2025</v>
      </c>
      <c r="D46" s="5"/>
      <c r="E46" s="5">
        <f>SUMIFS(All_Customers_Residential!AC:AC,All_Customers_Residential!$AG:$AG,Summary!$A20,All_Customers_Residential!$AH:$AH,Summary!$C20)</f>
        <v>22140050.16</v>
      </c>
      <c r="F46" s="5">
        <f>SUMIFS(All_Customers_Residential!AD:AD,All_Customers_Residential!$AG:$AG,Summary!$A20,All_Customers_Residential!$AH:$AH,Summary!$C20)</f>
        <v>29481081.434705079</v>
      </c>
      <c r="G46" s="5">
        <f>SUMIFS(All_Customers_Residential!AE:AE,All_Customers_Residential!$AG:$AG,Summary!$A20,All_Customers_Residential!$AH:$AH,Summary!$C20)</f>
        <v>51621131.594705075</v>
      </c>
      <c r="H46" s="5"/>
      <c r="I46" s="5">
        <f>SUMIFS(All_Customers_Small_Commercial!AC:AC,All_Customers_Small_Commercial!$AG:$AG,Summary!$A20,All_Customers_Small_Commercial!$AH:$AH,Summary!$C20)</f>
        <v>5759077.669999999</v>
      </c>
      <c r="J46" s="5">
        <f>SUMIFS(All_Customers_Small_Commercial!AD:AD,All_Customers_Small_Commercial!$AG:$AG,Summary!$A20,All_Customers_Small_Commercial!$AH:$AH,Summary!$C20)</f>
        <v>7905833.4387942804</v>
      </c>
      <c r="K46" s="5">
        <f>SUMIFS(All_Customers_Small_Commercial!AE:AE,All_Customers_Small_Commercial!$AG:$AG,Summary!$A20,All_Customers_Small_Commercial!$AH:$AH,Summary!$C20)</f>
        <v>13664911.108794281</v>
      </c>
      <c r="L46" s="5"/>
      <c r="M46" s="5">
        <f>SUMIFS(All_Customers_Lighting!AC:AC,All_Customers_Lighting!$AG:$AG,Summary!$A20,All_Customers_Lighting!$AH:$AH,Summary!$C20)</f>
        <v>199979.81</v>
      </c>
      <c r="N46" s="5">
        <f>SUMIFS(All_Customers_Lighting!AD:AD,All_Customers_Lighting!$AG:$AG,Summary!$A20,All_Customers_Lighting!$AH:$AH,Summary!$C20)</f>
        <v>555947.18549709418</v>
      </c>
      <c r="O46" s="5">
        <f>SUMIFS(All_Customers_Lighting!AE:AE,All_Customers_Lighting!$AG:$AG,Summary!$A20,All_Customers_Lighting!$AH:$AH,Summary!$C20)</f>
        <v>755926.99549709423</v>
      </c>
      <c r="P46" s="5"/>
      <c r="Q46" s="5">
        <f>SUMIFS(Total_All_Customers!AC:AC,Total_All_Customers!$AG:$AG,Summary!$A20,Total_All_Customers!$AH:$AH,Summary!$C20)</f>
        <v>28099107.640000001</v>
      </c>
      <c r="R46" s="5">
        <f>SUMIFS(Total_All_Customers!AD:AD,Total_All_Customers!$AG:$AG,Summary!$A20,Total_All_Customers!$AH:$AH,Summary!$C20)</f>
        <v>37942862.058996454</v>
      </c>
      <c r="S46" s="5">
        <f>SUMIFS(Total_All_Customers!AE:AE,Total_All_Customers!$AG:$AG,Summary!$A20,Total_All_Customers!$AH:$AH,Summary!$C20)</f>
        <v>66041969.698996469</v>
      </c>
      <c r="T46" s="5"/>
      <c r="U46" s="49">
        <f t="shared" si="1"/>
        <v>0</v>
      </c>
      <c r="V46" s="11"/>
      <c r="W46" s="11"/>
      <c r="X46" s="11"/>
      <c r="Y46" s="11"/>
      <c r="Z46" s="11"/>
      <c r="AA46" s="11"/>
    </row>
    <row r="47" spans="1:36">
      <c r="A47" s="2">
        <v>12</v>
      </c>
      <c r="B47" s="5" t="s">
        <v>39</v>
      </c>
      <c r="C47" s="10">
        <f t="shared" si="2"/>
        <v>2025</v>
      </c>
      <c r="D47" s="5"/>
      <c r="E47" s="5">
        <f>SUMIFS(All_Customers_Residential!AC:AC,All_Customers_Residential!$AG:$AG,Summary!$A21,All_Customers_Residential!$AH:$AH,Summary!$C21)</f>
        <v>34815428.75333333</v>
      </c>
      <c r="F47" s="5">
        <f>SUMIFS(All_Customers_Residential!AD:AD,All_Customers_Residential!$AG:$AG,Summary!$A21,All_Customers_Residential!$AH:$AH,Summary!$C21)</f>
        <v>36615251.367875092</v>
      </c>
      <c r="G47" s="5">
        <f>SUMIFS(All_Customers_Residential!AE:AE,All_Customers_Residential!$AG:$AG,Summary!$A21,All_Customers_Residential!$AH:$AH,Summary!$C21)</f>
        <v>71430680.121208414</v>
      </c>
      <c r="H47" s="5"/>
      <c r="I47" s="5">
        <f>SUMIFS(All_Customers_Small_Commercial!AC:AC,All_Customers_Small_Commercial!$AG:$AG,Summary!$A21,All_Customers_Small_Commercial!$AH:$AH,Summary!$C21)</f>
        <v>8186820.404285714</v>
      </c>
      <c r="J47" s="5">
        <f>SUMIFS(All_Customers_Small_Commercial!AD:AD,All_Customers_Small_Commercial!$AG:$AG,Summary!$A21,All_Customers_Small_Commercial!$AH:$AH,Summary!$C21)</f>
        <v>9188241.790337842</v>
      </c>
      <c r="K47" s="5">
        <f>SUMIFS(All_Customers_Small_Commercial!AE:AE,All_Customers_Small_Commercial!$AG:$AG,Summary!$A21,All_Customers_Small_Commercial!$AH:$AH,Summary!$C21)</f>
        <v>17375062.194623556</v>
      </c>
      <c r="L47" s="5"/>
      <c r="M47" s="5">
        <f>SUMIFS(All_Customers_Lighting!AC:AC,All_Customers_Lighting!$AG:$AG,Summary!$A21,All_Customers_Lighting!$AH:$AH,Summary!$C21)</f>
        <v>243987.66571428571</v>
      </c>
      <c r="N47" s="5">
        <f>SUMIFS(All_Customers_Lighting!AD:AD,All_Customers_Lighting!$AG:$AG,Summary!$A21,All_Customers_Lighting!$AH:$AH,Summary!$C21)</f>
        <v>501080.78309310332</v>
      </c>
      <c r="O47" s="5">
        <f>SUMIFS(All_Customers_Lighting!AE:AE,All_Customers_Lighting!$AG:$AG,Summary!$A21,All_Customers_Lighting!$AH:$AH,Summary!$C21)</f>
        <v>745068.44880738901</v>
      </c>
      <c r="P47" s="5"/>
      <c r="Q47" s="5">
        <f>SUMIFS(Total_All_Customers!AC:AC,Total_All_Customers!$AG:$AG,Summary!$A21,Total_All_Customers!$AH:$AH,Summary!$C21)</f>
        <v>43246236.82333333</v>
      </c>
      <c r="R47" s="5">
        <f>SUMIFS(Total_All_Customers!AD:AD,Total_All_Customers!$AG:$AG,Summary!$A21,Total_All_Customers!$AH:$AH,Summary!$C21)</f>
        <v>46304573.94130604</v>
      </c>
      <c r="S47" s="5">
        <f>SUMIFS(Total_All_Customers!AE:AE,Total_All_Customers!$AG:$AG,Summary!$A21,Total_All_Customers!$AH:$AH,Summary!$C21)</f>
        <v>89550810.764639348</v>
      </c>
      <c r="T47" s="5"/>
      <c r="U47" s="49">
        <f t="shared" si="1"/>
        <v>0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>
      <c r="A48" s="2">
        <v>1</v>
      </c>
      <c r="B48" s="5" t="s">
        <v>28</v>
      </c>
      <c r="C48" s="10">
        <f t="shared" si="2"/>
        <v>2026</v>
      </c>
      <c r="D48" s="5"/>
      <c r="E48" s="5">
        <f>SUMIFS(All_Customers_Residential!AC:AC,All_Customers_Residential!$AG:$AG,Summary!$A22,All_Customers_Residential!$AH:$AH,Summary!$C22)</f>
        <v>35300768.487777777</v>
      </c>
      <c r="F48" s="5">
        <f>SUMIFS(All_Customers_Residential!AD:AD,All_Customers_Residential!$AG:$AG,Summary!$A22,All_Customers_Residential!$AH:$AH,Summary!$C22)</f>
        <v>35398418.146848522</v>
      </c>
      <c r="G48" s="5">
        <f>SUMIFS(All_Customers_Residential!AE:AE,All_Customers_Residential!$AG:$AG,Summary!$A22,All_Customers_Residential!$AH:$AH,Summary!$C22)</f>
        <v>70699186.634626299</v>
      </c>
      <c r="H48" s="5"/>
      <c r="I48" s="5">
        <f>SUMIFS(All_Customers_Small_Commercial!AC:AC,All_Customers_Small_Commercial!$AG:$AG,Summary!$A22,All_Customers_Small_Commercial!$AH:$AH,Summary!$C22)</f>
        <v>9140784.5442857146</v>
      </c>
      <c r="J48" s="5">
        <f>SUMIFS(All_Customers_Small_Commercial!AD:AD,All_Customers_Small_Commercial!$AG:$AG,Summary!$A22,All_Customers_Small_Commercial!$AH:$AH,Summary!$C22)</f>
        <v>9609448.0653547011</v>
      </c>
      <c r="K48" s="5">
        <f>SUMIFS(All_Customers_Small_Commercial!AE:AE,All_Customers_Small_Commercial!$AG:$AG,Summary!$A22,All_Customers_Small_Commercial!$AH:$AH,Summary!$C22)</f>
        <v>18750232.609640416</v>
      </c>
      <c r="L48" s="5"/>
      <c r="M48" s="5">
        <f>SUMIFS(All_Customers_Lighting!AC:AC,All_Customers_Lighting!$AG:$AG,Summary!$A22,All_Customers_Lighting!$AH:$AH,Summary!$C22)</f>
        <v>211071.07428571431</v>
      </c>
      <c r="N48" s="5">
        <f>SUMIFS(All_Customers_Lighting!AD:AD,All_Customers_Lighting!$AG:$AG,Summary!$A22,All_Customers_Lighting!$AH:$AH,Summary!$C22)</f>
        <v>450906.33943676436</v>
      </c>
      <c r="O48" s="5">
        <f>SUMIFS(All_Customers_Lighting!AE:AE,All_Customers_Lighting!$AG:$AG,Summary!$A22,All_Customers_Lighting!$AH:$AH,Summary!$C22)</f>
        <v>661977.41372247867</v>
      </c>
      <c r="P48" s="5"/>
      <c r="Q48" s="5">
        <f>SUMIFS(Total_All_Customers!AC:AC,Total_All_Customers!$AG:$AG,Summary!$A22,Total_All_Customers!$AH:$AH,Summary!$C22)</f>
        <v>44652624.106349207</v>
      </c>
      <c r="R48" s="5">
        <f>SUMIFS(Total_All_Customers!AD:AD,Total_All_Customers!$AG:$AG,Summary!$A22,Total_All_Customers!$AH:$AH,Summary!$C22)</f>
        <v>45458772.551639996</v>
      </c>
      <c r="S48" s="5">
        <f>SUMIFS(Total_All_Customers!AE:AE,Total_All_Customers!$AG:$AG,Summary!$A22,Total_All_Customers!$AH:$AH,Summary!$C22)</f>
        <v>90111396.657989204</v>
      </c>
      <c r="T48" s="5"/>
      <c r="U48" s="49">
        <f t="shared" si="1"/>
        <v>0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>
      <c r="A49" s="2">
        <v>2</v>
      </c>
      <c r="B49" s="5" t="s">
        <v>29</v>
      </c>
      <c r="C49" s="10">
        <f t="shared" si="2"/>
        <v>2026</v>
      </c>
      <c r="D49" s="5"/>
      <c r="E49" s="5">
        <f>SUMIFS(All_Customers_Residential!AC:AC,All_Customers_Residential!$AG:$AG,Summary!$A23,All_Customers_Residential!$AH:$AH,Summary!$C23)</f>
        <v>28925790.109999999</v>
      </c>
      <c r="F49" s="5">
        <f>SUMIFS(All_Customers_Residential!AD:AD,All_Customers_Residential!$AG:$AG,Summary!$A23,All_Customers_Residential!$AH:$AH,Summary!$C23)</f>
        <v>31044109.910006538</v>
      </c>
      <c r="G49" s="5">
        <f>SUMIFS(All_Customers_Residential!AE:AE,All_Customers_Residential!$AG:$AG,Summary!$A23,All_Customers_Residential!$AH:$AH,Summary!$C23)</f>
        <v>59969900.020006523</v>
      </c>
      <c r="H49" s="5"/>
      <c r="I49" s="5">
        <f>SUMIFS(All_Customers_Small_Commercial!AC:AC,All_Customers_Small_Commercial!$AG:$AG,Summary!$A23,All_Customers_Small_Commercial!$AH:$AH,Summary!$C23)</f>
        <v>6926308.7600000007</v>
      </c>
      <c r="J49" s="5">
        <f>SUMIFS(All_Customers_Small_Commercial!AD:AD,All_Customers_Small_Commercial!$AG:$AG,Summary!$A23,All_Customers_Small_Commercial!$AH:$AH,Summary!$C23)</f>
        <v>7991880.2060514679</v>
      </c>
      <c r="K49" s="5">
        <f>SUMIFS(All_Customers_Small_Commercial!AE:AE,All_Customers_Small_Commercial!$AG:$AG,Summary!$A23,All_Customers_Small_Commercial!$AH:$AH,Summary!$C23)</f>
        <v>14918188.966051472</v>
      </c>
      <c r="L49" s="5"/>
      <c r="M49" s="5">
        <f>SUMIFS(All_Customers_Lighting!AC:AC,All_Customers_Lighting!$AG:$AG,Summary!$A23,All_Customers_Lighting!$AH:$AH,Summary!$C23)</f>
        <v>161705.5</v>
      </c>
      <c r="N49" s="5">
        <f>SUMIFS(All_Customers_Lighting!AD:AD,All_Customers_Lighting!$AG:$AG,Summary!$A23,All_Customers_Lighting!$AH:$AH,Summary!$C23)</f>
        <v>404948.48633186013</v>
      </c>
      <c r="O49" s="5">
        <f>SUMIFS(All_Customers_Lighting!AE:AE,All_Customers_Lighting!$AG:$AG,Summary!$A23,All_Customers_Lighting!$AH:$AH,Summary!$C23)</f>
        <v>566653.98633186019</v>
      </c>
      <c r="P49" s="5"/>
      <c r="Q49" s="5">
        <f>SUMIFS(Total_All_Customers!AC:AC,Total_All_Customers!$AG:$AG,Summary!$A23,Total_All_Customers!$AH:$AH,Summary!$C23)</f>
        <v>36013804.36999999</v>
      </c>
      <c r="R49" s="5">
        <f>SUMIFS(Total_All_Customers!AD:AD,Total_All_Customers!$AG:$AG,Summary!$A23,Total_All_Customers!$AH:$AH,Summary!$C23)</f>
        <v>39440938.602389865</v>
      </c>
      <c r="S49" s="5">
        <f>SUMIFS(Total_All_Customers!AE:AE,Total_All_Customers!$AG:$AG,Summary!$A23,Total_All_Customers!$AH:$AH,Summary!$C23)</f>
        <v>75454742.972389892</v>
      </c>
      <c r="T49" s="5"/>
      <c r="U49" s="49">
        <f t="shared" si="1"/>
        <v>0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>
      <c r="A50" s="2">
        <v>3</v>
      </c>
      <c r="B50" s="5" t="s">
        <v>30</v>
      </c>
      <c r="C50" s="10">
        <f t="shared" si="2"/>
        <v>2026</v>
      </c>
      <c r="D50" s="5"/>
      <c r="E50" s="5">
        <f>SUMIFS(All_Customers_Residential!AC:AC,All_Customers_Residential!$AG:$AG,Summary!$A24,All_Customers_Residential!$AH:$AH,Summary!$C24)</f>
        <v>27802208.110000003</v>
      </c>
      <c r="F50" s="5">
        <f>SUMIFS(All_Customers_Residential!AD:AD,All_Customers_Residential!$AG:$AG,Summary!$A24,All_Customers_Residential!$AH:$AH,Summary!$C24)</f>
        <v>29976260.661060911</v>
      </c>
      <c r="G50" s="5">
        <f>SUMIFS(All_Customers_Residential!AE:AE,All_Customers_Residential!$AG:$AG,Summary!$A24,All_Customers_Residential!$AH:$AH,Summary!$C24)</f>
        <v>57778468.771060906</v>
      </c>
      <c r="H50" s="5"/>
      <c r="I50" s="5">
        <f>SUMIFS(All_Customers_Small_Commercial!AC:AC,All_Customers_Small_Commercial!$AG:$AG,Summary!$A24,All_Customers_Small_Commercial!$AH:$AH,Summary!$C24)</f>
        <v>6765635.4199999999</v>
      </c>
      <c r="J50" s="5">
        <f>SUMIFS(All_Customers_Small_Commercial!AD:AD,All_Customers_Small_Commercial!$AG:$AG,Summary!$A24,All_Customers_Small_Commercial!$AH:$AH,Summary!$C24)</f>
        <v>7847571.7254687725</v>
      </c>
      <c r="K50" s="5">
        <f>SUMIFS(All_Customers_Small_Commercial!AE:AE,All_Customers_Small_Commercial!$AG:$AG,Summary!$A24,All_Customers_Small_Commercial!$AH:$AH,Summary!$C24)</f>
        <v>14613207.145468779</v>
      </c>
      <c r="L50" s="5"/>
      <c r="M50" s="5">
        <f>SUMIFS(All_Customers_Lighting!AC:AC,All_Customers_Lighting!$AG:$AG,Summary!$A24,All_Customers_Lighting!$AH:$AH,Summary!$C24)</f>
        <v>137262.12999999998</v>
      </c>
      <c r="N50" s="5">
        <f>SUMIFS(All_Customers_Lighting!AD:AD,All_Customers_Lighting!$AG:$AG,Summary!$A24,All_Customers_Lighting!$AH:$AH,Summary!$C24)</f>
        <v>412094.64461447083</v>
      </c>
      <c r="O50" s="5">
        <f>SUMIFS(All_Customers_Lighting!AE:AE,All_Customers_Lighting!$AG:$AG,Summary!$A24,All_Customers_Lighting!$AH:$AH,Summary!$C24)</f>
        <v>549356.77461447078</v>
      </c>
      <c r="P50" s="5"/>
      <c r="Q50" s="5">
        <f>SUMIFS(Total_All_Customers!AC:AC,Total_All_Customers!$AG:$AG,Summary!$A24,Total_All_Customers!$AH:$AH,Summary!$C24)</f>
        <v>34705105.659999996</v>
      </c>
      <c r="R50" s="5">
        <f>SUMIFS(Total_All_Customers!AD:AD,Total_All_Customers!$AG:$AG,Summary!$A24,Total_All_Customers!$AH:$AH,Summary!$C24)</f>
        <v>38235927.031144135</v>
      </c>
      <c r="S50" s="5">
        <f>SUMIFS(Total_All_Customers!AE:AE,Total_All_Customers!$AG:$AG,Summary!$A24,Total_All_Customers!$AH:$AH,Summary!$C24)</f>
        <v>72941032.691144139</v>
      </c>
      <c r="T50" s="5"/>
      <c r="U50" s="49">
        <f t="shared" si="1"/>
        <v>0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>
      <c r="A51" s="2">
        <v>4</v>
      </c>
      <c r="B51" s="5" t="s">
        <v>31</v>
      </c>
      <c r="C51" s="10">
        <f t="shared" si="2"/>
        <v>2026</v>
      </c>
      <c r="D51" s="5"/>
      <c r="E51" s="5">
        <f>SUMIFS(All_Customers_Residential!AC:AC,All_Customers_Residential!$AG:$AG,Summary!$A25,All_Customers_Residential!$AH:$AH,Summary!$C25)</f>
        <v>20480817.329999998</v>
      </c>
      <c r="F51" s="5">
        <f>SUMIFS(All_Customers_Residential!AD:AD,All_Customers_Residential!$AG:$AG,Summary!$A25,All_Customers_Residential!$AH:$AH,Summary!$C25)</f>
        <v>20001155.490000006</v>
      </c>
      <c r="G51" s="5">
        <f>SUMIFS(All_Customers_Residential!AE:AE,All_Customers_Residential!$AG:$AG,Summary!$A25,All_Customers_Residential!$AH:$AH,Summary!$C25)</f>
        <v>40481972.82</v>
      </c>
      <c r="H51" s="5"/>
      <c r="I51" s="5">
        <f>SUMIFS(All_Customers_Small_Commercial!AC:AC,All_Customers_Small_Commercial!$AG:$AG,Summary!$A25,All_Customers_Small_Commercial!$AH:$AH,Summary!$C25)</f>
        <v>5497955.9400000013</v>
      </c>
      <c r="J51" s="5">
        <f>SUMIFS(All_Customers_Small_Commercial!AD:AD,All_Customers_Small_Commercial!$AG:$AG,Summary!$A25,All_Customers_Small_Commercial!$AH:$AH,Summary!$C25)</f>
        <v>5681035.4799999986</v>
      </c>
      <c r="K51" s="5">
        <f>SUMIFS(All_Customers_Small_Commercial!AE:AE,All_Customers_Small_Commercial!$AG:$AG,Summary!$A25,All_Customers_Small_Commercial!$AH:$AH,Summary!$C25)</f>
        <v>11178991.419999998</v>
      </c>
      <c r="L51" s="5"/>
      <c r="M51" s="5">
        <f>SUMIFS(All_Customers_Lighting!AC:AC,All_Customers_Lighting!$AG:$AG,Summary!$A25,All_Customers_Lighting!$AH:$AH,Summary!$C25)</f>
        <v>96657.469999999972</v>
      </c>
      <c r="N51" s="5">
        <f>SUMIFS(All_Customers_Lighting!AD:AD,All_Customers_Lighting!$AG:$AG,Summary!$A25,All_Customers_Lighting!$AH:$AH,Summary!$C25)</f>
        <v>434807.12</v>
      </c>
      <c r="O51" s="5">
        <f>SUMIFS(All_Customers_Lighting!AE:AE,All_Customers_Lighting!$AG:$AG,Summary!$A25,All_Customers_Lighting!$AH:$AH,Summary!$C25)</f>
        <v>531464.59</v>
      </c>
      <c r="P51" s="5"/>
      <c r="Q51" s="5">
        <f>SUMIFS(Total_All_Customers!AC:AC,Total_All_Customers!$AG:$AG,Summary!$A25,Total_All_Customers!$AH:$AH,Summary!$C25)</f>
        <v>26075430.740000002</v>
      </c>
      <c r="R51" s="5">
        <f>SUMIFS(Total_All_Customers!AD:AD,Total_All_Customers!$AG:$AG,Summary!$A25,Total_All_Customers!$AH:$AH,Summary!$C25)</f>
        <v>26116998.09</v>
      </c>
      <c r="S51" s="5">
        <f>SUMIFS(Total_All_Customers!AE:AE,Total_All_Customers!$AG:$AG,Summary!$A25,Total_All_Customers!$AH:$AH,Summary!$C25)</f>
        <v>52192428.830000013</v>
      </c>
      <c r="T51" s="5"/>
      <c r="U51" s="49">
        <f t="shared" si="1"/>
        <v>0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>
      <c r="A52" s="2">
        <v>5</v>
      </c>
      <c r="B52" s="5" t="s">
        <v>32</v>
      </c>
      <c r="C52" s="10">
        <f t="shared" si="2"/>
        <v>2026</v>
      </c>
      <c r="D52" s="5"/>
      <c r="E52" s="5">
        <f>SUMIFS(All_Customers_Residential!AC:AC,All_Customers_Residential!$AG:$AG,Summary!$A26,All_Customers_Residential!$AH:$AH,Summary!$C26)</f>
        <v>15749002.229999999</v>
      </c>
      <c r="F52" s="5">
        <f>SUMIFS(All_Customers_Residential!AD:AD,All_Customers_Residential!$AG:$AG,Summary!$A26,All_Customers_Residential!$AH:$AH,Summary!$C26)</f>
        <v>19346250.720000003</v>
      </c>
      <c r="G52" s="5">
        <f>SUMIFS(All_Customers_Residential!AE:AE,All_Customers_Residential!$AG:$AG,Summary!$A26,All_Customers_Residential!$AH:$AH,Summary!$C26)</f>
        <v>35095252.949999996</v>
      </c>
      <c r="H52" s="5"/>
      <c r="I52" s="5">
        <f>SUMIFS(All_Customers_Small_Commercial!AC:AC,All_Customers_Small_Commercial!$AG:$AG,Summary!$A26,All_Customers_Small_Commercial!$AH:$AH,Summary!$C26)</f>
        <v>4213198.76</v>
      </c>
      <c r="J52" s="5">
        <f>SUMIFS(All_Customers_Small_Commercial!AD:AD,All_Customers_Small_Commercial!$AG:$AG,Summary!$A26,All_Customers_Small_Commercial!$AH:$AH,Summary!$C26)</f>
        <v>5421555.8700000001</v>
      </c>
      <c r="K52" s="5">
        <f>SUMIFS(All_Customers_Small_Commercial!AE:AE,All_Customers_Small_Commercial!$AG:$AG,Summary!$A26,All_Customers_Small_Commercial!$AH:$AH,Summary!$C26)</f>
        <v>9634754.629999999</v>
      </c>
      <c r="L52" s="5"/>
      <c r="M52" s="5">
        <f>SUMIFS(All_Customers_Lighting!AC:AC,All_Customers_Lighting!$AG:$AG,Summary!$A26,All_Customers_Lighting!$AH:$AH,Summary!$C26)</f>
        <v>64109.12999999999</v>
      </c>
      <c r="N52" s="5">
        <f>SUMIFS(All_Customers_Lighting!AD:AD,All_Customers_Lighting!$AG:$AG,Summary!$A26,All_Customers_Lighting!$AH:$AH,Summary!$C26)</f>
        <v>454444</v>
      </c>
      <c r="O52" s="5">
        <f>SUMIFS(All_Customers_Lighting!AE:AE,All_Customers_Lighting!$AG:$AG,Summary!$A26,All_Customers_Lighting!$AH:$AH,Summary!$C26)</f>
        <v>518553.13000000012</v>
      </c>
      <c r="P52" s="5"/>
      <c r="Q52" s="5">
        <f>SUMIFS(Total_All_Customers!AC:AC,Total_All_Customers!$AG:$AG,Summary!$A26,Total_All_Customers!$AH:$AH,Summary!$C26)</f>
        <v>20026310.120000001</v>
      </c>
      <c r="R52" s="5">
        <f>SUMIFS(Total_All_Customers!AD:AD,Total_All_Customers!$AG:$AG,Summary!$A26,Total_All_Customers!$AH:$AH,Summary!$C26)</f>
        <v>25222250.590000004</v>
      </c>
      <c r="S52" s="5">
        <f>SUMIFS(Total_All_Customers!AE:AE,Total_All_Customers!$AG:$AG,Summary!$A26,Total_All_Customers!$AH:$AH,Summary!$C26)</f>
        <v>45248560.710000001</v>
      </c>
      <c r="T52" s="5"/>
      <c r="U52" s="49">
        <f t="shared" si="1"/>
        <v>0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>
      <c r="A53" s="2">
        <v>6</v>
      </c>
      <c r="B53" s="5" t="s">
        <v>33</v>
      </c>
      <c r="C53" s="10">
        <f t="shared" si="2"/>
        <v>2026</v>
      </c>
      <c r="D53" s="5"/>
      <c r="E53" s="5">
        <f>SUMIFS(All_Customers_Residential!AC:AC,All_Customers_Residential!$AG:$AG,Summary!$A27,All_Customers_Residential!$AH:$AH,Summary!$C27)</f>
        <v>0</v>
      </c>
      <c r="F53" s="5">
        <f>SUMIFS(All_Customers_Residential!AD:AD,All_Customers_Residential!$AG:$AG,Summary!$A27,All_Customers_Residential!$AH:$AH,Summary!$C27)</f>
        <v>0</v>
      </c>
      <c r="G53" s="5">
        <f>SUMIFS(All_Customers_Residential!AE:AE,All_Customers_Residential!$AG:$AG,Summary!$A27,All_Customers_Residential!$AH:$AH,Summary!$C27)</f>
        <v>0</v>
      </c>
      <c r="H53" s="5"/>
      <c r="I53" s="5">
        <f>SUMIFS(All_Customers_Small_Commercial!AC:AC,All_Customers_Small_Commercial!$AG:$AG,Summary!$A27,All_Customers_Small_Commercial!$AH:$AH,Summary!$C27)</f>
        <v>0</v>
      </c>
      <c r="J53" s="5">
        <f>SUMIFS(All_Customers_Small_Commercial!AD:AD,All_Customers_Small_Commercial!$AG:$AG,Summary!$A27,All_Customers_Small_Commercial!$AH:$AH,Summary!$C27)</f>
        <v>0</v>
      </c>
      <c r="K53" s="5">
        <f>SUMIFS(All_Customers_Small_Commercial!AE:AE,All_Customers_Small_Commercial!$AG:$AG,Summary!$A27,All_Customers_Small_Commercial!$AH:$AH,Summary!$C27)</f>
        <v>0</v>
      </c>
      <c r="L53" s="5"/>
      <c r="M53" s="5">
        <f>SUMIFS(All_Customers_Lighting!AC:AC,All_Customers_Lighting!$AG:$AG,Summary!$A27,All_Customers_Lighting!$AH:$AH,Summary!$C27)</f>
        <v>0</v>
      </c>
      <c r="N53" s="5">
        <f>SUMIFS(All_Customers_Lighting!AD:AD,All_Customers_Lighting!$AG:$AG,Summary!$A27,All_Customers_Lighting!$AH:$AH,Summary!$C27)</f>
        <v>0</v>
      </c>
      <c r="O53" s="5">
        <f>SUMIFS(All_Customers_Lighting!AE:AE,All_Customers_Lighting!$AG:$AG,Summary!$A27,All_Customers_Lighting!$AH:$AH,Summary!$C27)</f>
        <v>0</v>
      </c>
      <c r="P53" s="5"/>
      <c r="Q53" s="5">
        <f>SUMIFS(Total_All_Customers!AC:AC,Total_All_Customers!$AG:$AG,Summary!$A27,Total_All_Customers!$AH:$AH,Summary!$C27)</f>
        <v>0</v>
      </c>
      <c r="R53" s="5">
        <f>SUMIFS(Total_All_Customers!AD:AD,Total_All_Customers!$AG:$AG,Summary!$A27,Total_All_Customers!$AH:$AH,Summary!$C27)</f>
        <v>0</v>
      </c>
      <c r="S53" s="5">
        <f>SUMIFS(Total_All_Customers!AE:AE,Total_All_Customers!$AG:$AG,Summary!$A27,Total_All_Customers!$AH:$AH,Summary!$C27)</f>
        <v>0</v>
      </c>
      <c r="T53" s="5"/>
      <c r="U53" s="49">
        <f t="shared" si="1"/>
        <v>0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>
      <c r="A54" s="2">
        <v>7</v>
      </c>
      <c r="B54" s="5" t="s">
        <v>34</v>
      </c>
      <c r="C54" s="10">
        <f t="shared" si="2"/>
        <v>2026</v>
      </c>
      <c r="D54" s="5"/>
      <c r="E54" s="5">
        <f>SUMIFS(All_Customers_Residential!AC:AC,All_Customers_Residential!$AG:$AG,Summary!$A28,All_Customers_Residential!$AH:$AH,Summary!$C28)</f>
        <v>0</v>
      </c>
      <c r="F54" s="5">
        <f>SUMIFS(All_Customers_Residential!AD:AD,All_Customers_Residential!$AG:$AG,Summary!$A28,All_Customers_Residential!$AH:$AH,Summary!$C28)</f>
        <v>0</v>
      </c>
      <c r="G54" s="5">
        <f>SUMIFS(All_Customers_Residential!AE:AE,All_Customers_Residential!$AG:$AG,Summary!$A28,All_Customers_Residential!$AH:$AH,Summary!$C28)</f>
        <v>0</v>
      </c>
      <c r="H54" s="5"/>
      <c r="I54" s="5">
        <f>SUMIFS(All_Customers_Small_Commercial!AC:AC,All_Customers_Small_Commercial!$AG:$AG,Summary!$A28,All_Customers_Small_Commercial!$AH:$AH,Summary!$C28)</f>
        <v>0</v>
      </c>
      <c r="J54" s="5">
        <f>SUMIFS(All_Customers_Small_Commercial!AD:AD,All_Customers_Small_Commercial!$AG:$AG,Summary!$A28,All_Customers_Small_Commercial!$AH:$AH,Summary!$C28)</f>
        <v>0</v>
      </c>
      <c r="K54" s="5">
        <f>SUMIFS(All_Customers_Small_Commercial!AE:AE,All_Customers_Small_Commercial!$AG:$AG,Summary!$A28,All_Customers_Small_Commercial!$AH:$AH,Summary!$C28)</f>
        <v>0</v>
      </c>
      <c r="L54" s="5"/>
      <c r="M54" s="5">
        <f>SUMIFS(All_Customers_Lighting!AC:AC,All_Customers_Lighting!$AG:$AG,Summary!$A28,All_Customers_Lighting!$AH:$AH,Summary!$C28)</f>
        <v>0</v>
      </c>
      <c r="N54" s="5">
        <f>SUMIFS(All_Customers_Lighting!AD:AD,All_Customers_Lighting!$AG:$AG,Summary!$A28,All_Customers_Lighting!$AH:$AH,Summary!$C28)</f>
        <v>0</v>
      </c>
      <c r="O54" s="5">
        <f>SUMIFS(All_Customers_Lighting!AE:AE,All_Customers_Lighting!$AG:$AG,Summary!$A28,All_Customers_Lighting!$AH:$AH,Summary!$C28)</f>
        <v>0</v>
      </c>
      <c r="P54" s="5"/>
      <c r="Q54" s="5">
        <f>SUMIFS(Total_All_Customers!AC:AC,Total_All_Customers!$AG:$AG,Summary!$A28,Total_All_Customers!$AH:$AH,Summary!$C28)</f>
        <v>0</v>
      </c>
      <c r="R54" s="5">
        <f>SUMIFS(Total_All_Customers!AD:AD,Total_All_Customers!$AG:$AG,Summary!$A28,Total_All_Customers!$AH:$AH,Summary!$C28)</f>
        <v>0</v>
      </c>
      <c r="S54" s="5">
        <f>SUMIFS(Total_All_Customers!AE:AE,Total_All_Customers!$AG:$AG,Summary!$A28,Total_All_Customers!$AH:$AH,Summary!$C28)</f>
        <v>0</v>
      </c>
      <c r="T54" s="5"/>
      <c r="U54" s="49">
        <f t="shared" si="1"/>
        <v>0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>
      <c r="A55" s="2">
        <v>8</v>
      </c>
      <c r="B55" s="5" t="s">
        <v>35</v>
      </c>
      <c r="C55" s="10">
        <f t="shared" si="2"/>
        <v>2026</v>
      </c>
      <c r="D55" s="5"/>
      <c r="E55" s="5">
        <f>SUMIFS(All_Customers_Residential!AC:AC,All_Customers_Residential!$AG:$AG,Summary!$A29,All_Customers_Residential!$AH:$AH,Summary!$C29)</f>
        <v>0</v>
      </c>
      <c r="F55" s="5">
        <f>SUMIFS(All_Customers_Residential!AD:AD,All_Customers_Residential!$AG:$AG,Summary!$A29,All_Customers_Residential!$AH:$AH,Summary!$C29)</f>
        <v>0</v>
      </c>
      <c r="G55" s="5">
        <f>SUMIFS(All_Customers_Residential!AE:AE,All_Customers_Residential!$AG:$AG,Summary!$A29,All_Customers_Residential!$AH:$AH,Summary!$C29)</f>
        <v>0</v>
      </c>
      <c r="H55" s="5"/>
      <c r="I55" s="5">
        <f>SUMIFS(All_Customers_Small_Commercial!AC:AC,All_Customers_Small_Commercial!$AG:$AG,Summary!$A29,All_Customers_Small_Commercial!$AH:$AH,Summary!$C29)</f>
        <v>0</v>
      </c>
      <c r="J55" s="5">
        <f>SUMIFS(All_Customers_Small_Commercial!AD:AD,All_Customers_Small_Commercial!$AG:$AG,Summary!$A29,All_Customers_Small_Commercial!$AH:$AH,Summary!$C29)</f>
        <v>0</v>
      </c>
      <c r="K55" s="5">
        <f>SUMIFS(All_Customers_Small_Commercial!AE:AE,All_Customers_Small_Commercial!$AG:$AG,Summary!$A29,All_Customers_Small_Commercial!$AH:$AH,Summary!$C29)</f>
        <v>0</v>
      </c>
      <c r="L55" s="5"/>
      <c r="M55" s="5">
        <f>SUMIFS(All_Customers_Lighting!AC:AC,All_Customers_Lighting!$AG:$AG,Summary!$A29,All_Customers_Lighting!$AH:$AH,Summary!$C29)</f>
        <v>0</v>
      </c>
      <c r="N55" s="5">
        <f>SUMIFS(All_Customers_Lighting!AD:AD,All_Customers_Lighting!$AG:$AG,Summary!$A29,All_Customers_Lighting!$AH:$AH,Summary!$C29)</f>
        <v>0</v>
      </c>
      <c r="O55" s="5">
        <f>SUMIFS(All_Customers_Lighting!AE:AE,All_Customers_Lighting!$AG:$AG,Summary!$A29,All_Customers_Lighting!$AH:$AH,Summary!$C29)</f>
        <v>0</v>
      </c>
      <c r="P55" s="5"/>
      <c r="Q55" s="5">
        <f>SUMIFS(Total_All_Customers!AC:AC,Total_All_Customers!$AG:$AG,Summary!$A29,Total_All_Customers!$AH:$AH,Summary!$C29)</f>
        <v>0</v>
      </c>
      <c r="R55" s="5">
        <f>SUMIFS(Total_All_Customers!AD:AD,Total_All_Customers!$AG:$AG,Summary!$A29,Total_All_Customers!$AH:$AH,Summary!$C29)</f>
        <v>0</v>
      </c>
      <c r="S55" s="5">
        <f>SUMIFS(Total_All_Customers!AE:AE,Total_All_Customers!$AG:$AG,Summary!$A29,Total_All_Customers!$AH:$AH,Summary!$C29)</f>
        <v>0</v>
      </c>
      <c r="T55" s="5"/>
      <c r="U55" s="49">
        <f t="shared" si="1"/>
        <v>0</v>
      </c>
      <c r="V55" s="11"/>
      <c r="W55" s="11"/>
      <c r="X55" s="11"/>
      <c r="Y55" s="11"/>
      <c r="Z55" s="11"/>
      <c r="AA55" s="11"/>
    </row>
    <row r="56" spans="1:36">
      <c r="A56" s="2">
        <v>9</v>
      </c>
      <c r="B56" s="5" t="s">
        <v>36</v>
      </c>
      <c r="C56" s="10">
        <f t="shared" si="2"/>
        <v>2026</v>
      </c>
      <c r="D56" s="5"/>
      <c r="E56" s="5">
        <f>SUMIFS(All_Customers_Residential!AC:AC,All_Customers_Residential!$AG:$AG,Summary!$A30,All_Customers_Residential!$AH:$AH,Summary!$C30)</f>
        <v>0</v>
      </c>
      <c r="F56" s="5">
        <f>SUMIFS(All_Customers_Residential!AD:AD,All_Customers_Residential!$AG:$AG,Summary!$A30,All_Customers_Residential!$AH:$AH,Summary!$C30)</f>
        <v>0</v>
      </c>
      <c r="G56" s="5">
        <f>SUMIFS(All_Customers_Residential!AE:AE,All_Customers_Residential!$AG:$AG,Summary!$A30,All_Customers_Residential!$AH:$AH,Summary!$C30)</f>
        <v>0</v>
      </c>
      <c r="H56" s="5"/>
      <c r="I56" s="5">
        <f>SUMIFS(All_Customers_Small_Commercial!AC:AC,All_Customers_Small_Commercial!$AG:$AG,Summary!$A30,All_Customers_Small_Commercial!$AH:$AH,Summary!$C30)</f>
        <v>0</v>
      </c>
      <c r="J56" s="5">
        <f>SUMIFS(All_Customers_Small_Commercial!AD:AD,All_Customers_Small_Commercial!$AG:$AG,Summary!$A30,All_Customers_Small_Commercial!$AH:$AH,Summary!$C30)</f>
        <v>0</v>
      </c>
      <c r="K56" s="5">
        <f>SUMIFS(All_Customers_Small_Commercial!AE:AE,All_Customers_Small_Commercial!$AG:$AG,Summary!$A30,All_Customers_Small_Commercial!$AH:$AH,Summary!$C30)</f>
        <v>0</v>
      </c>
      <c r="L56" s="5"/>
      <c r="M56" s="5">
        <f>SUMIFS(All_Customers_Lighting!AC:AC,All_Customers_Lighting!$AG:$AG,Summary!$A30,All_Customers_Lighting!$AH:$AH,Summary!$C30)</f>
        <v>0</v>
      </c>
      <c r="N56" s="5">
        <f>SUMIFS(All_Customers_Lighting!AD:AD,All_Customers_Lighting!$AG:$AG,Summary!$A30,All_Customers_Lighting!$AH:$AH,Summary!$C30)</f>
        <v>0</v>
      </c>
      <c r="O56" s="5">
        <f>SUMIFS(All_Customers_Lighting!AE:AE,All_Customers_Lighting!$AG:$AG,Summary!$A30,All_Customers_Lighting!$AH:$AH,Summary!$C30)</f>
        <v>0</v>
      </c>
      <c r="P56" s="5"/>
      <c r="Q56" s="5">
        <f>SUMIFS(Total_All_Customers!AC:AC,Total_All_Customers!$AG:$AG,Summary!$A30,Total_All_Customers!$AH:$AH,Summary!$C30)</f>
        <v>0</v>
      </c>
      <c r="R56" s="5">
        <f>SUMIFS(Total_All_Customers!AD:AD,Total_All_Customers!$AG:$AG,Summary!$A30,Total_All_Customers!$AH:$AH,Summary!$C30)</f>
        <v>0</v>
      </c>
      <c r="S56" s="5">
        <f>SUMIFS(Total_All_Customers!AE:AE,Total_All_Customers!$AG:$AG,Summary!$A30,Total_All_Customers!$AH:$AH,Summary!$C30)</f>
        <v>0</v>
      </c>
      <c r="T56" s="5"/>
      <c r="U56" s="49">
        <f t="shared" si="1"/>
        <v>0</v>
      </c>
      <c r="V56" s="11"/>
      <c r="W56" s="11"/>
      <c r="X56" s="11"/>
      <c r="Y56" s="11"/>
      <c r="Z56" s="11"/>
      <c r="AA56" s="11"/>
    </row>
    <row r="57" spans="1:36" s="26" customFormat="1">
      <c r="A57" s="23"/>
      <c r="B57" s="24"/>
      <c r="C57" s="35"/>
      <c r="D57" s="24"/>
      <c r="E57" s="24">
        <f>SUM(E36:E56)</f>
        <v>430002431.17111111</v>
      </c>
      <c r="F57" s="24">
        <f>SUM(F36:F56)</f>
        <v>460806668.88049614</v>
      </c>
      <c r="G57" s="24">
        <f>SUM(G36:G56)</f>
        <v>890809100.05160737</v>
      </c>
      <c r="H57" s="24"/>
      <c r="I57" s="24">
        <f>SUM(I36:I56)</f>
        <v>112874887.27857143</v>
      </c>
      <c r="J57" s="24">
        <f>SUM(J36:J56)</f>
        <v>124479541.24600707</v>
      </c>
      <c r="K57" s="24">
        <f>SUM(K36:K56)</f>
        <v>237354428.52457848</v>
      </c>
      <c r="L57" s="24"/>
      <c r="M57" s="24">
        <f>SUM(M36:M56)</f>
        <v>2399094.2549999999</v>
      </c>
      <c r="N57" s="24">
        <f>SUM(N36:N56)</f>
        <v>7971115.3639732935</v>
      </c>
      <c r="O57" s="24">
        <f>SUM(O36:O56)</f>
        <v>10370209.618973294</v>
      </c>
      <c r="P57" s="24"/>
      <c r="Q57" s="24">
        <f>SUM(Q36:Q56)</f>
        <v>545276412.70468259</v>
      </c>
      <c r="R57" s="24">
        <f>SUM(R36:R56)</f>
        <v>593257325.49047649</v>
      </c>
      <c r="S57" s="24">
        <f>SUM(S36:S56)</f>
        <v>1138533738.1951592</v>
      </c>
      <c r="T57" s="5"/>
      <c r="U57" s="49">
        <f t="shared" si="1"/>
        <v>0</v>
      </c>
      <c r="V57" s="11"/>
      <c r="W57" s="11"/>
      <c r="X57" s="11"/>
      <c r="Y57" s="11"/>
      <c r="Z57" s="11"/>
      <c r="AA57" s="11"/>
    </row>
    <row r="58" spans="1:36">
      <c r="A58" s="2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AA58" s="10"/>
    </row>
    <row r="59" spans="1:36">
      <c r="A59" s="5" t="s">
        <v>41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AA59" s="10"/>
    </row>
    <row r="60" spans="1:36">
      <c r="A60" s="2"/>
      <c r="B60" s="5"/>
      <c r="C60" s="5"/>
      <c r="D60" s="5"/>
      <c r="E60" s="28" t="s">
        <v>42</v>
      </c>
      <c r="F60" s="28"/>
      <c r="G60" s="28"/>
      <c r="H60" s="5"/>
      <c r="I60" s="34" t="s">
        <v>43</v>
      </c>
      <c r="J60" s="34"/>
      <c r="K60" s="34"/>
      <c r="L60" s="5"/>
      <c r="M60" s="5"/>
      <c r="N60" s="5"/>
      <c r="O60" s="5"/>
      <c r="P60" s="5"/>
      <c r="Q60" s="5"/>
      <c r="R60" s="5"/>
      <c r="S60" s="5"/>
    </row>
    <row r="61" spans="1:36">
      <c r="A61" s="2"/>
      <c r="B61" s="5" t="s">
        <v>22</v>
      </c>
      <c r="C61" s="9" t="s">
        <v>23</v>
      </c>
      <c r="D61" s="5"/>
      <c r="E61" s="9" t="s">
        <v>44</v>
      </c>
      <c r="F61" s="9" t="s">
        <v>1</v>
      </c>
      <c r="G61" s="9" t="s">
        <v>45</v>
      </c>
      <c r="H61" s="5"/>
      <c r="I61" s="9" t="s">
        <v>44</v>
      </c>
      <c r="J61" s="9" t="s">
        <v>1</v>
      </c>
      <c r="K61" s="9" t="s">
        <v>45</v>
      </c>
      <c r="L61" s="5"/>
      <c r="M61" s="5"/>
      <c r="N61" s="5"/>
      <c r="O61" s="5"/>
      <c r="P61" s="5"/>
      <c r="Q61" s="5"/>
      <c r="R61" s="5"/>
      <c r="S61" s="5"/>
    </row>
    <row r="62" spans="1:36">
      <c r="A62" s="2">
        <v>1</v>
      </c>
      <c r="B62" s="5" t="s">
        <v>28</v>
      </c>
      <c r="C62" s="10">
        <f>C10</f>
        <v>2025</v>
      </c>
      <c r="D62" s="5"/>
      <c r="E62" s="9">
        <f>_xlfn.MAXIFS(Total_StdO_Customers!AJ:AJ,Total_StdO_Customers!AG:AG,Summary!A62,Total_StdO_Customers!AH:AH,Summary!C62)</f>
        <v>157268</v>
      </c>
      <c r="F62" s="12">
        <f>IF(E62&gt;0,INDEX(Total_StdO_Customers!A$9:A$739,MATCH(Summary!E62,Total_StdO_Customers!AJ$9:AJ$739,0)),"")</f>
        <v>45679</v>
      </c>
      <c r="G62" s="10">
        <f>IF(E62&gt;0,INDEX(Total_StdO_Customers!AK$9:AK$739,MATCH(Summary!E62,Total_StdO_Customers!AJ$9:AJ$739,0)),"")</f>
        <v>19</v>
      </c>
      <c r="H62" s="12"/>
      <c r="I62" s="9">
        <f>_xlfn.MAXIFS(Total_All_Customers!AJ:AJ,Total_All_Customers!AG:AG,Summary!A62,Total_All_Customers!AH:AH,Summary!C62)</f>
        <v>171850</v>
      </c>
      <c r="J62" s="12">
        <f>IF(I62&gt;0,INDEX(Total_All_Customers!A$9:A$739,MATCH(Summary!I62,Total_All_Customers!AJ$9:AJ$739,0)),"")</f>
        <v>45679</v>
      </c>
      <c r="K62" s="10">
        <f>IF(I62&gt;0,INDEX(Total_All_Customers!AK$9:AK$739,MATCH(Summary!I62,Total_All_Customers!AJ$9:AJ$739,0)),"")</f>
        <v>19</v>
      </c>
      <c r="L62" s="5"/>
      <c r="M62" s="5"/>
      <c r="N62" s="5"/>
      <c r="O62" s="5"/>
      <c r="P62" s="5"/>
      <c r="Q62" s="5"/>
      <c r="R62" s="5"/>
      <c r="S62" s="5"/>
      <c r="W62" s="20"/>
      <c r="AA62" s="20"/>
      <c r="AD62" s="11"/>
      <c r="AE62" s="11"/>
      <c r="AF62" s="11"/>
      <c r="AG62" s="11"/>
      <c r="AH62" s="11"/>
      <c r="AI62" s="11"/>
      <c r="AJ62" s="11"/>
    </row>
    <row r="63" spans="1:36">
      <c r="A63" s="2">
        <v>2</v>
      </c>
      <c r="B63" s="5" t="s">
        <v>29</v>
      </c>
      <c r="C63" s="10">
        <f t="shared" ref="C63:C82" si="3">C11</f>
        <v>2025</v>
      </c>
      <c r="D63" s="5"/>
      <c r="E63" s="9">
        <f>_xlfn.MAXIFS(Total_StdO_Customers!AJ:AJ,Total_StdO_Customers!AG:AG,Summary!A63,Total_StdO_Customers!AH:AH,Summary!C63)</f>
        <v>151768</v>
      </c>
      <c r="F63" s="12">
        <f>IF(E63&gt;0,INDEX(Total_StdO_Customers!A$9:A$739,MATCH(Summary!E63,Total_StdO_Customers!AJ$9:AJ$739,0)),"")</f>
        <v>45690</v>
      </c>
      <c r="G63" s="10">
        <f>IF(E63&gt;0,INDEX(Total_StdO_Customers!AK$9:AK$739,MATCH(Summary!E63,Total_StdO_Customers!AJ$9:AJ$739,0)),"")</f>
        <v>19</v>
      </c>
      <c r="H63" s="2"/>
      <c r="I63" s="9">
        <f>_xlfn.MAXIFS(Total_All_Customers!AJ:AJ,Total_All_Customers!AG:AG,Summary!A63,Total_All_Customers!AH:AH,Summary!C63)</f>
        <v>165352</v>
      </c>
      <c r="J63" s="12">
        <f>IF(I63&gt;0,INDEX(Total_All_Customers!A$9:A$739,MATCH(Summary!I63,Total_All_Customers!AJ$9:AJ$739,0)),"")</f>
        <v>45690</v>
      </c>
      <c r="K63" s="10">
        <f>IF(I63&gt;0,INDEX(Total_All_Customers!AK$9:AK$739,MATCH(Summary!I63,Total_All_Customers!AJ$9:AJ$739,0)),"")</f>
        <v>19</v>
      </c>
      <c r="L63" s="5"/>
      <c r="M63" s="5"/>
      <c r="N63" s="5"/>
      <c r="O63" s="5"/>
      <c r="P63" s="5"/>
      <c r="Q63" s="5"/>
      <c r="R63" s="5"/>
      <c r="S63" s="5"/>
      <c r="W63" s="20"/>
      <c r="AA63" s="20"/>
      <c r="AD63" s="11"/>
      <c r="AE63" s="11"/>
      <c r="AF63" s="11"/>
      <c r="AG63" s="11"/>
      <c r="AH63" s="11"/>
      <c r="AI63" s="11"/>
      <c r="AJ63" s="11"/>
    </row>
    <row r="64" spans="1:36">
      <c r="A64" s="2">
        <v>3</v>
      </c>
      <c r="B64" s="5" t="s">
        <v>30</v>
      </c>
      <c r="C64" s="10">
        <f t="shared" si="3"/>
        <v>2025</v>
      </c>
      <c r="D64" s="5"/>
      <c r="E64" s="9">
        <f>_xlfn.MAXIFS(Total_StdO_Customers!AJ:AJ,Total_StdO_Customers!AG:AG,Summary!A64,Total_StdO_Customers!AH:AH,Summary!C64)</f>
        <v>144779</v>
      </c>
      <c r="F64" s="12">
        <f>IF(E64&gt;0,INDEX(Total_StdO_Customers!A$9:A$739,MATCH(Summary!E64,Total_StdO_Customers!AJ$9:AJ$739,0)),"")</f>
        <v>45719</v>
      </c>
      <c r="G64" s="10">
        <f>IF(E64&gt;0,INDEX(Total_StdO_Customers!AK$9:AK$739,MATCH(Summary!E64,Total_StdO_Customers!AJ$9:AJ$739,0)),"")</f>
        <v>20</v>
      </c>
      <c r="H64" s="2"/>
      <c r="I64" s="9">
        <f>_xlfn.MAXIFS(Total_All_Customers!AJ:AJ,Total_All_Customers!AG:AG,Summary!A64,Total_All_Customers!AH:AH,Summary!C64)</f>
        <v>157868</v>
      </c>
      <c r="J64" s="12">
        <f>IF(I64&gt;0,INDEX(Total_All_Customers!A$9:A$739,MATCH(Summary!I64,Total_All_Customers!AJ$9:AJ$739,0)),"")</f>
        <v>45719</v>
      </c>
      <c r="K64" s="10">
        <f>IF(I64&gt;0,INDEX(Total_All_Customers!AK$9:AK$739,MATCH(Summary!I64,Total_All_Customers!AJ$9:AJ$739,0)),"")</f>
        <v>20</v>
      </c>
      <c r="L64" s="5"/>
      <c r="M64" s="5"/>
      <c r="N64" s="5"/>
      <c r="O64" s="5"/>
      <c r="P64" s="5"/>
      <c r="Q64" s="5"/>
      <c r="R64" s="5"/>
      <c r="S64" s="5"/>
      <c r="W64" s="20"/>
      <c r="AA64" s="20"/>
      <c r="AD64" s="11"/>
      <c r="AE64" s="11"/>
      <c r="AF64" s="11"/>
      <c r="AG64" s="11"/>
      <c r="AH64" s="11"/>
      <c r="AI64" s="11"/>
      <c r="AJ64" s="11"/>
    </row>
    <row r="65" spans="1:36">
      <c r="A65" s="2">
        <v>4</v>
      </c>
      <c r="B65" s="5" t="s">
        <v>31</v>
      </c>
      <c r="C65" s="10">
        <f t="shared" si="3"/>
        <v>2025</v>
      </c>
      <c r="D65" s="5"/>
      <c r="E65" s="9">
        <f>_xlfn.MAXIFS(Total_StdO_Customers!AJ:AJ,Total_StdO_Customers!AG:AG,Summary!A65,Total_StdO_Customers!AH:AH,Summary!C65)</f>
        <v>121070</v>
      </c>
      <c r="F65" s="12">
        <f>IF(E65&gt;0,INDEX(Total_StdO_Customers!A$9:A$739,MATCH(Summary!E65,Total_StdO_Customers!AJ$9:AJ$739,0)),"")</f>
        <v>45760</v>
      </c>
      <c r="G65" s="10">
        <f>IF(E65&gt;0,INDEX(Total_StdO_Customers!AK$9:AK$739,MATCH(Summary!E65,Total_StdO_Customers!AJ$9:AJ$739,0)),"")</f>
        <v>20</v>
      </c>
      <c r="H65" s="2"/>
      <c r="I65" s="9">
        <f>_xlfn.MAXIFS(Total_All_Customers!AJ:AJ,Total_All_Customers!AG:AG,Summary!A65,Total_All_Customers!AH:AH,Summary!C65)</f>
        <v>131941</v>
      </c>
      <c r="J65" s="12">
        <f>IF(I65&gt;0,INDEX(Total_All_Customers!A$9:A$739,MATCH(Summary!I65,Total_All_Customers!AJ$9:AJ$739,0)),"")</f>
        <v>45760</v>
      </c>
      <c r="K65" s="10">
        <f>IF(I65&gt;0,INDEX(Total_All_Customers!AK$9:AK$739,MATCH(Summary!I65,Total_All_Customers!AJ$9:AJ$739,0)),"")</f>
        <v>20</v>
      </c>
      <c r="L65" s="5"/>
      <c r="M65" s="5"/>
      <c r="N65" s="5"/>
      <c r="O65" s="5"/>
      <c r="P65" s="5"/>
      <c r="Q65" s="5"/>
      <c r="R65" s="5"/>
      <c r="S65" s="5"/>
      <c r="W65" s="20"/>
      <c r="AA65" s="20"/>
      <c r="AD65" s="11"/>
      <c r="AE65" s="11"/>
      <c r="AF65" s="11"/>
      <c r="AG65" s="11"/>
      <c r="AH65" s="11"/>
      <c r="AI65" s="11"/>
      <c r="AJ65" s="11"/>
    </row>
    <row r="66" spans="1:36">
      <c r="A66" s="2">
        <v>5</v>
      </c>
      <c r="B66" s="5" t="s">
        <v>32</v>
      </c>
      <c r="C66" s="10">
        <f t="shared" si="3"/>
        <v>2025</v>
      </c>
      <c r="D66" s="5"/>
      <c r="E66" s="9">
        <f>_xlfn.MAXIFS(Total_StdO_Customers!AJ:AJ,Total_StdO_Customers!AG:AG,Summary!A66,Total_StdO_Customers!AH:AH,Summary!C66)</f>
        <v>109546</v>
      </c>
      <c r="F66" s="12">
        <f>IF(E66&gt;0,INDEX(Total_StdO_Customers!A$9:A$739,MATCH(Summary!E66,Total_StdO_Customers!AJ$9:AJ$739,0)),"")</f>
        <v>45808</v>
      </c>
      <c r="G66" s="10">
        <f>IF(E66&gt;0,INDEX(Total_StdO_Customers!AK$9:AK$739,MATCH(Summary!E66,Total_StdO_Customers!AJ$9:AJ$739,0)),"")</f>
        <v>10</v>
      </c>
      <c r="H66" s="2"/>
      <c r="I66" s="9">
        <f>_xlfn.MAXIFS(Total_All_Customers!AJ:AJ,Total_All_Customers!AG:AG,Summary!A66,Total_All_Customers!AH:AH,Summary!C66)</f>
        <v>121156</v>
      </c>
      <c r="J66" s="12">
        <f>IF(I66&gt;0,INDEX(Total_All_Customers!A$9:A$739,MATCH(Summary!I66,Total_All_Customers!AJ$9:AJ$739,0)),"")</f>
        <v>45808</v>
      </c>
      <c r="K66" s="10">
        <f>IF(I66&gt;0,INDEX(Total_All_Customers!AK$9:AK$739,MATCH(Summary!I66,Total_All_Customers!AJ$9:AJ$739,0)),"")</f>
        <v>11</v>
      </c>
      <c r="L66" s="5"/>
      <c r="M66" s="5"/>
      <c r="N66" s="5"/>
      <c r="O66" s="5"/>
      <c r="P66" s="5"/>
      <c r="Q66" s="5"/>
      <c r="R66" s="5"/>
      <c r="S66" s="5"/>
      <c r="W66" s="20"/>
      <c r="AA66" s="20"/>
      <c r="AD66" s="11"/>
      <c r="AE66" s="11"/>
      <c r="AF66" s="11"/>
      <c r="AG66" s="11"/>
      <c r="AH66" s="11"/>
      <c r="AI66" s="11"/>
      <c r="AJ66" s="11"/>
    </row>
    <row r="67" spans="1:36">
      <c r="A67" s="2">
        <v>6</v>
      </c>
      <c r="B67" s="5" t="s">
        <v>33</v>
      </c>
      <c r="C67" s="10">
        <f t="shared" si="3"/>
        <v>2025</v>
      </c>
      <c r="D67" s="5"/>
      <c r="E67" s="9">
        <f>_xlfn.MAXIFS(Total_StdO_Customers!AJ:AJ,Total_StdO_Customers!AG:AG,Summary!A67,Total_StdO_Customers!AH:AH,Summary!C67)</f>
        <v>150186</v>
      </c>
      <c r="F67" s="12">
        <f>IF(E67&gt;0,INDEX(Total_StdO_Customers!A$9:A$739,MATCH(Summary!E67,Total_StdO_Customers!AJ$9:AJ$739,0)),"")</f>
        <v>45832</v>
      </c>
      <c r="G67" s="10">
        <f>IF(E67&gt;0,INDEX(Total_StdO_Customers!AK$9:AK$739,MATCH(Summary!E67,Total_StdO_Customers!AJ$9:AJ$739,0)),"")</f>
        <v>21</v>
      </c>
      <c r="H67" s="2"/>
      <c r="I67" s="9">
        <f>_xlfn.MAXIFS(Total_All_Customers!AJ:AJ,Total_All_Customers!AG:AG,Summary!A67,Total_All_Customers!AH:AH,Summary!C67)</f>
        <v>163909</v>
      </c>
      <c r="J67" s="12">
        <f>IF(I67&gt;0,INDEX(Total_All_Customers!A$9:A$739,MATCH(Summary!I67,Total_All_Customers!AJ$9:AJ$739,0)),"")</f>
        <v>45832</v>
      </c>
      <c r="K67" s="10">
        <f>IF(I67&gt;0,INDEX(Total_All_Customers!AK$9:AK$739,MATCH(Summary!I67,Total_All_Customers!AJ$9:AJ$739,0)),"")</f>
        <v>21</v>
      </c>
      <c r="L67" s="5"/>
      <c r="M67" s="5"/>
      <c r="N67" s="5"/>
      <c r="O67" s="5"/>
      <c r="P67" s="5"/>
      <c r="Q67" s="5"/>
      <c r="R67" s="5"/>
      <c r="S67" s="5"/>
      <c r="W67" s="20"/>
      <c r="AA67" s="20"/>
      <c r="AD67" s="11"/>
      <c r="AE67" s="11"/>
      <c r="AF67" s="11"/>
      <c r="AG67" s="11"/>
      <c r="AH67" s="11"/>
      <c r="AI67" s="11"/>
      <c r="AJ67" s="11"/>
    </row>
    <row r="68" spans="1:36">
      <c r="A68" s="2">
        <v>7</v>
      </c>
      <c r="B68" s="5" t="s">
        <v>34</v>
      </c>
      <c r="C68" s="10">
        <f t="shared" si="3"/>
        <v>2025</v>
      </c>
      <c r="D68" s="5"/>
      <c r="E68" s="9">
        <f>_xlfn.MAXIFS(Total_StdO_Customers!AJ:AJ,Total_StdO_Customers!AG:AG,Summary!A68,Total_StdO_Customers!AH:AH,Summary!C68)</f>
        <v>152748.46999999997</v>
      </c>
      <c r="F68" s="12">
        <f>IF(E68&gt;0,INDEX(Total_StdO_Customers!A$9:A$739,MATCH(Summary!E68,Total_StdO_Customers!AJ$9:AJ$739,0)),"")</f>
        <v>45854</v>
      </c>
      <c r="G68" s="10">
        <f>IF(E68&gt;0,INDEX(Total_StdO_Customers!AK$9:AK$739,MATCH(Summary!E68,Total_StdO_Customers!AJ$9:AJ$739,0)),"")</f>
        <v>21</v>
      </c>
      <c r="H68" s="2"/>
      <c r="I68" s="9">
        <f>_xlfn.MAXIFS(Total_All_Customers!AJ:AJ,Total_All_Customers!AG:AG,Summary!A68,Total_All_Customers!AH:AH,Summary!C68)</f>
        <v>165823.31</v>
      </c>
      <c r="J68" s="12">
        <f>IF(I68&gt;0,INDEX(Total_All_Customers!A$9:A$739,MATCH(Summary!I68,Total_All_Customers!AJ$9:AJ$739,0)),"")</f>
        <v>45854</v>
      </c>
      <c r="K68" s="10">
        <f>IF(I68&gt;0,INDEX(Total_All_Customers!AK$9:AK$739,MATCH(Summary!I68,Total_All_Customers!AJ$9:AJ$739,0)),"")</f>
        <v>21</v>
      </c>
      <c r="L68" s="5"/>
      <c r="M68" s="5"/>
      <c r="N68" s="5"/>
      <c r="O68" s="5"/>
      <c r="P68" s="5"/>
      <c r="Q68" s="5"/>
      <c r="R68" s="5"/>
      <c r="S68" s="5"/>
      <c r="W68" s="20"/>
      <c r="AA68" s="20"/>
      <c r="AD68" s="11"/>
      <c r="AE68" s="11"/>
      <c r="AF68" s="11"/>
      <c r="AG68" s="11"/>
      <c r="AH68" s="11"/>
      <c r="AI68" s="11"/>
      <c r="AJ68" s="11"/>
    </row>
    <row r="69" spans="1:36">
      <c r="A69" s="2">
        <v>8</v>
      </c>
      <c r="B69" s="5" t="s">
        <v>35</v>
      </c>
      <c r="C69" s="10">
        <f t="shared" si="3"/>
        <v>2025</v>
      </c>
      <c r="D69" s="5"/>
      <c r="E69" s="9">
        <f>_xlfn.MAXIFS(Total_StdO_Customers!AJ:AJ,Total_StdO_Customers!AG:AG,Summary!A69,Total_StdO_Customers!AH:AH,Summary!C69)</f>
        <v>156917.51999999999</v>
      </c>
      <c r="F69" s="12">
        <f>IF(E69&gt;0,INDEX(Total_StdO_Customers!A$9:A$739,MATCH(Summary!E69,Total_StdO_Customers!AJ$9:AJ$739,0)),"")</f>
        <v>45881</v>
      </c>
      <c r="G69" s="10">
        <f>IF(E69&gt;0,INDEX(Total_StdO_Customers!AK$9:AK$739,MATCH(Summary!E69,Total_StdO_Customers!AJ$9:AJ$739,0)),"")</f>
        <v>20</v>
      </c>
      <c r="H69" s="2"/>
      <c r="I69" s="9">
        <f>_xlfn.MAXIFS(Total_All_Customers!AJ:AJ,Total_All_Customers!AG:AG,Summary!A69,Total_All_Customers!AH:AH,Summary!C69)</f>
        <v>170610.34999999998</v>
      </c>
      <c r="J69" s="12">
        <f>IF(I69&gt;0,INDEX(Total_All_Customers!A$9:A$739,MATCH(Summary!I69,Total_All_Customers!AJ$9:AJ$739,0)),"")</f>
        <v>45881</v>
      </c>
      <c r="K69" s="10">
        <f>IF(I69&gt;0,INDEX(Total_All_Customers!AK$9:AK$739,MATCH(Summary!I69,Total_All_Customers!AJ$9:AJ$739,0)),"")</f>
        <v>20</v>
      </c>
      <c r="L69" s="5"/>
      <c r="M69" s="5"/>
      <c r="N69" s="5"/>
      <c r="O69" s="5"/>
      <c r="P69" s="5"/>
      <c r="Q69" s="5"/>
      <c r="R69" s="5"/>
      <c r="S69" s="5"/>
      <c r="W69" s="20"/>
      <c r="AA69" s="20"/>
      <c r="AD69" s="11"/>
      <c r="AE69" s="11"/>
      <c r="AF69" s="11"/>
      <c r="AG69" s="11"/>
      <c r="AH69" s="11"/>
      <c r="AI69" s="11"/>
      <c r="AJ69" s="11"/>
    </row>
    <row r="70" spans="1:36">
      <c r="A70" s="2">
        <v>9</v>
      </c>
      <c r="B70" s="5" t="s">
        <v>36</v>
      </c>
      <c r="C70" s="10">
        <f t="shared" si="3"/>
        <v>2025</v>
      </c>
      <c r="D70" s="5"/>
      <c r="E70" s="9">
        <f>_xlfn.MAXIFS(Total_StdO_Customers!AJ:AJ,Total_StdO_Customers!AG:AG,Summary!A70,Total_StdO_Customers!AH:AH,Summary!C70)</f>
        <v>119838.91</v>
      </c>
      <c r="F70" s="12">
        <f>IF(E70&gt;0,INDEX(Total_StdO_Customers!A$9:A$739,MATCH(Summary!E70,Total_StdO_Customers!AJ$9:AJ$739,0)),"")</f>
        <v>45901</v>
      </c>
      <c r="G70" s="10">
        <f>IF(E70&gt;0,INDEX(Total_StdO_Customers!AK$9:AK$739,MATCH(Summary!E70,Total_StdO_Customers!AJ$9:AJ$739,0)),"")</f>
        <v>20</v>
      </c>
      <c r="H70" s="2"/>
      <c r="I70" s="9">
        <f>_xlfn.MAXIFS(Total_All_Customers!AJ:AJ,Total_All_Customers!AG:AG,Summary!A70,Total_All_Customers!AH:AH,Summary!C70)</f>
        <v>131050.59000000001</v>
      </c>
      <c r="J70" s="12">
        <f>IF(I70&gt;0,INDEX(Total_All_Customers!A$9:A$739,MATCH(Summary!I70,Total_All_Customers!AJ$9:AJ$739,0)),"")</f>
        <v>45901</v>
      </c>
      <c r="K70" s="10">
        <f>IF(I70&gt;0,INDEX(Total_All_Customers!AK$9:AK$739,MATCH(Summary!I70,Total_All_Customers!AJ$9:AJ$739,0)),"")</f>
        <v>20</v>
      </c>
      <c r="L70" s="5"/>
      <c r="M70" s="5"/>
      <c r="N70" s="5"/>
      <c r="O70" s="5"/>
      <c r="P70" s="5"/>
      <c r="Q70" s="5"/>
      <c r="R70" s="5"/>
      <c r="S70" s="5"/>
      <c r="W70" s="20"/>
      <c r="AA70" s="20"/>
      <c r="AD70" s="11"/>
      <c r="AE70" s="11"/>
      <c r="AF70" s="11"/>
      <c r="AG70" s="11"/>
      <c r="AH70" s="11"/>
      <c r="AI70" s="11"/>
      <c r="AJ70" s="11"/>
    </row>
    <row r="71" spans="1:36">
      <c r="A71" s="2">
        <v>10</v>
      </c>
      <c r="B71" s="5" t="s">
        <v>37</v>
      </c>
      <c r="C71" s="10">
        <f t="shared" si="3"/>
        <v>2025</v>
      </c>
      <c r="D71" s="5"/>
      <c r="E71" s="9">
        <f>_xlfn.MAXIFS(Total_StdO_Customers!AJ:AJ,Total_StdO_Customers!AG:AG,Summary!A71,Total_StdO_Customers!AH:AH,Summary!C71)</f>
        <v>121296.14</v>
      </c>
      <c r="F71" s="12">
        <f>IF(E71&gt;0,INDEX(Total_StdO_Customers!A$9:A$739,MATCH(Summary!E71,Total_StdO_Customers!AJ$9:AJ$739,0)),"")</f>
        <v>45957</v>
      </c>
      <c r="G71" s="10">
        <f>IF(E71&gt;0,INDEX(Total_StdO_Customers!AK$9:AK$739,MATCH(Summary!E71,Total_StdO_Customers!AJ$9:AJ$739,0)),"")</f>
        <v>20</v>
      </c>
      <c r="H71" s="5"/>
      <c r="I71" s="9">
        <f>_xlfn.MAXIFS(Total_All_Customers!AJ:AJ,Total_All_Customers!AG:AG,Summary!A71,Total_All_Customers!AH:AH,Summary!C71)</f>
        <v>131426.84</v>
      </c>
      <c r="J71" s="12">
        <f>IF(I71&gt;0,INDEX(Total_All_Customers!A$9:A$739,MATCH(Summary!I71,Total_All_Customers!AJ$9:AJ$739,0)),"")</f>
        <v>45957</v>
      </c>
      <c r="K71" s="10">
        <f>IF(I71&gt;0,INDEX(Total_All_Customers!AK$9:AK$739,MATCH(Summary!I71,Total_All_Customers!AJ$9:AJ$739,0)),"")</f>
        <v>20</v>
      </c>
      <c r="L71" s="5"/>
      <c r="M71" s="5"/>
      <c r="N71" s="5"/>
      <c r="O71" s="5"/>
      <c r="P71" s="5"/>
      <c r="Q71" s="5"/>
      <c r="R71" s="5"/>
      <c r="S71" s="5"/>
      <c r="W71" s="20"/>
      <c r="AA71" s="20"/>
      <c r="AD71" s="11"/>
      <c r="AE71" s="11"/>
      <c r="AF71" s="11"/>
      <c r="AG71" s="11"/>
      <c r="AH71" s="11"/>
      <c r="AI71" s="11"/>
      <c r="AJ71" s="11"/>
    </row>
    <row r="72" spans="1:36">
      <c r="A72" s="2">
        <v>11</v>
      </c>
      <c r="B72" s="5" t="s">
        <v>38</v>
      </c>
      <c r="C72" s="10">
        <f t="shared" si="3"/>
        <v>2025</v>
      </c>
      <c r="D72" s="5"/>
      <c r="E72" s="9">
        <f>_xlfn.MAXIFS(Total_StdO_Customers!AJ:AJ,Total_StdO_Customers!AG:AG,Summary!A72,Total_StdO_Customers!AH:AH,Summary!C72)</f>
        <v>137258.18</v>
      </c>
      <c r="F72" s="12">
        <f>IF(E72&gt;0,INDEX(Total_StdO_Customers!A$9:A$739,MATCH(Summary!E72,Total_StdO_Customers!AJ$9:AJ$739,0)),"")</f>
        <v>45978</v>
      </c>
      <c r="G72" s="10">
        <f>IF(E72&gt;0,INDEX(Total_StdO_Customers!AK$9:AK$739,MATCH(Summary!E72,Total_StdO_Customers!AJ$9:AJ$739,0)),"")</f>
        <v>8</v>
      </c>
      <c r="H72" s="5"/>
      <c r="I72" s="9">
        <f>_xlfn.MAXIFS(Total_All_Customers!AJ:AJ,Total_All_Customers!AG:AG,Summary!A72,Total_All_Customers!AH:AH,Summary!C72)</f>
        <v>149519.03000000003</v>
      </c>
      <c r="J72" s="12">
        <f>IF(I72&gt;0,INDEX(Total_All_Customers!A$9:A$739,MATCH(Summary!I72,Total_All_Customers!AJ$9:AJ$739,0)),"")</f>
        <v>45978</v>
      </c>
      <c r="K72" s="10">
        <f>IF(I72&gt;0,INDEX(Total_All_Customers!AK$9:AK$739,MATCH(Summary!I72,Total_All_Customers!AJ$9:AJ$739,0)),"")</f>
        <v>8</v>
      </c>
      <c r="L72" s="5"/>
      <c r="M72" s="5"/>
      <c r="N72" s="5"/>
      <c r="O72" s="5"/>
      <c r="P72" s="5"/>
      <c r="Q72" s="5"/>
      <c r="R72" s="5"/>
      <c r="S72" s="5"/>
    </row>
    <row r="73" spans="1:36">
      <c r="A73" s="2">
        <v>12</v>
      </c>
      <c r="B73" s="5" t="s">
        <v>39</v>
      </c>
      <c r="C73" s="10">
        <f t="shared" si="3"/>
        <v>2025</v>
      </c>
      <c r="D73" s="5"/>
      <c r="E73" s="9">
        <f>_xlfn.MAXIFS(Total_StdO_Customers!AJ:AJ,Total_StdO_Customers!AG:AG,Summary!A73,Total_StdO_Customers!AH:AH,Summary!C73)</f>
        <v>158684</v>
      </c>
      <c r="F73" s="12">
        <f>IF(E73&gt;0,INDEX(Total_StdO_Customers!A$9:A$739,MATCH(Summary!E73,Total_StdO_Customers!AJ$9:AJ$739,0)),"")</f>
        <v>46017</v>
      </c>
      <c r="G73" s="10">
        <f>IF(E73&gt;0,INDEX(Total_StdO_Customers!AK$9:AK$739,MATCH(Summary!E73,Total_StdO_Customers!AJ$9:AJ$739,0)),"")</f>
        <v>19</v>
      </c>
      <c r="H73" s="5"/>
      <c r="I73" s="9">
        <f>_xlfn.MAXIFS(Total_All_Customers!AJ:AJ,Total_All_Customers!AG:AG,Summary!A73,Total_All_Customers!AH:AH,Summary!C73)</f>
        <v>171670.14</v>
      </c>
      <c r="J73" s="12">
        <f>IF(I73&gt;0,INDEX(Total_All_Customers!A$9:A$739,MATCH(Summary!I73,Total_All_Customers!AJ$9:AJ$739,0)),"")</f>
        <v>45999</v>
      </c>
      <c r="K73" s="10">
        <f>IF(I73&gt;0,INDEX(Total_All_Customers!AK$9:AK$739,MATCH(Summary!I73,Total_All_Customers!AJ$9:AJ$739,0)),"")</f>
        <v>19</v>
      </c>
      <c r="L73" s="5"/>
      <c r="M73" s="5"/>
      <c r="N73" s="5"/>
      <c r="O73" s="5"/>
      <c r="P73" s="5"/>
      <c r="Q73" s="5"/>
      <c r="R73" s="5"/>
      <c r="S73" s="5"/>
    </row>
    <row r="74" spans="1:36">
      <c r="A74" s="2">
        <v>1</v>
      </c>
      <c r="B74" s="5" t="s">
        <v>28</v>
      </c>
      <c r="C74" s="10">
        <f t="shared" si="3"/>
        <v>2026</v>
      </c>
      <c r="D74" s="5"/>
      <c r="E74" s="9">
        <f>_xlfn.MAXIFS(Total_StdO_Customers!AJ:AJ,Total_StdO_Customers!AG:AG,Summary!A74,Total_StdO_Customers!AH:AH,Summary!C74)</f>
        <v>169222</v>
      </c>
      <c r="F74" s="12">
        <f>IF(E74&gt;0,INDEX(Total_StdO_Customers!A$9:A$739,MATCH(Summary!E74,Total_StdO_Customers!AJ$9:AJ$739,0)),"")</f>
        <v>46047</v>
      </c>
      <c r="G74" s="10">
        <f>IF(E74&gt;0,INDEX(Total_StdO_Customers!AK$9:AK$739,MATCH(Summary!E74,Total_StdO_Customers!AJ$9:AJ$739,0)),"")</f>
        <v>18</v>
      </c>
      <c r="H74" s="5"/>
      <c r="I74" s="9">
        <f>_xlfn.MAXIFS(Total_All_Customers!AJ:AJ,Total_All_Customers!AG:AG,Summary!A74,Total_All_Customers!AH:AH,Summary!C74)</f>
        <v>183615.72</v>
      </c>
      <c r="J74" s="12">
        <f>IF(I74&gt;0,INDEX(Total_All_Customers!A$9:A$739,MATCH(Summary!I74,Total_All_Customers!AJ$9:AJ$739,0)),"")</f>
        <v>46047</v>
      </c>
      <c r="K74" s="10">
        <f>IF(I74&gt;0,INDEX(Total_All_Customers!AK$9:AK$739,MATCH(Summary!I74,Total_All_Customers!AJ$9:AJ$739,0)),"")</f>
        <v>18</v>
      </c>
      <c r="L74" s="5"/>
      <c r="M74" s="5"/>
      <c r="N74" s="5"/>
      <c r="O74" s="5"/>
      <c r="P74" s="5"/>
      <c r="Q74" s="5"/>
      <c r="R74" s="5"/>
      <c r="S74" s="5"/>
    </row>
    <row r="75" spans="1:36">
      <c r="A75" s="2">
        <v>2</v>
      </c>
      <c r="B75" s="5" t="s">
        <v>29</v>
      </c>
      <c r="C75" s="10">
        <f t="shared" si="3"/>
        <v>2026</v>
      </c>
      <c r="D75" s="5"/>
      <c r="E75" s="9">
        <f>_xlfn.MAXIFS(Total_StdO_Customers!AJ:AJ,Total_StdO_Customers!AG:AG,Summary!A75,Total_StdO_Customers!AH:AH,Summary!C75)</f>
        <v>159545</v>
      </c>
      <c r="F75" s="12">
        <f>IF(E75&gt;0,INDEX(Total_StdO_Customers!A$9:A$739,MATCH(Summary!E75,Total_StdO_Customers!AJ$9:AJ$739,0)),"")</f>
        <v>46054</v>
      </c>
      <c r="G75" s="10">
        <f>IF(E75&gt;0,INDEX(Total_StdO_Customers!AK$9:AK$739,MATCH(Summary!E75,Total_StdO_Customers!AJ$9:AJ$739,0)),"")</f>
        <v>19</v>
      </c>
      <c r="H75" s="5"/>
      <c r="I75" s="9">
        <f>_xlfn.MAXIFS(Total_All_Customers!AJ:AJ,Total_All_Customers!AG:AG,Summary!A75,Total_All_Customers!AH:AH,Summary!C75)</f>
        <v>172675.24</v>
      </c>
      <c r="J75" s="12">
        <f>IF(I75&gt;0,INDEX(Total_All_Customers!A$9:A$739,MATCH(Summary!I75,Total_All_Customers!AJ$9:AJ$739,0)),"")</f>
        <v>46054</v>
      </c>
      <c r="K75" s="10">
        <f>IF(I75&gt;0,INDEX(Total_All_Customers!AK$9:AK$739,MATCH(Summary!I75,Total_All_Customers!AJ$9:AJ$739,0)),"")</f>
        <v>19</v>
      </c>
      <c r="L75" s="5"/>
      <c r="M75" s="5"/>
      <c r="N75" s="5"/>
      <c r="O75" s="5"/>
      <c r="P75" s="5"/>
      <c r="Q75" s="5"/>
      <c r="R75" s="5"/>
      <c r="S75" s="5"/>
    </row>
    <row r="76" spans="1:36">
      <c r="A76" s="2">
        <v>3</v>
      </c>
      <c r="B76" s="5" t="s">
        <v>30</v>
      </c>
      <c r="C76" s="10">
        <f t="shared" si="3"/>
        <v>2026</v>
      </c>
      <c r="D76" s="5"/>
      <c r="E76" s="9">
        <f>_xlfn.MAXIFS(Total_StdO_Customers!AJ:AJ,Total_StdO_Customers!AG:AG,Summary!A76,Total_StdO_Customers!AH:AH,Summary!C76)</f>
        <v>151509</v>
      </c>
      <c r="F76" s="12">
        <f>IF(E76&gt;0,INDEX(Total_StdO_Customers!A$9:A$739,MATCH(Summary!E76,Total_StdO_Customers!AJ$9:AJ$739,0)),"")</f>
        <v>46083</v>
      </c>
      <c r="G76" s="10">
        <f>IF(E76&gt;0,INDEX(Total_StdO_Customers!AK$9:AK$739,MATCH(Summary!E76,Total_StdO_Customers!AJ$9:AJ$739,0)),"")</f>
        <v>20</v>
      </c>
      <c r="H76" s="5"/>
      <c r="I76" s="9">
        <f>_xlfn.MAXIFS(Total_All_Customers!AJ:AJ,Total_All_Customers!AG:AG,Summary!A76,Total_All_Customers!AH:AH,Summary!C76)</f>
        <v>163758.01999999999</v>
      </c>
      <c r="J76" s="12">
        <f>IF(I76&gt;0,INDEX(Total_All_Customers!A$9:A$739,MATCH(Summary!I76,Total_All_Customers!AJ$9:AJ$739,0)),"")</f>
        <v>46083</v>
      </c>
      <c r="K76" s="10">
        <f>IF(I76&gt;0,INDEX(Total_All_Customers!AK$9:AK$739,MATCH(Summary!I76,Total_All_Customers!AJ$9:AJ$739,0)),"")</f>
        <v>20</v>
      </c>
      <c r="L76" s="5"/>
      <c r="M76" s="5"/>
      <c r="N76" s="5"/>
      <c r="O76" s="5"/>
      <c r="P76" s="5"/>
      <c r="Q76" s="5"/>
      <c r="R76" s="5"/>
      <c r="S76" s="5"/>
    </row>
    <row r="77" spans="1:36">
      <c r="A77" s="2">
        <v>4</v>
      </c>
      <c r="B77" s="5" t="s">
        <v>31</v>
      </c>
      <c r="C77" s="10">
        <f t="shared" si="3"/>
        <v>2026</v>
      </c>
      <c r="D77" s="5"/>
      <c r="E77" s="9">
        <f>_xlfn.MAXIFS(Total_StdO_Customers!AJ:AJ,Total_StdO_Customers!AG:AG,Summary!A77,Total_StdO_Customers!AH:AH,Summary!C77)</f>
        <v>116241.54</v>
      </c>
      <c r="F77" s="12">
        <f>IF(E77&gt;0,INDEX(Total_StdO_Customers!A$9:A$739,MATCH(Summary!E77,Total_StdO_Customers!AJ$9:AJ$739,0)),"")</f>
        <v>46119</v>
      </c>
      <c r="G77" s="10">
        <f>IF(E77&gt;0,INDEX(Total_StdO_Customers!AK$9:AK$739,MATCH(Summary!E77,Total_StdO_Customers!AJ$9:AJ$739,0)),"")</f>
        <v>20</v>
      </c>
      <c r="H77" s="5"/>
      <c r="I77" s="9">
        <f>_xlfn.MAXIFS(Total_All_Customers!AJ:AJ,Total_All_Customers!AG:AG,Summary!A77,Total_All_Customers!AH:AH,Summary!C77)</f>
        <v>125518.23000000001</v>
      </c>
      <c r="J77" s="12">
        <f>IF(I77&gt;0,INDEX(Total_All_Customers!A$9:A$739,MATCH(Summary!I77,Total_All_Customers!AJ$9:AJ$739,0)),"")</f>
        <v>46119</v>
      </c>
      <c r="K77" s="10">
        <f>IF(I77&gt;0,INDEX(Total_All_Customers!AK$9:AK$739,MATCH(Summary!I77,Total_All_Customers!AJ$9:AJ$739,0)),"")</f>
        <v>20</v>
      </c>
      <c r="L77" s="5"/>
      <c r="M77" s="5"/>
      <c r="N77" s="5"/>
      <c r="O77" s="5"/>
      <c r="P77" s="5"/>
      <c r="Q77" s="5"/>
      <c r="R77" s="5"/>
      <c r="S77" s="5"/>
    </row>
    <row r="78" spans="1:36">
      <c r="A78" s="2">
        <v>5</v>
      </c>
      <c r="B78" s="5" t="s">
        <v>32</v>
      </c>
      <c r="C78" s="10">
        <f t="shared" si="3"/>
        <v>2026</v>
      </c>
      <c r="D78" s="5"/>
      <c r="E78" s="9">
        <f>_xlfn.MAXIFS(Total_StdO_Customers!AJ:AJ,Total_StdO_Customers!AG:AG,Summary!A78,Total_StdO_Customers!AH:AH,Summary!C78)</f>
        <v>103547.19</v>
      </c>
      <c r="F78" s="12">
        <f>IF(E78&gt;0,INDEX(Total_StdO_Customers!A$9:A$739,MATCH(Summary!E78,Total_StdO_Customers!AJ$9:AJ$739,0)),"")</f>
        <v>46173</v>
      </c>
      <c r="G78" s="10">
        <f>IF(E78&gt;0,INDEX(Total_StdO_Customers!AK$9:AK$739,MATCH(Summary!E78,Total_StdO_Customers!AJ$9:AJ$739,0)),"")</f>
        <v>21</v>
      </c>
      <c r="H78" s="5"/>
      <c r="I78" s="9">
        <f>_xlfn.MAXIFS(Total_All_Customers!AJ:AJ,Total_All_Customers!AG:AG,Summary!A78,Total_All_Customers!AH:AH,Summary!C78)</f>
        <v>195703.98</v>
      </c>
      <c r="J78" s="12">
        <f>IF(I78&gt;0,INDEX(Total_All_Customers!A$9:A$739,MATCH(Summary!I78,Total_All_Customers!AJ$9:AJ$739,0)),"")</f>
        <v>46154</v>
      </c>
      <c r="K78" s="10">
        <f>IF(I78&gt;0,INDEX(Total_All_Customers!AK$9:AK$739,MATCH(Summary!I78,Total_All_Customers!AJ$9:AJ$739,0)),"")</f>
        <v>21</v>
      </c>
      <c r="L78" s="5"/>
      <c r="M78" s="5"/>
      <c r="N78" s="5"/>
      <c r="O78" s="5"/>
      <c r="P78" s="5"/>
      <c r="Q78" s="5"/>
      <c r="R78" s="5"/>
      <c r="S78" s="5"/>
    </row>
    <row r="79" spans="1:36">
      <c r="A79" s="2">
        <v>6</v>
      </c>
      <c r="B79" s="5" t="s">
        <v>33</v>
      </c>
      <c r="C79" s="10">
        <f t="shared" si="3"/>
        <v>2026</v>
      </c>
      <c r="D79" s="5"/>
      <c r="E79" s="9">
        <f>_xlfn.MAXIFS(Total_StdO_Customers!AJ:AJ,Total_StdO_Customers!AG:AG,Summary!A79,Total_StdO_Customers!AH:AH,Summary!C79)</f>
        <v>0</v>
      </c>
      <c r="F79" s="12" t="str">
        <f>IF(E79&gt;0,INDEX(Total_StdO_Customers!A$9:A$739,MATCH(Summary!E79,Total_StdO_Customers!AJ$9:AJ$739,0)),"")</f>
        <v/>
      </c>
      <c r="G79" s="10" t="str">
        <f>IF(E79&gt;0,INDEX(Total_StdO_Customers!AK$9:AK$739,MATCH(Summary!E79,Total_StdO_Customers!AJ$9:AJ$739,0)),"")</f>
        <v/>
      </c>
      <c r="H79" s="5"/>
      <c r="I79" s="9">
        <f>_xlfn.MAXIFS(Total_All_Customers!AJ:AJ,Total_All_Customers!AG:AG,Summary!A79,Total_All_Customers!AH:AH,Summary!C79)</f>
        <v>0</v>
      </c>
      <c r="J79" s="12" t="str">
        <f>IF(I79&gt;0,INDEX(Total_All_Customers!A$9:A$739,MATCH(Summary!I79,Total_All_Customers!AJ$9:AJ$739,0)),"")</f>
        <v/>
      </c>
      <c r="K79" s="10" t="str">
        <f>IF(I79&gt;0,INDEX(Total_All_Customers!AK$9:AK$739,MATCH(Summary!I79,Total_All_Customers!AJ$9:AJ$739,0)),"")</f>
        <v/>
      </c>
      <c r="L79" s="5"/>
      <c r="M79" s="5"/>
      <c r="N79" s="5"/>
      <c r="O79" s="5"/>
      <c r="P79" s="5"/>
      <c r="Q79" s="5"/>
      <c r="R79" s="5"/>
      <c r="S79" s="5"/>
    </row>
    <row r="80" spans="1:36">
      <c r="A80" s="2">
        <v>7</v>
      </c>
      <c r="B80" s="5" t="s">
        <v>34</v>
      </c>
      <c r="C80" s="10">
        <f t="shared" si="3"/>
        <v>2026</v>
      </c>
      <c r="D80" s="5"/>
      <c r="E80" s="9">
        <f>_xlfn.MAXIFS(Total_StdO_Customers!AJ:AJ,Total_StdO_Customers!AG:AG,Summary!A80,Total_StdO_Customers!AH:AH,Summary!C80)</f>
        <v>0</v>
      </c>
      <c r="F80" s="12" t="str">
        <f>IF(E80&gt;0,INDEX(Total_StdO_Customers!A$9:A$739,MATCH(Summary!E80,Total_StdO_Customers!AJ$9:AJ$739,0)),"")</f>
        <v/>
      </c>
      <c r="G80" s="10" t="str">
        <f>IF(E80&gt;0,INDEX(Total_StdO_Customers!AK$9:AK$739,MATCH(Summary!E80,Total_StdO_Customers!AJ$9:AJ$739,0)),"")</f>
        <v/>
      </c>
      <c r="H80" s="5"/>
      <c r="I80" s="9">
        <f>_xlfn.MAXIFS(Total_All_Customers!AJ:AJ,Total_All_Customers!AG:AG,Summary!A80,Total_All_Customers!AH:AH,Summary!C80)</f>
        <v>0</v>
      </c>
      <c r="J80" s="12" t="str">
        <f>IF(I80&gt;0,INDEX(Total_All_Customers!A$9:A$739,MATCH(Summary!I80,Total_All_Customers!AJ$9:AJ$739,0)),"")</f>
        <v/>
      </c>
      <c r="K80" s="10" t="str">
        <f>IF(I80&gt;0,INDEX(Total_All_Customers!AK$9:AK$739,MATCH(Summary!I80,Total_All_Customers!AJ$9:AJ$739,0)),"")</f>
        <v/>
      </c>
      <c r="L80" s="5"/>
      <c r="M80" s="5"/>
      <c r="N80" s="5"/>
      <c r="O80" s="5"/>
      <c r="P80" s="5"/>
      <c r="Q80" s="5"/>
      <c r="R80" s="5"/>
      <c r="S80" s="5"/>
    </row>
    <row r="81" spans="1:19">
      <c r="A81" s="2">
        <v>8</v>
      </c>
      <c r="B81" s="5" t="s">
        <v>35</v>
      </c>
      <c r="C81" s="10">
        <f t="shared" si="3"/>
        <v>2026</v>
      </c>
      <c r="D81" s="5"/>
      <c r="E81" s="9">
        <f>_xlfn.MAXIFS(Total_StdO_Customers!AJ:AJ,Total_StdO_Customers!AG:AG,Summary!A81,Total_StdO_Customers!AH:AH,Summary!C81)</f>
        <v>0</v>
      </c>
      <c r="F81" s="12" t="str">
        <f>IF(E81&gt;0,INDEX(Total_StdO_Customers!A$9:A$739,MATCH(Summary!E81,Total_StdO_Customers!AJ$9:AJ$739,0)),"")</f>
        <v/>
      </c>
      <c r="G81" s="10" t="str">
        <f>IF(E81&gt;0,INDEX(Total_StdO_Customers!AK$9:AK$739,MATCH(Summary!E81,Total_StdO_Customers!AJ$9:AJ$739,0)),"")</f>
        <v/>
      </c>
      <c r="H81" s="5"/>
      <c r="I81" s="9">
        <f>_xlfn.MAXIFS(Total_All_Customers!AJ:AJ,Total_All_Customers!AG:AG,Summary!A81,Total_All_Customers!AH:AH,Summary!C81)</f>
        <v>0</v>
      </c>
      <c r="J81" s="12" t="str">
        <f>IF(I81&gt;0,INDEX(Total_All_Customers!A$9:A$739,MATCH(Summary!I81,Total_All_Customers!AJ$9:AJ$739,0)),"")</f>
        <v/>
      </c>
      <c r="K81" s="10" t="str">
        <f>IF(I81&gt;0,INDEX(Total_All_Customers!AK$9:AK$739,MATCH(Summary!I81,Total_All_Customers!AJ$9:AJ$739,0)),"")</f>
        <v/>
      </c>
      <c r="L81" s="5"/>
      <c r="M81" s="5"/>
      <c r="N81" s="5"/>
      <c r="O81" s="5"/>
      <c r="P81" s="5"/>
      <c r="Q81" s="5"/>
      <c r="R81" s="5"/>
      <c r="S81" s="5"/>
    </row>
    <row r="82" spans="1:19">
      <c r="A82" s="2">
        <v>9</v>
      </c>
      <c r="B82" s="5" t="s">
        <v>36</v>
      </c>
      <c r="C82" s="10">
        <f t="shared" si="3"/>
        <v>2026</v>
      </c>
      <c r="D82" s="5"/>
      <c r="E82" s="9">
        <f>_xlfn.MAXIFS(Total_StdO_Customers!AJ:AJ,Total_StdO_Customers!AG:AG,Summary!A82,Total_StdO_Customers!AH:AH,Summary!C82)</f>
        <v>0</v>
      </c>
      <c r="F82" s="12" t="str">
        <f>IF(E82&gt;0,INDEX(Total_StdO_Customers!A$9:A$739,MATCH(Summary!E82,Total_StdO_Customers!AJ$9:AJ$739,0)),"")</f>
        <v/>
      </c>
      <c r="G82" s="10" t="str">
        <f>IF(E82&gt;0,INDEX(Total_StdO_Customers!AK$9:AK$739,MATCH(Summary!E82,Total_StdO_Customers!AJ$9:AJ$739,0)),"")</f>
        <v/>
      </c>
      <c r="H82" s="5"/>
      <c r="I82" s="9">
        <f>_xlfn.MAXIFS(Total_All_Customers!AJ:AJ,Total_All_Customers!AG:AG,Summary!A82,Total_All_Customers!AH:AH,Summary!C82)</f>
        <v>0</v>
      </c>
      <c r="J82" s="12" t="str">
        <f>IF(I82&gt;0,INDEX(Total_All_Customers!A$9:A$739,MATCH(Summary!I82,Total_All_Customers!AJ$9:AJ$739,0)),"")</f>
        <v/>
      </c>
      <c r="K82" s="10" t="str">
        <f>IF(I82&gt;0,INDEX(Total_All_Customers!AK$9:AK$739,MATCH(Summary!I82,Total_All_Customers!AJ$9:AJ$739,0)),"")</f>
        <v/>
      </c>
      <c r="L82" s="5"/>
      <c r="M82" s="5"/>
      <c r="N82" s="5"/>
      <c r="O82" s="5"/>
      <c r="P82" s="5"/>
      <c r="Q82" s="5"/>
      <c r="R82" s="5"/>
      <c r="S82" s="5"/>
    </row>
  </sheetData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-0.249977111117893"/>
  </sheetPr>
  <dimension ref="A1:AK739"/>
  <sheetViews>
    <sheetView zoomScale="60" zoomScaleNormal="60" workbookViewId="0">
      <pane xSplit="1" ySplit="8" topLeftCell="H303" activePane="bottomRight" state="frozen"/>
      <selection pane="bottomRight" activeCell="L332" sqref="L332"/>
      <selection pane="bottomLeft" activeCell="A10" sqref="A10"/>
      <selection pane="topRight" activeCell="B1" sqref="B1"/>
    </sheetView>
  </sheetViews>
  <sheetFormatPr defaultColWidth="9.28515625" defaultRowHeight="15"/>
  <cols>
    <col min="1" max="1" width="42.42578125" style="2" customWidth="1"/>
    <col min="2" max="25" width="9.28515625" style="2" customWidth="1"/>
    <col min="26" max="26" width="7.5703125" style="2" bestFit="1" customWidth="1"/>
    <col min="27" max="27" width="2.28515625" style="2" hidden="1" customWidth="1"/>
    <col min="28" max="28" width="2.28515625" hidden="1" customWidth="1"/>
    <col min="29" max="29" width="9.28515625" style="2" hidden="1" customWidth="1"/>
    <col min="30" max="31" width="10.85546875" style="2" hidden="1" customWidth="1"/>
    <col min="32" max="32" width="4.5703125" style="2" hidden="1" customWidth="1"/>
    <col min="33" max="33" width="7.28515625" style="2" hidden="1" customWidth="1"/>
    <col min="34" max="34" width="6.28515625" style="2" hidden="1" customWidth="1"/>
    <col min="35" max="35" width="5.28515625" style="2" hidden="1" customWidth="1"/>
    <col min="36" max="36" width="8.7109375" style="2" hidden="1" customWidth="1"/>
    <col min="37" max="37" width="4" style="2" hidden="1" customWidth="1"/>
    <col min="38" max="38" width="0" style="2" hidden="1" customWidth="1"/>
    <col min="39" max="16384" width="9.28515625" style="2"/>
  </cols>
  <sheetData>
    <row r="1" spans="1:37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37">
      <c r="A3" s="1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37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37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3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37" ht="15.75" thickBot="1">
      <c r="A8" s="3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37" ht="15.75" thickTop="1">
      <c r="A9" s="4">
        <v>45658</v>
      </c>
      <c r="B9" s="11">
        <f>StdO_Customers_Residential!B9+StdO_Customers_Small_Commercial!B9+StdO_Customers_Lighting!B9</f>
        <v>73426</v>
      </c>
      <c r="C9" s="11">
        <f>StdO_Customers_Residential!C9+StdO_Customers_Small_Commercial!C9+StdO_Customers_Lighting!C9</f>
        <v>71294</v>
      </c>
      <c r="D9" s="11">
        <f>StdO_Customers_Residential!D9+StdO_Customers_Small_Commercial!D9+StdO_Customers_Lighting!D9</f>
        <v>61781</v>
      </c>
      <c r="E9" s="11">
        <f>StdO_Customers_Residential!E9+StdO_Customers_Small_Commercial!E9+StdO_Customers_Lighting!E9</f>
        <v>56435</v>
      </c>
      <c r="F9" s="11">
        <f>StdO_Customers_Residential!F9+StdO_Customers_Small_Commercial!F9+StdO_Customers_Lighting!F9</f>
        <v>54880</v>
      </c>
      <c r="G9" s="11">
        <f>StdO_Customers_Residential!G9+StdO_Customers_Small_Commercial!G9+StdO_Customers_Lighting!G9</f>
        <v>52602</v>
      </c>
      <c r="H9" s="11">
        <f>StdO_Customers_Residential!H9+StdO_Customers_Small_Commercial!H9+StdO_Customers_Lighting!H9</f>
        <v>59771</v>
      </c>
      <c r="I9" s="11">
        <f>StdO_Customers_Residential!I9+StdO_Customers_Small_Commercial!I9+StdO_Customers_Lighting!I9</f>
        <v>76517</v>
      </c>
      <c r="J9" s="11">
        <f>StdO_Customers_Residential!J9+StdO_Customers_Small_Commercial!J9+StdO_Customers_Lighting!J9</f>
        <v>75985</v>
      </c>
      <c r="K9" s="11">
        <f>StdO_Customers_Residential!K9+StdO_Customers_Small_Commercial!K9+StdO_Customers_Lighting!K9</f>
        <v>76440</v>
      </c>
      <c r="L9" s="11">
        <f>StdO_Customers_Residential!L9+StdO_Customers_Small_Commercial!L9+StdO_Customers_Lighting!L9</f>
        <v>82361</v>
      </c>
      <c r="M9" s="11">
        <f>StdO_Customers_Residential!M9+StdO_Customers_Small_Commercial!M9+StdO_Customers_Lighting!M9</f>
        <v>84075</v>
      </c>
      <c r="N9" s="11">
        <f>StdO_Customers_Residential!N9+StdO_Customers_Small_Commercial!N9+StdO_Customers_Lighting!N9</f>
        <v>84156</v>
      </c>
      <c r="O9" s="11">
        <f>StdO_Customers_Residential!O9+StdO_Customers_Small_Commercial!O9+StdO_Customers_Lighting!O9</f>
        <v>82422</v>
      </c>
      <c r="P9" s="11">
        <f>StdO_Customers_Residential!P9+StdO_Customers_Small_Commercial!P9+StdO_Customers_Lighting!P9</f>
        <v>82212</v>
      </c>
      <c r="Q9" s="11">
        <f>StdO_Customers_Residential!Q9+StdO_Customers_Small_Commercial!Q9+StdO_Customers_Lighting!Q9</f>
        <v>86930</v>
      </c>
      <c r="R9" s="11">
        <f>StdO_Customers_Residential!R9+StdO_Customers_Small_Commercial!R9+StdO_Customers_Lighting!R9</f>
        <v>95899</v>
      </c>
      <c r="S9" s="11">
        <f>StdO_Customers_Residential!S9+StdO_Customers_Small_Commercial!S9+StdO_Customers_Lighting!S9</f>
        <v>103294</v>
      </c>
      <c r="T9" s="11">
        <f>StdO_Customers_Residential!T9+StdO_Customers_Small_Commercial!T9+StdO_Customers_Lighting!T9</f>
        <v>104121</v>
      </c>
      <c r="U9" s="11">
        <f>StdO_Customers_Residential!U9+StdO_Customers_Small_Commercial!U9+StdO_Customers_Lighting!U9</f>
        <v>102454</v>
      </c>
      <c r="V9" s="11">
        <f>StdO_Customers_Residential!V9+StdO_Customers_Small_Commercial!V9+StdO_Customers_Lighting!V9</f>
        <v>102614</v>
      </c>
      <c r="W9" s="11">
        <f>StdO_Customers_Residential!W9+StdO_Customers_Small_Commercial!W9+StdO_Customers_Lighting!W9</f>
        <v>95738</v>
      </c>
      <c r="X9" s="11">
        <f>StdO_Customers_Residential!X9+StdO_Customers_Small_Commercial!X9+StdO_Customers_Lighting!X9</f>
        <v>84776</v>
      </c>
      <c r="Y9" s="11">
        <f>StdO_Customers_Residential!Y9+StdO_Customers_Small_Commercial!Y9+StdO_Customers_Lighting!Y9</f>
        <v>67766</v>
      </c>
      <c r="Z9" s="11">
        <f>StdO_Customers_Residential!Z9+StdO_Customers_Small_Commercial!Z9+StdO_Customers_Lighting!Z9</f>
        <v>0</v>
      </c>
      <c r="AA9" s="2">
        <f>IFERROR(INDEX('Holiday Schedule'!$D$3:$D$24,MATCH(Total_StdO_Customers!A9,'Holiday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1917949</v>
      </c>
      <c r="AE9" s="5">
        <f>SUM(B9:Y9)</f>
        <v>1917949</v>
      </c>
      <c r="AG9" s="2">
        <f>MONTH(A9)</f>
        <v>1</v>
      </c>
      <c r="AH9" s="2">
        <f>YEAR(A9)</f>
        <v>2025</v>
      </c>
      <c r="AJ9" s="5">
        <f>MAX(B9:Y9)</f>
        <v>104121</v>
      </c>
      <c r="AK9" s="2">
        <f>IF(AE9&gt;0,INDEX(B$8:Y$8,MATCH(AJ9,B9:Y9,0)),"")</f>
        <v>19</v>
      </c>
    </row>
    <row r="10" spans="1:37">
      <c r="A10" s="4">
        <v>45659</v>
      </c>
      <c r="B10" s="11">
        <f>StdO_Customers_Residential!B10+StdO_Customers_Small_Commercial!B10+StdO_Customers_Lighting!B10</f>
        <v>57459</v>
      </c>
      <c r="C10" s="11">
        <f>StdO_Customers_Residential!C10+StdO_Customers_Small_Commercial!C10+StdO_Customers_Lighting!C10</f>
        <v>51794</v>
      </c>
      <c r="D10" s="11">
        <f>StdO_Customers_Residential!D10+StdO_Customers_Small_Commercial!D10+StdO_Customers_Lighting!D10</f>
        <v>50813</v>
      </c>
      <c r="E10" s="11">
        <f>StdO_Customers_Residential!E10+StdO_Customers_Small_Commercial!E10+StdO_Customers_Lighting!E10</f>
        <v>49196</v>
      </c>
      <c r="F10" s="11">
        <f>StdO_Customers_Residential!F10+StdO_Customers_Small_Commercial!F10+StdO_Customers_Lighting!F10</f>
        <v>54396</v>
      </c>
      <c r="G10" s="11">
        <f>StdO_Customers_Residential!G10+StdO_Customers_Small_Commercial!G10+StdO_Customers_Lighting!G10</f>
        <v>62617</v>
      </c>
      <c r="H10" s="11">
        <f>StdO_Customers_Residential!H10+StdO_Customers_Small_Commercial!H10+StdO_Customers_Lighting!H10</f>
        <v>75388</v>
      </c>
      <c r="I10" s="11">
        <f>StdO_Customers_Residential!I10+StdO_Customers_Small_Commercial!I10+StdO_Customers_Lighting!I10</f>
        <v>82086</v>
      </c>
      <c r="J10" s="11">
        <f>StdO_Customers_Residential!J10+StdO_Customers_Small_Commercial!J10+StdO_Customers_Lighting!J10</f>
        <v>79318</v>
      </c>
      <c r="K10" s="11">
        <f>StdO_Customers_Residential!K10+StdO_Customers_Small_Commercial!K10+StdO_Customers_Lighting!K10</f>
        <v>78439</v>
      </c>
      <c r="L10" s="11">
        <f>StdO_Customers_Residential!L10+StdO_Customers_Small_Commercial!L10+StdO_Customers_Lighting!L10</f>
        <v>73403</v>
      </c>
      <c r="M10" s="11">
        <f>StdO_Customers_Residential!M10+StdO_Customers_Small_Commercial!M10+StdO_Customers_Lighting!M10</f>
        <v>71043</v>
      </c>
      <c r="N10" s="11">
        <f>StdO_Customers_Residential!N10+StdO_Customers_Small_Commercial!N10+StdO_Customers_Lighting!N10</f>
        <v>69383</v>
      </c>
      <c r="O10" s="11">
        <f>StdO_Customers_Residential!O10+StdO_Customers_Small_Commercial!O10+StdO_Customers_Lighting!O10</f>
        <v>69870</v>
      </c>
      <c r="P10" s="11">
        <f>StdO_Customers_Residential!P10+StdO_Customers_Small_Commercial!P10+StdO_Customers_Lighting!P10</f>
        <v>72760</v>
      </c>
      <c r="Q10" s="11">
        <f>StdO_Customers_Residential!Q10+StdO_Customers_Small_Commercial!Q10+StdO_Customers_Lighting!Q10</f>
        <v>82127</v>
      </c>
      <c r="R10" s="11">
        <f>StdO_Customers_Residential!R10+StdO_Customers_Small_Commercial!R10+StdO_Customers_Lighting!R10</f>
        <v>97078</v>
      </c>
      <c r="S10" s="11">
        <f>StdO_Customers_Residential!S10+StdO_Customers_Small_Commercial!S10+StdO_Customers_Lighting!S10</f>
        <v>105492</v>
      </c>
      <c r="T10" s="11">
        <f>StdO_Customers_Residential!T10+StdO_Customers_Small_Commercial!T10+StdO_Customers_Lighting!T10</f>
        <v>104679</v>
      </c>
      <c r="U10" s="11">
        <f>StdO_Customers_Residential!U10+StdO_Customers_Small_Commercial!U10+StdO_Customers_Lighting!U10</f>
        <v>100047</v>
      </c>
      <c r="V10" s="11">
        <f>StdO_Customers_Residential!V10+StdO_Customers_Small_Commercial!V10+StdO_Customers_Lighting!V10</f>
        <v>92195</v>
      </c>
      <c r="W10" s="11">
        <f>StdO_Customers_Residential!W10+StdO_Customers_Small_Commercial!W10+StdO_Customers_Lighting!W10</f>
        <v>82615</v>
      </c>
      <c r="X10" s="11">
        <f>StdO_Customers_Residential!X10+StdO_Customers_Small_Commercial!X10+StdO_Customers_Lighting!X10</f>
        <v>74223</v>
      </c>
      <c r="Y10" s="11">
        <f>StdO_Customers_Residential!Y10+StdO_Customers_Small_Commercial!Y10+StdO_Customers_Lighting!Y10</f>
        <v>65030</v>
      </c>
      <c r="Z10" s="11">
        <f>StdO_Customers_Residential!Z10+StdO_Customers_Small_Commercial!Z10+StdO_Customers_Lighting!Z10</f>
        <v>0</v>
      </c>
      <c r="AA10" s="2">
        <f>IFERROR(INDEX('Holiday Schedule'!$D$3:$D$24,MATCH(Total_StdO_Customers!A10,'Holiday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1334758</v>
      </c>
      <c r="AD10" s="5">
        <f t="shared" ref="AD10:AD73" si="2">AE10-AC10</f>
        <v>466693</v>
      </c>
      <c r="AE10" s="5">
        <f t="shared" ref="AE10:AE73" si="3">SUM(B10:Y10)</f>
        <v>1801451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105492</v>
      </c>
      <c r="AK10" s="2">
        <f t="shared" ref="AK10:AK73" si="7">IF(AE10&gt;0,INDEX(B$8:Y$8,MATCH(AJ10,B10:Y10,0)),"")</f>
        <v>18</v>
      </c>
    </row>
    <row r="11" spans="1:37">
      <c r="A11" s="4">
        <v>45660</v>
      </c>
      <c r="B11" s="11">
        <f>StdO_Customers_Residential!B11+StdO_Customers_Small_Commercial!B11+StdO_Customers_Lighting!B11</f>
        <v>61863</v>
      </c>
      <c r="C11" s="11">
        <f>StdO_Customers_Residential!C11+StdO_Customers_Small_Commercial!C11+StdO_Customers_Lighting!C11</f>
        <v>58737</v>
      </c>
      <c r="D11" s="11">
        <f>StdO_Customers_Residential!D11+StdO_Customers_Small_Commercial!D11+StdO_Customers_Lighting!D11</f>
        <v>57472</v>
      </c>
      <c r="E11" s="11">
        <f>StdO_Customers_Residential!E11+StdO_Customers_Small_Commercial!E11+StdO_Customers_Lighting!E11</f>
        <v>58043</v>
      </c>
      <c r="F11" s="11">
        <f>StdO_Customers_Residential!F11+StdO_Customers_Small_Commercial!F11+StdO_Customers_Lighting!F11</f>
        <v>62355</v>
      </c>
      <c r="G11" s="11">
        <f>StdO_Customers_Residential!G11+StdO_Customers_Small_Commercial!G11+StdO_Customers_Lighting!G11</f>
        <v>67973</v>
      </c>
      <c r="H11" s="11">
        <f>StdO_Customers_Residential!H11+StdO_Customers_Small_Commercial!H11+StdO_Customers_Lighting!H11</f>
        <v>83114</v>
      </c>
      <c r="I11" s="11">
        <f>StdO_Customers_Residential!I11+StdO_Customers_Small_Commercial!I11+StdO_Customers_Lighting!I11</f>
        <v>89036</v>
      </c>
      <c r="J11" s="11">
        <f>StdO_Customers_Residential!J11+StdO_Customers_Small_Commercial!J11+StdO_Customers_Lighting!J11</f>
        <v>85759</v>
      </c>
      <c r="K11" s="11">
        <f>StdO_Customers_Residential!K11+StdO_Customers_Small_Commercial!K11+StdO_Customers_Lighting!K11</f>
        <v>78322</v>
      </c>
      <c r="L11" s="11">
        <f>StdO_Customers_Residential!L11+StdO_Customers_Small_Commercial!L11+StdO_Customers_Lighting!L11</f>
        <v>67012</v>
      </c>
      <c r="M11" s="11">
        <f>StdO_Customers_Residential!M11+StdO_Customers_Small_Commercial!M11+StdO_Customers_Lighting!M11</f>
        <v>61001</v>
      </c>
      <c r="N11" s="11">
        <f>StdO_Customers_Residential!N11+StdO_Customers_Small_Commercial!N11+StdO_Customers_Lighting!N11</f>
        <v>63774</v>
      </c>
      <c r="O11" s="11">
        <f>StdO_Customers_Residential!O11+StdO_Customers_Small_Commercial!O11+StdO_Customers_Lighting!O11</f>
        <v>65490</v>
      </c>
      <c r="P11" s="11">
        <f>StdO_Customers_Residential!P11+StdO_Customers_Small_Commercial!P11+StdO_Customers_Lighting!P11</f>
        <v>71691</v>
      </c>
      <c r="Q11" s="11">
        <f>StdO_Customers_Residential!Q11+StdO_Customers_Small_Commercial!Q11+StdO_Customers_Lighting!Q11</f>
        <v>85761</v>
      </c>
      <c r="R11" s="11">
        <f>StdO_Customers_Residential!R11+StdO_Customers_Small_Commercial!R11+StdO_Customers_Lighting!R11</f>
        <v>100603</v>
      </c>
      <c r="S11" s="11">
        <f>StdO_Customers_Residential!S11+StdO_Customers_Small_Commercial!S11+StdO_Customers_Lighting!S11</f>
        <v>112030</v>
      </c>
      <c r="T11" s="11">
        <f>StdO_Customers_Residential!T11+StdO_Customers_Small_Commercial!T11+StdO_Customers_Lighting!T11</f>
        <v>106806</v>
      </c>
      <c r="U11" s="11">
        <f>StdO_Customers_Residential!U11+StdO_Customers_Small_Commercial!U11+StdO_Customers_Lighting!U11</f>
        <v>103210</v>
      </c>
      <c r="V11" s="11">
        <f>StdO_Customers_Residential!V11+StdO_Customers_Small_Commercial!V11+StdO_Customers_Lighting!V11</f>
        <v>98489</v>
      </c>
      <c r="W11" s="11">
        <f>StdO_Customers_Residential!W11+StdO_Customers_Small_Commercial!W11+StdO_Customers_Lighting!W11</f>
        <v>91612</v>
      </c>
      <c r="X11" s="11">
        <f>StdO_Customers_Residential!X11+StdO_Customers_Small_Commercial!X11+StdO_Customers_Lighting!X11</f>
        <v>79282</v>
      </c>
      <c r="Y11" s="11">
        <f>StdO_Customers_Residential!Y11+StdO_Customers_Small_Commercial!Y11+StdO_Customers_Lighting!Y11</f>
        <v>72158</v>
      </c>
      <c r="Z11" s="11">
        <f>StdO_Customers_Residential!Z11+StdO_Customers_Small_Commercial!Z11+StdO_Customers_Lighting!Z11</f>
        <v>0</v>
      </c>
      <c r="AA11" s="2">
        <f>IFERROR(INDEX('Holiday Schedule'!$D$3:$D$24,MATCH(Total_StdO_Customers!A11,'Holiday Schedule'!$C$3:$C$24,0)),0)</f>
        <v>0</v>
      </c>
      <c r="AB11" s="2">
        <f t="shared" si="0"/>
        <v>6</v>
      </c>
      <c r="AC11" s="2">
        <f t="shared" si="1"/>
        <v>1359878</v>
      </c>
      <c r="AD11" s="5">
        <f t="shared" si="2"/>
        <v>521715</v>
      </c>
      <c r="AE11" s="5">
        <f t="shared" si="3"/>
        <v>1881593</v>
      </c>
      <c r="AG11" s="2">
        <f t="shared" si="4"/>
        <v>1</v>
      </c>
      <c r="AH11" s="2">
        <f t="shared" si="5"/>
        <v>2025</v>
      </c>
      <c r="AJ11" s="5">
        <f t="shared" si="6"/>
        <v>112030</v>
      </c>
      <c r="AK11" s="2">
        <f t="shared" si="7"/>
        <v>18</v>
      </c>
    </row>
    <row r="12" spans="1:37">
      <c r="A12" s="4">
        <v>45661</v>
      </c>
      <c r="B12" s="11">
        <f>StdO_Customers_Residential!B12+StdO_Customers_Small_Commercial!B12+StdO_Customers_Lighting!B12</f>
        <v>72390</v>
      </c>
      <c r="C12" s="11">
        <f>StdO_Customers_Residential!C12+StdO_Customers_Small_Commercial!C12+StdO_Customers_Lighting!C12</f>
        <v>67694</v>
      </c>
      <c r="D12" s="11">
        <f>StdO_Customers_Residential!D12+StdO_Customers_Small_Commercial!D12+StdO_Customers_Lighting!D12</f>
        <v>68153</v>
      </c>
      <c r="E12" s="11">
        <f>StdO_Customers_Residential!E12+StdO_Customers_Small_Commercial!E12+StdO_Customers_Lighting!E12</f>
        <v>71850</v>
      </c>
      <c r="F12" s="11">
        <f>StdO_Customers_Residential!F12+StdO_Customers_Small_Commercial!F12+StdO_Customers_Lighting!F12</f>
        <v>74545</v>
      </c>
      <c r="G12" s="11">
        <f>StdO_Customers_Residential!G12+StdO_Customers_Small_Commercial!G12+StdO_Customers_Lighting!G12</f>
        <v>78202</v>
      </c>
      <c r="H12" s="11">
        <f>StdO_Customers_Residential!H12+StdO_Customers_Small_Commercial!H12+StdO_Customers_Lighting!H12</f>
        <v>94180</v>
      </c>
      <c r="I12" s="11">
        <f>StdO_Customers_Residential!I12+StdO_Customers_Small_Commercial!I12+StdO_Customers_Lighting!I12</f>
        <v>99072</v>
      </c>
      <c r="J12" s="11">
        <f>StdO_Customers_Residential!J12+StdO_Customers_Small_Commercial!J12+StdO_Customers_Lighting!J12</f>
        <v>98088</v>
      </c>
      <c r="K12" s="11">
        <f>StdO_Customers_Residential!K12+StdO_Customers_Small_Commercial!K12+StdO_Customers_Lighting!K12</f>
        <v>91789</v>
      </c>
      <c r="L12" s="11">
        <f>StdO_Customers_Residential!L12+StdO_Customers_Small_Commercial!L12+StdO_Customers_Lighting!L12</f>
        <v>86179</v>
      </c>
      <c r="M12" s="11">
        <f>StdO_Customers_Residential!M12+StdO_Customers_Small_Commercial!M12+StdO_Customers_Lighting!M12</f>
        <v>80282</v>
      </c>
      <c r="N12" s="11">
        <f>StdO_Customers_Residential!N12+StdO_Customers_Small_Commercial!N12+StdO_Customers_Lighting!N12</f>
        <v>76485</v>
      </c>
      <c r="O12" s="11">
        <f>StdO_Customers_Residential!O12+StdO_Customers_Small_Commercial!O12+StdO_Customers_Lighting!O12</f>
        <v>76050</v>
      </c>
      <c r="P12" s="11">
        <f>StdO_Customers_Residential!P12+StdO_Customers_Small_Commercial!P12+StdO_Customers_Lighting!P12</f>
        <v>84250</v>
      </c>
      <c r="Q12" s="11">
        <f>StdO_Customers_Residential!Q12+StdO_Customers_Small_Commercial!Q12+StdO_Customers_Lighting!Q12</f>
        <v>102797</v>
      </c>
      <c r="R12" s="11">
        <f>StdO_Customers_Residential!R12+StdO_Customers_Small_Commercial!R12+StdO_Customers_Lighting!R12</f>
        <v>114048</v>
      </c>
      <c r="S12" s="11">
        <f>StdO_Customers_Residential!S12+StdO_Customers_Small_Commercial!S12+StdO_Customers_Lighting!S12</f>
        <v>121107</v>
      </c>
      <c r="T12" s="11">
        <f>StdO_Customers_Residential!T12+StdO_Customers_Small_Commercial!T12+StdO_Customers_Lighting!T12</f>
        <v>125268</v>
      </c>
      <c r="U12" s="11">
        <f>StdO_Customers_Residential!U12+StdO_Customers_Small_Commercial!U12+StdO_Customers_Lighting!U12</f>
        <v>124666</v>
      </c>
      <c r="V12" s="11">
        <f>StdO_Customers_Residential!V12+StdO_Customers_Small_Commercial!V12+StdO_Customers_Lighting!V12</f>
        <v>121437</v>
      </c>
      <c r="W12" s="11">
        <f>StdO_Customers_Residential!W12+StdO_Customers_Small_Commercial!W12+StdO_Customers_Lighting!W12</f>
        <v>115309</v>
      </c>
      <c r="X12" s="11">
        <f>StdO_Customers_Residential!X12+StdO_Customers_Small_Commercial!X12+StdO_Customers_Lighting!X12</f>
        <v>105443</v>
      </c>
      <c r="Y12" s="11">
        <f>StdO_Customers_Residential!Y12+StdO_Customers_Small_Commercial!Y12+StdO_Customers_Lighting!Y12</f>
        <v>96654</v>
      </c>
      <c r="Z12" s="11">
        <f>StdO_Customers_Residential!Z12+StdO_Customers_Small_Commercial!Z12+StdO_Customers_Lighting!Z12</f>
        <v>0</v>
      </c>
      <c r="AA12" s="2">
        <f>IFERROR(INDEX('Holiday Schedule'!$D$3:$D$24,MATCH(Total_StdO_Customers!A12,'Holiday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2245938</v>
      </c>
      <c r="AE12" s="5">
        <f t="shared" si="3"/>
        <v>2245938</v>
      </c>
      <c r="AG12" s="2">
        <f t="shared" si="4"/>
        <v>1</v>
      </c>
      <c r="AH12" s="2">
        <f t="shared" si="5"/>
        <v>2025</v>
      </c>
      <c r="AJ12" s="5">
        <f t="shared" si="6"/>
        <v>125268</v>
      </c>
      <c r="AK12" s="2">
        <f t="shared" si="7"/>
        <v>19</v>
      </c>
    </row>
    <row r="13" spans="1:37">
      <c r="A13" s="4">
        <v>45662</v>
      </c>
      <c r="B13" s="11">
        <f>StdO_Customers_Residential!B13+StdO_Customers_Small_Commercial!B13+StdO_Customers_Lighting!B13</f>
        <v>91307</v>
      </c>
      <c r="C13" s="11">
        <f>StdO_Customers_Residential!C13+StdO_Customers_Small_Commercial!C13+StdO_Customers_Lighting!C13</f>
        <v>86748</v>
      </c>
      <c r="D13" s="11">
        <f>StdO_Customers_Residential!D13+StdO_Customers_Small_Commercial!D13+StdO_Customers_Lighting!D13</f>
        <v>79957</v>
      </c>
      <c r="E13" s="11">
        <f>StdO_Customers_Residential!E13+StdO_Customers_Small_Commercial!E13+StdO_Customers_Lighting!E13</f>
        <v>78479</v>
      </c>
      <c r="F13" s="11">
        <f>StdO_Customers_Residential!F13+StdO_Customers_Small_Commercial!F13+StdO_Customers_Lighting!F13</f>
        <v>79066</v>
      </c>
      <c r="G13" s="11">
        <f>StdO_Customers_Residential!G13+StdO_Customers_Small_Commercial!G13+StdO_Customers_Lighting!G13</f>
        <v>82003</v>
      </c>
      <c r="H13" s="11">
        <f>StdO_Customers_Residential!H13+StdO_Customers_Small_Commercial!H13+StdO_Customers_Lighting!H13</f>
        <v>91970</v>
      </c>
      <c r="I13" s="11">
        <f>StdO_Customers_Residential!I13+StdO_Customers_Small_Commercial!I13+StdO_Customers_Lighting!I13</f>
        <v>97785</v>
      </c>
      <c r="J13" s="11">
        <f>StdO_Customers_Residential!J13+StdO_Customers_Small_Commercial!J13+StdO_Customers_Lighting!J13</f>
        <v>102823</v>
      </c>
      <c r="K13" s="11">
        <f>StdO_Customers_Residential!K13+StdO_Customers_Small_Commercial!K13+StdO_Customers_Lighting!K13</f>
        <v>93528</v>
      </c>
      <c r="L13" s="11">
        <f>StdO_Customers_Residential!L13+StdO_Customers_Small_Commercial!L13+StdO_Customers_Lighting!L13</f>
        <v>85763</v>
      </c>
      <c r="M13" s="11">
        <f>StdO_Customers_Residential!M13+StdO_Customers_Small_Commercial!M13+StdO_Customers_Lighting!M13</f>
        <v>74624</v>
      </c>
      <c r="N13" s="11">
        <f>StdO_Customers_Residential!N13+StdO_Customers_Small_Commercial!N13+StdO_Customers_Lighting!N13</f>
        <v>71543</v>
      </c>
      <c r="O13" s="11">
        <f>StdO_Customers_Residential!O13+StdO_Customers_Small_Commercial!O13+StdO_Customers_Lighting!O13</f>
        <v>73648</v>
      </c>
      <c r="P13" s="11">
        <f>StdO_Customers_Residential!P13+StdO_Customers_Small_Commercial!P13+StdO_Customers_Lighting!P13</f>
        <v>85176</v>
      </c>
      <c r="Q13" s="11">
        <f>StdO_Customers_Residential!Q13+StdO_Customers_Small_Commercial!Q13+StdO_Customers_Lighting!Q13</f>
        <v>105942</v>
      </c>
      <c r="R13" s="11">
        <f>StdO_Customers_Residential!R13+StdO_Customers_Small_Commercial!R13+StdO_Customers_Lighting!R13</f>
        <v>123366</v>
      </c>
      <c r="S13" s="11">
        <f>StdO_Customers_Residential!S13+StdO_Customers_Small_Commercial!S13+StdO_Customers_Lighting!S13</f>
        <v>128285</v>
      </c>
      <c r="T13" s="11">
        <f>StdO_Customers_Residential!T13+StdO_Customers_Small_Commercial!T13+StdO_Customers_Lighting!T13</f>
        <v>127750</v>
      </c>
      <c r="U13" s="11">
        <f>StdO_Customers_Residential!U13+StdO_Customers_Small_Commercial!U13+StdO_Customers_Lighting!U13</f>
        <v>125281</v>
      </c>
      <c r="V13" s="11">
        <f>StdO_Customers_Residential!V13+StdO_Customers_Small_Commercial!V13+StdO_Customers_Lighting!V13</f>
        <v>116364</v>
      </c>
      <c r="W13" s="11">
        <f>StdO_Customers_Residential!W13+StdO_Customers_Small_Commercial!W13+StdO_Customers_Lighting!W13</f>
        <v>105361</v>
      </c>
      <c r="X13" s="11">
        <f>StdO_Customers_Residential!X13+StdO_Customers_Small_Commercial!X13+StdO_Customers_Lighting!X13</f>
        <v>93313</v>
      </c>
      <c r="Y13" s="11">
        <f>StdO_Customers_Residential!Y13+StdO_Customers_Small_Commercial!Y13+StdO_Customers_Lighting!Y13</f>
        <v>83509</v>
      </c>
      <c r="Z13" s="11">
        <f>StdO_Customers_Residential!Z13+StdO_Customers_Small_Commercial!Z13+StdO_Customers_Lighting!Z13</f>
        <v>0</v>
      </c>
      <c r="AA13" s="2">
        <f>IFERROR(INDEX('Holiday Schedule'!$D$3:$D$24,MATCH(Total_StdO_Customers!A13,'Holiday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2283591</v>
      </c>
      <c r="AE13" s="5">
        <f t="shared" si="3"/>
        <v>2283591</v>
      </c>
      <c r="AG13" s="2">
        <f t="shared" si="4"/>
        <v>1</v>
      </c>
      <c r="AH13" s="2">
        <f t="shared" si="5"/>
        <v>2025</v>
      </c>
      <c r="AJ13" s="5">
        <f t="shared" si="6"/>
        <v>128285</v>
      </c>
      <c r="AK13" s="2">
        <f t="shared" si="7"/>
        <v>18</v>
      </c>
    </row>
    <row r="14" spans="1:37">
      <c r="A14" s="4">
        <v>45663</v>
      </c>
      <c r="B14" s="11">
        <f>StdO_Customers_Residential!B14+StdO_Customers_Small_Commercial!B14+StdO_Customers_Lighting!B14</f>
        <v>77465</v>
      </c>
      <c r="C14" s="11">
        <f>StdO_Customers_Residential!C14+StdO_Customers_Small_Commercial!C14+StdO_Customers_Lighting!C14</f>
        <v>75795</v>
      </c>
      <c r="D14" s="11">
        <f>StdO_Customers_Residential!D14+StdO_Customers_Small_Commercial!D14+StdO_Customers_Lighting!D14</f>
        <v>74944</v>
      </c>
      <c r="E14" s="11">
        <f>StdO_Customers_Residential!E14+StdO_Customers_Small_Commercial!E14+StdO_Customers_Lighting!E14</f>
        <v>75206</v>
      </c>
      <c r="F14" s="11">
        <f>StdO_Customers_Residential!F14+StdO_Customers_Small_Commercial!F14+StdO_Customers_Lighting!F14</f>
        <v>80414</v>
      </c>
      <c r="G14" s="11">
        <f>StdO_Customers_Residential!G14+StdO_Customers_Small_Commercial!G14+StdO_Customers_Lighting!G14</f>
        <v>91798</v>
      </c>
      <c r="H14" s="11">
        <f>StdO_Customers_Residential!H14+StdO_Customers_Small_Commercial!H14+StdO_Customers_Lighting!H14</f>
        <v>118339</v>
      </c>
      <c r="I14" s="11">
        <f>StdO_Customers_Residential!I14+StdO_Customers_Small_Commercial!I14+StdO_Customers_Lighting!I14</f>
        <v>121591</v>
      </c>
      <c r="J14" s="11">
        <f>StdO_Customers_Residential!J14+StdO_Customers_Small_Commercial!J14+StdO_Customers_Lighting!J14</f>
        <v>108284</v>
      </c>
      <c r="K14" s="11">
        <f>StdO_Customers_Residential!K14+StdO_Customers_Small_Commercial!K14+StdO_Customers_Lighting!K14</f>
        <v>91010</v>
      </c>
      <c r="L14" s="11">
        <f>StdO_Customers_Residential!L14+StdO_Customers_Small_Commercial!L14+StdO_Customers_Lighting!L14</f>
        <v>79434</v>
      </c>
      <c r="M14" s="11">
        <f>StdO_Customers_Residential!M14+StdO_Customers_Small_Commercial!M14+StdO_Customers_Lighting!M14</f>
        <v>74797</v>
      </c>
      <c r="N14" s="11">
        <f>StdO_Customers_Residential!N14+StdO_Customers_Small_Commercial!N14+StdO_Customers_Lighting!N14</f>
        <v>73151</v>
      </c>
      <c r="O14" s="11">
        <f>StdO_Customers_Residential!O14+StdO_Customers_Small_Commercial!O14+StdO_Customers_Lighting!O14</f>
        <v>76694</v>
      </c>
      <c r="P14" s="11">
        <f>StdO_Customers_Residential!P14+StdO_Customers_Small_Commercial!P14+StdO_Customers_Lighting!P14</f>
        <v>89838</v>
      </c>
      <c r="Q14" s="11">
        <f>StdO_Customers_Residential!Q14+StdO_Customers_Small_Commercial!Q14+StdO_Customers_Lighting!Q14</f>
        <v>108877</v>
      </c>
      <c r="R14" s="11">
        <f>StdO_Customers_Residential!R14+StdO_Customers_Small_Commercial!R14+StdO_Customers_Lighting!R14</f>
        <v>127723</v>
      </c>
      <c r="S14" s="11">
        <f>StdO_Customers_Residential!S14+StdO_Customers_Small_Commercial!S14+StdO_Customers_Lighting!S14</f>
        <v>137250</v>
      </c>
      <c r="T14" s="11">
        <f>StdO_Customers_Residential!T14+StdO_Customers_Small_Commercial!T14+StdO_Customers_Lighting!T14</f>
        <v>137076</v>
      </c>
      <c r="U14" s="11">
        <f>StdO_Customers_Residential!U14+StdO_Customers_Small_Commercial!U14+StdO_Customers_Lighting!U14</f>
        <v>134342</v>
      </c>
      <c r="V14" s="11">
        <f>StdO_Customers_Residential!V14+StdO_Customers_Small_Commercial!V14+StdO_Customers_Lighting!V14</f>
        <v>129093</v>
      </c>
      <c r="W14" s="11">
        <f>StdO_Customers_Residential!W14+StdO_Customers_Small_Commercial!W14+StdO_Customers_Lighting!W14</f>
        <v>117903</v>
      </c>
      <c r="X14" s="11">
        <f>StdO_Customers_Residential!X14+StdO_Customers_Small_Commercial!X14+StdO_Customers_Lighting!X14</f>
        <v>101591</v>
      </c>
      <c r="Y14" s="11">
        <f>StdO_Customers_Residential!Y14+StdO_Customers_Small_Commercial!Y14+StdO_Customers_Lighting!Y14</f>
        <v>92946</v>
      </c>
      <c r="Z14" s="11">
        <f>StdO_Customers_Residential!Z14+StdO_Customers_Small_Commercial!Z14+StdO_Customers_Lighting!Z14</f>
        <v>0</v>
      </c>
      <c r="AA14" s="2">
        <f>IFERROR(INDEX('Holiday Schedule'!$D$3:$D$24,MATCH(Total_StdO_Customers!A14,'Holiday Schedule'!$C$3:$C$24,0)),0)</f>
        <v>0</v>
      </c>
      <c r="AB14" s="2">
        <f t="shared" si="0"/>
        <v>2</v>
      </c>
      <c r="AC14" s="2">
        <f t="shared" si="1"/>
        <v>1708654</v>
      </c>
      <c r="AD14" s="5">
        <f t="shared" si="2"/>
        <v>686907</v>
      </c>
      <c r="AE14" s="5">
        <f t="shared" si="3"/>
        <v>2395561</v>
      </c>
      <c r="AG14" s="2">
        <f t="shared" si="4"/>
        <v>1</v>
      </c>
      <c r="AH14" s="2">
        <f t="shared" si="5"/>
        <v>2025</v>
      </c>
      <c r="AJ14" s="5">
        <f t="shared" si="6"/>
        <v>137250</v>
      </c>
      <c r="AK14" s="2">
        <f t="shared" si="7"/>
        <v>18</v>
      </c>
    </row>
    <row r="15" spans="1:37">
      <c r="A15" s="4">
        <v>45664</v>
      </c>
      <c r="B15" s="11">
        <f>StdO_Customers_Residential!B15+StdO_Customers_Small_Commercial!B15+StdO_Customers_Lighting!B15</f>
        <v>89958</v>
      </c>
      <c r="C15" s="11">
        <f>StdO_Customers_Residential!C15+StdO_Customers_Small_Commercial!C15+StdO_Customers_Lighting!C15</f>
        <v>86628</v>
      </c>
      <c r="D15" s="11">
        <f>StdO_Customers_Residential!D15+StdO_Customers_Small_Commercial!D15+StdO_Customers_Lighting!D15</f>
        <v>86445</v>
      </c>
      <c r="E15" s="11">
        <f>StdO_Customers_Residential!E15+StdO_Customers_Small_Commercial!E15+StdO_Customers_Lighting!E15</f>
        <v>84943</v>
      </c>
      <c r="F15" s="11">
        <f>StdO_Customers_Residential!F15+StdO_Customers_Small_Commercial!F15+StdO_Customers_Lighting!F15</f>
        <v>89064</v>
      </c>
      <c r="G15" s="11">
        <f>StdO_Customers_Residential!G15+StdO_Customers_Small_Commercial!G15+StdO_Customers_Lighting!G15</f>
        <v>97666</v>
      </c>
      <c r="H15" s="11">
        <f>StdO_Customers_Residential!H15+StdO_Customers_Small_Commercial!H15+StdO_Customers_Lighting!H15</f>
        <v>113826</v>
      </c>
      <c r="I15" s="11">
        <f>StdO_Customers_Residential!I15+StdO_Customers_Small_Commercial!I15+StdO_Customers_Lighting!I15</f>
        <v>119340</v>
      </c>
      <c r="J15" s="11">
        <f>StdO_Customers_Residential!J15+StdO_Customers_Small_Commercial!J15+StdO_Customers_Lighting!J15</f>
        <v>112722</v>
      </c>
      <c r="K15" s="11">
        <f>StdO_Customers_Residential!K15+StdO_Customers_Small_Commercial!K15+StdO_Customers_Lighting!K15</f>
        <v>105720</v>
      </c>
      <c r="L15" s="11">
        <f>StdO_Customers_Residential!L15+StdO_Customers_Small_Commercial!L15+StdO_Customers_Lighting!L15</f>
        <v>101416</v>
      </c>
      <c r="M15" s="11">
        <f>StdO_Customers_Residential!M15+StdO_Customers_Small_Commercial!M15+StdO_Customers_Lighting!M15</f>
        <v>100652</v>
      </c>
      <c r="N15" s="11">
        <f>StdO_Customers_Residential!N15+StdO_Customers_Small_Commercial!N15+StdO_Customers_Lighting!N15</f>
        <v>101275</v>
      </c>
      <c r="O15" s="11">
        <f>StdO_Customers_Residential!O15+StdO_Customers_Small_Commercial!O15+StdO_Customers_Lighting!O15</f>
        <v>102404</v>
      </c>
      <c r="P15" s="11">
        <f>StdO_Customers_Residential!P15+StdO_Customers_Small_Commercial!P15+StdO_Customers_Lighting!P15</f>
        <v>104343</v>
      </c>
      <c r="Q15" s="11">
        <f>StdO_Customers_Residential!Q15+StdO_Customers_Small_Commercial!Q15+StdO_Customers_Lighting!Q15</f>
        <v>109974</v>
      </c>
      <c r="R15" s="11">
        <f>StdO_Customers_Residential!R15+StdO_Customers_Small_Commercial!R15+StdO_Customers_Lighting!R15</f>
        <v>121220</v>
      </c>
      <c r="S15" s="11">
        <f>StdO_Customers_Residential!S15+StdO_Customers_Small_Commercial!S15+StdO_Customers_Lighting!S15</f>
        <v>129720</v>
      </c>
      <c r="T15" s="11">
        <f>StdO_Customers_Residential!T15+StdO_Customers_Small_Commercial!T15+StdO_Customers_Lighting!T15</f>
        <v>128849</v>
      </c>
      <c r="U15" s="11">
        <f>StdO_Customers_Residential!U15+StdO_Customers_Small_Commercial!U15+StdO_Customers_Lighting!U15</f>
        <v>124962</v>
      </c>
      <c r="V15" s="11">
        <f>StdO_Customers_Residential!V15+StdO_Customers_Small_Commercial!V15+StdO_Customers_Lighting!V15</f>
        <v>119060</v>
      </c>
      <c r="W15" s="11">
        <f>StdO_Customers_Residential!W15+StdO_Customers_Small_Commercial!W15+StdO_Customers_Lighting!W15</f>
        <v>107937</v>
      </c>
      <c r="X15" s="11">
        <f>StdO_Customers_Residential!X15+StdO_Customers_Small_Commercial!X15+StdO_Customers_Lighting!X15</f>
        <v>92687</v>
      </c>
      <c r="Y15" s="11">
        <f>StdO_Customers_Residential!Y15+StdO_Customers_Small_Commercial!Y15+StdO_Customers_Lighting!Y15</f>
        <v>85041</v>
      </c>
      <c r="Z15" s="11">
        <f>StdO_Customers_Residential!Z15+StdO_Customers_Small_Commercial!Z15+StdO_Customers_Lighting!Z15</f>
        <v>0</v>
      </c>
      <c r="AA15" s="2">
        <f>IFERROR(INDEX('Holiday Schedule'!$D$3:$D$24,MATCH(Total_StdO_Customers!A15,'Holiday Schedule'!$C$3:$C$24,0)),0)</f>
        <v>0</v>
      </c>
      <c r="AB15" s="2">
        <f t="shared" si="0"/>
        <v>3</v>
      </c>
      <c r="AC15" s="2">
        <f t="shared" si="1"/>
        <v>1782281</v>
      </c>
      <c r="AD15" s="5">
        <f t="shared" si="2"/>
        <v>733571</v>
      </c>
      <c r="AE15" s="5">
        <f t="shared" si="3"/>
        <v>2515852</v>
      </c>
      <c r="AG15" s="2">
        <f t="shared" si="4"/>
        <v>1</v>
      </c>
      <c r="AH15" s="2">
        <f t="shared" si="5"/>
        <v>2025</v>
      </c>
      <c r="AJ15" s="5">
        <f t="shared" si="6"/>
        <v>129720</v>
      </c>
      <c r="AK15" s="2">
        <f t="shared" si="7"/>
        <v>18</v>
      </c>
    </row>
    <row r="16" spans="1:37">
      <c r="A16" s="4">
        <v>45665</v>
      </c>
      <c r="B16" s="11">
        <f>StdO_Customers_Residential!B16+StdO_Customers_Small_Commercial!B16+StdO_Customers_Lighting!B16</f>
        <v>79451</v>
      </c>
      <c r="C16" s="11">
        <f>StdO_Customers_Residential!C16+StdO_Customers_Small_Commercial!C16+StdO_Customers_Lighting!C16</f>
        <v>77027</v>
      </c>
      <c r="D16" s="11">
        <f>StdO_Customers_Residential!D16+StdO_Customers_Small_Commercial!D16+StdO_Customers_Lighting!D16</f>
        <v>75874</v>
      </c>
      <c r="E16" s="11">
        <f>StdO_Customers_Residential!E16+StdO_Customers_Small_Commercial!E16+StdO_Customers_Lighting!E16</f>
        <v>77628</v>
      </c>
      <c r="F16" s="11">
        <f>StdO_Customers_Residential!F16+StdO_Customers_Small_Commercial!F16+StdO_Customers_Lighting!F16</f>
        <v>82593</v>
      </c>
      <c r="G16" s="11">
        <f>StdO_Customers_Residential!G16+StdO_Customers_Small_Commercial!G16+StdO_Customers_Lighting!G16</f>
        <v>88344</v>
      </c>
      <c r="H16" s="11">
        <f>StdO_Customers_Residential!H16+StdO_Customers_Small_Commercial!H16+StdO_Customers_Lighting!H16</f>
        <v>107432</v>
      </c>
      <c r="I16" s="11">
        <f>StdO_Customers_Residential!I16+StdO_Customers_Small_Commercial!I16+StdO_Customers_Lighting!I16</f>
        <v>111983</v>
      </c>
      <c r="J16" s="11">
        <f>StdO_Customers_Residential!J16+StdO_Customers_Small_Commercial!J16+StdO_Customers_Lighting!J16</f>
        <v>99627</v>
      </c>
      <c r="K16" s="11">
        <f>StdO_Customers_Residential!K16+StdO_Customers_Small_Commercial!K16+StdO_Customers_Lighting!K16</f>
        <v>92894</v>
      </c>
      <c r="L16" s="11">
        <f>StdO_Customers_Residential!L16+StdO_Customers_Small_Commercial!L16+StdO_Customers_Lighting!L16</f>
        <v>92971</v>
      </c>
      <c r="M16" s="11">
        <f>StdO_Customers_Residential!M16+StdO_Customers_Small_Commercial!M16+StdO_Customers_Lighting!M16</f>
        <v>94698</v>
      </c>
      <c r="N16" s="11">
        <f>StdO_Customers_Residential!N16+StdO_Customers_Small_Commercial!N16+StdO_Customers_Lighting!N16</f>
        <v>96651</v>
      </c>
      <c r="O16" s="11">
        <f>StdO_Customers_Residential!O16+StdO_Customers_Small_Commercial!O16+StdO_Customers_Lighting!O16</f>
        <v>101406</v>
      </c>
      <c r="P16" s="11">
        <f>StdO_Customers_Residential!P16+StdO_Customers_Small_Commercial!P16+StdO_Customers_Lighting!P16</f>
        <v>103355</v>
      </c>
      <c r="Q16" s="11">
        <f>StdO_Customers_Residential!Q16+StdO_Customers_Small_Commercial!Q16+StdO_Customers_Lighting!Q16</f>
        <v>115196</v>
      </c>
      <c r="R16" s="11">
        <f>StdO_Customers_Residential!R16+StdO_Customers_Small_Commercial!R16+StdO_Customers_Lighting!R16</f>
        <v>130521</v>
      </c>
      <c r="S16" s="11">
        <f>StdO_Customers_Residential!S16+StdO_Customers_Small_Commercial!S16+StdO_Customers_Lighting!S16</f>
        <v>136505</v>
      </c>
      <c r="T16" s="11">
        <f>StdO_Customers_Residential!T16+StdO_Customers_Small_Commercial!T16+StdO_Customers_Lighting!T16</f>
        <v>135604</v>
      </c>
      <c r="U16" s="11">
        <f>StdO_Customers_Residential!U16+StdO_Customers_Small_Commercial!U16+StdO_Customers_Lighting!U16</f>
        <v>133804</v>
      </c>
      <c r="V16" s="11">
        <f>StdO_Customers_Residential!V16+StdO_Customers_Small_Commercial!V16+StdO_Customers_Lighting!V16</f>
        <v>127546</v>
      </c>
      <c r="W16" s="11">
        <f>StdO_Customers_Residential!W16+StdO_Customers_Small_Commercial!W16+StdO_Customers_Lighting!W16</f>
        <v>114093</v>
      </c>
      <c r="X16" s="11">
        <f>StdO_Customers_Residential!X16+StdO_Customers_Small_Commercial!X16+StdO_Customers_Lighting!X16</f>
        <v>99804</v>
      </c>
      <c r="Y16" s="11">
        <f>StdO_Customers_Residential!Y16+StdO_Customers_Small_Commercial!Y16+StdO_Customers_Lighting!Y16</f>
        <v>91003</v>
      </c>
      <c r="Z16" s="11">
        <f>StdO_Customers_Residential!Z16+StdO_Customers_Small_Commercial!Z16+StdO_Customers_Lighting!Z16</f>
        <v>0</v>
      </c>
      <c r="AA16" s="2">
        <f>IFERROR(INDEX('Holiday Schedule'!$D$3:$D$24,MATCH(Total_StdO_Customers!A16,'Holiday Schedule'!$C$3:$C$24,0)),0)</f>
        <v>0</v>
      </c>
      <c r="AB16" s="2">
        <f t="shared" si="0"/>
        <v>4</v>
      </c>
      <c r="AC16" s="2">
        <f t="shared" si="1"/>
        <v>1786658</v>
      </c>
      <c r="AD16" s="5">
        <f t="shared" si="2"/>
        <v>679352</v>
      </c>
      <c r="AE16" s="5">
        <f t="shared" si="3"/>
        <v>2466010</v>
      </c>
      <c r="AG16" s="2">
        <f t="shared" si="4"/>
        <v>1</v>
      </c>
      <c r="AH16" s="2">
        <f t="shared" si="5"/>
        <v>2025</v>
      </c>
      <c r="AJ16" s="5">
        <f t="shared" si="6"/>
        <v>136505</v>
      </c>
      <c r="AK16" s="2">
        <f t="shared" si="7"/>
        <v>18</v>
      </c>
    </row>
    <row r="17" spans="1:37">
      <c r="A17" s="4">
        <v>45666</v>
      </c>
      <c r="B17" s="11">
        <f>StdO_Customers_Residential!B17+StdO_Customers_Small_Commercial!B17+StdO_Customers_Lighting!B17</f>
        <v>85649</v>
      </c>
      <c r="C17" s="11">
        <f>StdO_Customers_Residential!C17+StdO_Customers_Small_Commercial!C17+StdO_Customers_Lighting!C17</f>
        <v>81787</v>
      </c>
      <c r="D17" s="11">
        <f>StdO_Customers_Residential!D17+StdO_Customers_Small_Commercial!D17+StdO_Customers_Lighting!D17</f>
        <v>80082</v>
      </c>
      <c r="E17" s="11">
        <f>StdO_Customers_Residential!E17+StdO_Customers_Small_Commercial!E17+StdO_Customers_Lighting!E17</f>
        <v>80666</v>
      </c>
      <c r="F17" s="11">
        <f>StdO_Customers_Residential!F17+StdO_Customers_Small_Commercial!F17+StdO_Customers_Lighting!F17</f>
        <v>84969</v>
      </c>
      <c r="G17" s="11">
        <f>StdO_Customers_Residential!G17+StdO_Customers_Small_Commercial!G17+StdO_Customers_Lighting!G17</f>
        <v>92470</v>
      </c>
      <c r="H17" s="11">
        <f>StdO_Customers_Residential!H17+StdO_Customers_Small_Commercial!H17+StdO_Customers_Lighting!H17</f>
        <v>108677</v>
      </c>
      <c r="I17" s="11">
        <f>StdO_Customers_Residential!I17+StdO_Customers_Small_Commercial!I17+StdO_Customers_Lighting!I17</f>
        <v>113344</v>
      </c>
      <c r="J17" s="11">
        <f>StdO_Customers_Residential!J17+StdO_Customers_Small_Commercial!J17+StdO_Customers_Lighting!J17</f>
        <v>105485</v>
      </c>
      <c r="K17" s="11">
        <f>StdO_Customers_Residential!K17+StdO_Customers_Small_Commercial!K17+StdO_Customers_Lighting!K17</f>
        <v>94865</v>
      </c>
      <c r="L17" s="11">
        <f>StdO_Customers_Residential!L17+StdO_Customers_Small_Commercial!L17+StdO_Customers_Lighting!L17</f>
        <v>90227</v>
      </c>
      <c r="M17" s="11">
        <f>StdO_Customers_Residential!M17+StdO_Customers_Small_Commercial!M17+StdO_Customers_Lighting!M17</f>
        <v>83040</v>
      </c>
      <c r="N17" s="11">
        <f>StdO_Customers_Residential!N17+StdO_Customers_Small_Commercial!N17+StdO_Customers_Lighting!N17</f>
        <v>83502</v>
      </c>
      <c r="O17" s="11">
        <f>StdO_Customers_Residential!O17+StdO_Customers_Small_Commercial!O17+StdO_Customers_Lighting!O17</f>
        <v>85588</v>
      </c>
      <c r="P17" s="11">
        <f>StdO_Customers_Residential!P17+StdO_Customers_Small_Commercial!P17+StdO_Customers_Lighting!P17</f>
        <v>94114</v>
      </c>
      <c r="Q17" s="11">
        <f>StdO_Customers_Residential!Q17+StdO_Customers_Small_Commercial!Q17+StdO_Customers_Lighting!Q17</f>
        <v>103920</v>
      </c>
      <c r="R17" s="11">
        <f>StdO_Customers_Residential!R17+StdO_Customers_Small_Commercial!R17+StdO_Customers_Lighting!R17</f>
        <v>118164</v>
      </c>
      <c r="S17" s="11">
        <f>StdO_Customers_Residential!S17+StdO_Customers_Small_Commercial!S17+StdO_Customers_Lighting!S17</f>
        <v>124454</v>
      </c>
      <c r="T17" s="11">
        <f>StdO_Customers_Residential!T17+StdO_Customers_Small_Commercial!T17+StdO_Customers_Lighting!T17</f>
        <v>123698</v>
      </c>
      <c r="U17" s="11">
        <f>StdO_Customers_Residential!U17+StdO_Customers_Small_Commercial!U17+StdO_Customers_Lighting!U17</f>
        <v>120904</v>
      </c>
      <c r="V17" s="11">
        <f>StdO_Customers_Residential!V17+StdO_Customers_Small_Commercial!V17+StdO_Customers_Lighting!V17</f>
        <v>112463</v>
      </c>
      <c r="W17" s="11">
        <f>StdO_Customers_Residential!W17+StdO_Customers_Small_Commercial!W17+StdO_Customers_Lighting!W17</f>
        <v>99690</v>
      </c>
      <c r="X17" s="11">
        <f>StdO_Customers_Residential!X17+StdO_Customers_Small_Commercial!X17+StdO_Customers_Lighting!X17</f>
        <v>86334</v>
      </c>
      <c r="Y17" s="11">
        <f>StdO_Customers_Residential!Y17+StdO_Customers_Small_Commercial!Y17+StdO_Customers_Lighting!Y17</f>
        <v>76590</v>
      </c>
      <c r="Z17" s="11">
        <f>StdO_Customers_Residential!Z17+StdO_Customers_Small_Commercial!Z17+StdO_Customers_Lighting!Z17</f>
        <v>0</v>
      </c>
      <c r="AA17" s="2">
        <f>IFERROR(INDEX('Holiday Schedule'!$D$3:$D$24,MATCH(Total_StdO_Customers!A17,'Holiday Schedule'!$C$3:$C$24,0)),0)</f>
        <v>0</v>
      </c>
      <c r="AB17" s="2">
        <f t="shared" si="0"/>
        <v>5</v>
      </c>
      <c r="AC17" s="2">
        <f t="shared" si="1"/>
        <v>1639792</v>
      </c>
      <c r="AD17" s="5">
        <f t="shared" si="2"/>
        <v>690890</v>
      </c>
      <c r="AE17" s="5">
        <f t="shared" si="3"/>
        <v>2330682</v>
      </c>
      <c r="AG17" s="2">
        <f t="shared" si="4"/>
        <v>1</v>
      </c>
      <c r="AH17" s="2">
        <f t="shared" si="5"/>
        <v>2025</v>
      </c>
      <c r="AJ17" s="5">
        <f t="shared" si="6"/>
        <v>124454</v>
      </c>
      <c r="AK17" s="2">
        <f t="shared" si="7"/>
        <v>18</v>
      </c>
    </row>
    <row r="18" spans="1:37">
      <c r="A18" s="4">
        <v>45667</v>
      </c>
      <c r="B18" s="11">
        <f>StdO_Customers_Residential!B18+StdO_Customers_Small_Commercial!B18+StdO_Customers_Lighting!B18</f>
        <v>73000</v>
      </c>
      <c r="C18" s="11">
        <f>StdO_Customers_Residential!C18+StdO_Customers_Small_Commercial!C18+StdO_Customers_Lighting!C18</f>
        <v>70214</v>
      </c>
      <c r="D18" s="11">
        <f>StdO_Customers_Residential!D18+StdO_Customers_Small_Commercial!D18+StdO_Customers_Lighting!D18</f>
        <v>68722</v>
      </c>
      <c r="E18" s="11">
        <f>StdO_Customers_Residential!E18+StdO_Customers_Small_Commercial!E18+StdO_Customers_Lighting!E18</f>
        <v>69835</v>
      </c>
      <c r="F18" s="11">
        <f>StdO_Customers_Residential!F18+StdO_Customers_Small_Commercial!F18+StdO_Customers_Lighting!F18</f>
        <v>74163</v>
      </c>
      <c r="G18" s="11">
        <f>StdO_Customers_Residential!G18+StdO_Customers_Small_Commercial!G18+StdO_Customers_Lighting!G18</f>
        <v>80906</v>
      </c>
      <c r="H18" s="11">
        <f>StdO_Customers_Residential!H18+StdO_Customers_Small_Commercial!H18+StdO_Customers_Lighting!H18</f>
        <v>96923</v>
      </c>
      <c r="I18" s="11">
        <f>StdO_Customers_Residential!I18+StdO_Customers_Small_Commercial!I18+StdO_Customers_Lighting!I18</f>
        <v>99924</v>
      </c>
      <c r="J18" s="11">
        <f>StdO_Customers_Residential!J18+StdO_Customers_Small_Commercial!J18+StdO_Customers_Lighting!J18</f>
        <v>91418</v>
      </c>
      <c r="K18" s="11">
        <f>StdO_Customers_Residential!K18+StdO_Customers_Small_Commercial!K18+StdO_Customers_Lighting!K18</f>
        <v>79821</v>
      </c>
      <c r="L18" s="11">
        <f>StdO_Customers_Residential!L18+StdO_Customers_Small_Commercial!L18+StdO_Customers_Lighting!L18</f>
        <v>72100</v>
      </c>
      <c r="M18" s="11">
        <f>StdO_Customers_Residential!M18+StdO_Customers_Small_Commercial!M18+StdO_Customers_Lighting!M18</f>
        <v>67009</v>
      </c>
      <c r="N18" s="11">
        <f>StdO_Customers_Residential!N18+StdO_Customers_Small_Commercial!N18+StdO_Customers_Lighting!N18</f>
        <v>61805</v>
      </c>
      <c r="O18" s="11">
        <f>StdO_Customers_Residential!O18+StdO_Customers_Small_Commercial!O18+StdO_Customers_Lighting!O18</f>
        <v>63060</v>
      </c>
      <c r="P18" s="11">
        <f>StdO_Customers_Residential!P18+StdO_Customers_Small_Commercial!P18+StdO_Customers_Lighting!P18</f>
        <v>74189</v>
      </c>
      <c r="Q18" s="11">
        <f>StdO_Customers_Residential!Q18+StdO_Customers_Small_Commercial!Q18+StdO_Customers_Lighting!Q18</f>
        <v>92313</v>
      </c>
      <c r="R18" s="11">
        <f>StdO_Customers_Residential!R18+StdO_Customers_Small_Commercial!R18+StdO_Customers_Lighting!R18</f>
        <v>110024</v>
      </c>
      <c r="S18" s="11">
        <f>StdO_Customers_Residential!S18+StdO_Customers_Small_Commercial!S18+StdO_Customers_Lighting!S18</f>
        <v>121283</v>
      </c>
      <c r="T18" s="11">
        <f>StdO_Customers_Residential!T18+StdO_Customers_Small_Commercial!T18+StdO_Customers_Lighting!T18</f>
        <v>121092</v>
      </c>
      <c r="U18" s="11">
        <f>StdO_Customers_Residential!U18+StdO_Customers_Small_Commercial!U18+StdO_Customers_Lighting!U18</f>
        <v>120361</v>
      </c>
      <c r="V18" s="11">
        <f>StdO_Customers_Residential!V18+StdO_Customers_Small_Commercial!V18+StdO_Customers_Lighting!V18</f>
        <v>113830</v>
      </c>
      <c r="W18" s="11">
        <f>StdO_Customers_Residential!W18+StdO_Customers_Small_Commercial!W18+StdO_Customers_Lighting!W18</f>
        <v>108977</v>
      </c>
      <c r="X18" s="11">
        <f>StdO_Customers_Residential!X18+StdO_Customers_Small_Commercial!X18+StdO_Customers_Lighting!X18</f>
        <v>96386</v>
      </c>
      <c r="Y18" s="11">
        <f>StdO_Customers_Residential!Y18+StdO_Customers_Small_Commercial!Y18+StdO_Customers_Lighting!Y18</f>
        <v>87818</v>
      </c>
      <c r="Z18" s="11">
        <f>StdO_Customers_Residential!Z18+StdO_Customers_Small_Commercial!Z18+StdO_Customers_Lighting!Z18</f>
        <v>0</v>
      </c>
      <c r="AA18" s="2">
        <f>IFERROR(INDEX('Holiday Schedule'!$D$3:$D$24,MATCH(Total_StdO_Customers!A18,'Holiday Schedule'!$C$3:$C$24,0)),0)</f>
        <v>0</v>
      </c>
      <c r="AB18" s="2">
        <f t="shared" si="0"/>
        <v>6</v>
      </c>
      <c r="AC18" s="2">
        <f t="shared" si="1"/>
        <v>1493592</v>
      </c>
      <c r="AD18" s="5">
        <f t="shared" si="2"/>
        <v>621581</v>
      </c>
      <c r="AE18" s="5">
        <f t="shared" si="3"/>
        <v>2115173</v>
      </c>
      <c r="AG18" s="2">
        <f t="shared" si="4"/>
        <v>1</v>
      </c>
      <c r="AH18" s="2">
        <f t="shared" si="5"/>
        <v>2025</v>
      </c>
      <c r="AJ18" s="5">
        <f t="shared" si="6"/>
        <v>121283</v>
      </c>
      <c r="AK18" s="2">
        <f t="shared" si="7"/>
        <v>18</v>
      </c>
    </row>
    <row r="19" spans="1:37">
      <c r="A19" s="4">
        <v>45668</v>
      </c>
      <c r="B19" s="11">
        <f>StdO_Customers_Residential!B19+StdO_Customers_Small_Commercial!B19+StdO_Customers_Lighting!B19</f>
        <v>83059</v>
      </c>
      <c r="C19" s="11">
        <f>StdO_Customers_Residential!C19+StdO_Customers_Small_Commercial!C19+StdO_Customers_Lighting!C19</f>
        <v>80770</v>
      </c>
      <c r="D19" s="11">
        <f>StdO_Customers_Residential!D19+StdO_Customers_Small_Commercial!D19+StdO_Customers_Lighting!D19</f>
        <v>78758</v>
      </c>
      <c r="E19" s="11">
        <f>StdO_Customers_Residential!E19+StdO_Customers_Small_Commercial!E19+StdO_Customers_Lighting!E19</f>
        <v>79086</v>
      </c>
      <c r="F19" s="11">
        <f>StdO_Customers_Residential!F19+StdO_Customers_Small_Commercial!F19+StdO_Customers_Lighting!F19</f>
        <v>82662</v>
      </c>
      <c r="G19" s="11">
        <f>StdO_Customers_Residential!G19+StdO_Customers_Small_Commercial!G19+StdO_Customers_Lighting!G19</f>
        <v>86019</v>
      </c>
      <c r="H19" s="11">
        <f>StdO_Customers_Residential!H19+StdO_Customers_Small_Commercial!H19+StdO_Customers_Lighting!H19</f>
        <v>94205</v>
      </c>
      <c r="I19" s="11">
        <f>StdO_Customers_Residential!I19+StdO_Customers_Small_Commercial!I19+StdO_Customers_Lighting!I19</f>
        <v>101206</v>
      </c>
      <c r="J19" s="11">
        <f>StdO_Customers_Residential!J19+StdO_Customers_Small_Commercial!J19+StdO_Customers_Lighting!J19</f>
        <v>106790</v>
      </c>
      <c r="K19" s="11">
        <f>StdO_Customers_Residential!K19+StdO_Customers_Small_Commercial!K19+StdO_Customers_Lighting!K19</f>
        <v>110428</v>
      </c>
      <c r="L19" s="11">
        <f>StdO_Customers_Residential!L19+StdO_Customers_Small_Commercial!L19+StdO_Customers_Lighting!L19</f>
        <v>111173</v>
      </c>
      <c r="M19" s="11">
        <f>StdO_Customers_Residential!M19+StdO_Customers_Small_Commercial!M19+StdO_Customers_Lighting!M19</f>
        <v>111523</v>
      </c>
      <c r="N19" s="11">
        <f>StdO_Customers_Residential!N19+StdO_Customers_Small_Commercial!N19+StdO_Customers_Lighting!N19</f>
        <v>110123</v>
      </c>
      <c r="O19" s="11">
        <f>StdO_Customers_Residential!O19+StdO_Customers_Small_Commercial!O19+StdO_Customers_Lighting!O19</f>
        <v>108045</v>
      </c>
      <c r="P19" s="11">
        <f>StdO_Customers_Residential!P19+StdO_Customers_Small_Commercial!P19+StdO_Customers_Lighting!P19</f>
        <v>105925</v>
      </c>
      <c r="Q19" s="11">
        <f>StdO_Customers_Residential!Q19+StdO_Customers_Small_Commercial!Q19+StdO_Customers_Lighting!Q19</f>
        <v>109548</v>
      </c>
      <c r="R19" s="11">
        <f>StdO_Customers_Residential!R19+StdO_Customers_Small_Commercial!R19+StdO_Customers_Lighting!R19</f>
        <v>121722</v>
      </c>
      <c r="S19" s="11">
        <f>StdO_Customers_Residential!S19+StdO_Customers_Small_Commercial!S19+StdO_Customers_Lighting!S19</f>
        <v>125791</v>
      </c>
      <c r="T19" s="11">
        <f>StdO_Customers_Residential!T19+StdO_Customers_Small_Commercial!T19+StdO_Customers_Lighting!T19</f>
        <v>123914</v>
      </c>
      <c r="U19" s="11">
        <f>StdO_Customers_Residential!U19+StdO_Customers_Small_Commercial!U19+StdO_Customers_Lighting!U19</f>
        <v>120583</v>
      </c>
      <c r="V19" s="11">
        <f>StdO_Customers_Residential!V19+StdO_Customers_Small_Commercial!V19+StdO_Customers_Lighting!V19</f>
        <v>111387</v>
      </c>
      <c r="W19" s="11">
        <f>StdO_Customers_Residential!W19+StdO_Customers_Small_Commercial!W19+StdO_Customers_Lighting!W19</f>
        <v>101713</v>
      </c>
      <c r="X19" s="11">
        <f>StdO_Customers_Residential!X19+StdO_Customers_Small_Commercial!X19+StdO_Customers_Lighting!X19</f>
        <v>90399</v>
      </c>
      <c r="Y19" s="11">
        <f>StdO_Customers_Residential!Y19+StdO_Customers_Small_Commercial!Y19+StdO_Customers_Lighting!Y19</f>
        <v>83772</v>
      </c>
      <c r="Z19" s="11">
        <f>StdO_Customers_Residential!Z19+StdO_Customers_Small_Commercial!Z19+StdO_Customers_Lighting!Z19</f>
        <v>0</v>
      </c>
      <c r="AA19" s="2">
        <f>IFERROR(INDEX('Holiday Schedule'!$D$3:$D$24,MATCH(Total_StdO_Customers!A19,'Holiday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2438601</v>
      </c>
      <c r="AE19" s="5">
        <f t="shared" si="3"/>
        <v>2438601</v>
      </c>
      <c r="AG19" s="2">
        <f t="shared" si="4"/>
        <v>1</v>
      </c>
      <c r="AH19" s="2">
        <f t="shared" si="5"/>
        <v>2025</v>
      </c>
      <c r="AJ19" s="5">
        <f t="shared" si="6"/>
        <v>125791</v>
      </c>
      <c r="AK19" s="2">
        <f t="shared" si="7"/>
        <v>18</v>
      </c>
    </row>
    <row r="20" spans="1:37">
      <c r="A20" s="4">
        <v>45669</v>
      </c>
      <c r="B20" s="11">
        <f>StdO_Customers_Residential!B20+StdO_Customers_Small_Commercial!B20+StdO_Customers_Lighting!B20</f>
        <v>81808</v>
      </c>
      <c r="C20" s="11">
        <f>StdO_Customers_Residential!C20+StdO_Customers_Small_Commercial!C20+StdO_Customers_Lighting!C20</f>
        <v>76865</v>
      </c>
      <c r="D20" s="11">
        <f>StdO_Customers_Residential!D20+StdO_Customers_Small_Commercial!D20+StdO_Customers_Lighting!D20</f>
        <v>75358</v>
      </c>
      <c r="E20" s="11">
        <f>StdO_Customers_Residential!E20+StdO_Customers_Small_Commercial!E20+StdO_Customers_Lighting!E20</f>
        <v>75988</v>
      </c>
      <c r="F20" s="11">
        <f>StdO_Customers_Residential!F20+StdO_Customers_Small_Commercial!F20+StdO_Customers_Lighting!F20</f>
        <v>76080</v>
      </c>
      <c r="G20" s="11">
        <f>StdO_Customers_Residential!G20+StdO_Customers_Small_Commercial!G20+StdO_Customers_Lighting!G20</f>
        <v>77248</v>
      </c>
      <c r="H20" s="11">
        <f>StdO_Customers_Residential!H20+StdO_Customers_Small_Commercial!H20+StdO_Customers_Lighting!H20</f>
        <v>88610</v>
      </c>
      <c r="I20" s="11">
        <f>StdO_Customers_Residential!I20+StdO_Customers_Small_Commercial!I20+StdO_Customers_Lighting!I20</f>
        <v>95664</v>
      </c>
      <c r="J20" s="11">
        <f>StdO_Customers_Residential!J20+StdO_Customers_Small_Commercial!J20+StdO_Customers_Lighting!J20</f>
        <v>102775</v>
      </c>
      <c r="K20" s="11">
        <f>StdO_Customers_Residential!K20+StdO_Customers_Small_Commercial!K20+StdO_Customers_Lighting!K20</f>
        <v>106239</v>
      </c>
      <c r="L20" s="11">
        <f>StdO_Customers_Residential!L20+StdO_Customers_Small_Commercial!L20+StdO_Customers_Lighting!L20</f>
        <v>104984</v>
      </c>
      <c r="M20" s="11">
        <f>StdO_Customers_Residential!M20+StdO_Customers_Small_Commercial!M20+StdO_Customers_Lighting!M20</f>
        <v>104904</v>
      </c>
      <c r="N20" s="11">
        <f>StdO_Customers_Residential!N20+StdO_Customers_Small_Commercial!N20+StdO_Customers_Lighting!N20</f>
        <v>105855</v>
      </c>
      <c r="O20" s="11">
        <f>StdO_Customers_Residential!O20+StdO_Customers_Small_Commercial!O20+StdO_Customers_Lighting!O20</f>
        <v>102516</v>
      </c>
      <c r="P20" s="11">
        <f>StdO_Customers_Residential!P20+StdO_Customers_Small_Commercial!P20+StdO_Customers_Lighting!P20</f>
        <v>100610</v>
      </c>
      <c r="Q20" s="11">
        <f>StdO_Customers_Residential!Q20+StdO_Customers_Small_Commercial!Q20+StdO_Customers_Lighting!Q20</f>
        <v>106897</v>
      </c>
      <c r="R20" s="11">
        <f>StdO_Customers_Residential!R20+StdO_Customers_Small_Commercial!R20+StdO_Customers_Lighting!R20</f>
        <v>126656</v>
      </c>
      <c r="S20" s="11">
        <f>StdO_Customers_Residential!S20+StdO_Customers_Small_Commercial!S20+StdO_Customers_Lighting!S20</f>
        <v>137426</v>
      </c>
      <c r="T20" s="11">
        <f>StdO_Customers_Residential!T20+StdO_Customers_Small_Commercial!T20+StdO_Customers_Lighting!T20</f>
        <v>135945</v>
      </c>
      <c r="U20" s="11">
        <f>StdO_Customers_Residential!U20+StdO_Customers_Small_Commercial!U20+StdO_Customers_Lighting!U20</f>
        <v>134755</v>
      </c>
      <c r="V20" s="11">
        <f>StdO_Customers_Residential!V20+StdO_Customers_Small_Commercial!V20+StdO_Customers_Lighting!V20</f>
        <v>125635</v>
      </c>
      <c r="W20" s="11">
        <f>StdO_Customers_Residential!W20+StdO_Customers_Small_Commercial!W20+StdO_Customers_Lighting!W20</f>
        <v>113686</v>
      </c>
      <c r="X20" s="11">
        <f>StdO_Customers_Residential!X20+StdO_Customers_Small_Commercial!X20+StdO_Customers_Lighting!X20</f>
        <v>101968</v>
      </c>
      <c r="Y20" s="11">
        <f>StdO_Customers_Residential!Y20+StdO_Customers_Small_Commercial!Y20+StdO_Customers_Lighting!Y20</f>
        <v>93463</v>
      </c>
      <c r="Z20" s="11">
        <f>StdO_Customers_Residential!Z20+StdO_Customers_Small_Commercial!Z20+StdO_Customers_Lighting!Z20</f>
        <v>0</v>
      </c>
      <c r="AA20" s="2">
        <f>IFERROR(INDEX('Holiday Schedule'!$D$3:$D$24,MATCH(Total_StdO_Customers!A20,'Holiday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2451935</v>
      </c>
      <c r="AE20" s="5">
        <f t="shared" si="3"/>
        <v>2451935</v>
      </c>
      <c r="AG20" s="2">
        <f t="shared" si="4"/>
        <v>1</v>
      </c>
      <c r="AH20" s="2">
        <f t="shared" si="5"/>
        <v>2025</v>
      </c>
      <c r="AJ20" s="5">
        <f t="shared" si="6"/>
        <v>137426</v>
      </c>
      <c r="AK20" s="2">
        <f t="shared" si="7"/>
        <v>18</v>
      </c>
    </row>
    <row r="21" spans="1:37">
      <c r="A21" s="4">
        <v>45670</v>
      </c>
      <c r="B21" s="11">
        <f>StdO_Customers_Residential!B21+StdO_Customers_Small_Commercial!B21+StdO_Customers_Lighting!B21</f>
        <v>89721</v>
      </c>
      <c r="C21" s="11">
        <f>StdO_Customers_Residential!C21+StdO_Customers_Small_Commercial!C21+StdO_Customers_Lighting!C21</f>
        <v>85968</v>
      </c>
      <c r="D21" s="11">
        <f>StdO_Customers_Residential!D21+StdO_Customers_Small_Commercial!D21+StdO_Customers_Lighting!D21</f>
        <v>85764</v>
      </c>
      <c r="E21" s="11">
        <f>StdO_Customers_Residential!E21+StdO_Customers_Small_Commercial!E21+StdO_Customers_Lighting!E21</f>
        <v>86174</v>
      </c>
      <c r="F21" s="11">
        <f>StdO_Customers_Residential!F21+StdO_Customers_Small_Commercial!F21+StdO_Customers_Lighting!F21</f>
        <v>89909</v>
      </c>
      <c r="G21" s="11">
        <f>StdO_Customers_Residential!G21+StdO_Customers_Small_Commercial!G21+StdO_Customers_Lighting!G21</f>
        <v>97325</v>
      </c>
      <c r="H21" s="11">
        <f>StdO_Customers_Residential!H21+StdO_Customers_Small_Commercial!H21+StdO_Customers_Lighting!H21</f>
        <v>114444</v>
      </c>
      <c r="I21" s="11">
        <f>StdO_Customers_Residential!I21+StdO_Customers_Small_Commercial!I21+StdO_Customers_Lighting!I21</f>
        <v>121092</v>
      </c>
      <c r="J21" s="11">
        <f>StdO_Customers_Residential!J21+StdO_Customers_Small_Commercial!J21+StdO_Customers_Lighting!J21</f>
        <v>116168</v>
      </c>
      <c r="K21" s="11">
        <f>StdO_Customers_Residential!K21+StdO_Customers_Small_Commercial!K21+StdO_Customers_Lighting!K21</f>
        <v>108193</v>
      </c>
      <c r="L21" s="11">
        <f>StdO_Customers_Residential!L21+StdO_Customers_Small_Commercial!L21+StdO_Customers_Lighting!L21</f>
        <v>100903</v>
      </c>
      <c r="M21" s="11">
        <f>StdO_Customers_Residential!M21+StdO_Customers_Small_Commercial!M21+StdO_Customers_Lighting!M21</f>
        <v>92846</v>
      </c>
      <c r="N21" s="11">
        <f>StdO_Customers_Residential!N21+StdO_Customers_Small_Commercial!N21+StdO_Customers_Lighting!N21</f>
        <v>87753</v>
      </c>
      <c r="O21" s="11">
        <f>StdO_Customers_Residential!O21+StdO_Customers_Small_Commercial!O21+StdO_Customers_Lighting!O21</f>
        <v>87763</v>
      </c>
      <c r="P21" s="11">
        <f>StdO_Customers_Residential!P21+StdO_Customers_Small_Commercial!P21+StdO_Customers_Lighting!P21</f>
        <v>94977</v>
      </c>
      <c r="Q21" s="11">
        <f>StdO_Customers_Residential!Q21+StdO_Customers_Small_Commercial!Q21+StdO_Customers_Lighting!Q21</f>
        <v>107065</v>
      </c>
      <c r="R21" s="11">
        <f>StdO_Customers_Residential!R21+StdO_Customers_Small_Commercial!R21+StdO_Customers_Lighting!R21</f>
        <v>122856</v>
      </c>
      <c r="S21" s="11">
        <f>StdO_Customers_Residential!S21+StdO_Customers_Small_Commercial!S21+StdO_Customers_Lighting!S21</f>
        <v>133719</v>
      </c>
      <c r="T21" s="11">
        <f>StdO_Customers_Residential!T21+StdO_Customers_Small_Commercial!T21+StdO_Customers_Lighting!T21</f>
        <v>133325</v>
      </c>
      <c r="U21" s="11">
        <f>StdO_Customers_Residential!U21+StdO_Customers_Small_Commercial!U21+StdO_Customers_Lighting!U21</f>
        <v>130007</v>
      </c>
      <c r="V21" s="11">
        <f>StdO_Customers_Residential!V21+StdO_Customers_Small_Commercial!V21+StdO_Customers_Lighting!V21</f>
        <v>122039</v>
      </c>
      <c r="W21" s="11">
        <f>StdO_Customers_Residential!W21+StdO_Customers_Small_Commercial!W21+StdO_Customers_Lighting!W21</f>
        <v>110714</v>
      </c>
      <c r="X21" s="11">
        <f>StdO_Customers_Residential!X21+StdO_Customers_Small_Commercial!X21+StdO_Customers_Lighting!X21</f>
        <v>97917</v>
      </c>
      <c r="Y21" s="11">
        <f>StdO_Customers_Residential!Y21+StdO_Customers_Small_Commercial!Y21+StdO_Customers_Lighting!Y21</f>
        <v>89295</v>
      </c>
      <c r="Z21" s="11">
        <f>StdO_Customers_Residential!Z21+StdO_Customers_Small_Commercial!Z21+StdO_Customers_Lighting!Z21</f>
        <v>0</v>
      </c>
      <c r="AA21" s="2">
        <f>IFERROR(INDEX('Holiday Schedule'!$D$3:$D$24,MATCH(Total_StdO_Customers!A21,'Holiday Schedule'!$C$3:$C$24,0)),0)</f>
        <v>0</v>
      </c>
      <c r="AB21" s="2">
        <f t="shared" si="0"/>
        <v>2</v>
      </c>
      <c r="AC21" s="2">
        <f t="shared" si="1"/>
        <v>1767337</v>
      </c>
      <c r="AD21" s="5">
        <f t="shared" si="2"/>
        <v>738600</v>
      </c>
      <c r="AE21" s="5">
        <f t="shared" si="3"/>
        <v>2505937</v>
      </c>
      <c r="AG21" s="2">
        <f t="shared" si="4"/>
        <v>1</v>
      </c>
      <c r="AH21" s="2">
        <f t="shared" si="5"/>
        <v>2025</v>
      </c>
      <c r="AJ21" s="5">
        <f t="shared" si="6"/>
        <v>133719</v>
      </c>
      <c r="AK21" s="2">
        <f t="shared" si="7"/>
        <v>18</v>
      </c>
    </row>
    <row r="22" spans="1:37">
      <c r="A22" s="4">
        <v>45671</v>
      </c>
      <c r="B22" s="11">
        <f>StdO_Customers_Residential!B22+StdO_Customers_Small_Commercial!B22+StdO_Customers_Lighting!B22</f>
        <v>84516</v>
      </c>
      <c r="C22" s="11">
        <f>StdO_Customers_Residential!C22+StdO_Customers_Small_Commercial!C22+StdO_Customers_Lighting!C22</f>
        <v>81792</v>
      </c>
      <c r="D22" s="11">
        <f>StdO_Customers_Residential!D22+StdO_Customers_Small_Commercial!D22+StdO_Customers_Lighting!D22</f>
        <v>80982</v>
      </c>
      <c r="E22" s="11">
        <f>StdO_Customers_Residential!E22+StdO_Customers_Small_Commercial!E22+StdO_Customers_Lighting!E22</f>
        <v>81012</v>
      </c>
      <c r="F22" s="11">
        <f>StdO_Customers_Residential!F22+StdO_Customers_Small_Commercial!F22+StdO_Customers_Lighting!F22</f>
        <v>85460</v>
      </c>
      <c r="G22" s="11">
        <f>StdO_Customers_Residential!G22+StdO_Customers_Small_Commercial!G22+StdO_Customers_Lighting!G22</f>
        <v>92659</v>
      </c>
      <c r="H22" s="11">
        <f>StdO_Customers_Residential!H22+StdO_Customers_Small_Commercial!H22+StdO_Customers_Lighting!H22</f>
        <v>110002</v>
      </c>
      <c r="I22" s="11">
        <f>StdO_Customers_Residential!I22+StdO_Customers_Small_Commercial!I22+StdO_Customers_Lighting!I22</f>
        <v>114342</v>
      </c>
      <c r="J22" s="11">
        <f>StdO_Customers_Residential!J22+StdO_Customers_Small_Commercial!J22+StdO_Customers_Lighting!J22</f>
        <v>108286</v>
      </c>
      <c r="K22" s="11">
        <f>StdO_Customers_Residential!K22+StdO_Customers_Small_Commercial!K22+StdO_Customers_Lighting!K22</f>
        <v>97868</v>
      </c>
      <c r="L22" s="11">
        <f>StdO_Customers_Residential!L22+StdO_Customers_Small_Commercial!L22+StdO_Customers_Lighting!L22</f>
        <v>86627</v>
      </c>
      <c r="M22" s="11">
        <f>StdO_Customers_Residential!M22+StdO_Customers_Small_Commercial!M22+StdO_Customers_Lighting!M22</f>
        <v>78118</v>
      </c>
      <c r="N22" s="11">
        <f>StdO_Customers_Residential!N22+StdO_Customers_Small_Commercial!N22+StdO_Customers_Lighting!N22</f>
        <v>89822</v>
      </c>
      <c r="O22" s="11">
        <f>StdO_Customers_Residential!O22+StdO_Customers_Small_Commercial!O22+StdO_Customers_Lighting!O22</f>
        <v>91185</v>
      </c>
      <c r="P22" s="11">
        <f>StdO_Customers_Residential!P22+StdO_Customers_Small_Commercial!P22+StdO_Customers_Lighting!P22</f>
        <v>92707</v>
      </c>
      <c r="Q22" s="11">
        <f>StdO_Customers_Residential!Q22+StdO_Customers_Small_Commercial!Q22+StdO_Customers_Lighting!Q22</f>
        <v>102001</v>
      </c>
      <c r="R22" s="11">
        <f>StdO_Customers_Residential!R22+StdO_Customers_Small_Commercial!R22+StdO_Customers_Lighting!R22</f>
        <v>117115</v>
      </c>
      <c r="S22" s="11">
        <f>StdO_Customers_Residential!S22+StdO_Customers_Small_Commercial!S22+StdO_Customers_Lighting!S22</f>
        <v>124514</v>
      </c>
      <c r="T22" s="11">
        <f>StdO_Customers_Residential!T22+StdO_Customers_Small_Commercial!T22+StdO_Customers_Lighting!T22</f>
        <v>124061</v>
      </c>
      <c r="U22" s="11">
        <f>StdO_Customers_Residential!U22+StdO_Customers_Small_Commercial!U22+StdO_Customers_Lighting!U22</f>
        <v>123813</v>
      </c>
      <c r="V22" s="11">
        <f>StdO_Customers_Residential!V22+StdO_Customers_Small_Commercial!V22+StdO_Customers_Lighting!V22</f>
        <v>113312</v>
      </c>
      <c r="W22" s="11">
        <f>StdO_Customers_Residential!W22+StdO_Customers_Small_Commercial!W22+StdO_Customers_Lighting!W22</f>
        <v>101336</v>
      </c>
      <c r="X22" s="11">
        <f>StdO_Customers_Residential!X22+StdO_Customers_Small_Commercial!X22+StdO_Customers_Lighting!X22</f>
        <v>88404</v>
      </c>
      <c r="Y22" s="11">
        <f>StdO_Customers_Residential!Y22+StdO_Customers_Small_Commercial!Y22+StdO_Customers_Lighting!Y22</f>
        <v>81855</v>
      </c>
      <c r="Z22" s="11">
        <f>StdO_Customers_Residential!Z22+StdO_Customers_Small_Commercial!Z22+StdO_Customers_Lighting!Z22</f>
        <v>0</v>
      </c>
      <c r="AA22" s="2">
        <f>IFERROR(INDEX('Holiday Schedule'!$D$3:$D$24,MATCH(Total_StdO_Customers!A22,'Holiday Schedule'!$C$3:$C$24,0)),0)</f>
        <v>0</v>
      </c>
      <c r="AB22" s="2">
        <f t="shared" si="0"/>
        <v>3</v>
      </c>
      <c r="AC22" s="2">
        <f t="shared" si="1"/>
        <v>1653511</v>
      </c>
      <c r="AD22" s="5">
        <f t="shared" si="2"/>
        <v>698278</v>
      </c>
      <c r="AE22" s="5">
        <f t="shared" si="3"/>
        <v>2351789</v>
      </c>
      <c r="AG22" s="2">
        <f t="shared" si="4"/>
        <v>1</v>
      </c>
      <c r="AH22" s="2">
        <f t="shared" si="5"/>
        <v>2025</v>
      </c>
      <c r="AJ22" s="5">
        <f t="shared" si="6"/>
        <v>124514</v>
      </c>
      <c r="AK22" s="2">
        <f t="shared" si="7"/>
        <v>18</v>
      </c>
    </row>
    <row r="23" spans="1:37">
      <c r="A23" s="4">
        <v>45672</v>
      </c>
      <c r="B23" s="11">
        <f>StdO_Customers_Residential!B23+StdO_Customers_Small_Commercial!B23+StdO_Customers_Lighting!B23</f>
        <v>78714</v>
      </c>
      <c r="C23" s="11">
        <f>StdO_Customers_Residential!C23+StdO_Customers_Small_Commercial!C23+StdO_Customers_Lighting!C23</f>
        <v>77039</v>
      </c>
      <c r="D23" s="11">
        <f>StdO_Customers_Residential!D23+StdO_Customers_Small_Commercial!D23+StdO_Customers_Lighting!D23</f>
        <v>76050</v>
      </c>
      <c r="E23" s="11">
        <f>StdO_Customers_Residential!E23+StdO_Customers_Small_Commercial!E23+StdO_Customers_Lighting!E23</f>
        <v>76468</v>
      </c>
      <c r="F23" s="11">
        <f>StdO_Customers_Residential!F23+StdO_Customers_Small_Commercial!F23+StdO_Customers_Lighting!F23</f>
        <v>83095</v>
      </c>
      <c r="G23" s="11">
        <f>StdO_Customers_Residential!G23+StdO_Customers_Small_Commercial!G23+StdO_Customers_Lighting!G23</f>
        <v>90157</v>
      </c>
      <c r="H23" s="11">
        <f>StdO_Customers_Residential!H23+StdO_Customers_Small_Commercial!H23+StdO_Customers_Lighting!H23</f>
        <v>105544</v>
      </c>
      <c r="I23" s="11">
        <f>StdO_Customers_Residential!I23+StdO_Customers_Small_Commercial!I23+StdO_Customers_Lighting!I23</f>
        <v>109308</v>
      </c>
      <c r="J23" s="11">
        <f>StdO_Customers_Residential!J23+StdO_Customers_Small_Commercial!J23+StdO_Customers_Lighting!J23</f>
        <v>104667</v>
      </c>
      <c r="K23" s="11">
        <f>StdO_Customers_Residential!K23+StdO_Customers_Small_Commercial!K23+StdO_Customers_Lighting!K23</f>
        <v>96794</v>
      </c>
      <c r="L23" s="11">
        <f>StdO_Customers_Residential!L23+StdO_Customers_Small_Commercial!L23+StdO_Customers_Lighting!L23</f>
        <v>91572</v>
      </c>
      <c r="M23" s="11">
        <f>StdO_Customers_Residential!M23+StdO_Customers_Small_Commercial!M23+StdO_Customers_Lighting!M23</f>
        <v>87577</v>
      </c>
      <c r="N23" s="11">
        <f>StdO_Customers_Residential!N23+StdO_Customers_Small_Commercial!N23+StdO_Customers_Lighting!N23</f>
        <v>90262</v>
      </c>
      <c r="O23" s="11">
        <f>StdO_Customers_Residential!O23+StdO_Customers_Small_Commercial!O23+StdO_Customers_Lighting!O23</f>
        <v>91719</v>
      </c>
      <c r="P23" s="11">
        <f>StdO_Customers_Residential!P23+StdO_Customers_Small_Commercial!P23+StdO_Customers_Lighting!P23</f>
        <v>93088</v>
      </c>
      <c r="Q23" s="11">
        <f>StdO_Customers_Residential!Q23+StdO_Customers_Small_Commercial!Q23+StdO_Customers_Lighting!Q23</f>
        <v>108557</v>
      </c>
      <c r="R23" s="11">
        <f>StdO_Customers_Residential!R23+StdO_Customers_Small_Commercial!R23+StdO_Customers_Lighting!R23</f>
        <v>125984</v>
      </c>
      <c r="S23" s="11">
        <f>StdO_Customers_Residential!S23+StdO_Customers_Small_Commercial!S23+StdO_Customers_Lighting!S23</f>
        <v>138154</v>
      </c>
      <c r="T23" s="11">
        <f>StdO_Customers_Residential!T23+StdO_Customers_Small_Commercial!T23+StdO_Customers_Lighting!T23</f>
        <v>136152</v>
      </c>
      <c r="U23" s="11">
        <f>StdO_Customers_Residential!U23+StdO_Customers_Small_Commercial!U23+StdO_Customers_Lighting!U23</f>
        <v>134780</v>
      </c>
      <c r="V23" s="11">
        <f>StdO_Customers_Residential!V23+StdO_Customers_Small_Commercial!V23+StdO_Customers_Lighting!V23</f>
        <v>127886</v>
      </c>
      <c r="W23" s="11">
        <f>StdO_Customers_Residential!W23+StdO_Customers_Small_Commercial!W23+StdO_Customers_Lighting!W23</f>
        <v>119587</v>
      </c>
      <c r="X23" s="11">
        <f>StdO_Customers_Residential!X23+StdO_Customers_Small_Commercial!X23+StdO_Customers_Lighting!X23</f>
        <v>103957</v>
      </c>
      <c r="Y23" s="11">
        <f>StdO_Customers_Residential!Y23+StdO_Customers_Small_Commercial!Y23+StdO_Customers_Lighting!Y23</f>
        <v>93267</v>
      </c>
      <c r="Z23" s="11">
        <f>StdO_Customers_Residential!Z23+StdO_Customers_Small_Commercial!Z23+StdO_Customers_Lighting!Z23</f>
        <v>0</v>
      </c>
      <c r="AA23" s="2">
        <f>IFERROR(INDEX('Holiday Schedule'!$D$3:$D$24,MATCH(Total_StdO_Customers!A23,'Holiday Schedule'!$C$3:$C$24,0)),0)</f>
        <v>0</v>
      </c>
      <c r="AB23" s="2">
        <f t="shared" si="0"/>
        <v>4</v>
      </c>
      <c r="AC23" s="2">
        <f t="shared" si="1"/>
        <v>1760044</v>
      </c>
      <c r="AD23" s="5">
        <f t="shared" si="2"/>
        <v>680334</v>
      </c>
      <c r="AE23" s="5">
        <f t="shared" si="3"/>
        <v>2440378</v>
      </c>
      <c r="AG23" s="2">
        <f t="shared" si="4"/>
        <v>1</v>
      </c>
      <c r="AH23" s="2">
        <f t="shared" si="5"/>
        <v>2025</v>
      </c>
      <c r="AJ23" s="5">
        <f t="shared" si="6"/>
        <v>138154</v>
      </c>
      <c r="AK23" s="2">
        <f t="shared" si="7"/>
        <v>18</v>
      </c>
    </row>
    <row r="24" spans="1:37">
      <c r="A24" s="4">
        <v>45673</v>
      </c>
      <c r="B24" s="11">
        <f>StdO_Customers_Residential!B24+StdO_Customers_Small_Commercial!B24+StdO_Customers_Lighting!B24</f>
        <v>90534</v>
      </c>
      <c r="C24" s="11">
        <f>StdO_Customers_Residential!C24+StdO_Customers_Small_Commercial!C24+StdO_Customers_Lighting!C24</f>
        <v>85428</v>
      </c>
      <c r="D24" s="11">
        <f>StdO_Customers_Residential!D24+StdO_Customers_Small_Commercial!D24+StdO_Customers_Lighting!D24</f>
        <v>84287</v>
      </c>
      <c r="E24" s="11">
        <f>StdO_Customers_Residential!E24+StdO_Customers_Small_Commercial!E24+StdO_Customers_Lighting!E24</f>
        <v>87265</v>
      </c>
      <c r="F24" s="11">
        <f>StdO_Customers_Residential!F24+StdO_Customers_Small_Commercial!F24+StdO_Customers_Lighting!F24</f>
        <v>93565</v>
      </c>
      <c r="G24" s="11">
        <f>StdO_Customers_Residential!G24+StdO_Customers_Small_Commercial!G24+StdO_Customers_Lighting!G24</f>
        <v>100696</v>
      </c>
      <c r="H24" s="11">
        <f>StdO_Customers_Residential!H24+StdO_Customers_Small_Commercial!H24+StdO_Customers_Lighting!H24</f>
        <v>118636</v>
      </c>
      <c r="I24" s="11">
        <f>StdO_Customers_Residential!I24+StdO_Customers_Small_Commercial!I24+StdO_Customers_Lighting!I24</f>
        <v>123100</v>
      </c>
      <c r="J24" s="11">
        <f>StdO_Customers_Residential!J24+StdO_Customers_Small_Commercial!J24+StdO_Customers_Lighting!J24</f>
        <v>111164</v>
      </c>
      <c r="K24" s="11">
        <f>StdO_Customers_Residential!K24+StdO_Customers_Small_Commercial!K24+StdO_Customers_Lighting!K24</f>
        <v>89723</v>
      </c>
      <c r="L24" s="11">
        <f>StdO_Customers_Residential!L24+StdO_Customers_Small_Commercial!L24+StdO_Customers_Lighting!L24</f>
        <v>82407</v>
      </c>
      <c r="M24" s="11">
        <f>StdO_Customers_Residential!M24+StdO_Customers_Small_Commercial!M24+StdO_Customers_Lighting!M24</f>
        <v>78735</v>
      </c>
      <c r="N24" s="11">
        <f>StdO_Customers_Residential!N24+StdO_Customers_Small_Commercial!N24+StdO_Customers_Lighting!N24</f>
        <v>79232</v>
      </c>
      <c r="O24" s="11">
        <f>StdO_Customers_Residential!O24+StdO_Customers_Small_Commercial!O24+StdO_Customers_Lighting!O24</f>
        <v>85213</v>
      </c>
      <c r="P24" s="11">
        <f>StdO_Customers_Residential!P24+StdO_Customers_Small_Commercial!P24+StdO_Customers_Lighting!P24</f>
        <v>95881</v>
      </c>
      <c r="Q24" s="11">
        <f>StdO_Customers_Residential!Q24+StdO_Customers_Small_Commercial!Q24+StdO_Customers_Lighting!Q24</f>
        <v>106977</v>
      </c>
      <c r="R24" s="11">
        <f>StdO_Customers_Residential!R24+StdO_Customers_Small_Commercial!R24+StdO_Customers_Lighting!R24</f>
        <v>127827</v>
      </c>
      <c r="S24" s="11">
        <f>StdO_Customers_Residential!S24+StdO_Customers_Small_Commercial!S24+StdO_Customers_Lighting!S24</f>
        <v>140294</v>
      </c>
      <c r="T24" s="11">
        <f>StdO_Customers_Residential!T24+StdO_Customers_Small_Commercial!T24+StdO_Customers_Lighting!T24</f>
        <v>141772</v>
      </c>
      <c r="U24" s="11">
        <f>StdO_Customers_Residential!U24+StdO_Customers_Small_Commercial!U24+StdO_Customers_Lighting!U24</f>
        <v>140949</v>
      </c>
      <c r="V24" s="11">
        <f>StdO_Customers_Residential!V24+StdO_Customers_Small_Commercial!V24+StdO_Customers_Lighting!V24</f>
        <v>131865</v>
      </c>
      <c r="W24" s="11">
        <f>StdO_Customers_Residential!W24+StdO_Customers_Small_Commercial!W24+StdO_Customers_Lighting!W24</f>
        <v>121883</v>
      </c>
      <c r="X24" s="11">
        <f>StdO_Customers_Residential!X24+StdO_Customers_Small_Commercial!X24+StdO_Customers_Lighting!X24</f>
        <v>108565</v>
      </c>
      <c r="Y24" s="11">
        <f>StdO_Customers_Residential!Y24+StdO_Customers_Small_Commercial!Y24+StdO_Customers_Lighting!Y24</f>
        <v>99378</v>
      </c>
      <c r="Z24" s="11">
        <f>StdO_Customers_Residential!Z24+StdO_Customers_Small_Commercial!Z24+StdO_Customers_Lighting!Z24</f>
        <v>0</v>
      </c>
      <c r="AA24" s="2">
        <f>IFERROR(INDEX('Holiday Schedule'!$D$3:$D$24,MATCH(Total_StdO_Customers!A24,'Holiday Schedule'!$C$3:$C$24,0)),0)</f>
        <v>0</v>
      </c>
      <c r="AB24" s="2">
        <f t="shared" si="0"/>
        <v>5</v>
      </c>
      <c r="AC24" s="2">
        <f t="shared" si="1"/>
        <v>1765587</v>
      </c>
      <c r="AD24" s="5">
        <f t="shared" si="2"/>
        <v>759789</v>
      </c>
      <c r="AE24" s="5">
        <f t="shared" si="3"/>
        <v>2525376</v>
      </c>
      <c r="AG24" s="2">
        <f t="shared" si="4"/>
        <v>1</v>
      </c>
      <c r="AH24" s="2">
        <f t="shared" si="5"/>
        <v>2025</v>
      </c>
      <c r="AJ24" s="5">
        <f t="shared" si="6"/>
        <v>141772</v>
      </c>
      <c r="AK24" s="2">
        <f t="shared" si="7"/>
        <v>19</v>
      </c>
    </row>
    <row r="25" spans="1:37">
      <c r="A25" s="4">
        <v>45674</v>
      </c>
      <c r="B25" s="11">
        <f>StdO_Customers_Residential!B25+StdO_Customers_Small_Commercial!B25+StdO_Customers_Lighting!B25</f>
        <v>96207</v>
      </c>
      <c r="C25" s="11">
        <f>StdO_Customers_Residential!C25+StdO_Customers_Small_Commercial!C25+StdO_Customers_Lighting!C25</f>
        <v>94219</v>
      </c>
      <c r="D25" s="11">
        <f>StdO_Customers_Residential!D25+StdO_Customers_Small_Commercial!D25+StdO_Customers_Lighting!D25</f>
        <v>92238</v>
      </c>
      <c r="E25" s="11">
        <f>StdO_Customers_Residential!E25+StdO_Customers_Small_Commercial!E25+StdO_Customers_Lighting!E25</f>
        <v>93818</v>
      </c>
      <c r="F25" s="11">
        <f>StdO_Customers_Residential!F25+StdO_Customers_Small_Commercial!F25+StdO_Customers_Lighting!F25</f>
        <v>98915</v>
      </c>
      <c r="G25" s="11">
        <f>StdO_Customers_Residential!G25+StdO_Customers_Small_Commercial!G25+StdO_Customers_Lighting!G25</f>
        <v>106568</v>
      </c>
      <c r="H25" s="11">
        <f>StdO_Customers_Residential!H25+StdO_Customers_Small_Commercial!H25+StdO_Customers_Lighting!H25</f>
        <v>124417</v>
      </c>
      <c r="I25" s="11">
        <f>StdO_Customers_Residential!I25+StdO_Customers_Small_Commercial!I25+StdO_Customers_Lighting!I25</f>
        <v>125417</v>
      </c>
      <c r="J25" s="11">
        <f>StdO_Customers_Residential!J25+StdO_Customers_Small_Commercial!J25+StdO_Customers_Lighting!J25</f>
        <v>111739</v>
      </c>
      <c r="K25" s="11">
        <f>StdO_Customers_Residential!K25+StdO_Customers_Small_Commercial!K25+StdO_Customers_Lighting!K25</f>
        <v>93379</v>
      </c>
      <c r="L25" s="11">
        <f>StdO_Customers_Residential!L25+StdO_Customers_Small_Commercial!L25+StdO_Customers_Lighting!L25</f>
        <v>86443</v>
      </c>
      <c r="M25" s="11">
        <f>StdO_Customers_Residential!M25+StdO_Customers_Small_Commercial!M25+StdO_Customers_Lighting!M25</f>
        <v>74167</v>
      </c>
      <c r="N25" s="11">
        <f>StdO_Customers_Residential!N25+StdO_Customers_Small_Commercial!N25+StdO_Customers_Lighting!N25</f>
        <v>76158</v>
      </c>
      <c r="O25" s="11">
        <f>StdO_Customers_Residential!O25+StdO_Customers_Small_Commercial!O25+StdO_Customers_Lighting!O25</f>
        <v>82316</v>
      </c>
      <c r="P25" s="11">
        <f>StdO_Customers_Residential!P25+StdO_Customers_Small_Commercial!P25+StdO_Customers_Lighting!P25</f>
        <v>85554</v>
      </c>
      <c r="Q25" s="11">
        <f>StdO_Customers_Residential!Q25+StdO_Customers_Small_Commercial!Q25+StdO_Customers_Lighting!Q25</f>
        <v>103149</v>
      </c>
      <c r="R25" s="11">
        <f>StdO_Customers_Residential!R25+StdO_Customers_Small_Commercial!R25+StdO_Customers_Lighting!R25</f>
        <v>121927</v>
      </c>
      <c r="S25" s="11">
        <f>StdO_Customers_Residential!S25+StdO_Customers_Small_Commercial!S25+StdO_Customers_Lighting!S25</f>
        <v>131489</v>
      </c>
      <c r="T25" s="11">
        <f>StdO_Customers_Residential!T25+StdO_Customers_Small_Commercial!T25+StdO_Customers_Lighting!T25</f>
        <v>130026</v>
      </c>
      <c r="U25" s="11">
        <f>StdO_Customers_Residential!U25+StdO_Customers_Small_Commercial!U25+StdO_Customers_Lighting!U25</f>
        <v>127471</v>
      </c>
      <c r="V25" s="11">
        <f>StdO_Customers_Residential!V25+StdO_Customers_Small_Commercial!V25+StdO_Customers_Lighting!V25</f>
        <v>121183</v>
      </c>
      <c r="W25" s="11">
        <f>StdO_Customers_Residential!W25+StdO_Customers_Small_Commercial!W25+StdO_Customers_Lighting!W25</f>
        <v>112084</v>
      </c>
      <c r="X25" s="11">
        <f>StdO_Customers_Residential!X25+StdO_Customers_Small_Commercial!X25+StdO_Customers_Lighting!X25</f>
        <v>103841</v>
      </c>
      <c r="Y25" s="11">
        <f>StdO_Customers_Residential!Y25+StdO_Customers_Small_Commercial!Y25+StdO_Customers_Lighting!Y25</f>
        <v>95220</v>
      </c>
      <c r="Z25" s="11">
        <f>StdO_Customers_Residential!Z25+StdO_Customers_Small_Commercial!Z25+StdO_Customers_Lighting!Z25</f>
        <v>0</v>
      </c>
      <c r="AA25" s="2">
        <f>IFERROR(INDEX('Holiday Schedule'!$D$3:$D$24,MATCH(Total_StdO_Customers!A25,'Holiday Schedule'!$C$3:$C$24,0)),0)</f>
        <v>0</v>
      </c>
      <c r="AB25" s="2">
        <f t="shared" si="0"/>
        <v>6</v>
      </c>
      <c r="AC25" s="2">
        <f t="shared" si="1"/>
        <v>1686343</v>
      </c>
      <c r="AD25" s="5">
        <f t="shared" si="2"/>
        <v>801602</v>
      </c>
      <c r="AE25" s="5">
        <f t="shared" si="3"/>
        <v>2487945</v>
      </c>
      <c r="AG25" s="2">
        <f t="shared" si="4"/>
        <v>1</v>
      </c>
      <c r="AH25" s="2">
        <f t="shared" si="5"/>
        <v>2025</v>
      </c>
      <c r="AJ25" s="5">
        <f t="shared" si="6"/>
        <v>131489</v>
      </c>
      <c r="AK25" s="2">
        <f t="shared" si="7"/>
        <v>18</v>
      </c>
    </row>
    <row r="26" spans="1:37">
      <c r="A26" s="4">
        <v>45675</v>
      </c>
      <c r="B26" s="11">
        <f>StdO_Customers_Residential!B26+StdO_Customers_Small_Commercial!B26+StdO_Customers_Lighting!B26</f>
        <v>91691</v>
      </c>
      <c r="C26" s="11">
        <f>StdO_Customers_Residential!C26+StdO_Customers_Small_Commercial!C26+StdO_Customers_Lighting!C26</f>
        <v>87748</v>
      </c>
      <c r="D26" s="11">
        <f>StdO_Customers_Residential!D26+StdO_Customers_Small_Commercial!D26+StdO_Customers_Lighting!D26</f>
        <v>83081</v>
      </c>
      <c r="E26" s="11">
        <f>StdO_Customers_Residential!E26+StdO_Customers_Small_Commercial!E26+StdO_Customers_Lighting!E26</f>
        <v>77346</v>
      </c>
      <c r="F26" s="11">
        <f>StdO_Customers_Residential!F26+StdO_Customers_Small_Commercial!F26+StdO_Customers_Lighting!F26</f>
        <v>77186</v>
      </c>
      <c r="G26" s="11">
        <f>StdO_Customers_Residential!G26+StdO_Customers_Small_Commercial!G26+StdO_Customers_Lighting!G26</f>
        <v>80208</v>
      </c>
      <c r="H26" s="11">
        <f>StdO_Customers_Residential!H26+StdO_Customers_Small_Commercial!H26+StdO_Customers_Lighting!H26</f>
        <v>89041</v>
      </c>
      <c r="I26" s="11">
        <f>StdO_Customers_Residential!I26+StdO_Customers_Small_Commercial!I26+StdO_Customers_Lighting!I26</f>
        <v>94702</v>
      </c>
      <c r="J26" s="11">
        <f>StdO_Customers_Residential!J26+StdO_Customers_Small_Commercial!J26+StdO_Customers_Lighting!J26</f>
        <v>95698</v>
      </c>
      <c r="K26" s="11">
        <f>StdO_Customers_Residential!K26+StdO_Customers_Small_Commercial!K26+StdO_Customers_Lighting!K26</f>
        <v>98315</v>
      </c>
      <c r="L26" s="11">
        <f>StdO_Customers_Residential!L26+StdO_Customers_Small_Commercial!L26+StdO_Customers_Lighting!L26</f>
        <v>97046</v>
      </c>
      <c r="M26" s="11">
        <f>StdO_Customers_Residential!M26+StdO_Customers_Small_Commercial!M26+StdO_Customers_Lighting!M26</f>
        <v>93741</v>
      </c>
      <c r="N26" s="11">
        <f>StdO_Customers_Residential!N26+StdO_Customers_Small_Commercial!N26+StdO_Customers_Lighting!N26</f>
        <v>93013</v>
      </c>
      <c r="O26" s="11">
        <f>StdO_Customers_Residential!O26+StdO_Customers_Small_Commercial!O26+StdO_Customers_Lighting!O26</f>
        <v>93167</v>
      </c>
      <c r="P26" s="11">
        <f>StdO_Customers_Residential!P26+StdO_Customers_Small_Commercial!P26+StdO_Customers_Lighting!P26</f>
        <v>93952</v>
      </c>
      <c r="Q26" s="11">
        <f>StdO_Customers_Residential!Q26+StdO_Customers_Small_Commercial!Q26+StdO_Customers_Lighting!Q26</f>
        <v>99121</v>
      </c>
      <c r="R26" s="11">
        <f>StdO_Customers_Residential!R26+StdO_Customers_Small_Commercial!R26+StdO_Customers_Lighting!R26</f>
        <v>110556</v>
      </c>
      <c r="S26" s="11">
        <f>StdO_Customers_Residential!S26+StdO_Customers_Small_Commercial!S26+StdO_Customers_Lighting!S26</f>
        <v>114789</v>
      </c>
      <c r="T26" s="11">
        <f>StdO_Customers_Residential!T26+StdO_Customers_Small_Commercial!T26+StdO_Customers_Lighting!T26</f>
        <v>112139</v>
      </c>
      <c r="U26" s="11">
        <f>StdO_Customers_Residential!U26+StdO_Customers_Small_Commercial!U26+StdO_Customers_Lighting!U26</f>
        <v>107220</v>
      </c>
      <c r="V26" s="11">
        <f>StdO_Customers_Residential!V26+StdO_Customers_Small_Commercial!V26+StdO_Customers_Lighting!V26</f>
        <v>100415</v>
      </c>
      <c r="W26" s="11">
        <f>StdO_Customers_Residential!W26+StdO_Customers_Small_Commercial!W26+StdO_Customers_Lighting!W26</f>
        <v>92077</v>
      </c>
      <c r="X26" s="11">
        <f>StdO_Customers_Residential!X26+StdO_Customers_Small_Commercial!X26+StdO_Customers_Lighting!X26</f>
        <v>83892</v>
      </c>
      <c r="Y26" s="11">
        <f>StdO_Customers_Residential!Y26+StdO_Customers_Small_Commercial!Y26+StdO_Customers_Lighting!Y26</f>
        <v>74704</v>
      </c>
      <c r="Z26" s="11">
        <f>StdO_Customers_Residential!Z26+StdO_Customers_Small_Commercial!Z26+StdO_Customers_Lighting!Z26</f>
        <v>0</v>
      </c>
      <c r="AA26" s="2">
        <f>IFERROR(INDEX('Holiday Schedule'!$D$3:$D$24,MATCH(Total_StdO_Customers!A26,'Holiday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2240848</v>
      </c>
      <c r="AE26" s="5">
        <f t="shared" si="3"/>
        <v>2240848</v>
      </c>
      <c r="AG26" s="2">
        <f t="shared" si="4"/>
        <v>1</v>
      </c>
      <c r="AH26" s="2">
        <f t="shared" si="5"/>
        <v>2025</v>
      </c>
      <c r="AJ26" s="5">
        <f t="shared" si="6"/>
        <v>114789</v>
      </c>
      <c r="AK26" s="2">
        <f t="shared" si="7"/>
        <v>18</v>
      </c>
    </row>
    <row r="27" spans="1:37">
      <c r="A27" s="4">
        <v>45676</v>
      </c>
      <c r="B27" s="11">
        <f>StdO_Customers_Residential!B27+StdO_Customers_Small_Commercial!B27+StdO_Customers_Lighting!B27</f>
        <v>66409</v>
      </c>
      <c r="C27" s="11">
        <f>StdO_Customers_Residential!C27+StdO_Customers_Small_Commercial!C27+StdO_Customers_Lighting!C27</f>
        <v>62774</v>
      </c>
      <c r="D27" s="11">
        <f>StdO_Customers_Residential!D27+StdO_Customers_Small_Commercial!D27+StdO_Customers_Lighting!D27</f>
        <v>62932</v>
      </c>
      <c r="E27" s="11">
        <f>StdO_Customers_Residential!E27+StdO_Customers_Small_Commercial!E27+StdO_Customers_Lighting!E27</f>
        <v>65074</v>
      </c>
      <c r="F27" s="11">
        <f>StdO_Customers_Residential!F27+StdO_Customers_Small_Commercial!F27+StdO_Customers_Lighting!F27</f>
        <v>70819</v>
      </c>
      <c r="G27" s="11">
        <f>StdO_Customers_Residential!G27+StdO_Customers_Small_Commercial!G27+StdO_Customers_Lighting!G27</f>
        <v>73225</v>
      </c>
      <c r="H27" s="11">
        <f>StdO_Customers_Residential!H27+StdO_Customers_Small_Commercial!H27+StdO_Customers_Lighting!H27</f>
        <v>79346</v>
      </c>
      <c r="I27" s="11">
        <f>StdO_Customers_Residential!I27+StdO_Customers_Small_Commercial!I27+StdO_Customers_Lighting!I27</f>
        <v>83628</v>
      </c>
      <c r="J27" s="11">
        <f>StdO_Customers_Residential!J27+StdO_Customers_Small_Commercial!J27+StdO_Customers_Lighting!J27</f>
        <v>74384</v>
      </c>
      <c r="K27" s="11">
        <f>StdO_Customers_Residential!K27+StdO_Customers_Small_Commercial!K27+StdO_Customers_Lighting!K27</f>
        <v>62850</v>
      </c>
      <c r="L27" s="11">
        <f>StdO_Customers_Residential!L27+StdO_Customers_Small_Commercial!L27+StdO_Customers_Lighting!L27</f>
        <v>57919</v>
      </c>
      <c r="M27" s="11">
        <f>StdO_Customers_Residential!M27+StdO_Customers_Small_Commercial!M27+StdO_Customers_Lighting!M27</f>
        <v>64169</v>
      </c>
      <c r="N27" s="11">
        <f>StdO_Customers_Residential!N27+StdO_Customers_Small_Commercial!N27+StdO_Customers_Lighting!N27</f>
        <v>71644</v>
      </c>
      <c r="O27" s="11">
        <f>StdO_Customers_Residential!O27+StdO_Customers_Small_Commercial!O27+StdO_Customers_Lighting!O27</f>
        <v>75474</v>
      </c>
      <c r="P27" s="11">
        <f>StdO_Customers_Residential!P27+StdO_Customers_Small_Commercial!P27+StdO_Customers_Lighting!P27</f>
        <v>85166</v>
      </c>
      <c r="Q27" s="11">
        <f>StdO_Customers_Residential!Q27+StdO_Customers_Small_Commercial!Q27+StdO_Customers_Lighting!Q27</f>
        <v>97750</v>
      </c>
      <c r="R27" s="11">
        <f>StdO_Customers_Residential!R27+StdO_Customers_Small_Commercial!R27+StdO_Customers_Lighting!R27</f>
        <v>112245</v>
      </c>
      <c r="S27" s="11">
        <f>StdO_Customers_Residential!S27+StdO_Customers_Small_Commercial!S27+StdO_Customers_Lighting!S27</f>
        <v>119302</v>
      </c>
      <c r="T27" s="11">
        <f>StdO_Customers_Residential!T27+StdO_Customers_Small_Commercial!T27+StdO_Customers_Lighting!T27</f>
        <v>115849</v>
      </c>
      <c r="U27" s="11">
        <f>StdO_Customers_Residential!U27+StdO_Customers_Small_Commercial!U27+StdO_Customers_Lighting!U27</f>
        <v>113704</v>
      </c>
      <c r="V27" s="11">
        <f>StdO_Customers_Residential!V27+StdO_Customers_Small_Commercial!V27+StdO_Customers_Lighting!V27</f>
        <v>105598</v>
      </c>
      <c r="W27" s="11">
        <f>StdO_Customers_Residential!W27+StdO_Customers_Small_Commercial!W27+StdO_Customers_Lighting!W27</f>
        <v>97421</v>
      </c>
      <c r="X27" s="11">
        <f>StdO_Customers_Residential!X27+StdO_Customers_Small_Commercial!X27+StdO_Customers_Lighting!X27</f>
        <v>86834</v>
      </c>
      <c r="Y27" s="11">
        <f>StdO_Customers_Residential!Y27+StdO_Customers_Small_Commercial!Y27+StdO_Customers_Lighting!Y27</f>
        <v>78829</v>
      </c>
      <c r="Z27" s="11">
        <f>StdO_Customers_Residential!Z27+StdO_Customers_Small_Commercial!Z27+StdO_Customers_Lighting!Z27</f>
        <v>0</v>
      </c>
      <c r="AA27" s="2">
        <f>IFERROR(INDEX('Holiday Schedule'!$D$3:$D$24,MATCH(Total_StdO_Customers!A27,'Holiday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1983345</v>
      </c>
      <c r="AE27" s="5">
        <f t="shared" si="3"/>
        <v>1983345</v>
      </c>
      <c r="AG27" s="2">
        <f t="shared" si="4"/>
        <v>1</v>
      </c>
      <c r="AH27" s="2">
        <f t="shared" si="5"/>
        <v>2025</v>
      </c>
      <c r="AJ27" s="5">
        <f t="shared" si="6"/>
        <v>119302</v>
      </c>
      <c r="AK27" s="2">
        <f t="shared" si="7"/>
        <v>18</v>
      </c>
    </row>
    <row r="28" spans="1:37">
      <c r="A28" s="4">
        <v>45677</v>
      </c>
      <c r="B28" s="11">
        <f>StdO_Customers_Residential!B28+StdO_Customers_Small_Commercial!B28+StdO_Customers_Lighting!B28</f>
        <v>75107</v>
      </c>
      <c r="C28" s="11">
        <f>StdO_Customers_Residential!C28+StdO_Customers_Small_Commercial!C28+StdO_Customers_Lighting!C28</f>
        <v>73812</v>
      </c>
      <c r="D28" s="11">
        <f>StdO_Customers_Residential!D28+StdO_Customers_Small_Commercial!D28+StdO_Customers_Lighting!D28</f>
        <v>74248</v>
      </c>
      <c r="E28" s="11">
        <f>StdO_Customers_Residential!E28+StdO_Customers_Small_Commercial!E28+StdO_Customers_Lighting!E28</f>
        <v>75806</v>
      </c>
      <c r="F28" s="11">
        <f>StdO_Customers_Residential!F28+StdO_Customers_Small_Commercial!F28+StdO_Customers_Lighting!F28</f>
        <v>78353</v>
      </c>
      <c r="G28" s="11">
        <f>StdO_Customers_Residential!G28+StdO_Customers_Small_Commercial!G28+StdO_Customers_Lighting!G28</f>
        <v>85066</v>
      </c>
      <c r="H28" s="11">
        <f>StdO_Customers_Residential!H28+StdO_Customers_Small_Commercial!H28+StdO_Customers_Lighting!H28</f>
        <v>105108</v>
      </c>
      <c r="I28" s="11">
        <f>StdO_Customers_Residential!I28+StdO_Customers_Small_Commercial!I28+StdO_Customers_Lighting!I28</f>
        <v>114225</v>
      </c>
      <c r="J28" s="11">
        <f>StdO_Customers_Residential!J28+StdO_Customers_Small_Commercial!J28+StdO_Customers_Lighting!J28</f>
        <v>113597</v>
      </c>
      <c r="K28" s="11">
        <f>StdO_Customers_Residential!K28+StdO_Customers_Small_Commercial!K28+StdO_Customers_Lighting!K28</f>
        <v>110931</v>
      </c>
      <c r="L28" s="11">
        <f>StdO_Customers_Residential!L28+StdO_Customers_Small_Commercial!L28+StdO_Customers_Lighting!L28</f>
        <v>108835</v>
      </c>
      <c r="M28" s="11">
        <f>StdO_Customers_Residential!M28+StdO_Customers_Small_Commercial!M28+StdO_Customers_Lighting!M28</f>
        <v>106364</v>
      </c>
      <c r="N28" s="11">
        <f>StdO_Customers_Residential!N28+StdO_Customers_Small_Commercial!N28+StdO_Customers_Lighting!N28</f>
        <v>102054</v>
      </c>
      <c r="O28" s="11">
        <f>StdO_Customers_Residential!O28+StdO_Customers_Small_Commercial!O28+StdO_Customers_Lighting!O28</f>
        <v>100074</v>
      </c>
      <c r="P28" s="11">
        <f>StdO_Customers_Residential!P28+StdO_Customers_Small_Commercial!P28+StdO_Customers_Lighting!P28</f>
        <v>103806</v>
      </c>
      <c r="Q28" s="11">
        <f>StdO_Customers_Residential!Q28+StdO_Customers_Small_Commercial!Q28+StdO_Customers_Lighting!Q28</f>
        <v>116954</v>
      </c>
      <c r="R28" s="11">
        <f>StdO_Customers_Residential!R28+StdO_Customers_Small_Commercial!R28+StdO_Customers_Lighting!R28</f>
        <v>137963</v>
      </c>
      <c r="S28" s="11">
        <f>StdO_Customers_Residential!S28+StdO_Customers_Small_Commercial!S28+StdO_Customers_Lighting!S28</f>
        <v>150286</v>
      </c>
      <c r="T28" s="11">
        <f>StdO_Customers_Residential!T28+StdO_Customers_Small_Commercial!T28+StdO_Customers_Lighting!T28</f>
        <v>150310</v>
      </c>
      <c r="U28" s="11">
        <f>StdO_Customers_Residential!U28+StdO_Customers_Small_Commercial!U28+StdO_Customers_Lighting!U28</f>
        <v>147935</v>
      </c>
      <c r="V28" s="11">
        <f>StdO_Customers_Residential!V28+StdO_Customers_Small_Commercial!V28+StdO_Customers_Lighting!V28</f>
        <v>139560</v>
      </c>
      <c r="W28" s="11">
        <f>StdO_Customers_Residential!W28+StdO_Customers_Small_Commercial!W28+StdO_Customers_Lighting!W28</f>
        <v>128251</v>
      </c>
      <c r="X28" s="11">
        <f>StdO_Customers_Residential!X28+StdO_Customers_Small_Commercial!X28+StdO_Customers_Lighting!X28</f>
        <v>116219</v>
      </c>
      <c r="Y28" s="11">
        <f>StdO_Customers_Residential!Y28+StdO_Customers_Small_Commercial!Y28+StdO_Customers_Lighting!Y28</f>
        <v>107529</v>
      </c>
      <c r="Z28" s="11">
        <f>StdO_Customers_Residential!Z28+StdO_Customers_Small_Commercial!Z28+StdO_Customers_Lighting!Z28</f>
        <v>0</v>
      </c>
      <c r="AA28" s="2">
        <f>IFERROR(INDEX('Holiday Schedule'!$D$3:$D$24,MATCH(Total_StdO_Customers!A28,'Holiday Schedule'!$C$3:$C$24,0)),0)</f>
        <v>0</v>
      </c>
      <c r="AB28" s="2">
        <f t="shared" si="0"/>
        <v>2</v>
      </c>
      <c r="AC28" s="2">
        <f t="shared" si="1"/>
        <v>1947364</v>
      </c>
      <c r="AD28" s="5">
        <f t="shared" si="2"/>
        <v>675029</v>
      </c>
      <c r="AE28" s="5">
        <f t="shared" si="3"/>
        <v>2622393</v>
      </c>
      <c r="AG28" s="2">
        <f t="shared" si="4"/>
        <v>1</v>
      </c>
      <c r="AH28" s="2">
        <f t="shared" si="5"/>
        <v>2025</v>
      </c>
      <c r="AJ28" s="5">
        <f t="shared" si="6"/>
        <v>150310</v>
      </c>
      <c r="AK28" s="2">
        <f t="shared" si="7"/>
        <v>19</v>
      </c>
    </row>
    <row r="29" spans="1:37">
      <c r="A29" s="4">
        <v>45678</v>
      </c>
      <c r="B29" s="11">
        <f>StdO_Customers_Residential!B29+StdO_Customers_Small_Commercial!B29+StdO_Customers_Lighting!B29</f>
        <v>104096</v>
      </c>
      <c r="C29" s="11">
        <f>StdO_Customers_Residential!C29+StdO_Customers_Small_Commercial!C29+StdO_Customers_Lighting!C29</f>
        <v>101915</v>
      </c>
      <c r="D29" s="11">
        <f>StdO_Customers_Residential!D29+StdO_Customers_Small_Commercial!D29+StdO_Customers_Lighting!D29</f>
        <v>101226</v>
      </c>
      <c r="E29" s="11">
        <f>StdO_Customers_Residential!E29+StdO_Customers_Small_Commercial!E29+StdO_Customers_Lighting!E29</f>
        <v>102181</v>
      </c>
      <c r="F29" s="11">
        <f>StdO_Customers_Residential!F29+StdO_Customers_Small_Commercial!F29+StdO_Customers_Lighting!F29</f>
        <v>106988</v>
      </c>
      <c r="G29" s="11">
        <f>StdO_Customers_Residential!G29+StdO_Customers_Small_Commercial!G29+StdO_Customers_Lighting!G29</f>
        <v>117817</v>
      </c>
      <c r="H29" s="11">
        <f>StdO_Customers_Residential!H29+StdO_Customers_Small_Commercial!H29+StdO_Customers_Lighting!H29</f>
        <v>136184</v>
      </c>
      <c r="I29" s="11">
        <f>StdO_Customers_Residential!I29+StdO_Customers_Small_Commercial!I29+StdO_Customers_Lighting!I29</f>
        <v>141679</v>
      </c>
      <c r="J29" s="11">
        <f>StdO_Customers_Residential!J29+StdO_Customers_Small_Commercial!J29+StdO_Customers_Lighting!J29</f>
        <v>130473</v>
      </c>
      <c r="K29" s="11">
        <f>StdO_Customers_Residential!K29+StdO_Customers_Small_Commercial!K29+StdO_Customers_Lighting!K29</f>
        <v>117320</v>
      </c>
      <c r="L29" s="11">
        <f>StdO_Customers_Residential!L29+StdO_Customers_Small_Commercial!L29+StdO_Customers_Lighting!L29</f>
        <v>110088</v>
      </c>
      <c r="M29" s="11">
        <f>StdO_Customers_Residential!M29+StdO_Customers_Small_Commercial!M29+StdO_Customers_Lighting!M29</f>
        <v>104708</v>
      </c>
      <c r="N29" s="11">
        <f>StdO_Customers_Residential!N29+StdO_Customers_Small_Commercial!N29+StdO_Customers_Lighting!N29</f>
        <v>100865</v>
      </c>
      <c r="O29" s="11">
        <f>StdO_Customers_Residential!O29+StdO_Customers_Small_Commercial!O29+StdO_Customers_Lighting!O29</f>
        <v>101914</v>
      </c>
      <c r="P29" s="11">
        <f>StdO_Customers_Residential!P29+StdO_Customers_Small_Commercial!P29+StdO_Customers_Lighting!P29</f>
        <v>105163</v>
      </c>
      <c r="Q29" s="11">
        <f>StdO_Customers_Residential!Q29+StdO_Customers_Small_Commercial!Q29+StdO_Customers_Lighting!Q29</f>
        <v>118902</v>
      </c>
      <c r="R29" s="11">
        <f>StdO_Customers_Residential!R29+StdO_Customers_Small_Commercial!R29+StdO_Customers_Lighting!R29</f>
        <v>138576</v>
      </c>
      <c r="S29" s="11">
        <f>StdO_Customers_Residential!S29+StdO_Customers_Small_Commercial!S29+StdO_Customers_Lighting!S29</f>
        <v>152553</v>
      </c>
      <c r="T29" s="11">
        <f>StdO_Customers_Residential!T29+StdO_Customers_Small_Commercial!T29+StdO_Customers_Lighting!T29</f>
        <v>153804</v>
      </c>
      <c r="U29" s="11">
        <f>StdO_Customers_Residential!U29+StdO_Customers_Small_Commercial!U29+StdO_Customers_Lighting!U29</f>
        <v>151372</v>
      </c>
      <c r="V29" s="11">
        <f>StdO_Customers_Residential!V29+StdO_Customers_Small_Commercial!V29+StdO_Customers_Lighting!V29</f>
        <v>144119</v>
      </c>
      <c r="W29" s="11">
        <f>StdO_Customers_Residential!W29+StdO_Customers_Small_Commercial!W29+StdO_Customers_Lighting!W29</f>
        <v>134621</v>
      </c>
      <c r="X29" s="11">
        <f>StdO_Customers_Residential!X29+StdO_Customers_Small_Commercial!X29+StdO_Customers_Lighting!X29</f>
        <v>121785</v>
      </c>
      <c r="Y29" s="11">
        <f>StdO_Customers_Residential!Y29+StdO_Customers_Small_Commercial!Y29+StdO_Customers_Lighting!Y29</f>
        <v>112194</v>
      </c>
      <c r="Z29" s="11">
        <f>StdO_Customers_Residential!Z29+StdO_Customers_Small_Commercial!Z29+StdO_Customers_Lighting!Z29</f>
        <v>0</v>
      </c>
      <c r="AA29" s="2">
        <f>IFERROR(INDEX('Holiday Schedule'!$D$3:$D$24,MATCH(Total_StdO_Customers!A29,'Holiday Schedule'!$C$3:$C$24,0)),0)</f>
        <v>0</v>
      </c>
      <c r="AB29" s="2">
        <f t="shared" si="0"/>
        <v>3</v>
      </c>
      <c r="AC29" s="2">
        <f t="shared" si="1"/>
        <v>2027942</v>
      </c>
      <c r="AD29" s="5">
        <f t="shared" si="2"/>
        <v>882601</v>
      </c>
      <c r="AE29" s="5">
        <f t="shared" si="3"/>
        <v>2910543</v>
      </c>
      <c r="AG29" s="2">
        <f t="shared" si="4"/>
        <v>1</v>
      </c>
      <c r="AH29" s="2">
        <f t="shared" si="5"/>
        <v>2025</v>
      </c>
      <c r="AJ29" s="5">
        <f t="shared" si="6"/>
        <v>153804</v>
      </c>
      <c r="AK29" s="2">
        <f t="shared" si="7"/>
        <v>19</v>
      </c>
    </row>
    <row r="30" spans="1:37">
      <c r="A30" s="4">
        <v>45679</v>
      </c>
      <c r="B30" s="11">
        <f>StdO_Customers_Residential!B30+StdO_Customers_Small_Commercial!B30+StdO_Customers_Lighting!B30</f>
        <v>108646</v>
      </c>
      <c r="C30" s="11">
        <f>StdO_Customers_Residential!C30+StdO_Customers_Small_Commercial!C30+StdO_Customers_Lighting!C30</f>
        <v>106245</v>
      </c>
      <c r="D30" s="11">
        <f>StdO_Customers_Residential!D30+StdO_Customers_Small_Commercial!D30+StdO_Customers_Lighting!D30</f>
        <v>106167</v>
      </c>
      <c r="E30" s="11">
        <f>StdO_Customers_Residential!E30+StdO_Customers_Small_Commercial!E30+StdO_Customers_Lighting!E30</f>
        <v>107201</v>
      </c>
      <c r="F30" s="11">
        <f>StdO_Customers_Residential!F30+StdO_Customers_Small_Commercial!F30+StdO_Customers_Lighting!F30</f>
        <v>112209</v>
      </c>
      <c r="G30" s="11">
        <f>StdO_Customers_Residential!G30+StdO_Customers_Small_Commercial!G30+StdO_Customers_Lighting!G30</f>
        <v>120637</v>
      </c>
      <c r="H30" s="11">
        <f>StdO_Customers_Residential!H30+StdO_Customers_Small_Commercial!H30+StdO_Customers_Lighting!H30</f>
        <v>139665</v>
      </c>
      <c r="I30" s="11">
        <f>StdO_Customers_Residential!I30+StdO_Customers_Small_Commercial!I30+StdO_Customers_Lighting!I30</f>
        <v>143944</v>
      </c>
      <c r="J30" s="11">
        <f>StdO_Customers_Residential!J30+StdO_Customers_Small_Commercial!J30+StdO_Customers_Lighting!J30</f>
        <v>133071</v>
      </c>
      <c r="K30" s="11">
        <f>StdO_Customers_Residential!K30+StdO_Customers_Small_Commercial!K30+StdO_Customers_Lighting!K30</f>
        <v>118649</v>
      </c>
      <c r="L30" s="11">
        <f>StdO_Customers_Residential!L30+StdO_Customers_Small_Commercial!L30+StdO_Customers_Lighting!L30</f>
        <v>110925</v>
      </c>
      <c r="M30" s="11">
        <f>StdO_Customers_Residential!M30+StdO_Customers_Small_Commercial!M30+StdO_Customers_Lighting!M30</f>
        <v>105260</v>
      </c>
      <c r="N30" s="11">
        <f>StdO_Customers_Residential!N30+StdO_Customers_Small_Commercial!N30+StdO_Customers_Lighting!N30</f>
        <v>100774</v>
      </c>
      <c r="O30" s="11">
        <f>StdO_Customers_Residential!O30+StdO_Customers_Small_Commercial!O30+StdO_Customers_Lighting!O30</f>
        <v>102672</v>
      </c>
      <c r="P30" s="11">
        <f>StdO_Customers_Residential!P30+StdO_Customers_Small_Commercial!P30+StdO_Customers_Lighting!P30</f>
        <v>104805</v>
      </c>
      <c r="Q30" s="11">
        <f>StdO_Customers_Residential!Q30+StdO_Customers_Small_Commercial!Q30+StdO_Customers_Lighting!Q30</f>
        <v>119128</v>
      </c>
      <c r="R30" s="11">
        <f>StdO_Customers_Residential!R30+StdO_Customers_Small_Commercial!R30+StdO_Customers_Lighting!R30</f>
        <v>139172</v>
      </c>
      <c r="S30" s="11">
        <f>StdO_Customers_Residential!S30+StdO_Customers_Small_Commercial!S30+StdO_Customers_Lighting!S30</f>
        <v>154746</v>
      </c>
      <c r="T30" s="11">
        <f>StdO_Customers_Residential!T30+StdO_Customers_Small_Commercial!T30+StdO_Customers_Lighting!T30</f>
        <v>157268</v>
      </c>
      <c r="U30" s="11">
        <f>StdO_Customers_Residential!U30+StdO_Customers_Small_Commercial!U30+StdO_Customers_Lighting!U30</f>
        <v>156109</v>
      </c>
      <c r="V30" s="11">
        <f>StdO_Customers_Residential!V30+StdO_Customers_Small_Commercial!V30+StdO_Customers_Lighting!V30</f>
        <v>149124</v>
      </c>
      <c r="W30" s="11">
        <f>StdO_Customers_Residential!W30+StdO_Customers_Small_Commercial!W30+StdO_Customers_Lighting!W30</f>
        <v>136638</v>
      </c>
      <c r="X30" s="11">
        <f>StdO_Customers_Residential!X30+StdO_Customers_Small_Commercial!X30+StdO_Customers_Lighting!X30</f>
        <v>122795</v>
      </c>
      <c r="Y30" s="11">
        <f>StdO_Customers_Residential!Y30+StdO_Customers_Small_Commercial!Y30+StdO_Customers_Lighting!Y30</f>
        <v>111900</v>
      </c>
      <c r="Z30" s="11">
        <f>StdO_Customers_Residential!Z30+StdO_Customers_Small_Commercial!Z30+StdO_Customers_Lighting!Z30</f>
        <v>0</v>
      </c>
      <c r="AA30" s="2">
        <f>IFERROR(INDEX('Holiday Schedule'!$D$3:$D$24,MATCH(Total_StdO_Customers!A30,'Holiday Schedule'!$C$3:$C$24,0)),0)</f>
        <v>0</v>
      </c>
      <c r="AB30" s="2">
        <f t="shared" si="0"/>
        <v>4</v>
      </c>
      <c r="AC30" s="2">
        <f t="shared" si="1"/>
        <v>2055080</v>
      </c>
      <c r="AD30" s="5">
        <f t="shared" si="2"/>
        <v>912670</v>
      </c>
      <c r="AE30" s="5">
        <f t="shared" si="3"/>
        <v>2967750</v>
      </c>
      <c r="AG30" s="2">
        <f t="shared" si="4"/>
        <v>1</v>
      </c>
      <c r="AH30" s="2">
        <f t="shared" si="5"/>
        <v>2025</v>
      </c>
      <c r="AJ30" s="5">
        <f t="shared" si="6"/>
        <v>157268</v>
      </c>
      <c r="AK30" s="2">
        <f t="shared" si="7"/>
        <v>19</v>
      </c>
    </row>
    <row r="31" spans="1:37">
      <c r="A31" s="4">
        <v>45680</v>
      </c>
      <c r="B31" s="11">
        <f>StdO_Customers_Residential!B31+StdO_Customers_Small_Commercial!B31+StdO_Customers_Lighting!B31</f>
        <v>106887</v>
      </c>
      <c r="C31" s="11">
        <f>StdO_Customers_Residential!C31+StdO_Customers_Small_Commercial!C31+StdO_Customers_Lighting!C31</f>
        <v>103998</v>
      </c>
      <c r="D31" s="11">
        <f>StdO_Customers_Residential!D31+StdO_Customers_Small_Commercial!D31+StdO_Customers_Lighting!D31</f>
        <v>102218</v>
      </c>
      <c r="E31" s="11">
        <f>StdO_Customers_Residential!E31+StdO_Customers_Small_Commercial!E31+StdO_Customers_Lighting!E31</f>
        <v>102817</v>
      </c>
      <c r="F31" s="11">
        <f>StdO_Customers_Residential!F31+StdO_Customers_Small_Commercial!F31+StdO_Customers_Lighting!F31</f>
        <v>107167</v>
      </c>
      <c r="G31" s="11">
        <f>StdO_Customers_Residential!G31+StdO_Customers_Small_Commercial!G31+StdO_Customers_Lighting!G31</f>
        <v>114314</v>
      </c>
      <c r="H31" s="11">
        <f>StdO_Customers_Residential!H31+StdO_Customers_Small_Commercial!H31+StdO_Customers_Lighting!H31</f>
        <v>132941</v>
      </c>
      <c r="I31" s="11">
        <f>StdO_Customers_Residential!I31+StdO_Customers_Small_Commercial!I31+StdO_Customers_Lighting!I31</f>
        <v>137958</v>
      </c>
      <c r="J31" s="11">
        <f>StdO_Customers_Residential!J31+StdO_Customers_Small_Commercial!J31+StdO_Customers_Lighting!J31</f>
        <v>125329</v>
      </c>
      <c r="K31" s="11">
        <f>StdO_Customers_Residential!K31+StdO_Customers_Small_Commercial!K31+StdO_Customers_Lighting!K31</f>
        <v>120859</v>
      </c>
      <c r="L31" s="11">
        <f>StdO_Customers_Residential!L31+StdO_Customers_Small_Commercial!L31+StdO_Customers_Lighting!L31</f>
        <v>117346</v>
      </c>
      <c r="M31" s="11">
        <f>StdO_Customers_Residential!M31+StdO_Customers_Small_Commercial!M31+StdO_Customers_Lighting!M31</f>
        <v>111692</v>
      </c>
      <c r="N31" s="11">
        <f>StdO_Customers_Residential!N31+StdO_Customers_Small_Commercial!N31+StdO_Customers_Lighting!N31</f>
        <v>106403</v>
      </c>
      <c r="O31" s="11">
        <f>StdO_Customers_Residential!O31+StdO_Customers_Small_Commercial!O31+StdO_Customers_Lighting!O31</f>
        <v>111425</v>
      </c>
      <c r="P31" s="11">
        <f>StdO_Customers_Residential!P31+StdO_Customers_Small_Commercial!P31+StdO_Customers_Lighting!P31</f>
        <v>113884</v>
      </c>
      <c r="Q31" s="11">
        <f>StdO_Customers_Residential!Q31+StdO_Customers_Small_Commercial!Q31+StdO_Customers_Lighting!Q31</f>
        <v>120344</v>
      </c>
      <c r="R31" s="11">
        <f>StdO_Customers_Residential!R31+StdO_Customers_Small_Commercial!R31+StdO_Customers_Lighting!R31</f>
        <v>134276</v>
      </c>
      <c r="S31" s="11">
        <f>StdO_Customers_Residential!S31+StdO_Customers_Small_Commercial!S31+StdO_Customers_Lighting!S31</f>
        <v>143676</v>
      </c>
      <c r="T31" s="11">
        <f>StdO_Customers_Residential!T31+StdO_Customers_Small_Commercial!T31+StdO_Customers_Lighting!T31</f>
        <v>141742</v>
      </c>
      <c r="U31" s="11">
        <f>StdO_Customers_Residential!U31+StdO_Customers_Small_Commercial!U31+StdO_Customers_Lighting!U31</f>
        <v>132117</v>
      </c>
      <c r="V31" s="11">
        <f>StdO_Customers_Residential!V31+StdO_Customers_Small_Commercial!V31+StdO_Customers_Lighting!V31</f>
        <v>122904</v>
      </c>
      <c r="W31" s="11">
        <f>StdO_Customers_Residential!W31+StdO_Customers_Small_Commercial!W31+StdO_Customers_Lighting!W31</f>
        <v>116155</v>
      </c>
      <c r="X31" s="11">
        <f>StdO_Customers_Residential!X31+StdO_Customers_Small_Commercial!X31+StdO_Customers_Lighting!X31</f>
        <v>106457</v>
      </c>
      <c r="Y31" s="11">
        <f>StdO_Customers_Residential!Y31+StdO_Customers_Small_Commercial!Y31+StdO_Customers_Lighting!Y31</f>
        <v>99023</v>
      </c>
      <c r="Z31" s="11">
        <f>StdO_Customers_Residential!Z31+StdO_Customers_Small_Commercial!Z31+StdO_Customers_Lighting!Z31</f>
        <v>0</v>
      </c>
      <c r="AA31" s="2">
        <f>IFERROR(INDEX('Holiday Schedule'!$D$3:$D$24,MATCH(Total_StdO_Customers!A31,'Holiday Schedule'!$C$3:$C$24,0)),0)</f>
        <v>0</v>
      </c>
      <c r="AB31" s="2">
        <f t="shared" si="0"/>
        <v>5</v>
      </c>
      <c r="AC31" s="2">
        <f t="shared" si="1"/>
        <v>1962567</v>
      </c>
      <c r="AD31" s="5">
        <f t="shared" si="2"/>
        <v>869365</v>
      </c>
      <c r="AE31" s="5">
        <f t="shared" si="3"/>
        <v>2831932</v>
      </c>
      <c r="AG31" s="2">
        <f t="shared" si="4"/>
        <v>1</v>
      </c>
      <c r="AH31" s="2">
        <f t="shared" si="5"/>
        <v>2025</v>
      </c>
      <c r="AJ31" s="5">
        <f t="shared" si="6"/>
        <v>143676</v>
      </c>
      <c r="AK31" s="2">
        <f t="shared" si="7"/>
        <v>18</v>
      </c>
    </row>
    <row r="32" spans="1:37">
      <c r="A32" s="4">
        <v>45681</v>
      </c>
      <c r="B32" s="11">
        <f>StdO_Customers_Residential!B32+StdO_Customers_Small_Commercial!B32+StdO_Customers_Lighting!B32</f>
        <v>94878</v>
      </c>
      <c r="C32" s="11">
        <f>StdO_Customers_Residential!C32+StdO_Customers_Small_Commercial!C32+StdO_Customers_Lighting!C32</f>
        <v>95104</v>
      </c>
      <c r="D32" s="11">
        <f>StdO_Customers_Residential!D32+StdO_Customers_Small_Commercial!D32+StdO_Customers_Lighting!D32</f>
        <v>95480</v>
      </c>
      <c r="E32" s="11">
        <f>StdO_Customers_Residential!E32+StdO_Customers_Small_Commercial!E32+StdO_Customers_Lighting!E32</f>
        <v>98511</v>
      </c>
      <c r="F32" s="11">
        <f>StdO_Customers_Residential!F32+StdO_Customers_Small_Commercial!F32+StdO_Customers_Lighting!F32</f>
        <v>102087</v>
      </c>
      <c r="G32" s="11">
        <f>StdO_Customers_Residential!G32+StdO_Customers_Small_Commercial!G32+StdO_Customers_Lighting!G32</f>
        <v>109764</v>
      </c>
      <c r="H32" s="11">
        <f>StdO_Customers_Residential!H32+StdO_Customers_Small_Commercial!H32+StdO_Customers_Lighting!H32</f>
        <v>125901</v>
      </c>
      <c r="I32" s="11">
        <f>StdO_Customers_Residential!I32+StdO_Customers_Small_Commercial!I32+StdO_Customers_Lighting!I32</f>
        <v>129176</v>
      </c>
      <c r="J32" s="11">
        <f>StdO_Customers_Residential!J32+StdO_Customers_Small_Commercial!J32+StdO_Customers_Lighting!J32</f>
        <v>115076</v>
      </c>
      <c r="K32" s="11">
        <f>StdO_Customers_Residential!K32+StdO_Customers_Small_Commercial!K32+StdO_Customers_Lighting!K32</f>
        <v>100764</v>
      </c>
      <c r="L32" s="11">
        <f>StdO_Customers_Residential!L32+StdO_Customers_Small_Commercial!L32+StdO_Customers_Lighting!L32</f>
        <v>93119</v>
      </c>
      <c r="M32" s="11">
        <f>StdO_Customers_Residential!M32+StdO_Customers_Small_Commercial!M32+StdO_Customers_Lighting!M32</f>
        <v>81842</v>
      </c>
      <c r="N32" s="11">
        <f>StdO_Customers_Residential!N32+StdO_Customers_Small_Commercial!N32+StdO_Customers_Lighting!N32</f>
        <v>73172</v>
      </c>
      <c r="O32" s="11">
        <f>StdO_Customers_Residential!O32+StdO_Customers_Small_Commercial!O32+StdO_Customers_Lighting!O32</f>
        <v>71112</v>
      </c>
      <c r="P32" s="11">
        <f>StdO_Customers_Residential!P32+StdO_Customers_Small_Commercial!P32+StdO_Customers_Lighting!P32</f>
        <v>81533</v>
      </c>
      <c r="Q32" s="11">
        <f>StdO_Customers_Residential!Q32+StdO_Customers_Small_Commercial!Q32+StdO_Customers_Lighting!Q32</f>
        <v>100845</v>
      </c>
      <c r="R32" s="11">
        <f>StdO_Customers_Residential!R32+StdO_Customers_Small_Commercial!R32+StdO_Customers_Lighting!R32</f>
        <v>123004</v>
      </c>
      <c r="S32" s="11">
        <f>StdO_Customers_Residential!S32+StdO_Customers_Small_Commercial!S32+StdO_Customers_Lighting!S32</f>
        <v>134556</v>
      </c>
      <c r="T32" s="11">
        <f>StdO_Customers_Residential!T32+StdO_Customers_Small_Commercial!T32+StdO_Customers_Lighting!T32</f>
        <v>130615</v>
      </c>
      <c r="U32" s="11">
        <f>StdO_Customers_Residential!U32+StdO_Customers_Small_Commercial!U32+StdO_Customers_Lighting!U32</f>
        <v>128887</v>
      </c>
      <c r="V32" s="11">
        <f>StdO_Customers_Residential!V32+StdO_Customers_Small_Commercial!V32+StdO_Customers_Lighting!V32</f>
        <v>123231</v>
      </c>
      <c r="W32" s="11">
        <f>StdO_Customers_Residential!W32+StdO_Customers_Small_Commercial!W32+StdO_Customers_Lighting!W32</f>
        <v>113771</v>
      </c>
      <c r="X32" s="11">
        <f>StdO_Customers_Residential!X32+StdO_Customers_Small_Commercial!X32+StdO_Customers_Lighting!X32</f>
        <v>104645</v>
      </c>
      <c r="Y32" s="11">
        <f>StdO_Customers_Residential!Y32+StdO_Customers_Small_Commercial!Y32+StdO_Customers_Lighting!Y32</f>
        <v>95230</v>
      </c>
      <c r="Z32" s="11">
        <f>StdO_Customers_Residential!Z32+StdO_Customers_Small_Commercial!Z32+StdO_Customers_Lighting!Z32</f>
        <v>0</v>
      </c>
      <c r="AA32" s="2">
        <f>IFERROR(INDEX('Holiday Schedule'!$D$3:$D$24,MATCH(Total_StdO_Customers!A32,'Holiday Schedule'!$C$3:$C$24,0)),0)</f>
        <v>0</v>
      </c>
      <c r="AB32" s="2">
        <f t="shared" si="0"/>
        <v>6</v>
      </c>
      <c r="AC32" s="2">
        <f t="shared" si="1"/>
        <v>1705348</v>
      </c>
      <c r="AD32" s="5">
        <f t="shared" si="2"/>
        <v>816955</v>
      </c>
      <c r="AE32" s="5">
        <f t="shared" si="3"/>
        <v>2522303</v>
      </c>
      <c r="AG32" s="2">
        <f t="shared" si="4"/>
        <v>1</v>
      </c>
      <c r="AH32" s="2">
        <f t="shared" si="5"/>
        <v>2025</v>
      </c>
      <c r="AJ32" s="5">
        <f t="shared" si="6"/>
        <v>134556</v>
      </c>
      <c r="AK32" s="2">
        <f t="shared" si="7"/>
        <v>18</v>
      </c>
    </row>
    <row r="33" spans="1:37">
      <c r="A33" s="4">
        <v>45682</v>
      </c>
      <c r="B33" s="11">
        <f>StdO_Customers_Residential!B33+StdO_Customers_Small_Commercial!B33+StdO_Customers_Lighting!B33</f>
        <v>91688</v>
      </c>
      <c r="C33" s="11">
        <f>StdO_Customers_Residential!C33+StdO_Customers_Small_Commercial!C33+StdO_Customers_Lighting!C33</f>
        <v>89288</v>
      </c>
      <c r="D33" s="11">
        <f>StdO_Customers_Residential!D33+StdO_Customers_Small_Commercial!D33+StdO_Customers_Lighting!D33</f>
        <v>89582</v>
      </c>
      <c r="E33" s="11">
        <f>StdO_Customers_Residential!E33+StdO_Customers_Small_Commercial!E33+StdO_Customers_Lighting!E33</f>
        <v>91503</v>
      </c>
      <c r="F33" s="11">
        <f>StdO_Customers_Residential!F33+StdO_Customers_Small_Commercial!F33+StdO_Customers_Lighting!F33</f>
        <v>95023</v>
      </c>
      <c r="G33" s="11">
        <f>StdO_Customers_Residential!G33+StdO_Customers_Small_Commercial!G33+StdO_Customers_Lighting!G33</f>
        <v>98720</v>
      </c>
      <c r="H33" s="11">
        <f>StdO_Customers_Residential!H33+StdO_Customers_Small_Commercial!H33+StdO_Customers_Lighting!H33</f>
        <v>110963</v>
      </c>
      <c r="I33" s="11">
        <f>StdO_Customers_Residential!I33+StdO_Customers_Small_Commercial!I33+StdO_Customers_Lighting!I33</f>
        <v>116414</v>
      </c>
      <c r="J33" s="11">
        <f>StdO_Customers_Residential!J33+StdO_Customers_Small_Commercial!J33+StdO_Customers_Lighting!J33</f>
        <v>105271</v>
      </c>
      <c r="K33" s="11">
        <f>StdO_Customers_Residential!K33+StdO_Customers_Small_Commercial!K33+StdO_Customers_Lighting!K33</f>
        <v>94155</v>
      </c>
      <c r="L33" s="11">
        <f>StdO_Customers_Residential!L33+StdO_Customers_Small_Commercial!L33+StdO_Customers_Lighting!L33</f>
        <v>92058</v>
      </c>
      <c r="M33" s="11">
        <f>StdO_Customers_Residential!M33+StdO_Customers_Small_Commercial!M33+StdO_Customers_Lighting!M33</f>
        <v>87007</v>
      </c>
      <c r="N33" s="11">
        <f>StdO_Customers_Residential!N33+StdO_Customers_Small_Commercial!N33+StdO_Customers_Lighting!N33</f>
        <v>83399</v>
      </c>
      <c r="O33" s="11">
        <f>StdO_Customers_Residential!O33+StdO_Customers_Small_Commercial!O33+StdO_Customers_Lighting!O33</f>
        <v>80833</v>
      </c>
      <c r="P33" s="11">
        <f>StdO_Customers_Residential!P33+StdO_Customers_Small_Commercial!P33+StdO_Customers_Lighting!P33</f>
        <v>85770</v>
      </c>
      <c r="Q33" s="11">
        <f>StdO_Customers_Residential!Q33+StdO_Customers_Small_Commercial!Q33+StdO_Customers_Lighting!Q33</f>
        <v>107646</v>
      </c>
      <c r="R33" s="11">
        <f>StdO_Customers_Residential!R33+StdO_Customers_Small_Commercial!R33+StdO_Customers_Lighting!R33</f>
        <v>127985</v>
      </c>
      <c r="S33" s="11">
        <f>StdO_Customers_Residential!S33+StdO_Customers_Small_Commercial!S33+StdO_Customers_Lighting!S33</f>
        <v>140708</v>
      </c>
      <c r="T33" s="11">
        <f>StdO_Customers_Residential!T33+StdO_Customers_Small_Commercial!T33+StdO_Customers_Lighting!T33</f>
        <v>139446</v>
      </c>
      <c r="U33" s="11">
        <f>StdO_Customers_Residential!U33+StdO_Customers_Small_Commercial!U33+StdO_Customers_Lighting!U33</f>
        <v>138925</v>
      </c>
      <c r="V33" s="11">
        <f>StdO_Customers_Residential!V33+StdO_Customers_Small_Commercial!V33+StdO_Customers_Lighting!V33</f>
        <v>128240</v>
      </c>
      <c r="W33" s="11">
        <f>StdO_Customers_Residential!W33+StdO_Customers_Small_Commercial!W33+StdO_Customers_Lighting!W33</f>
        <v>121296</v>
      </c>
      <c r="X33" s="11">
        <f>StdO_Customers_Residential!X33+StdO_Customers_Small_Commercial!X33+StdO_Customers_Lighting!X33</f>
        <v>111923</v>
      </c>
      <c r="Y33" s="11">
        <f>StdO_Customers_Residential!Y33+StdO_Customers_Small_Commercial!Y33+StdO_Customers_Lighting!Y33</f>
        <v>106385</v>
      </c>
      <c r="Z33" s="11">
        <f>StdO_Customers_Residential!Z33+StdO_Customers_Small_Commercial!Z33+StdO_Customers_Lighting!Z33</f>
        <v>0</v>
      </c>
      <c r="AA33" s="2">
        <f>IFERROR(INDEX('Holiday Schedule'!$D$3:$D$24,MATCH(Total_StdO_Customers!A33,'Holiday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2534228</v>
      </c>
      <c r="AE33" s="5">
        <f t="shared" si="3"/>
        <v>2534228</v>
      </c>
      <c r="AG33" s="2">
        <f t="shared" si="4"/>
        <v>1</v>
      </c>
      <c r="AH33" s="2">
        <f t="shared" si="5"/>
        <v>2025</v>
      </c>
      <c r="AJ33" s="5">
        <f t="shared" si="6"/>
        <v>140708</v>
      </c>
      <c r="AK33" s="2">
        <f t="shared" si="7"/>
        <v>18</v>
      </c>
    </row>
    <row r="34" spans="1:37">
      <c r="A34" s="4">
        <v>45683</v>
      </c>
      <c r="B34" s="11">
        <f>StdO_Customers_Residential!B34+StdO_Customers_Small_Commercial!B34+StdO_Customers_Lighting!B34</f>
        <v>104549</v>
      </c>
      <c r="C34" s="11">
        <f>StdO_Customers_Residential!C34+StdO_Customers_Small_Commercial!C34+StdO_Customers_Lighting!C34</f>
        <v>99384</v>
      </c>
      <c r="D34" s="11">
        <f>StdO_Customers_Residential!D34+StdO_Customers_Small_Commercial!D34+StdO_Customers_Lighting!D34</f>
        <v>97610</v>
      </c>
      <c r="E34" s="11">
        <f>StdO_Customers_Residential!E34+StdO_Customers_Small_Commercial!E34+StdO_Customers_Lighting!E34</f>
        <v>93912</v>
      </c>
      <c r="F34" s="11">
        <f>StdO_Customers_Residential!F34+StdO_Customers_Small_Commercial!F34+StdO_Customers_Lighting!F34</f>
        <v>93457</v>
      </c>
      <c r="G34" s="11">
        <f>StdO_Customers_Residential!G34+StdO_Customers_Small_Commercial!G34+StdO_Customers_Lighting!G34</f>
        <v>95792</v>
      </c>
      <c r="H34" s="11">
        <f>StdO_Customers_Residential!H34+StdO_Customers_Small_Commercial!H34+StdO_Customers_Lighting!H34</f>
        <v>106271</v>
      </c>
      <c r="I34" s="11">
        <f>StdO_Customers_Residential!I34+StdO_Customers_Small_Commercial!I34+StdO_Customers_Lighting!I34</f>
        <v>108221</v>
      </c>
      <c r="J34" s="11">
        <f>StdO_Customers_Residential!J34+StdO_Customers_Small_Commercial!J34+StdO_Customers_Lighting!J34</f>
        <v>103661</v>
      </c>
      <c r="K34" s="11">
        <f>StdO_Customers_Residential!K34+StdO_Customers_Small_Commercial!K34+StdO_Customers_Lighting!K34</f>
        <v>100254</v>
      </c>
      <c r="L34" s="11">
        <f>StdO_Customers_Residential!L34+StdO_Customers_Small_Commercial!L34+StdO_Customers_Lighting!L34</f>
        <v>95000</v>
      </c>
      <c r="M34" s="11">
        <f>StdO_Customers_Residential!M34+StdO_Customers_Small_Commercial!M34+StdO_Customers_Lighting!M34</f>
        <v>87970</v>
      </c>
      <c r="N34" s="11">
        <f>StdO_Customers_Residential!N34+StdO_Customers_Small_Commercial!N34+StdO_Customers_Lighting!N34</f>
        <v>69613</v>
      </c>
      <c r="O34" s="11">
        <f>StdO_Customers_Residential!O34+StdO_Customers_Small_Commercial!O34+StdO_Customers_Lighting!O34</f>
        <v>68571</v>
      </c>
      <c r="P34" s="11">
        <f>StdO_Customers_Residential!P34+StdO_Customers_Small_Commercial!P34+StdO_Customers_Lighting!P34</f>
        <v>77410</v>
      </c>
      <c r="Q34" s="11">
        <f>StdO_Customers_Residential!Q34+StdO_Customers_Small_Commercial!Q34+StdO_Customers_Lighting!Q34</f>
        <v>101094</v>
      </c>
      <c r="R34" s="11">
        <f>StdO_Customers_Residential!R34+StdO_Customers_Small_Commercial!R34+StdO_Customers_Lighting!R34</f>
        <v>117997</v>
      </c>
      <c r="S34" s="11">
        <f>StdO_Customers_Residential!S34+StdO_Customers_Small_Commercial!S34+StdO_Customers_Lighting!S34</f>
        <v>128906</v>
      </c>
      <c r="T34" s="11">
        <f>StdO_Customers_Residential!T34+StdO_Customers_Small_Commercial!T34+StdO_Customers_Lighting!T34</f>
        <v>128132</v>
      </c>
      <c r="U34" s="11">
        <f>StdO_Customers_Residential!U34+StdO_Customers_Small_Commercial!U34+StdO_Customers_Lighting!U34</f>
        <v>122050</v>
      </c>
      <c r="V34" s="11">
        <f>StdO_Customers_Residential!V34+StdO_Customers_Small_Commercial!V34+StdO_Customers_Lighting!V34</f>
        <v>115492</v>
      </c>
      <c r="W34" s="11">
        <f>StdO_Customers_Residential!W34+StdO_Customers_Small_Commercial!W34+StdO_Customers_Lighting!W34</f>
        <v>104241</v>
      </c>
      <c r="X34" s="11">
        <f>StdO_Customers_Residential!X34+StdO_Customers_Small_Commercial!X34+StdO_Customers_Lighting!X34</f>
        <v>94333</v>
      </c>
      <c r="Y34" s="11">
        <f>StdO_Customers_Residential!Y34+StdO_Customers_Small_Commercial!Y34+StdO_Customers_Lighting!Y34</f>
        <v>89263</v>
      </c>
      <c r="Z34" s="11">
        <f>StdO_Customers_Residential!Z34+StdO_Customers_Small_Commercial!Z34+StdO_Customers_Lighting!Z34</f>
        <v>0</v>
      </c>
      <c r="AA34" s="2">
        <f>IFERROR(INDEX('Holiday Schedule'!$D$3:$D$24,MATCH(Total_StdO_Customers!A34,'Holiday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2403183</v>
      </c>
      <c r="AE34" s="5">
        <f t="shared" si="3"/>
        <v>2403183</v>
      </c>
      <c r="AG34" s="2">
        <f t="shared" si="4"/>
        <v>1</v>
      </c>
      <c r="AH34" s="2">
        <f t="shared" si="5"/>
        <v>2025</v>
      </c>
      <c r="AJ34" s="5">
        <f t="shared" si="6"/>
        <v>128906</v>
      </c>
      <c r="AK34" s="2">
        <f t="shared" si="7"/>
        <v>18</v>
      </c>
    </row>
    <row r="35" spans="1:37">
      <c r="A35" s="4">
        <v>45684</v>
      </c>
      <c r="B35" s="11">
        <f>StdO_Customers_Residential!B35+StdO_Customers_Small_Commercial!B35+StdO_Customers_Lighting!B35</f>
        <v>82047</v>
      </c>
      <c r="C35" s="11">
        <f>StdO_Customers_Residential!C35+StdO_Customers_Small_Commercial!C35+StdO_Customers_Lighting!C35</f>
        <v>84735</v>
      </c>
      <c r="D35" s="11">
        <f>StdO_Customers_Residential!D35+StdO_Customers_Small_Commercial!D35+StdO_Customers_Lighting!D35</f>
        <v>86590</v>
      </c>
      <c r="E35" s="11">
        <f>StdO_Customers_Residential!E35+StdO_Customers_Small_Commercial!E35+StdO_Customers_Lighting!E35</f>
        <v>87198</v>
      </c>
      <c r="F35" s="11">
        <f>StdO_Customers_Residential!F35+StdO_Customers_Small_Commercial!F35+StdO_Customers_Lighting!F35</f>
        <v>94003</v>
      </c>
      <c r="G35" s="11">
        <f>StdO_Customers_Residential!G35+StdO_Customers_Small_Commercial!G35+StdO_Customers_Lighting!G35</f>
        <v>102864</v>
      </c>
      <c r="H35" s="11">
        <f>StdO_Customers_Residential!H35+StdO_Customers_Small_Commercial!H35+StdO_Customers_Lighting!H35</f>
        <v>119299</v>
      </c>
      <c r="I35" s="11">
        <f>StdO_Customers_Residential!I35+StdO_Customers_Small_Commercial!I35+StdO_Customers_Lighting!I35</f>
        <v>121352</v>
      </c>
      <c r="J35" s="11">
        <f>StdO_Customers_Residential!J35+StdO_Customers_Small_Commercial!J35+StdO_Customers_Lighting!J35</f>
        <v>109736</v>
      </c>
      <c r="K35" s="11">
        <f>StdO_Customers_Residential!K35+StdO_Customers_Small_Commercial!K35+StdO_Customers_Lighting!K35</f>
        <v>93188</v>
      </c>
      <c r="L35" s="11">
        <f>StdO_Customers_Residential!L35+StdO_Customers_Small_Commercial!L35+StdO_Customers_Lighting!L35</f>
        <v>80129</v>
      </c>
      <c r="M35" s="11">
        <f>StdO_Customers_Residential!M35+StdO_Customers_Small_Commercial!M35+StdO_Customers_Lighting!M35</f>
        <v>68363</v>
      </c>
      <c r="N35" s="11">
        <f>StdO_Customers_Residential!N35+StdO_Customers_Small_Commercial!N35+StdO_Customers_Lighting!N35</f>
        <v>60353</v>
      </c>
      <c r="O35" s="11">
        <f>StdO_Customers_Residential!O35+StdO_Customers_Small_Commercial!O35+StdO_Customers_Lighting!O35</f>
        <v>65225</v>
      </c>
      <c r="P35" s="11">
        <f>StdO_Customers_Residential!P35+StdO_Customers_Small_Commercial!P35+StdO_Customers_Lighting!P35</f>
        <v>70530</v>
      </c>
      <c r="Q35" s="11">
        <f>StdO_Customers_Residential!Q35+StdO_Customers_Small_Commercial!Q35+StdO_Customers_Lighting!Q35</f>
        <v>88583</v>
      </c>
      <c r="R35" s="11">
        <f>StdO_Customers_Residential!R35+StdO_Customers_Small_Commercial!R35+StdO_Customers_Lighting!R35</f>
        <v>109255</v>
      </c>
      <c r="S35" s="11">
        <f>StdO_Customers_Residential!S35+StdO_Customers_Small_Commercial!S35+StdO_Customers_Lighting!S35</f>
        <v>121674</v>
      </c>
      <c r="T35" s="11">
        <f>StdO_Customers_Residential!T35+StdO_Customers_Small_Commercial!T35+StdO_Customers_Lighting!T35</f>
        <v>120223</v>
      </c>
      <c r="U35" s="11">
        <f>StdO_Customers_Residential!U35+StdO_Customers_Small_Commercial!U35+StdO_Customers_Lighting!U35</f>
        <v>117488</v>
      </c>
      <c r="V35" s="11">
        <f>StdO_Customers_Residential!V35+StdO_Customers_Small_Commercial!V35+StdO_Customers_Lighting!V35</f>
        <v>107493</v>
      </c>
      <c r="W35" s="11">
        <f>StdO_Customers_Residential!W35+StdO_Customers_Small_Commercial!W35+StdO_Customers_Lighting!W35</f>
        <v>95303</v>
      </c>
      <c r="X35" s="11">
        <f>StdO_Customers_Residential!X35+StdO_Customers_Small_Commercial!X35+StdO_Customers_Lighting!X35</f>
        <v>82336</v>
      </c>
      <c r="Y35" s="11">
        <f>StdO_Customers_Residential!Y35+StdO_Customers_Small_Commercial!Y35+StdO_Customers_Lighting!Y35</f>
        <v>74102</v>
      </c>
      <c r="Z35" s="11">
        <f>StdO_Customers_Residential!Z35+StdO_Customers_Small_Commercial!Z35+StdO_Customers_Lighting!Z35</f>
        <v>0</v>
      </c>
      <c r="AA35" s="2">
        <f>IFERROR(INDEX('Holiday Schedule'!$D$3:$D$24,MATCH(Total_StdO_Customers!A35,'Holiday Schedule'!$C$3:$C$24,0)),0)</f>
        <v>0</v>
      </c>
      <c r="AB35" s="2">
        <f t="shared" si="0"/>
        <v>2</v>
      </c>
      <c r="AC35" s="2">
        <f t="shared" si="1"/>
        <v>1511231</v>
      </c>
      <c r="AD35" s="5">
        <f t="shared" si="2"/>
        <v>730838</v>
      </c>
      <c r="AE35" s="5">
        <f t="shared" si="3"/>
        <v>2242069</v>
      </c>
      <c r="AG35" s="2">
        <f t="shared" si="4"/>
        <v>1</v>
      </c>
      <c r="AH35" s="2">
        <f t="shared" si="5"/>
        <v>2025</v>
      </c>
      <c r="AJ35" s="5">
        <f t="shared" si="6"/>
        <v>121674</v>
      </c>
      <c r="AK35" s="2">
        <f t="shared" si="7"/>
        <v>18</v>
      </c>
    </row>
    <row r="36" spans="1:37">
      <c r="A36" s="4">
        <v>45685</v>
      </c>
      <c r="B36" s="11">
        <f>StdO_Customers_Residential!B36+StdO_Customers_Small_Commercial!B36+StdO_Customers_Lighting!B36</f>
        <v>69206</v>
      </c>
      <c r="C36" s="11">
        <f>StdO_Customers_Residential!C36+StdO_Customers_Small_Commercial!C36+StdO_Customers_Lighting!C36</f>
        <v>67066</v>
      </c>
      <c r="D36" s="11">
        <f>StdO_Customers_Residential!D36+StdO_Customers_Small_Commercial!D36+StdO_Customers_Lighting!D36</f>
        <v>67471</v>
      </c>
      <c r="E36" s="11">
        <f>StdO_Customers_Residential!E36+StdO_Customers_Small_Commercial!E36+StdO_Customers_Lighting!E36</f>
        <v>68720</v>
      </c>
      <c r="F36" s="11">
        <f>StdO_Customers_Residential!F36+StdO_Customers_Small_Commercial!F36+StdO_Customers_Lighting!F36</f>
        <v>75330</v>
      </c>
      <c r="G36" s="11">
        <f>StdO_Customers_Residential!G36+StdO_Customers_Small_Commercial!G36+StdO_Customers_Lighting!G36</f>
        <v>86072</v>
      </c>
      <c r="H36" s="11">
        <f>StdO_Customers_Residential!H36+StdO_Customers_Small_Commercial!H36+StdO_Customers_Lighting!H36</f>
        <v>102064</v>
      </c>
      <c r="I36" s="11">
        <f>StdO_Customers_Residential!I36+StdO_Customers_Small_Commercial!I36+StdO_Customers_Lighting!I36</f>
        <v>104031</v>
      </c>
      <c r="J36" s="11">
        <f>StdO_Customers_Residential!J36+StdO_Customers_Small_Commercial!J36+StdO_Customers_Lighting!J36</f>
        <v>101379</v>
      </c>
      <c r="K36" s="11">
        <f>StdO_Customers_Residential!K36+StdO_Customers_Small_Commercial!K36+StdO_Customers_Lighting!K36</f>
        <v>98491</v>
      </c>
      <c r="L36" s="11">
        <f>StdO_Customers_Residential!L36+StdO_Customers_Small_Commercial!L36+StdO_Customers_Lighting!L36</f>
        <v>92996</v>
      </c>
      <c r="M36" s="11">
        <f>StdO_Customers_Residential!M36+StdO_Customers_Small_Commercial!M36+StdO_Customers_Lighting!M36</f>
        <v>80101</v>
      </c>
      <c r="N36" s="11">
        <f>StdO_Customers_Residential!N36+StdO_Customers_Small_Commercial!N36+StdO_Customers_Lighting!N36</f>
        <v>64704</v>
      </c>
      <c r="O36" s="11">
        <f>StdO_Customers_Residential!O36+StdO_Customers_Small_Commercial!O36+StdO_Customers_Lighting!O36</f>
        <v>57782</v>
      </c>
      <c r="P36" s="11">
        <f>StdO_Customers_Residential!P36+StdO_Customers_Small_Commercial!P36+StdO_Customers_Lighting!P36</f>
        <v>65975</v>
      </c>
      <c r="Q36" s="11">
        <f>StdO_Customers_Residential!Q36+StdO_Customers_Small_Commercial!Q36+StdO_Customers_Lighting!Q36</f>
        <v>91678</v>
      </c>
      <c r="R36" s="11">
        <f>StdO_Customers_Residential!R36+StdO_Customers_Small_Commercial!R36+StdO_Customers_Lighting!R36</f>
        <v>116456</v>
      </c>
      <c r="S36" s="11">
        <f>StdO_Customers_Residential!S36+StdO_Customers_Small_Commercial!S36+StdO_Customers_Lighting!S36</f>
        <v>135185</v>
      </c>
      <c r="T36" s="11">
        <f>StdO_Customers_Residential!T36+StdO_Customers_Small_Commercial!T36+StdO_Customers_Lighting!T36</f>
        <v>133704</v>
      </c>
      <c r="U36" s="11">
        <f>StdO_Customers_Residential!U36+StdO_Customers_Small_Commercial!U36+StdO_Customers_Lighting!U36</f>
        <v>135778</v>
      </c>
      <c r="V36" s="11">
        <f>StdO_Customers_Residential!V36+StdO_Customers_Small_Commercial!V36+StdO_Customers_Lighting!V36</f>
        <v>131918</v>
      </c>
      <c r="W36" s="11">
        <f>StdO_Customers_Residential!W36+StdO_Customers_Small_Commercial!W36+StdO_Customers_Lighting!W36</f>
        <v>123112</v>
      </c>
      <c r="X36" s="11">
        <f>StdO_Customers_Residential!X36+StdO_Customers_Small_Commercial!X36+StdO_Customers_Lighting!X36</f>
        <v>109406</v>
      </c>
      <c r="Y36" s="11">
        <f>StdO_Customers_Residential!Y36+StdO_Customers_Small_Commercial!Y36+StdO_Customers_Lighting!Y36</f>
        <v>100594</v>
      </c>
      <c r="Z36" s="11">
        <f>StdO_Customers_Residential!Z36+StdO_Customers_Small_Commercial!Z36+StdO_Customers_Lighting!Z36</f>
        <v>0</v>
      </c>
      <c r="AA36" s="2">
        <f>IFERROR(INDEX('Holiday Schedule'!$D$3:$D$24,MATCH(Total_StdO_Customers!A36,'Holiday Schedule'!$C$3:$C$24,0)),0)</f>
        <v>0</v>
      </c>
      <c r="AB36" s="2">
        <f t="shared" si="0"/>
        <v>3</v>
      </c>
      <c r="AC36" s="2">
        <f t="shared" si="1"/>
        <v>1642696</v>
      </c>
      <c r="AD36" s="5">
        <f t="shared" si="2"/>
        <v>636523</v>
      </c>
      <c r="AE36" s="5">
        <f t="shared" si="3"/>
        <v>2279219</v>
      </c>
      <c r="AG36" s="2">
        <f t="shared" si="4"/>
        <v>1</v>
      </c>
      <c r="AH36" s="2">
        <f t="shared" si="5"/>
        <v>2025</v>
      </c>
      <c r="AJ36" s="5">
        <f t="shared" si="6"/>
        <v>135778</v>
      </c>
      <c r="AK36" s="2">
        <f t="shared" si="7"/>
        <v>20</v>
      </c>
    </row>
    <row r="37" spans="1:37">
      <c r="A37" s="4">
        <v>45686</v>
      </c>
      <c r="B37" s="11">
        <f>StdO_Customers_Residential!B37+StdO_Customers_Small_Commercial!B37+StdO_Customers_Lighting!B37</f>
        <v>96726</v>
      </c>
      <c r="C37" s="11">
        <f>StdO_Customers_Residential!C37+StdO_Customers_Small_Commercial!C37+StdO_Customers_Lighting!C37</f>
        <v>94957</v>
      </c>
      <c r="D37" s="11">
        <f>StdO_Customers_Residential!D37+StdO_Customers_Small_Commercial!D37+StdO_Customers_Lighting!D37</f>
        <v>95161</v>
      </c>
      <c r="E37" s="11">
        <f>StdO_Customers_Residential!E37+StdO_Customers_Small_Commercial!E37+StdO_Customers_Lighting!E37</f>
        <v>95576</v>
      </c>
      <c r="F37" s="11">
        <f>StdO_Customers_Residential!F37+StdO_Customers_Small_Commercial!F37+StdO_Customers_Lighting!F37</f>
        <v>99979</v>
      </c>
      <c r="G37" s="11">
        <f>StdO_Customers_Residential!G37+StdO_Customers_Small_Commercial!G37+StdO_Customers_Lighting!G37</f>
        <v>107016</v>
      </c>
      <c r="H37" s="11">
        <f>StdO_Customers_Residential!H37+StdO_Customers_Small_Commercial!H37+StdO_Customers_Lighting!H37</f>
        <v>121267</v>
      </c>
      <c r="I37" s="11">
        <f>StdO_Customers_Residential!I37+StdO_Customers_Small_Commercial!I37+StdO_Customers_Lighting!I37</f>
        <v>123226</v>
      </c>
      <c r="J37" s="11">
        <f>StdO_Customers_Residential!J37+StdO_Customers_Small_Commercial!J37+StdO_Customers_Lighting!J37</f>
        <v>121856</v>
      </c>
      <c r="K37" s="11">
        <f>StdO_Customers_Residential!K37+StdO_Customers_Small_Commercial!K37+StdO_Customers_Lighting!K37</f>
        <v>120415</v>
      </c>
      <c r="L37" s="11">
        <f>StdO_Customers_Residential!L37+StdO_Customers_Small_Commercial!L37+StdO_Customers_Lighting!L37</f>
        <v>120702</v>
      </c>
      <c r="M37" s="11">
        <f>StdO_Customers_Residential!M37+StdO_Customers_Small_Commercial!M37+StdO_Customers_Lighting!M37</f>
        <v>118539</v>
      </c>
      <c r="N37" s="11">
        <f>StdO_Customers_Residential!N37+StdO_Customers_Small_Commercial!N37+StdO_Customers_Lighting!N37</f>
        <v>119551</v>
      </c>
      <c r="O37" s="11">
        <f>StdO_Customers_Residential!O37+StdO_Customers_Small_Commercial!O37+StdO_Customers_Lighting!O37</f>
        <v>118551</v>
      </c>
      <c r="P37" s="11">
        <f>StdO_Customers_Residential!P37+StdO_Customers_Small_Commercial!P37+StdO_Customers_Lighting!P37</f>
        <v>118434</v>
      </c>
      <c r="Q37" s="11">
        <f>StdO_Customers_Residential!Q37+StdO_Customers_Small_Commercial!Q37+StdO_Customers_Lighting!Q37</f>
        <v>121439</v>
      </c>
      <c r="R37" s="11">
        <f>StdO_Customers_Residential!R37+StdO_Customers_Small_Commercial!R37+StdO_Customers_Lighting!R37</f>
        <v>134124</v>
      </c>
      <c r="S37" s="11">
        <f>StdO_Customers_Residential!S37+StdO_Customers_Small_Commercial!S37+StdO_Customers_Lighting!S37</f>
        <v>145317</v>
      </c>
      <c r="T37" s="11">
        <f>StdO_Customers_Residential!T37+StdO_Customers_Small_Commercial!T37+StdO_Customers_Lighting!T37</f>
        <v>145637</v>
      </c>
      <c r="U37" s="11">
        <f>StdO_Customers_Residential!U37+StdO_Customers_Small_Commercial!U37+StdO_Customers_Lighting!U37</f>
        <v>142919</v>
      </c>
      <c r="V37" s="11">
        <f>StdO_Customers_Residential!V37+StdO_Customers_Small_Commercial!V37+StdO_Customers_Lighting!V37</f>
        <v>131743</v>
      </c>
      <c r="W37" s="11">
        <f>StdO_Customers_Residential!W37+StdO_Customers_Small_Commercial!W37+StdO_Customers_Lighting!W37</f>
        <v>118220</v>
      </c>
      <c r="X37" s="11">
        <f>StdO_Customers_Residential!X37+StdO_Customers_Small_Commercial!X37+StdO_Customers_Lighting!X37</f>
        <v>105003</v>
      </c>
      <c r="Y37" s="11">
        <f>StdO_Customers_Residential!Y37+StdO_Customers_Small_Commercial!Y37+StdO_Customers_Lighting!Y37</f>
        <v>94330</v>
      </c>
      <c r="Z37" s="11">
        <f>StdO_Customers_Residential!Z37+StdO_Customers_Small_Commercial!Z37+StdO_Customers_Lighting!Z37</f>
        <v>0</v>
      </c>
      <c r="AA37" s="2">
        <f>IFERROR(INDEX('Holiday Schedule'!$D$3:$D$24,MATCH(Total_StdO_Customers!A37,'Holiday Schedule'!$C$3:$C$24,0)),0)</f>
        <v>0</v>
      </c>
      <c r="AB37" s="2">
        <f t="shared" si="0"/>
        <v>4</v>
      </c>
      <c r="AC37" s="2">
        <f t="shared" si="1"/>
        <v>2005676</v>
      </c>
      <c r="AD37" s="5">
        <f t="shared" si="2"/>
        <v>805012</v>
      </c>
      <c r="AE37" s="5">
        <f t="shared" si="3"/>
        <v>2810688</v>
      </c>
      <c r="AG37" s="2">
        <f t="shared" si="4"/>
        <v>1</v>
      </c>
      <c r="AH37" s="2">
        <f t="shared" si="5"/>
        <v>2025</v>
      </c>
      <c r="AJ37" s="5">
        <f t="shared" si="6"/>
        <v>145637</v>
      </c>
      <c r="AK37" s="2">
        <f t="shared" si="7"/>
        <v>19</v>
      </c>
    </row>
    <row r="38" spans="1:37">
      <c r="A38" s="4">
        <v>45687</v>
      </c>
      <c r="B38" s="11">
        <f>StdO_Customers_Residential!B38+StdO_Customers_Small_Commercial!B38+StdO_Customers_Lighting!B38</f>
        <v>91780</v>
      </c>
      <c r="C38" s="11">
        <f>StdO_Customers_Residential!C38+StdO_Customers_Small_Commercial!C38+StdO_Customers_Lighting!C38</f>
        <v>91796</v>
      </c>
      <c r="D38" s="11">
        <f>StdO_Customers_Residential!D38+StdO_Customers_Small_Commercial!D38+StdO_Customers_Lighting!D38</f>
        <v>87610</v>
      </c>
      <c r="E38" s="11">
        <f>StdO_Customers_Residential!E38+StdO_Customers_Small_Commercial!E38+StdO_Customers_Lighting!E38</f>
        <v>92383</v>
      </c>
      <c r="F38" s="11">
        <f>StdO_Customers_Residential!F38+StdO_Customers_Small_Commercial!F38+StdO_Customers_Lighting!F38</f>
        <v>95530</v>
      </c>
      <c r="G38" s="11">
        <f>StdO_Customers_Residential!G38+StdO_Customers_Small_Commercial!G38+StdO_Customers_Lighting!G38</f>
        <v>103271</v>
      </c>
      <c r="H38" s="11">
        <f>StdO_Customers_Residential!H38+StdO_Customers_Small_Commercial!H38+StdO_Customers_Lighting!H38</f>
        <v>120924</v>
      </c>
      <c r="I38" s="11">
        <f>StdO_Customers_Residential!I38+StdO_Customers_Small_Commercial!I38+StdO_Customers_Lighting!I38</f>
        <v>126170</v>
      </c>
      <c r="J38" s="11">
        <f>StdO_Customers_Residential!J38+StdO_Customers_Small_Commercial!J38+StdO_Customers_Lighting!J38</f>
        <v>119243</v>
      </c>
      <c r="K38" s="11">
        <f>StdO_Customers_Residential!K38+StdO_Customers_Small_Commercial!K38+StdO_Customers_Lighting!K38</f>
        <v>115030</v>
      </c>
      <c r="L38" s="11">
        <f>StdO_Customers_Residential!L38+StdO_Customers_Small_Commercial!L38+StdO_Customers_Lighting!L38</f>
        <v>111146</v>
      </c>
      <c r="M38" s="11">
        <f>StdO_Customers_Residential!M38+StdO_Customers_Small_Commercial!M38+StdO_Customers_Lighting!M38</f>
        <v>106692</v>
      </c>
      <c r="N38" s="11">
        <f>StdO_Customers_Residential!N38+StdO_Customers_Small_Commercial!N38+StdO_Customers_Lighting!N38</f>
        <v>104333</v>
      </c>
      <c r="O38" s="11">
        <f>StdO_Customers_Residential!O38+StdO_Customers_Small_Commercial!O38+StdO_Customers_Lighting!O38</f>
        <v>100409</v>
      </c>
      <c r="P38" s="11">
        <f>StdO_Customers_Residential!P38+StdO_Customers_Small_Commercial!P38+StdO_Customers_Lighting!P38</f>
        <v>100785</v>
      </c>
      <c r="Q38" s="11">
        <f>StdO_Customers_Residential!Q38+StdO_Customers_Small_Commercial!Q38+StdO_Customers_Lighting!Q38</f>
        <v>112278</v>
      </c>
      <c r="R38" s="11">
        <f>StdO_Customers_Residential!R38+StdO_Customers_Small_Commercial!R38+StdO_Customers_Lighting!R38</f>
        <v>128571</v>
      </c>
      <c r="S38" s="11">
        <f>StdO_Customers_Residential!S38+StdO_Customers_Small_Commercial!S38+StdO_Customers_Lighting!S38</f>
        <v>146882</v>
      </c>
      <c r="T38" s="11">
        <f>StdO_Customers_Residential!T38+StdO_Customers_Small_Commercial!T38+StdO_Customers_Lighting!T38</f>
        <v>146451</v>
      </c>
      <c r="U38" s="11">
        <f>StdO_Customers_Residential!U38+StdO_Customers_Small_Commercial!U38+StdO_Customers_Lighting!U38</f>
        <v>141997</v>
      </c>
      <c r="V38" s="11">
        <f>StdO_Customers_Residential!V38+StdO_Customers_Small_Commercial!V38+StdO_Customers_Lighting!V38</f>
        <v>133948</v>
      </c>
      <c r="W38" s="11">
        <f>StdO_Customers_Residential!W38+StdO_Customers_Small_Commercial!W38+StdO_Customers_Lighting!W38</f>
        <v>122982</v>
      </c>
      <c r="X38" s="11">
        <f>StdO_Customers_Residential!X38+StdO_Customers_Small_Commercial!X38+StdO_Customers_Lighting!X38</f>
        <v>110915</v>
      </c>
      <c r="Y38" s="11">
        <f>StdO_Customers_Residential!Y38+StdO_Customers_Small_Commercial!Y38+StdO_Customers_Lighting!Y38</f>
        <v>101429</v>
      </c>
      <c r="Z38" s="11">
        <f>StdO_Customers_Residential!Z38+StdO_Customers_Small_Commercial!Z38+StdO_Customers_Lighting!Z38</f>
        <v>0</v>
      </c>
      <c r="AA38" s="2">
        <f>IFERROR(INDEX('Holiday Schedule'!$D$3:$D$24,MATCH(Total_StdO_Customers!A38,'Holiday Schedule'!$C$3:$C$24,0)),0)</f>
        <v>0</v>
      </c>
      <c r="AB38" s="2">
        <f t="shared" si="0"/>
        <v>5</v>
      </c>
      <c r="AC38" s="2">
        <f t="shared" si="1"/>
        <v>1927832</v>
      </c>
      <c r="AD38" s="5">
        <f t="shared" si="2"/>
        <v>784723</v>
      </c>
      <c r="AE38" s="5">
        <f t="shared" si="3"/>
        <v>2712555</v>
      </c>
      <c r="AG38" s="2">
        <f t="shared" si="4"/>
        <v>1</v>
      </c>
      <c r="AH38" s="2">
        <f t="shared" si="5"/>
        <v>2025</v>
      </c>
      <c r="AJ38" s="5">
        <f t="shared" si="6"/>
        <v>146882</v>
      </c>
      <c r="AK38" s="2">
        <f t="shared" si="7"/>
        <v>18</v>
      </c>
    </row>
    <row r="39" spans="1:37">
      <c r="A39" s="4">
        <v>45688</v>
      </c>
      <c r="B39" s="11">
        <f>StdO_Customers_Residential!B39+StdO_Customers_Small_Commercial!B39+StdO_Customers_Lighting!B39</f>
        <v>100108</v>
      </c>
      <c r="C39" s="11">
        <f>StdO_Customers_Residential!C39+StdO_Customers_Small_Commercial!C39+StdO_Customers_Lighting!C39</f>
        <v>97620</v>
      </c>
      <c r="D39" s="11">
        <f>StdO_Customers_Residential!D39+StdO_Customers_Small_Commercial!D39+StdO_Customers_Lighting!D39</f>
        <v>92541</v>
      </c>
      <c r="E39" s="11">
        <f>StdO_Customers_Residential!E39+StdO_Customers_Small_Commercial!E39+StdO_Customers_Lighting!E39</f>
        <v>92317</v>
      </c>
      <c r="F39" s="11">
        <f>StdO_Customers_Residential!F39+StdO_Customers_Small_Commercial!F39+StdO_Customers_Lighting!F39</f>
        <v>90648</v>
      </c>
      <c r="G39" s="11">
        <f>StdO_Customers_Residential!G39+StdO_Customers_Small_Commercial!G39+StdO_Customers_Lighting!G39</f>
        <v>97397</v>
      </c>
      <c r="H39" s="11">
        <f>StdO_Customers_Residential!H39+StdO_Customers_Small_Commercial!H39+StdO_Customers_Lighting!H39</f>
        <v>111126</v>
      </c>
      <c r="I39" s="11">
        <f>StdO_Customers_Residential!I39+StdO_Customers_Small_Commercial!I39+StdO_Customers_Lighting!I39</f>
        <v>118089</v>
      </c>
      <c r="J39" s="11">
        <f>StdO_Customers_Residential!J39+StdO_Customers_Small_Commercial!J39+StdO_Customers_Lighting!J39</f>
        <v>114525</v>
      </c>
      <c r="K39" s="11">
        <f>StdO_Customers_Residential!K39+StdO_Customers_Small_Commercial!K39+StdO_Customers_Lighting!K39</f>
        <v>114153</v>
      </c>
      <c r="L39" s="11">
        <f>StdO_Customers_Residential!L39+StdO_Customers_Small_Commercial!L39+StdO_Customers_Lighting!L39</f>
        <v>107793</v>
      </c>
      <c r="M39" s="11">
        <f>StdO_Customers_Residential!M39+StdO_Customers_Small_Commercial!M39+StdO_Customers_Lighting!M39</f>
        <v>103983</v>
      </c>
      <c r="N39" s="11">
        <f>StdO_Customers_Residential!N39+StdO_Customers_Small_Commercial!N39+StdO_Customers_Lighting!N39</f>
        <v>102058</v>
      </c>
      <c r="O39" s="11">
        <f>StdO_Customers_Residential!O39+StdO_Customers_Small_Commercial!O39+StdO_Customers_Lighting!O39</f>
        <v>100429</v>
      </c>
      <c r="P39" s="11">
        <f>StdO_Customers_Residential!P39+StdO_Customers_Small_Commercial!P39+StdO_Customers_Lighting!P39</f>
        <v>102555</v>
      </c>
      <c r="Q39" s="11">
        <f>StdO_Customers_Residential!Q39+StdO_Customers_Small_Commercial!Q39+StdO_Customers_Lighting!Q39</f>
        <v>109569</v>
      </c>
      <c r="R39" s="11">
        <f>StdO_Customers_Residential!R39+StdO_Customers_Small_Commercial!R39+StdO_Customers_Lighting!R39</f>
        <v>119921</v>
      </c>
      <c r="S39" s="11">
        <f>StdO_Customers_Residential!S39+StdO_Customers_Small_Commercial!S39+StdO_Customers_Lighting!S39</f>
        <v>130443</v>
      </c>
      <c r="T39" s="11">
        <f>StdO_Customers_Residential!T39+StdO_Customers_Small_Commercial!T39+StdO_Customers_Lighting!T39</f>
        <v>126511</v>
      </c>
      <c r="U39" s="11">
        <f>StdO_Customers_Residential!U39+StdO_Customers_Small_Commercial!U39+StdO_Customers_Lighting!U39</f>
        <v>126002</v>
      </c>
      <c r="V39" s="11">
        <f>StdO_Customers_Residential!V39+StdO_Customers_Small_Commercial!V39+StdO_Customers_Lighting!V39</f>
        <v>119058</v>
      </c>
      <c r="W39" s="11">
        <f>StdO_Customers_Residential!W39+StdO_Customers_Small_Commercial!W39+StdO_Customers_Lighting!W39</f>
        <v>111441</v>
      </c>
      <c r="X39" s="11">
        <f>StdO_Customers_Residential!X39+StdO_Customers_Small_Commercial!X39+StdO_Customers_Lighting!X39</f>
        <v>101383</v>
      </c>
      <c r="Y39" s="11">
        <f>StdO_Customers_Residential!Y39+StdO_Customers_Small_Commercial!Y39+StdO_Customers_Lighting!Y39</f>
        <v>89902</v>
      </c>
      <c r="Z39" s="11">
        <f>StdO_Customers_Residential!Z39+StdO_Customers_Small_Commercial!Z39+StdO_Customers_Lighting!Z39</f>
        <v>0</v>
      </c>
      <c r="AA39" s="2">
        <f>IFERROR(INDEX('Holiday Schedule'!$D$3:$D$24,MATCH(Total_StdO_Customers!A39,'Holiday Schedule'!$C$3:$C$24,0)),0)</f>
        <v>0</v>
      </c>
      <c r="AB39" s="2">
        <f t="shared" si="0"/>
        <v>6</v>
      </c>
      <c r="AC39" s="2">
        <f t="shared" si="1"/>
        <v>1807913</v>
      </c>
      <c r="AD39" s="5">
        <f t="shared" si="2"/>
        <v>771659</v>
      </c>
      <c r="AE39" s="5">
        <f t="shared" si="3"/>
        <v>2579572</v>
      </c>
      <c r="AG39" s="2">
        <f t="shared" si="4"/>
        <v>1</v>
      </c>
      <c r="AH39" s="2">
        <f t="shared" si="5"/>
        <v>2025</v>
      </c>
      <c r="AJ39" s="5">
        <f t="shared" si="6"/>
        <v>130443</v>
      </c>
      <c r="AK39" s="2">
        <f t="shared" si="7"/>
        <v>18</v>
      </c>
    </row>
    <row r="40" spans="1:37">
      <c r="A40" s="4">
        <v>45689</v>
      </c>
      <c r="B40" s="11">
        <f>StdO_Customers_Residential!B40+StdO_Customers_Small_Commercial!B40+StdO_Customers_Lighting!B40</f>
        <v>83386</v>
      </c>
      <c r="C40" s="11">
        <f>StdO_Customers_Residential!C40+StdO_Customers_Small_Commercial!C40+StdO_Customers_Lighting!C40</f>
        <v>82416</v>
      </c>
      <c r="D40" s="11">
        <f>StdO_Customers_Residential!D40+StdO_Customers_Small_Commercial!D40+StdO_Customers_Lighting!D40</f>
        <v>81738</v>
      </c>
      <c r="E40" s="11">
        <f>StdO_Customers_Residential!E40+StdO_Customers_Small_Commercial!E40+StdO_Customers_Lighting!E40</f>
        <v>82089</v>
      </c>
      <c r="F40" s="11">
        <f>StdO_Customers_Residential!F40+StdO_Customers_Small_Commercial!F40+StdO_Customers_Lighting!F40</f>
        <v>85072</v>
      </c>
      <c r="G40" s="11">
        <f>StdO_Customers_Residential!G40+StdO_Customers_Small_Commercial!G40+StdO_Customers_Lighting!G40</f>
        <v>90540</v>
      </c>
      <c r="H40" s="11">
        <f>StdO_Customers_Residential!H40+StdO_Customers_Small_Commercial!H40+StdO_Customers_Lighting!H40</f>
        <v>100996</v>
      </c>
      <c r="I40" s="11">
        <f>StdO_Customers_Residential!I40+StdO_Customers_Small_Commercial!I40+StdO_Customers_Lighting!I40</f>
        <v>106298</v>
      </c>
      <c r="J40" s="11">
        <f>StdO_Customers_Residential!J40+StdO_Customers_Small_Commercial!J40+StdO_Customers_Lighting!J40</f>
        <v>111095</v>
      </c>
      <c r="K40" s="11">
        <f>StdO_Customers_Residential!K40+StdO_Customers_Small_Commercial!K40+StdO_Customers_Lighting!K40</f>
        <v>109503</v>
      </c>
      <c r="L40" s="11">
        <f>StdO_Customers_Residential!L40+StdO_Customers_Small_Commercial!L40+StdO_Customers_Lighting!L40</f>
        <v>102123</v>
      </c>
      <c r="M40" s="11">
        <f>StdO_Customers_Residential!M40+StdO_Customers_Small_Commercial!M40+StdO_Customers_Lighting!M40</f>
        <v>98565</v>
      </c>
      <c r="N40" s="11">
        <f>StdO_Customers_Residential!N40+StdO_Customers_Small_Commercial!N40+StdO_Customers_Lighting!N40</f>
        <v>92479</v>
      </c>
      <c r="O40" s="11">
        <f>StdO_Customers_Residential!O40+StdO_Customers_Small_Commercial!O40+StdO_Customers_Lighting!O40</f>
        <v>88651</v>
      </c>
      <c r="P40" s="11">
        <f>StdO_Customers_Residential!P40+StdO_Customers_Small_Commercial!P40+StdO_Customers_Lighting!P40</f>
        <v>89373</v>
      </c>
      <c r="Q40" s="11">
        <f>StdO_Customers_Residential!Q40+StdO_Customers_Small_Commercial!Q40+StdO_Customers_Lighting!Q40</f>
        <v>102247</v>
      </c>
      <c r="R40" s="11">
        <f>StdO_Customers_Residential!R40+StdO_Customers_Small_Commercial!R40+StdO_Customers_Lighting!R40</f>
        <v>121053</v>
      </c>
      <c r="S40" s="11">
        <f>StdO_Customers_Residential!S40+StdO_Customers_Small_Commercial!S40+StdO_Customers_Lighting!S40</f>
        <v>133681</v>
      </c>
      <c r="T40" s="11">
        <f>StdO_Customers_Residential!T40+StdO_Customers_Small_Commercial!T40+StdO_Customers_Lighting!T40</f>
        <v>135877</v>
      </c>
      <c r="U40" s="11">
        <f>StdO_Customers_Residential!U40+StdO_Customers_Small_Commercial!U40+StdO_Customers_Lighting!U40</f>
        <v>134135</v>
      </c>
      <c r="V40" s="11">
        <f>StdO_Customers_Residential!V40+StdO_Customers_Small_Commercial!V40+StdO_Customers_Lighting!V40</f>
        <v>127942</v>
      </c>
      <c r="W40" s="11">
        <f>StdO_Customers_Residential!W40+StdO_Customers_Small_Commercial!W40+StdO_Customers_Lighting!W40</f>
        <v>121056</v>
      </c>
      <c r="X40" s="11">
        <f>StdO_Customers_Residential!X40+StdO_Customers_Small_Commercial!X40+StdO_Customers_Lighting!X40</f>
        <v>109966</v>
      </c>
      <c r="Y40" s="11">
        <f>StdO_Customers_Residential!Y40+StdO_Customers_Small_Commercial!Y40+StdO_Customers_Lighting!Y40</f>
        <v>102872</v>
      </c>
      <c r="Z40" s="11">
        <f>StdO_Customers_Residential!Z40+StdO_Customers_Small_Commercial!Z40+StdO_Customers_Lighting!Z40</f>
        <v>0</v>
      </c>
      <c r="AA40" s="2">
        <f>IFERROR(INDEX('Holiday Schedule'!$D$3:$D$24,MATCH(Total_StdO_Customers!A40,'Holiday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2493153</v>
      </c>
      <c r="AE40" s="5">
        <f t="shared" si="3"/>
        <v>2493153</v>
      </c>
      <c r="AG40" s="2">
        <f t="shared" si="4"/>
        <v>2</v>
      </c>
      <c r="AH40" s="2">
        <f t="shared" si="5"/>
        <v>2025</v>
      </c>
      <c r="AJ40" s="5">
        <f t="shared" si="6"/>
        <v>135877</v>
      </c>
      <c r="AK40" s="2">
        <f t="shared" si="7"/>
        <v>19</v>
      </c>
    </row>
    <row r="41" spans="1:37">
      <c r="A41" s="4">
        <v>45690</v>
      </c>
      <c r="B41" s="11">
        <f>StdO_Customers_Residential!B41+StdO_Customers_Small_Commercial!B41+StdO_Customers_Lighting!B41</f>
        <v>98962</v>
      </c>
      <c r="C41" s="11">
        <f>StdO_Customers_Residential!C41+StdO_Customers_Small_Commercial!C41+StdO_Customers_Lighting!C41</f>
        <v>96944</v>
      </c>
      <c r="D41" s="11">
        <f>StdO_Customers_Residential!D41+StdO_Customers_Small_Commercial!D41+StdO_Customers_Lighting!D41</f>
        <v>96497</v>
      </c>
      <c r="E41" s="11">
        <f>StdO_Customers_Residential!E41+StdO_Customers_Small_Commercial!E41+StdO_Customers_Lighting!E41</f>
        <v>95910</v>
      </c>
      <c r="F41" s="11">
        <f>StdO_Customers_Residential!F41+StdO_Customers_Small_Commercial!F41+StdO_Customers_Lighting!F41</f>
        <v>98753</v>
      </c>
      <c r="G41" s="11">
        <f>StdO_Customers_Residential!G41+StdO_Customers_Small_Commercial!G41+StdO_Customers_Lighting!G41</f>
        <v>102467</v>
      </c>
      <c r="H41" s="11">
        <f>StdO_Customers_Residential!H41+StdO_Customers_Small_Commercial!H41+StdO_Customers_Lighting!H41</f>
        <v>115170</v>
      </c>
      <c r="I41" s="11">
        <f>StdO_Customers_Residential!I41+StdO_Customers_Small_Commercial!I41+StdO_Customers_Lighting!I41</f>
        <v>119597</v>
      </c>
      <c r="J41" s="11">
        <f>StdO_Customers_Residential!J41+StdO_Customers_Small_Commercial!J41+StdO_Customers_Lighting!J41</f>
        <v>117324</v>
      </c>
      <c r="K41" s="11">
        <f>StdO_Customers_Residential!K41+StdO_Customers_Small_Commercial!K41+StdO_Customers_Lighting!K41</f>
        <v>115229</v>
      </c>
      <c r="L41" s="11">
        <f>StdO_Customers_Residential!L41+StdO_Customers_Small_Commercial!L41+StdO_Customers_Lighting!L41</f>
        <v>111787</v>
      </c>
      <c r="M41" s="11">
        <f>StdO_Customers_Residential!M41+StdO_Customers_Small_Commercial!M41+StdO_Customers_Lighting!M41</f>
        <v>108568</v>
      </c>
      <c r="N41" s="11">
        <f>StdO_Customers_Residential!N41+StdO_Customers_Small_Commercial!N41+StdO_Customers_Lighting!N41</f>
        <v>109040</v>
      </c>
      <c r="O41" s="11">
        <f>StdO_Customers_Residential!O41+StdO_Customers_Small_Commercial!O41+StdO_Customers_Lighting!O41</f>
        <v>110027</v>
      </c>
      <c r="P41" s="11">
        <f>StdO_Customers_Residential!P41+StdO_Customers_Small_Commercial!P41+StdO_Customers_Lighting!P41</f>
        <v>112410</v>
      </c>
      <c r="Q41" s="11">
        <f>StdO_Customers_Residential!Q41+StdO_Customers_Small_Commercial!Q41+StdO_Customers_Lighting!Q41</f>
        <v>123814</v>
      </c>
      <c r="R41" s="11">
        <f>StdO_Customers_Residential!R41+StdO_Customers_Small_Commercial!R41+StdO_Customers_Lighting!R41</f>
        <v>136674</v>
      </c>
      <c r="S41" s="11">
        <f>StdO_Customers_Residential!S41+StdO_Customers_Small_Commercial!S41+StdO_Customers_Lighting!S41</f>
        <v>146020</v>
      </c>
      <c r="T41" s="11">
        <f>StdO_Customers_Residential!T41+StdO_Customers_Small_Commercial!T41+StdO_Customers_Lighting!T41</f>
        <v>151768</v>
      </c>
      <c r="U41" s="11">
        <f>StdO_Customers_Residential!U41+StdO_Customers_Small_Commercial!U41+StdO_Customers_Lighting!U41</f>
        <v>146012</v>
      </c>
      <c r="V41" s="11">
        <f>StdO_Customers_Residential!V41+StdO_Customers_Small_Commercial!V41+StdO_Customers_Lighting!V41</f>
        <v>136058</v>
      </c>
      <c r="W41" s="11">
        <f>StdO_Customers_Residential!W41+StdO_Customers_Small_Commercial!W41+StdO_Customers_Lighting!W41</f>
        <v>122830</v>
      </c>
      <c r="X41" s="11">
        <f>StdO_Customers_Residential!X41+StdO_Customers_Small_Commercial!X41+StdO_Customers_Lighting!X41</f>
        <v>106994</v>
      </c>
      <c r="Y41" s="11">
        <f>StdO_Customers_Residential!Y41+StdO_Customers_Small_Commercial!Y41+StdO_Customers_Lighting!Y41</f>
        <v>98148</v>
      </c>
      <c r="Z41" s="11">
        <f>StdO_Customers_Residential!Z41+StdO_Customers_Small_Commercial!Z41+StdO_Customers_Lighting!Z41</f>
        <v>0</v>
      </c>
      <c r="AA41" s="2">
        <f>IFERROR(INDEX('Holiday Schedule'!$D$3:$D$24,MATCH(Total_StdO_Customers!A41,'Holiday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2777003</v>
      </c>
      <c r="AE41" s="5">
        <f t="shared" si="3"/>
        <v>2777003</v>
      </c>
      <c r="AG41" s="2">
        <f t="shared" si="4"/>
        <v>2</v>
      </c>
      <c r="AH41" s="2">
        <f t="shared" si="5"/>
        <v>2025</v>
      </c>
      <c r="AJ41" s="5">
        <f t="shared" si="6"/>
        <v>151768</v>
      </c>
      <c r="AK41" s="2">
        <f t="shared" si="7"/>
        <v>19</v>
      </c>
    </row>
    <row r="42" spans="1:37">
      <c r="A42" s="4">
        <v>45691</v>
      </c>
      <c r="B42" s="11">
        <f>StdO_Customers_Residential!B42+StdO_Customers_Small_Commercial!B42+StdO_Customers_Lighting!B42</f>
        <v>91389</v>
      </c>
      <c r="C42" s="11">
        <f>StdO_Customers_Residential!C42+StdO_Customers_Small_Commercial!C42+StdO_Customers_Lighting!C42</f>
        <v>86533</v>
      </c>
      <c r="D42" s="11">
        <f>StdO_Customers_Residential!D42+StdO_Customers_Small_Commercial!D42+StdO_Customers_Lighting!D42</f>
        <v>84350</v>
      </c>
      <c r="E42" s="11">
        <f>StdO_Customers_Residential!E42+StdO_Customers_Small_Commercial!E42+StdO_Customers_Lighting!E42</f>
        <v>82515</v>
      </c>
      <c r="F42" s="11">
        <f>StdO_Customers_Residential!F42+StdO_Customers_Small_Commercial!F42+StdO_Customers_Lighting!F42</f>
        <v>87359</v>
      </c>
      <c r="G42" s="11">
        <f>StdO_Customers_Residential!G42+StdO_Customers_Small_Commercial!G42+StdO_Customers_Lighting!G42</f>
        <v>91813</v>
      </c>
      <c r="H42" s="11">
        <f>StdO_Customers_Residential!H42+StdO_Customers_Small_Commercial!H42+StdO_Customers_Lighting!H42</f>
        <v>108049</v>
      </c>
      <c r="I42" s="11">
        <f>StdO_Customers_Residential!I42+StdO_Customers_Small_Commercial!I42+StdO_Customers_Lighting!I42</f>
        <v>113277</v>
      </c>
      <c r="J42" s="11">
        <f>StdO_Customers_Residential!J42+StdO_Customers_Small_Commercial!J42+StdO_Customers_Lighting!J42</f>
        <v>113829</v>
      </c>
      <c r="K42" s="11">
        <f>StdO_Customers_Residential!K42+StdO_Customers_Small_Commercial!K42+StdO_Customers_Lighting!K42</f>
        <v>110211</v>
      </c>
      <c r="L42" s="11">
        <f>StdO_Customers_Residential!L42+StdO_Customers_Small_Commercial!L42+StdO_Customers_Lighting!L42</f>
        <v>103465</v>
      </c>
      <c r="M42" s="11">
        <f>StdO_Customers_Residential!M42+StdO_Customers_Small_Commercial!M42+StdO_Customers_Lighting!M42</f>
        <v>95078</v>
      </c>
      <c r="N42" s="11">
        <f>StdO_Customers_Residential!N42+StdO_Customers_Small_Commercial!N42+StdO_Customers_Lighting!N42</f>
        <v>89176</v>
      </c>
      <c r="O42" s="11">
        <f>StdO_Customers_Residential!O42+StdO_Customers_Small_Commercial!O42+StdO_Customers_Lighting!O42</f>
        <v>88592</v>
      </c>
      <c r="P42" s="11">
        <f>StdO_Customers_Residential!P42+StdO_Customers_Small_Commercial!P42+StdO_Customers_Lighting!P42</f>
        <v>92962</v>
      </c>
      <c r="Q42" s="11">
        <f>StdO_Customers_Residential!Q42+StdO_Customers_Small_Commercial!Q42+StdO_Customers_Lighting!Q42</f>
        <v>102535</v>
      </c>
      <c r="R42" s="11">
        <f>StdO_Customers_Residential!R42+StdO_Customers_Small_Commercial!R42+StdO_Customers_Lighting!R42</f>
        <v>114540</v>
      </c>
      <c r="S42" s="11">
        <f>StdO_Customers_Residential!S42+StdO_Customers_Small_Commercial!S42+StdO_Customers_Lighting!S42</f>
        <v>125847</v>
      </c>
      <c r="T42" s="11">
        <f>StdO_Customers_Residential!T42+StdO_Customers_Small_Commercial!T42+StdO_Customers_Lighting!T42</f>
        <v>126082</v>
      </c>
      <c r="U42" s="11">
        <f>StdO_Customers_Residential!U42+StdO_Customers_Small_Commercial!U42+StdO_Customers_Lighting!U42</f>
        <v>123750</v>
      </c>
      <c r="V42" s="11">
        <f>StdO_Customers_Residential!V42+StdO_Customers_Small_Commercial!V42+StdO_Customers_Lighting!V42</f>
        <v>114915</v>
      </c>
      <c r="W42" s="11">
        <f>StdO_Customers_Residential!W42+StdO_Customers_Small_Commercial!W42+StdO_Customers_Lighting!W42</f>
        <v>104407</v>
      </c>
      <c r="X42" s="11">
        <f>StdO_Customers_Residential!X42+StdO_Customers_Small_Commercial!X42+StdO_Customers_Lighting!X42</f>
        <v>93017</v>
      </c>
      <c r="Y42" s="11">
        <f>StdO_Customers_Residential!Y42+StdO_Customers_Small_Commercial!Y42+StdO_Customers_Lighting!Y42</f>
        <v>83877</v>
      </c>
      <c r="Z42" s="11">
        <f>StdO_Customers_Residential!Z42+StdO_Customers_Small_Commercial!Z42+StdO_Customers_Lighting!Z42</f>
        <v>0</v>
      </c>
      <c r="AA42" s="2">
        <f>IFERROR(INDEX('Holiday Schedule'!$D$3:$D$24,MATCH(Total_StdO_Customers!A42,'Holiday Schedule'!$C$3:$C$24,0)),0)</f>
        <v>0</v>
      </c>
      <c r="AB42" s="2">
        <f t="shared" si="0"/>
        <v>2</v>
      </c>
      <c r="AC42" s="2">
        <f t="shared" si="1"/>
        <v>1711683</v>
      </c>
      <c r="AD42" s="5">
        <f t="shared" si="2"/>
        <v>715885</v>
      </c>
      <c r="AE42" s="5">
        <f t="shared" si="3"/>
        <v>2427568</v>
      </c>
      <c r="AG42" s="2">
        <f t="shared" si="4"/>
        <v>2</v>
      </c>
      <c r="AH42" s="2">
        <f t="shared" si="5"/>
        <v>2025</v>
      </c>
      <c r="AJ42" s="5">
        <f t="shared" si="6"/>
        <v>126082</v>
      </c>
      <c r="AK42" s="2">
        <f t="shared" si="7"/>
        <v>19</v>
      </c>
    </row>
    <row r="43" spans="1:37">
      <c r="A43" s="4">
        <v>45692</v>
      </c>
      <c r="B43" s="11">
        <f>StdO_Customers_Residential!B43+StdO_Customers_Small_Commercial!B43+StdO_Customers_Lighting!B43</f>
        <v>77035</v>
      </c>
      <c r="C43" s="11">
        <f>StdO_Customers_Residential!C43+StdO_Customers_Small_Commercial!C43+StdO_Customers_Lighting!C43</f>
        <v>75616</v>
      </c>
      <c r="D43" s="11">
        <f>StdO_Customers_Residential!D43+StdO_Customers_Small_Commercial!D43+StdO_Customers_Lighting!D43</f>
        <v>75706</v>
      </c>
      <c r="E43" s="11">
        <f>StdO_Customers_Residential!E43+StdO_Customers_Small_Commercial!E43+StdO_Customers_Lighting!E43</f>
        <v>75441</v>
      </c>
      <c r="F43" s="11">
        <f>StdO_Customers_Residential!F43+StdO_Customers_Small_Commercial!F43+StdO_Customers_Lighting!F43</f>
        <v>78152</v>
      </c>
      <c r="G43" s="11">
        <f>StdO_Customers_Residential!G43+StdO_Customers_Small_Commercial!G43+StdO_Customers_Lighting!G43</f>
        <v>86630</v>
      </c>
      <c r="H43" s="11">
        <f>StdO_Customers_Residential!H43+StdO_Customers_Small_Commercial!H43+StdO_Customers_Lighting!H43</f>
        <v>106069</v>
      </c>
      <c r="I43" s="11">
        <f>StdO_Customers_Residential!I43+StdO_Customers_Small_Commercial!I43+StdO_Customers_Lighting!I43</f>
        <v>109856</v>
      </c>
      <c r="J43" s="11">
        <f>StdO_Customers_Residential!J43+StdO_Customers_Small_Commercial!J43+StdO_Customers_Lighting!J43</f>
        <v>105115</v>
      </c>
      <c r="K43" s="11">
        <f>StdO_Customers_Residential!K43+StdO_Customers_Small_Commercial!K43+StdO_Customers_Lighting!K43</f>
        <v>93118</v>
      </c>
      <c r="L43" s="11">
        <f>StdO_Customers_Residential!L43+StdO_Customers_Small_Commercial!L43+StdO_Customers_Lighting!L43</f>
        <v>91555</v>
      </c>
      <c r="M43" s="11">
        <f>StdO_Customers_Residential!M43+StdO_Customers_Small_Commercial!M43+StdO_Customers_Lighting!M43</f>
        <v>88607</v>
      </c>
      <c r="N43" s="11">
        <f>StdO_Customers_Residential!N43+StdO_Customers_Small_Commercial!N43+StdO_Customers_Lighting!N43</f>
        <v>87201</v>
      </c>
      <c r="O43" s="11">
        <f>StdO_Customers_Residential!O43+StdO_Customers_Small_Commercial!O43+StdO_Customers_Lighting!O43</f>
        <v>80963</v>
      </c>
      <c r="P43" s="11">
        <f>StdO_Customers_Residential!P43+StdO_Customers_Small_Commercial!P43+StdO_Customers_Lighting!P43</f>
        <v>85870</v>
      </c>
      <c r="Q43" s="11">
        <f>StdO_Customers_Residential!Q43+StdO_Customers_Small_Commercial!Q43+StdO_Customers_Lighting!Q43</f>
        <v>97352</v>
      </c>
      <c r="R43" s="11">
        <f>StdO_Customers_Residential!R43+StdO_Customers_Small_Commercial!R43+StdO_Customers_Lighting!R43</f>
        <v>113607</v>
      </c>
      <c r="S43" s="11">
        <f>StdO_Customers_Residential!S43+StdO_Customers_Small_Commercial!S43+StdO_Customers_Lighting!S43</f>
        <v>130710</v>
      </c>
      <c r="T43" s="11">
        <f>StdO_Customers_Residential!T43+StdO_Customers_Small_Commercial!T43+StdO_Customers_Lighting!T43</f>
        <v>133732</v>
      </c>
      <c r="U43" s="11">
        <f>StdO_Customers_Residential!U43+StdO_Customers_Small_Commercial!U43+StdO_Customers_Lighting!U43</f>
        <v>132200</v>
      </c>
      <c r="V43" s="11">
        <f>StdO_Customers_Residential!V43+StdO_Customers_Small_Commercial!V43+StdO_Customers_Lighting!V43</f>
        <v>123881</v>
      </c>
      <c r="W43" s="11">
        <f>StdO_Customers_Residential!W43+StdO_Customers_Small_Commercial!W43+StdO_Customers_Lighting!W43</f>
        <v>113363</v>
      </c>
      <c r="X43" s="11">
        <f>StdO_Customers_Residential!X43+StdO_Customers_Small_Commercial!X43+StdO_Customers_Lighting!X43</f>
        <v>101378</v>
      </c>
      <c r="Y43" s="11">
        <f>StdO_Customers_Residential!Y43+StdO_Customers_Small_Commercial!Y43+StdO_Customers_Lighting!Y43</f>
        <v>94065</v>
      </c>
      <c r="Z43" s="11">
        <f>StdO_Customers_Residential!Z43+StdO_Customers_Small_Commercial!Z43+StdO_Customers_Lighting!Z43</f>
        <v>0</v>
      </c>
      <c r="AA43" s="2">
        <f>IFERROR(INDEX('Holiday Schedule'!$D$3:$D$24,MATCH(Total_StdO_Customers!A43,'Holiday Schedule'!$C$3:$C$24,0)),0)</f>
        <v>0</v>
      </c>
      <c r="AB43" s="2">
        <f t="shared" si="0"/>
        <v>3</v>
      </c>
      <c r="AC43" s="2">
        <f t="shared" si="1"/>
        <v>1688508</v>
      </c>
      <c r="AD43" s="5">
        <f t="shared" si="2"/>
        <v>668714</v>
      </c>
      <c r="AE43" s="5">
        <f t="shared" si="3"/>
        <v>2357222</v>
      </c>
      <c r="AG43" s="2">
        <f t="shared" si="4"/>
        <v>2</v>
      </c>
      <c r="AH43" s="2">
        <f t="shared" si="5"/>
        <v>2025</v>
      </c>
      <c r="AJ43" s="5">
        <f t="shared" si="6"/>
        <v>133732</v>
      </c>
      <c r="AK43" s="2">
        <f t="shared" si="7"/>
        <v>19</v>
      </c>
    </row>
    <row r="44" spans="1:37">
      <c r="A44" s="4">
        <v>45693</v>
      </c>
      <c r="B44" s="11">
        <f>StdO_Customers_Residential!B44+StdO_Customers_Small_Commercial!B44+StdO_Customers_Lighting!B44</f>
        <v>90070</v>
      </c>
      <c r="C44" s="11">
        <f>StdO_Customers_Residential!C44+StdO_Customers_Small_Commercial!C44+StdO_Customers_Lighting!C44</f>
        <v>89911</v>
      </c>
      <c r="D44" s="11">
        <f>StdO_Customers_Residential!D44+StdO_Customers_Small_Commercial!D44+StdO_Customers_Lighting!D44</f>
        <v>90196</v>
      </c>
      <c r="E44" s="11">
        <f>StdO_Customers_Residential!E44+StdO_Customers_Small_Commercial!E44+StdO_Customers_Lighting!E44</f>
        <v>91602</v>
      </c>
      <c r="F44" s="11">
        <f>StdO_Customers_Residential!F44+StdO_Customers_Small_Commercial!F44+StdO_Customers_Lighting!F44</f>
        <v>96830</v>
      </c>
      <c r="G44" s="11">
        <f>StdO_Customers_Residential!G44+StdO_Customers_Small_Commercial!G44+StdO_Customers_Lighting!G44</f>
        <v>105455</v>
      </c>
      <c r="H44" s="11">
        <f>StdO_Customers_Residential!H44+StdO_Customers_Small_Commercial!H44+StdO_Customers_Lighting!H44</f>
        <v>124044</v>
      </c>
      <c r="I44" s="11">
        <f>StdO_Customers_Residential!I44+StdO_Customers_Small_Commercial!I44+StdO_Customers_Lighting!I44</f>
        <v>124367</v>
      </c>
      <c r="J44" s="11">
        <f>StdO_Customers_Residential!J44+StdO_Customers_Small_Commercial!J44+StdO_Customers_Lighting!J44</f>
        <v>106385</v>
      </c>
      <c r="K44" s="11">
        <f>StdO_Customers_Residential!K44+StdO_Customers_Small_Commercial!K44+StdO_Customers_Lighting!K44</f>
        <v>90905</v>
      </c>
      <c r="L44" s="11">
        <f>StdO_Customers_Residential!L44+StdO_Customers_Small_Commercial!L44+StdO_Customers_Lighting!L44</f>
        <v>84342</v>
      </c>
      <c r="M44" s="11">
        <f>StdO_Customers_Residential!M44+StdO_Customers_Small_Commercial!M44+StdO_Customers_Lighting!M44</f>
        <v>80522</v>
      </c>
      <c r="N44" s="11">
        <f>StdO_Customers_Residential!N44+StdO_Customers_Small_Commercial!N44+StdO_Customers_Lighting!N44</f>
        <v>79072</v>
      </c>
      <c r="O44" s="11">
        <f>StdO_Customers_Residential!O44+StdO_Customers_Small_Commercial!O44+StdO_Customers_Lighting!O44</f>
        <v>77031</v>
      </c>
      <c r="P44" s="11">
        <f>StdO_Customers_Residential!P44+StdO_Customers_Small_Commercial!P44+StdO_Customers_Lighting!P44</f>
        <v>81518</v>
      </c>
      <c r="Q44" s="11">
        <f>StdO_Customers_Residential!Q44+StdO_Customers_Small_Commercial!Q44+StdO_Customers_Lighting!Q44</f>
        <v>102705</v>
      </c>
      <c r="R44" s="11">
        <f>StdO_Customers_Residential!R44+StdO_Customers_Small_Commercial!R44+StdO_Customers_Lighting!R44</f>
        <v>125956</v>
      </c>
      <c r="S44" s="11">
        <f>StdO_Customers_Residential!S44+StdO_Customers_Small_Commercial!S44+StdO_Customers_Lighting!S44</f>
        <v>145659</v>
      </c>
      <c r="T44" s="11">
        <f>StdO_Customers_Residential!T44+StdO_Customers_Small_Commercial!T44+StdO_Customers_Lighting!T44</f>
        <v>147672</v>
      </c>
      <c r="U44" s="11">
        <f>StdO_Customers_Residential!U44+StdO_Customers_Small_Commercial!U44+StdO_Customers_Lighting!U44</f>
        <v>143194</v>
      </c>
      <c r="V44" s="11">
        <f>StdO_Customers_Residential!V44+StdO_Customers_Small_Commercial!V44+StdO_Customers_Lighting!V44</f>
        <v>133596</v>
      </c>
      <c r="W44" s="11">
        <f>StdO_Customers_Residential!W44+StdO_Customers_Small_Commercial!W44+StdO_Customers_Lighting!W44</f>
        <v>122805</v>
      </c>
      <c r="X44" s="11">
        <f>StdO_Customers_Residential!X44+StdO_Customers_Small_Commercial!X44+StdO_Customers_Lighting!X44</f>
        <v>111264</v>
      </c>
      <c r="Y44" s="11">
        <f>StdO_Customers_Residential!Y44+StdO_Customers_Small_Commercial!Y44+StdO_Customers_Lighting!Y44</f>
        <v>103957</v>
      </c>
      <c r="Z44" s="11">
        <f>StdO_Customers_Residential!Z44+StdO_Customers_Small_Commercial!Z44+StdO_Customers_Lighting!Z44</f>
        <v>0</v>
      </c>
      <c r="AA44" s="2">
        <f>IFERROR(INDEX('Holiday Schedule'!$D$3:$D$24,MATCH(Total_StdO_Customers!A44,'Holiday Schedule'!$C$3:$C$24,0)),0)</f>
        <v>0</v>
      </c>
      <c r="AB44" s="2">
        <f t="shared" si="0"/>
        <v>4</v>
      </c>
      <c r="AC44" s="2">
        <f t="shared" si="1"/>
        <v>1756993</v>
      </c>
      <c r="AD44" s="5">
        <f t="shared" si="2"/>
        <v>792065</v>
      </c>
      <c r="AE44" s="5">
        <f t="shared" si="3"/>
        <v>2549058</v>
      </c>
      <c r="AG44" s="2">
        <f t="shared" si="4"/>
        <v>2</v>
      </c>
      <c r="AH44" s="2">
        <f t="shared" si="5"/>
        <v>2025</v>
      </c>
      <c r="AJ44" s="5">
        <f t="shared" si="6"/>
        <v>147672</v>
      </c>
      <c r="AK44" s="2">
        <f t="shared" si="7"/>
        <v>19</v>
      </c>
    </row>
    <row r="45" spans="1:37">
      <c r="A45" s="4">
        <v>45694</v>
      </c>
      <c r="B45" s="11">
        <f>StdO_Customers_Residential!B45+StdO_Customers_Small_Commercial!B45+StdO_Customers_Lighting!B45</f>
        <v>102139</v>
      </c>
      <c r="C45" s="11">
        <f>StdO_Customers_Residential!C45+StdO_Customers_Small_Commercial!C45+StdO_Customers_Lighting!C45</f>
        <v>101138</v>
      </c>
      <c r="D45" s="11">
        <f>StdO_Customers_Residential!D45+StdO_Customers_Small_Commercial!D45+StdO_Customers_Lighting!D45</f>
        <v>102016</v>
      </c>
      <c r="E45" s="11">
        <f>StdO_Customers_Residential!E45+StdO_Customers_Small_Commercial!E45+StdO_Customers_Lighting!E45</f>
        <v>105228</v>
      </c>
      <c r="F45" s="11">
        <f>StdO_Customers_Residential!F45+StdO_Customers_Small_Commercial!F45+StdO_Customers_Lighting!F45</f>
        <v>111764</v>
      </c>
      <c r="G45" s="11">
        <f>StdO_Customers_Residential!G45+StdO_Customers_Small_Commercial!G45+StdO_Customers_Lighting!G45</f>
        <v>119643</v>
      </c>
      <c r="H45" s="11">
        <f>StdO_Customers_Residential!H45+StdO_Customers_Small_Commercial!H45+StdO_Customers_Lighting!H45</f>
        <v>139593</v>
      </c>
      <c r="I45" s="11">
        <f>StdO_Customers_Residential!I45+StdO_Customers_Small_Commercial!I45+StdO_Customers_Lighting!I45</f>
        <v>139684</v>
      </c>
      <c r="J45" s="11">
        <f>StdO_Customers_Residential!J45+StdO_Customers_Small_Commercial!J45+StdO_Customers_Lighting!J45</f>
        <v>127774</v>
      </c>
      <c r="K45" s="11">
        <f>StdO_Customers_Residential!K45+StdO_Customers_Small_Commercial!K45+StdO_Customers_Lighting!K45</f>
        <v>112326</v>
      </c>
      <c r="L45" s="11">
        <f>StdO_Customers_Residential!L45+StdO_Customers_Small_Commercial!L45+StdO_Customers_Lighting!L45</f>
        <v>112382</v>
      </c>
      <c r="M45" s="11">
        <f>StdO_Customers_Residential!M45+StdO_Customers_Small_Commercial!M45+StdO_Customers_Lighting!M45</f>
        <v>116791</v>
      </c>
      <c r="N45" s="11">
        <f>StdO_Customers_Residential!N45+StdO_Customers_Small_Commercial!N45+StdO_Customers_Lighting!N45</f>
        <v>121605</v>
      </c>
      <c r="O45" s="11">
        <f>StdO_Customers_Residential!O45+StdO_Customers_Small_Commercial!O45+StdO_Customers_Lighting!O45</f>
        <v>122991</v>
      </c>
      <c r="P45" s="11">
        <f>StdO_Customers_Residential!P45+StdO_Customers_Small_Commercial!P45+StdO_Customers_Lighting!P45</f>
        <v>115940</v>
      </c>
      <c r="Q45" s="11">
        <f>StdO_Customers_Residential!Q45+StdO_Customers_Small_Commercial!Q45+StdO_Customers_Lighting!Q45</f>
        <v>115981</v>
      </c>
      <c r="R45" s="11">
        <f>StdO_Customers_Residential!R45+StdO_Customers_Small_Commercial!R45+StdO_Customers_Lighting!R45</f>
        <v>121792</v>
      </c>
      <c r="S45" s="11">
        <f>StdO_Customers_Residential!S45+StdO_Customers_Small_Commercial!S45+StdO_Customers_Lighting!S45</f>
        <v>133672</v>
      </c>
      <c r="T45" s="11">
        <f>StdO_Customers_Residential!T45+StdO_Customers_Small_Commercial!T45+StdO_Customers_Lighting!T45</f>
        <v>130482</v>
      </c>
      <c r="U45" s="11">
        <f>StdO_Customers_Residential!U45+StdO_Customers_Small_Commercial!U45+StdO_Customers_Lighting!U45</f>
        <v>127094</v>
      </c>
      <c r="V45" s="11">
        <f>StdO_Customers_Residential!V45+StdO_Customers_Small_Commercial!V45+StdO_Customers_Lighting!V45</f>
        <v>122429</v>
      </c>
      <c r="W45" s="11">
        <f>StdO_Customers_Residential!W45+StdO_Customers_Small_Commercial!W45+StdO_Customers_Lighting!W45</f>
        <v>112126</v>
      </c>
      <c r="X45" s="11">
        <f>StdO_Customers_Residential!X45+StdO_Customers_Small_Commercial!X45+StdO_Customers_Lighting!X45</f>
        <v>100561</v>
      </c>
      <c r="Y45" s="11">
        <f>StdO_Customers_Residential!Y45+StdO_Customers_Small_Commercial!Y45+StdO_Customers_Lighting!Y45</f>
        <v>92379</v>
      </c>
      <c r="Z45" s="11">
        <f>StdO_Customers_Residential!Z45+StdO_Customers_Small_Commercial!Z45+StdO_Customers_Lighting!Z45</f>
        <v>0</v>
      </c>
      <c r="AA45" s="2">
        <f>IFERROR(INDEX('Holiday Schedule'!$D$3:$D$24,MATCH(Total_StdO_Customers!A45,'Holiday Schedule'!$C$3:$C$24,0)),0)</f>
        <v>0</v>
      </c>
      <c r="AB45" s="2">
        <f t="shared" si="0"/>
        <v>5</v>
      </c>
      <c r="AC45" s="2">
        <f t="shared" si="1"/>
        <v>1933630</v>
      </c>
      <c r="AD45" s="5">
        <f t="shared" si="2"/>
        <v>873900</v>
      </c>
      <c r="AE45" s="5">
        <f t="shared" si="3"/>
        <v>2807530</v>
      </c>
      <c r="AG45" s="2">
        <f t="shared" si="4"/>
        <v>2</v>
      </c>
      <c r="AH45" s="2">
        <f t="shared" si="5"/>
        <v>2025</v>
      </c>
      <c r="AJ45" s="5">
        <f t="shared" si="6"/>
        <v>139684</v>
      </c>
      <c r="AK45" s="2">
        <f t="shared" si="7"/>
        <v>8</v>
      </c>
    </row>
    <row r="46" spans="1:37">
      <c r="A46" s="4">
        <v>45695</v>
      </c>
      <c r="B46" s="11">
        <f>StdO_Customers_Residential!B46+StdO_Customers_Small_Commercial!B46+StdO_Customers_Lighting!B46</f>
        <v>79822</v>
      </c>
      <c r="C46" s="11">
        <f>StdO_Customers_Residential!C46+StdO_Customers_Small_Commercial!C46+StdO_Customers_Lighting!C46</f>
        <v>76074</v>
      </c>
      <c r="D46" s="11">
        <f>StdO_Customers_Residential!D46+StdO_Customers_Small_Commercial!D46+StdO_Customers_Lighting!D46</f>
        <v>74033</v>
      </c>
      <c r="E46" s="11">
        <f>StdO_Customers_Residential!E46+StdO_Customers_Small_Commercial!E46+StdO_Customers_Lighting!E46</f>
        <v>76141</v>
      </c>
      <c r="F46" s="11">
        <f>StdO_Customers_Residential!F46+StdO_Customers_Small_Commercial!F46+StdO_Customers_Lighting!F46</f>
        <v>85766</v>
      </c>
      <c r="G46" s="11">
        <f>StdO_Customers_Residential!G46+StdO_Customers_Small_Commercial!G46+StdO_Customers_Lighting!G46</f>
        <v>94718</v>
      </c>
      <c r="H46" s="11">
        <f>StdO_Customers_Residential!H46+StdO_Customers_Small_Commercial!H46+StdO_Customers_Lighting!H46</f>
        <v>114221</v>
      </c>
      <c r="I46" s="11">
        <f>StdO_Customers_Residential!I46+StdO_Customers_Small_Commercial!I46+StdO_Customers_Lighting!I46</f>
        <v>114311</v>
      </c>
      <c r="J46" s="11">
        <f>StdO_Customers_Residential!J46+StdO_Customers_Small_Commercial!J46+StdO_Customers_Lighting!J46</f>
        <v>104622</v>
      </c>
      <c r="K46" s="11">
        <f>StdO_Customers_Residential!K46+StdO_Customers_Small_Commercial!K46+StdO_Customers_Lighting!K46</f>
        <v>97492</v>
      </c>
      <c r="L46" s="11">
        <f>StdO_Customers_Residential!L46+StdO_Customers_Small_Commercial!L46+StdO_Customers_Lighting!L46</f>
        <v>88416</v>
      </c>
      <c r="M46" s="11">
        <f>StdO_Customers_Residential!M46+StdO_Customers_Small_Commercial!M46+StdO_Customers_Lighting!M46</f>
        <v>85352</v>
      </c>
      <c r="N46" s="11">
        <f>StdO_Customers_Residential!N46+StdO_Customers_Small_Commercial!N46+StdO_Customers_Lighting!N46</f>
        <v>82006</v>
      </c>
      <c r="O46" s="11">
        <f>StdO_Customers_Residential!O46+StdO_Customers_Small_Commercial!O46+StdO_Customers_Lighting!O46</f>
        <v>80009</v>
      </c>
      <c r="P46" s="11">
        <f>StdO_Customers_Residential!P46+StdO_Customers_Small_Commercial!P46+StdO_Customers_Lighting!P46</f>
        <v>83335</v>
      </c>
      <c r="Q46" s="11">
        <f>StdO_Customers_Residential!Q46+StdO_Customers_Small_Commercial!Q46+StdO_Customers_Lighting!Q46</f>
        <v>96866</v>
      </c>
      <c r="R46" s="11">
        <f>StdO_Customers_Residential!R46+StdO_Customers_Small_Commercial!R46+StdO_Customers_Lighting!R46</f>
        <v>114782</v>
      </c>
      <c r="S46" s="11">
        <f>StdO_Customers_Residential!S46+StdO_Customers_Small_Commercial!S46+StdO_Customers_Lighting!S46</f>
        <v>130829</v>
      </c>
      <c r="T46" s="11">
        <f>StdO_Customers_Residential!T46+StdO_Customers_Small_Commercial!T46+StdO_Customers_Lighting!T46</f>
        <v>131827</v>
      </c>
      <c r="U46" s="11">
        <f>StdO_Customers_Residential!U46+StdO_Customers_Small_Commercial!U46+StdO_Customers_Lighting!U46</f>
        <v>131095</v>
      </c>
      <c r="V46" s="11">
        <f>StdO_Customers_Residential!V46+StdO_Customers_Small_Commercial!V46+StdO_Customers_Lighting!V46</f>
        <v>124895</v>
      </c>
      <c r="W46" s="11">
        <f>StdO_Customers_Residential!W46+StdO_Customers_Small_Commercial!W46+StdO_Customers_Lighting!W46</f>
        <v>115862</v>
      </c>
      <c r="X46" s="11">
        <f>StdO_Customers_Residential!X46+StdO_Customers_Small_Commercial!X46+StdO_Customers_Lighting!X46</f>
        <v>103973</v>
      </c>
      <c r="Y46" s="11">
        <f>StdO_Customers_Residential!Y46+StdO_Customers_Small_Commercial!Y46+StdO_Customers_Lighting!Y46</f>
        <v>96211</v>
      </c>
      <c r="Z46" s="11">
        <f>StdO_Customers_Residential!Z46+StdO_Customers_Small_Commercial!Z46+StdO_Customers_Lighting!Z46</f>
        <v>0</v>
      </c>
      <c r="AA46" s="2">
        <f>IFERROR(INDEX('Holiday Schedule'!$D$3:$D$24,MATCH(Total_StdO_Customers!A46,'Holiday Schedule'!$C$3:$C$24,0)),0)</f>
        <v>0</v>
      </c>
      <c r="AB46" s="2">
        <f t="shared" si="0"/>
        <v>6</v>
      </c>
      <c r="AC46" s="2">
        <f t="shared" si="1"/>
        <v>1685672</v>
      </c>
      <c r="AD46" s="5">
        <f t="shared" si="2"/>
        <v>696986</v>
      </c>
      <c r="AE46" s="5">
        <f t="shared" si="3"/>
        <v>2382658</v>
      </c>
      <c r="AG46" s="2">
        <f t="shared" si="4"/>
        <v>2</v>
      </c>
      <c r="AH46" s="2">
        <f t="shared" si="5"/>
        <v>2025</v>
      </c>
      <c r="AJ46" s="5">
        <f t="shared" si="6"/>
        <v>131827</v>
      </c>
      <c r="AK46" s="2">
        <f t="shared" si="7"/>
        <v>19</v>
      </c>
    </row>
    <row r="47" spans="1:37">
      <c r="A47" s="4">
        <v>45696</v>
      </c>
      <c r="B47" s="11">
        <f>StdO_Customers_Residential!B47+StdO_Customers_Small_Commercial!B47+StdO_Customers_Lighting!B47</f>
        <v>90812</v>
      </c>
      <c r="C47" s="11">
        <f>StdO_Customers_Residential!C47+StdO_Customers_Small_Commercial!C47+StdO_Customers_Lighting!C47</f>
        <v>90289</v>
      </c>
      <c r="D47" s="11">
        <f>StdO_Customers_Residential!D47+StdO_Customers_Small_Commercial!D47+StdO_Customers_Lighting!D47</f>
        <v>89250</v>
      </c>
      <c r="E47" s="11">
        <f>StdO_Customers_Residential!E47+StdO_Customers_Small_Commercial!E47+StdO_Customers_Lighting!E47</f>
        <v>89537</v>
      </c>
      <c r="F47" s="11">
        <f>StdO_Customers_Residential!F47+StdO_Customers_Small_Commercial!F47+StdO_Customers_Lighting!F47</f>
        <v>92633</v>
      </c>
      <c r="G47" s="11">
        <f>StdO_Customers_Residential!G47+StdO_Customers_Small_Commercial!G47+StdO_Customers_Lighting!G47</f>
        <v>96298</v>
      </c>
      <c r="H47" s="11">
        <f>StdO_Customers_Residential!H47+StdO_Customers_Small_Commercial!H47+StdO_Customers_Lighting!H47</f>
        <v>109372</v>
      </c>
      <c r="I47" s="11">
        <f>StdO_Customers_Residential!I47+StdO_Customers_Small_Commercial!I47+StdO_Customers_Lighting!I47</f>
        <v>110558</v>
      </c>
      <c r="J47" s="11">
        <f>StdO_Customers_Residential!J47+StdO_Customers_Small_Commercial!J47+StdO_Customers_Lighting!J47</f>
        <v>96486</v>
      </c>
      <c r="K47" s="11">
        <f>StdO_Customers_Residential!K47+StdO_Customers_Small_Commercial!K47+StdO_Customers_Lighting!K47</f>
        <v>85325</v>
      </c>
      <c r="L47" s="11">
        <f>StdO_Customers_Residential!L47+StdO_Customers_Small_Commercial!L47+StdO_Customers_Lighting!L47</f>
        <v>80165</v>
      </c>
      <c r="M47" s="11">
        <f>StdO_Customers_Residential!M47+StdO_Customers_Small_Commercial!M47+StdO_Customers_Lighting!M47</f>
        <v>75525</v>
      </c>
      <c r="N47" s="11">
        <f>StdO_Customers_Residential!N47+StdO_Customers_Small_Commercial!N47+StdO_Customers_Lighting!N47</f>
        <v>72621</v>
      </c>
      <c r="O47" s="11">
        <f>StdO_Customers_Residential!O47+StdO_Customers_Small_Commercial!O47+StdO_Customers_Lighting!O47</f>
        <v>71965</v>
      </c>
      <c r="P47" s="11">
        <f>StdO_Customers_Residential!P47+StdO_Customers_Small_Commercial!P47+StdO_Customers_Lighting!P47</f>
        <v>78434</v>
      </c>
      <c r="Q47" s="11">
        <f>StdO_Customers_Residential!Q47+StdO_Customers_Small_Commercial!Q47+StdO_Customers_Lighting!Q47</f>
        <v>96195</v>
      </c>
      <c r="R47" s="11">
        <f>StdO_Customers_Residential!R47+StdO_Customers_Small_Commercial!R47+StdO_Customers_Lighting!R47</f>
        <v>119119</v>
      </c>
      <c r="S47" s="11">
        <f>StdO_Customers_Residential!S47+StdO_Customers_Small_Commercial!S47+StdO_Customers_Lighting!S47</f>
        <v>134290</v>
      </c>
      <c r="T47" s="11">
        <f>StdO_Customers_Residential!T47+StdO_Customers_Small_Commercial!T47+StdO_Customers_Lighting!T47</f>
        <v>134688</v>
      </c>
      <c r="U47" s="11">
        <f>StdO_Customers_Residential!U47+StdO_Customers_Small_Commercial!U47+StdO_Customers_Lighting!U47</f>
        <v>132347</v>
      </c>
      <c r="V47" s="11">
        <f>StdO_Customers_Residential!V47+StdO_Customers_Small_Commercial!V47+StdO_Customers_Lighting!V47</f>
        <v>123918</v>
      </c>
      <c r="W47" s="11">
        <f>StdO_Customers_Residential!W47+StdO_Customers_Small_Commercial!W47+StdO_Customers_Lighting!W47</f>
        <v>116751</v>
      </c>
      <c r="X47" s="11">
        <f>StdO_Customers_Residential!X47+StdO_Customers_Small_Commercial!X47+StdO_Customers_Lighting!X47</f>
        <v>105611</v>
      </c>
      <c r="Y47" s="11">
        <f>StdO_Customers_Residential!Y47+StdO_Customers_Small_Commercial!Y47+StdO_Customers_Lighting!Y47</f>
        <v>97901</v>
      </c>
      <c r="Z47" s="11">
        <f>StdO_Customers_Residential!Z47+StdO_Customers_Small_Commercial!Z47+StdO_Customers_Lighting!Z47</f>
        <v>0</v>
      </c>
      <c r="AA47" s="2">
        <f>IFERROR(INDEX('Holiday Schedule'!$D$3:$D$24,MATCH(Total_StdO_Customers!A47,'Holiday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2390090</v>
      </c>
      <c r="AE47" s="5">
        <f t="shared" si="3"/>
        <v>2390090</v>
      </c>
      <c r="AG47" s="2">
        <f t="shared" si="4"/>
        <v>2</v>
      </c>
      <c r="AH47" s="2">
        <f t="shared" si="5"/>
        <v>2025</v>
      </c>
      <c r="AJ47" s="5">
        <f t="shared" si="6"/>
        <v>134688</v>
      </c>
      <c r="AK47" s="2">
        <f t="shared" si="7"/>
        <v>19</v>
      </c>
    </row>
    <row r="48" spans="1:37">
      <c r="A48" s="4">
        <v>45697</v>
      </c>
      <c r="B48" s="11">
        <f>StdO_Customers_Residential!B48+StdO_Customers_Small_Commercial!B48+StdO_Customers_Lighting!B48</f>
        <v>90944</v>
      </c>
      <c r="C48" s="11">
        <f>StdO_Customers_Residential!C48+StdO_Customers_Small_Commercial!C48+StdO_Customers_Lighting!C48</f>
        <v>89408</v>
      </c>
      <c r="D48" s="11">
        <f>StdO_Customers_Residential!D48+StdO_Customers_Small_Commercial!D48+StdO_Customers_Lighting!D48</f>
        <v>88584</v>
      </c>
      <c r="E48" s="11">
        <f>StdO_Customers_Residential!E48+StdO_Customers_Small_Commercial!E48+StdO_Customers_Lighting!E48</f>
        <v>88877</v>
      </c>
      <c r="F48" s="11">
        <f>StdO_Customers_Residential!F48+StdO_Customers_Small_Commercial!F48+StdO_Customers_Lighting!F48</f>
        <v>92131</v>
      </c>
      <c r="G48" s="11">
        <f>StdO_Customers_Residential!G48+StdO_Customers_Small_Commercial!G48+StdO_Customers_Lighting!G48</f>
        <v>94002</v>
      </c>
      <c r="H48" s="11">
        <f>StdO_Customers_Residential!H48+StdO_Customers_Small_Commercial!H48+StdO_Customers_Lighting!H48</f>
        <v>105313</v>
      </c>
      <c r="I48" s="11">
        <f>StdO_Customers_Residential!I48+StdO_Customers_Small_Commercial!I48+StdO_Customers_Lighting!I48</f>
        <v>112601</v>
      </c>
      <c r="J48" s="11">
        <f>StdO_Customers_Residential!J48+StdO_Customers_Small_Commercial!J48+StdO_Customers_Lighting!J48</f>
        <v>117232</v>
      </c>
      <c r="K48" s="11">
        <f>StdO_Customers_Residential!K48+StdO_Customers_Small_Commercial!K48+StdO_Customers_Lighting!K48</f>
        <v>118691</v>
      </c>
      <c r="L48" s="11">
        <f>StdO_Customers_Residential!L48+StdO_Customers_Small_Commercial!L48+StdO_Customers_Lighting!L48</f>
        <v>116091</v>
      </c>
      <c r="M48" s="11">
        <f>StdO_Customers_Residential!M48+StdO_Customers_Small_Commercial!M48+StdO_Customers_Lighting!M48</f>
        <v>113307</v>
      </c>
      <c r="N48" s="11">
        <f>StdO_Customers_Residential!N48+StdO_Customers_Small_Commercial!N48+StdO_Customers_Lighting!N48</f>
        <v>110612</v>
      </c>
      <c r="O48" s="11">
        <f>StdO_Customers_Residential!O48+StdO_Customers_Small_Commercial!O48+StdO_Customers_Lighting!O48</f>
        <v>107691</v>
      </c>
      <c r="P48" s="11">
        <f>StdO_Customers_Residential!P48+StdO_Customers_Small_Commercial!P48+StdO_Customers_Lighting!P48</f>
        <v>106754</v>
      </c>
      <c r="Q48" s="11">
        <f>StdO_Customers_Residential!Q48+StdO_Customers_Small_Commercial!Q48+StdO_Customers_Lighting!Q48</f>
        <v>115612</v>
      </c>
      <c r="R48" s="11">
        <f>StdO_Customers_Residential!R48+StdO_Customers_Small_Commercial!R48+StdO_Customers_Lighting!R48</f>
        <v>130063</v>
      </c>
      <c r="S48" s="11">
        <f>StdO_Customers_Residential!S48+StdO_Customers_Small_Commercial!S48+StdO_Customers_Lighting!S48</f>
        <v>146753</v>
      </c>
      <c r="T48" s="11">
        <f>StdO_Customers_Residential!T48+StdO_Customers_Small_Commercial!T48+StdO_Customers_Lighting!T48</f>
        <v>147519</v>
      </c>
      <c r="U48" s="11">
        <f>StdO_Customers_Residential!U48+StdO_Customers_Small_Commercial!U48+StdO_Customers_Lighting!U48</f>
        <v>141151</v>
      </c>
      <c r="V48" s="11">
        <f>StdO_Customers_Residential!V48+StdO_Customers_Small_Commercial!V48+StdO_Customers_Lighting!V48</f>
        <v>133746</v>
      </c>
      <c r="W48" s="11">
        <f>StdO_Customers_Residential!W48+StdO_Customers_Small_Commercial!W48+StdO_Customers_Lighting!W48</f>
        <v>124024</v>
      </c>
      <c r="X48" s="11">
        <f>StdO_Customers_Residential!X48+StdO_Customers_Small_Commercial!X48+StdO_Customers_Lighting!X48</f>
        <v>114122</v>
      </c>
      <c r="Y48" s="11">
        <f>StdO_Customers_Residential!Y48+StdO_Customers_Small_Commercial!Y48+StdO_Customers_Lighting!Y48</f>
        <v>106954</v>
      </c>
      <c r="Z48" s="11">
        <f>StdO_Customers_Residential!Z48+StdO_Customers_Small_Commercial!Z48+StdO_Customers_Lighting!Z48</f>
        <v>0</v>
      </c>
      <c r="AA48" s="2">
        <f>IFERROR(INDEX('Holiday Schedule'!$D$3:$D$24,MATCH(Total_StdO_Customers!A48,'Holiday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2712182</v>
      </c>
      <c r="AE48" s="5">
        <f t="shared" si="3"/>
        <v>2712182</v>
      </c>
      <c r="AG48" s="2">
        <f t="shared" si="4"/>
        <v>2</v>
      </c>
      <c r="AH48" s="2">
        <f t="shared" si="5"/>
        <v>2025</v>
      </c>
      <c r="AJ48" s="5">
        <f t="shared" si="6"/>
        <v>147519</v>
      </c>
      <c r="AK48" s="2">
        <f t="shared" si="7"/>
        <v>19</v>
      </c>
    </row>
    <row r="49" spans="1:37">
      <c r="A49" s="4">
        <v>45698</v>
      </c>
      <c r="B49" s="11">
        <f>StdO_Customers_Residential!B49+StdO_Customers_Small_Commercial!B49+StdO_Customers_Lighting!B49</f>
        <v>99952</v>
      </c>
      <c r="C49" s="11">
        <f>StdO_Customers_Residential!C49+StdO_Customers_Small_Commercial!C49+StdO_Customers_Lighting!C49</f>
        <v>98315</v>
      </c>
      <c r="D49" s="11">
        <f>StdO_Customers_Residential!D49+StdO_Customers_Small_Commercial!D49+StdO_Customers_Lighting!D49</f>
        <v>98952</v>
      </c>
      <c r="E49" s="11">
        <f>StdO_Customers_Residential!E49+StdO_Customers_Small_Commercial!E49+StdO_Customers_Lighting!E49</f>
        <v>98603</v>
      </c>
      <c r="F49" s="11">
        <f>StdO_Customers_Residential!F49+StdO_Customers_Small_Commercial!F49+StdO_Customers_Lighting!F49</f>
        <v>102514</v>
      </c>
      <c r="G49" s="11">
        <f>StdO_Customers_Residential!G49+StdO_Customers_Small_Commercial!G49+StdO_Customers_Lighting!G49</f>
        <v>109856</v>
      </c>
      <c r="H49" s="11">
        <f>StdO_Customers_Residential!H49+StdO_Customers_Small_Commercial!H49+StdO_Customers_Lighting!H49</f>
        <v>131248</v>
      </c>
      <c r="I49" s="11">
        <f>StdO_Customers_Residential!I49+StdO_Customers_Small_Commercial!I49+StdO_Customers_Lighting!I49</f>
        <v>131666</v>
      </c>
      <c r="J49" s="11">
        <f>StdO_Customers_Residential!J49+StdO_Customers_Small_Commercial!J49+StdO_Customers_Lighting!J49</f>
        <v>117603</v>
      </c>
      <c r="K49" s="11">
        <f>StdO_Customers_Residential!K49+StdO_Customers_Small_Commercial!K49+StdO_Customers_Lighting!K49</f>
        <v>105514</v>
      </c>
      <c r="L49" s="11">
        <f>StdO_Customers_Residential!L49+StdO_Customers_Small_Commercial!L49+StdO_Customers_Lighting!L49</f>
        <v>97333</v>
      </c>
      <c r="M49" s="11">
        <f>StdO_Customers_Residential!M49+StdO_Customers_Small_Commercial!M49+StdO_Customers_Lighting!M49</f>
        <v>90692</v>
      </c>
      <c r="N49" s="11">
        <f>StdO_Customers_Residential!N49+StdO_Customers_Small_Commercial!N49+StdO_Customers_Lighting!N49</f>
        <v>87584</v>
      </c>
      <c r="O49" s="11">
        <f>StdO_Customers_Residential!O49+StdO_Customers_Small_Commercial!O49+StdO_Customers_Lighting!O49</f>
        <v>88470</v>
      </c>
      <c r="P49" s="11">
        <f>StdO_Customers_Residential!P49+StdO_Customers_Small_Commercial!P49+StdO_Customers_Lighting!P49</f>
        <v>91678</v>
      </c>
      <c r="Q49" s="11">
        <f>StdO_Customers_Residential!Q49+StdO_Customers_Small_Commercial!Q49+StdO_Customers_Lighting!Q49</f>
        <v>105102</v>
      </c>
      <c r="R49" s="11">
        <f>StdO_Customers_Residential!R49+StdO_Customers_Small_Commercial!R49+StdO_Customers_Lighting!R49</f>
        <v>121417</v>
      </c>
      <c r="S49" s="11">
        <f>StdO_Customers_Residential!S49+StdO_Customers_Small_Commercial!S49+StdO_Customers_Lighting!S49</f>
        <v>140931</v>
      </c>
      <c r="T49" s="11">
        <f>StdO_Customers_Residential!T49+StdO_Customers_Small_Commercial!T49+StdO_Customers_Lighting!T49</f>
        <v>144315</v>
      </c>
      <c r="U49" s="11">
        <f>StdO_Customers_Residential!U49+StdO_Customers_Small_Commercial!U49+StdO_Customers_Lighting!U49</f>
        <v>142981</v>
      </c>
      <c r="V49" s="11">
        <f>StdO_Customers_Residential!V49+StdO_Customers_Small_Commercial!V49+StdO_Customers_Lighting!V49</f>
        <v>136081</v>
      </c>
      <c r="W49" s="11">
        <f>StdO_Customers_Residential!W49+StdO_Customers_Small_Commercial!W49+StdO_Customers_Lighting!W49</f>
        <v>125962</v>
      </c>
      <c r="X49" s="11">
        <f>StdO_Customers_Residential!X49+StdO_Customers_Small_Commercial!X49+StdO_Customers_Lighting!X49</f>
        <v>113993</v>
      </c>
      <c r="Y49" s="11">
        <f>StdO_Customers_Residential!Y49+StdO_Customers_Small_Commercial!Y49+StdO_Customers_Lighting!Y49</f>
        <v>104342</v>
      </c>
      <c r="Z49" s="11">
        <f>StdO_Customers_Residential!Z49+StdO_Customers_Small_Commercial!Z49+StdO_Customers_Lighting!Z49</f>
        <v>0</v>
      </c>
      <c r="AA49" s="2">
        <f>IFERROR(INDEX('Holiday Schedule'!$D$3:$D$24,MATCH(Total_StdO_Customers!A49,'Holiday Schedule'!$C$3:$C$24,0)),0)</f>
        <v>0</v>
      </c>
      <c r="AB49" s="2">
        <f t="shared" si="0"/>
        <v>2</v>
      </c>
      <c r="AC49" s="2">
        <f t="shared" si="1"/>
        <v>1841322</v>
      </c>
      <c r="AD49" s="5">
        <f t="shared" si="2"/>
        <v>843782</v>
      </c>
      <c r="AE49" s="5">
        <f t="shared" si="3"/>
        <v>2685104</v>
      </c>
      <c r="AG49" s="2">
        <f t="shared" si="4"/>
        <v>2</v>
      </c>
      <c r="AH49" s="2">
        <f t="shared" si="5"/>
        <v>2025</v>
      </c>
      <c r="AJ49" s="5">
        <f t="shared" si="6"/>
        <v>144315</v>
      </c>
      <c r="AK49" s="2">
        <f t="shared" si="7"/>
        <v>19</v>
      </c>
    </row>
    <row r="50" spans="1:37">
      <c r="A50" s="4">
        <v>45699</v>
      </c>
      <c r="B50" s="11">
        <f>StdO_Customers_Residential!B50+StdO_Customers_Small_Commercial!B50+StdO_Customers_Lighting!B50</f>
        <v>100746</v>
      </c>
      <c r="C50" s="11">
        <f>StdO_Customers_Residential!C50+StdO_Customers_Small_Commercial!C50+StdO_Customers_Lighting!C50</f>
        <v>99108</v>
      </c>
      <c r="D50" s="11">
        <f>StdO_Customers_Residential!D50+StdO_Customers_Small_Commercial!D50+StdO_Customers_Lighting!D50</f>
        <v>99831</v>
      </c>
      <c r="E50" s="11">
        <f>StdO_Customers_Residential!E50+StdO_Customers_Small_Commercial!E50+StdO_Customers_Lighting!E50</f>
        <v>101525</v>
      </c>
      <c r="F50" s="11">
        <f>StdO_Customers_Residential!F50+StdO_Customers_Small_Commercial!F50+StdO_Customers_Lighting!F50</f>
        <v>108697</v>
      </c>
      <c r="G50" s="11">
        <f>StdO_Customers_Residential!G50+StdO_Customers_Small_Commercial!G50+StdO_Customers_Lighting!G50</f>
        <v>116129</v>
      </c>
      <c r="H50" s="11">
        <f>StdO_Customers_Residential!H50+StdO_Customers_Small_Commercial!H50+StdO_Customers_Lighting!H50</f>
        <v>137253</v>
      </c>
      <c r="I50" s="11">
        <f>StdO_Customers_Residential!I50+StdO_Customers_Small_Commercial!I50+StdO_Customers_Lighting!I50</f>
        <v>135798</v>
      </c>
      <c r="J50" s="11">
        <f>StdO_Customers_Residential!J50+StdO_Customers_Small_Commercial!J50+StdO_Customers_Lighting!J50</f>
        <v>116029</v>
      </c>
      <c r="K50" s="11">
        <f>StdO_Customers_Residential!K50+StdO_Customers_Small_Commercial!K50+StdO_Customers_Lighting!K50</f>
        <v>98151</v>
      </c>
      <c r="L50" s="11">
        <f>StdO_Customers_Residential!L50+StdO_Customers_Small_Commercial!L50+StdO_Customers_Lighting!L50</f>
        <v>88424</v>
      </c>
      <c r="M50" s="11">
        <f>StdO_Customers_Residential!M50+StdO_Customers_Small_Commercial!M50+StdO_Customers_Lighting!M50</f>
        <v>77569</v>
      </c>
      <c r="N50" s="11">
        <f>StdO_Customers_Residential!N50+StdO_Customers_Small_Commercial!N50+StdO_Customers_Lighting!N50</f>
        <v>71881</v>
      </c>
      <c r="O50" s="11">
        <f>StdO_Customers_Residential!O50+StdO_Customers_Small_Commercial!O50+StdO_Customers_Lighting!O50</f>
        <v>71034</v>
      </c>
      <c r="P50" s="11">
        <f>StdO_Customers_Residential!P50+StdO_Customers_Small_Commercial!P50+StdO_Customers_Lighting!P50</f>
        <v>75174</v>
      </c>
      <c r="Q50" s="11">
        <f>StdO_Customers_Residential!Q50+StdO_Customers_Small_Commercial!Q50+StdO_Customers_Lighting!Q50</f>
        <v>91138</v>
      </c>
      <c r="R50" s="11">
        <f>StdO_Customers_Residential!R50+StdO_Customers_Small_Commercial!R50+StdO_Customers_Lighting!R50</f>
        <v>110514</v>
      </c>
      <c r="S50" s="11">
        <f>StdO_Customers_Residential!S50+StdO_Customers_Small_Commercial!S50+StdO_Customers_Lighting!S50</f>
        <v>128175</v>
      </c>
      <c r="T50" s="11">
        <f>StdO_Customers_Residential!T50+StdO_Customers_Small_Commercial!T50+StdO_Customers_Lighting!T50</f>
        <v>128217</v>
      </c>
      <c r="U50" s="11">
        <f>StdO_Customers_Residential!U50+StdO_Customers_Small_Commercial!U50+StdO_Customers_Lighting!U50</f>
        <v>127410</v>
      </c>
      <c r="V50" s="11">
        <f>StdO_Customers_Residential!V50+StdO_Customers_Small_Commercial!V50+StdO_Customers_Lighting!V50</f>
        <v>120542</v>
      </c>
      <c r="W50" s="11">
        <f>StdO_Customers_Residential!W50+StdO_Customers_Small_Commercial!W50+StdO_Customers_Lighting!W50</f>
        <v>111317</v>
      </c>
      <c r="X50" s="11">
        <f>StdO_Customers_Residential!X50+StdO_Customers_Small_Commercial!X50+StdO_Customers_Lighting!X50</f>
        <v>98728</v>
      </c>
      <c r="Y50" s="11">
        <f>StdO_Customers_Residential!Y50+StdO_Customers_Small_Commercial!Y50+StdO_Customers_Lighting!Y50</f>
        <v>91885</v>
      </c>
      <c r="Z50" s="11">
        <f>StdO_Customers_Residential!Z50+StdO_Customers_Small_Commercial!Z50+StdO_Customers_Lighting!Z50</f>
        <v>0</v>
      </c>
      <c r="AA50" s="2">
        <f>IFERROR(INDEX('Holiday Schedule'!$D$3:$D$24,MATCH(Total_StdO_Customers!A50,'Holiday Schedule'!$C$3:$C$24,0)),0)</f>
        <v>0</v>
      </c>
      <c r="AB50" s="2">
        <f t="shared" si="0"/>
        <v>3</v>
      </c>
      <c r="AC50" s="2">
        <f t="shared" si="1"/>
        <v>1650101</v>
      </c>
      <c r="AD50" s="5">
        <f t="shared" si="2"/>
        <v>855174</v>
      </c>
      <c r="AE50" s="5">
        <f t="shared" si="3"/>
        <v>2505275</v>
      </c>
      <c r="AG50" s="2">
        <f t="shared" si="4"/>
        <v>2</v>
      </c>
      <c r="AH50" s="2">
        <f t="shared" si="5"/>
        <v>2025</v>
      </c>
      <c r="AJ50" s="5">
        <f t="shared" si="6"/>
        <v>137253</v>
      </c>
      <c r="AK50" s="2">
        <f t="shared" si="7"/>
        <v>7</v>
      </c>
    </row>
    <row r="51" spans="1:37">
      <c r="A51" s="4">
        <v>45700</v>
      </c>
      <c r="B51" s="11">
        <f>StdO_Customers_Residential!B51+StdO_Customers_Small_Commercial!B51+StdO_Customers_Lighting!B51</f>
        <v>88290</v>
      </c>
      <c r="C51" s="11">
        <f>StdO_Customers_Residential!C51+StdO_Customers_Small_Commercial!C51+StdO_Customers_Lighting!C51</f>
        <v>87733</v>
      </c>
      <c r="D51" s="11">
        <f>StdO_Customers_Residential!D51+StdO_Customers_Small_Commercial!D51+StdO_Customers_Lighting!D51</f>
        <v>86131</v>
      </c>
      <c r="E51" s="11">
        <f>StdO_Customers_Residential!E51+StdO_Customers_Small_Commercial!E51+StdO_Customers_Lighting!E51</f>
        <v>88255</v>
      </c>
      <c r="F51" s="11">
        <f>StdO_Customers_Residential!F51+StdO_Customers_Small_Commercial!F51+StdO_Customers_Lighting!F51</f>
        <v>91204</v>
      </c>
      <c r="G51" s="11">
        <f>StdO_Customers_Residential!G51+StdO_Customers_Small_Commercial!G51+StdO_Customers_Lighting!G51</f>
        <v>102725</v>
      </c>
      <c r="H51" s="11">
        <f>StdO_Customers_Residential!H51+StdO_Customers_Small_Commercial!H51+StdO_Customers_Lighting!H51</f>
        <v>127778</v>
      </c>
      <c r="I51" s="11">
        <f>StdO_Customers_Residential!I51+StdO_Customers_Small_Commercial!I51+StdO_Customers_Lighting!I51</f>
        <v>123625</v>
      </c>
      <c r="J51" s="11">
        <f>StdO_Customers_Residential!J51+StdO_Customers_Small_Commercial!J51+StdO_Customers_Lighting!J51</f>
        <v>103193</v>
      </c>
      <c r="K51" s="11">
        <f>StdO_Customers_Residential!K51+StdO_Customers_Small_Commercial!K51+StdO_Customers_Lighting!K51</f>
        <v>88274</v>
      </c>
      <c r="L51" s="11">
        <f>StdO_Customers_Residential!L51+StdO_Customers_Small_Commercial!L51+StdO_Customers_Lighting!L51</f>
        <v>83289</v>
      </c>
      <c r="M51" s="11">
        <f>StdO_Customers_Residential!M51+StdO_Customers_Small_Commercial!M51+StdO_Customers_Lighting!M51</f>
        <v>77362</v>
      </c>
      <c r="N51" s="11">
        <f>StdO_Customers_Residential!N51+StdO_Customers_Small_Commercial!N51+StdO_Customers_Lighting!N51</f>
        <v>74066</v>
      </c>
      <c r="O51" s="11">
        <f>StdO_Customers_Residential!O51+StdO_Customers_Small_Commercial!O51+StdO_Customers_Lighting!O51</f>
        <v>72161</v>
      </c>
      <c r="P51" s="11">
        <f>StdO_Customers_Residential!P51+StdO_Customers_Small_Commercial!P51+StdO_Customers_Lighting!P51</f>
        <v>77856</v>
      </c>
      <c r="Q51" s="11">
        <f>StdO_Customers_Residential!Q51+StdO_Customers_Small_Commercial!Q51+StdO_Customers_Lighting!Q51</f>
        <v>96519</v>
      </c>
      <c r="R51" s="11">
        <f>StdO_Customers_Residential!R51+StdO_Customers_Small_Commercial!R51+StdO_Customers_Lighting!R51</f>
        <v>119602</v>
      </c>
      <c r="S51" s="11">
        <f>StdO_Customers_Residential!S51+StdO_Customers_Small_Commercial!S51+StdO_Customers_Lighting!S51</f>
        <v>137795</v>
      </c>
      <c r="T51" s="11">
        <f>StdO_Customers_Residential!T51+StdO_Customers_Small_Commercial!T51+StdO_Customers_Lighting!T51</f>
        <v>140590</v>
      </c>
      <c r="U51" s="11">
        <f>StdO_Customers_Residential!U51+StdO_Customers_Small_Commercial!U51+StdO_Customers_Lighting!U51</f>
        <v>139783</v>
      </c>
      <c r="V51" s="11">
        <f>StdO_Customers_Residential!V51+StdO_Customers_Small_Commercial!V51+StdO_Customers_Lighting!V51</f>
        <v>132180</v>
      </c>
      <c r="W51" s="11">
        <f>StdO_Customers_Residential!W51+StdO_Customers_Small_Commercial!W51+StdO_Customers_Lighting!W51</f>
        <v>120780</v>
      </c>
      <c r="X51" s="11">
        <f>StdO_Customers_Residential!X51+StdO_Customers_Small_Commercial!X51+StdO_Customers_Lighting!X51</f>
        <v>107154</v>
      </c>
      <c r="Y51" s="11">
        <f>StdO_Customers_Residential!Y51+StdO_Customers_Small_Commercial!Y51+StdO_Customers_Lighting!Y51</f>
        <v>100220</v>
      </c>
      <c r="Z51" s="11">
        <f>StdO_Customers_Residential!Z51+StdO_Customers_Small_Commercial!Z51+StdO_Customers_Lighting!Z51</f>
        <v>0</v>
      </c>
      <c r="AA51" s="2">
        <f>IFERROR(INDEX('Holiday Schedule'!$D$3:$D$24,MATCH(Total_StdO_Customers!A51,'Holiday Schedule'!$C$3:$C$24,0)),0)</f>
        <v>0</v>
      </c>
      <c r="AB51" s="2">
        <f t="shared" si="0"/>
        <v>4</v>
      </c>
      <c r="AC51" s="2">
        <f t="shared" si="1"/>
        <v>1694229</v>
      </c>
      <c r="AD51" s="5">
        <f t="shared" si="2"/>
        <v>772336</v>
      </c>
      <c r="AE51" s="5">
        <f t="shared" si="3"/>
        <v>2466565</v>
      </c>
      <c r="AG51" s="2">
        <f t="shared" si="4"/>
        <v>2</v>
      </c>
      <c r="AH51" s="2">
        <f t="shared" si="5"/>
        <v>2025</v>
      </c>
      <c r="AJ51" s="5">
        <f t="shared" si="6"/>
        <v>140590</v>
      </c>
      <c r="AK51" s="2">
        <f t="shared" si="7"/>
        <v>19</v>
      </c>
    </row>
    <row r="52" spans="1:37">
      <c r="A52" s="4">
        <v>45701</v>
      </c>
      <c r="B52" s="11">
        <f>StdO_Customers_Residential!B52+StdO_Customers_Small_Commercial!B52+StdO_Customers_Lighting!B52</f>
        <v>92678</v>
      </c>
      <c r="C52" s="11">
        <f>StdO_Customers_Residential!C52+StdO_Customers_Small_Commercial!C52+StdO_Customers_Lighting!C52</f>
        <v>90527</v>
      </c>
      <c r="D52" s="11">
        <f>StdO_Customers_Residential!D52+StdO_Customers_Small_Commercial!D52+StdO_Customers_Lighting!D52</f>
        <v>87548</v>
      </c>
      <c r="E52" s="11">
        <f>StdO_Customers_Residential!E52+StdO_Customers_Small_Commercial!E52+StdO_Customers_Lighting!E52</f>
        <v>86834</v>
      </c>
      <c r="F52" s="11">
        <f>StdO_Customers_Residential!F52+StdO_Customers_Small_Commercial!F52+StdO_Customers_Lighting!F52</f>
        <v>88351</v>
      </c>
      <c r="G52" s="11">
        <f>StdO_Customers_Residential!G52+StdO_Customers_Small_Commercial!G52+StdO_Customers_Lighting!G52</f>
        <v>95444</v>
      </c>
      <c r="H52" s="11">
        <f>StdO_Customers_Residential!H52+StdO_Customers_Small_Commercial!H52+StdO_Customers_Lighting!H52</f>
        <v>112609</v>
      </c>
      <c r="I52" s="11">
        <f>StdO_Customers_Residential!I52+StdO_Customers_Small_Commercial!I52+StdO_Customers_Lighting!I52</f>
        <v>116312</v>
      </c>
      <c r="J52" s="11">
        <f>StdO_Customers_Residential!J52+StdO_Customers_Small_Commercial!J52+StdO_Customers_Lighting!J52</f>
        <v>116443</v>
      </c>
      <c r="K52" s="11">
        <f>StdO_Customers_Residential!K52+StdO_Customers_Small_Commercial!K52+StdO_Customers_Lighting!K52</f>
        <v>114430</v>
      </c>
      <c r="L52" s="11">
        <f>StdO_Customers_Residential!L52+StdO_Customers_Small_Commercial!L52+StdO_Customers_Lighting!L52</f>
        <v>112037</v>
      </c>
      <c r="M52" s="11">
        <f>StdO_Customers_Residential!M52+StdO_Customers_Small_Commercial!M52+StdO_Customers_Lighting!M52</f>
        <v>112646</v>
      </c>
      <c r="N52" s="11">
        <f>StdO_Customers_Residential!N52+StdO_Customers_Small_Commercial!N52+StdO_Customers_Lighting!N52</f>
        <v>110449</v>
      </c>
      <c r="O52" s="11">
        <f>StdO_Customers_Residential!O52+StdO_Customers_Small_Commercial!O52+StdO_Customers_Lighting!O52</f>
        <v>113099</v>
      </c>
      <c r="P52" s="11">
        <f>StdO_Customers_Residential!P52+StdO_Customers_Small_Commercial!P52+StdO_Customers_Lighting!P52</f>
        <v>111373</v>
      </c>
      <c r="Q52" s="11">
        <f>StdO_Customers_Residential!Q52+StdO_Customers_Small_Commercial!Q52+StdO_Customers_Lighting!Q52</f>
        <v>118742</v>
      </c>
      <c r="R52" s="11">
        <f>StdO_Customers_Residential!R52+StdO_Customers_Small_Commercial!R52+StdO_Customers_Lighting!R52</f>
        <v>125507</v>
      </c>
      <c r="S52" s="11">
        <f>StdO_Customers_Residential!S52+StdO_Customers_Small_Commercial!S52+StdO_Customers_Lighting!S52</f>
        <v>138211</v>
      </c>
      <c r="T52" s="11">
        <f>StdO_Customers_Residential!T52+StdO_Customers_Small_Commercial!T52+StdO_Customers_Lighting!T52</f>
        <v>141810</v>
      </c>
      <c r="U52" s="11">
        <f>StdO_Customers_Residential!U52+StdO_Customers_Small_Commercial!U52+StdO_Customers_Lighting!U52</f>
        <v>137766</v>
      </c>
      <c r="V52" s="11">
        <f>StdO_Customers_Residential!V52+StdO_Customers_Small_Commercial!V52+StdO_Customers_Lighting!V52</f>
        <v>129660</v>
      </c>
      <c r="W52" s="11">
        <f>StdO_Customers_Residential!W52+StdO_Customers_Small_Commercial!W52+StdO_Customers_Lighting!W52</f>
        <v>117772</v>
      </c>
      <c r="X52" s="11">
        <f>StdO_Customers_Residential!X52+StdO_Customers_Small_Commercial!X52+StdO_Customers_Lighting!X52</f>
        <v>106386</v>
      </c>
      <c r="Y52" s="11">
        <f>StdO_Customers_Residential!Y52+StdO_Customers_Small_Commercial!Y52+StdO_Customers_Lighting!Y52</f>
        <v>99807</v>
      </c>
      <c r="Z52" s="11">
        <f>StdO_Customers_Residential!Z52+StdO_Customers_Small_Commercial!Z52+StdO_Customers_Lighting!Z52</f>
        <v>0</v>
      </c>
      <c r="AA52" s="2">
        <f>IFERROR(INDEX('Holiday Schedule'!$D$3:$D$24,MATCH(Total_StdO_Customers!A52,'Holiday Schedule'!$C$3:$C$24,0)),0)</f>
        <v>0</v>
      </c>
      <c r="AB52" s="2">
        <f t="shared" si="0"/>
        <v>5</v>
      </c>
      <c r="AC52" s="2">
        <f t="shared" si="1"/>
        <v>1922643</v>
      </c>
      <c r="AD52" s="5">
        <f t="shared" si="2"/>
        <v>753798</v>
      </c>
      <c r="AE52" s="5">
        <f t="shared" si="3"/>
        <v>2676441</v>
      </c>
      <c r="AG52" s="2">
        <f t="shared" si="4"/>
        <v>2</v>
      </c>
      <c r="AH52" s="2">
        <f t="shared" si="5"/>
        <v>2025</v>
      </c>
      <c r="AJ52" s="5">
        <f t="shared" si="6"/>
        <v>141810</v>
      </c>
      <c r="AK52" s="2">
        <f t="shared" si="7"/>
        <v>19</v>
      </c>
    </row>
    <row r="53" spans="1:37">
      <c r="A53" s="4">
        <v>45702</v>
      </c>
      <c r="B53" s="11">
        <f>StdO_Customers_Residential!B53+StdO_Customers_Small_Commercial!B53+StdO_Customers_Lighting!B53</f>
        <v>91818</v>
      </c>
      <c r="C53" s="11">
        <f>StdO_Customers_Residential!C53+StdO_Customers_Small_Commercial!C53+StdO_Customers_Lighting!C53</f>
        <v>86127</v>
      </c>
      <c r="D53" s="11">
        <f>StdO_Customers_Residential!D53+StdO_Customers_Small_Commercial!D53+StdO_Customers_Lighting!D53</f>
        <v>83320</v>
      </c>
      <c r="E53" s="11">
        <f>StdO_Customers_Residential!E53+StdO_Customers_Small_Commercial!E53+StdO_Customers_Lighting!E53</f>
        <v>83803</v>
      </c>
      <c r="F53" s="11">
        <f>StdO_Customers_Residential!F53+StdO_Customers_Small_Commercial!F53+StdO_Customers_Lighting!F53</f>
        <v>87594</v>
      </c>
      <c r="G53" s="11">
        <f>StdO_Customers_Residential!G53+StdO_Customers_Small_Commercial!G53+StdO_Customers_Lighting!G53</f>
        <v>93788</v>
      </c>
      <c r="H53" s="11">
        <f>StdO_Customers_Residential!H53+StdO_Customers_Small_Commercial!H53+StdO_Customers_Lighting!H53</f>
        <v>112633</v>
      </c>
      <c r="I53" s="11">
        <f>StdO_Customers_Residential!I53+StdO_Customers_Small_Commercial!I53+StdO_Customers_Lighting!I53</f>
        <v>112832</v>
      </c>
      <c r="J53" s="11">
        <f>StdO_Customers_Residential!J53+StdO_Customers_Small_Commercial!J53+StdO_Customers_Lighting!J53</f>
        <v>102052</v>
      </c>
      <c r="K53" s="11">
        <f>StdO_Customers_Residential!K53+StdO_Customers_Small_Commercial!K53+StdO_Customers_Lighting!K53</f>
        <v>95186</v>
      </c>
      <c r="L53" s="11">
        <f>StdO_Customers_Residential!L53+StdO_Customers_Small_Commercial!L53+StdO_Customers_Lighting!L53</f>
        <v>89257</v>
      </c>
      <c r="M53" s="11">
        <f>StdO_Customers_Residential!M53+StdO_Customers_Small_Commercial!M53+StdO_Customers_Lighting!M53</f>
        <v>84610</v>
      </c>
      <c r="N53" s="11">
        <f>StdO_Customers_Residential!N53+StdO_Customers_Small_Commercial!N53+StdO_Customers_Lighting!N53</f>
        <v>84732</v>
      </c>
      <c r="O53" s="11">
        <f>StdO_Customers_Residential!O53+StdO_Customers_Small_Commercial!O53+StdO_Customers_Lighting!O53</f>
        <v>83067</v>
      </c>
      <c r="P53" s="11">
        <f>StdO_Customers_Residential!P53+StdO_Customers_Small_Commercial!P53+StdO_Customers_Lighting!P53</f>
        <v>84601</v>
      </c>
      <c r="Q53" s="11">
        <f>StdO_Customers_Residential!Q53+StdO_Customers_Small_Commercial!Q53+StdO_Customers_Lighting!Q53</f>
        <v>95668</v>
      </c>
      <c r="R53" s="11">
        <f>StdO_Customers_Residential!R53+StdO_Customers_Small_Commercial!R53+StdO_Customers_Lighting!R53</f>
        <v>113983</v>
      </c>
      <c r="S53" s="11">
        <f>StdO_Customers_Residential!S53+StdO_Customers_Small_Commercial!S53+StdO_Customers_Lighting!S53</f>
        <v>128896</v>
      </c>
      <c r="T53" s="11">
        <f>StdO_Customers_Residential!T53+StdO_Customers_Small_Commercial!T53+StdO_Customers_Lighting!T53</f>
        <v>131854</v>
      </c>
      <c r="U53" s="11">
        <f>StdO_Customers_Residential!U53+StdO_Customers_Small_Commercial!U53+StdO_Customers_Lighting!U53</f>
        <v>129401</v>
      </c>
      <c r="V53" s="11">
        <f>StdO_Customers_Residential!V53+StdO_Customers_Small_Commercial!V53+StdO_Customers_Lighting!V53</f>
        <v>121860</v>
      </c>
      <c r="W53" s="11">
        <f>StdO_Customers_Residential!W53+StdO_Customers_Small_Commercial!W53+StdO_Customers_Lighting!W53</f>
        <v>114336</v>
      </c>
      <c r="X53" s="11">
        <f>StdO_Customers_Residential!X53+StdO_Customers_Small_Commercial!X53+StdO_Customers_Lighting!X53</f>
        <v>104750</v>
      </c>
      <c r="Y53" s="11">
        <f>StdO_Customers_Residential!Y53+StdO_Customers_Small_Commercial!Y53+StdO_Customers_Lighting!Y53</f>
        <v>97538</v>
      </c>
      <c r="Z53" s="11">
        <f>StdO_Customers_Residential!Z53+StdO_Customers_Small_Commercial!Z53+StdO_Customers_Lighting!Z53</f>
        <v>0</v>
      </c>
      <c r="AA53" s="2">
        <f>IFERROR(INDEX('Holiday Schedule'!$D$3:$D$24,MATCH(Total_StdO_Customers!A53,'Holiday Schedule'!$C$3:$C$24,0)),0)</f>
        <v>0</v>
      </c>
      <c r="AB53" s="2">
        <f t="shared" si="0"/>
        <v>6</v>
      </c>
      <c r="AC53" s="2">
        <f t="shared" si="1"/>
        <v>1677085</v>
      </c>
      <c r="AD53" s="5">
        <f t="shared" si="2"/>
        <v>736621</v>
      </c>
      <c r="AE53" s="5">
        <f t="shared" si="3"/>
        <v>2413706</v>
      </c>
      <c r="AG53" s="2">
        <f t="shared" si="4"/>
        <v>2</v>
      </c>
      <c r="AH53" s="2">
        <f t="shared" si="5"/>
        <v>2025</v>
      </c>
      <c r="AJ53" s="5">
        <f t="shared" si="6"/>
        <v>131854</v>
      </c>
      <c r="AK53" s="2">
        <f t="shared" si="7"/>
        <v>19</v>
      </c>
    </row>
    <row r="54" spans="1:37">
      <c r="A54" s="4">
        <v>45703</v>
      </c>
      <c r="B54" s="11">
        <f>StdO_Customers_Residential!B54+StdO_Customers_Small_Commercial!B54+StdO_Customers_Lighting!B54</f>
        <v>92505</v>
      </c>
      <c r="C54" s="11">
        <f>StdO_Customers_Residential!C54+StdO_Customers_Small_Commercial!C54+StdO_Customers_Lighting!C54</f>
        <v>90922</v>
      </c>
      <c r="D54" s="11">
        <f>StdO_Customers_Residential!D54+StdO_Customers_Small_Commercial!D54+StdO_Customers_Lighting!D54</f>
        <v>91838</v>
      </c>
      <c r="E54" s="11">
        <f>StdO_Customers_Residential!E54+StdO_Customers_Small_Commercial!E54+StdO_Customers_Lighting!E54</f>
        <v>91162</v>
      </c>
      <c r="F54" s="11">
        <f>StdO_Customers_Residential!F54+StdO_Customers_Small_Commercial!F54+StdO_Customers_Lighting!F54</f>
        <v>93090</v>
      </c>
      <c r="G54" s="11">
        <f>StdO_Customers_Residential!G54+StdO_Customers_Small_Commercial!G54+StdO_Customers_Lighting!G54</f>
        <v>95478</v>
      </c>
      <c r="H54" s="11">
        <f>StdO_Customers_Residential!H54+StdO_Customers_Small_Commercial!H54+StdO_Customers_Lighting!H54</f>
        <v>108390</v>
      </c>
      <c r="I54" s="11">
        <f>StdO_Customers_Residential!I54+StdO_Customers_Small_Commercial!I54+StdO_Customers_Lighting!I54</f>
        <v>113320</v>
      </c>
      <c r="J54" s="11">
        <f>StdO_Customers_Residential!J54+StdO_Customers_Small_Commercial!J54+StdO_Customers_Lighting!J54</f>
        <v>107369</v>
      </c>
      <c r="K54" s="11">
        <f>StdO_Customers_Residential!K54+StdO_Customers_Small_Commercial!K54+StdO_Customers_Lighting!K54</f>
        <v>94248</v>
      </c>
      <c r="L54" s="11">
        <f>StdO_Customers_Residential!L54+StdO_Customers_Small_Commercial!L54+StdO_Customers_Lighting!L54</f>
        <v>90272</v>
      </c>
      <c r="M54" s="11">
        <f>StdO_Customers_Residential!M54+StdO_Customers_Small_Commercial!M54+StdO_Customers_Lighting!M54</f>
        <v>84364</v>
      </c>
      <c r="N54" s="11">
        <f>StdO_Customers_Residential!N54+StdO_Customers_Small_Commercial!N54+StdO_Customers_Lighting!N54</f>
        <v>75921</v>
      </c>
      <c r="O54" s="11">
        <f>StdO_Customers_Residential!O54+StdO_Customers_Small_Commercial!O54+StdO_Customers_Lighting!O54</f>
        <v>72385</v>
      </c>
      <c r="P54" s="11">
        <f>StdO_Customers_Residential!P54+StdO_Customers_Small_Commercial!P54+StdO_Customers_Lighting!P54</f>
        <v>79572</v>
      </c>
      <c r="Q54" s="11">
        <f>StdO_Customers_Residential!Q54+StdO_Customers_Small_Commercial!Q54+StdO_Customers_Lighting!Q54</f>
        <v>98215</v>
      </c>
      <c r="R54" s="11">
        <f>StdO_Customers_Residential!R54+StdO_Customers_Small_Commercial!R54+StdO_Customers_Lighting!R54</f>
        <v>115453</v>
      </c>
      <c r="S54" s="11">
        <f>StdO_Customers_Residential!S54+StdO_Customers_Small_Commercial!S54+StdO_Customers_Lighting!S54</f>
        <v>131841</v>
      </c>
      <c r="T54" s="11">
        <f>StdO_Customers_Residential!T54+StdO_Customers_Small_Commercial!T54+StdO_Customers_Lighting!T54</f>
        <v>133037</v>
      </c>
      <c r="U54" s="11">
        <f>StdO_Customers_Residential!U54+StdO_Customers_Small_Commercial!U54+StdO_Customers_Lighting!U54</f>
        <v>131095</v>
      </c>
      <c r="V54" s="11">
        <f>StdO_Customers_Residential!V54+StdO_Customers_Small_Commercial!V54+StdO_Customers_Lighting!V54</f>
        <v>122891</v>
      </c>
      <c r="W54" s="11">
        <f>StdO_Customers_Residential!W54+StdO_Customers_Small_Commercial!W54+StdO_Customers_Lighting!W54</f>
        <v>114709</v>
      </c>
      <c r="X54" s="11">
        <f>StdO_Customers_Residential!X54+StdO_Customers_Small_Commercial!X54+StdO_Customers_Lighting!X54</f>
        <v>105374</v>
      </c>
      <c r="Y54" s="11">
        <f>StdO_Customers_Residential!Y54+StdO_Customers_Small_Commercial!Y54+StdO_Customers_Lighting!Y54</f>
        <v>97553</v>
      </c>
      <c r="Z54" s="11">
        <f>StdO_Customers_Residential!Z54+StdO_Customers_Small_Commercial!Z54+StdO_Customers_Lighting!Z54</f>
        <v>0</v>
      </c>
      <c r="AA54" s="2">
        <f>IFERROR(INDEX('Holiday Schedule'!$D$3:$D$24,MATCH(Total_StdO_Customers!A54,'Holiday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2431004</v>
      </c>
      <c r="AE54" s="5">
        <f t="shared" si="3"/>
        <v>2431004</v>
      </c>
      <c r="AG54" s="2">
        <f t="shared" si="4"/>
        <v>2</v>
      </c>
      <c r="AH54" s="2">
        <f t="shared" si="5"/>
        <v>2025</v>
      </c>
      <c r="AJ54" s="5">
        <f t="shared" si="6"/>
        <v>133037</v>
      </c>
      <c r="AK54" s="2">
        <f t="shared" si="7"/>
        <v>19</v>
      </c>
    </row>
    <row r="55" spans="1:37">
      <c r="A55" s="4">
        <v>45704</v>
      </c>
      <c r="B55" s="11">
        <f>StdO_Customers_Residential!B55+StdO_Customers_Small_Commercial!B55+StdO_Customers_Lighting!B55</f>
        <v>93348</v>
      </c>
      <c r="C55" s="11">
        <f>StdO_Customers_Residential!C55+StdO_Customers_Small_Commercial!C55+StdO_Customers_Lighting!C55</f>
        <v>90838</v>
      </c>
      <c r="D55" s="11">
        <f>StdO_Customers_Residential!D55+StdO_Customers_Small_Commercial!D55+StdO_Customers_Lighting!D55</f>
        <v>88566</v>
      </c>
      <c r="E55" s="11">
        <f>StdO_Customers_Residential!E55+StdO_Customers_Small_Commercial!E55+StdO_Customers_Lighting!E55</f>
        <v>88392</v>
      </c>
      <c r="F55" s="11">
        <f>StdO_Customers_Residential!F55+StdO_Customers_Small_Commercial!F55+StdO_Customers_Lighting!F55</f>
        <v>89974</v>
      </c>
      <c r="G55" s="11">
        <f>StdO_Customers_Residential!G55+StdO_Customers_Small_Commercial!G55+StdO_Customers_Lighting!G55</f>
        <v>92846</v>
      </c>
      <c r="H55" s="11">
        <f>StdO_Customers_Residential!H55+StdO_Customers_Small_Commercial!H55+StdO_Customers_Lighting!H55</f>
        <v>102828</v>
      </c>
      <c r="I55" s="11">
        <f>StdO_Customers_Residential!I55+StdO_Customers_Small_Commercial!I55+StdO_Customers_Lighting!I55</f>
        <v>106546</v>
      </c>
      <c r="J55" s="11">
        <f>StdO_Customers_Residential!J55+StdO_Customers_Small_Commercial!J55+StdO_Customers_Lighting!J55</f>
        <v>110977</v>
      </c>
      <c r="K55" s="11">
        <f>StdO_Customers_Residential!K55+StdO_Customers_Small_Commercial!K55+StdO_Customers_Lighting!K55</f>
        <v>118405</v>
      </c>
      <c r="L55" s="11">
        <f>StdO_Customers_Residential!L55+StdO_Customers_Small_Commercial!L55+StdO_Customers_Lighting!L55</f>
        <v>124089</v>
      </c>
      <c r="M55" s="11">
        <f>StdO_Customers_Residential!M55+StdO_Customers_Small_Commercial!M55+StdO_Customers_Lighting!M55</f>
        <v>125316</v>
      </c>
      <c r="N55" s="11">
        <f>StdO_Customers_Residential!N55+StdO_Customers_Small_Commercial!N55+StdO_Customers_Lighting!N55</f>
        <v>124097</v>
      </c>
      <c r="O55" s="11">
        <f>StdO_Customers_Residential!O55+StdO_Customers_Small_Commercial!O55+StdO_Customers_Lighting!O55</f>
        <v>121549</v>
      </c>
      <c r="P55" s="11">
        <f>StdO_Customers_Residential!P55+StdO_Customers_Small_Commercial!P55+StdO_Customers_Lighting!P55</f>
        <v>117434</v>
      </c>
      <c r="Q55" s="11">
        <f>StdO_Customers_Residential!Q55+StdO_Customers_Small_Commercial!Q55+StdO_Customers_Lighting!Q55</f>
        <v>119105</v>
      </c>
      <c r="R55" s="11">
        <f>StdO_Customers_Residential!R55+StdO_Customers_Small_Commercial!R55+StdO_Customers_Lighting!R55</f>
        <v>128442</v>
      </c>
      <c r="S55" s="11">
        <f>StdO_Customers_Residential!S55+StdO_Customers_Small_Commercial!S55+StdO_Customers_Lighting!S55</f>
        <v>136605</v>
      </c>
      <c r="T55" s="11">
        <f>StdO_Customers_Residential!T55+StdO_Customers_Small_Commercial!T55+StdO_Customers_Lighting!T55</f>
        <v>134120</v>
      </c>
      <c r="U55" s="11">
        <f>StdO_Customers_Residential!U55+StdO_Customers_Small_Commercial!U55+StdO_Customers_Lighting!U55</f>
        <v>128347</v>
      </c>
      <c r="V55" s="11">
        <f>StdO_Customers_Residential!V55+StdO_Customers_Small_Commercial!V55+StdO_Customers_Lighting!V55</f>
        <v>120118</v>
      </c>
      <c r="W55" s="11">
        <f>StdO_Customers_Residential!W55+StdO_Customers_Small_Commercial!W55+StdO_Customers_Lighting!W55</f>
        <v>111968</v>
      </c>
      <c r="X55" s="11">
        <f>StdO_Customers_Residential!X55+StdO_Customers_Small_Commercial!X55+StdO_Customers_Lighting!X55</f>
        <v>104270</v>
      </c>
      <c r="Y55" s="11">
        <f>StdO_Customers_Residential!Y55+StdO_Customers_Small_Commercial!Y55+StdO_Customers_Lighting!Y55</f>
        <v>93830</v>
      </c>
      <c r="Z55" s="11">
        <f>StdO_Customers_Residential!Z55+StdO_Customers_Small_Commercial!Z55+StdO_Customers_Lighting!Z55</f>
        <v>0</v>
      </c>
      <c r="AA55" s="2">
        <f>IFERROR(INDEX('Holiday Schedule'!$D$3:$D$24,MATCH(Total_StdO_Customers!A55,'Holiday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2672010</v>
      </c>
      <c r="AE55" s="5">
        <f t="shared" si="3"/>
        <v>2672010</v>
      </c>
      <c r="AG55" s="2">
        <f t="shared" si="4"/>
        <v>2</v>
      </c>
      <c r="AH55" s="2">
        <f t="shared" si="5"/>
        <v>2025</v>
      </c>
      <c r="AJ55" s="5">
        <f t="shared" si="6"/>
        <v>136605</v>
      </c>
      <c r="AK55" s="2">
        <f t="shared" si="7"/>
        <v>18</v>
      </c>
    </row>
    <row r="56" spans="1:37">
      <c r="A56" s="4">
        <v>45705</v>
      </c>
      <c r="B56" s="11">
        <f>StdO_Customers_Residential!B56+StdO_Customers_Small_Commercial!B56+StdO_Customers_Lighting!B56</f>
        <v>88710</v>
      </c>
      <c r="C56" s="11">
        <f>StdO_Customers_Residential!C56+StdO_Customers_Small_Commercial!C56+StdO_Customers_Lighting!C56</f>
        <v>84799</v>
      </c>
      <c r="D56" s="11">
        <f>StdO_Customers_Residential!D56+StdO_Customers_Small_Commercial!D56+StdO_Customers_Lighting!D56</f>
        <v>82773</v>
      </c>
      <c r="E56" s="11">
        <f>StdO_Customers_Residential!E56+StdO_Customers_Small_Commercial!E56+StdO_Customers_Lighting!E56</f>
        <v>84303</v>
      </c>
      <c r="F56" s="11">
        <f>StdO_Customers_Residential!F56+StdO_Customers_Small_Commercial!F56+StdO_Customers_Lighting!F56</f>
        <v>86828</v>
      </c>
      <c r="G56" s="11">
        <f>StdO_Customers_Residential!G56+StdO_Customers_Small_Commercial!G56+StdO_Customers_Lighting!G56</f>
        <v>92291</v>
      </c>
      <c r="H56" s="11">
        <f>StdO_Customers_Residential!H56+StdO_Customers_Small_Commercial!H56+StdO_Customers_Lighting!H56</f>
        <v>104048</v>
      </c>
      <c r="I56" s="11">
        <f>StdO_Customers_Residential!I56+StdO_Customers_Small_Commercial!I56+StdO_Customers_Lighting!I56</f>
        <v>107565</v>
      </c>
      <c r="J56" s="11">
        <f>StdO_Customers_Residential!J56+StdO_Customers_Small_Commercial!J56+StdO_Customers_Lighting!J56</f>
        <v>107863</v>
      </c>
      <c r="K56" s="11">
        <f>StdO_Customers_Residential!K56+StdO_Customers_Small_Commercial!K56+StdO_Customers_Lighting!K56</f>
        <v>106769</v>
      </c>
      <c r="L56" s="11">
        <f>StdO_Customers_Residential!L56+StdO_Customers_Small_Commercial!L56+StdO_Customers_Lighting!L56</f>
        <v>104456</v>
      </c>
      <c r="M56" s="11">
        <f>StdO_Customers_Residential!M56+StdO_Customers_Small_Commercial!M56+StdO_Customers_Lighting!M56</f>
        <v>101020</v>
      </c>
      <c r="N56" s="11">
        <f>StdO_Customers_Residential!N56+StdO_Customers_Small_Commercial!N56+StdO_Customers_Lighting!N56</f>
        <v>98223</v>
      </c>
      <c r="O56" s="11">
        <f>StdO_Customers_Residential!O56+StdO_Customers_Small_Commercial!O56+StdO_Customers_Lighting!O56</f>
        <v>94180</v>
      </c>
      <c r="P56" s="11">
        <f>StdO_Customers_Residential!P56+StdO_Customers_Small_Commercial!P56+StdO_Customers_Lighting!P56</f>
        <v>92211</v>
      </c>
      <c r="Q56" s="11">
        <f>StdO_Customers_Residential!Q56+StdO_Customers_Small_Commercial!Q56+StdO_Customers_Lighting!Q56</f>
        <v>100374</v>
      </c>
      <c r="R56" s="11">
        <f>StdO_Customers_Residential!R56+StdO_Customers_Small_Commercial!R56+StdO_Customers_Lighting!R56</f>
        <v>118937</v>
      </c>
      <c r="S56" s="11">
        <f>StdO_Customers_Residential!S56+StdO_Customers_Small_Commercial!S56+StdO_Customers_Lighting!S56</f>
        <v>136055</v>
      </c>
      <c r="T56" s="11">
        <f>StdO_Customers_Residential!T56+StdO_Customers_Small_Commercial!T56+StdO_Customers_Lighting!T56</f>
        <v>139520</v>
      </c>
      <c r="U56" s="11">
        <f>StdO_Customers_Residential!U56+StdO_Customers_Small_Commercial!U56+StdO_Customers_Lighting!U56</f>
        <v>136376</v>
      </c>
      <c r="V56" s="11">
        <f>StdO_Customers_Residential!V56+StdO_Customers_Small_Commercial!V56+StdO_Customers_Lighting!V56</f>
        <v>124908</v>
      </c>
      <c r="W56" s="11">
        <f>StdO_Customers_Residential!W56+StdO_Customers_Small_Commercial!W56+StdO_Customers_Lighting!W56</f>
        <v>114435</v>
      </c>
      <c r="X56" s="11">
        <f>StdO_Customers_Residential!X56+StdO_Customers_Small_Commercial!X56+StdO_Customers_Lighting!X56</f>
        <v>103226</v>
      </c>
      <c r="Y56" s="11">
        <f>StdO_Customers_Residential!Y56+StdO_Customers_Small_Commercial!Y56+StdO_Customers_Lighting!Y56</f>
        <v>95911</v>
      </c>
      <c r="Z56" s="11">
        <f>StdO_Customers_Residential!Z56+StdO_Customers_Small_Commercial!Z56+StdO_Customers_Lighting!Z56</f>
        <v>0</v>
      </c>
      <c r="AA56" s="2">
        <f>IFERROR(INDEX('Holiday Schedule'!$D$3:$D$24,MATCH(Total_StdO_Customers!A56,'Holiday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2505781</v>
      </c>
      <c r="AE56" s="5">
        <f t="shared" si="3"/>
        <v>2505781</v>
      </c>
      <c r="AG56" s="2">
        <f t="shared" si="4"/>
        <v>2</v>
      </c>
      <c r="AH56" s="2">
        <f t="shared" si="5"/>
        <v>2025</v>
      </c>
      <c r="AJ56" s="5">
        <f t="shared" si="6"/>
        <v>139520</v>
      </c>
      <c r="AK56" s="2">
        <f t="shared" si="7"/>
        <v>19</v>
      </c>
    </row>
    <row r="57" spans="1:37">
      <c r="A57" s="4">
        <v>45706</v>
      </c>
      <c r="B57" s="11">
        <f>StdO_Customers_Residential!B57+StdO_Customers_Small_Commercial!B57+StdO_Customers_Lighting!B57</f>
        <v>92242</v>
      </c>
      <c r="C57" s="11">
        <f>StdO_Customers_Residential!C57+StdO_Customers_Small_Commercial!C57+StdO_Customers_Lighting!C57</f>
        <v>89846</v>
      </c>
      <c r="D57" s="11">
        <f>StdO_Customers_Residential!D57+StdO_Customers_Small_Commercial!D57+StdO_Customers_Lighting!D57</f>
        <v>90390</v>
      </c>
      <c r="E57" s="11">
        <f>StdO_Customers_Residential!E57+StdO_Customers_Small_Commercial!E57+StdO_Customers_Lighting!E57</f>
        <v>90435</v>
      </c>
      <c r="F57" s="11">
        <f>StdO_Customers_Residential!F57+StdO_Customers_Small_Commercial!F57+StdO_Customers_Lighting!F57</f>
        <v>94771</v>
      </c>
      <c r="G57" s="11">
        <f>StdO_Customers_Residential!G57+StdO_Customers_Small_Commercial!G57+StdO_Customers_Lighting!G57</f>
        <v>102285</v>
      </c>
      <c r="H57" s="11">
        <f>StdO_Customers_Residential!H57+StdO_Customers_Small_Commercial!H57+StdO_Customers_Lighting!H57</f>
        <v>120503</v>
      </c>
      <c r="I57" s="11">
        <f>StdO_Customers_Residential!I57+StdO_Customers_Small_Commercial!I57+StdO_Customers_Lighting!I57</f>
        <v>120331</v>
      </c>
      <c r="J57" s="11">
        <f>StdO_Customers_Residential!J57+StdO_Customers_Small_Commercial!J57+StdO_Customers_Lighting!J57</f>
        <v>118309</v>
      </c>
      <c r="K57" s="11">
        <f>StdO_Customers_Residential!K57+StdO_Customers_Small_Commercial!K57+StdO_Customers_Lighting!K57</f>
        <v>112908</v>
      </c>
      <c r="L57" s="11">
        <f>StdO_Customers_Residential!L57+StdO_Customers_Small_Commercial!L57+StdO_Customers_Lighting!L57</f>
        <v>106344</v>
      </c>
      <c r="M57" s="11">
        <f>StdO_Customers_Residential!M57+StdO_Customers_Small_Commercial!M57+StdO_Customers_Lighting!M57</f>
        <v>101758</v>
      </c>
      <c r="N57" s="11">
        <f>StdO_Customers_Residential!N57+StdO_Customers_Small_Commercial!N57+StdO_Customers_Lighting!N57</f>
        <v>97959</v>
      </c>
      <c r="O57" s="11">
        <f>StdO_Customers_Residential!O57+StdO_Customers_Small_Commercial!O57+StdO_Customers_Lighting!O57</f>
        <v>94525</v>
      </c>
      <c r="P57" s="11">
        <f>StdO_Customers_Residential!P57+StdO_Customers_Small_Commercial!P57+StdO_Customers_Lighting!P57</f>
        <v>96177</v>
      </c>
      <c r="Q57" s="11">
        <f>StdO_Customers_Residential!Q57+StdO_Customers_Small_Commercial!Q57+StdO_Customers_Lighting!Q57</f>
        <v>107742</v>
      </c>
      <c r="R57" s="11">
        <f>StdO_Customers_Residential!R57+StdO_Customers_Small_Commercial!R57+StdO_Customers_Lighting!R57</f>
        <v>118570</v>
      </c>
      <c r="S57" s="11">
        <f>StdO_Customers_Residential!S57+StdO_Customers_Small_Commercial!S57+StdO_Customers_Lighting!S57</f>
        <v>136352</v>
      </c>
      <c r="T57" s="11">
        <f>StdO_Customers_Residential!T57+StdO_Customers_Small_Commercial!T57+StdO_Customers_Lighting!T57</f>
        <v>141361</v>
      </c>
      <c r="U57" s="11">
        <f>StdO_Customers_Residential!U57+StdO_Customers_Small_Commercial!U57+StdO_Customers_Lighting!U57</f>
        <v>139587</v>
      </c>
      <c r="V57" s="11">
        <f>StdO_Customers_Residential!V57+StdO_Customers_Small_Commercial!V57+StdO_Customers_Lighting!V57</f>
        <v>131741</v>
      </c>
      <c r="W57" s="11">
        <f>StdO_Customers_Residential!W57+StdO_Customers_Small_Commercial!W57+StdO_Customers_Lighting!W57</f>
        <v>120297</v>
      </c>
      <c r="X57" s="11">
        <f>StdO_Customers_Residential!X57+StdO_Customers_Small_Commercial!X57+StdO_Customers_Lighting!X57</f>
        <v>109026</v>
      </c>
      <c r="Y57" s="11">
        <f>StdO_Customers_Residential!Y57+StdO_Customers_Small_Commercial!Y57+StdO_Customers_Lighting!Y57</f>
        <v>102250</v>
      </c>
      <c r="Z57" s="11">
        <f>StdO_Customers_Residential!Z57+StdO_Customers_Small_Commercial!Z57+StdO_Customers_Lighting!Z57</f>
        <v>0</v>
      </c>
      <c r="AA57" s="2">
        <f>IFERROR(INDEX('Holiday Schedule'!$D$3:$D$24,MATCH(Total_StdO_Customers!A57,'Holiday Schedule'!$C$3:$C$24,0)),0)</f>
        <v>0</v>
      </c>
      <c r="AB57" s="2">
        <f t="shared" si="0"/>
        <v>3</v>
      </c>
      <c r="AC57" s="2">
        <f t="shared" si="1"/>
        <v>1852987</v>
      </c>
      <c r="AD57" s="5">
        <f t="shared" si="2"/>
        <v>782722</v>
      </c>
      <c r="AE57" s="5">
        <f t="shared" si="3"/>
        <v>2635709</v>
      </c>
      <c r="AG57" s="2">
        <f t="shared" si="4"/>
        <v>2</v>
      </c>
      <c r="AH57" s="2">
        <f t="shared" si="5"/>
        <v>2025</v>
      </c>
      <c r="AJ57" s="5">
        <f t="shared" si="6"/>
        <v>141361</v>
      </c>
      <c r="AK57" s="2">
        <f t="shared" si="7"/>
        <v>19</v>
      </c>
    </row>
    <row r="58" spans="1:37">
      <c r="A58" s="4">
        <v>45707</v>
      </c>
      <c r="B58" s="11">
        <f>StdO_Customers_Residential!B58+StdO_Customers_Small_Commercial!B58+StdO_Customers_Lighting!B58</f>
        <v>97409</v>
      </c>
      <c r="C58" s="11">
        <f>StdO_Customers_Residential!C58+StdO_Customers_Small_Commercial!C58+StdO_Customers_Lighting!C58</f>
        <v>94628</v>
      </c>
      <c r="D58" s="11">
        <f>StdO_Customers_Residential!D58+StdO_Customers_Small_Commercial!D58+StdO_Customers_Lighting!D58</f>
        <v>92881</v>
      </c>
      <c r="E58" s="11">
        <f>StdO_Customers_Residential!E58+StdO_Customers_Small_Commercial!E58+StdO_Customers_Lighting!E58</f>
        <v>94186</v>
      </c>
      <c r="F58" s="11">
        <f>StdO_Customers_Residential!F58+StdO_Customers_Small_Commercial!F58+StdO_Customers_Lighting!F58</f>
        <v>98431</v>
      </c>
      <c r="G58" s="11">
        <f>StdO_Customers_Residential!G58+StdO_Customers_Small_Commercial!G58+StdO_Customers_Lighting!G58</f>
        <v>104574</v>
      </c>
      <c r="H58" s="11">
        <f>StdO_Customers_Residential!H58+StdO_Customers_Small_Commercial!H58+StdO_Customers_Lighting!H58</f>
        <v>120769</v>
      </c>
      <c r="I58" s="11">
        <f>StdO_Customers_Residential!I58+StdO_Customers_Small_Commercial!I58+StdO_Customers_Lighting!I58</f>
        <v>120588</v>
      </c>
      <c r="J58" s="11">
        <f>StdO_Customers_Residential!J58+StdO_Customers_Small_Commercial!J58+StdO_Customers_Lighting!J58</f>
        <v>109531</v>
      </c>
      <c r="K58" s="11">
        <f>StdO_Customers_Residential!K58+StdO_Customers_Small_Commercial!K58+StdO_Customers_Lighting!K58</f>
        <v>105408</v>
      </c>
      <c r="L58" s="11">
        <f>StdO_Customers_Residential!L58+StdO_Customers_Small_Commercial!L58+StdO_Customers_Lighting!L58</f>
        <v>98522</v>
      </c>
      <c r="M58" s="11">
        <f>StdO_Customers_Residential!M58+StdO_Customers_Small_Commercial!M58+StdO_Customers_Lighting!M58</f>
        <v>92985</v>
      </c>
      <c r="N58" s="11">
        <f>StdO_Customers_Residential!N58+StdO_Customers_Small_Commercial!N58+StdO_Customers_Lighting!N58</f>
        <v>86294</v>
      </c>
      <c r="O58" s="11">
        <f>StdO_Customers_Residential!O58+StdO_Customers_Small_Commercial!O58+StdO_Customers_Lighting!O58</f>
        <v>83532</v>
      </c>
      <c r="P58" s="11">
        <f>StdO_Customers_Residential!P58+StdO_Customers_Small_Commercial!P58+StdO_Customers_Lighting!P58</f>
        <v>83588</v>
      </c>
      <c r="Q58" s="11">
        <f>StdO_Customers_Residential!Q58+StdO_Customers_Small_Commercial!Q58+StdO_Customers_Lighting!Q58</f>
        <v>95884</v>
      </c>
      <c r="R58" s="11">
        <f>StdO_Customers_Residential!R58+StdO_Customers_Small_Commercial!R58+StdO_Customers_Lighting!R58</f>
        <v>114072</v>
      </c>
      <c r="S58" s="11">
        <f>StdO_Customers_Residential!S58+StdO_Customers_Small_Commercial!S58+StdO_Customers_Lighting!S58</f>
        <v>132442</v>
      </c>
      <c r="T58" s="11">
        <f>StdO_Customers_Residential!T58+StdO_Customers_Small_Commercial!T58+StdO_Customers_Lighting!T58</f>
        <v>132935</v>
      </c>
      <c r="U58" s="11">
        <f>StdO_Customers_Residential!U58+StdO_Customers_Small_Commercial!U58+StdO_Customers_Lighting!U58</f>
        <v>130578</v>
      </c>
      <c r="V58" s="11">
        <f>StdO_Customers_Residential!V58+StdO_Customers_Small_Commercial!V58+StdO_Customers_Lighting!V58</f>
        <v>122947</v>
      </c>
      <c r="W58" s="11">
        <f>StdO_Customers_Residential!W58+StdO_Customers_Small_Commercial!W58+StdO_Customers_Lighting!W58</f>
        <v>116143</v>
      </c>
      <c r="X58" s="11">
        <f>StdO_Customers_Residential!X58+StdO_Customers_Small_Commercial!X58+StdO_Customers_Lighting!X58</f>
        <v>103102</v>
      </c>
      <c r="Y58" s="11">
        <f>StdO_Customers_Residential!Y58+StdO_Customers_Small_Commercial!Y58+StdO_Customers_Lighting!Y58</f>
        <v>96385</v>
      </c>
      <c r="Z58" s="11">
        <f>StdO_Customers_Residential!Z58+StdO_Customers_Small_Commercial!Z58+StdO_Customers_Lighting!Z58</f>
        <v>0</v>
      </c>
      <c r="AA58" s="2">
        <f>IFERROR(INDEX('Holiday Schedule'!$D$3:$D$24,MATCH(Total_StdO_Customers!A58,'Holiday Schedule'!$C$3:$C$24,0)),0)</f>
        <v>0</v>
      </c>
      <c r="AB58" s="2">
        <f t="shared" si="0"/>
        <v>4</v>
      </c>
      <c r="AC58" s="2">
        <f t="shared" si="1"/>
        <v>1728551</v>
      </c>
      <c r="AD58" s="5">
        <f t="shared" si="2"/>
        <v>799263</v>
      </c>
      <c r="AE58" s="5">
        <f t="shared" si="3"/>
        <v>2527814</v>
      </c>
      <c r="AG58" s="2">
        <f t="shared" si="4"/>
        <v>2</v>
      </c>
      <c r="AH58" s="2">
        <f t="shared" si="5"/>
        <v>2025</v>
      </c>
      <c r="AJ58" s="5">
        <f t="shared" si="6"/>
        <v>132935</v>
      </c>
      <c r="AK58" s="2">
        <f t="shared" si="7"/>
        <v>19</v>
      </c>
    </row>
    <row r="59" spans="1:37">
      <c r="A59" s="4">
        <v>45708</v>
      </c>
      <c r="B59" s="11">
        <f>StdO_Customers_Residential!B59+StdO_Customers_Small_Commercial!B59+StdO_Customers_Lighting!B59</f>
        <v>91169</v>
      </c>
      <c r="C59" s="11">
        <f>StdO_Customers_Residential!C59+StdO_Customers_Small_Commercial!C59+StdO_Customers_Lighting!C59</f>
        <v>90457</v>
      </c>
      <c r="D59" s="11">
        <f>StdO_Customers_Residential!D59+StdO_Customers_Small_Commercial!D59+StdO_Customers_Lighting!D59</f>
        <v>88745</v>
      </c>
      <c r="E59" s="11">
        <f>StdO_Customers_Residential!E59+StdO_Customers_Small_Commercial!E59+StdO_Customers_Lighting!E59</f>
        <v>91538</v>
      </c>
      <c r="F59" s="11">
        <f>StdO_Customers_Residential!F59+StdO_Customers_Small_Commercial!F59+StdO_Customers_Lighting!F59</f>
        <v>100000</v>
      </c>
      <c r="G59" s="11">
        <f>StdO_Customers_Residential!G59+StdO_Customers_Small_Commercial!G59+StdO_Customers_Lighting!G59</f>
        <v>105240</v>
      </c>
      <c r="H59" s="11">
        <f>StdO_Customers_Residential!H59+StdO_Customers_Small_Commercial!H59+StdO_Customers_Lighting!H59</f>
        <v>122550</v>
      </c>
      <c r="I59" s="11">
        <f>StdO_Customers_Residential!I59+StdO_Customers_Small_Commercial!I59+StdO_Customers_Lighting!I59</f>
        <v>118947</v>
      </c>
      <c r="J59" s="11">
        <f>StdO_Customers_Residential!J59+StdO_Customers_Small_Commercial!J59+StdO_Customers_Lighting!J59</f>
        <v>107075</v>
      </c>
      <c r="K59" s="11">
        <f>StdO_Customers_Residential!K59+StdO_Customers_Small_Commercial!K59+StdO_Customers_Lighting!K59</f>
        <v>95119</v>
      </c>
      <c r="L59" s="11">
        <f>StdO_Customers_Residential!L59+StdO_Customers_Small_Commercial!L59+StdO_Customers_Lighting!L59</f>
        <v>84885</v>
      </c>
      <c r="M59" s="11">
        <f>StdO_Customers_Residential!M59+StdO_Customers_Small_Commercial!M59+StdO_Customers_Lighting!M59</f>
        <v>77478</v>
      </c>
      <c r="N59" s="11">
        <f>StdO_Customers_Residential!N59+StdO_Customers_Small_Commercial!N59+StdO_Customers_Lighting!N59</f>
        <v>72428</v>
      </c>
      <c r="O59" s="11">
        <f>StdO_Customers_Residential!O59+StdO_Customers_Small_Commercial!O59+StdO_Customers_Lighting!O59</f>
        <v>77514</v>
      </c>
      <c r="P59" s="11">
        <f>StdO_Customers_Residential!P59+StdO_Customers_Small_Commercial!P59+StdO_Customers_Lighting!P59</f>
        <v>84937</v>
      </c>
      <c r="Q59" s="11">
        <f>StdO_Customers_Residential!Q59+StdO_Customers_Small_Commercial!Q59+StdO_Customers_Lighting!Q59</f>
        <v>96310</v>
      </c>
      <c r="R59" s="11">
        <f>StdO_Customers_Residential!R59+StdO_Customers_Small_Commercial!R59+StdO_Customers_Lighting!R59</f>
        <v>110914</v>
      </c>
      <c r="S59" s="11">
        <f>StdO_Customers_Residential!S59+StdO_Customers_Small_Commercial!S59+StdO_Customers_Lighting!S59</f>
        <v>127755</v>
      </c>
      <c r="T59" s="11">
        <f>StdO_Customers_Residential!T59+StdO_Customers_Small_Commercial!T59+StdO_Customers_Lighting!T59</f>
        <v>130360</v>
      </c>
      <c r="U59" s="11">
        <f>StdO_Customers_Residential!U59+StdO_Customers_Small_Commercial!U59+StdO_Customers_Lighting!U59</f>
        <v>127013</v>
      </c>
      <c r="V59" s="11">
        <f>StdO_Customers_Residential!V59+StdO_Customers_Small_Commercial!V59+StdO_Customers_Lighting!V59</f>
        <v>117823</v>
      </c>
      <c r="W59" s="11">
        <f>StdO_Customers_Residential!W59+StdO_Customers_Small_Commercial!W59+StdO_Customers_Lighting!W59</f>
        <v>104853</v>
      </c>
      <c r="X59" s="11">
        <f>StdO_Customers_Residential!X59+StdO_Customers_Small_Commercial!X59+StdO_Customers_Lighting!X59</f>
        <v>93158</v>
      </c>
      <c r="Y59" s="11">
        <f>StdO_Customers_Residential!Y59+StdO_Customers_Small_Commercial!Y59+StdO_Customers_Lighting!Y59</f>
        <v>86541</v>
      </c>
      <c r="Z59" s="11">
        <f>StdO_Customers_Residential!Z59+StdO_Customers_Small_Commercial!Z59+StdO_Customers_Lighting!Z59</f>
        <v>0</v>
      </c>
      <c r="AA59" s="2">
        <f>IFERROR(INDEX('Holiday Schedule'!$D$3:$D$24,MATCH(Total_StdO_Customers!A59,'Holiday Schedule'!$C$3:$C$24,0)),0)</f>
        <v>0</v>
      </c>
      <c r="AB59" s="2">
        <f t="shared" si="0"/>
        <v>5</v>
      </c>
      <c r="AC59" s="2">
        <f t="shared" si="1"/>
        <v>1626569</v>
      </c>
      <c r="AD59" s="5">
        <f t="shared" si="2"/>
        <v>776240</v>
      </c>
      <c r="AE59" s="5">
        <f t="shared" si="3"/>
        <v>2402809</v>
      </c>
      <c r="AG59" s="2">
        <f t="shared" si="4"/>
        <v>2</v>
      </c>
      <c r="AH59" s="2">
        <f t="shared" si="5"/>
        <v>2025</v>
      </c>
      <c r="AJ59" s="5">
        <f t="shared" si="6"/>
        <v>130360</v>
      </c>
      <c r="AK59" s="2">
        <f t="shared" si="7"/>
        <v>19</v>
      </c>
    </row>
    <row r="60" spans="1:37">
      <c r="A60" s="4">
        <v>45709</v>
      </c>
      <c r="B60" s="11">
        <f>StdO_Customers_Residential!B60+StdO_Customers_Small_Commercial!B60+StdO_Customers_Lighting!B60</f>
        <v>81836</v>
      </c>
      <c r="C60" s="11">
        <f>StdO_Customers_Residential!C60+StdO_Customers_Small_Commercial!C60+StdO_Customers_Lighting!C60</f>
        <v>76910</v>
      </c>
      <c r="D60" s="11">
        <f>StdO_Customers_Residential!D60+StdO_Customers_Small_Commercial!D60+StdO_Customers_Lighting!D60</f>
        <v>76357</v>
      </c>
      <c r="E60" s="11">
        <f>StdO_Customers_Residential!E60+StdO_Customers_Small_Commercial!E60+StdO_Customers_Lighting!E60</f>
        <v>77136</v>
      </c>
      <c r="F60" s="11">
        <f>StdO_Customers_Residential!F60+StdO_Customers_Small_Commercial!F60+StdO_Customers_Lighting!F60</f>
        <v>81368</v>
      </c>
      <c r="G60" s="11">
        <f>StdO_Customers_Residential!G60+StdO_Customers_Small_Commercial!G60+StdO_Customers_Lighting!G60</f>
        <v>86044</v>
      </c>
      <c r="H60" s="11">
        <f>StdO_Customers_Residential!H60+StdO_Customers_Small_Commercial!H60+StdO_Customers_Lighting!H60</f>
        <v>101572</v>
      </c>
      <c r="I60" s="11">
        <f>StdO_Customers_Residential!I60+StdO_Customers_Small_Commercial!I60+StdO_Customers_Lighting!I60</f>
        <v>100446</v>
      </c>
      <c r="J60" s="11">
        <f>StdO_Customers_Residential!J60+StdO_Customers_Small_Commercial!J60+StdO_Customers_Lighting!J60</f>
        <v>95818</v>
      </c>
      <c r="K60" s="11">
        <f>StdO_Customers_Residential!K60+StdO_Customers_Small_Commercial!K60+StdO_Customers_Lighting!K60</f>
        <v>92400</v>
      </c>
      <c r="L60" s="11">
        <f>StdO_Customers_Residential!L60+StdO_Customers_Small_Commercial!L60+StdO_Customers_Lighting!L60</f>
        <v>80170</v>
      </c>
      <c r="M60" s="11">
        <f>StdO_Customers_Residential!M60+StdO_Customers_Small_Commercial!M60+StdO_Customers_Lighting!M60</f>
        <v>71775</v>
      </c>
      <c r="N60" s="11">
        <f>StdO_Customers_Residential!N60+StdO_Customers_Small_Commercial!N60+StdO_Customers_Lighting!N60</f>
        <v>66541</v>
      </c>
      <c r="O60" s="11">
        <f>StdO_Customers_Residential!O60+StdO_Customers_Small_Commercial!O60+StdO_Customers_Lighting!O60</f>
        <v>64059</v>
      </c>
      <c r="P60" s="11">
        <f>StdO_Customers_Residential!P60+StdO_Customers_Small_Commercial!P60+StdO_Customers_Lighting!P60</f>
        <v>68808</v>
      </c>
      <c r="Q60" s="11">
        <f>StdO_Customers_Residential!Q60+StdO_Customers_Small_Commercial!Q60+StdO_Customers_Lighting!Q60</f>
        <v>85609</v>
      </c>
      <c r="R60" s="11">
        <f>StdO_Customers_Residential!R60+StdO_Customers_Small_Commercial!R60+StdO_Customers_Lighting!R60</f>
        <v>108095</v>
      </c>
      <c r="S60" s="11">
        <f>StdO_Customers_Residential!S60+StdO_Customers_Small_Commercial!S60+StdO_Customers_Lighting!S60</f>
        <v>116389</v>
      </c>
      <c r="T60" s="11">
        <f>StdO_Customers_Residential!T60+StdO_Customers_Small_Commercial!T60+StdO_Customers_Lighting!T60</f>
        <v>119071</v>
      </c>
      <c r="U60" s="11">
        <f>StdO_Customers_Residential!U60+StdO_Customers_Small_Commercial!U60+StdO_Customers_Lighting!U60</f>
        <v>117442</v>
      </c>
      <c r="V60" s="11">
        <f>StdO_Customers_Residential!V60+StdO_Customers_Small_Commercial!V60+StdO_Customers_Lighting!V60</f>
        <v>110713</v>
      </c>
      <c r="W60" s="11">
        <f>StdO_Customers_Residential!W60+StdO_Customers_Small_Commercial!W60+StdO_Customers_Lighting!W60</f>
        <v>104543</v>
      </c>
      <c r="X60" s="11">
        <f>StdO_Customers_Residential!X60+StdO_Customers_Small_Commercial!X60+StdO_Customers_Lighting!X60</f>
        <v>94948</v>
      </c>
      <c r="Y60" s="11">
        <f>StdO_Customers_Residential!Y60+StdO_Customers_Small_Commercial!Y60+StdO_Customers_Lighting!Y60</f>
        <v>87849</v>
      </c>
      <c r="Z60" s="11">
        <f>StdO_Customers_Residential!Z60+StdO_Customers_Small_Commercial!Z60+StdO_Customers_Lighting!Z60</f>
        <v>0</v>
      </c>
      <c r="AA60" s="2">
        <f>IFERROR(INDEX('Holiday Schedule'!$D$3:$D$24,MATCH(Total_StdO_Customers!A60,'Holiday Schedule'!$C$3:$C$24,0)),0)</f>
        <v>0</v>
      </c>
      <c r="AB60" s="2">
        <f t="shared" si="0"/>
        <v>6</v>
      </c>
      <c r="AC60" s="2">
        <f t="shared" si="1"/>
        <v>1496827</v>
      </c>
      <c r="AD60" s="5">
        <f t="shared" si="2"/>
        <v>669072</v>
      </c>
      <c r="AE60" s="5">
        <f t="shared" si="3"/>
        <v>2165899</v>
      </c>
      <c r="AG60" s="2">
        <f t="shared" si="4"/>
        <v>2</v>
      </c>
      <c r="AH60" s="2">
        <f t="shared" si="5"/>
        <v>2025</v>
      </c>
      <c r="AJ60" s="5">
        <f t="shared" si="6"/>
        <v>119071</v>
      </c>
      <c r="AK60" s="2">
        <f t="shared" si="7"/>
        <v>19</v>
      </c>
    </row>
    <row r="61" spans="1:37">
      <c r="A61" s="4">
        <v>45710</v>
      </c>
      <c r="B61" s="11">
        <f>StdO_Customers_Residential!B61+StdO_Customers_Small_Commercial!B61+StdO_Customers_Lighting!B61</f>
        <v>82596</v>
      </c>
      <c r="C61" s="11">
        <f>StdO_Customers_Residential!C61+StdO_Customers_Small_Commercial!C61+StdO_Customers_Lighting!C61</f>
        <v>81182</v>
      </c>
      <c r="D61" s="11">
        <f>StdO_Customers_Residential!D61+StdO_Customers_Small_Commercial!D61+StdO_Customers_Lighting!D61</f>
        <v>80090</v>
      </c>
      <c r="E61" s="11">
        <f>StdO_Customers_Residential!E61+StdO_Customers_Small_Commercial!E61+StdO_Customers_Lighting!E61</f>
        <v>82451</v>
      </c>
      <c r="F61" s="11">
        <f>StdO_Customers_Residential!F61+StdO_Customers_Small_Commercial!F61+StdO_Customers_Lighting!F61</f>
        <v>85122</v>
      </c>
      <c r="G61" s="11">
        <f>StdO_Customers_Residential!G61+StdO_Customers_Small_Commercial!G61+StdO_Customers_Lighting!G61</f>
        <v>89809</v>
      </c>
      <c r="H61" s="11">
        <f>StdO_Customers_Residential!H61+StdO_Customers_Small_Commercial!H61+StdO_Customers_Lighting!H61</f>
        <v>102838</v>
      </c>
      <c r="I61" s="11">
        <f>StdO_Customers_Residential!I61+StdO_Customers_Small_Commercial!I61+StdO_Customers_Lighting!I61</f>
        <v>96363</v>
      </c>
      <c r="J61" s="11">
        <f>StdO_Customers_Residential!J61+StdO_Customers_Small_Commercial!J61+StdO_Customers_Lighting!J61</f>
        <v>80166</v>
      </c>
      <c r="K61" s="11">
        <f>StdO_Customers_Residential!K61+StdO_Customers_Small_Commercial!K61+StdO_Customers_Lighting!K61</f>
        <v>72446</v>
      </c>
      <c r="L61" s="11">
        <f>StdO_Customers_Residential!L61+StdO_Customers_Small_Commercial!L61+StdO_Customers_Lighting!L61</f>
        <v>75933</v>
      </c>
      <c r="M61" s="11">
        <f>StdO_Customers_Residential!M61+StdO_Customers_Small_Commercial!M61+StdO_Customers_Lighting!M61</f>
        <v>69203</v>
      </c>
      <c r="N61" s="11">
        <f>StdO_Customers_Residential!N61+StdO_Customers_Small_Commercial!N61+StdO_Customers_Lighting!N61</f>
        <v>66007</v>
      </c>
      <c r="O61" s="11">
        <f>StdO_Customers_Residential!O61+StdO_Customers_Small_Commercial!O61+StdO_Customers_Lighting!O61</f>
        <v>64232</v>
      </c>
      <c r="P61" s="11">
        <f>StdO_Customers_Residential!P61+StdO_Customers_Small_Commercial!P61+StdO_Customers_Lighting!P61</f>
        <v>68176</v>
      </c>
      <c r="Q61" s="11">
        <f>StdO_Customers_Residential!Q61+StdO_Customers_Small_Commercial!Q61+StdO_Customers_Lighting!Q61</f>
        <v>85813</v>
      </c>
      <c r="R61" s="11">
        <f>StdO_Customers_Residential!R61+StdO_Customers_Small_Commercial!R61+StdO_Customers_Lighting!R61</f>
        <v>112452</v>
      </c>
      <c r="S61" s="11">
        <f>StdO_Customers_Residential!S61+StdO_Customers_Small_Commercial!S61+StdO_Customers_Lighting!S61</f>
        <v>127328</v>
      </c>
      <c r="T61" s="11">
        <f>StdO_Customers_Residential!T61+StdO_Customers_Small_Commercial!T61+StdO_Customers_Lighting!T61</f>
        <v>132054</v>
      </c>
      <c r="U61" s="11">
        <f>StdO_Customers_Residential!U61+StdO_Customers_Small_Commercial!U61+StdO_Customers_Lighting!U61</f>
        <v>129523</v>
      </c>
      <c r="V61" s="11">
        <f>StdO_Customers_Residential!V61+StdO_Customers_Small_Commercial!V61+StdO_Customers_Lighting!V61</f>
        <v>121273</v>
      </c>
      <c r="W61" s="11">
        <f>StdO_Customers_Residential!W61+StdO_Customers_Small_Commercial!W61+StdO_Customers_Lighting!W61</f>
        <v>112495</v>
      </c>
      <c r="X61" s="11">
        <f>StdO_Customers_Residential!X61+StdO_Customers_Small_Commercial!X61+StdO_Customers_Lighting!X61</f>
        <v>101073</v>
      </c>
      <c r="Y61" s="11">
        <f>StdO_Customers_Residential!Y61+StdO_Customers_Small_Commercial!Y61+StdO_Customers_Lighting!Y61</f>
        <v>97209</v>
      </c>
      <c r="Z61" s="11">
        <f>StdO_Customers_Residential!Z61+StdO_Customers_Small_Commercial!Z61+StdO_Customers_Lighting!Z61</f>
        <v>0</v>
      </c>
      <c r="AA61" s="2">
        <f>IFERROR(INDEX('Holiday Schedule'!$D$3:$D$24,MATCH(Total_StdO_Customers!A61,'Holiday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2215834</v>
      </c>
      <c r="AE61" s="5">
        <f t="shared" si="3"/>
        <v>2215834</v>
      </c>
      <c r="AG61" s="2">
        <f t="shared" si="4"/>
        <v>2</v>
      </c>
      <c r="AH61" s="2">
        <f t="shared" si="5"/>
        <v>2025</v>
      </c>
      <c r="AJ61" s="5">
        <f t="shared" si="6"/>
        <v>132054</v>
      </c>
      <c r="AK61" s="2">
        <f t="shared" si="7"/>
        <v>19</v>
      </c>
    </row>
    <row r="62" spans="1:37">
      <c r="A62" s="4">
        <v>45711</v>
      </c>
      <c r="B62" s="11">
        <f>StdO_Customers_Residential!B62+StdO_Customers_Small_Commercial!B62+StdO_Customers_Lighting!B62</f>
        <v>94381</v>
      </c>
      <c r="C62" s="11">
        <f>StdO_Customers_Residential!C62+StdO_Customers_Small_Commercial!C62+StdO_Customers_Lighting!C62</f>
        <v>91582</v>
      </c>
      <c r="D62" s="11">
        <f>StdO_Customers_Residential!D62+StdO_Customers_Small_Commercial!D62+StdO_Customers_Lighting!D62</f>
        <v>90009</v>
      </c>
      <c r="E62" s="11">
        <f>StdO_Customers_Residential!E62+StdO_Customers_Small_Commercial!E62+StdO_Customers_Lighting!E62</f>
        <v>89417</v>
      </c>
      <c r="F62" s="11">
        <f>StdO_Customers_Residential!F62+StdO_Customers_Small_Commercial!F62+StdO_Customers_Lighting!F62</f>
        <v>89431</v>
      </c>
      <c r="G62" s="11">
        <f>StdO_Customers_Residential!G62+StdO_Customers_Small_Commercial!G62+StdO_Customers_Lighting!G62</f>
        <v>91540</v>
      </c>
      <c r="H62" s="11">
        <f>StdO_Customers_Residential!H62+StdO_Customers_Small_Commercial!H62+StdO_Customers_Lighting!H62</f>
        <v>101365</v>
      </c>
      <c r="I62" s="11">
        <f>StdO_Customers_Residential!I62+StdO_Customers_Small_Commercial!I62+StdO_Customers_Lighting!I62</f>
        <v>100028</v>
      </c>
      <c r="J62" s="11">
        <f>StdO_Customers_Residential!J62+StdO_Customers_Small_Commercial!J62+StdO_Customers_Lighting!J62</f>
        <v>98353</v>
      </c>
      <c r="K62" s="11">
        <f>StdO_Customers_Residential!K62+StdO_Customers_Small_Commercial!K62+StdO_Customers_Lighting!K62</f>
        <v>93363</v>
      </c>
      <c r="L62" s="11">
        <f>StdO_Customers_Residential!L62+StdO_Customers_Small_Commercial!L62+StdO_Customers_Lighting!L62</f>
        <v>87383</v>
      </c>
      <c r="M62" s="11">
        <f>StdO_Customers_Residential!M62+StdO_Customers_Small_Commercial!M62+StdO_Customers_Lighting!M62</f>
        <v>78065</v>
      </c>
      <c r="N62" s="11">
        <f>StdO_Customers_Residential!N62+StdO_Customers_Small_Commercial!N62+StdO_Customers_Lighting!N62</f>
        <v>78743</v>
      </c>
      <c r="O62" s="11">
        <f>StdO_Customers_Residential!O62+StdO_Customers_Small_Commercial!O62+StdO_Customers_Lighting!O62</f>
        <v>84255</v>
      </c>
      <c r="P62" s="11">
        <f>StdO_Customers_Residential!P62+StdO_Customers_Small_Commercial!P62+StdO_Customers_Lighting!P62</f>
        <v>89457</v>
      </c>
      <c r="Q62" s="11">
        <f>StdO_Customers_Residential!Q62+StdO_Customers_Small_Commercial!Q62+StdO_Customers_Lighting!Q62</f>
        <v>99128</v>
      </c>
      <c r="R62" s="11">
        <f>StdO_Customers_Residential!R62+StdO_Customers_Small_Commercial!R62+StdO_Customers_Lighting!R62</f>
        <v>114288</v>
      </c>
      <c r="S62" s="11">
        <f>StdO_Customers_Residential!S62+StdO_Customers_Small_Commercial!S62+StdO_Customers_Lighting!S62</f>
        <v>131015</v>
      </c>
      <c r="T62" s="11">
        <f>StdO_Customers_Residential!T62+StdO_Customers_Small_Commercial!T62+StdO_Customers_Lighting!T62</f>
        <v>132738</v>
      </c>
      <c r="U62" s="11">
        <f>StdO_Customers_Residential!U62+StdO_Customers_Small_Commercial!U62+StdO_Customers_Lighting!U62</f>
        <v>128879</v>
      </c>
      <c r="V62" s="11">
        <f>StdO_Customers_Residential!V62+StdO_Customers_Small_Commercial!V62+StdO_Customers_Lighting!V62</f>
        <v>116251</v>
      </c>
      <c r="W62" s="11">
        <f>StdO_Customers_Residential!W62+StdO_Customers_Small_Commercial!W62+StdO_Customers_Lighting!W62</f>
        <v>103374</v>
      </c>
      <c r="X62" s="11">
        <f>StdO_Customers_Residential!X62+StdO_Customers_Small_Commercial!X62+StdO_Customers_Lighting!X62</f>
        <v>95140</v>
      </c>
      <c r="Y62" s="11">
        <f>StdO_Customers_Residential!Y62+StdO_Customers_Small_Commercial!Y62+StdO_Customers_Lighting!Y62</f>
        <v>86953</v>
      </c>
      <c r="Z62" s="11">
        <f>StdO_Customers_Residential!Z62+StdO_Customers_Small_Commercial!Z62+StdO_Customers_Lighting!Z62</f>
        <v>0</v>
      </c>
      <c r="AA62" s="2">
        <f>IFERROR(INDEX('Holiday Schedule'!$D$3:$D$24,MATCH(Total_StdO_Customers!A62,'Holiday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2365138</v>
      </c>
      <c r="AE62" s="5">
        <f t="shared" si="3"/>
        <v>2365138</v>
      </c>
      <c r="AG62" s="2">
        <f t="shared" si="4"/>
        <v>2</v>
      </c>
      <c r="AH62" s="2">
        <f t="shared" si="5"/>
        <v>2025</v>
      </c>
      <c r="AJ62" s="5">
        <f t="shared" si="6"/>
        <v>132738</v>
      </c>
      <c r="AK62" s="2">
        <f t="shared" si="7"/>
        <v>19</v>
      </c>
    </row>
    <row r="63" spans="1:37">
      <c r="A63" s="4">
        <v>45712</v>
      </c>
      <c r="B63" s="11">
        <f>StdO_Customers_Residential!B63+StdO_Customers_Small_Commercial!B63+StdO_Customers_Lighting!B63</f>
        <v>85349</v>
      </c>
      <c r="C63" s="11">
        <f>StdO_Customers_Residential!C63+StdO_Customers_Small_Commercial!C63+StdO_Customers_Lighting!C63</f>
        <v>87144</v>
      </c>
      <c r="D63" s="11">
        <f>StdO_Customers_Residential!D63+StdO_Customers_Small_Commercial!D63+StdO_Customers_Lighting!D63</f>
        <v>88284</v>
      </c>
      <c r="E63" s="11">
        <f>StdO_Customers_Residential!E63+StdO_Customers_Small_Commercial!E63+StdO_Customers_Lighting!E63</f>
        <v>89043</v>
      </c>
      <c r="F63" s="11">
        <f>StdO_Customers_Residential!F63+StdO_Customers_Small_Commercial!F63+StdO_Customers_Lighting!F63</f>
        <v>94101</v>
      </c>
      <c r="G63" s="11">
        <f>StdO_Customers_Residential!G63+StdO_Customers_Small_Commercial!G63+StdO_Customers_Lighting!G63</f>
        <v>102376</v>
      </c>
      <c r="H63" s="11">
        <f>StdO_Customers_Residential!H63+StdO_Customers_Small_Commercial!H63+StdO_Customers_Lighting!H63</f>
        <v>125087</v>
      </c>
      <c r="I63" s="11">
        <f>StdO_Customers_Residential!I63+StdO_Customers_Small_Commercial!I63+StdO_Customers_Lighting!I63</f>
        <v>116538</v>
      </c>
      <c r="J63" s="11">
        <f>StdO_Customers_Residential!J63+StdO_Customers_Small_Commercial!J63+StdO_Customers_Lighting!J63</f>
        <v>93981</v>
      </c>
      <c r="K63" s="11">
        <f>StdO_Customers_Residential!K63+StdO_Customers_Small_Commercial!K63+StdO_Customers_Lighting!K63</f>
        <v>81193</v>
      </c>
      <c r="L63" s="11">
        <f>StdO_Customers_Residential!L63+StdO_Customers_Small_Commercial!L63+StdO_Customers_Lighting!L63</f>
        <v>81699</v>
      </c>
      <c r="M63" s="11">
        <f>StdO_Customers_Residential!M63+StdO_Customers_Small_Commercial!M63+StdO_Customers_Lighting!M63</f>
        <v>78955</v>
      </c>
      <c r="N63" s="11">
        <f>StdO_Customers_Residential!N63+StdO_Customers_Small_Commercial!N63+StdO_Customers_Lighting!N63</f>
        <v>81057</v>
      </c>
      <c r="O63" s="11">
        <f>StdO_Customers_Residential!O63+StdO_Customers_Small_Commercial!O63+StdO_Customers_Lighting!O63</f>
        <v>85181</v>
      </c>
      <c r="P63" s="11">
        <f>StdO_Customers_Residential!P63+StdO_Customers_Small_Commercial!P63+StdO_Customers_Lighting!P63</f>
        <v>93223</v>
      </c>
      <c r="Q63" s="11">
        <f>StdO_Customers_Residential!Q63+StdO_Customers_Small_Commercial!Q63+StdO_Customers_Lighting!Q63</f>
        <v>103813</v>
      </c>
      <c r="R63" s="11">
        <f>StdO_Customers_Residential!R63+StdO_Customers_Small_Commercial!R63+StdO_Customers_Lighting!R63</f>
        <v>110392</v>
      </c>
      <c r="S63" s="11">
        <f>StdO_Customers_Residential!S63+StdO_Customers_Small_Commercial!S63+StdO_Customers_Lighting!S63</f>
        <v>121567</v>
      </c>
      <c r="T63" s="11">
        <f>StdO_Customers_Residential!T63+StdO_Customers_Small_Commercial!T63+StdO_Customers_Lighting!T63</f>
        <v>119917</v>
      </c>
      <c r="U63" s="11">
        <f>StdO_Customers_Residential!U63+StdO_Customers_Small_Commercial!U63+StdO_Customers_Lighting!U63</f>
        <v>115672</v>
      </c>
      <c r="V63" s="11">
        <f>StdO_Customers_Residential!V63+StdO_Customers_Small_Commercial!V63+StdO_Customers_Lighting!V63</f>
        <v>105624</v>
      </c>
      <c r="W63" s="11">
        <f>StdO_Customers_Residential!W63+StdO_Customers_Small_Commercial!W63+StdO_Customers_Lighting!W63</f>
        <v>97367</v>
      </c>
      <c r="X63" s="11">
        <f>StdO_Customers_Residential!X63+StdO_Customers_Small_Commercial!X63+StdO_Customers_Lighting!X63</f>
        <v>81871</v>
      </c>
      <c r="Y63" s="11">
        <f>StdO_Customers_Residential!Y63+StdO_Customers_Small_Commercial!Y63+StdO_Customers_Lighting!Y63</f>
        <v>74386</v>
      </c>
      <c r="Z63" s="11">
        <f>StdO_Customers_Residential!Z63+StdO_Customers_Small_Commercial!Z63+StdO_Customers_Lighting!Z63</f>
        <v>0</v>
      </c>
      <c r="AA63" s="2">
        <f>IFERROR(INDEX('Holiday Schedule'!$D$3:$D$24,MATCH(Total_StdO_Customers!A63,'Holiday Schedule'!$C$3:$C$24,0)),0)</f>
        <v>0</v>
      </c>
      <c r="AB63" s="2">
        <f t="shared" si="0"/>
        <v>2</v>
      </c>
      <c r="AC63" s="2">
        <f t="shared" si="1"/>
        <v>1568050</v>
      </c>
      <c r="AD63" s="5">
        <f t="shared" si="2"/>
        <v>745770</v>
      </c>
      <c r="AE63" s="5">
        <f t="shared" si="3"/>
        <v>2313820</v>
      </c>
      <c r="AG63" s="2">
        <f t="shared" si="4"/>
        <v>2</v>
      </c>
      <c r="AH63" s="2">
        <f t="shared" si="5"/>
        <v>2025</v>
      </c>
      <c r="AJ63" s="5">
        <f t="shared" si="6"/>
        <v>125087</v>
      </c>
      <c r="AK63" s="2">
        <f t="shared" si="7"/>
        <v>7</v>
      </c>
    </row>
    <row r="64" spans="1:37">
      <c r="A64" s="4">
        <v>45713</v>
      </c>
      <c r="B64" s="11">
        <f>StdO_Customers_Residential!B64+StdO_Customers_Small_Commercial!B64+StdO_Customers_Lighting!B64</f>
        <v>69443</v>
      </c>
      <c r="C64" s="11">
        <f>StdO_Customers_Residential!C64+StdO_Customers_Small_Commercial!C64+StdO_Customers_Lighting!C64</f>
        <v>67159</v>
      </c>
      <c r="D64" s="11">
        <f>StdO_Customers_Residential!D64+StdO_Customers_Small_Commercial!D64+StdO_Customers_Lighting!D64</f>
        <v>66690</v>
      </c>
      <c r="E64" s="11">
        <f>StdO_Customers_Residential!E64+StdO_Customers_Small_Commercial!E64+StdO_Customers_Lighting!E64</f>
        <v>67241</v>
      </c>
      <c r="F64" s="11">
        <f>StdO_Customers_Residential!F64+StdO_Customers_Small_Commercial!F64+StdO_Customers_Lighting!F64</f>
        <v>72123</v>
      </c>
      <c r="G64" s="11">
        <f>StdO_Customers_Residential!G64+StdO_Customers_Small_Commercial!G64+StdO_Customers_Lighting!G64</f>
        <v>80395</v>
      </c>
      <c r="H64" s="11">
        <f>StdO_Customers_Residential!H64+StdO_Customers_Small_Commercial!H64+StdO_Customers_Lighting!H64</f>
        <v>100826</v>
      </c>
      <c r="I64" s="11">
        <f>StdO_Customers_Residential!I64+StdO_Customers_Small_Commercial!I64+StdO_Customers_Lighting!I64</f>
        <v>94084</v>
      </c>
      <c r="J64" s="11">
        <f>StdO_Customers_Residential!J64+StdO_Customers_Small_Commercial!J64+StdO_Customers_Lighting!J64</f>
        <v>89053</v>
      </c>
      <c r="K64" s="11">
        <f>StdO_Customers_Residential!K64+StdO_Customers_Small_Commercial!K64+StdO_Customers_Lighting!K64</f>
        <v>76309</v>
      </c>
      <c r="L64" s="11">
        <f>StdO_Customers_Residential!L64+StdO_Customers_Small_Commercial!L64+StdO_Customers_Lighting!L64</f>
        <v>65220</v>
      </c>
      <c r="M64" s="11">
        <f>StdO_Customers_Residential!M64+StdO_Customers_Small_Commercial!M64+StdO_Customers_Lighting!M64</f>
        <v>60695</v>
      </c>
      <c r="N64" s="11">
        <f>StdO_Customers_Residential!N64+StdO_Customers_Small_Commercial!N64+StdO_Customers_Lighting!N64</f>
        <v>63136</v>
      </c>
      <c r="O64" s="11">
        <f>StdO_Customers_Residential!O64+StdO_Customers_Small_Commercial!O64+StdO_Customers_Lighting!O64</f>
        <v>60847</v>
      </c>
      <c r="P64" s="11">
        <f>StdO_Customers_Residential!P64+StdO_Customers_Small_Commercial!P64+StdO_Customers_Lighting!P64</f>
        <v>73697</v>
      </c>
      <c r="Q64" s="11">
        <f>StdO_Customers_Residential!Q64+StdO_Customers_Small_Commercial!Q64+StdO_Customers_Lighting!Q64</f>
        <v>87082</v>
      </c>
      <c r="R64" s="11">
        <f>StdO_Customers_Residential!R64+StdO_Customers_Small_Commercial!R64+StdO_Customers_Lighting!R64</f>
        <v>102471</v>
      </c>
      <c r="S64" s="11">
        <f>StdO_Customers_Residential!S64+StdO_Customers_Small_Commercial!S64+StdO_Customers_Lighting!S64</f>
        <v>115716</v>
      </c>
      <c r="T64" s="11">
        <f>StdO_Customers_Residential!T64+StdO_Customers_Small_Commercial!T64+StdO_Customers_Lighting!T64</f>
        <v>121174</v>
      </c>
      <c r="U64" s="11">
        <f>StdO_Customers_Residential!U64+StdO_Customers_Small_Commercial!U64+StdO_Customers_Lighting!U64</f>
        <v>114324</v>
      </c>
      <c r="V64" s="11">
        <f>StdO_Customers_Residential!V64+StdO_Customers_Small_Commercial!V64+StdO_Customers_Lighting!V64</f>
        <v>108348</v>
      </c>
      <c r="W64" s="11">
        <f>StdO_Customers_Residential!W64+StdO_Customers_Small_Commercial!W64+StdO_Customers_Lighting!W64</f>
        <v>95707</v>
      </c>
      <c r="X64" s="11">
        <f>StdO_Customers_Residential!X64+StdO_Customers_Small_Commercial!X64+StdO_Customers_Lighting!X64</f>
        <v>87071</v>
      </c>
      <c r="Y64" s="11">
        <f>StdO_Customers_Residential!Y64+StdO_Customers_Small_Commercial!Y64+StdO_Customers_Lighting!Y64</f>
        <v>82737</v>
      </c>
      <c r="Z64" s="11">
        <f>StdO_Customers_Residential!Z64+StdO_Customers_Small_Commercial!Z64+StdO_Customers_Lighting!Z64</f>
        <v>0</v>
      </c>
      <c r="AA64" s="2">
        <f>IFERROR(INDEX('Holiday Schedule'!$D$3:$D$24,MATCH(Total_StdO_Customers!A64,'Holiday Schedule'!$C$3:$C$24,0)),0)</f>
        <v>0</v>
      </c>
      <c r="AB64" s="2">
        <f t="shared" si="0"/>
        <v>3</v>
      </c>
      <c r="AC64" s="2">
        <f t="shared" si="1"/>
        <v>1414934</v>
      </c>
      <c r="AD64" s="5">
        <f t="shared" si="2"/>
        <v>606614</v>
      </c>
      <c r="AE64" s="5">
        <f t="shared" si="3"/>
        <v>2021548</v>
      </c>
      <c r="AG64" s="2">
        <f t="shared" si="4"/>
        <v>2</v>
      </c>
      <c r="AH64" s="2">
        <f t="shared" si="5"/>
        <v>2025</v>
      </c>
      <c r="AJ64" s="5">
        <f t="shared" si="6"/>
        <v>121174</v>
      </c>
      <c r="AK64" s="2">
        <f t="shared" si="7"/>
        <v>19</v>
      </c>
    </row>
    <row r="65" spans="1:37">
      <c r="A65" s="4">
        <v>45714</v>
      </c>
      <c r="B65" s="11">
        <f>StdO_Customers_Residential!B65+StdO_Customers_Small_Commercial!B65+StdO_Customers_Lighting!B65</f>
        <v>77927</v>
      </c>
      <c r="C65" s="11">
        <f>StdO_Customers_Residential!C65+StdO_Customers_Small_Commercial!C65+StdO_Customers_Lighting!C65</f>
        <v>76100</v>
      </c>
      <c r="D65" s="11">
        <f>StdO_Customers_Residential!D65+StdO_Customers_Small_Commercial!D65+StdO_Customers_Lighting!D65</f>
        <v>75550</v>
      </c>
      <c r="E65" s="11">
        <f>StdO_Customers_Residential!E65+StdO_Customers_Small_Commercial!E65+StdO_Customers_Lighting!E65</f>
        <v>75538</v>
      </c>
      <c r="F65" s="11">
        <f>StdO_Customers_Residential!F65+StdO_Customers_Small_Commercial!F65+StdO_Customers_Lighting!F65</f>
        <v>80720</v>
      </c>
      <c r="G65" s="11">
        <f>StdO_Customers_Residential!G65+StdO_Customers_Small_Commercial!G65+StdO_Customers_Lighting!G65</f>
        <v>85817</v>
      </c>
      <c r="H65" s="11">
        <f>StdO_Customers_Residential!H65+StdO_Customers_Small_Commercial!H65+StdO_Customers_Lighting!H65</f>
        <v>98019</v>
      </c>
      <c r="I65" s="11">
        <f>StdO_Customers_Residential!I65+StdO_Customers_Small_Commercial!I65+StdO_Customers_Lighting!I65</f>
        <v>86531</v>
      </c>
      <c r="J65" s="11">
        <f>StdO_Customers_Residential!J65+StdO_Customers_Small_Commercial!J65+StdO_Customers_Lighting!J65</f>
        <v>77662</v>
      </c>
      <c r="K65" s="11">
        <f>StdO_Customers_Residential!K65+StdO_Customers_Small_Commercial!K65+StdO_Customers_Lighting!K65</f>
        <v>76441</v>
      </c>
      <c r="L65" s="11">
        <f>StdO_Customers_Residential!L65+StdO_Customers_Small_Commercial!L65+StdO_Customers_Lighting!L65</f>
        <v>75472</v>
      </c>
      <c r="M65" s="11">
        <f>StdO_Customers_Residential!M65+StdO_Customers_Small_Commercial!M65+StdO_Customers_Lighting!M65</f>
        <v>68632</v>
      </c>
      <c r="N65" s="11">
        <f>StdO_Customers_Residential!N65+StdO_Customers_Small_Commercial!N65+StdO_Customers_Lighting!N65</f>
        <v>64914</v>
      </c>
      <c r="O65" s="11">
        <f>StdO_Customers_Residential!O65+StdO_Customers_Small_Commercial!O65+StdO_Customers_Lighting!O65</f>
        <v>71587</v>
      </c>
      <c r="P65" s="11">
        <f>StdO_Customers_Residential!P65+StdO_Customers_Small_Commercial!P65+StdO_Customers_Lighting!P65</f>
        <v>62719</v>
      </c>
      <c r="Q65" s="11">
        <f>StdO_Customers_Residential!Q65+StdO_Customers_Small_Commercial!Q65+StdO_Customers_Lighting!Q65</f>
        <v>72182</v>
      </c>
      <c r="R65" s="11">
        <f>StdO_Customers_Residential!R65+StdO_Customers_Small_Commercial!R65+StdO_Customers_Lighting!R65</f>
        <v>97015</v>
      </c>
      <c r="S65" s="11">
        <f>StdO_Customers_Residential!S65+StdO_Customers_Small_Commercial!S65+StdO_Customers_Lighting!S65</f>
        <v>119454</v>
      </c>
      <c r="T65" s="11">
        <f>StdO_Customers_Residential!T65+StdO_Customers_Small_Commercial!T65+StdO_Customers_Lighting!T65</f>
        <v>125858</v>
      </c>
      <c r="U65" s="11">
        <f>StdO_Customers_Residential!U65+StdO_Customers_Small_Commercial!U65+StdO_Customers_Lighting!U65</f>
        <v>121461</v>
      </c>
      <c r="V65" s="11">
        <f>StdO_Customers_Residential!V65+StdO_Customers_Small_Commercial!V65+StdO_Customers_Lighting!V65</f>
        <v>114841</v>
      </c>
      <c r="W65" s="11">
        <f>StdO_Customers_Residential!W65+StdO_Customers_Small_Commercial!W65+StdO_Customers_Lighting!W65</f>
        <v>105262</v>
      </c>
      <c r="X65" s="11">
        <f>StdO_Customers_Residential!X65+StdO_Customers_Small_Commercial!X65+StdO_Customers_Lighting!X65</f>
        <v>93838</v>
      </c>
      <c r="Y65" s="11">
        <f>StdO_Customers_Residential!Y65+StdO_Customers_Small_Commercial!Y65+StdO_Customers_Lighting!Y65</f>
        <v>86678</v>
      </c>
      <c r="Z65" s="11">
        <f>StdO_Customers_Residential!Z65+StdO_Customers_Small_Commercial!Z65+StdO_Customers_Lighting!Z65</f>
        <v>0</v>
      </c>
      <c r="AA65" s="2">
        <f>IFERROR(INDEX('Holiday Schedule'!$D$3:$D$24,MATCH(Total_StdO_Customers!A65,'Holiday Schedule'!$C$3:$C$24,0)),0)</f>
        <v>0</v>
      </c>
      <c r="AB65" s="2">
        <f t="shared" si="0"/>
        <v>4</v>
      </c>
      <c r="AC65" s="2">
        <f t="shared" si="1"/>
        <v>1433869</v>
      </c>
      <c r="AD65" s="5">
        <f t="shared" si="2"/>
        <v>656349</v>
      </c>
      <c r="AE65" s="5">
        <f t="shared" si="3"/>
        <v>2090218</v>
      </c>
      <c r="AG65" s="2">
        <f t="shared" si="4"/>
        <v>2</v>
      </c>
      <c r="AH65" s="2">
        <f t="shared" si="5"/>
        <v>2025</v>
      </c>
      <c r="AJ65" s="5">
        <f t="shared" si="6"/>
        <v>125858</v>
      </c>
      <c r="AK65" s="2">
        <f t="shared" si="7"/>
        <v>19</v>
      </c>
    </row>
    <row r="66" spans="1:37">
      <c r="A66" s="4">
        <v>45715</v>
      </c>
      <c r="B66" s="11">
        <f>StdO_Customers_Residential!B66+StdO_Customers_Small_Commercial!B66+StdO_Customers_Lighting!B66</f>
        <v>82943</v>
      </c>
      <c r="C66" s="11">
        <f>StdO_Customers_Residential!C66+StdO_Customers_Small_Commercial!C66+StdO_Customers_Lighting!C66</f>
        <v>83128</v>
      </c>
      <c r="D66" s="11">
        <f>StdO_Customers_Residential!D66+StdO_Customers_Small_Commercial!D66+StdO_Customers_Lighting!D66</f>
        <v>82525</v>
      </c>
      <c r="E66" s="11">
        <f>StdO_Customers_Residential!E66+StdO_Customers_Small_Commercial!E66+StdO_Customers_Lighting!E66</f>
        <v>84057</v>
      </c>
      <c r="F66" s="11">
        <f>StdO_Customers_Residential!F66+StdO_Customers_Small_Commercial!F66+StdO_Customers_Lighting!F66</f>
        <v>89479</v>
      </c>
      <c r="G66" s="11">
        <f>StdO_Customers_Residential!G66+StdO_Customers_Small_Commercial!G66+StdO_Customers_Lighting!G66</f>
        <v>97514</v>
      </c>
      <c r="H66" s="11">
        <f>StdO_Customers_Residential!H66+StdO_Customers_Small_Commercial!H66+StdO_Customers_Lighting!H66</f>
        <v>114761</v>
      </c>
      <c r="I66" s="11">
        <f>StdO_Customers_Residential!I66+StdO_Customers_Small_Commercial!I66+StdO_Customers_Lighting!I66</f>
        <v>114535</v>
      </c>
      <c r="J66" s="11">
        <f>StdO_Customers_Residential!J66+StdO_Customers_Small_Commercial!J66+StdO_Customers_Lighting!J66</f>
        <v>103339</v>
      </c>
      <c r="K66" s="11">
        <f>StdO_Customers_Residential!K66+StdO_Customers_Small_Commercial!K66+StdO_Customers_Lighting!K66</f>
        <v>103059</v>
      </c>
      <c r="L66" s="11">
        <f>StdO_Customers_Residential!L66+StdO_Customers_Small_Commercial!L66+StdO_Customers_Lighting!L66</f>
        <v>107878</v>
      </c>
      <c r="M66" s="11">
        <f>StdO_Customers_Residential!M66+StdO_Customers_Small_Commercial!M66+StdO_Customers_Lighting!M66</f>
        <v>105793</v>
      </c>
      <c r="N66" s="11">
        <f>StdO_Customers_Residential!N66+StdO_Customers_Small_Commercial!N66+StdO_Customers_Lighting!N66</f>
        <v>105141</v>
      </c>
      <c r="O66" s="11">
        <f>StdO_Customers_Residential!O66+StdO_Customers_Small_Commercial!O66+StdO_Customers_Lighting!O66</f>
        <v>105661</v>
      </c>
      <c r="P66" s="11">
        <f>StdO_Customers_Residential!P66+StdO_Customers_Small_Commercial!P66+StdO_Customers_Lighting!P66</f>
        <v>108878</v>
      </c>
      <c r="Q66" s="11">
        <f>StdO_Customers_Residential!Q66+StdO_Customers_Small_Commercial!Q66+StdO_Customers_Lighting!Q66</f>
        <v>104279</v>
      </c>
      <c r="R66" s="11">
        <f>StdO_Customers_Residential!R66+StdO_Customers_Small_Commercial!R66+StdO_Customers_Lighting!R66</f>
        <v>109092</v>
      </c>
      <c r="S66" s="11">
        <f>StdO_Customers_Residential!S66+StdO_Customers_Small_Commercial!S66+StdO_Customers_Lighting!S66</f>
        <v>118607</v>
      </c>
      <c r="T66" s="11">
        <f>StdO_Customers_Residential!T66+StdO_Customers_Small_Commercial!T66+StdO_Customers_Lighting!T66</f>
        <v>119632</v>
      </c>
      <c r="U66" s="11">
        <f>StdO_Customers_Residential!U66+StdO_Customers_Small_Commercial!U66+StdO_Customers_Lighting!U66</f>
        <v>115582</v>
      </c>
      <c r="V66" s="11">
        <f>StdO_Customers_Residential!V66+StdO_Customers_Small_Commercial!V66+StdO_Customers_Lighting!V66</f>
        <v>106315</v>
      </c>
      <c r="W66" s="11">
        <f>StdO_Customers_Residential!W66+StdO_Customers_Small_Commercial!W66+StdO_Customers_Lighting!W66</f>
        <v>95939</v>
      </c>
      <c r="X66" s="11">
        <f>StdO_Customers_Residential!X66+StdO_Customers_Small_Commercial!X66+StdO_Customers_Lighting!X66</f>
        <v>85024</v>
      </c>
      <c r="Y66" s="11">
        <f>StdO_Customers_Residential!Y66+StdO_Customers_Small_Commercial!Y66+StdO_Customers_Lighting!Y66</f>
        <v>80977</v>
      </c>
      <c r="Z66" s="11">
        <f>StdO_Customers_Residential!Z66+StdO_Customers_Small_Commercial!Z66+StdO_Customers_Lighting!Z66</f>
        <v>0</v>
      </c>
      <c r="AA66" s="2">
        <f>IFERROR(INDEX('Holiday Schedule'!$D$3:$D$24,MATCH(Total_StdO_Customers!A66,'Holiday Schedule'!$C$3:$C$24,0)),0)</f>
        <v>0</v>
      </c>
      <c r="AB66" s="2">
        <f t="shared" si="0"/>
        <v>5</v>
      </c>
      <c r="AC66" s="2">
        <f t="shared" si="1"/>
        <v>1708754</v>
      </c>
      <c r="AD66" s="5">
        <f t="shared" si="2"/>
        <v>715384</v>
      </c>
      <c r="AE66" s="5">
        <f t="shared" si="3"/>
        <v>2424138</v>
      </c>
      <c r="AG66" s="2">
        <f t="shared" si="4"/>
        <v>2</v>
      </c>
      <c r="AH66" s="2">
        <f t="shared" si="5"/>
        <v>2025</v>
      </c>
      <c r="AJ66" s="5">
        <f t="shared" si="6"/>
        <v>119632</v>
      </c>
      <c r="AK66" s="2">
        <f t="shared" si="7"/>
        <v>19</v>
      </c>
    </row>
    <row r="67" spans="1:37">
      <c r="A67" s="4">
        <v>45716</v>
      </c>
      <c r="B67" s="11">
        <f>StdO_Customers_Residential!B67+StdO_Customers_Small_Commercial!B67+StdO_Customers_Lighting!B67</f>
        <v>76249</v>
      </c>
      <c r="C67" s="11">
        <f>StdO_Customers_Residential!C67+StdO_Customers_Small_Commercial!C67+StdO_Customers_Lighting!C67</f>
        <v>75645</v>
      </c>
      <c r="D67" s="11">
        <f>StdO_Customers_Residential!D67+StdO_Customers_Small_Commercial!D67+StdO_Customers_Lighting!D67</f>
        <v>75211</v>
      </c>
      <c r="E67" s="11">
        <f>StdO_Customers_Residential!E67+StdO_Customers_Small_Commercial!E67+StdO_Customers_Lighting!E67</f>
        <v>74588</v>
      </c>
      <c r="F67" s="11">
        <f>StdO_Customers_Residential!F67+StdO_Customers_Small_Commercial!F67+StdO_Customers_Lighting!F67</f>
        <v>81126</v>
      </c>
      <c r="G67" s="11">
        <f>StdO_Customers_Residential!G67+StdO_Customers_Small_Commercial!G67+StdO_Customers_Lighting!G67</f>
        <v>86083</v>
      </c>
      <c r="H67" s="11">
        <f>StdO_Customers_Residential!H67+StdO_Customers_Small_Commercial!H67+StdO_Customers_Lighting!H67</f>
        <v>101565</v>
      </c>
      <c r="I67" s="11">
        <f>StdO_Customers_Residential!I67+StdO_Customers_Small_Commercial!I67+StdO_Customers_Lighting!I67</f>
        <v>90174</v>
      </c>
      <c r="J67" s="11">
        <f>StdO_Customers_Residential!J67+StdO_Customers_Small_Commercial!J67+StdO_Customers_Lighting!J67</f>
        <v>72219</v>
      </c>
      <c r="K67" s="11">
        <f>StdO_Customers_Residential!K67+StdO_Customers_Small_Commercial!K67+StdO_Customers_Lighting!K67</f>
        <v>62718</v>
      </c>
      <c r="L67" s="11">
        <f>StdO_Customers_Residential!L67+StdO_Customers_Small_Commercial!L67+StdO_Customers_Lighting!L67</f>
        <v>73737</v>
      </c>
      <c r="M67" s="11">
        <f>StdO_Customers_Residential!M67+StdO_Customers_Small_Commercial!M67+StdO_Customers_Lighting!M67</f>
        <v>58996</v>
      </c>
      <c r="N67" s="11">
        <f>StdO_Customers_Residential!N67+StdO_Customers_Small_Commercial!N67+StdO_Customers_Lighting!N67</f>
        <v>43659</v>
      </c>
      <c r="O67" s="11">
        <f>StdO_Customers_Residential!O67+StdO_Customers_Small_Commercial!O67+StdO_Customers_Lighting!O67</f>
        <v>38778</v>
      </c>
      <c r="P67" s="11">
        <f>StdO_Customers_Residential!P67+StdO_Customers_Small_Commercial!P67+StdO_Customers_Lighting!P67</f>
        <v>43201</v>
      </c>
      <c r="Q67" s="11">
        <f>StdO_Customers_Residential!Q67+StdO_Customers_Small_Commercial!Q67+StdO_Customers_Lighting!Q67</f>
        <v>60684</v>
      </c>
      <c r="R67" s="11">
        <f>StdO_Customers_Residential!R67+StdO_Customers_Small_Commercial!R67+StdO_Customers_Lighting!R67</f>
        <v>91042</v>
      </c>
      <c r="S67" s="11">
        <f>StdO_Customers_Residential!S67+StdO_Customers_Small_Commercial!S67+StdO_Customers_Lighting!S67</f>
        <v>110370</v>
      </c>
      <c r="T67" s="11">
        <f>StdO_Customers_Residential!T67+StdO_Customers_Small_Commercial!T67+StdO_Customers_Lighting!T67</f>
        <v>116334</v>
      </c>
      <c r="U67" s="11">
        <f>StdO_Customers_Residential!U67+StdO_Customers_Small_Commercial!U67+StdO_Customers_Lighting!U67</f>
        <v>115198</v>
      </c>
      <c r="V67" s="11">
        <f>StdO_Customers_Residential!V67+StdO_Customers_Small_Commercial!V67+StdO_Customers_Lighting!V67</f>
        <v>110479</v>
      </c>
      <c r="W67" s="11">
        <f>StdO_Customers_Residential!W67+StdO_Customers_Small_Commercial!W67+StdO_Customers_Lighting!W67</f>
        <v>108392</v>
      </c>
      <c r="X67" s="11">
        <f>StdO_Customers_Residential!X67+StdO_Customers_Small_Commercial!X67+StdO_Customers_Lighting!X67</f>
        <v>100908</v>
      </c>
      <c r="Y67" s="11">
        <f>StdO_Customers_Residential!Y67+StdO_Customers_Small_Commercial!Y67+StdO_Customers_Lighting!Y67</f>
        <v>94479</v>
      </c>
      <c r="Z67" s="11">
        <f>StdO_Customers_Residential!Z67+StdO_Customers_Small_Commercial!Z67+StdO_Customers_Lighting!Z67</f>
        <v>0</v>
      </c>
      <c r="AA67" s="2">
        <f>IFERROR(INDEX('Holiday Schedule'!$D$3:$D$24,MATCH(Total_StdO_Customers!A67,'Holiday Schedule'!$C$3:$C$24,0)),0)</f>
        <v>0</v>
      </c>
      <c r="AB67" s="2">
        <f t="shared" si="0"/>
        <v>6</v>
      </c>
      <c r="AC67" s="2">
        <f t="shared" si="1"/>
        <v>1296889</v>
      </c>
      <c r="AD67" s="5">
        <f t="shared" si="2"/>
        <v>664946</v>
      </c>
      <c r="AE67" s="5">
        <f t="shared" si="3"/>
        <v>1961835</v>
      </c>
      <c r="AG67" s="2">
        <f t="shared" si="4"/>
        <v>2</v>
      </c>
      <c r="AH67" s="2">
        <f t="shared" si="5"/>
        <v>2025</v>
      </c>
      <c r="AJ67" s="5">
        <f t="shared" si="6"/>
        <v>116334</v>
      </c>
      <c r="AK67" s="2">
        <f t="shared" si="7"/>
        <v>19</v>
      </c>
    </row>
    <row r="68" spans="1:37">
      <c r="A68" s="4">
        <v>45717</v>
      </c>
      <c r="B68" s="11">
        <f>StdO_Customers_Residential!B68+StdO_Customers_Small_Commercial!B68+StdO_Customers_Lighting!B68</f>
        <v>88776</v>
      </c>
      <c r="C68" s="11">
        <f>StdO_Customers_Residential!C68+StdO_Customers_Small_Commercial!C68+StdO_Customers_Lighting!C68</f>
        <v>83506</v>
      </c>
      <c r="D68" s="11">
        <f>StdO_Customers_Residential!D68+StdO_Customers_Small_Commercial!D68+StdO_Customers_Lighting!D68</f>
        <v>84313</v>
      </c>
      <c r="E68" s="11">
        <f>StdO_Customers_Residential!E68+StdO_Customers_Small_Commercial!E68+StdO_Customers_Lighting!E68</f>
        <v>82938</v>
      </c>
      <c r="F68" s="11">
        <f>StdO_Customers_Residential!F68+StdO_Customers_Small_Commercial!F68+StdO_Customers_Lighting!F68</f>
        <v>77430</v>
      </c>
      <c r="G68" s="11">
        <f>StdO_Customers_Residential!G68+StdO_Customers_Small_Commercial!G68+StdO_Customers_Lighting!G68</f>
        <v>77081</v>
      </c>
      <c r="H68" s="11">
        <f>StdO_Customers_Residential!H68+StdO_Customers_Small_Commercial!H68+StdO_Customers_Lighting!H68</f>
        <v>84532</v>
      </c>
      <c r="I68" s="11">
        <f>StdO_Customers_Residential!I68+StdO_Customers_Small_Commercial!I68+StdO_Customers_Lighting!I68</f>
        <v>90016</v>
      </c>
      <c r="J68" s="11">
        <f>StdO_Customers_Residential!J68+StdO_Customers_Small_Commercial!J68+StdO_Customers_Lighting!J68</f>
        <v>85846</v>
      </c>
      <c r="K68" s="11">
        <f>StdO_Customers_Residential!K68+StdO_Customers_Small_Commercial!K68+StdO_Customers_Lighting!K68</f>
        <v>83452</v>
      </c>
      <c r="L68" s="11">
        <f>StdO_Customers_Residential!L68+StdO_Customers_Small_Commercial!L68+StdO_Customers_Lighting!L68</f>
        <v>83071</v>
      </c>
      <c r="M68" s="11">
        <f>StdO_Customers_Residential!M68+StdO_Customers_Small_Commercial!M68+StdO_Customers_Lighting!M68</f>
        <v>83990</v>
      </c>
      <c r="N68" s="11">
        <f>StdO_Customers_Residential!N68+StdO_Customers_Small_Commercial!N68+StdO_Customers_Lighting!N68</f>
        <v>83745</v>
      </c>
      <c r="O68" s="11">
        <f>StdO_Customers_Residential!O68+StdO_Customers_Small_Commercial!O68+StdO_Customers_Lighting!O68</f>
        <v>83879</v>
      </c>
      <c r="P68" s="11">
        <f>StdO_Customers_Residential!P68+StdO_Customers_Small_Commercial!P68+StdO_Customers_Lighting!P68</f>
        <v>85345</v>
      </c>
      <c r="Q68" s="11">
        <f>StdO_Customers_Residential!Q68+StdO_Customers_Small_Commercial!Q68+StdO_Customers_Lighting!Q68</f>
        <v>89113</v>
      </c>
      <c r="R68" s="11">
        <f>StdO_Customers_Residential!R68+StdO_Customers_Small_Commercial!R68+StdO_Customers_Lighting!R68</f>
        <v>97425</v>
      </c>
      <c r="S68" s="11">
        <f>StdO_Customers_Residential!S68+StdO_Customers_Small_Commercial!S68+StdO_Customers_Lighting!S68</f>
        <v>104190</v>
      </c>
      <c r="T68" s="11">
        <f>StdO_Customers_Residential!T68+StdO_Customers_Small_Commercial!T68+StdO_Customers_Lighting!T68</f>
        <v>103876</v>
      </c>
      <c r="U68" s="11">
        <f>StdO_Customers_Residential!U68+StdO_Customers_Small_Commercial!U68+StdO_Customers_Lighting!U68</f>
        <v>107386</v>
      </c>
      <c r="V68" s="11">
        <f>StdO_Customers_Residential!V68+StdO_Customers_Small_Commercial!V68+StdO_Customers_Lighting!V68</f>
        <v>104214</v>
      </c>
      <c r="W68" s="11">
        <f>StdO_Customers_Residential!W68+StdO_Customers_Small_Commercial!W68+StdO_Customers_Lighting!W68</f>
        <v>87397</v>
      </c>
      <c r="X68" s="11">
        <f>StdO_Customers_Residential!X68+StdO_Customers_Small_Commercial!X68+StdO_Customers_Lighting!X68</f>
        <v>79472</v>
      </c>
      <c r="Y68" s="11">
        <f>StdO_Customers_Residential!Y68+StdO_Customers_Small_Commercial!Y68+StdO_Customers_Lighting!Y68</f>
        <v>73146</v>
      </c>
      <c r="Z68" s="11">
        <f>StdO_Customers_Residential!Z68+StdO_Customers_Small_Commercial!Z68+StdO_Customers_Lighting!Z68</f>
        <v>0</v>
      </c>
      <c r="AA68" s="2">
        <f>IFERROR(INDEX('Holiday Schedule'!$D$3:$D$24,MATCH(Total_StdO_Customers!A68,'Holiday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2104139</v>
      </c>
      <c r="AE68" s="5">
        <f t="shared" si="3"/>
        <v>2104139</v>
      </c>
      <c r="AG68" s="2">
        <f t="shared" si="4"/>
        <v>3</v>
      </c>
      <c r="AH68" s="2">
        <f t="shared" si="5"/>
        <v>2025</v>
      </c>
      <c r="AJ68" s="5">
        <f t="shared" si="6"/>
        <v>107386</v>
      </c>
      <c r="AK68" s="2">
        <f t="shared" si="7"/>
        <v>20</v>
      </c>
    </row>
    <row r="69" spans="1:37">
      <c r="A69" s="4">
        <v>45718</v>
      </c>
      <c r="B69" s="11">
        <f>StdO_Customers_Residential!B69+StdO_Customers_Small_Commercial!B69+StdO_Customers_Lighting!B69</f>
        <v>69736</v>
      </c>
      <c r="C69" s="11">
        <f>StdO_Customers_Residential!C69+StdO_Customers_Small_Commercial!C69+StdO_Customers_Lighting!C69</f>
        <v>67288</v>
      </c>
      <c r="D69" s="11">
        <f>StdO_Customers_Residential!D69+StdO_Customers_Small_Commercial!D69+StdO_Customers_Lighting!D69</f>
        <v>69428</v>
      </c>
      <c r="E69" s="11">
        <f>StdO_Customers_Residential!E69+StdO_Customers_Small_Commercial!E69+StdO_Customers_Lighting!E69</f>
        <v>70537</v>
      </c>
      <c r="F69" s="11">
        <f>StdO_Customers_Residential!F69+StdO_Customers_Small_Commercial!F69+StdO_Customers_Lighting!F69</f>
        <v>72119</v>
      </c>
      <c r="G69" s="11">
        <f>StdO_Customers_Residential!G69+StdO_Customers_Small_Commercial!G69+StdO_Customers_Lighting!G69</f>
        <v>77885</v>
      </c>
      <c r="H69" s="11">
        <f>StdO_Customers_Residential!H69+StdO_Customers_Small_Commercial!H69+StdO_Customers_Lighting!H69</f>
        <v>86703</v>
      </c>
      <c r="I69" s="11">
        <f>StdO_Customers_Residential!I69+StdO_Customers_Small_Commercial!I69+StdO_Customers_Lighting!I69</f>
        <v>83984</v>
      </c>
      <c r="J69" s="11">
        <f>StdO_Customers_Residential!J69+StdO_Customers_Small_Commercial!J69+StdO_Customers_Lighting!J69</f>
        <v>72751</v>
      </c>
      <c r="K69" s="11">
        <f>StdO_Customers_Residential!K69+StdO_Customers_Small_Commercial!K69+StdO_Customers_Lighting!K69</f>
        <v>66366</v>
      </c>
      <c r="L69" s="11">
        <f>StdO_Customers_Residential!L69+StdO_Customers_Small_Commercial!L69+StdO_Customers_Lighting!L69</f>
        <v>58006</v>
      </c>
      <c r="M69" s="11">
        <f>StdO_Customers_Residential!M69+StdO_Customers_Small_Commercial!M69+StdO_Customers_Lighting!M69</f>
        <v>50626</v>
      </c>
      <c r="N69" s="11">
        <f>StdO_Customers_Residential!N69+StdO_Customers_Small_Commercial!N69+StdO_Customers_Lighting!N69</f>
        <v>48834</v>
      </c>
      <c r="O69" s="11">
        <f>StdO_Customers_Residential!O69+StdO_Customers_Small_Commercial!O69+StdO_Customers_Lighting!O69</f>
        <v>49475</v>
      </c>
      <c r="P69" s="11">
        <f>StdO_Customers_Residential!P69+StdO_Customers_Small_Commercial!P69+StdO_Customers_Lighting!P69</f>
        <v>53485</v>
      </c>
      <c r="Q69" s="11">
        <f>StdO_Customers_Residential!Q69+StdO_Customers_Small_Commercial!Q69+StdO_Customers_Lighting!Q69</f>
        <v>69510</v>
      </c>
      <c r="R69" s="11">
        <f>StdO_Customers_Residential!R69+StdO_Customers_Small_Commercial!R69+StdO_Customers_Lighting!R69</f>
        <v>103008</v>
      </c>
      <c r="S69" s="11">
        <f>StdO_Customers_Residential!S69+StdO_Customers_Small_Commercial!S69+StdO_Customers_Lighting!S69</f>
        <v>129572</v>
      </c>
      <c r="T69" s="11">
        <f>StdO_Customers_Residential!T69+StdO_Customers_Small_Commercial!T69+StdO_Customers_Lighting!T69</f>
        <v>135799</v>
      </c>
      <c r="U69" s="11">
        <f>StdO_Customers_Residential!U69+StdO_Customers_Small_Commercial!U69+StdO_Customers_Lighting!U69</f>
        <v>134986</v>
      </c>
      <c r="V69" s="11">
        <f>StdO_Customers_Residential!V69+StdO_Customers_Small_Commercial!V69+StdO_Customers_Lighting!V69</f>
        <v>131242</v>
      </c>
      <c r="W69" s="11">
        <f>StdO_Customers_Residential!W69+StdO_Customers_Small_Commercial!W69+StdO_Customers_Lighting!W69</f>
        <v>120222</v>
      </c>
      <c r="X69" s="11">
        <f>StdO_Customers_Residential!X69+StdO_Customers_Small_Commercial!X69+StdO_Customers_Lighting!X69</f>
        <v>108342</v>
      </c>
      <c r="Y69" s="11">
        <f>StdO_Customers_Residential!Y69+StdO_Customers_Small_Commercial!Y69+StdO_Customers_Lighting!Y69</f>
        <v>100504</v>
      </c>
      <c r="Z69" s="11">
        <f>StdO_Customers_Residential!Z69+StdO_Customers_Small_Commercial!Z69+StdO_Customers_Lighting!Z69</f>
        <v>0</v>
      </c>
      <c r="AA69" s="2">
        <f>IFERROR(INDEX('Holiday Schedule'!$D$3:$D$24,MATCH(Total_StdO_Customers!A69,'Holiday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2030408</v>
      </c>
      <c r="AE69" s="5">
        <f t="shared" si="3"/>
        <v>2030408</v>
      </c>
      <c r="AG69" s="2">
        <f t="shared" si="4"/>
        <v>3</v>
      </c>
      <c r="AH69" s="2">
        <f t="shared" si="5"/>
        <v>2025</v>
      </c>
      <c r="AJ69" s="5">
        <f t="shared" si="6"/>
        <v>135799</v>
      </c>
      <c r="AK69" s="2">
        <f t="shared" si="7"/>
        <v>19</v>
      </c>
    </row>
    <row r="70" spans="1:37">
      <c r="A70" s="4">
        <v>45719</v>
      </c>
      <c r="B70" s="11">
        <f>StdO_Customers_Residential!B70+StdO_Customers_Small_Commercial!B70+StdO_Customers_Lighting!B70</f>
        <v>103542</v>
      </c>
      <c r="C70" s="11">
        <f>StdO_Customers_Residential!C70+StdO_Customers_Small_Commercial!C70+StdO_Customers_Lighting!C70</f>
        <v>100924</v>
      </c>
      <c r="D70" s="11">
        <f>StdO_Customers_Residential!D70+StdO_Customers_Small_Commercial!D70+StdO_Customers_Lighting!D70</f>
        <v>100460</v>
      </c>
      <c r="E70" s="11">
        <f>StdO_Customers_Residential!E70+StdO_Customers_Small_Commercial!E70+StdO_Customers_Lighting!E70</f>
        <v>102784</v>
      </c>
      <c r="F70" s="11">
        <f>StdO_Customers_Residential!F70+StdO_Customers_Small_Commercial!F70+StdO_Customers_Lighting!F70</f>
        <v>106903</v>
      </c>
      <c r="G70" s="11">
        <f>StdO_Customers_Residential!G70+StdO_Customers_Small_Commercial!G70+StdO_Customers_Lighting!G70</f>
        <v>116555</v>
      </c>
      <c r="H70" s="11">
        <f>StdO_Customers_Residential!H70+StdO_Customers_Small_Commercial!H70+StdO_Customers_Lighting!H70</f>
        <v>129328</v>
      </c>
      <c r="I70" s="11">
        <f>StdO_Customers_Residential!I70+StdO_Customers_Small_Commercial!I70+StdO_Customers_Lighting!I70</f>
        <v>121566</v>
      </c>
      <c r="J70" s="11">
        <f>StdO_Customers_Residential!J70+StdO_Customers_Small_Commercial!J70+StdO_Customers_Lighting!J70</f>
        <v>92969</v>
      </c>
      <c r="K70" s="11">
        <f>StdO_Customers_Residential!K70+StdO_Customers_Small_Commercial!K70+StdO_Customers_Lighting!K70</f>
        <v>79583</v>
      </c>
      <c r="L70" s="11">
        <f>StdO_Customers_Residential!L70+StdO_Customers_Small_Commercial!L70+StdO_Customers_Lighting!L70</f>
        <v>73997</v>
      </c>
      <c r="M70" s="11">
        <f>StdO_Customers_Residential!M70+StdO_Customers_Small_Commercial!M70+StdO_Customers_Lighting!M70</f>
        <v>69892</v>
      </c>
      <c r="N70" s="11">
        <f>StdO_Customers_Residential!N70+StdO_Customers_Small_Commercial!N70+StdO_Customers_Lighting!N70</f>
        <v>67517</v>
      </c>
      <c r="O70" s="11">
        <f>StdO_Customers_Residential!O70+StdO_Customers_Small_Commercial!O70+StdO_Customers_Lighting!O70</f>
        <v>65109</v>
      </c>
      <c r="P70" s="11">
        <f>StdO_Customers_Residential!P70+StdO_Customers_Small_Commercial!P70+StdO_Customers_Lighting!P70</f>
        <v>66112</v>
      </c>
      <c r="Q70" s="11">
        <f>StdO_Customers_Residential!Q70+StdO_Customers_Small_Commercial!Q70+StdO_Customers_Lighting!Q70</f>
        <v>80661</v>
      </c>
      <c r="R70" s="11">
        <f>StdO_Customers_Residential!R70+StdO_Customers_Small_Commercial!R70+StdO_Customers_Lighting!R70</f>
        <v>109796</v>
      </c>
      <c r="S70" s="11">
        <f>StdO_Customers_Residential!S70+StdO_Customers_Small_Commercial!S70+StdO_Customers_Lighting!S70</f>
        <v>137002</v>
      </c>
      <c r="T70" s="11">
        <f>StdO_Customers_Residential!T70+StdO_Customers_Small_Commercial!T70+StdO_Customers_Lighting!T70</f>
        <v>142979</v>
      </c>
      <c r="U70" s="11">
        <f>StdO_Customers_Residential!U70+StdO_Customers_Small_Commercial!U70+StdO_Customers_Lighting!U70</f>
        <v>144779</v>
      </c>
      <c r="V70" s="11">
        <f>StdO_Customers_Residential!V70+StdO_Customers_Small_Commercial!V70+StdO_Customers_Lighting!V70</f>
        <v>139693</v>
      </c>
      <c r="W70" s="11">
        <f>StdO_Customers_Residential!W70+StdO_Customers_Small_Commercial!W70+StdO_Customers_Lighting!W70</f>
        <v>128225</v>
      </c>
      <c r="X70" s="11">
        <f>StdO_Customers_Residential!X70+StdO_Customers_Small_Commercial!X70+StdO_Customers_Lighting!X70</f>
        <v>113488</v>
      </c>
      <c r="Y70" s="11">
        <f>StdO_Customers_Residential!Y70+StdO_Customers_Small_Commercial!Y70+StdO_Customers_Lighting!Y70</f>
        <v>105374</v>
      </c>
      <c r="Z70" s="11">
        <f>StdO_Customers_Residential!Z70+StdO_Customers_Small_Commercial!Z70+StdO_Customers_Lighting!Z70</f>
        <v>0</v>
      </c>
      <c r="AA70" s="2">
        <f>IFERROR(INDEX('Holiday Schedule'!$D$3:$D$24,MATCH(Total_StdO_Customers!A70,'Holiday Schedule'!$C$3:$C$24,0)),0)</f>
        <v>0</v>
      </c>
      <c r="AB70" s="2">
        <f t="shared" si="0"/>
        <v>2</v>
      </c>
      <c r="AC70" s="2">
        <f t="shared" si="1"/>
        <v>1633368</v>
      </c>
      <c r="AD70" s="5">
        <f t="shared" si="2"/>
        <v>865870</v>
      </c>
      <c r="AE70" s="5">
        <f t="shared" si="3"/>
        <v>2499238</v>
      </c>
      <c r="AG70" s="2">
        <f t="shared" si="4"/>
        <v>3</v>
      </c>
      <c r="AH70" s="2">
        <f t="shared" si="5"/>
        <v>2025</v>
      </c>
      <c r="AJ70" s="5">
        <f t="shared" si="6"/>
        <v>144779</v>
      </c>
      <c r="AK70" s="2">
        <f t="shared" si="7"/>
        <v>20</v>
      </c>
    </row>
    <row r="71" spans="1:37">
      <c r="A71" s="4">
        <v>45720</v>
      </c>
      <c r="B71" s="11">
        <f>StdO_Customers_Residential!B71+StdO_Customers_Small_Commercial!B71+StdO_Customers_Lighting!B71</f>
        <v>100365</v>
      </c>
      <c r="C71" s="11">
        <f>StdO_Customers_Residential!C71+StdO_Customers_Small_Commercial!C71+StdO_Customers_Lighting!C71</f>
        <v>97677</v>
      </c>
      <c r="D71" s="11">
        <f>StdO_Customers_Residential!D71+StdO_Customers_Small_Commercial!D71+StdO_Customers_Lighting!D71</f>
        <v>97156</v>
      </c>
      <c r="E71" s="11">
        <f>StdO_Customers_Residential!E71+StdO_Customers_Small_Commercial!E71+StdO_Customers_Lighting!E71</f>
        <v>99337</v>
      </c>
      <c r="F71" s="11">
        <f>StdO_Customers_Residential!F71+StdO_Customers_Small_Commercial!F71+StdO_Customers_Lighting!F71</f>
        <v>102771</v>
      </c>
      <c r="G71" s="11">
        <f>StdO_Customers_Residential!G71+StdO_Customers_Small_Commercial!G71+StdO_Customers_Lighting!G71</f>
        <v>113135</v>
      </c>
      <c r="H71" s="11">
        <f>StdO_Customers_Residential!H71+StdO_Customers_Small_Commercial!H71+StdO_Customers_Lighting!H71</f>
        <v>126058</v>
      </c>
      <c r="I71" s="11">
        <f>StdO_Customers_Residential!I71+StdO_Customers_Small_Commercial!I71+StdO_Customers_Lighting!I71</f>
        <v>124314</v>
      </c>
      <c r="J71" s="11">
        <f>StdO_Customers_Residential!J71+StdO_Customers_Small_Commercial!J71+StdO_Customers_Lighting!J71</f>
        <v>115865</v>
      </c>
      <c r="K71" s="11">
        <f>StdO_Customers_Residential!K71+StdO_Customers_Small_Commercial!K71+StdO_Customers_Lighting!K71</f>
        <v>110643</v>
      </c>
      <c r="L71" s="11">
        <f>StdO_Customers_Residential!L71+StdO_Customers_Small_Commercial!L71+StdO_Customers_Lighting!L71</f>
        <v>98800</v>
      </c>
      <c r="M71" s="11">
        <f>StdO_Customers_Residential!M71+StdO_Customers_Small_Commercial!M71+StdO_Customers_Lighting!M71</f>
        <v>80507</v>
      </c>
      <c r="N71" s="11">
        <f>StdO_Customers_Residential!N71+StdO_Customers_Small_Commercial!N71+StdO_Customers_Lighting!N71</f>
        <v>78222</v>
      </c>
      <c r="O71" s="11">
        <f>StdO_Customers_Residential!O71+StdO_Customers_Small_Commercial!O71+StdO_Customers_Lighting!O71</f>
        <v>81014</v>
      </c>
      <c r="P71" s="11">
        <f>StdO_Customers_Residential!P71+StdO_Customers_Small_Commercial!P71+StdO_Customers_Lighting!P71</f>
        <v>83468</v>
      </c>
      <c r="Q71" s="11">
        <f>StdO_Customers_Residential!Q71+StdO_Customers_Small_Commercial!Q71+StdO_Customers_Lighting!Q71</f>
        <v>96133</v>
      </c>
      <c r="R71" s="11">
        <f>StdO_Customers_Residential!R71+StdO_Customers_Small_Commercial!R71+StdO_Customers_Lighting!R71</f>
        <v>110420</v>
      </c>
      <c r="S71" s="11">
        <f>StdO_Customers_Residential!S71+StdO_Customers_Small_Commercial!S71+StdO_Customers_Lighting!S71</f>
        <v>125984</v>
      </c>
      <c r="T71" s="11">
        <f>StdO_Customers_Residential!T71+StdO_Customers_Small_Commercial!T71+StdO_Customers_Lighting!T71</f>
        <v>128761</v>
      </c>
      <c r="U71" s="11">
        <f>StdO_Customers_Residential!U71+StdO_Customers_Small_Commercial!U71+StdO_Customers_Lighting!U71</f>
        <v>128915</v>
      </c>
      <c r="V71" s="11">
        <f>StdO_Customers_Residential!V71+StdO_Customers_Small_Commercial!V71+StdO_Customers_Lighting!V71</f>
        <v>121383</v>
      </c>
      <c r="W71" s="11">
        <f>StdO_Customers_Residential!W71+StdO_Customers_Small_Commercial!W71+StdO_Customers_Lighting!W71</f>
        <v>109373</v>
      </c>
      <c r="X71" s="11">
        <f>StdO_Customers_Residential!X71+StdO_Customers_Small_Commercial!X71+StdO_Customers_Lighting!X71</f>
        <v>95667</v>
      </c>
      <c r="Y71" s="11">
        <f>StdO_Customers_Residential!Y71+StdO_Customers_Small_Commercial!Y71+StdO_Customers_Lighting!Y71</f>
        <v>87677</v>
      </c>
      <c r="Z71" s="11">
        <f>StdO_Customers_Residential!Z71+StdO_Customers_Small_Commercial!Z71+StdO_Customers_Lighting!Z71</f>
        <v>0</v>
      </c>
      <c r="AA71" s="2">
        <f>IFERROR(INDEX('Holiday Schedule'!$D$3:$D$24,MATCH(Total_StdO_Customers!A71,'Holiday Schedule'!$C$3:$C$24,0)),0)</f>
        <v>0</v>
      </c>
      <c r="AB71" s="2">
        <f t="shared" si="0"/>
        <v>3</v>
      </c>
      <c r="AC71" s="2">
        <f t="shared" si="1"/>
        <v>1689469</v>
      </c>
      <c r="AD71" s="5">
        <f t="shared" si="2"/>
        <v>824176</v>
      </c>
      <c r="AE71" s="5">
        <f t="shared" si="3"/>
        <v>2513645</v>
      </c>
      <c r="AG71" s="2">
        <f t="shared" si="4"/>
        <v>3</v>
      </c>
      <c r="AH71" s="2">
        <f t="shared" si="5"/>
        <v>2025</v>
      </c>
      <c r="AJ71" s="5">
        <f t="shared" si="6"/>
        <v>128915</v>
      </c>
      <c r="AK71" s="2">
        <f t="shared" si="7"/>
        <v>20</v>
      </c>
    </row>
    <row r="72" spans="1:37">
      <c r="A72" s="4">
        <v>45721</v>
      </c>
      <c r="B72" s="11">
        <f>StdO_Customers_Residential!B72+StdO_Customers_Small_Commercial!B72+StdO_Customers_Lighting!B72</f>
        <v>83239</v>
      </c>
      <c r="C72" s="11">
        <f>StdO_Customers_Residential!C72+StdO_Customers_Small_Commercial!C72+StdO_Customers_Lighting!C72</f>
        <v>80333</v>
      </c>
      <c r="D72" s="11">
        <f>StdO_Customers_Residential!D72+StdO_Customers_Small_Commercial!D72+StdO_Customers_Lighting!D72</f>
        <v>78893</v>
      </c>
      <c r="E72" s="11">
        <f>StdO_Customers_Residential!E72+StdO_Customers_Small_Commercial!E72+StdO_Customers_Lighting!E72</f>
        <v>79893</v>
      </c>
      <c r="F72" s="11">
        <f>StdO_Customers_Residential!F72+StdO_Customers_Small_Commercial!F72+StdO_Customers_Lighting!F72</f>
        <v>82918</v>
      </c>
      <c r="G72" s="11">
        <f>StdO_Customers_Residential!G72+StdO_Customers_Small_Commercial!G72+StdO_Customers_Lighting!G72</f>
        <v>91867</v>
      </c>
      <c r="H72" s="11">
        <f>StdO_Customers_Residential!H72+StdO_Customers_Small_Commercial!H72+StdO_Customers_Lighting!H72</f>
        <v>105581</v>
      </c>
      <c r="I72" s="11">
        <f>StdO_Customers_Residential!I72+StdO_Customers_Small_Commercial!I72+StdO_Customers_Lighting!I72</f>
        <v>104796</v>
      </c>
      <c r="J72" s="11">
        <f>StdO_Customers_Residential!J72+StdO_Customers_Small_Commercial!J72+StdO_Customers_Lighting!J72</f>
        <v>88076</v>
      </c>
      <c r="K72" s="11">
        <f>StdO_Customers_Residential!K72+StdO_Customers_Small_Commercial!K72+StdO_Customers_Lighting!K72</f>
        <v>87074</v>
      </c>
      <c r="L72" s="11">
        <f>StdO_Customers_Residential!L72+StdO_Customers_Small_Commercial!L72+StdO_Customers_Lighting!L72</f>
        <v>88222</v>
      </c>
      <c r="M72" s="11">
        <f>StdO_Customers_Residential!M72+StdO_Customers_Small_Commercial!M72+StdO_Customers_Lighting!M72</f>
        <v>91289</v>
      </c>
      <c r="N72" s="11">
        <f>StdO_Customers_Residential!N72+StdO_Customers_Small_Commercial!N72+StdO_Customers_Lighting!N72</f>
        <v>94376</v>
      </c>
      <c r="O72" s="11">
        <f>StdO_Customers_Residential!O72+StdO_Customers_Small_Commercial!O72+StdO_Customers_Lighting!O72</f>
        <v>93764</v>
      </c>
      <c r="P72" s="11">
        <f>StdO_Customers_Residential!P72+StdO_Customers_Small_Commercial!P72+StdO_Customers_Lighting!P72</f>
        <v>96799</v>
      </c>
      <c r="Q72" s="11">
        <f>StdO_Customers_Residential!Q72+StdO_Customers_Small_Commercial!Q72+StdO_Customers_Lighting!Q72</f>
        <v>101454</v>
      </c>
      <c r="R72" s="11">
        <f>StdO_Customers_Residential!R72+StdO_Customers_Small_Commercial!R72+StdO_Customers_Lighting!R72</f>
        <v>108332</v>
      </c>
      <c r="S72" s="11">
        <f>StdO_Customers_Residential!S72+StdO_Customers_Small_Commercial!S72+StdO_Customers_Lighting!S72</f>
        <v>120025</v>
      </c>
      <c r="T72" s="11">
        <f>StdO_Customers_Residential!T72+StdO_Customers_Small_Commercial!T72+StdO_Customers_Lighting!T72</f>
        <v>120880</v>
      </c>
      <c r="U72" s="11">
        <f>StdO_Customers_Residential!U72+StdO_Customers_Small_Commercial!U72+StdO_Customers_Lighting!U72</f>
        <v>119061</v>
      </c>
      <c r="V72" s="11">
        <f>StdO_Customers_Residential!V72+StdO_Customers_Small_Commercial!V72+StdO_Customers_Lighting!V72</f>
        <v>112687</v>
      </c>
      <c r="W72" s="11">
        <f>StdO_Customers_Residential!W72+StdO_Customers_Small_Commercial!W72+StdO_Customers_Lighting!W72</f>
        <v>101566</v>
      </c>
      <c r="X72" s="11">
        <f>StdO_Customers_Residential!X72+StdO_Customers_Small_Commercial!X72+StdO_Customers_Lighting!X72</f>
        <v>87013</v>
      </c>
      <c r="Y72" s="11">
        <f>StdO_Customers_Residential!Y72+StdO_Customers_Small_Commercial!Y72+StdO_Customers_Lighting!Y72</f>
        <v>80018</v>
      </c>
      <c r="Z72" s="11">
        <f>StdO_Customers_Residential!Z72+StdO_Customers_Small_Commercial!Z72+StdO_Customers_Lighting!Z72</f>
        <v>0</v>
      </c>
      <c r="AA72" s="2">
        <f>IFERROR(INDEX('Holiday Schedule'!$D$3:$D$24,MATCH(Total_StdO_Customers!A72,'Holiday Schedule'!$C$3:$C$24,0)),0)</f>
        <v>0</v>
      </c>
      <c r="AB72" s="2">
        <f t="shared" si="0"/>
        <v>4</v>
      </c>
      <c r="AC72" s="2">
        <f t="shared" si="1"/>
        <v>1615414</v>
      </c>
      <c r="AD72" s="5">
        <f t="shared" si="2"/>
        <v>682742</v>
      </c>
      <c r="AE72" s="5">
        <f t="shared" si="3"/>
        <v>2298156</v>
      </c>
      <c r="AG72" s="2">
        <f t="shared" si="4"/>
        <v>3</v>
      </c>
      <c r="AH72" s="2">
        <f t="shared" si="5"/>
        <v>2025</v>
      </c>
      <c r="AJ72" s="5">
        <f t="shared" si="6"/>
        <v>120880</v>
      </c>
      <c r="AK72" s="2">
        <f t="shared" si="7"/>
        <v>19</v>
      </c>
    </row>
    <row r="73" spans="1:37">
      <c r="A73" s="4">
        <v>45722</v>
      </c>
      <c r="B73" s="11">
        <f>StdO_Customers_Residential!B73+StdO_Customers_Small_Commercial!B73+StdO_Customers_Lighting!B73</f>
        <v>75197</v>
      </c>
      <c r="C73" s="11">
        <f>StdO_Customers_Residential!C73+StdO_Customers_Small_Commercial!C73+StdO_Customers_Lighting!C73</f>
        <v>72645</v>
      </c>
      <c r="D73" s="11">
        <f>StdO_Customers_Residential!D73+StdO_Customers_Small_Commercial!D73+StdO_Customers_Lighting!D73</f>
        <v>72082</v>
      </c>
      <c r="E73" s="11">
        <f>StdO_Customers_Residential!E73+StdO_Customers_Small_Commercial!E73+StdO_Customers_Lighting!E73</f>
        <v>72666</v>
      </c>
      <c r="F73" s="11">
        <f>StdO_Customers_Residential!F73+StdO_Customers_Small_Commercial!F73+StdO_Customers_Lighting!F73</f>
        <v>75451</v>
      </c>
      <c r="G73" s="11">
        <f>StdO_Customers_Residential!G73+StdO_Customers_Small_Commercial!G73+StdO_Customers_Lighting!G73</f>
        <v>82739</v>
      </c>
      <c r="H73" s="11">
        <f>StdO_Customers_Residential!H73+StdO_Customers_Small_Commercial!H73+StdO_Customers_Lighting!H73</f>
        <v>97271</v>
      </c>
      <c r="I73" s="11">
        <f>StdO_Customers_Residential!I73+StdO_Customers_Small_Commercial!I73+StdO_Customers_Lighting!I73</f>
        <v>101598</v>
      </c>
      <c r="J73" s="11">
        <f>StdO_Customers_Residential!J73+StdO_Customers_Small_Commercial!J73+StdO_Customers_Lighting!J73</f>
        <v>99091</v>
      </c>
      <c r="K73" s="11">
        <f>StdO_Customers_Residential!K73+StdO_Customers_Small_Commercial!K73+StdO_Customers_Lighting!K73</f>
        <v>98449</v>
      </c>
      <c r="L73" s="11">
        <f>StdO_Customers_Residential!L73+StdO_Customers_Small_Commercial!L73+StdO_Customers_Lighting!L73</f>
        <v>93748</v>
      </c>
      <c r="M73" s="11">
        <f>StdO_Customers_Residential!M73+StdO_Customers_Small_Commercial!M73+StdO_Customers_Lighting!M73</f>
        <v>89346</v>
      </c>
      <c r="N73" s="11">
        <f>StdO_Customers_Residential!N73+StdO_Customers_Small_Commercial!N73+StdO_Customers_Lighting!N73</f>
        <v>88857</v>
      </c>
      <c r="O73" s="11">
        <f>StdO_Customers_Residential!O73+StdO_Customers_Small_Commercial!O73+StdO_Customers_Lighting!O73</f>
        <v>85516</v>
      </c>
      <c r="P73" s="11">
        <f>StdO_Customers_Residential!P73+StdO_Customers_Small_Commercial!P73+StdO_Customers_Lighting!P73</f>
        <v>87471</v>
      </c>
      <c r="Q73" s="11">
        <f>StdO_Customers_Residential!Q73+StdO_Customers_Small_Commercial!Q73+StdO_Customers_Lighting!Q73</f>
        <v>93876</v>
      </c>
      <c r="R73" s="11">
        <f>StdO_Customers_Residential!R73+StdO_Customers_Small_Commercial!R73+StdO_Customers_Lighting!R73</f>
        <v>102061</v>
      </c>
      <c r="S73" s="11">
        <f>StdO_Customers_Residential!S73+StdO_Customers_Small_Commercial!S73+StdO_Customers_Lighting!S73</f>
        <v>114457</v>
      </c>
      <c r="T73" s="11">
        <f>StdO_Customers_Residential!T73+StdO_Customers_Small_Commercial!T73+StdO_Customers_Lighting!T73</f>
        <v>116595</v>
      </c>
      <c r="U73" s="11">
        <f>StdO_Customers_Residential!U73+StdO_Customers_Small_Commercial!U73+StdO_Customers_Lighting!U73</f>
        <v>116698</v>
      </c>
      <c r="V73" s="11">
        <f>StdO_Customers_Residential!V73+StdO_Customers_Small_Commercial!V73+StdO_Customers_Lighting!V73</f>
        <v>110969</v>
      </c>
      <c r="W73" s="11">
        <f>StdO_Customers_Residential!W73+StdO_Customers_Small_Commercial!W73+StdO_Customers_Lighting!W73</f>
        <v>100888</v>
      </c>
      <c r="X73" s="11">
        <f>StdO_Customers_Residential!X73+StdO_Customers_Small_Commercial!X73+StdO_Customers_Lighting!X73</f>
        <v>87967</v>
      </c>
      <c r="Y73" s="11">
        <f>StdO_Customers_Residential!Y73+StdO_Customers_Small_Commercial!Y73+StdO_Customers_Lighting!Y73</f>
        <v>80845</v>
      </c>
      <c r="Z73" s="11">
        <f>StdO_Customers_Residential!Z73+StdO_Customers_Small_Commercial!Z73+StdO_Customers_Lighting!Z73</f>
        <v>0</v>
      </c>
      <c r="AA73" s="2">
        <f>IFERROR(INDEX('Holiday Schedule'!$D$3:$D$24,MATCH(Total_StdO_Customers!A73,'Holiday Schedule'!$C$3:$C$24,0)),0)</f>
        <v>0</v>
      </c>
      <c r="AB73" s="2">
        <f t="shared" si="0"/>
        <v>5</v>
      </c>
      <c r="AC73" s="2">
        <f t="shared" si="1"/>
        <v>1587587</v>
      </c>
      <c r="AD73" s="5">
        <f t="shared" si="2"/>
        <v>628896</v>
      </c>
      <c r="AE73" s="5">
        <f t="shared" si="3"/>
        <v>2216483</v>
      </c>
      <c r="AG73" s="2">
        <f t="shared" si="4"/>
        <v>3</v>
      </c>
      <c r="AH73" s="2">
        <f t="shared" si="5"/>
        <v>2025</v>
      </c>
      <c r="AJ73" s="5">
        <f t="shared" si="6"/>
        <v>116698</v>
      </c>
      <c r="AK73" s="2">
        <f t="shared" si="7"/>
        <v>20</v>
      </c>
    </row>
    <row r="74" spans="1:37">
      <c r="A74" s="4">
        <v>45723</v>
      </c>
      <c r="B74" s="11">
        <f>StdO_Customers_Residential!B74+StdO_Customers_Small_Commercial!B74+StdO_Customers_Lighting!B74</f>
        <v>76613</v>
      </c>
      <c r="C74" s="11">
        <f>StdO_Customers_Residential!C74+StdO_Customers_Small_Commercial!C74+StdO_Customers_Lighting!C74</f>
        <v>74061</v>
      </c>
      <c r="D74" s="11">
        <f>StdO_Customers_Residential!D74+StdO_Customers_Small_Commercial!D74+StdO_Customers_Lighting!D74</f>
        <v>74905</v>
      </c>
      <c r="E74" s="11">
        <f>StdO_Customers_Residential!E74+StdO_Customers_Small_Commercial!E74+StdO_Customers_Lighting!E74</f>
        <v>77636</v>
      </c>
      <c r="F74" s="11">
        <f>StdO_Customers_Residential!F74+StdO_Customers_Small_Commercial!F74+StdO_Customers_Lighting!F74</f>
        <v>81916</v>
      </c>
      <c r="G74" s="11">
        <f>StdO_Customers_Residential!G74+StdO_Customers_Small_Commercial!G74+StdO_Customers_Lighting!G74</f>
        <v>90749</v>
      </c>
      <c r="H74" s="11">
        <f>StdO_Customers_Residential!H74+StdO_Customers_Small_Commercial!H74+StdO_Customers_Lighting!H74</f>
        <v>106209</v>
      </c>
      <c r="I74" s="11">
        <f>StdO_Customers_Residential!I74+StdO_Customers_Small_Commercial!I74+StdO_Customers_Lighting!I74</f>
        <v>113900</v>
      </c>
      <c r="J74" s="11">
        <f>StdO_Customers_Residential!J74+StdO_Customers_Small_Commercial!J74+StdO_Customers_Lighting!J74</f>
        <v>112493</v>
      </c>
      <c r="K74" s="11">
        <f>StdO_Customers_Residential!K74+StdO_Customers_Small_Commercial!K74+StdO_Customers_Lighting!K74</f>
        <v>110877</v>
      </c>
      <c r="L74" s="11">
        <f>StdO_Customers_Residential!L74+StdO_Customers_Small_Commercial!L74+StdO_Customers_Lighting!L74</f>
        <v>109021</v>
      </c>
      <c r="M74" s="11">
        <f>StdO_Customers_Residential!M74+StdO_Customers_Small_Commercial!M74+StdO_Customers_Lighting!M74</f>
        <v>106831</v>
      </c>
      <c r="N74" s="11">
        <f>StdO_Customers_Residential!N74+StdO_Customers_Small_Commercial!N74+StdO_Customers_Lighting!N74</f>
        <v>101503</v>
      </c>
      <c r="O74" s="11">
        <f>StdO_Customers_Residential!O74+StdO_Customers_Small_Commercial!O74+StdO_Customers_Lighting!O74</f>
        <v>94179</v>
      </c>
      <c r="P74" s="11">
        <f>StdO_Customers_Residential!P74+StdO_Customers_Small_Commercial!P74+StdO_Customers_Lighting!P74</f>
        <v>89108</v>
      </c>
      <c r="Q74" s="11">
        <f>StdO_Customers_Residential!Q74+StdO_Customers_Small_Commercial!Q74+StdO_Customers_Lighting!Q74</f>
        <v>96380</v>
      </c>
      <c r="R74" s="11">
        <f>StdO_Customers_Residential!R74+StdO_Customers_Small_Commercial!R74+StdO_Customers_Lighting!R74</f>
        <v>110491</v>
      </c>
      <c r="S74" s="11">
        <f>StdO_Customers_Residential!S74+StdO_Customers_Small_Commercial!S74+StdO_Customers_Lighting!S74</f>
        <v>127814</v>
      </c>
      <c r="T74" s="11">
        <f>StdO_Customers_Residential!T74+StdO_Customers_Small_Commercial!T74+StdO_Customers_Lighting!T74</f>
        <v>131593</v>
      </c>
      <c r="U74" s="11">
        <f>StdO_Customers_Residential!U74+StdO_Customers_Small_Commercial!U74+StdO_Customers_Lighting!U74</f>
        <v>131133</v>
      </c>
      <c r="V74" s="11">
        <f>StdO_Customers_Residential!V74+StdO_Customers_Small_Commercial!V74+StdO_Customers_Lighting!V74</f>
        <v>124851</v>
      </c>
      <c r="W74" s="11">
        <f>StdO_Customers_Residential!W74+StdO_Customers_Small_Commercial!W74+StdO_Customers_Lighting!W74</f>
        <v>115410</v>
      </c>
      <c r="X74" s="11">
        <f>StdO_Customers_Residential!X74+StdO_Customers_Small_Commercial!X74+StdO_Customers_Lighting!X74</f>
        <v>102723</v>
      </c>
      <c r="Y74" s="11">
        <f>StdO_Customers_Residential!Y74+StdO_Customers_Small_Commercial!Y74+StdO_Customers_Lighting!Y74</f>
        <v>95496</v>
      </c>
      <c r="Z74" s="11">
        <f>StdO_Customers_Residential!Z74+StdO_Customers_Small_Commercial!Z74+StdO_Customers_Lighting!Z74</f>
        <v>0</v>
      </c>
      <c r="AA74" s="2">
        <f>IFERROR(INDEX('Holiday Schedule'!$D$3:$D$24,MATCH(Total_StdO_Customers!A74,'Holiday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1778307</v>
      </c>
      <c r="AD74" s="5">
        <f t="shared" ref="AD74:AD137" si="10">AE74-AC74</f>
        <v>677585</v>
      </c>
      <c r="AE74" s="5">
        <f t="shared" ref="AE74:AE137" si="11">SUM(B74:Y74)</f>
        <v>2455892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131593</v>
      </c>
      <c r="AK74" s="2">
        <f t="shared" ref="AK74:AK137" si="15">IF(AE74&gt;0,INDEX(B$8:Y$8,MATCH(AJ74,B74:Y74,0)),"")</f>
        <v>19</v>
      </c>
    </row>
    <row r="75" spans="1:37">
      <c r="A75" s="4">
        <v>45724</v>
      </c>
      <c r="B75" s="11">
        <f>StdO_Customers_Residential!B75+StdO_Customers_Small_Commercial!B75+StdO_Customers_Lighting!B75</f>
        <v>91000</v>
      </c>
      <c r="C75" s="11">
        <f>StdO_Customers_Residential!C75+StdO_Customers_Small_Commercial!C75+StdO_Customers_Lighting!C75</f>
        <v>84759</v>
      </c>
      <c r="D75" s="11">
        <f>StdO_Customers_Residential!D75+StdO_Customers_Small_Commercial!D75+StdO_Customers_Lighting!D75</f>
        <v>86744</v>
      </c>
      <c r="E75" s="11">
        <f>StdO_Customers_Residential!E75+StdO_Customers_Small_Commercial!E75+StdO_Customers_Lighting!E75</f>
        <v>86769</v>
      </c>
      <c r="F75" s="11">
        <f>StdO_Customers_Residential!F75+StdO_Customers_Small_Commercial!F75+StdO_Customers_Lighting!F75</f>
        <v>88026</v>
      </c>
      <c r="G75" s="11">
        <f>StdO_Customers_Residential!G75+StdO_Customers_Small_Commercial!G75+StdO_Customers_Lighting!G75</f>
        <v>92502</v>
      </c>
      <c r="H75" s="11">
        <f>StdO_Customers_Residential!H75+StdO_Customers_Small_Commercial!H75+StdO_Customers_Lighting!H75</f>
        <v>97756</v>
      </c>
      <c r="I75" s="11">
        <f>StdO_Customers_Residential!I75+StdO_Customers_Small_Commercial!I75+StdO_Customers_Lighting!I75</f>
        <v>91327</v>
      </c>
      <c r="J75" s="11">
        <f>StdO_Customers_Residential!J75+StdO_Customers_Small_Commercial!J75+StdO_Customers_Lighting!J75</f>
        <v>87261</v>
      </c>
      <c r="K75" s="11">
        <f>StdO_Customers_Residential!K75+StdO_Customers_Small_Commercial!K75+StdO_Customers_Lighting!K75</f>
        <v>83339</v>
      </c>
      <c r="L75" s="11">
        <f>StdO_Customers_Residential!L75+StdO_Customers_Small_Commercial!L75+StdO_Customers_Lighting!L75</f>
        <v>77333</v>
      </c>
      <c r="M75" s="11">
        <f>StdO_Customers_Residential!M75+StdO_Customers_Small_Commercial!M75+StdO_Customers_Lighting!M75</f>
        <v>73436</v>
      </c>
      <c r="N75" s="11">
        <f>StdO_Customers_Residential!N75+StdO_Customers_Small_Commercial!N75+StdO_Customers_Lighting!N75</f>
        <v>77064</v>
      </c>
      <c r="O75" s="11">
        <f>StdO_Customers_Residential!O75+StdO_Customers_Small_Commercial!O75+StdO_Customers_Lighting!O75</f>
        <v>78328</v>
      </c>
      <c r="P75" s="11">
        <f>StdO_Customers_Residential!P75+StdO_Customers_Small_Commercial!P75+StdO_Customers_Lighting!P75</f>
        <v>81042</v>
      </c>
      <c r="Q75" s="11">
        <f>StdO_Customers_Residential!Q75+StdO_Customers_Small_Commercial!Q75+StdO_Customers_Lighting!Q75</f>
        <v>93030</v>
      </c>
      <c r="R75" s="11">
        <f>StdO_Customers_Residential!R75+StdO_Customers_Small_Commercial!R75+StdO_Customers_Lighting!R75</f>
        <v>115997</v>
      </c>
      <c r="S75" s="11">
        <f>StdO_Customers_Residential!S75+StdO_Customers_Small_Commercial!S75+StdO_Customers_Lighting!S75</f>
        <v>132693</v>
      </c>
      <c r="T75" s="11">
        <f>StdO_Customers_Residential!T75+StdO_Customers_Small_Commercial!T75+StdO_Customers_Lighting!T75</f>
        <v>137035</v>
      </c>
      <c r="U75" s="11">
        <f>StdO_Customers_Residential!U75+StdO_Customers_Small_Commercial!U75+StdO_Customers_Lighting!U75</f>
        <v>135542</v>
      </c>
      <c r="V75" s="11">
        <f>StdO_Customers_Residential!V75+StdO_Customers_Small_Commercial!V75+StdO_Customers_Lighting!V75</f>
        <v>130064</v>
      </c>
      <c r="W75" s="11">
        <f>StdO_Customers_Residential!W75+StdO_Customers_Small_Commercial!W75+StdO_Customers_Lighting!W75</f>
        <v>119604</v>
      </c>
      <c r="X75" s="11">
        <f>StdO_Customers_Residential!X75+StdO_Customers_Small_Commercial!X75+StdO_Customers_Lighting!X75</f>
        <v>107027</v>
      </c>
      <c r="Y75" s="11">
        <f>StdO_Customers_Residential!Y75+StdO_Customers_Small_Commercial!Y75+StdO_Customers_Lighting!Y75</f>
        <v>98849</v>
      </c>
      <c r="Z75" s="11">
        <f>StdO_Customers_Residential!Z75+StdO_Customers_Small_Commercial!Z75+StdO_Customers_Lighting!Z75</f>
        <v>0</v>
      </c>
      <c r="AA75" s="2">
        <f>IFERROR(INDEX('Holiday Schedule'!$D$3:$D$24,MATCH(Total_StdO_Customers!A75,'Holiday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2346527</v>
      </c>
      <c r="AE75" s="5">
        <f t="shared" si="11"/>
        <v>2346527</v>
      </c>
      <c r="AG75" s="2">
        <f t="shared" si="12"/>
        <v>3</v>
      </c>
      <c r="AH75" s="2">
        <f t="shared" si="13"/>
        <v>2025</v>
      </c>
      <c r="AJ75" s="5">
        <f t="shared" si="14"/>
        <v>137035</v>
      </c>
      <c r="AK75" s="2">
        <f t="shared" si="15"/>
        <v>19</v>
      </c>
    </row>
    <row r="76" spans="1:37">
      <c r="A76" s="4">
        <v>45725</v>
      </c>
      <c r="B76" s="11">
        <f>StdO_Customers_Residential!B76+StdO_Customers_Small_Commercial!B76+StdO_Customers_Lighting!B76</f>
        <v>92984</v>
      </c>
      <c r="C76" s="11">
        <f>StdO_Customers_Residential!C76+StdO_Customers_Small_Commercial!C76+StdO_Customers_Lighting!C76</f>
        <v>0</v>
      </c>
      <c r="D76" s="11">
        <f>StdO_Customers_Residential!D76+StdO_Customers_Small_Commercial!D76+StdO_Customers_Lighting!D76</f>
        <v>67604</v>
      </c>
      <c r="E76" s="11">
        <f>StdO_Customers_Residential!E76+StdO_Customers_Small_Commercial!E76+StdO_Customers_Lighting!E76</f>
        <v>92546</v>
      </c>
      <c r="F76" s="11">
        <f>StdO_Customers_Residential!F76+StdO_Customers_Small_Commercial!F76+StdO_Customers_Lighting!F76</f>
        <v>89454</v>
      </c>
      <c r="G76" s="11">
        <f>StdO_Customers_Residential!G76+StdO_Customers_Small_Commercial!G76+StdO_Customers_Lighting!G76</f>
        <v>92156</v>
      </c>
      <c r="H76" s="11">
        <f>StdO_Customers_Residential!H76+StdO_Customers_Small_Commercial!H76+StdO_Customers_Lighting!H76</f>
        <v>100416</v>
      </c>
      <c r="I76" s="11">
        <f>StdO_Customers_Residential!I76+StdO_Customers_Small_Commercial!I76+StdO_Customers_Lighting!I76</f>
        <v>103672</v>
      </c>
      <c r="J76" s="11">
        <f>StdO_Customers_Residential!J76+StdO_Customers_Small_Commercial!J76+StdO_Customers_Lighting!J76</f>
        <v>89108</v>
      </c>
      <c r="K76" s="11">
        <f>StdO_Customers_Residential!K76+StdO_Customers_Small_Commercial!K76+StdO_Customers_Lighting!K76</f>
        <v>76320</v>
      </c>
      <c r="L76" s="11">
        <f>StdO_Customers_Residential!L76+StdO_Customers_Small_Commercial!L76+StdO_Customers_Lighting!L76</f>
        <v>66890</v>
      </c>
      <c r="M76" s="11">
        <f>StdO_Customers_Residential!M76+StdO_Customers_Small_Commercial!M76+StdO_Customers_Lighting!M76</f>
        <v>61921</v>
      </c>
      <c r="N76" s="11">
        <f>StdO_Customers_Residential!N76+StdO_Customers_Small_Commercial!N76+StdO_Customers_Lighting!N76</f>
        <v>59431</v>
      </c>
      <c r="O76" s="11">
        <f>StdO_Customers_Residential!O76+StdO_Customers_Small_Commercial!O76+StdO_Customers_Lighting!O76</f>
        <v>55148</v>
      </c>
      <c r="P76" s="11">
        <f>StdO_Customers_Residential!P76+StdO_Customers_Small_Commercial!P76+StdO_Customers_Lighting!P76</f>
        <v>60703</v>
      </c>
      <c r="Q76" s="11">
        <f>StdO_Customers_Residential!Q76+StdO_Customers_Small_Commercial!Q76+StdO_Customers_Lighting!Q76</f>
        <v>76365</v>
      </c>
      <c r="R76" s="11">
        <f>StdO_Customers_Residential!R76+StdO_Customers_Small_Commercial!R76+StdO_Customers_Lighting!R76</f>
        <v>93233</v>
      </c>
      <c r="S76" s="11">
        <f>StdO_Customers_Residential!S76+StdO_Customers_Small_Commercial!S76+StdO_Customers_Lighting!S76</f>
        <v>115066</v>
      </c>
      <c r="T76" s="11">
        <f>StdO_Customers_Residential!T76+StdO_Customers_Small_Commercial!T76+StdO_Customers_Lighting!T76</f>
        <v>125491</v>
      </c>
      <c r="U76" s="11">
        <f>StdO_Customers_Residential!U76+StdO_Customers_Small_Commercial!U76+StdO_Customers_Lighting!U76</f>
        <v>131897</v>
      </c>
      <c r="V76" s="11">
        <f>StdO_Customers_Residential!V76+StdO_Customers_Small_Commercial!V76+StdO_Customers_Lighting!V76</f>
        <v>126175</v>
      </c>
      <c r="W76" s="11">
        <f>StdO_Customers_Residential!W76+StdO_Customers_Small_Commercial!W76+StdO_Customers_Lighting!W76</f>
        <v>113334</v>
      </c>
      <c r="X76" s="11">
        <f>StdO_Customers_Residential!X76+StdO_Customers_Small_Commercial!X76+StdO_Customers_Lighting!X76</f>
        <v>99716</v>
      </c>
      <c r="Y76" s="11">
        <f>StdO_Customers_Residential!Y76+StdO_Customers_Small_Commercial!Y76+StdO_Customers_Lighting!Y76</f>
        <v>91416</v>
      </c>
      <c r="Z76" s="11">
        <f>StdO_Customers_Residential!Z76+StdO_Customers_Small_Commercial!Z76+StdO_Customers_Lighting!Z76</f>
        <v>0</v>
      </c>
      <c r="AA76" s="2">
        <f>IFERROR(INDEX('Holiday Schedule'!$D$3:$D$24,MATCH(Total_StdO_Customers!A76,'Holiday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2081046</v>
      </c>
      <c r="AE76" s="5">
        <f t="shared" si="11"/>
        <v>2081046</v>
      </c>
      <c r="AG76" s="2">
        <f t="shared" si="12"/>
        <v>3</v>
      </c>
      <c r="AH76" s="2">
        <f t="shared" si="13"/>
        <v>2025</v>
      </c>
      <c r="AJ76" s="5">
        <f t="shared" si="14"/>
        <v>131897</v>
      </c>
      <c r="AK76" s="2">
        <f t="shared" si="15"/>
        <v>20</v>
      </c>
    </row>
    <row r="77" spans="1:37">
      <c r="A77" s="4">
        <v>45726</v>
      </c>
      <c r="B77" s="11">
        <f>StdO_Customers_Residential!B77+StdO_Customers_Small_Commercial!B77+StdO_Customers_Lighting!B77</f>
        <v>85775</v>
      </c>
      <c r="C77" s="11">
        <f>StdO_Customers_Residential!C77+StdO_Customers_Small_Commercial!C77+StdO_Customers_Lighting!C77</f>
        <v>83705</v>
      </c>
      <c r="D77" s="11">
        <f>StdO_Customers_Residential!D77+StdO_Customers_Small_Commercial!D77+StdO_Customers_Lighting!D77</f>
        <v>82112</v>
      </c>
      <c r="E77" s="11">
        <f>StdO_Customers_Residential!E77+StdO_Customers_Small_Commercial!E77+StdO_Customers_Lighting!E77</f>
        <v>83099</v>
      </c>
      <c r="F77" s="11">
        <f>StdO_Customers_Residential!F77+StdO_Customers_Small_Commercial!F77+StdO_Customers_Lighting!F77</f>
        <v>85657</v>
      </c>
      <c r="G77" s="11">
        <f>StdO_Customers_Residential!G77+StdO_Customers_Small_Commercial!G77+StdO_Customers_Lighting!G77</f>
        <v>94602</v>
      </c>
      <c r="H77" s="11">
        <f>StdO_Customers_Residential!H77+StdO_Customers_Small_Commercial!H77+StdO_Customers_Lighting!H77</f>
        <v>111132</v>
      </c>
      <c r="I77" s="11">
        <f>StdO_Customers_Residential!I77+StdO_Customers_Small_Commercial!I77+StdO_Customers_Lighting!I77</f>
        <v>117593</v>
      </c>
      <c r="J77" s="11">
        <f>StdO_Customers_Residential!J77+StdO_Customers_Small_Commercial!J77+StdO_Customers_Lighting!J77</f>
        <v>113274</v>
      </c>
      <c r="K77" s="11">
        <f>StdO_Customers_Residential!K77+StdO_Customers_Small_Commercial!K77+StdO_Customers_Lighting!K77</f>
        <v>101130</v>
      </c>
      <c r="L77" s="11">
        <f>StdO_Customers_Residential!L77+StdO_Customers_Small_Commercial!L77+StdO_Customers_Lighting!L77</f>
        <v>82263</v>
      </c>
      <c r="M77" s="11">
        <f>StdO_Customers_Residential!M77+StdO_Customers_Small_Commercial!M77+StdO_Customers_Lighting!M77</f>
        <v>75844</v>
      </c>
      <c r="N77" s="11">
        <f>StdO_Customers_Residential!N77+StdO_Customers_Small_Commercial!N77+StdO_Customers_Lighting!N77</f>
        <v>73539</v>
      </c>
      <c r="O77" s="11">
        <f>StdO_Customers_Residential!O77+StdO_Customers_Small_Commercial!O77+StdO_Customers_Lighting!O77</f>
        <v>73676</v>
      </c>
      <c r="P77" s="11">
        <f>StdO_Customers_Residential!P77+StdO_Customers_Small_Commercial!P77+StdO_Customers_Lighting!P77</f>
        <v>74678</v>
      </c>
      <c r="Q77" s="11">
        <f>StdO_Customers_Residential!Q77+StdO_Customers_Small_Commercial!Q77+StdO_Customers_Lighting!Q77</f>
        <v>73195</v>
      </c>
      <c r="R77" s="11">
        <f>StdO_Customers_Residential!R77+StdO_Customers_Small_Commercial!R77+StdO_Customers_Lighting!R77</f>
        <v>84823</v>
      </c>
      <c r="S77" s="11">
        <f>StdO_Customers_Residential!S77+StdO_Customers_Small_Commercial!S77+StdO_Customers_Lighting!S77</f>
        <v>104637</v>
      </c>
      <c r="T77" s="11">
        <f>StdO_Customers_Residential!T77+StdO_Customers_Small_Commercial!T77+StdO_Customers_Lighting!T77</f>
        <v>117975</v>
      </c>
      <c r="U77" s="11">
        <f>StdO_Customers_Residential!U77+StdO_Customers_Small_Commercial!U77+StdO_Customers_Lighting!U77</f>
        <v>120015</v>
      </c>
      <c r="V77" s="11">
        <f>StdO_Customers_Residential!V77+StdO_Customers_Small_Commercial!V77+StdO_Customers_Lighting!V77</f>
        <v>116123</v>
      </c>
      <c r="W77" s="11">
        <f>StdO_Customers_Residential!W77+StdO_Customers_Small_Commercial!W77+StdO_Customers_Lighting!W77</f>
        <v>106588</v>
      </c>
      <c r="X77" s="11">
        <f>StdO_Customers_Residential!X77+StdO_Customers_Small_Commercial!X77+StdO_Customers_Lighting!X77</f>
        <v>93439</v>
      </c>
      <c r="Y77" s="11">
        <f>StdO_Customers_Residential!Y77+StdO_Customers_Small_Commercial!Y77+StdO_Customers_Lighting!Y77</f>
        <v>87522</v>
      </c>
      <c r="Z77" s="11">
        <f>StdO_Customers_Residential!Z77+StdO_Customers_Small_Commercial!Z77+StdO_Customers_Lighting!Z77</f>
        <v>0</v>
      </c>
      <c r="AA77" s="2">
        <f>IFERROR(INDEX('Holiday Schedule'!$D$3:$D$24,MATCH(Total_StdO_Customers!A77,'Holiday Schedule'!$C$3:$C$24,0)),0)</f>
        <v>0</v>
      </c>
      <c r="AB77" s="2">
        <f t="shared" si="8"/>
        <v>2</v>
      </c>
      <c r="AC77" s="2">
        <f t="shared" si="9"/>
        <v>1528792</v>
      </c>
      <c r="AD77" s="5">
        <f t="shared" si="10"/>
        <v>713604</v>
      </c>
      <c r="AE77" s="5">
        <f t="shared" si="11"/>
        <v>2242396</v>
      </c>
      <c r="AG77" s="2">
        <f t="shared" si="12"/>
        <v>3</v>
      </c>
      <c r="AH77" s="2">
        <f t="shared" si="13"/>
        <v>2025</v>
      </c>
      <c r="AJ77" s="5">
        <f t="shared" si="14"/>
        <v>120015</v>
      </c>
      <c r="AK77" s="2">
        <f t="shared" si="15"/>
        <v>20</v>
      </c>
    </row>
    <row r="78" spans="1:37">
      <c r="A78" s="4">
        <v>45727</v>
      </c>
      <c r="B78" s="11">
        <f>StdO_Customers_Residential!B78+StdO_Customers_Small_Commercial!B78+StdO_Customers_Lighting!B78</f>
        <v>84770</v>
      </c>
      <c r="C78" s="11">
        <f>StdO_Customers_Residential!C78+StdO_Customers_Small_Commercial!C78+StdO_Customers_Lighting!C78</f>
        <v>82342</v>
      </c>
      <c r="D78" s="11">
        <f>StdO_Customers_Residential!D78+StdO_Customers_Small_Commercial!D78+StdO_Customers_Lighting!D78</f>
        <v>81853</v>
      </c>
      <c r="E78" s="11">
        <f>StdO_Customers_Residential!E78+StdO_Customers_Small_Commercial!E78+StdO_Customers_Lighting!E78</f>
        <v>82664</v>
      </c>
      <c r="F78" s="11">
        <f>StdO_Customers_Residential!F78+StdO_Customers_Small_Commercial!F78+StdO_Customers_Lighting!F78</f>
        <v>85770</v>
      </c>
      <c r="G78" s="11">
        <f>StdO_Customers_Residential!G78+StdO_Customers_Small_Commercial!G78+StdO_Customers_Lighting!G78</f>
        <v>94508</v>
      </c>
      <c r="H78" s="11">
        <f>StdO_Customers_Residential!H78+StdO_Customers_Small_Commercial!H78+StdO_Customers_Lighting!H78</f>
        <v>110283</v>
      </c>
      <c r="I78" s="11">
        <f>StdO_Customers_Residential!I78+StdO_Customers_Small_Commercial!I78+StdO_Customers_Lighting!I78</f>
        <v>113403</v>
      </c>
      <c r="J78" s="11">
        <f>StdO_Customers_Residential!J78+StdO_Customers_Small_Commercial!J78+StdO_Customers_Lighting!J78</f>
        <v>99979</v>
      </c>
      <c r="K78" s="11">
        <f>StdO_Customers_Residential!K78+StdO_Customers_Small_Commercial!K78+StdO_Customers_Lighting!K78</f>
        <v>91850</v>
      </c>
      <c r="L78" s="11">
        <f>StdO_Customers_Residential!L78+StdO_Customers_Small_Commercial!L78+StdO_Customers_Lighting!L78</f>
        <v>80807</v>
      </c>
      <c r="M78" s="11">
        <f>StdO_Customers_Residential!M78+StdO_Customers_Small_Commercial!M78+StdO_Customers_Lighting!M78</f>
        <v>63279</v>
      </c>
      <c r="N78" s="11">
        <f>StdO_Customers_Residential!N78+StdO_Customers_Small_Commercial!N78+StdO_Customers_Lighting!N78</f>
        <v>50132</v>
      </c>
      <c r="O78" s="11">
        <f>StdO_Customers_Residential!O78+StdO_Customers_Small_Commercial!O78+StdO_Customers_Lighting!O78</f>
        <v>41709</v>
      </c>
      <c r="P78" s="11">
        <f>StdO_Customers_Residential!P78+StdO_Customers_Small_Commercial!P78+StdO_Customers_Lighting!P78</f>
        <v>44666</v>
      </c>
      <c r="Q78" s="11">
        <f>StdO_Customers_Residential!Q78+StdO_Customers_Small_Commercial!Q78+StdO_Customers_Lighting!Q78</f>
        <v>49758</v>
      </c>
      <c r="R78" s="11">
        <f>StdO_Customers_Residential!R78+StdO_Customers_Small_Commercial!R78+StdO_Customers_Lighting!R78</f>
        <v>71176</v>
      </c>
      <c r="S78" s="11">
        <f>StdO_Customers_Residential!S78+StdO_Customers_Small_Commercial!S78+StdO_Customers_Lighting!S78</f>
        <v>99461</v>
      </c>
      <c r="T78" s="11">
        <f>StdO_Customers_Residential!T78+StdO_Customers_Small_Commercial!T78+StdO_Customers_Lighting!T78</f>
        <v>110145</v>
      </c>
      <c r="U78" s="11">
        <f>StdO_Customers_Residential!U78+StdO_Customers_Small_Commercial!U78+StdO_Customers_Lighting!U78</f>
        <v>117677</v>
      </c>
      <c r="V78" s="11">
        <f>StdO_Customers_Residential!V78+StdO_Customers_Small_Commercial!V78+StdO_Customers_Lighting!V78</f>
        <v>112120</v>
      </c>
      <c r="W78" s="11">
        <f>StdO_Customers_Residential!W78+StdO_Customers_Small_Commercial!W78+StdO_Customers_Lighting!W78</f>
        <v>101471</v>
      </c>
      <c r="X78" s="11">
        <f>StdO_Customers_Residential!X78+StdO_Customers_Small_Commercial!X78+StdO_Customers_Lighting!X78</f>
        <v>86657</v>
      </c>
      <c r="Y78" s="11">
        <f>StdO_Customers_Residential!Y78+StdO_Customers_Small_Commercial!Y78+StdO_Customers_Lighting!Y78</f>
        <v>78732</v>
      </c>
      <c r="Z78" s="11">
        <f>StdO_Customers_Residential!Z78+StdO_Customers_Small_Commercial!Z78+StdO_Customers_Lighting!Z78</f>
        <v>0</v>
      </c>
      <c r="AA78" s="2">
        <f>IFERROR(INDEX('Holiday Schedule'!$D$3:$D$24,MATCH(Total_StdO_Customers!A78,'Holiday Schedule'!$C$3:$C$24,0)),0)</f>
        <v>0</v>
      </c>
      <c r="AB78" s="2">
        <f t="shared" si="8"/>
        <v>3</v>
      </c>
      <c r="AC78" s="2">
        <f t="shared" si="9"/>
        <v>1334290</v>
      </c>
      <c r="AD78" s="5">
        <f t="shared" si="10"/>
        <v>700922</v>
      </c>
      <c r="AE78" s="5">
        <f t="shared" si="11"/>
        <v>2035212</v>
      </c>
      <c r="AG78" s="2">
        <f t="shared" si="12"/>
        <v>3</v>
      </c>
      <c r="AH78" s="2">
        <f t="shared" si="13"/>
        <v>2025</v>
      </c>
      <c r="AJ78" s="5">
        <f t="shared" si="14"/>
        <v>117677</v>
      </c>
      <c r="AK78" s="2">
        <f t="shared" si="15"/>
        <v>20</v>
      </c>
    </row>
    <row r="79" spans="1:37">
      <c r="A79" s="4">
        <v>45728</v>
      </c>
      <c r="B79" s="11">
        <f>StdO_Customers_Residential!B79+StdO_Customers_Small_Commercial!B79+StdO_Customers_Lighting!B79</f>
        <v>74460</v>
      </c>
      <c r="C79" s="11">
        <f>StdO_Customers_Residential!C79+StdO_Customers_Small_Commercial!C79+StdO_Customers_Lighting!C79</f>
        <v>72329</v>
      </c>
      <c r="D79" s="11">
        <f>StdO_Customers_Residential!D79+StdO_Customers_Small_Commercial!D79+StdO_Customers_Lighting!D79</f>
        <v>71116</v>
      </c>
      <c r="E79" s="11">
        <f>StdO_Customers_Residential!E79+StdO_Customers_Small_Commercial!E79+StdO_Customers_Lighting!E79</f>
        <v>73226</v>
      </c>
      <c r="F79" s="11">
        <f>StdO_Customers_Residential!F79+StdO_Customers_Small_Commercial!F79+StdO_Customers_Lighting!F79</f>
        <v>77526</v>
      </c>
      <c r="G79" s="11">
        <f>StdO_Customers_Residential!G79+StdO_Customers_Small_Commercial!G79+StdO_Customers_Lighting!G79</f>
        <v>87242</v>
      </c>
      <c r="H79" s="11">
        <f>StdO_Customers_Residential!H79+StdO_Customers_Small_Commercial!H79+StdO_Customers_Lighting!H79</f>
        <v>104782</v>
      </c>
      <c r="I79" s="11">
        <f>StdO_Customers_Residential!I79+StdO_Customers_Small_Commercial!I79+StdO_Customers_Lighting!I79</f>
        <v>107066</v>
      </c>
      <c r="J79" s="11">
        <f>StdO_Customers_Residential!J79+StdO_Customers_Small_Commercial!J79+StdO_Customers_Lighting!J79</f>
        <v>88437</v>
      </c>
      <c r="K79" s="11">
        <f>StdO_Customers_Residential!K79+StdO_Customers_Small_Commercial!K79+StdO_Customers_Lighting!K79</f>
        <v>67738</v>
      </c>
      <c r="L79" s="11">
        <f>StdO_Customers_Residential!L79+StdO_Customers_Small_Commercial!L79+StdO_Customers_Lighting!L79</f>
        <v>56567</v>
      </c>
      <c r="M79" s="11">
        <f>StdO_Customers_Residential!M79+StdO_Customers_Small_Commercial!M79+StdO_Customers_Lighting!M79</f>
        <v>51431</v>
      </c>
      <c r="N79" s="11">
        <f>StdO_Customers_Residential!N79+StdO_Customers_Small_Commercial!N79+StdO_Customers_Lighting!N79</f>
        <v>47466</v>
      </c>
      <c r="O79" s="11">
        <f>StdO_Customers_Residential!O79+StdO_Customers_Small_Commercial!O79+StdO_Customers_Lighting!O79</f>
        <v>43189</v>
      </c>
      <c r="P79" s="11">
        <f>StdO_Customers_Residential!P79+StdO_Customers_Small_Commercial!P79+StdO_Customers_Lighting!P79</f>
        <v>41787</v>
      </c>
      <c r="Q79" s="11">
        <f>StdO_Customers_Residential!Q79+StdO_Customers_Small_Commercial!Q79+StdO_Customers_Lighting!Q79</f>
        <v>49910</v>
      </c>
      <c r="R79" s="11">
        <f>StdO_Customers_Residential!R79+StdO_Customers_Small_Commercial!R79+StdO_Customers_Lighting!R79</f>
        <v>79857</v>
      </c>
      <c r="S79" s="11">
        <f>StdO_Customers_Residential!S79+StdO_Customers_Small_Commercial!S79+StdO_Customers_Lighting!S79</f>
        <v>106655</v>
      </c>
      <c r="T79" s="11">
        <f>StdO_Customers_Residential!T79+StdO_Customers_Small_Commercial!T79+StdO_Customers_Lighting!T79</f>
        <v>119784</v>
      </c>
      <c r="U79" s="11">
        <f>StdO_Customers_Residential!U79+StdO_Customers_Small_Commercial!U79+StdO_Customers_Lighting!U79</f>
        <v>125034</v>
      </c>
      <c r="V79" s="11">
        <f>StdO_Customers_Residential!V79+StdO_Customers_Small_Commercial!V79+StdO_Customers_Lighting!V79</f>
        <v>119884</v>
      </c>
      <c r="W79" s="11">
        <f>StdO_Customers_Residential!W79+StdO_Customers_Small_Commercial!W79+StdO_Customers_Lighting!W79</f>
        <v>109652</v>
      </c>
      <c r="X79" s="11">
        <f>StdO_Customers_Residential!X79+StdO_Customers_Small_Commercial!X79+StdO_Customers_Lighting!X79</f>
        <v>96771</v>
      </c>
      <c r="Y79" s="11">
        <f>StdO_Customers_Residential!Y79+StdO_Customers_Small_Commercial!Y79+StdO_Customers_Lighting!Y79</f>
        <v>89619</v>
      </c>
      <c r="Z79" s="11">
        <f>StdO_Customers_Residential!Z79+StdO_Customers_Small_Commercial!Z79+StdO_Customers_Lighting!Z79</f>
        <v>0</v>
      </c>
      <c r="AA79" s="2">
        <f>IFERROR(INDEX('Holiday Schedule'!$D$3:$D$24,MATCH(Total_StdO_Customers!A79,'Holiday Schedule'!$C$3:$C$24,0)),0)</f>
        <v>0</v>
      </c>
      <c r="AB79" s="2">
        <f t="shared" si="8"/>
        <v>4</v>
      </c>
      <c r="AC79" s="2">
        <f t="shared" si="9"/>
        <v>1311228</v>
      </c>
      <c r="AD79" s="5">
        <f t="shared" si="10"/>
        <v>650300</v>
      </c>
      <c r="AE79" s="5">
        <f t="shared" si="11"/>
        <v>1961528</v>
      </c>
      <c r="AG79" s="2">
        <f t="shared" si="12"/>
        <v>3</v>
      </c>
      <c r="AH79" s="2">
        <f t="shared" si="13"/>
        <v>2025</v>
      </c>
      <c r="AJ79" s="5">
        <f t="shared" si="14"/>
        <v>125034</v>
      </c>
      <c r="AK79" s="2">
        <f t="shared" si="15"/>
        <v>20</v>
      </c>
    </row>
    <row r="80" spans="1:37">
      <c r="A80" s="4">
        <v>45729</v>
      </c>
      <c r="B80" s="11">
        <f>StdO_Customers_Residential!B80+StdO_Customers_Small_Commercial!B80+StdO_Customers_Lighting!B80</f>
        <v>85342</v>
      </c>
      <c r="C80" s="11">
        <f>StdO_Customers_Residential!C80+StdO_Customers_Small_Commercial!C80+StdO_Customers_Lighting!C80</f>
        <v>83071</v>
      </c>
      <c r="D80" s="11">
        <f>StdO_Customers_Residential!D80+StdO_Customers_Small_Commercial!D80+StdO_Customers_Lighting!D80</f>
        <v>83562</v>
      </c>
      <c r="E80" s="11">
        <f>StdO_Customers_Residential!E80+StdO_Customers_Small_Commercial!E80+StdO_Customers_Lighting!E80</f>
        <v>84933</v>
      </c>
      <c r="F80" s="11">
        <f>StdO_Customers_Residential!F80+StdO_Customers_Small_Commercial!F80+StdO_Customers_Lighting!F80</f>
        <v>88522</v>
      </c>
      <c r="G80" s="11">
        <f>StdO_Customers_Residential!G80+StdO_Customers_Small_Commercial!G80+StdO_Customers_Lighting!G80</f>
        <v>98070</v>
      </c>
      <c r="H80" s="11">
        <f>StdO_Customers_Residential!H80+StdO_Customers_Small_Commercial!H80+StdO_Customers_Lighting!H80</f>
        <v>116011</v>
      </c>
      <c r="I80" s="11">
        <f>StdO_Customers_Residential!I80+StdO_Customers_Small_Commercial!I80+StdO_Customers_Lighting!I80</f>
        <v>117411</v>
      </c>
      <c r="J80" s="11">
        <f>StdO_Customers_Residential!J80+StdO_Customers_Small_Commercial!J80+StdO_Customers_Lighting!J80</f>
        <v>100829</v>
      </c>
      <c r="K80" s="11">
        <f>StdO_Customers_Residential!K80+StdO_Customers_Small_Commercial!K80+StdO_Customers_Lighting!K80</f>
        <v>88061</v>
      </c>
      <c r="L80" s="11">
        <f>StdO_Customers_Residential!L80+StdO_Customers_Small_Commercial!L80+StdO_Customers_Lighting!L80</f>
        <v>74617</v>
      </c>
      <c r="M80" s="11">
        <f>StdO_Customers_Residential!M80+StdO_Customers_Small_Commercial!M80+StdO_Customers_Lighting!M80</f>
        <v>57007</v>
      </c>
      <c r="N80" s="11">
        <f>StdO_Customers_Residential!N80+StdO_Customers_Small_Commercial!N80+StdO_Customers_Lighting!N80</f>
        <v>51462</v>
      </c>
      <c r="O80" s="11">
        <f>StdO_Customers_Residential!O80+StdO_Customers_Small_Commercial!O80+StdO_Customers_Lighting!O80</f>
        <v>48134</v>
      </c>
      <c r="P80" s="11">
        <f>StdO_Customers_Residential!P80+StdO_Customers_Small_Commercial!P80+StdO_Customers_Lighting!P80</f>
        <v>49641</v>
      </c>
      <c r="Q80" s="11">
        <f>StdO_Customers_Residential!Q80+StdO_Customers_Small_Commercial!Q80+StdO_Customers_Lighting!Q80</f>
        <v>58541</v>
      </c>
      <c r="R80" s="11">
        <f>StdO_Customers_Residential!R80+StdO_Customers_Small_Commercial!R80+StdO_Customers_Lighting!R80</f>
        <v>79503</v>
      </c>
      <c r="S80" s="11">
        <f>StdO_Customers_Residential!S80+StdO_Customers_Small_Commercial!S80+StdO_Customers_Lighting!S80</f>
        <v>105687</v>
      </c>
      <c r="T80" s="11">
        <f>StdO_Customers_Residential!T80+StdO_Customers_Small_Commercial!T80+StdO_Customers_Lighting!T80</f>
        <v>119110</v>
      </c>
      <c r="U80" s="11">
        <f>StdO_Customers_Residential!U80+StdO_Customers_Small_Commercial!U80+StdO_Customers_Lighting!U80</f>
        <v>125654</v>
      </c>
      <c r="V80" s="11">
        <f>StdO_Customers_Residential!V80+StdO_Customers_Small_Commercial!V80+StdO_Customers_Lighting!V80</f>
        <v>121588</v>
      </c>
      <c r="W80" s="11">
        <f>StdO_Customers_Residential!W80+StdO_Customers_Small_Commercial!W80+StdO_Customers_Lighting!W80</f>
        <v>111662</v>
      </c>
      <c r="X80" s="11">
        <f>StdO_Customers_Residential!X80+StdO_Customers_Small_Commercial!X80+StdO_Customers_Lighting!X80</f>
        <v>97996</v>
      </c>
      <c r="Y80" s="11">
        <f>StdO_Customers_Residential!Y80+StdO_Customers_Small_Commercial!Y80+StdO_Customers_Lighting!Y80</f>
        <v>90971</v>
      </c>
      <c r="Z80" s="11">
        <f>StdO_Customers_Residential!Z80+StdO_Customers_Small_Commercial!Z80+StdO_Customers_Lighting!Z80</f>
        <v>0</v>
      </c>
      <c r="AA80" s="2">
        <f>IFERROR(INDEX('Holiday Schedule'!$D$3:$D$24,MATCH(Total_StdO_Customers!A80,'Holiday Schedule'!$C$3:$C$24,0)),0)</f>
        <v>0</v>
      </c>
      <c r="AB80" s="2">
        <f t="shared" si="8"/>
        <v>5</v>
      </c>
      <c r="AC80" s="2">
        <f t="shared" si="9"/>
        <v>1406903</v>
      </c>
      <c r="AD80" s="5">
        <f t="shared" si="10"/>
        <v>730482</v>
      </c>
      <c r="AE80" s="5">
        <f t="shared" si="11"/>
        <v>2137385</v>
      </c>
      <c r="AG80" s="2">
        <f t="shared" si="12"/>
        <v>3</v>
      </c>
      <c r="AH80" s="2">
        <f t="shared" si="13"/>
        <v>2025</v>
      </c>
      <c r="AJ80" s="5">
        <f t="shared" si="14"/>
        <v>125654</v>
      </c>
      <c r="AK80" s="2">
        <f t="shared" si="15"/>
        <v>20</v>
      </c>
    </row>
    <row r="81" spans="1:37">
      <c r="A81" s="4">
        <v>45730</v>
      </c>
      <c r="B81" s="11">
        <f>StdO_Customers_Residential!B81+StdO_Customers_Small_Commercial!B81+StdO_Customers_Lighting!B81</f>
        <v>85796</v>
      </c>
      <c r="C81" s="11">
        <f>StdO_Customers_Residential!C81+StdO_Customers_Small_Commercial!C81+StdO_Customers_Lighting!C81</f>
        <v>83037</v>
      </c>
      <c r="D81" s="11">
        <f>StdO_Customers_Residential!D81+StdO_Customers_Small_Commercial!D81+StdO_Customers_Lighting!D81</f>
        <v>82890</v>
      </c>
      <c r="E81" s="11">
        <f>StdO_Customers_Residential!E81+StdO_Customers_Small_Commercial!E81+StdO_Customers_Lighting!E81</f>
        <v>84773</v>
      </c>
      <c r="F81" s="11">
        <f>StdO_Customers_Residential!F81+StdO_Customers_Small_Commercial!F81+StdO_Customers_Lighting!F81</f>
        <v>87410</v>
      </c>
      <c r="G81" s="11">
        <f>StdO_Customers_Residential!G81+StdO_Customers_Small_Commercial!G81+StdO_Customers_Lighting!G81</f>
        <v>95536</v>
      </c>
      <c r="H81" s="11">
        <f>StdO_Customers_Residential!H81+StdO_Customers_Small_Commercial!H81+StdO_Customers_Lighting!H81</f>
        <v>110490</v>
      </c>
      <c r="I81" s="11">
        <f>StdO_Customers_Residential!I81+StdO_Customers_Small_Commercial!I81+StdO_Customers_Lighting!I81</f>
        <v>110638</v>
      </c>
      <c r="J81" s="11">
        <f>StdO_Customers_Residential!J81+StdO_Customers_Small_Commercial!J81+StdO_Customers_Lighting!J81</f>
        <v>88452</v>
      </c>
      <c r="K81" s="11">
        <f>StdO_Customers_Residential!K81+StdO_Customers_Small_Commercial!K81+StdO_Customers_Lighting!K81</f>
        <v>66765</v>
      </c>
      <c r="L81" s="11">
        <f>StdO_Customers_Residential!L81+StdO_Customers_Small_Commercial!L81+StdO_Customers_Lighting!L81</f>
        <v>53343</v>
      </c>
      <c r="M81" s="11">
        <f>StdO_Customers_Residential!M81+StdO_Customers_Small_Commercial!M81+StdO_Customers_Lighting!M81</f>
        <v>45869</v>
      </c>
      <c r="N81" s="11">
        <f>StdO_Customers_Residential!N81+StdO_Customers_Small_Commercial!N81+StdO_Customers_Lighting!N81</f>
        <v>40261</v>
      </c>
      <c r="O81" s="11">
        <f>StdO_Customers_Residential!O81+StdO_Customers_Small_Commercial!O81+StdO_Customers_Lighting!O81</f>
        <v>36061</v>
      </c>
      <c r="P81" s="11">
        <f>StdO_Customers_Residential!P81+StdO_Customers_Small_Commercial!P81+StdO_Customers_Lighting!P81</f>
        <v>34355</v>
      </c>
      <c r="Q81" s="11">
        <f>StdO_Customers_Residential!Q81+StdO_Customers_Small_Commercial!Q81+StdO_Customers_Lighting!Q81</f>
        <v>39735</v>
      </c>
      <c r="R81" s="11">
        <f>StdO_Customers_Residential!R81+StdO_Customers_Small_Commercial!R81+StdO_Customers_Lighting!R81</f>
        <v>58730</v>
      </c>
      <c r="S81" s="11">
        <f>StdO_Customers_Residential!S81+StdO_Customers_Small_Commercial!S81+StdO_Customers_Lighting!S81</f>
        <v>86942</v>
      </c>
      <c r="T81" s="11">
        <f>StdO_Customers_Residential!T81+StdO_Customers_Small_Commercial!T81+StdO_Customers_Lighting!T81</f>
        <v>104077</v>
      </c>
      <c r="U81" s="11">
        <f>StdO_Customers_Residential!U81+StdO_Customers_Small_Commercial!U81+StdO_Customers_Lighting!U81</f>
        <v>112633</v>
      </c>
      <c r="V81" s="11">
        <f>StdO_Customers_Residential!V81+StdO_Customers_Small_Commercial!V81+StdO_Customers_Lighting!V81</f>
        <v>108714</v>
      </c>
      <c r="W81" s="11">
        <f>StdO_Customers_Residential!W81+StdO_Customers_Small_Commercial!W81+StdO_Customers_Lighting!W81</f>
        <v>101591</v>
      </c>
      <c r="X81" s="11">
        <f>StdO_Customers_Residential!X81+StdO_Customers_Small_Commercial!X81+StdO_Customers_Lighting!X81</f>
        <v>91003</v>
      </c>
      <c r="Y81" s="11">
        <f>StdO_Customers_Residential!Y81+StdO_Customers_Small_Commercial!Y81+StdO_Customers_Lighting!Y81</f>
        <v>84274</v>
      </c>
      <c r="Z81" s="11">
        <f>StdO_Customers_Residential!Z81+StdO_Customers_Small_Commercial!Z81+StdO_Customers_Lighting!Z81</f>
        <v>0</v>
      </c>
      <c r="AA81" s="2">
        <f>IFERROR(INDEX('Holiday Schedule'!$D$3:$D$24,MATCH(Total_StdO_Customers!A81,'Holiday Schedule'!$C$3:$C$24,0)),0)</f>
        <v>0</v>
      </c>
      <c r="AB81" s="2">
        <f t="shared" si="8"/>
        <v>6</v>
      </c>
      <c r="AC81" s="2">
        <f t="shared" si="9"/>
        <v>1179169</v>
      </c>
      <c r="AD81" s="5">
        <f t="shared" si="10"/>
        <v>714206</v>
      </c>
      <c r="AE81" s="5">
        <f t="shared" si="11"/>
        <v>1893375</v>
      </c>
      <c r="AG81" s="2">
        <f t="shared" si="12"/>
        <v>3</v>
      </c>
      <c r="AH81" s="2">
        <f t="shared" si="13"/>
        <v>2025</v>
      </c>
      <c r="AJ81" s="5">
        <f t="shared" si="14"/>
        <v>112633</v>
      </c>
      <c r="AK81" s="2">
        <f t="shared" si="15"/>
        <v>20</v>
      </c>
    </row>
    <row r="82" spans="1:37">
      <c r="A82" s="4">
        <v>45731</v>
      </c>
      <c r="B82" s="11">
        <f>StdO_Customers_Residential!B82+StdO_Customers_Small_Commercial!B82+StdO_Customers_Lighting!B82</f>
        <v>79916</v>
      </c>
      <c r="C82" s="11">
        <f>StdO_Customers_Residential!C82+StdO_Customers_Small_Commercial!C82+StdO_Customers_Lighting!C82</f>
        <v>73815</v>
      </c>
      <c r="D82" s="11">
        <f>StdO_Customers_Residential!D82+StdO_Customers_Small_Commercial!D82+StdO_Customers_Lighting!D82</f>
        <v>75728</v>
      </c>
      <c r="E82" s="11">
        <f>StdO_Customers_Residential!E82+StdO_Customers_Small_Commercial!E82+StdO_Customers_Lighting!E82</f>
        <v>75913</v>
      </c>
      <c r="F82" s="11">
        <f>StdO_Customers_Residential!F82+StdO_Customers_Small_Commercial!F82+StdO_Customers_Lighting!F82</f>
        <v>76634</v>
      </c>
      <c r="G82" s="11">
        <f>StdO_Customers_Residential!G82+StdO_Customers_Small_Commercial!G82+StdO_Customers_Lighting!G82</f>
        <v>80719</v>
      </c>
      <c r="H82" s="11">
        <f>StdO_Customers_Residential!H82+StdO_Customers_Small_Commercial!H82+StdO_Customers_Lighting!H82</f>
        <v>90110</v>
      </c>
      <c r="I82" s="11">
        <f>StdO_Customers_Residential!I82+StdO_Customers_Small_Commercial!I82+StdO_Customers_Lighting!I82</f>
        <v>95038</v>
      </c>
      <c r="J82" s="11">
        <f>StdO_Customers_Residential!J82+StdO_Customers_Small_Commercial!J82+StdO_Customers_Lighting!J82</f>
        <v>94386</v>
      </c>
      <c r="K82" s="11">
        <f>StdO_Customers_Residential!K82+StdO_Customers_Small_Commercial!K82+StdO_Customers_Lighting!K82</f>
        <v>89057</v>
      </c>
      <c r="L82" s="11">
        <f>StdO_Customers_Residential!L82+StdO_Customers_Small_Commercial!L82+StdO_Customers_Lighting!L82</f>
        <v>75072</v>
      </c>
      <c r="M82" s="11">
        <f>StdO_Customers_Residential!M82+StdO_Customers_Small_Commercial!M82+StdO_Customers_Lighting!M82</f>
        <v>60370</v>
      </c>
      <c r="N82" s="11">
        <f>StdO_Customers_Residential!N82+StdO_Customers_Small_Commercial!N82+StdO_Customers_Lighting!N82</f>
        <v>45070</v>
      </c>
      <c r="O82" s="11">
        <f>StdO_Customers_Residential!O82+StdO_Customers_Small_Commercial!O82+StdO_Customers_Lighting!O82</f>
        <v>37971</v>
      </c>
      <c r="P82" s="11">
        <f>StdO_Customers_Residential!P82+StdO_Customers_Small_Commercial!P82+StdO_Customers_Lighting!P82</f>
        <v>37510</v>
      </c>
      <c r="Q82" s="11">
        <f>StdO_Customers_Residential!Q82+StdO_Customers_Small_Commercial!Q82+StdO_Customers_Lighting!Q82</f>
        <v>48408</v>
      </c>
      <c r="R82" s="11">
        <f>StdO_Customers_Residential!R82+StdO_Customers_Small_Commercial!R82+StdO_Customers_Lighting!R82</f>
        <v>67907</v>
      </c>
      <c r="S82" s="11">
        <f>StdO_Customers_Residential!S82+StdO_Customers_Small_Commercial!S82+StdO_Customers_Lighting!S82</f>
        <v>94333</v>
      </c>
      <c r="T82" s="11">
        <f>StdO_Customers_Residential!T82+StdO_Customers_Small_Commercial!T82+StdO_Customers_Lighting!T82</f>
        <v>108370</v>
      </c>
      <c r="U82" s="11">
        <f>StdO_Customers_Residential!U82+StdO_Customers_Small_Commercial!U82+StdO_Customers_Lighting!U82</f>
        <v>112679</v>
      </c>
      <c r="V82" s="11">
        <f>StdO_Customers_Residential!V82+StdO_Customers_Small_Commercial!V82+StdO_Customers_Lighting!V82</f>
        <v>108132</v>
      </c>
      <c r="W82" s="11">
        <f>StdO_Customers_Residential!W82+StdO_Customers_Small_Commercial!W82+StdO_Customers_Lighting!W82</f>
        <v>99884</v>
      </c>
      <c r="X82" s="11">
        <f>StdO_Customers_Residential!X82+StdO_Customers_Small_Commercial!X82+StdO_Customers_Lighting!X82</f>
        <v>87733</v>
      </c>
      <c r="Y82" s="11">
        <f>StdO_Customers_Residential!Y82+StdO_Customers_Small_Commercial!Y82+StdO_Customers_Lighting!Y82</f>
        <v>80849</v>
      </c>
      <c r="Z82" s="11">
        <f>StdO_Customers_Residential!Z82+StdO_Customers_Small_Commercial!Z82+StdO_Customers_Lighting!Z82</f>
        <v>0</v>
      </c>
      <c r="AA82" s="2">
        <f>IFERROR(INDEX('Holiday Schedule'!$D$3:$D$24,MATCH(Total_StdO_Customers!A82,'Holiday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1895604</v>
      </c>
      <c r="AE82" s="5">
        <f t="shared" si="11"/>
        <v>1895604</v>
      </c>
      <c r="AG82" s="2">
        <f t="shared" si="12"/>
        <v>3</v>
      </c>
      <c r="AH82" s="2">
        <f t="shared" si="13"/>
        <v>2025</v>
      </c>
      <c r="AJ82" s="5">
        <f t="shared" si="14"/>
        <v>112679</v>
      </c>
      <c r="AK82" s="2">
        <f t="shared" si="15"/>
        <v>20</v>
      </c>
    </row>
    <row r="83" spans="1:37">
      <c r="A83" s="4">
        <v>45732</v>
      </c>
      <c r="B83" s="11">
        <f>StdO_Customers_Residential!B83+StdO_Customers_Small_Commercial!B83+StdO_Customers_Lighting!B83</f>
        <v>75609</v>
      </c>
      <c r="C83" s="11">
        <f>StdO_Customers_Residential!C83+StdO_Customers_Small_Commercial!C83+StdO_Customers_Lighting!C83</f>
        <v>69267</v>
      </c>
      <c r="D83" s="11">
        <f>StdO_Customers_Residential!D83+StdO_Customers_Small_Commercial!D83+StdO_Customers_Lighting!D83</f>
        <v>70711</v>
      </c>
      <c r="E83" s="11">
        <f>StdO_Customers_Residential!E83+StdO_Customers_Small_Commercial!E83+StdO_Customers_Lighting!E83</f>
        <v>69924</v>
      </c>
      <c r="F83" s="11">
        <f>StdO_Customers_Residential!F83+StdO_Customers_Small_Commercial!F83+StdO_Customers_Lighting!F83</f>
        <v>70683</v>
      </c>
      <c r="G83" s="11">
        <f>StdO_Customers_Residential!G83+StdO_Customers_Small_Commercial!G83+StdO_Customers_Lighting!G83</f>
        <v>73282</v>
      </c>
      <c r="H83" s="11">
        <f>StdO_Customers_Residential!H83+StdO_Customers_Small_Commercial!H83+StdO_Customers_Lighting!H83</f>
        <v>81459</v>
      </c>
      <c r="I83" s="11">
        <f>StdO_Customers_Residential!I83+StdO_Customers_Small_Commercial!I83+StdO_Customers_Lighting!I83</f>
        <v>87893</v>
      </c>
      <c r="J83" s="11">
        <f>StdO_Customers_Residential!J83+StdO_Customers_Small_Commercial!J83+StdO_Customers_Lighting!J83</f>
        <v>90352</v>
      </c>
      <c r="K83" s="11">
        <f>StdO_Customers_Residential!K83+StdO_Customers_Small_Commercial!K83+StdO_Customers_Lighting!K83</f>
        <v>92107</v>
      </c>
      <c r="L83" s="11">
        <f>StdO_Customers_Residential!L83+StdO_Customers_Small_Commercial!L83+StdO_Customers_Lighting!L83</f>
        <v>91958</v>
      </c>
      <c r="M83" s="11">
        <f>StdO_Customers_Residential!M83+StdO_Customers_Small_Commercial!M83+StdO_Customers_Lighting!M83</f>
        <v>88073</v>
      </c>
      <c r="N83" s="11">
        <f>StdO_Customers_Residential!N83+StdO_Customers_Small_Commercial!N83+StdO_Customers_Lighting!N83</f>
        <v>83482</v>
      </c>
      <c r="O83" s="11">
        <f>StdO_Customers_Residential!O83+StdO_Customers_Small_Commercial!O83+StdO_Customers_Lighting!O83</f>
        <v>83795</v>
      </c>
      <c r="P83" s="11">
        <f>StdO_Customers_Residential!P83+StdO_Customers_Small_Commercial!P83+StdO_Customers_Lighting!P83</f>
        <v>86122</v>
      </c>
      <c r="Q83" s="11">
        <f>StdO_Customers_Residential!Q83+StdO_Customers_Small_Commercial!Q83+StdO_Customers_Lighting!Q83</f>
        <v>91663</v>
      </c>
      <c r="R83" s="11">
        <f>StdO_Customers_Residential!R83+StdO_Customers_Small_Commercial!R83+StdO_Customers_Lighting!R83</f>
        <v>98462</v>
      </c>
      <c r="S83" s="11">
        <f>StdO_Customers_Residential!S83+StdO_Customers_Small_Commercial!S83+StdO_Customers_Lighting!S83</f>
        <v>106916</v>
      </c>
      <c r="T83" s="11">
        <f>StdO_Customers_Residential!T83+StdO_Customers_Small_Commercial!T83+StdO_Customers_Lighting!T83</f>
        <v>112211</v>
      </c>
      <c r="U83" s="11">
        <f>StdO_Customers_Residential!U83+StdO_Customers_Small_Commercial!U83+StdO_Customers_Lighting!U83</f>
        <v>114767</v>
      </c>
      <c r="V83" s="11">
        <f>StdO_Customers_Residential!V83+StdO_Customers_Small_Commercial!V83+StdO_Customers_Lighting!V83</f>
        <v>109183</v>
      </c>
      <c r="W83" s="11">
        <f>StdO_Customers_Residential!W83+StdO_Customers_Small_Commercial!W83+StdO_Customers_Lighting!W83</f>
        <v>95385</v>
      </c>
      <c r="X83" s="11">
        <f>StdO_Customers_Residential!X83+StdO_Customers_Small_Commercial!X83+StdO_Customers_Lighting!X83</f>
        <v>82802</v>
      </c>
      <c r="Y83" s="11">
        <f>StdO_Customers_Residential!Y83+StdO_Customers_Small_Commercial!Y83+StdO_Customers_Lighting!Y83</f>
        <v>74186</v>
      </c>
      <c r="Z83" s="11">
        <f>StdO_Customers_Residential!Z83+StdO_Customers_Small_Commercial!Z83+StdO_Customers_Lighting!Z83</f>
        <v>0</v>
      </c>
      <c r="AA83" s="2">
        <f>IFERROR(INDEX('Holiday Schedule'!$D$3:$D$24,MATCH(Total_StdO_Customers!A83,'Holiday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2100292</v>
      </c>
      <c r="AE83" s="5">
        <f t="shared" si="11"/>
        <v>2100292</v>
      </c>
      <c r="AG83" s="2">
        <f t="shared" si="12"/>
        <v>3</v>
      </c>
      <c r="AH83" s="2">
        <f t="shared" si="13"/>
        <v>2025</v>
      </c>
      <c r="AJ83" s="5">
        <f t="shared" si="14"/>
        <v>114767</v>
      </c>
      <c r="AK83" s="2">
        <f t="shared" si="15"/>
        <v>20</v>
      </c>
    </row>
    <row r="84" spans="1:37">
      <c r="A84" s="4">
        <v>45733</v>
      </c>
      <c r="B84" s="11">
        <f>StdO_Customers_Residential!B84+StdO_Customers_Small_Commercial!B84+StdO_Customers_Lighting!B84</f>
        <v>68338</v>
      </c>
      <c r="C84" s="11">
        <f>StdO_Customers_Residential!C84+StdO_Customers_Small_Commercial!C84+StdO_Customers_Lighting!C84</f>
        <v>65634</v>
      </c>
      <c r="D84" s="11">
        <f>StdO_Customers_Residential!D84+StdO_Customers_Small_Commercial!D84+StdO_Customers_Lighting!D84</f>
        <v>64872</v>
      </c>
      <c r="E84" s="11">
        <f>StdO_Customers_Residential!E84+StdO_Customers_Small_Commercial!E84+StdO_Customers_Lighting!E84</f>
        <v>64781</v>
      </c>
      <c r="F84" s="11">
        <f>StdO_Customers_Residential!F84+StdO_Customers_Small_Commercial!F84+StdO_Customers_Lighting!F84</f>
        <v>67460</v>
      </c>
      <c r="G84" s="11">
        <f>StdO_Customers_Residential!G84+StdO_Customers_Small_Commercial!G84+StdO_Customers_Lighting!G84</f>
        <v>76093</v>
      </c>
      <c r="H84" s="11">
        <f>StdO_Customers_Residential!H84+StdO_Customers_Small_Commercial!H84+StdO_Customers_Lighting!H84</f>
        <v>91586</v>
      </c>
      <c r="I84" s="11">
        <f>StdO_Customers_Residential!I84+StdO_Customers_Small_Commercial!I84+StdO_Customers_Lighting!I84</f>
        <v>98767</v>
      </c>
      <c r="J84" s="11">
        <f>StdO_Customers_Residential!J84+StdO_Customers_Small_Commercial!J84+StdO_Customers_Lighting!J84</f>
        <v>97914</v>
      </c>
      <c r="K84" s="11">
        <f>StdO_Customers_Residential!K84+StdO_Customers_Small_Commercial!K84+StdO_Customers_Lighting!K84</f>
        <v>98308</v>
      </c>
      <c r="L84" s="11">
        <f>StdO_Customers_Residential!L84+StdO_Customers_Small_Commercial!L84+StdO_Customers_Lighting!L84</f>
        <v>94218</v>
      </c>
      <c r="M84" s="11">
        <f>StdO_Customers_Residential!M84+StdO_Customers_Small_Commercial!M84+StdO_Customers_Lighting!M84</f>
        <v>91263</v>
      </c>
      <c r="N84" s="11">
        <f>StdO_Customers_Residential!N84+StdO_Customers_Small_Commercial!N84+StdO_Customers_Lighting!N84</f>
        <v>88929</v>
      </c>
      <c r="O84" s="11">
        <f>StdO_Customers_Residential!O84+StdO_Customers_Small_Commercial!O84+StdO_Customers_Lighting!O84</f>
        <v>86776</v>
      </c>
      <c r="P84" s="11">
        <f>StdO_Customers_Residential!P84+StdO_Customers_Small_Commercial!P84+StdO_Customers_Lighting!P84</f>
        <v>89145</v>
      </c>
      <c r="Q84" s="11">
        <f>StdO_Customers_Residential!Q84+StdO_Customers_Small_Commercial!Q84+StdO_Customers_Lighting!Q84</f>
        <v>93715</v>
      </c>
      <c r="R84" s="11">
        <f>StdO_Customers_Residential!R84+StdO_Customers_Small_Commercial!R84+StdO_Customers_Lighting!R84</f>
        <v>98902</v>
      </c>
      <c r="S84" s="11">
        <f>StdO_Customers_Residential!S84+StdO_Customers_Small_Commercial!S84+StdO_Customers_Lighting!S84</f>
        <v>108307</v>
      </c>
      <c r="T84" s="11">
        <f>StdO_Customers_Residential!T84+StdO_Customers_Small_Commercial!T84+StdO_Customers_Lighting!T84</f>
        <v>111044</v>
      </c>
      <c r="U84" s="11">
        <f>StdO_Customers_Residential!U84+StdO_Customers_Small_Commercial!U84+StdO_Customers_Lighting!U84</f>
        <v>112965</v>
      </c>
      <c r="V84" s="11">
        <f>StdO_Customers_Residential!V84+StdO_Customers_Small_Commercial!V84+StdO_Customers_Lighting!V84</f>
        <v>107170</v>
      </c>
      <c r="W84" s="11">
        <f>StdO_Customers_Residential!W84+StdO_Customers_Small_Commercial!W84+StdO_Customers_Lighting!W84</f>
        <v>97917</v>
      </c>
      <c r="X84" s="11">
        <f>StdO_Customers_Residential!X84+StdO_Customers_Small_Commercial!X84+StdO_Customers_Lighting!X84</f>
        <v>85331</v>
      </c>
      <c r="Y84" s="11">
        <f>StdO_Customers_Residential!Y84+StdO_Customers_Small_Commercial!Y84+StdO_Customers_Lighting!Y84</f>
        <v>78233</v>
      </c>
      <c r="Z84" s="11">
        <f>StdO_Customers_Residential!Z84+StdO_Customers_Small_Commercial!Z84+StdO_Customers_Lighting!Z84</f>
        <v>0</v>
      </c>
      <c r="AA84" s="2">
        <f>IFERROR(INDEX('Holiday Schedule'!$D$3:$D$24,MATCH(Total_StdO_Customers!A84,'Holiday Schedule'!$C$3:$C$24,0)),0)</f>
        <v>0</v>
      </c>
      <c r="AB84" s="2">
        <f t="shared" si="8"/>
        <v>2</v>
      </c>
      <c r="AC84" s="2">
        <f t="shared" si="9"/>
        <v>1560671</v>
      </c>
      <c r="AD84" s="5">
        <f t="shared" si="10"/>
        <v>576997</v>
      </c>
      <c r="AE84" s="5">
        <f t="shared" si="11"/>
        <v>2137668</v>
      </c>
      <c r="AG84" s="2">
        <f t="shared" si="12"/>
        <v>3</v>
      </c>
      <c r="AH84" s="2">
        <f t="shared" si="13"/>
        <v>2025</v>
      </c>
      <c r="AJ84" s="5">
        <f t="shared" si="14"/>
        <v>112965</v>
      </c>
      <c r="AK84" s="2">
        <f t="shared" si="15"/>
        <v>20</v>
      </c>
    </row>
    <row r="85" spans="1:37">
      <c r="A85" s="4">
        <v>45734</v>
      </c>
      <c r="B85" s="11">
        <f>StdO_Customers_Residential!B85+StdO_Customers_Small_Commercial!B85+StdO_Customers_Lighting!B85</f>
        <v>73824</v>
      </c>
      <c r="C85" s="11">
        <f>StdO_Customers_Residential!C85+StdO_Customers_Small_Commercial!C85+StdO_Customers_Lighting!C85</f>
        <v>71483</v>
      </c>
      <c r="D85" s="11">
        <f>StdO_Customers_Residential!D85+StdO_Customers_Small_Commercial!D85+StdO_Customers_Lighting!D85</f>
        <v>70936</v>
      </c>
      <c r="E85" s="11">
        <f>StdO_Customers_Residential!E85+StdO_Customers_Small_Commercial!E85+StdO_Customers_Lighting!E85</f>
        <v>72680</v>
      </c>
      <c r="F85" s="11">
        <f>StdO_Customers_Residential!F85+StdO_Customers_Small_Commercial!F85+StdO_Customers_Lighting!F85</f>
        <v>76464</v>
      </c>
      <c r="G85" s="11">
        <f>StdO_Customers_Residential!G85+StdO_Customers_Small_Commercial!G85+StdO_Customers_Lighting!G85</f>
        <v>85219</v>
      </c>
      <c r="H85" s="11">
        <f>StdO_Customers_Residential!H85+StdO_Customers_Small_Commercial!H85+StdO_Customers_Lighting!H85</f>
        <v>101604</v>
      </c>
      <c r="I85" s="11">
        <f>StdO_Customers_Residential!I85+StdO_Customers_Small_Commercial!I85+StdO_Customers_Lighting!I85</f>
        <v>104275</v>
      </c>
      <c r="J85" s="11">
        <f>StdO_Customers_Residential!J85+StdO_Customers_Small_Commercial!J85+StdO_Customers_Lighting!J85</f>
        <v>95934</v>
      </c>
      <c r="K85" s="11">
        <f>StdO_Customers_Residential!K85+StdO_Customers_Small_Commercial!K85+StdO_Customers_Lighting!K85</f>
        <v>86266</v>
      </c>
      <c r="L85" s="11">
        <f>StdO_Customers_Residential!L85+StdO_Customers_Small_Commercial!L85+StdO_Customers_Lighting!L85</f>
        <v>75676</v>
      </c>
      <c r="M85" s="11">
        <f>StdO_Customers_Residential!M85+StdO_Customers_Small_Commercial!M85+StdO_Customers_Lighting!M85</f>
        <v>67706</v>
      </c>
      <c r="N85" s="11">
        <f>StdO_Customers_Residential!N85+StdO_Customers_Small_Commercial!N85+StdO_Customers_Lighting!N85</f>
        <v>59972</v>
      </c>
      <c r="O85" s="11">
        <f>StdO_Customers_Residential!O85+StdO_Customers_Small_Commercial!O85+StdO_Customers_Lighting!O85</f>
        <v>55408</v>
      </c>
      <c r="P85" s="11">
        <f>StdO_Customers_Residential!P85+StdO_Customers_Small_Commercial!P85+StdO_Customers_Lighting!P85</f>
        <v>60243</v>
      </c>
      <c r="Q85" s="11">
        <f>StdO_Customers_Residential!Q85+StdO_Customers_Small_Commercial!Q85+StdO_Customers_Lighting!Q85</f>
        <v>70823</v>
      </c>
      <c r="R85" s="11">
        <f>StdO_Customers_Residential!R85+StdO_Customers_Small_Commercial!R85+StdO_Customers_Lighting!R85</f>
        <v>85826</v>
      </c>
      <c r="S85" s="11">
        <f>StdO_Customers_Residential!S85+StdO_Customers_Small_Commercial!S85+StdO_Customers_Lighting!S85</f>
        <v>100946</v>
      </c>
      <c r="T85" s="11">
        <f>StdO_Customers_Residential!T85+StdO_Customers_Small_Commercial!T85+StdO_Customers_Lighting!T85</f>
        <v>110683</v>
      </c>
      <c r="U85" s="11">
        <f>StdO_Customers_Residential!U85+StdO_Customers_Small_Commercial!U85+StdO_Customers_Lighting!U85</f>
        <v>120774</v>
      </c>
      <c r="V85" s="11">
        <f>StdO_Customers_Residential!V85+StdO_Customers_Small_Commercial!V85+StdO_Customers_Lighting!V85</f>
        <v>116587</v>
      </c>
      <c r="W85" s="11">
        <f>StdO_Customers_Residential!W85+StdO_Customers_Small_Commercial!W85+StdO_Customers_Lighting!W85</f>
        <v>105947</v>
      </c>
      <c r="X85" s="11">
        <f>StdO_Customers_Residential!X85+StdO_Customers_Small_Commercial!X85+StdO_Customers_Lighting!X85</f>
        <v>92845</v>
      </c>
      <c r="Y85" s="11">
        <f>StdO_Customers_Residential!Y85+StdO_Customers_Small_Commercial!Y85+StdO_Customers_Lighting!Y85</f>
        <v>85343</v>
      </c>
      <c r="Z85" s="11">
        <f>StdO_Customers_Residential!Z85+StdO_Customers_Small_Commercial!Z85+StdO_Customers_Lighting!Z85</f>
        <v>0</v>
      </c>
      <c r="AA85" s="2">
        <f>IFERROR(INDEX('Holiday Schedule'!$D$3:$D$24,MATCH(Total_StdO_Customers!A85,'Holiday Schedule'!$C$3:$C$24,0)),0)</f>
        <v>0</v>
      </c>
      <c r="AB85" s="2">
        <f t="shared" si="8"/>
        <v>3</v>
      </c>
      <c r="AC85" s="2">
        <f t="shared" si="9"/>
        <v>1409911</v>
      </c>
      <c r="AD85" s="5">
        <f t="shared" si="10"/>
        <v>637553</v>
      </c>
      <c r="AE85" s="5">
        <f t="shared" si="11"/>
        <v>2047464</v>
      </c>
      <c r="AG85" s="2">
        <f t="shared" si="12"/>
        <v>3</v>
      </c>
      <c r="AH85" s="2">
        <f t="shared" si="13"/>
        <v>2025</v>
      </c>
      <c r="AJ85" s="5">
        <f t="shared" si="14"/>
        <v>120774</v>
      </c>
      <c r="AK85" s="2">
        <f t="shared" si="15"/>
        <v>20</v>
      </c>
    </row>
    <row r="86" spans="1:37">
      <c r="A86" s="4">
        <v>45735</v>
      </c>
      <c r="B86" s="11">
        <f>StdO_Customers_Residential!B86+StdO_Customers_Small_Commercial!B86+StdO_Customers_Lighting!B86</f>
        <v>80073</v>
      </c>
      <c r="C86" s="11">
        <f>StdO_Customers_Residential!C86+StdO_Customers_Small_Commercial!C86+StdO_Customers_Lighting!C86</f>
        <v>77902</v>
      </c>
      <c r="D86" s="11">
        <f>StdO_Customers_Residential!D86+StdO_Customers_Small_Commercial!D86+StdO_Customers_Lighting!D86</f>
        <v>77728</v>
      </c>
      <c r="E86" s="11">
        <f>StdO_Customers_Residential!E86+StdO_Customers_Small_Commercial!E86+StdO_Customers_Lighting!E86</f>
        <v>78969</v>
      </c>
      <c r="F86" s="11">
        <f>StdO_Customers_Residential!F86+StdO_Customers_Small_Commercial!F86+StdO_Customers_Lighting!F86</f>
        <v>81807</v>
      </c>
      <c r="G86" s="11">
        <f>StdO_Customers_Residential!G86+StdO_Customers_Small_Commercial!G86+StdO_Customers_Lighting!G86</f>
        <v>90662</v>
      </c>
      <c r="H86" s="11">
        <f>StdO_Customers_Residential!H86+StdO_Customers_Small_Commercial!H86+StdO_Customers_Lighting!H86</f>
        <v>103419</v>
      </c>
      <c r="I86" s="11">
        <f>StdO_Customers_Residential!I86+StdO_Customers_Small_Commercial!I86+StdO_Customers_Lighting!I86</f>
        <v>111712</v>
      </c>
      <c r="J86" s="11">
        <f>StdO_Customers_Residential!J86+StdO_Customers_Small_Commercial!J86+StdO_Customers_Lighting!J86</f>
        <v>99095</v>
      </c>
      <c r="K86" s="11">
        <f>StdO_Customers_Residential!K86+StdO_Customers_Small_Commercial!K86+StdO_Customers_Lighting!K86</f>
        <v>89251</v>
      </c>
      <c r="L86" s="11">
        <f>StdO_Customers_Residential!L86+StdO_Customers_Small_Commercial!L86+StdO_Customers_Lighting!L86</f>
        <v>76206</v>
      </c>
      <c r="M86" s="11">
        <f>StdO_Customers_Residential!M86+StdO_Customers_Small_Commercial!M86+StdO_Customers_Lighting!M86</f>
        <v>62373</v>
      </c>
      <c r="N86" s="11">
        <f>StdO_Customers_Residential!N86+StdO_Customers_Small_Commercial!N86+StdO_Customers_Lighting!N86</f>
        <v>45792</v>
      </c>
      <c r="O86" s="11">
        <f>StdO_Customers_Residential!O86+StdO_Customers_Small_Commercial!O86+StdO_Customers_Lighting!O86</f>
        <v>37227</v>
      </c>
      <c r="P86" s="11">
        <f>StdO_Customers_Residential!P86+StdO_Customers_Small_Commercial!P86+StdO_Customers_Lighting!P86</f>
        <v>34895</v>
      </c>
      <c r="Q86" s="11">
        <f>StdO_Customers_Residential!Q86+StdO_Customers_Small_Commercial!Q86+StdO_Customers_Lighting!Q86</f>
        <v>39126</v>
      </c>
      <c r="R86" s="11">
        <f>StdO_Customers_Residential!R86+StdO_Customers_Small_Commercial!R86+StdO_Customers_Lighting!R86</f>
        <v>56381</v>
      </c>
      <c r="S86" s="11">
        <f>StdO_Customers_Residential!S86+StdO_Customers_Small_Commercial!S86+StdO_Customers_Lighting!S86</f>
        <v>85712</v>
      </c>
      <c r="T86" s="11">
        <f>StdO_Customers_Residential!T86+StdO_Customers_Small_Commercial!T86+StdO_Customers_Lighting!T86</f>
        <v>104299</v>
      </c>
      <c r="U86" s="11">
        <f>StdO_Customers_Residential!U86+StdO_Customers_Small_Commercial!U86+StdO_Customers_Lighting!U86</f>
        <v>113496</v>
      </c>
      <c r="V86" s="11">
        <f>StdO_Customers_Residential!V86+StdO_Customers_Small_Commercial!V86+StdO_Customers_Lighting!V86</f>
        <v>110283</v>
      </c>
      <c r="W86" s="11">
        <f>StdO_Customers_Residential!W86+StdO_Customers_Small_Commercial!W86+StdO_Customers_Lighting!W86</f>
        <v>100214</v>
      </c>
      <c r="X86" s="11">
        <f>StdO_Customers_Residential!X86+StdO_Customers_Small_Commercial!X86+StdO_Customers_Lighting!X86</f>
        <v>86912</v>
      </c>
      <c r="Y86" s="11">
        <f>StdO_Customers_Residential!Y86+StdO_Customers_Small_Commercial!Y86+StdO_Customers_Lighting!Y86</f>
        <v>79382</v>
      </c>
      <c r="Z86" s="11">
        <f>StdO_Customers_Residential!Z86+StdO_Customers_Small_Commercial!Z86+StdO_Customers_Lighting!Z86</f>
        <v>0</v>
      </c>
      <c r="AA86" s="2">
        <f>IFERROR(INDEX('Holiday Schedule'!$D$3:$D$24,MATCH(Total_StdO_Customers!A86,'Holiday Schedule'!$C$3:$C$24,0)),0)</f>
        <v>0</v>
      </c>
      <c r="AB86" s="2">
        <f t="shared" si="8"/>
        <v>4</v>
      </c>
      <c r="AC86" s="2">
        <f t="shared" si="9"/>
        <v>1252974</v>
      </c>
      <c r="AD86" s="5">
        <f t="shared" si="10"/>
        <v>669942</v>
      </c>
      <c r="AE86" s="5">
        <f t="shared" si="11"/>
        <v>1922916</v>
      </c>
      <c r="AG86" s="2">
        <f t="shared" si="12"/>
        <v>3</v>
      </c>
      <c r="AH86" s="2">
        <f t="shared" si="13"/>
        <v>2025</v>
      </c>
      <c r="AJ86" s="5">
        <f t="shared" si="14"/>
        <v>113496</v>
      </c>
      <c r="AK86" s="2">
        <f t="shared" si="15"/>
        <v>20</v>
      </c>
    </row>
    <row r="87" spans="1:37">
      <c r="A87" s="4">
        <v>45736</v>
      </c>
      <c r="B87" s="11">
        <f>StdO_Customers_Residential!B87+StdO_Customers_Small_Commercial!B87+StdO_Customers_Lighting!B87</f>
        <v>74139</v>
      </c>
      <c r="C87" s="11">
        <f>StdO_Customers_Residential!C87+StdO_Customers_Small_Commercial!C87+StdO_Customers_Lighting!C87</f>
        <v>71567</v>
      </c>
      <c r="D87" s="11">
        <f>StdO_Customers_Residential!D87+StdO_Customers_Small_Commercial!D87+StdO_Customers_Lighting!D87</f>
        <v>70372</v>
      </c>
      <c r="E87" s="11">
        <f>StdO_Customers_Residential!E87+StdO_Customers_Small_Commercial!E87+StdO_Customers_Lighting!E87</f>
        <v>72030</v>
      </c>
      <c r="F87" s="11">
        <f>StdO_Customers_Residential!F87+StdO_Customers_Small_Commercial!F87+StdO_Customers_Lighting!F87</f>
        <v>74883</v>
      </c>
      <c r="G87" s="11">
        <f>StdO_Customers_Residential!G87+StdO_Customers_Small_Commercial!G87+StdO_Customers_Lighting!G87</f>
        <v>83436</v>
      </c>
      <c r="H87" s="11">
        <f>StdO_Customers_Residential!H87+StdO_Customers_Small_Commercial!H87+StdO_Customers_Lighting!H87</f>
        <v>98569</v>
      </c>
      <c r="I87" s="11">
        <f>StdO_Customers_Residential!I87+StdO_Customers_Small_Commercial!I87+StdO_Customers_Lighting!I87</f>
        <v>104262</v>
      </c>
      <c r="J87" s="11">
        <f>StdO_Customers_Residential!J87+StdO_Customers_Small_Commercial!J87+StdO_Customers_Lighting!J87</f>
        <v>98042</v>
      </c>
      <c r="K87" s="11">
        <f>StdO_Customers_Residential!K87+StdO_Customers_Small_Commercial!K87+StdO_Customers_Lighting!K87</f>
        <v>92262</v>
      </c>
      <c r="L87" s="11">
        <f>StdO_Customers_Residential!L87+StdO_Customers_Small_Commercial!L87+StdO_Customers_Lighting!L87</f>
        <v>87836</v>
      </c>
      <c r="M87" s="11">
        <f>StdO_Customers_Residential!M87+StdO_Customers_Small_Commercial!M87+StdO_Customers_Lighting!M87</f>
        <v>80008</v>
      </c>
      <c r="N87" s="11">
        <f>StdO_Customers_Residential!N87+StdO_Customers_Small_Commercial!N87+StdO_Customers_Lighting!N87</f>
        <v>75728</v>
      </c>
      <c r="O87" s="11">
        <f>StdO_Customers_Residential!O87+StdO_Customers_Small_Commercial!O87+StdO_Customers_Lighting!O87</f>
        <v>72884</v>
      </c>
      <c r="P87" s="11">
        <f>StdO_Customers_Residential!P87+StdO_Customers_Small_Commercial!P87+StdO_Customers_Lighting!P87</f>
        <v>75951</v>
      </c>
      <c r="Q87" s="11">
        <f>StdO_Customers_Residential!Q87+StdO_Customers_Small_Commercial!Q87+StdO_Customers_Lighting!Q87</f>
        <v>82081</v>
      </c>
      <c r="R87" s="11">
        <f>StdO_Customers_Residential!R87+StdO_Customers_Small_Commercial!R87+StdO_Customers_Lighting!R87</f>
        <v>92158</v>
      </c>
      <c r="S87" s="11">
        <f>StdO_Customers_Residential!S87+StdO_Customers_Small_Commercial!S87+StdO_Customers_Lighting!S87</f>
        <v>105017</v>
      </c>
      <c r="T87" s="11">
        <f>StdO_Customers_Residential!T87+StdO_Customers_Small_Commercial!T87+StdO_Customers_Lighting!T87</f>
        <v>113242</v>
      </c>
      <c r="U87" s="11">
        <f>StdO_Customers_Residential!U87+StdO_Customers_Small_Commercial!U87+StdO_Customers_Lighting!U87</f>
        <v>116809</v>
      </c>
      <c r="V87" s="11">
        <f>StdO_Customers_Residential!V87+StdO_Customers_Small_Commercial!V87+StdO_Customers_Lighting!V87</f>
        <v>111440</v>
      </c>
      <c r="W87" s="11">
        <f>StdO_Customers_Residential!W87+StdO_Customers_Small_Commercial!W87+StdO_Customers_Lighting!W87</f>
        <v>100272</v>
      </c>
      <c r="X87" s="11">
        <f>StdO_Customers_Residential!X87+StdO_Customers_Small_Commercial!X87+StdO_Customers_Lighting!X87</f>
        <v>87112</v>
      </c>
      <c r="Y87" s="11">
        <f>StdO_Customers_Residential!Y87+StdO_Customers_Small_Commercial!Y87+StdO_Customers_Lighting!Y87</f>
        <v>78767</v>
      </c>
      <c r="Z87" s="11">
        <f>StdO_Customers_Residential!Z87+StdO_Customers_Small_Commercial!Z87+StdO_Customers_Lighting!Z87</f>
        <v>0</v>
      </c>
      <c r="AA87" s="2">
        <f>IFERROR(INDEX('Holiday Schedule'!$D$3:$D$24,MATCH(Total_StdO_Customers!A87,'Holiday Schedule'!$C$3:$C$24,0)),0)</f>
        <v>0</v>
      </c>
      <c r="AB87" s="2">
        <f t="shared" si="8"/>
        <v>5</v>
      </c>
      <c r="AC87" s="2">
        <f t="shared" si="9"/>
        <v>1495104</v>
      </c>
      <c r="AD87" s="5">
        <f t="shared" si="10"/>
        <v>623763</v>
      </c>
      <c r="AE87" s="5">
        <f t="shared" si="11"/>
        <v>2118867</v>
      </c>
      <c r="AG87" s="2">
        <f t="shared" si="12"/>
        <v>3</v>
      </c>
      <c r="AH87" s="2">
        <f t="shared" si="13"/>
        <v>2025</v>
      </c>
      <c r="AJ87" s="5">
        <f t="shared" si="14"/>
        <v>116809</v>
      </c>
      <c r="AK87" s="2">
        <f t="shared" si="15"/>
        <v>20</v>
      </c>
    </row>
    <row r="88" spans="1:37">
      <c r="A88" s="4">
        <v>45737</v>
      </c>
      <c r="B88" s="11">
        <f>StdO_Customers_Residential!B88+StdO_Customers_Small_Commercial!B88+StdO_Customers_Lighting!B88</f>
        <v>74717</v>
      </c>
      <c r="C88" s="11">
        <f>StdO_Customers_Residential!C88+StdO_Customers_Small_Commercial!C88+StdO_Customers_Lighting!C88</f>
        <v>70754</v>
      </c>
      <c r="D88" s="11">
        <f>StdO_Customers_Residential!D88+StdO_Customers_Small_Commercial!D88+StdO_Customers_Lighting!D88</f>
        <v>70334</v>
      </c>
      <c r="E88" s="11">
        <f>StdO_Customers_Residential!E88+StdO_Customers_Small_Commercial!E88+StdO_Customers_Lighting!E88</f>
        <v>71175</v>
      </c>
      <c r="F88" s="11">
        <f>StdO_Customers_Residential!F88+StdO_Customers_Small_Commercial!F88+StdO_Customers_Lighting!F88</f>
        <v>73652</v>
      </c>
      <c r="G88" s="11">
        <f>StdO_Customers_Residential!G88+StdO_Customers_Small_Commercial!G88+StdO_Customers_Lighting!G88</f>
        <v>82086</v>
      </c>
      <c r="H88" s="11">
        <f>StdO_Customers_Residential!H88+StdO_Customers_Small_Commercial!H88+StdO_Customers_Lighting!H88</f>
        <v>96746</v>
      </c>
      <c r="I88" s="11">
        <f>StdO_Customers_Residential!I88+StdO_Customers_Small_Commercial!I88+StdO_Customers_Lighting!I88</f>
        <v>103754</v>
      </c>
      <c r="J88" s="11">
        <f>StdO_Customers_Residential!J88+StdO_Customers_Small_Commercial!J88+StdO_Customers_Lighting!J88</f>
        <v>101745</v>
      </c>
      <c r="K88" s="11">
        <f>StdO_Customers_Residential!K88+StdO_Customers_Small_Commercial!K88+StdO_Customers_Lighting!K88</f>
        <v>98759</v>
      </c>
      <c r="L88" s="11">
        <f>StdO_Customers_Residential!L88+StdO_Customers_Small_Commercial!L88+StdO_Customers_Lighting!L88</f>
        <v>100724</v>
      </c>
      <c r="M88" s="11">
        <f>StdO_Customers_Residential!M88+StdO_Customers_Small_Commercial!M88+StdO_Customers_Lighting!M88</f>
        <v>96291</v>
      </c>
      <c r="N88" s="11">
        <f>StdO_Customers_Residential!N88+StdO_Customers_Small_Commercial!N88+StdO_Customers_Lighting!N88</f>
        <v>95679</v>
      </c>
      <c r="O88" s="11">
        <f>StdO_Customers_Residential!O88+StdO_Customers_Small_Commercial!O88+StdO_Customers_Lighting!O88</f>
        <v>94527</v>
      </c>
      <c r="P88" s="11">
        <f>StdO_Customers_Residential!P88+StdO_Customers_Small_Commercial!P88+StdO_Customers_Lighting!P88</f>
        <v>94404</v>
      </c>
      <c r="Q88" s="11">
        <f>StdO_Customers_Residential!Q88+StdO_Customers_Small_Commercial!Q88+StdO_Customers_Lighting!Q88</f>
        <v>98722</v>
      </c>
      <c r="R88" s="11">
        <f>StdO_Customers_Residential!R88+StdO_Customers_Small_Commercial!R88+StdO_Customers_Lighting!R88</f>
        <v>106256</v>
      </c>
      <c r="S88" s="11">
        <f>StdO_Customers_Residential!S88+StdO_Customers_Small_Commercial!S88+StdO_Customers_Lighting!S88</f>
        <v>115439</v>
      </c>
      <c r="T88" s="11">
        <f>StdO_Customers_Residential!T88+StdO_Customers_Small_Commercial!T88+StdO_Customers_Lighting!T88</f>
        <v>118585</v>
      </c>
      <c r="U88" s="11">
        <f>StdO_Customers_Residential!U88+StdO_Customers_Small_Commercial!U88+StdO_Customers_Lighting!U88</f>
        <v>122014</v>
      </c>
      <c r="V88" s="11">
        <f>StdO_Customers_Residential!V88+StdO_Customers_Small_Commercial!V88+StdO_Customers_Lighting!V88</f>
        <v>116693</v>
      </c>
      <c r="W88" s="11">
        <f>StdO_Customers_Residential!W88+StdO_Customers_Small_Commercial!W88+StdO_Customers_Lighting!W88</f>
        <v>107359</v>
      </c>
      <c r="X88" s="11">
        <f>StdO_Customers_Residential!X88+StdO_Customers_Small_Commercial!X88+StdO_Customers_Lighting!X88</f>
        <v>94826</v>
      </c>
      <c r="Y88" s="11">
        <f>StdO_Customers_Residential!Y88+StdO_Customers_Small_Commercial!Y88+StdO_Customers_Lighting!Y88</f>
        <v>87745</v>
      </c>
      <c r="Z88" s="11">
        <f>StdO_Customers_Residential!Z88+StdO_Customers_Small_Commercial!Z88+StdO_Customers_Lighting!Z88</f>
        <v>0</v>
      </c>
      <c r="AA88" s="2">
        <f>IFERROR(INDEX('Holiday Schedule'!$D$3:$D$24,MATCH(Total_StdO_Customers!A88,'Holiday Schedule'!$C$3:$C$24,0)),0)</f>
        <v>0</v>
      </c>
      <c r="AB88" s="2">
        <f t="shared" si="8"/>
        <v>6</v>
      </c>
      <c r="AC88" s="2">
        <f t="shared" si="9"/>
        <v>1665777</v>
      </c>
      <c r="AD88" s="5">
        <f t="shared" si="10"/>
        <v>627209</v>
      </c>
      <c r="AE88" s="5">
        <f t="shared" si="11"/>
        <v>2292986</v>
      </c>
      <c r="AG88" s="2">
        <f t="shared" si="12"/>
        <v>3</v>
      </c>
      <c r="AH88" s="2">
        <f t="shared" si="13"/>
        <v>2025</v>
      </c>
      <c r="AJ88" s="5">
        <f t="shared" si="14"/>
        <v>122014</v>
      </c>
      <c r="AK88" s="2">
        <f t="shared" si="15"/>
        <v>20</v>
      </c>
    </row>
    <row r="89" spans="1:37">
      <c r="A89" s="4">
        <v>45738</v>
      </c>
      <c r="B89" s="11">
        <f>StdO_Customers_Residential!B89+StdO_Customers_Small_Commercial!B89+StdO_Customers_Lighting!B89</f>
        <v>82383</v>
      </c>
      <c r="C89" s="11">
        <f>StdO_Customers_Residential!C89+StdO_Customers_Small_Commercial!C89+StdO_Customers_Lighting!C89</f>
        <v>76274</v>
      </c>
      <c r="D89" s="11">
        <f>StdO_Customers_Residential!D89+StdO_Customers_Small_Commercial!D89+StdO_Customers_Lighting!D89</f>
        <v>77795</v>
      </c>
      <c r="E89" s="11">
        <f>StdO_Customers_Residential!E89+StdO_Customers_Small_Commercial!E89+StdO_Customers_Lighting!E89</f>
        <v>77847</v>
      </c>
      <c r="F89" s="11">
        <f>StdO_Customers_Residential!F89+StdO_Customers_Small_Commercial!F89+StdO_Customers_Lighting!F89</f>
        <v>79475</v>
      </c>
      <c r="G89" s="11">
        <f>StdO_Customers_Residential!G89+StdO_Customers_Small_Commercial!G89+StdO_Customers_Lighting!G89</f>
        <v>83016</v>
      </c>
      <c r="H89" s="11">
        <f>StdO_Customers_Residential!H89+StdO_Customers_Small_Commercial!H89+StdO_Customers_Lighting!H89</f>
        <v>91528</v>
      </c>
      <c r="I89" s="11">
        <f>StdO_Customers_Residential!I89+StdO_Customers_Small_Commercial!I89+StdO_Customers_Lighting!I89</f>
        <v>90777</v>
      </c>
      <c r="J89" s="11">
        <f>StdO_Customers_Residential!J89+StdO_Customers_Small_Commercial!J89+StdO_Customers_Lighting!J89</f>
        <v>72764</v>
      </c>
      <c r="K89" s="11">
        <f>StdO_Customers_Residential!K89+StdO_Customers_Small_Commercial!K89+StdO_Customers_Lighting!K89</f>
        <v>58682</v>
      </c>
      <c r="L89" s="11">
        <f>StdO_Customers_Residential!L89+StdO_Customers_Small_Commercial!L89+StdO_Customers_Lighting!L89</f>
        <v>46699</v>
      </c>
      <c r="M89" s="11">
        <f>StdO_Customers_Residential!M89+StdO_Customers_Small_Commercial!M89+StdO_Customers_Lighting!M89</f>
        <v>40732</v>
      </c>
      <c r="N89" s="11">
        <f>StdO_Customers_Residential!N89+StdO_Customers_Small_Commercial!N89+StdO_Customers_Lighting!N89</f>
        <v>35893</v>
      </c>
      <c r="O89" s="11">
        <f>StdO_Customers_Residential!O89+StdO_Customers_Small_Commercial!O89+StdO_Customers_Lighting!O89</f>
        <v>31210</v>
      </c>
      <c r="P89" s="11">
        <f>StdO_Customers_Residential!P89+StdO_Customers_Small_Commercial!P89+StdO_Customers_Lighting!P89</f>
        <v>28708</v>
      </c>
      <c r="Q89" s="11">
        <f>StdO_Customers_Residential!Q89+StdO_Customers_Small_Commercial!Q89+StdO_Customers_Lighting!Q89</f>
        <v>35178</v>
      </c>
      <c r="R89" s="11">
        <f>StdO_Customers_Residential!R89+StdO_Customers_Small_Commercial!R89+StdO_Customers_Lighting!R89</f>
        <v>56590</v>
      </c>
      <c r="S89" s="11">
        <f>StdO_Customers_Residential!S89+StdO_Customers_Small_Commercial!S89+StdO_Customers_Lighting!S89</f>
        <v>89175</v>
      </c>
      <c r="T89" s="11">
        <f>StdO_Customers_Residential!T89+StdO_Customers_Small_Commercial!T89+StdO_Customers_Lighting!T89</f>
        <v>104164</v>
      </c>
      <c r="U89" s="11">
        <f>StdO_Customers_Residential!U89+StdO_Customers_Small_Commercial!U89+StdO_Customers_Lighting!U89</f>
        <v>109585</v>
      </c>
      <c r="V89" s="11">
        <f>StdO_Customers_Residential!V89+StdO_Customers_Small_Commercial!V89+StdO_Customers_Lighting!V89</f>
        <v>105719</v>
      </c>
      <c r="W89" s="11">
        <f>StdO_Customers_Residential!W89+StdO_Customers_Small_Commercial!W89+StdO_Customers_Lighting!W89</f>
        <v>95066</v>
      </c>
      <c r="X89" s="11">
        <f>StdO_Customers_Residential!X89+StdO_Customers_Small_Commercial!X89+StdO_Customers_Lighting!X89</f>
        <v>85218</v>
      </c>
      <c r="Y89" s="11">
        <f>StdO_Customers_Residential!Y89+StdO_Customers_Small_Commercial!Y89+StdO_Customers_Lighting!Y89</f>
        <v>78282</v>
      </c>
      <c r="Z89" s="11">
        <f>StdO_Customers_Residential!Z89+StdO_Customers_Small_Commercial!Z89+StdO_Customers_Lighting!Z89</f>
        <v>0</v>
      </c>
      <c r="AA89" s="2">
        <f>IFERROR(INDEX('Holiday Schedule'!$D$3:$D$24,MATCH(Total_StdO_Customers!A89,'Holiday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1732760</v>
      </c>
      <c r="AE89" s="5">
        <f t="shared" si="11"/>
        <v>1732760</v>
      </c>
      <c r="AG89" s="2">
        <f t="shared" si="12"/>
        <v>3</v>
      </c>
      <c r="AH89" s="2">
        <f t="shared" si="13"/>
        <v>2025</v>
      </c>
      <c r="AJ89" s="5">
        <f t="shared" si="14"/>
        <v>109585</v>
      </c>
      <c r="AK89" s="2">
        <f t="shared" si="15"/>
        <v>20</v>
      </c>
    </row>
    <row r="90" spans="1:37">
      <c r="A90" s="4">
        <v>45739</v>
      </c>
      <c r="B90" s="11">
        <f>StdO_Customers_Residential!B90+StdO_Customers_Small_Commercial!B90+StdO_Customers_Lighting!B90</f>
        <v>73733</v>
      </c>
      <c r="C90" s="11">
        <f>StdO_Customers_Residential!C90+StdO_Customers_Small_Commercial!C90+StdO_Customers_Lighting!C90</f>
        <v>67779</v>
      </c>
      <c r="D90" s="11">
        <f>StdO_Customers_Residential!D90+StdO_Customers_Small_Commercial!D90+StdO_Customers_Lighting!D90</f>
        <v>70200</v>
      </c>
      <c r="E90" s="11">
        <f>StdO_Customers_Residential!E90+StdO_Customers_Small_Commercial!E90+StdO_Customers_Lighting!E90</f>
        <v>71316</v>
      </c>
      <c r="F90" s="11">
        <f>StdO_Customers_Residential!F90+StdO_Customers_Small_Commercial!F90+StdO_Customers_Lighting!F90</f>
        <v>74511</v>
      </c>
      <c r="G90" s="11">
        <f>StdO_Customers_Residential!G90+StdO_Customers_Small_Commercial!G90+StdO_Customers_Lighting!G90</f>
        <v>79536</v>
      </c>
      <c r="H90" s="11">
        <f>StdO_Customers_Residential!H90+StdO_Customers_Small_Commercial!H90+StdO_Customers_Lighting!H90</f>
        <v>89635</v>
      </c>
      <c r="I90" s="11">
        <f>StdO_Customers_Residential!I90+StdO_Customers_Small_Commercial!I90+StdO_Customers_Lighting!I90</f>
        <v>90871</v>
      </c>
      <c r="J90" s="11">
        <f>StdO_Customers_Residential!J90+StdO_Customers_Small_Commercial!J90+StdO_Customers_Lighting!J90</f>
        <v>78979</v>
      </c>
      <c r="K90" s="11">
        <f>StdO_Customers_Residential!K90+StdO_Customers_Small_Commercial!K90+StdO_Customers_Lighting!K90</f>
        <v>67902</v>
      </c>
      <c r="L90" s="11">
        <f>StdO_Customers_Residential!L90+StdO_Customers_Small_Commercial!L90+StdO_Customers_Lighting!L90</f>
        <v>56602</v>
      </c>
      <c r="M90" s="11">
        <f>StdO_Customers_Residential!M90+StdO_Customers_Small_Commercial!M90+StdO_Customers_Lighting!M90</f>
        <v>52697</v>
      </c>
      <c r="N90" s="11">
        <f>StdO_Customers_Residential!N90+StdO_Customers_Small_Commercial!N90+StdO_Customers_Lighting!N90</f>
        <v>49164</v>
      </c>
      <c r="O90" s="11">
        <f>StdO_Customers_Residential!O90+StdO_Customers_Small_Commercial!O90+StdO_Customers_Lighting!O90</f>
        <v>44478</v>
      </c>
      <c r="P90" s="11">
        <f>StdO_Customers_Residential!P90+StdO_Customers_Small_Commercial!P90+StdO_Customers_Lighting!P90</f>
        <v>43067</v>
      </c>
      <c r="Q90" s="11">
        <f>StdO_Customers_Residential!Q90+StdO_Customers_Small_Commercial!Q90+StdO_Customers_Lighting!Q90</f>
        <v>46914</v>
      </c>
      <c r="R90" s="11">
        <f>StdO_Customers_Residential!R90+StdO_Customers_Small_Commercial!R90+StdO_Customers_Lighting!R90</f>
        <v>65446</v>
      </c>
      <c r="S90" s="11">
        <f>StdO_Customers_Residential!S90+StdO_Customers_Small_Commercial!S90+StdO_Customers_Lighting!S90</f>
        <v>95979</v>
      </c>
      <c r="T90" s="11">
        <f>StdO_Customers_Residential!T90+StdO_Customers_Small_Commercial!T90+StdO_Customers_Lighting!T90</f>
        <v>119490</v>
      </c>
      <c r="U90" s="11">
        <f>StdO_Customers_Residential!U90+StdO_Customers_Small_Commercial!U90+StdO_Customers_Lighting!U90</f>
        <v>129612</v>
      </c>
      <c r="V90" s="11">
        <f>StdO_Customers_Residential!V90+StdO_Customers_Small_Commercial!V90+StdO_Customers_Lighting!V90</f>
        <v>124758</v>
      </c>
      <c r="W90" s="11">
        <f>StdO_Customers_Residential!W90+StdO_Customers_Small_Commercial!W90+StdO_Customers_Lighting!W90</f>
        <v>113583</v>
      </c>
      <c r="X90" s="11">
        <f>StdO_Customers_Residential!X90+StdO_Customers_Small_Commercial!X90+StdO_Customers_Lighting!X90</f>
        <v>98240</v>
      </c>
      <c r="Y90" s="11">
        <f>StdO_Customers_Residential!Y90+StdO_Customers_Small_Commercial!Y90+StdO_Customers_Lighting!Y90</f>
        <v>91175</v>
      </c>
      <c r="Z90" s="11">
        <f>StdO_Customers_Residential!Z90+StdO_Customers_Small_Commercial!Z90+StdO_Customers_Lighting!Z90</f>
        <v>0</v>
      </c>
      <c r="AA90" s="2">
        <f>IFERROR(INDEX('Holiday Schedule'!$D$3:$D$24,MATCH(Total_StdO_Customers!A90,'Holiday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1895667</v>
      </c>
      <c r="AE90" s="5">
        <f t="shared" si="11"/>
        <v>1895667</v>
      </c>
      <c r="AG90" s="2">
        <f t="shared" si="12"/>
        <v>3</v>
      </c>
      <c r="AH90" s="2">
        <f t="shared" si="13"/>
        <v>2025</v>
      </c>
      <c r="AJ90" s="5">
        <f t="shared" si="14"/>
        <v>129612</v>
      </c>
      <c r="AK90" s="2">
        <f t="shared" si="15"/>
        <v>20</v>
      </c>
    </row>
    <row r="91" spans="1:37">
      <c r="A91" s="4">
        <v>45740</v>
      </c>
      <c r="B91" s="11">
        <f>StdO_Customers_Residential!B91+StdO_Customers_Small_Commercial!B91+StdO_Customers_Lighting!B91</f>
        <v>85356</v>
      </c>
      <c r="C91" s="11">
        <f>StdO_Customers_Residential!C91+StdO_Customers_Small_Commercial!C91+StdO_Customers_Lighting!C91</f>
        <v>83201</v>
      </c>
      <c r="D91" s="11">
        <f>StdO_Customers_Residential!D91+StdO_Customers_Small_Commercial!D91+StdO_Customers_Lighting!D91</f>
        <v>83550</v>
      </c>
      <c r="E91" s="11">
        <f>StdO_Customers_Residential!E91+StdO_Customers_Small_Commercial!E91+StdO_Customers_Lighting!E91</f>
        <v>84838</v>
      </c>
      <c r="F91" s="11">
        <f>StdO_Customers_Residential!F91+StdO_Customers_Small_Commercial!F91+StdO_Customers_Lighting!F91</f>
        <v>88797</v>
      </c>
      <c r="G91" s="11">
        <f>StdO_Customers_Residential!G91+StdO_Customers_Small_Commercial!G91+StdO_Customers_Lighting!G91</f>
        <v>98474</v>
      </c>
      <c r="H91" s="11">
        <f>StdO_Customers_Residential!H91+StdO_Customers_Small_Commercial!H91+StdO_Customers_Lighting!H91</f>
        <v>114457</v>
      </c>
      <c r="I91" s="11">
        <f>StdO_Customers_Residential!I91+StdO_Customers_Small_Commercial!I91+StdO_Customers_Lighting!I91</f>
        <v>112688</v>
      </c>
      <c r="J91" s="11">
        <f>StdO_Customers_Residential!J91+StdO_Customers_Small_Commercial!J91+StdO_Customers_Lighting!J91</f>
        <v>104015</v>
      </c>
      <c r="K91" s="11">
        <f>StdO_Customers_Residential!K91+StdO_Customers_Small_Commercial!K91+StdO_Customers_Lighting!K91</f>
        <v>103012</v>
      </c>
      <c r="L91" s="11">
        <f>StdO_Customers_Residential!L91+StdO_Customers_Small_Commercial!L91+StdO_Customers_Lighting!L91</f>
        <v>105334</v>
      </c>
      <c r="M91" s="11">
        <f>StdO_Customers_Residential!M91+StdO_Customers_Small_Commercial!M91+StdO_Customers_Lighting!M91</f>
        <v>107643</v>
      </c>
      <c r="N91" s="11">
        <f>StdO_Customers_Residential!N91+StdO_Customers_Small_Commercial!N91+StdO_Customers_Lighting!N91</f>
        <v>110904</v>
      </c>
      <c r="O91" s="11">
        <f>StdO_Customers_Residential!O91+StdO_Customers_Small_Commercial!O91+StdO_Customers_Lighting!O91</f>
        <v>108834</v>
      </c>
      <c r="P91" s="11">
        <f>StdO_Customers_Residential!P91+StdO_Customers_Small_Commercial!P91+StdO_Customers_Lighting!P91</f>
        <v>108954</v>
      </c>
      <c r="Q91" s="11">
        <f>StdO_Customers_Residential!Q91+StdO_Customers_Small_Commercial!Q91+StdO_Customers_Lighting!Q91</f>
        <v>111996</v>
      </c>
      <c r="R91" s="11">
        <f>StdO_Customers_Residential!R91+StdO_Customers_Small_Commercial!R91+StdO_Customers_Lighting!R91</f>
        <v>118253</v>
      </c>
      <c r="S91" s="11">
        <f>StdO_Customers_Residential!S91+StdO_Customers_Small_Commercial!S91+StdO_Customers_Lighting!S91</f>
        <v>127373</v>
      </c>
      <c r="T91" s="11">
        <f>StdO_Customers_Residential!T91+StdO_Customers_Small_Commercial!T91+StdO_Customers_Lighting!T91</f>
        <v>128665</v>
      </c>
      <c r="U91" s="11">
        <f>StdO_Customers_Residential!U91+StdO_Customers_Small_Commercial!U91+StdO_Customers_Lighting!U91</f>
        <v>130662</v>
      </c>
      <c r="V91" s="11">
        <f>StdO_Customers_Residential!V91+StdO_Customers_Small_Commercial!V91+StdO_Customers_Lighting!V91</f>
        <v>122932</v>
      </c>
      <c r="W91" s="11">
        <f>StdO_Customers_Residential!W91+StdO_Customers_Small_Commercial!W91+StdO_Customers_Lighting!W91</f>
        <v>107870</v>
      </c>
      <c r="X91" s="11">
        <f>StdO_Customers_Residential!X91+StdO_Customers_Small_Commercial!X91+StdO_Customers_Lighting!X91</f>
        <v>93281</v>
      </c>
      <c r="Y91" s="11">
        <f>StdO_Customers_Residential!Y91+StdO_Customers_Small_Commercial!Y91+StdO_Customers_Lighting!Y91</f>
        <v>87168</v>
      </c>
      <c r="Z91" s="11">
        <f>StdO_Customers_Residential!Z91+StdO_Customers_Small_Commercial!Z91+StdO_Customers_Lighting!Z91</f>
        <v>0</v>
      </c>
      <c r="AA91" s="2">
        <f>IFERROR(INDEX('Holiday Schedule'!$D$3:$D$24,MATCH(Total_StdO_Customers!A91,'Holiday Schedule'!$C$3:$C$24,0)),0)</f>
        <v>0</v>
      </c>
      <c r="AB91" s="2">
        <f t="shared" si="8"/>
        <v>2</v>
      </c>
      <c r="AC91" s="2">
        <f t="shared" si="9"/>
        <v>1802416</v>
      </c>
      <c r="AD91" s="5">
        <f t="shared" si="10"/>
        <v>725841</v>
      </c>
      <c r="AE91" s="5">
        <f t="shared" si="11"/>
        <v>2528257</v>
      </c>
      <c r="AG91" s="2">
        <f t="shared" si="12"/>
        <v>3</v>
      </c>
      <c r="AH91" s="2">
        <f t="shared" si="13"/>
        <v>2025</v>
      </c>
      <c r="AJ91" s="5">
        <f t="shared" si="14"/>
        <v>130662</v>
      </c>
      <c r="AK91" s="2">
        <f t="shared" si="15"/>
        <v>20</v>
      </c>
    </row>
    <row r="92" spans="1:37">
      <c r="A92" s="4">
        <v>45741</v>
      </c>
      <c r="B92" s="11">
        <f>StdO_Customers_Residential!B92+StdO_Customers_Small_Commercial!B92+StdO_Customers_Lighting!B92</f>
        <v>82238</v>
      </c>
      <c r="C92" s="11">
        <f>StdO_Customers_Residential!C92+StdO_Customers_Small_Commercial!C92+StdO_Customers_Lighting!C92</f>
        <v>78476</v>
      </c>
      <c r="D92" s="11">
        <f>StdO_Customers_Residential!D92+StdO_Customers_Small_Commercial!D92+StdO_Customers_Lighting!D92</f>
        <v>78593</v>
      </c>
      <c r="E92" s="11">
        <f>StdO_Customers_Residential!E92+StdO_Customers_Small_Commercial!E92+StdO_Customers_Lighting!E92</f>
        <v>79078</v>
      </c>
      <c r="F92" s="11">
        <f>StdO_Customers_Residential!F92+StdO_Customers_Small_Commercial!F92+StdO_Customers_Lighting!F92</f>
        <v>82358</v>
      </c>
      <c r="G92" s="11">
        <f>StdO_Customers_Residential!G92+StdO_Customers_Small_Commercial!G92+StdO_Customers_Lighting!G92</f>
        <v>91394</v>
      </c>
      <c r="H92" s="11">
        <f>StdO_Customers_Residential!H92+StdO_Customers_Small_Commercial!H92+StdO_Customers_Lighting!H92</f>
        <v>104211</v>
      </c>
      <c r="I92" s="11">
        <f>StdO_Customers_Residential!I92+StdO_Customers_Small_Commercial!I92+StdO_Customers_Lighting!I92</f>
        <v>112521</v>
      </c>
      <c r="J92" s="11">
        <f>StdO_Customers_Residential!J92+StdO_Customers_Small_Commercial!J92+StdO_Customers_Lighting!J92</f>
        <v>110114</v>
      </c>
      <c r="K92" s="11">
        <f>StdO_Customers_Residential!K92+StdO_Customers_Small_Commercial!K92+StdO_Customers_Lighting!K92</f>
        <v>102813</v>
      </c>
      <c r="L92" s="11">
        <f>StdO_Customers_Residential!L92+StdO_Customers_Small_Commercial!L92+StdO_Customers_Lighting!L92</f>
        <v>95748</v>
      </c>
      <c r="M92" s="11">
        <f>StdO_Customers_Residential!M92+StdO_Customers_Small_Commercial!M92+StdO_Customers_Lighting!M92</f>
        <v>89034</v>
      </c>
      <c r="N92" s="11">
        <f>StdO_Customers_Residential!N92+StdO_Customers_Small_Commercial!N92+StdO_Customers_Lighting!N92</f>
        <v>88479</v>
      </c>
      <c r="O92" s="11">
        <f>StdO_Customers_Residential!O92+StdO_Customers_Small_Commercial!O92+StdO_Customers_Lighting!O92</f>
        <v>82070</v>
      </c>
      <c r="P92" s="11">
        <f>StdO_Customers_Residential!P92+StdO_Customers_Small_Commercial!P92+StdO_Customers_Lighting!P92</f>
        <v>80226</v>
      </c>
      <c r="Q92" s="11">
        <f>StdO_Customers_Residential!Q92+StdO_Customers_Small_Commercial!Q92+StdO_Customers_Lighting!Q92</f>
        <v>82395</v>
      </c>
      <c r="R92" s="11">
        <f>StdO_Customers_Residential!R92+StdO_Customers_Small_Commercial!R92+StdO_Customers_Lighting!R92</f>
        <v>92174</v>
      </c>
      <c r="S92" s="11">
        <f>StdO_Customers_Residential!S92+StdO_Customers_Small_Commercial!S92+StdO_Customers_Lighting!S92</f>
        <v>106056</v>
      </c>
      <c r="T92" s="11">
        <f>StdO_Customers_Residential!T92+StdO_Customers_Small_Commercial!T92+StdO_Customers_Lighting!T92</f>
        <v>114118</v>
      </c>
      <c r="U92" s="11">
        <f>StdO_Customers_Residential!U92+StdO_Customers_Small_Commercial!U92+StdO_Customers_Lighting!U92</f>
        <v>121228</v>
      </c>
      <c r="V92" s="11">
        <f>StdO_Customers_Residential!V92+StdO_Customers_Small_Commercial!V92+StdO_Customers_Lighting!V92</f>
        <v>116384</v>
      </c>
      <c r="W92" s="11">
        <f>StdO_Customers_Residential!W92+StdO_Customers_Small_Commercial!W92+StdO_Customers_Lighting!W92</f>
        <v>104780</v>
      </c>
      <c r="X92" s="11">
        <f>StdO_Customers_Residential!X92+StdO_Customers_Small_Commercial!X92+StdO_Customers_Lighting!X92</f>
        <v>91578</v>
      </c>
      <c r="Y92" s="11">
        <f>StdO_Customers_Residential!Y92+StdO_Customers_Small_Commercial!Y92+StdO_Customers_Lighting!Y92</f>
        <v>83862</v>
      </c>
      <c r="Z92" s="11">
        <f>StdO_Customers_Residential!Z92+StdO_Customers_Small_Commercial!Z92+StdO_Customers_Lighting!Z92</f>
        <v>0</v>
      </c>
      <c r="AA92" s="2">
        <f>IFERROR(INDEX('Holiday Schedule'!$D$3:$D$24,MATCH(Total_StdO_Customers!A92,'Holiday Schedule'!$C$3:$C$24,0)),0)</f>
        <v>0</v>
      </c>
      <c r="AB92" s="2">
        <f t="shared" si="8"/>
        <v>3</v>
      </c>
      <c r="AC92" s="2">
        <f t="shared" si="9"/>
        <v>1589718</v>
      </c>
      <c r="AD92" s="5">
        <f t="shared" si="10"/>
        <v>680210</v>
      </c>
      <c r="AE92" s="5">
        <f t="shared" si="11"/>
        <v>2269928</v>
      </c>
      <c r="AG92" s="2">
        <f t="shared" si="12"/>
        <v>3</v>
      </c>
      <c r="AH92" s="2">
        <f t="shared" si="13"/>
        <v>2025</v>
      </c>
      <c r="AJ92" s="5">
        <f t="shared" si="14"/>
        <v>121228</v>
      </c>
      <c r="AK92" s="2">
        <f t="shared" si="15"/>
        <v>20</v>
      </c>
    </row>
    <row r="93" spans="1:37">
      <c r="A93" s="4">
        <v>45742</v>
      </c>
      <c r="B93" s="11">
        <f>StdO_Customers_Residential!B93+StdO_Customers_Small_Commercial!B93+StdO_Customers_Lighting!B93</f>
        <v>78691</v>
      </c>
      <c r="C93" s="11">
        <f>StdO_Customers_Residential!C93+StdO_Customers_Small_Commercial!C93+StdO_Customers_Lighting!C93</f>
        <v>77058</v>
      </c>
      <c r="D93" s="11">
        <f>StdO_Customers_Residential!D93+StdO_Customers_Small_Commercial!D93+StdO_Customers_Lighting!D93</f>
        <v>76349</v>
      </c>
      <c r="E93" s="11">
        <f>StdO_Customers_Residential!E93+StdO_Customers_Small_Commercial!E93+StdO_Customers_Lighting!E93</f>
        <v>78428</v>
      </c>
      <c r="F93" s="11">
        <f>StdO_Customers_Residential!F93+StdO_Customers_Small_Commercial!F93+StdO_Customers_Lighting!F93</f>
        <v>81974</v>
      </c>
      <c r="G93" s="11">
        <f>StdO_Customers_Residential!G93+StdO_Customers_Small_Commercial!G93+StdO_Customers_Lighting!G93</f>
        <v>90974</v>
      </c>
      <c r="H93" s="11">
        <f>StdO_Customers_Residential!H93+StdO_Customers_Small_Commercial!H93+StdO_Customers_Lighting!H93</f>
        <v>107149</v>
      </c>
      <c r="I93" s="11">
        <f>StdO_Customers_Residential!I93+StdO_Customers_Small_Commercial!I93+StdO_Customers_Lighting!I93</f>
        <v>102120</v>
      </c>
      <c r="J93" s="11">
        <f>StdO_Customers_Residential!J93+StdO_Customers_Small_Commercial!J93+StdO_Customers_Lighting!J93</f>
        <v>76805</v>
      </c>
      <c r="K93" s="11">
        <f>StdO_Customers_Residential!K93+StdO_Customers_Small_Commercial!K93+StdO_Customers_Lighting!K93</f>
        <v>59590</v>
      </c>
      <c r="L93" s="11">
        <f>StdO_Customers_Residential!L93+StdO_Customers_Small_Commercial!L93+StdO_Customers_Lighting!L93</f>
        <v>54879</v>
      </c>
      <c r="M93" s="11">
        <f>StdO_Customers_Residential!M93+StdO_Customers_Small_Commercial!M93+StdO_Customers_Lighting!M93</f>
        <v>48710</v>
      </c>
      <c r="N93" s="11">
        <f>StdO_Customers_Residential!N93+StdO_Customers_Small_Commercial!N93+StdO_Customers_Lighting!N93</f>
        <v>47464</v>
      </c>
      <c r="O93" s="11">
        <f>StdO_Customers_Residential!O93+StdO_Customers_Small_Commercial!O93+StdO_Customers_Lighting!O93</f>
        <v>46482</v>
      </c>
      <c r="P93" s="11">
        <f>StdO_Customers_Residential!P93+StdO_Customers_Small_Commercial!P93+StdO_Customers_Lighting!P93</f>
        <v>50281</v>
      </c>
      <c r="Q93" s="11">
        <f>StdO_Customers_Residential!Q93+StdO_Customers_Small_Commercial!Q93+StdO_Customers_Lighting!Q93</f>
        <v>64101</v>
      </c>
      <c r="R93" s="11">
        <f>StdO_Customers_Residential!R93+StdO_Customers_Small_Commercial!R93+StdO_Customers_Lighting!R93</f>
        <v>79247</v>
      </c>
      <c r="S93" s="11">
        <f>StdO_Customers_Residential!S93+StdO_Customers_Small_Commercial!S93+StdO_Customers_Lighting!S93</f>
        <v>97800</v>
      </c>
      <c r="T93" s="11">
        <f>StdO_Customers_Residential!T93+StdO_Customers_Small_Commercial!T93+StdO_Customers_Lighting!T93</f>
        <v>109379</v>
      </c>
      <c r="U93" s="11">
        <f>StdO_Customers_Residential!U93+StdO_Customers_Small_Commercial!U93+StdO_Customers_Lighting!U93</f>
        <v>116304</v>
      </c>
      <c r="V93" s="11">
        <f>StdO_Customers_Residential!V93+StdO_Customers_Small_Commercial!V93+StdO_Customers_Lighting!V93</f>
        <v>110910</v>
      </c>
      <c r="W93" s="11">
        <f>StdO_Customers_Residential!W93+StdO_Customers_Small_Commercial!W93+StdO_Customers_Lighting!W93</f>
        <v>100531</v>
      </c>
      <c r="X93" s="11">
        <f>StdO_Customers_Residential!X93+StdO_Customers_Small_Commercial!X93+StdO_Customers_Lighting!X93</f>
        <v>87812</v>
      </c>
      <c r="Y93" s="11">
        <f>StdO_Customers_Residential!Y93+StdO_Customers_Small_Commercial!Y93+StdO_Customers_Lighting!Y93</f>
        <v>80231</v>
      </c>
      <c r="Z93" s="11">
        <f>StdO_Customers_Residential!Z93+StdO_Customers_Small_Commercial!Z93+StdO_Customers_Lighting!Z93</f>
        <v>0</v>
      </c>
      <c r="AA93" s="2">
        <f>IFERROR(INDEX('Holiday Schedule'!$D$3:$D$24,MATCH(Total_StdO_Customers!A93,'Holiday Schedule'!$C$3:$C$24,0)),0)</f>
        <v>0</v>
      </c>
      <c r="AB93" s="2">
        <f t="shared" si="8"/>
        <v>4</v>
      </c>
      <c r="AC93" s="2">
        <f t="shared" si="9"/>
        <v>1252415</v>
      </c>
      <c r="AD93" s="5">
        <f t="shared" si="10"/>
        <v>670854</v>
      </c>
      <c r="AE93" s="5">
        <f t="shared" si="11"/>
        <v>1923269</v>
      </c>
      <c r="AG93" s="2">
        <f t="shared" si="12"/>
        <v>3</v>
      </c>
      <c r="AH93" s="2">
        <f t="shared" si="13"/>
        <v>2025</v>
      </c>
      <c r="AJ93" s="5">
        <f t="shared" si="14"/>
        <v>116304</v>
      </c>
      <c r="AK93" s="2">
        <f t="shared" si="15"/>
        <v>20</v>
      </c>
    </row>
    <row r="94" spans="1:37">
      <c r="A94" s="4">
        <v>45743</v>
      </c>
      <c r="B94" s="11">
        <f>StdO_Customers_Residential!B94+StdO_Customers_Small_Commercial!B94+StdO_Customers_Lighting!B94</f>
        <v>75845</v>
      </c>
      <c r="C94" s="11">
        <f>StdO_Customers_Residential!C94+StdO_Customers_Small_Commercial!C94+StdO_Customers_Lighting!C94</f>
        <v>73858</v>
      </c>
      <c r="D94" s="11">
        <f>StdO_Customers_Residential!D94+StdO_Customers_Small_Commercial!D94+StdO_Customers_Lighting!D94</f>
        <v>72696</v>
      </c>
      <c r="E94" s="11">
        <f>StdO_Customers_Residential!E94+StdO_Customers_Small_Commercial!E94+StdO_Customers_Lighting!E94</f>
        <v>74457</v>
      </c>
      <c r="F94" s="11">
        <f>StdO_Customers_Residential!F94+StdO_Customers_Small_Commercial!F94+StdO_Customers_Lighting!F94</f>
        <v>77827</v>
      </c>
      <c r="G94" s="11">
        <f>StdO_Customers_Residential!G94+StdO_Customers_Small_Commercial!G94+StdO_Customers_Lighting!G94</f>
        <v>87018</v>
      </c>
      <c r="H94" s="11">
        <f>StdO_Customers_Residential!H94+StdO_Customers_Small_Commercial!H94+StdO_Customers_Lighting!H94</f>
        <v>102499</v>
      </c>
      <c r="I94" s="11">
        <f>StdO_Customers_Residential!I94+StdO_Customers_Small_Commercial!I94+StdO_Customers_Lighting!I94</f>
        <v>99626</v>
      </c>
      <c r="J94" s="11">
        <f>StdO_Customers_Residential!J94+StdO_Customers_Small_Commercial!J94+StdO_Customers_Lighting!J94</f>
        <v>77403</v>
      </c>
      <c r="K94" s="11">
        <f>StdO_Customers_Residential!K94+StdO_Customers_Small_Commercial!K94+StdO_Customers_Lighting!K94</f>
        <v>61827</v>
      </c>
      <c r="L94" s="11">
        <f>StdO_Customers_Residential!L94+StdO_Customers_Small_Commercial!L94+StdO_Customers_Lighting!L94</f>
        <v>47982</v>
      </c>
      <c r="M94" s="11">
        <f>StdO_Customers_Residential!M94+StdO_Customers_Small_Commercial!M94+StdO_Customers_Lighting!M94</f>
        <v>44017</v>
      </c>
      <c r="N94" s="11">
        <f>StdO_Customers_Residential!N94+StdO_Customers_Small_Commercial!N94+StdO_Customers_Lighting!N94</f>
        <v>51190</v>
      </c>
      <c r="O94" s="11">
        <f>StdO_Customers_Residential!O94+StdO_Customers_Small_Commercial!O94+StdO_Customers_Lighting!O94</f>
        <v>56654</v>
      </c>
      <c r="P94" s="11">
        <f>StdO_Customers_Residential!P94+StdO_Customers_Small_Commercial!P94+StdO_Customers_Lighting!P94</f>
        <v>63739</v>
      </c>
      <c r="Q94" s="11">
        <f>StdO_Customers_Residential!Q94+StdO_Customers_Small_Commercial!Q94+StdO_Customers_Lighting!Q94</f>
        <v>69206</v>
      </c>
      <c r="R94" s="11">
        <f>StdO_Customers_Residential!R94+StdO_Customers_Small_Commercial!R94+StdO_Customers_Lighting!R94</f>
        <v>73542</v>
      </c>
      <c r="S94" s="11">
        <f>StdO_Customers_Residential!S94+StdO_Customers_Small_Commercial!S94+StdO_Customers_Lighting!S94</f>
        <v>90266</v>
      </c>
      <c r="T94" s="11">
        <f>StdO_Customers_Residential!T94+StdO_Customers_Small_Commercial!T94+StdO_Customers_Lighting!T94</f>
        <v>104933</v>
      </c>
      <c r="U94" s="11">
        <f>StdO_Customers_Residential!U94+StdO_Customers_Small_Commercial!U94+StdO_Customers_Lighting!U94</f>
        <v>114995</v>
      </c>
      <c r="V94" s="11">
        <f>StdO_Customers_Residential!V94+StdO_Customers_Small_Commercial!V94+StdO_Customers_Lighting!V94</f>
        <v>112577</v>
      </c>
      <c r="W94" s="11">
        <f>StdO_Customers_Residential!W94+StdO_Customers_Small_Commercial!W94+StdO_Customers_Lighting!W94</f>
        <v>103187</v>
      </c>
      <c r="X94" s="11">
        <f>StdO_Customers_Residential!X94+StdO_Customers_Small_Commercial!X94+StdO_Customers_Lighting!X94</f>
        <v>90686</v>
      </c>
      <c r="Y94" s="11">
        <f>StdO_Customers_Residential!Y94+StdO_Customers_Small_Commercial!Y94+StdO_Customers_Lighting!Y94</f>
        <v>83935</v>
      </c>
      <c r="Z94" s="11">
        <f>StdO_Customers_Residential!Z94+StdO_Customers_Small_Commercial!Z94+StdO_Customers_Lighting!Z94</f>
        <v>0</v>
      </c>
      <c r="AA94" s="2">
        <f>IFERROR(INDEX('Holiday Schedule'!$D$3:$D$24,MATCH(Total_StdO_Customers!A94,'Holiday Schedule'!$C$3:$C$24,0)),0)</f>
        <v>0</v>
      </c>
      <c r="AB94" s="2">
        <f t="shared" si="8"/>
        <v>5</v>
      </c>
      <c r="AC94" s="2">
        <f t="shared" si="9"/>
        <v>1261830</v>
      </c>
      <c r="AD94" s="5">
        <f t="shared" si="10"/>
        <v>648135</v>
      </c>
      <c r="AE94" s="5">
        <f t="shared" si="11"/>
        <v>1909965</v>
      </c>
      <c r="AG94" s="2">
        <f t="shared" si="12"/>
        <v>3</v>
      </c>
      <c r="AH94" s="2">
        <f t="shared" si="13"/>
        <v>2025</v>
      </c>
      <c r="AJ94" s="5">
        <f t="shared" si="14"/>
        <v>114995</v>
      </c>
      <c r="AK94" s="2">
        <f t="shared" si="15"/>
        <v>20</v>
      </c>
    </row>
    <row r="95" spans="1:37">
      <c r="A95" s="4">
        <v>45744</v>
      </c>
      <c r="B95" s="11">
        <f>StdO_Customers_Residential!B95+StdO_Customers_Small_Commercial!B95+StdO_Customers_Lighting!B95</f>
        <v>79433</v>
      </c>
      <c r="C95" s="11">
        <f>StdO_Customers_Residential!C95+StdO_Customers_Small_Commercial!C95+StdO_Customers_Lighting!C95</f>
        <v>76901</v>
      </c>
      <c r="D95" s="11">
        <f>StdO_Customers_Residential!D95+StdO_Customers_Small_Commercial!D95+StdO_Customers_Lighting!D95</f>
        <v>77074</v>
      </c>
      <c r="E95" s="11">
        <f>StdO_Customers_Residential!E95+StdO_Customers_Small_Commercial!E95+StdO_Customers_Lighting!E95</f>
        <v>78543</v>
      </c>
      <c r="F95" s="11">
        <f>StdO_Customers_Residential!F95+StdO_Customers_Small_Commercial!F95+StdO_Customers_Lighting!F95</f>
        <v>81612</v>
      </c>
      <c r="G95" s="11">
        <f>StdO_Customers_Residential!G95+StdO_Customers_Small_Commercial!G95+StdO_Customers_Lighting!G95</f>
        <v>89196</v>
      </c>
      <c r="H95" s="11">
        <f>StdO_Customers_Residential!H95+StdO_Customers_Small_Commercial!H95+StdO_Customers_Lighting!H95</f>
        <v>103354</v>
      </c>
      <c r="I95" s="11">
        <f>StdO_Customers_Residential!I95+StdO_Customers_Small_Commercial!I95+StdO_Customers_Lighting!I95</f>
        <v>104233</v>
      </c>
      <c r="J95" s="11">
        <f>StdO_Customers_Residential!J95+StdO_Customers_Small_Commercial!J95+StdO_Customers_Lighting!J95</f>
        <v>90986</v>
      </c>
      <c r="K95" s="11">
        <f>StdO_Customers_Residential!K95+StdO_Customers_Small_Commercial!K95+StdO_Customers_Lighting!K95</f>
        <v>66168</v>
      </c>
      <c r="L95" s="11">
        <f>StdO_Customers_Residential!L95+StdO_Customers_Small_Commercial!L95+StdO_Customers_Lighting!L95</f>
        <v>57545</v>
      </c>
      <c r="M95" s="11">
        <f>StdO_Customers_Residential!M95+StdO_Customers_Small_Commercial!M95+StdO_Customers_Lighting!M95</f>
        <v>45885</v>
      </c>
      <c r="N95" s="11">
        <f>StdO_Customers_Residential!N95+StdO_Customers_Small_Commercial!N95+StdO_Customers_Lighting!N95</f>
        <v>37618</v>
      </c>
      <c r="O95" s="11">
        <f>StdO_Customers_Residential!O95+StdO_Customers_Small_Commercial!O95+StdO_Customers_Lighting!O95</f>
        <v>33503</v>
      </c>
      <c r="P95" s="11">
        <f>StdO_Customers_Residential!P95+StdO_Customers_Small_Commercial!P95+StdO_Customers_Lighting!P95</f>
        <v>33599</v>
      </c>
      <c r="Q95" s="11">
        <f>StdO_Customers_Residential!Q95+StdO_Customers_Small_Commercial!Q95+StdO_Customers_Lighting!Q95</f>
        <v>37758</v>
      </c>
      <c r="R95" s="11">
        <f>StdO_Customers_Residential!R95+StdO_Customers_Small_Commercial!R95+StdO_Customers_Lighting!R95</f>
        <v>54591</v>
      </c>
      <c r="S95" s="11">
        <f>StdO_Customers_Residential!S95+StdO_Customers_Small_Commercial!S95+StdO_Customers_Lighting!S95</f>
        <v>79631</v>
      </c>
      <c r="T95" s="11">
        <f>StdO_Customers_Residential!T95+StdO_Customers_Small_Commercial!T95+StdO_Customers_Lighting!T95</f>
        <v>100771</v>
      </c>
      <c r="U95" s="11">
        <f>StdO_Customers_Residential!U95+StdO_Customers_Small_Commercial!U95+StdO_Customers_Lighting!U95</f>
        <v>111374</v>
      </c>
      <c r="V95" s="11">
        <f>StdO_Customers_Residential!V95+StdO_Customers_Small_Commercial!V95+StdO_Customers_Lighting!V95</f>
        <v>107683</v>
      </c>
      <c r="W95" s="11">
        <f>StdO_Customers_Residential!W95+StdO_Customers_Small_Commercial!W95+StdO_Customers_Lighting!W95</f>
        <v>101021</v>
      </c>
      <c r="X95" s="11">
        <f>StdO_Customers_Residential!X95+StdO_Customers_Small_Commercial!X95+StdO_Customers_Lighting!X95</f>
        <v>90298</v>
      </c>
      <c r="Y95" s="11">
        <f>StdO_Customers_Residential!Y95+StdO_Customers_Small_Commercial!Y95+StdO_Customers_Lighting!Y95</f>
        <v>83582</v>
      </c>
      <c r="Z95" s="11">
        <f>StdO_Customers_Residential!Z95+StdO_Customers_Small_Commercial!Z95+StdO_Customers_Lighting!Z95</f>
        <v>0</v>
      </c>
      <c r="AA95" s="2">
        <f>IFERROR(INDEX('Holiday Schedule'!$D$3:$D$24,MATCH(Total_StdO_Customers!A95,'Holiday Schedule'!$C$3:$C$24,0)),0)</f>
        <v>0</v>
      </c>
      <c r="AB95" s="2">
        <f t="shared" si="8"/>
        <v>6</v>
      </c>
      <c r="AC95" s="2">
        <f t="shared" si="9"/>
        <v>1152664</v>
      </c>
      <c r="AD95" s="5">
        <f t="shared" si="10"/>
        <v>669695</v>
      </c>
      <c r="AE95" s="5">
        <f t="shared" si="11"/>
        <v>1822359</v>
      </c>
      <c r="AG95" s="2">
        <f t="shared" si="12"/>
        <v>3</v>
      </c>
      <c r="AH95" s="2">
        <f t="shared" si="13"/>
        <v>2025</v>
      </c>
      <c r="AJ95" s="5">
        <f t="shared" si="14"/>
        <v>111374</v>
      </c>
      <c r="AK95" s="2">
        <f t="shared" si="15"/>
        <v>20</v>
      </c>
    </row>
    <row r="96" spans="1:37">
      <c r="A96" s="4">
        <v>45745</v>
      </c>
      <c r="B96" s="11">
        <f>StdO_Customers_Residential!B96+StdO_Customers_Small_Commercial!B96+StdO_Customers_Lighting!B96</f>
        <v>78987</v>
      </c>
      <c r="C96" s="11">
        <f>StdO_Customers_Residential!C96+StdO_Customers_Small_Commercial!C96+StdO_Customers_Lighting!C96</f>
        <v>72836</v>
      </c>
      <c r="D96" s="11">
        <f>StdO_Customers_Residential!D96+StdO_Customers_Small_Commercial!D96+StdO_Customers_Lighting!D96</f>
        <v>74749</v>
      </c>
      <c r="E96" s="11">
        <f>StdO_Customers_Residential!E96+StdO_Customers_Small_Commercial!E96+StdO_Customers_Lighting!E96</f>
        <v>74820</v>
      </c>
      <c r="F96" s="11">
        <f>StdO_Customers_Residential!F96+StdO_Customers_Small_Commercial!F96+StdO_Customers_Lighting!F96</f>
        <v>77323</v>
      </c>
      <c r="G96" s="11">
        <f>StdO_Customers_Residential!G96+StdO_Customers_Small_Commercial!G96+StdO_Customers_Lighting!G96</f>
        <v>82115</v>
      </c>
      <c r="H96" s="11">
        <f>StdO_Customers_Residential!H96+StdO_Customers_Small_Commercial!H96+StdO_Customers_Lighting!H96</f>
        <v>91237</v>
      </c>
      <c r="I96" s="11">
        <f>StdO_Customers_Residential!I96+StdO_Customers_Small_Commercial!I96+StdO_Customers_Lighting!I96</f>
        <v>98735</v>
      </c>
      <c r="J96" s="11">
        <f>StdO_Customers_Residential!J96+StdO_Customers_Small_Commercial!J96+StdO_Customers_Lighting!J96</f>
        <v>99592</v>
      </c>
      <c r="K96" s="11">
        <f>StdO_Customers_Residential!K96+StdO_Customers_Small_Commercial!K96+StdO_Customers_Lighting!K96</f>
        <v>93584</v>
      </c>
      <c r="L96" s="11">
        <f>StdO_Customers_Residential!L96+StdO_Customers_Small_Commercial!L96+StdO_Customers_Lighting!L96</f>
        <v>82672</v>
      </c>
      <c r="M96" s="11">
        <f>StdO_Customers_Residential!M96+StdO_Customers_Small_Commercial!M96+StdO_Customers_Lighting!M96</f>
        <v>78012</v>
      </c>
      <c r="N96" s="11">
        <f>StdO_Customers_Residential!N96+StdO_Customers_Small_Commercial!N96+StdO_Customers_Lighting!N96</f>
        <v>73593</v>
      </c>
      <c r="O96" s="11">
        <f>StdO_Customers_Residential!O96+StdO_Customers_Small_Commercial!O96+StdO_Customers_Lighting!O96</f>
        <v>63343</v>
      </c>
      <c r="P96" s="11">
        <f>StdO_Customers_Residential!P96+StdO_Customers_Small_Commercial!P96+StdO_Customers_Lighting!P96</f>
        <v>58688</v>
      </c>
      <c r="Q96" s="11">
        <f>StdO_Customers_Residential!Q96+StdO_Customers_Small_Commercial!Q96+StdO_Customers_Lighting!Q96</f>
        <v>56094</v>
      </c>
      <c r="R96" s="11">
        <f>StdO_Customers_Residential!R96+StdO_Customers_Small_Commercial!R96+StdO_Customers_Lighting!R96</f>
        <v>66587</v>
      </c>
      <c r="S96" s="11">
        <f>StdO_Customers_Residential!S96+StdO_Customers_Small_Commercial!S96+StdO_Customers_Lighting!S96</f>
        <v>88771</v>
      </c>
      <c r="T96" s="11">
        <f>StdO_Customers_Residential!T96+StdO_Customers_Small_Commercial!T96+StdO_Customers_Lighting!T96</f>
        <v>108712</v>
      </c>
      <c r="U96" s="11">
        <f>StdO_Customers_Residential!U96+StdO_Customers_Small_Commercial!U96+StdO_Customers_Lighting!U96</f>
        <v>119177</v>
      </c>
      <c r="V96" s="11">
        <f>StdO_Customers_Residential!V96+StdO_Customers_Small_Commercial!V96+StdO_Customers_Lighting!V96</f>
        <v>116771</v>
      </c>
      <c r="W96" s="11">
        <f>StdO_Customers_Residential!W96+StdO_Customers_Small_Commercial!W96+StdO_Customers_Lighting!W96</f>
        <v>107028</v>
      </c>
      <c r="X96" s="11">
        <f>StdO_Customers_Residential!X96+StdO_Customers_Small_Commercial!X96+StdO_Customers_Lighting!X96</f>
        <v>95987</v>
      </c>
      <c r="Y96" s="11">
        <f>StdO_Customers_Residential!Y96+StdO_Customers_Small_Commercial!Y96+StdO_Customers_Lighting!Y96</f>
        <v>88822</v>
      </c>
      <c r="Z96" s="11">
        <f>StdO_Customers_Residential!Z96+StdO_Customers_Small_Commercial!Z96+StdO_Customers_Lighting!Z96</f>
        <v>0</v>
      </c>
      <c r="AA96" s="2">
        <f>IFERROR(INDEX('Holiday Schedule'!$D$3:$D$24,MATCH(Total_StdO_Customers!A96,'Holiday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2048235</v>
      </c>
      <c r="AE96" s="5">
        <f t="shared" si="11"/>
        <v>2048235</v>
      </c>
      <c r="AG96" s="2">
        <f t="shared" si="12"/>
        <v>3</v>
      </c>
      <c r="AH96" s="2">
        <f t="shared" si="13"/>
        <v>2025</v>
      </c>
      <c r="AJ96" s="5">
        <f t="shared" si="14"/>
        <v>119177</v>
      </c>
      <c r="AK96" s="2">
        <f t="shared" si="15"/>
        <v>20</v>
      </c>
    </row>
    <row r="97" spans="1:37">
      <c r="A97" s="4">
        <v>45746</v>
      </c>
      <c r="B97" s="11">
        <f>StdO_Customers_Residential!B97+StdO_Customers_Small_Commercial!B97+StdO_Customers_Lighting!B97</f>
        <v>83743</v>
      </c>
      <c r="C97" s="11">
        <f>StdO_Customers_Residential!C97+StdO_Customers_Small_Commercial!C97+StdO_Customers_Lighting!C97</f>
        <v>78679</v>
      </c>
      <c r="D97" s="11">
        <f>StdO_Customers_Residential!D97+StdO_Customers_Small_Commercial!D97+StdO_Customers_Lighting!D97</f>
        <v>80290</v>
      </c>
      <c r="E97" s="11">
        <f>StdO_Customers_Residential!E97+StdO_Customers_Small_Commercial!E97+StdO_Customers_Lighting!E97</f>
        <v>80914</v>
      </c>
      <c r="F97" s="11">
        <f>StdO_Customers_Residential!F97+StdO_Customers_Small_Commercial!F97+StdO_Customers_Lighting!F97</f>
        <v>82308</v>
      </c>
      <c r="G97" s="11">
        <f>StdO_Customers_Residential!G97+StdO_Customers_Small_Commercial!G97+StdO_Customers_Lighting!G97</f>
        <v>84913</v>
      </c>
      <c r="H97" s="11">
        <f>StdO_Customers_Residential!H97+StdO_Customers_Small_Commercial!H97+StdO_Customers_Lighting!H97</f>
        <v>92206</v>
      </c>
      <c r="I97" s="11">
        <f>StdO_Customers_Residential!I97+StdO_Customers_Small_Commercial!I97+StdO_Customers_Lighting!I97</f>
        <v>92757</v>
      </c>
      <c r="J97" s="11">
        <f>StdO_Customers_Residential!J97+StdO_Customers_Small_Commercial!J97+StdO_Customers_Lighting!J97</f>
        <v>92406</v>
      </c>
      <c r="K97" s="11">
        <f>StdO_Customers_Residential!K97+StdO_Customers_Small_Commercial!K97+StdO_Customers_Lighting!K97</f>
        <v>94910</v>
      </c>
      <c r="L97" s="11">
        <f>StdO_Customers_Residential!L97+StdO_Customers_Small_Commercial!L97+StdO_Customers_Lighting!L97</f>
        <v>94547</v>
      </c>
      <c r="M97" s="11">
        <f>StdO_Customers_Residential!M97+StdO_Customers_Small_Commercial!M97+StdO_Customers_Lighting!M97</f>
        <v>96586</v>
      </c>
      <c r="N97" s="11">
        <f>StdO_Customers_Residential!N97+StdO_Customers_Small_Commercial!N97+StdO_Customers_Lighting!N97</f>
        <v>98333</v>
      </c>
      <c r="O97" s="11">
        <f>StdO_Customers_Residential!O97+StdO_Customers_Small_Commercial!O97+StdO_Customers_Lighting!O97</f>
        <v>102183</v>
      </c>
      <c r="P97" s="11">
        <f>StdO_Customers_Residential!P97+StdO_Customers_Small_Commercial!P97+StdO_Customers_Lighting!P97</f>
        <v>105489</v>
      </c>
      <c r="Q97" s="11">
        <f>StdO_Customers_Residential!Q97+StdO_Customers_Small_Commercial!Q97+StdO_Customers_Lighting!Q97</f>
        <v>110368</v>
      </c>
      <c r="R97" s="11">
        <f>StdO_Customers_Residential!R97+StdO_Customers_Small_Commercial!R97+StdO_Customers_Lighting!R97</f>
        <v>118260</v>
      </c>
      <c r="S97" s="11">
        <f>StdO_Customers_Residential!S97+StdO_Customers_Small_Commercial!S97+StdO_Customers_Lighting!S97</f>
        <v>127615</v>
      </c>
      <c r="T97" s="11">
        <f>StdO_Customers_Residential!T97+StdO_Customers_Small_Commercial!T97+StdO_Customers_Lighting!T97</f>
        <v>128184</v>
      </c>
      <c r="U97" s="11">
        <f>StdO_Customers_Residential!U97+StdO_Customers_Small_Commercial!U97+StdO_Customers_Lighting!U97</f>
        <v>129666</v>
      </c>
      <c r="V97" s="11">
        <f>StdO_Customers_Residential!V97+StdO_Customers_Small_Commercial!V97+StdO_Customers_Lighting!V97</f>
        <v>122896</v>
      </c>
      <c r="W97" s="11">
        <f>StdO_Customers_Residential!W97+StdO_Customers_Small_Commercial!W97+StdO_Customers_Lighting!W97</f>
        <v>108922</v>
      </c>
      <c r="X97" s="11">
        <f>StdO_Customers_Residential!X97+StdO_Customers_Small_Commercial!X97+StdO_Customers_Lighting!X97</f>
        <v>94653</v>
      </c>
      <c r="Y97" s="11">
        <f>StdO_Customers_Residential!Y97+StdO_Customers_Small_Commercial!Y97+StdO_Customers_Lighting!Y97</f>
        <v>86585</v>
      </c>
      <c r="Z97" s="11">
        <f>StdO_Customers_Residential!Z97+StdO_Customers_Small_Commercial!Z97+StdO_Customers_Lighting!Z97</f>
        <v>0</v>
      </c>
      <c r="AA97" s="2">
        <f>IFERROR(INDEX('Holiday Schedule'!$D$3:$D$24,MATCH(Total_StdO_Customers!A97,'Holiday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2387413</v>
      </c>
      <c r="AE97" s="5">
        <f t="shared" si="11"/>
        <v>2387413</v>
      </c>
      <c r="AG97" s="2">
        <f t="shared" si="12"/>
        <v>3</v>
      </c>
      <c r="AH97" s="2">
        <f t="shared" si="13"/>
        <v>2025</v>
      </c>
      <c r="AJ97" s="5">
        <f t="shared" si="14"/>
        <v>129666</v>
      </c>
      <c r="AK97" s="2">
        <f t="shared" si="15"/>
        <v>20</v>
      </c>
    </row>
    <row r="98" spans="1:37">
      <c r="A98" s="4">
        <v>45747</v>
      </c>
      <c r="B98" s="11">
        <f>StdO_Customers_Residential!B98+StdO_Customers_Small_Commercial!B98+StdO_Customers_Lighting!B98</f>
        <v>80254</v>
      </c>
      <c r="C98" s="11">
        <f>StdO_Customers_Residential!C98+StdO_Customers_Small_Commercial!C98+StdO_Customers_Lighting!C98</f>
        <v>77143</v>
      </c>
      <c r="D98" s="11">
        <f>StdO_Customers_Residential!D98+StdO_Customers_Small_Commercial!D98+StdO_Customers_Lighting!D98</f>
        <v>75578</v>
      </c>
      <c r="E98" s="11">
        <f>StdO_Customers_Residential!E98+StdO_Customers_Small_Commercial!E98+StdO_Customers_Lighting!E98</f>
        <v>77231</v>
      </c>
      <c r="F98" s="11">
        <f>StdO_Customers_Residential!F98+StdO_Customers_Small_Commercial!F98+StdO_Customers_Lighting!F98</f>
        <v>79436</v>
      </c>
      <c r="G98" s="11">
        <f>StdO_Customers_Residential!G98+StdO_Customers_Small_Commercial!G98+StdO_Customers_Lighting!G98</f>
        <v>87532</v>
      </c>
      <c r="H98" s="11">
        <f>StdO_Customers_Residential!H98+StdO_Customers_Small_Commercial!H98+StdO_Customers_Lighting!H98</f>
        <v>102814</v>
      </c>
      <c r="I98" s="11">
        <f>StdO_Customers_Residential!I98+StdO_Customers_Small_Commercial!I98+StdO_Customers_Lighting!I98</f>
        <v>109777</v>
      </c>
      <c r="J98" s="11">
        <f>StdO_Customers_Residential!J98+StdO_Customers_Small_Commercial!J98+StdO_Customers_Lighting!J98</f>
        <v>105820</v>
      </c>
      <c r="K98" s="11">
        <f>StdO_Customers_Residential!K98+StdO_Customers_Small_Commercial!K98+StdO_Customers_Lighting!K98</f>
        <v>103576</v>
      </c>
      <c r="L98" s="11">
        <f>StdO_Customers_Residential!L98+StdO_Customers_Small_Commercial!L98+StdO_Customers_Lighting!L98</f>
        <v>100370</v>
      </c>
      <c r="M98" s="11">
        <f>StdO_Customers_Residential!M98+StdO_Customers_Small_Commercial!M98+StdO_Customers_Lighting!M98</f>
        <v>92970</v>
      </c>
      <c r="N98" s="11">
        <f>StdO_Customers_Residential!N98+StdO_Customers_Small_Commercial!N98+StdO_Customers_Lighting!N98</f>
        <v>90355</v>
      </c>
      <c r="O98" s="11">
        <f>StdO_Customers_Residential!O98+StdO_Customers_Small_Commercial!O98+StdO_Customers_Lighting!O98</f>
        <v>92997</v>
      </c>
      <c r="P98" s="11">
        <f>StdO_Customers_Residential!P98+StdO_Customers_Small_Commercial!P98+StdO_Customers_Lighting!P98</f>
        <v>92930</v>
      </c>
      <c r="Q98" s="11">
        <f>StdO_Customers_Residential!Q98+StdO_Customers_Small_Commercial!Q98+StdO_Customers_Lighting!Q98</f>
        <v>96718</v>
      </c>
      <c r="R98" s="11">
        <f>StdO_Customers_Residential!R98+StdO_Customers_Small_Commercial!R98+StdO_Customers_Lighting!R98</f>
        <v>100044</v>
      </c>
      <c r="S98" s="11">
        <f>StdO_Customers_Residential!S98+StdO_Customers_Small_Commercial!S98+StdO_Customers_Lighting!S98</f>
        <v>108606</v>
      </c>
      <c r="T98" s="11">
        <f>StdO_Customers_Residential!T98+StdO_Customers_Small_Commercial!T98+StdO_Customers_Lighting!T98</f>
        <v>111325</v>
      </c>
      <c r="U98" s="11">
        <f>StdO_Customers_Residential!U98+StdO_Customers_Small_Commercial!U98+StdO_Customers_Lighting!U98</f>
        <v>115499</v>
      </c>
      <c r="V98" s="11">
        <f>StdO_Customers_Residential!V98+StdO_Customers_Small_Commercial!V98+StdO_Customers_Lighting!V98</f>
        <v>108487</v>
      </c>
      <c r="W98" s="11">
        <f>StdO_Customers_Residential!W98+StdO_Customers_Small_Commercial!W98+StdO_Customers_Lighting!W98</f>
        <v>95585</v>
      </c>
      <c r="X98" s="11">
        <f>StdO_Customers_Residential!X98+StdO_Customers_Small_Commercial!X98+StdO_Customers_Lighting!X98</f>
        <v>84286</v>
      </c>
      <c r="Y98" s="11">
        <f>StdO_Customers_Residential!Y98+StdO_Customers_Small_Commercial!Y98+StdO_Customers_Lighting!Y98</f>
        <v>74988</v>
      </c>
      <c r="Z98" s="11">
        <f>StdO_Customers_Residential!Z98+StdO_Customers_Small_Commercial!Z98+StdO_Customers_Lighting!Z98</f>
        <v>0</v>
      </c>
      <c r="AA98" s="2">
        <f>IFERROR(INDEX('Holiday Schedule'!$D$3:$D$24,MATCH(Total_StdO_Customers!A98,'Holiday Schedule'!$C$3:$C$24,0)),0)</f>
        <v>0</v>
      </c>
      <c r="AB98" s="2">
        <f t="shared" si="8"/>
        <v>2</v>
      </c>
      <c r="AC98" s="2">
        <f t="shared" si="9"/>
        <v>1609345</v>
      </c>
      <c r="AD98" s="5">
        <f t="shared" si="10"/>
        <v>654976</v>
      </c>
      <c r="AE98" s="5">
        <f t="shared" si="11"/>
        <v>2264321</v>
      </c>
      <c r="AG98" s="2">
        <f t="shared" si="12"/>
        <v>3</v>
      </c>
      <c r="AH98" s="2">
        <f t="shared" si="13"/>
        <v>2025</v>
      </c>
      <c r="AJ98" s="5">
        <f t="shared" si="14"/>
        <v>115499</v>
      </c>
      <c r="AK98" s="2">
        <f t="shared" si="15"/>
        <v>20</v>
      </c>
    </row>
    <row r="99" spans="1:37">
      <c r="A99" s="4">
        <v>45748</v>
      </c>
      <c r="B99" s="11">
        <f>StdO_Customers_Residential!B99+StdO_Customers_Small_Commercial!B99+StdO_Customers_Lighting!B99</f>
        <v>68892</v>
      </c>
      <c r="C99" s="11">
        <f>StdO_Customers_Residential!C99+StdO_Customers_Small_Commercial!C99+StdO_Customers_Lighting!C99</f>
        <v>66196</v>
      </c>
      <c r="D99" s="11">
        <f>StdO_Customers_Residential!D99+StdO_Customers_Small_Commercial!D99+StdO_Customers_Lighting!D99</f>
        <v>65609</v>
      </c>
      <c r="E99" s="11">
        <f>StdO_Customers_Residential!E99+StdO_Customers_Small_Commercial!E99+StdO_Customers_Lighting!E99</f>
        <v>66714</v>
      </c>
      <c r="F99" s="11">
        <f>StdO_Customers_Residential!F99+StdO_Customers_Small_Commercial!F99+StdO_Customers_Lighting!F99</f>
        <v>69318</v>
      </c>
      <c r="G99" s="11">
        <f>StdO_Customers_Residential!G99+StdO_Customers_Small_Commercial!G99+StdO_Customers_Lighting!G99</f>
        <v>78252</v>
      </c>
      <c r="H99" s="11">
        <f>StdO_Customers_Residential!H99+StdO_Customers_Small_Commercial!H99+StdO_Customers_Lighting!H99</f>
        <v>93284</v>
      </c>
      <c r="I99" s="11">
        <f>StdO_Customers_Residential!I99+StdO_Customers_Small_Commercial!I99+StdO_Customers_Lighting!I99</f>
        <v>99129</v>
      </c>
      <c r="J99" s="11">
        <f>StdO_Customers_Residential!J99+StdO_Customers_Small_Commercial!J99+StdO_Customers_Lighting!J99</f>
        <v>93410</v>
      </c>
      <c r="K99" s="11">
        <f>StdO_Customers_Residential!K99+StdO_Customers_Small_Commercial!K99+StdO_Customers_Lighting!K99</f>
        <v>80723</v>
      </c>
      <c r="L99" s="11">
        <f>StdO_Customers_Residential!L99+StdO_Customers_Small_Commercial!L99+StdO_Customers_Lighting!L99</f>
        <v>60083</v>
      </c>
      <c r="M99" s="11">
        <f>StdO_Customers_Residential!M99+StdO_Customers_Small_Commercial!M99+StdO_Customers_Lighting!M99</f>
        <v>48120</v>
      </c>
      <c r="N99" s="11">
        <f>StdO_Customers_Residential!N99+StdO_Customers_Small_Commercial!N99+StdO_Customers_Lighting!N99</f>
        <v>42343</v>
      </c>
      <c r="O99" s="11">
        <f>StdO_Customers_Residential!O99+StdO_Customers_Small_Commercial!O99+StdO_Customers_Lighting!O99</f>
        <v>35591</v>
      </c>
      <c r="P99" s="11">
        <f>StdO_Customers_Residential!P99+StdO_Customers_Small_Commercial!P99+StdO_Customers_Lighting!P99</f>
        <v>33594</v>
      </c>
      <c r="Q99" s="11">
        <f>StdO_Customers_Residential!Q99+StdO_Customers_Small_Commercial!Q99+StdO_Customers_Lighting!Q99</f>
        <v>38432</v>
      </c>
      <c r="R99" s="11">
        <f>StdO_Customers_Residential!R99+StdO_Customers_Small_Commercial!R99+StdO_Customers_Lighting!R99</f>
        <v>53207</v>
      </c>
      <c r="S99" s="11">
        <f>StdO_Customers_Residential!S99+StdO_Customers_Small_Commercial!S99+StdO_Customers_Lighting!S99</f>
        <v>81538</v>
      </c>
      <c r="T99" s="11">
        <f>StdO_Customers_Residential!T99+StdO_Customers_Small_Commercial!T99+StdO_Customers_Lighting!T99</f>
        <v>102278</v>
      </c>
      <c r="U99" s="11">
        <f>StdO_Customers_Residential!U99+StdO_Customers_Small_Commercial!U99+StdO_Customers_Lighting!U99</f>
        <v>114943</v>
      </c>
      <c r="V99" s="11">
        <f>StdO_Customers_Residential!V99+StdO_Customers_Small_Commercial!V99+StdO_Customers_Lighting!V99</f>
        <v>111782</v>
      </c>
      <c r="W99" s="11">
        <f>StdO_Customers_Residential!W99+StdO_Customers_Small_Commercial!W99+StdO_Customers_Lighting!W99</f>
        <v>102065</v>
      </c>
      <c r="X99" s="11">
        <f>StdO_Customers_Residential!X99+StdO_Customers_Small_Commercial!X99+StdO_Customers_Lighting!X99</f>
        <v>92161</v>
      </c>
      <c r="Y99" s="11">
        <f>StdO_Customers_Residential!Y99+StdO_Customers_Small_Commercial!Y99+StdO_Customers_Lighting!Y99</f>
        <v>82637</v>
      </c>
      <c r="Z99" s="11">
        <f>StdO_Customers_Residential!Z99+StdO_Customers_Small_Commercial!Z99+StdO_Customers_Lighting!Z99</f>
        <v>0</v>
      </c>
      <c r="AA99" s="2">
        <f>IFERROR(INDEX('Holiday Schedule'!$D$3:$D$24,MATCH(Total_StdO_Customers!A99,'Holiday Schedule'!$C$3:$C$24,0)),0)</f>
        <v>0</v>
      </c>
      <c r="AB99" s="2">
        <f t="shared" si="8"/>
        <v>3</v>
      </c>
      <c r="AC99" s="2">
        <f t="shared" si="9"/>
        <v>1189399</v>
      </c>
      <c r="AD99" s="5">
        <f t="shared" si="10"/>
        <v>590902</v>
      </c>
      <c r="AE99" s="5">
        <f t="shared" si="11"/>
        <v>1780301</v>
      </c>
      <c r="AG99" s="2">
        <f t="shared" si="12"/>
        <v>4</v>
      </c>
      <c r="AH99" s="2">
        <f t="shared" si="13"/>
        <v>2025</v>
      </c>
      <c r="AJ99" s="5">
        <f t="shared" si="14"/>
        <v>114943</v>
      </c>
      <c r="AK99" s="2">
        <f t="shared" si="15"/>
        <v>20</v>
      </c>
    </row>
    <row r="100" spans="1:37">
      <c r="A100" s="4">
        <v>45749</v>
      </c>
      <c r="B100" s="11">
        <f>StdO_Customers_Residential!B100+StdO_Customers_Small_Commercial!B100+StdO_Customers_Lighting!B100</f>
        <v>78741</v>
      </c>
      <c r="C100" s="11">
        <f>StdO_Customers_Residential!C100+StdO_Customers_Small_Commercial!C100+StdO_Customers_Lighting!C100</f>
        <v>76986</v>
      </c>
      <c r="D100" s="11">
        <f>StdO_Customers_Residential!D100+StdO_Customers_Small_Commercial!D100+StdO_Customers_Lighting!D100</f>
        <v>75806</v>
      </c>
      <c r="E100" s="11">
        <f>StdO_Customers_Residential!E100+StdO_Customers_Small_Commercial!E100+StdO_Customers_Lighting!E100</f>
        <v>78235</v>
      </c>
      <c r="F100" s="11">
        <f>StdO_Customers_Residential!F100+StdO_Customers_Small_Commercial!F100+StdO_Customers_Lighting!F100</f>
        <v>82261</v>
      </c>
      <c r="G100" s="11">
        <f>StdO_Customers_Residential!G100+StdO_Customers_Small_Commercial!G100+StdO_Customers_Lighting!G100</f>
        <v>92509</v>
      </c>
      <c r="H100" s="11">
        <f>StdO_Customers_Residential!H100+StdO_Customers_Small_Commercial!H100+StdO_Customers_Lighting!H100</f>
        <v>106233</v>
      </c>
      <c r="I100" s="11">
        <f>StdO_Customers_Residential!I100+StdO_Customers_Small_Commercial!I100+StdO_Customers_Lighting!I100</f>
        <v>98541</v>
      </c>
      <c r="J100" s="11">
        <f>StdO_Customers_Residential!J100+StdO_Customers_Small_Commercial!J100+StdO_Customers_Lighting!J100</f>
        <v>71993</v>
      </c>
      <c r="K100" s="11">
        <f>StdO_Customers_Residential!K100+StdO_Customers_Small_Commercial!K100+StdO_Customers_Lighting!K100</f>
        <v>56817</v>
      </c>
      <c r="L100" s="11">
        <f>StdO_Customers_Residential!L100+StdO_Customers_Small_Commercial!L100+StdO_Customers_Lighting!L100</f>
        <v>47752</v>
      </c>
      <c r="M100" s="11">
        <f>StdO_Customers_Residential!M100+StdO_Customers_Small_Commercial!M100+StdO_Customers_Lighting!M100</f>
        <v>42158</v>
      </c>
      <c r="N100" s="11">
        <f>StdO_Customers_Residential!N100+StdO_Customers_Small_Commercial!N100+StdO_Customers_Lighting!N100</f>
        <v>38918</v>
      </c>
      <c r="O100" s="11">
        <f>StdO_Customers_Residential!O100+StdO_Customers_Small_Commercial!O100+StdO_Customers_Lighting!O100</f>
        <v>35678</v>
      </c>
      <c r="P100" s="11">
        <f>StdO_Customers_Residential!P100+StdO_Customers_Small_Commercial!P100+StdO_Customers_Lighting!P100</f>
        <v>32685</v>
      </c>
      <c r="Q100" s="11">
        <f>StdO_Customers_Residential!Q100+StdO_Customers_Small_Commercial!Q100+StdO_Customers_Lighting!Q100</f>
        <v>37428</v>
      </c>
      <c r="R100" s="11">
        <f>StdO_Customers_Residential!R100+StdO_Customers_Small_Commercial!R100+StdO_Customers_Lighting!R100</f>
        <v>54519</v>
      </c>
      <c r="S100" s="11">
        <f>StdO_Customers_Residential!S100+StdO_Customers_Small_Commercial!S100+StdO_Customers_Lighting!S100</f>
        <v>89514</v>
      </c>
      <c r="T100" s="11">
        <f>StdO_Customers_Residential!T100+StdO_Customers_Small_Commercial!T100+StdO_Customers_Lighting!T100</f>
        <v>105851</v>
      </c>
      <c r="U100" s="11">
        <f>StdO_Customers_Residential!U100+StdO_Customers_Small_Commercial!U100+StdO_Customers_Lighting!U100</f>
        <v>116050</v>
      </c>
      <c r="V100" s="11">
        <f>StdO_Customers_Residential!V100+StdO_Customers_Small_Commercial!V100+StdO_Customers_Lighting!V100</f>
        <v>112775</v>
      </c>
      <c r="W100" s="11">
        <f>StdO_Customers_Residential!W100+StdO_Customers_Small_Commercial!W100+StdO_Customers_Lighting!W100</f>
        <v>101144</v>
      </c>
      <c r="X100" s="11">
        <f>StdO_Customers_Residential!X100+StdO_Customers_Small_Commercial!X100+StdO_Customers_Lighting!X100</f>
        <v>90842</v>
      </c>
      <c r="Y100" s="11">
        <f>StdO_Customers_Residential!Y100+StdO_Customers_Small_Commercial!Y100+StdO_Customers_Lighting!Y100</f>
        <v>80957</v>
      </c>
      <c r="Z100" s="11">
        <f>StdO_Customers_Residential!Z100+StdO_Customers_Small_Commercial!Z100+StdO_Customers_Lighting!Z100</f>
        <v>0</v>
      </c>
      <c r="AA100" s="2">
        <f>IFERROR(INDEX('Holiday Schedule'!$D$3:$D$24,MATCH(Total_StdO_Customers!A100,'Holiday Schedule'!$C$3:$C$24,0)),0)</f>
        <v>0</v>
      </c>
      <c r="AB100" s="2">
        <f t="shared" si="8"/>
        <v>4</v>
      </c>
      <c r="AC100" s="2">
        <f t="shared" si="9"/>
        <v>1132665</v>
      </c>
      <c r="AD100" s="5">
        <f t="shared" si="10"/>
        <v>671728</v>
      </c>
      <c r="AE100" s="5">
        <f t="shared" si="11"/>
        <v>1804393</v>
      </c>
      <c r="AG100" s="2">
        <f t="shared" si="12"/>
        <v>4</v>
      </c>
      <c r="AH100" s="2">
        <f t="shared" si="13"/>
        <v>2025</v>
      </c>
      <c r="AJ100" s="5">
        <f t="shared" si="14"/>
        <v>116050</v>
      </c>
      <c r="AK100" s="2">
        <f t="shared" si="15"/>
        <v>20</v>
      </c>
    </row>
    <row r="101" spans="1:37">
      <c r="A101" s="4">
        <v>45750</v>
      </c>
      <c r="B101" s="11">
        <f>StdO_Customers_Residential!B101+StdO_Customers_Small_Commercial!B101+StdO_Customers_Lighting!B101</f>
        <v>75987</v>
      </c>
      <c r="C101" s="11">
        <f>StdO_Customers_Residential!C101+StdO_Customers_Small_Commercial!C101+StdO_Customers_Lighting!C101</f>
        <v>72717</v>
      </c>
      <c r="D101" s="11">
        <f>StdO_Customers_Residential!D101+StdO_Customers_Small_Commercial!D101+StdO_Customers_Lighting!D101</f>
        <v>72670</v>
      </c>
      <c r="E101" s="11">
        <f>StdO_Customers_Residential!E101+StdO_Customers_Small_Commercial!E101+StdO_Customers_Lighting!E101</f>
        <v>72094</v>
      </c>
      <c r="F101" s="11">
        <f>StdO_Customers_Residential!F101+StdO_Customers_Small_Commercial!F101+StdO_Customers_Lighting!F101</f>
        <v>75669</v>
      </c>
      <c r="G101" s="11">
        <f>StdO_Customers_Residential!G101+StdO_Customers_Small_Commercial!G101+StdO_Customers_Lighting!G101</f>
        <v>84876</v>
      </c>
      <c r="H101" s="11">
        <f>StdO_Customers_Residential!H101+StdO_Customers_Small_Commercial!H101+StdO_Customers_Lighting!H101</f>
        <v>97910</v>
      </c>
      <c r="I101" s="11">
        <f>StdO_Customers_Residential!I101+StdO_Customers_Small_Commercial!I101+StdO_Customers_Lighting!I101</f>
        <v>105651</v>
      </c>
      <c r="J101" s="11">
        <f>StdO_Customers_Residential!J101+StdO_Customers_Small_Commercial!J101+StdO_Customers_Lighting!J101</f>
        <v>107169</v>
      </c>
      <c r="K101" s="11">
        <f>StdO_Customers_Residential!K101+StdO_Customers_Small_Commercial!K101+StdO_Customers_Lighting!K101</f>
        <v>108353</v>
      </c>
      <c r="L101" s="11">
        <f>StdO_Customers_Residential!L101+StdO_Customers_Small_Commercial!L101+StdO_Customers_Lighting!L101</f>
        <v>106457</v>
      </c>
      <c r="M101" s="11">
        <f>StdO_Customers_Residential!M101+StdO_Customers_Small_Commercial!M101+StdO_Customers_Lighting!M101</f>
        <v>101646</v>
      </c>
      <c r="N101" s="11">
        <f>StdO_Customers_Residential!N101+StdO_Customers_Small_Commercial!N101+StdO_Customers_Lighting!N101</f>
        <v>101003</v>
      </c>
      <c r="O101" s="11">
        <f>StdO_Customers_Residential!O101+StdO_Customers_Small_Commercial!O101+StdO_Customers_Lighting!O101</f>
        <v>93130</v>
      </c>
      <c r="P101" s="11">
        <f>StdO_Customers_Residential!P101+StdO_Customers_Small_Commercial!P101+StdO_Customers_Lighting!P101</f>
        <v>86386</v>
      </c>
      <c r="Q101" s="11">
        <f>StdO_Customers_Residential!Q101+StdO_Customers_Small_Commercial!Q101+StdO_Customers_Lighting!Q101</f>
        <v>89189</v>
      </c>
      <c r="R101" s="11">
        <f>StdO_Customers_Residential!R101+StdO_Customers_Small_Commercial!R101+StdO_Customers_Lighting!R101</f>
        <v>96840</v>
      </c>
      <c r="S101" s="11">
        <f>StdO_Customers_Residential!S101+StdO_Customers_Small_Commercial!S101+StdO_Customers_Lighting!S101</f>
        <v>106851</v>
      </c>
      <c r="T101" s="11">
        <f>StdO_Customers_Residential!T101+StdO_Customers_Small_Commercial!T101+StdO_Customers_Lighting!T101</f>
        <v>110388</v>
      </c>
      <c r="U101" s="11">
        <f>StdO_Customers_Residential!U101+StdO_Customers_Small_Commercial!U101+StdO_Customers_Lighting!U101</f>
        <v>113518</v>
      </c>
      <c r="V101" s="11">
        <f>StdO_Customers_Residential!V101+StdO_Customers_Small_Commercial!V101+StdO_Customers_Lighting!V101</f>
        <v>108533</v>
      </c>
      <c r="W101" s="11">
        <f>StdO_Customers_Residential!W101+StdO_Customers_Small_Commercial!W101+StdO_Customers_Lighting!W101</f>
        <v>95719</v>
      </c>
      <c r="X101" s="11">
        <f>StdO_Customers_Residential!X101+StdO_Customers_Small_Commercial!X101+StdO_Customers_Lighting!X101</f>
        <v>84801</v>
      </c>
      <c r="Y101" s="11">
        <f>StdO_Customers_Residential!Y101+StdO_Customers_Small_Commercial!Y101+StdO_Customers_Lighting!Y101</f>
        <v>75644</v>
      </c>
      <c r="Z101" s="11">
        <f>StdO_Customers_Residential!Z101+StdO_Customers_Small_Commercial!Z101+StdO_Customers_Lighting!Z101</f>
        <v>0</v>
      </c>
      <c r="AA101" s="2">
        <f>IFERROR(INDEX('Holiday Schedule'!$D$3:$D$24,MATCH(Total_StdO_Customers!A101,'Holiday Schedule'!$C$3:$C$24,0)),0)</f>
        <v>0</v>
      </c>
      <c r="AB101" s="2">
        <f t="shared" si="8"/>
        <v>5</v>
      </c>
      <c r="AC101" s="2">
        <f t="shared" si="9"/>
        <v>1615634</v>
      </c>
      <c r="AD101" s="5">
        <f t="shared" si="10"/>
        <v>627567</v>
      </c>
      <c r="AE101" s="5">
        <f t="shared" si="11"/>
        <v>2243201</v>
      </c>
      <c r="AG101" s="2">
        <f t="shared" si="12"/>
        <v>4</v>
      </c>
      <c r="AH101" s="2">
        <f t="shared" si="13"/>
        <v>2025</v>
      </c>
      <c r="AJ101" s="5">
        <f t="shared" si="14"/>
        <v>113518</v>
      </c>
      <c r="AK101" s="2">
        <f t="shared" si="15"/>
        <v>20</v>
      </c>
    </row>
    <row r="102" spans="1:37">
      <c r="A102" s="4">
        <v>45751</v>
      </c>
      <c r="B102" s="11">
        <f>StdO_Customers_Residential!B102+StdO_Customers_Small_Commercial!B102+StdO_Customers_Lighting!B102</f>
        <v>68848</v>
      </c>
      <c r="C102" s="11">
        <f>StdO_Customers_Residential!C102+StdO_Customers_Small_Commercial!C102+StdO_Customers_Lighting!C102</f>
        <v>66795</v>
      </c>
      <c r="D102" s="11">
        <f>StdO_Customers_Residential!D102+StdO_Customers_Small_Commercial!D102+StdO_Customers_Lighting!D102</f>
        <v>65454</v>
      </c>
      <c r="E102" s="11">
        <f>StdO_Customers_Residential!E102+StdO_Customers_Small_Commercial!E102+StdO_Customers_Lighting!E102</f>
        <v>66018</v>
      </c>
      <c r="F102" s="11">
        <f>StdO_Customers_Residential!F102+StdO_Customers_Small_Commercial!F102+StdO_Customers_Lighting!F102</f>
        <v>68707</v>
      </c>
      <c r="G102" s="11">
        <f>StdO_Customers_Residential!G102+StdO_Customers_Small_Commercial!G102+StdO_Customers_Lighting!G102</f>
        <v>78018</v>
      </c>
      <c r="H102" s="11">
        <f>StdO_Customers_Residential!H102+StdO_Customers_Small_Commercial!H102+StdO_Customers_Lighting!H102</f>
        <v>90787</v>
      </c>
      <c r="I102" s="11">
        <f>StdO_Customers_Residential!I102+StdO_Customers_Small_Commercial!I102+StdO_Customers_Lighting!I102</f>
        <v>87870</v>
      </c>
      <c r="J102" s="11">
        <f>StdO_Customers_Residential!J102+StdO_Customers_Small_Commercial!J102+StdO_Customers_Lighting!J102</f>
        <v>76638</v>
      </c>
      <c r="K102" s="11">
        <f>StdO_Customers_Residential!K102+StdO_Customers_Small_Commercial!K102+StdO_Customers_Lighting!K102</f>
        <v>63410</v>
      </c>
      <c r="L102" s="11">
        <f>StdO_Customers_Residential!L102+StdO_Customers_Small_Commercial!L102+StdO_Customers_Lighting!L102</f>
        <v>47598</v>
      </c>
      <c r="M102" s="11">
        <f>StdO_Customers_Residential!M102+StdO_Customers_Small_Commercial!M102+StdO_Customers_Lighting!M102</f>
        <v>53547</v>
      </c>
      <c r="N102" s="11">
        <f>StdO_Customers_Residential!N102+StdO_Customers_Small_Commercial!N102+StdO_Customers_Lighting!N102</f>
        <v>53619</v>
      </c>
      <c r="O102" s="11">
        <f>StdO_Customers_Residential!O102+StdO_Customers_Small_Commercial!O102+StdO_Customers_Lighting!O102</f>
        <v>54243</v>
      </c>
      <c r="P102" s="11">
        <f>StdO_Customers_Residential!P102+StdO_Customers_Small_Commercial!P102+StdO_Customers_Lighting!P102</f>
        <v>53632</v>
      </c>
      <c r="Q102" s="11">
        <f>StdO_Customers_Residential!Q102+StdO_Customers_Small_Commercial!Q102+StdO_Customers_Lighting!Q102</f>
        <v>58661</v>
      </c>
      <c r="R102" s="11">
        <f>StdO_Customers_Residential!R102+StdO_Customers_Small_Commercial!R102+StdO_Customers_Lighting!R102</f>
        <v>68706</v>
      </c>
      <c r="S102" s="11">
        <f>StdO_Customers_Residential!S102+StdO_Customers_Small_Commercial!S102+StdO_Customers_Lighting!S102</f>
        <v>79822</v>
      </c>
      <c r="T102" s="11">
        <f>StdO_Customers_Residential!T102+StdO_Customers_Small_Commercial!T102+StdO_Customers_Lighting!T102</f>
        <v>93444</v>
      </c>
      <c r="U102" s="11">
        <f>StdO_Customers_Residential!U102+StdO_Customers_Small_Commercial!U102+StdO_Customers_Lighting!U102</f>
        <v>103486</v>
      </c>
      <c r="V102" s="11">
        <f>StdO_Customers_Residential!V102+StdO_Customers_Small_Commercial!V102+StdO_Customers_Lighting!V102</f>
        <v>101081</v>
      </c>
      <c r="W102" s="11">
        <f>StdO_Customers_Residential!W102+StdO_Customers_Small_Commercial!W102+StdO_Customers_Lighting!W102</f>
        <v>93177</v>
      </c>
      <c r="X102" s="11">
        <f>StdO_Customers_Residential!X102+StdO_Customers_Small_Commercial!X102+StdO_Customers_Lighting!X102</f>
        <v>83917</v>
      </c>
      <c r="Y102" s="11">
        <f>StdO_Customers_Residential!Y102+StdO_Customers_Small_Commercial!Y102+StdO_Customers_Lighting!Y102</f>
        <v>76302</v>
      </c>
      <c r="Z102" s="11">
        <f>StdO_Customers_Residential!Z102+StdO_Customers_Small_Commercial!Z102+StdO_Customers_Lighting!Z102</f>
        <v>0</v>
      </c>
      <c r="AA102" s="2">
        <f>IFERROR(INDEX('Holiday Schedule'!$D$3:$D$24,MATCH(Total_StdO_Customers!A102,'Holiday Schedule'!$C$3:$C$24,0)),0)</f>
        <v>0</v>
      </c>
      <c r="AB102" s="2">
        <f t="shared" si="8"/>
        <v>6</v>
      </c>
      <c r="AC102" s="2">
        <f t="shared" si="9"/>
        <v>1172851</v>
      </c>
      <c r="AD102" s="5">
        <f t="shared" si="10"/>
        <v>580929</v>
      </c>
      <c r="AE102" s="5">
        <f t="shared" si="11"/>
        <v>1753780</v>
      </c>
      <c r="AG102" s="2">
        <f t="shared" si="12"/>
        <v>4</v>
      </c>
      <c r="AH102" s="2">
        <f t="shared" si="13"/>
        <v>2025</v>
      </c>
      <c r="AJ102" s="5">
        <f t="shared" si="14"/>
        <v>103486</v>
      </c>
      <c r="AK102" s="2">
        <f t="shared" si="15"/>
        <v>20</v>
      </c>
    </row>
    <row r="103" spans="1:37">
      <c r="A103" s="4">
        <v>45752</v>
      </c>
      <c r="B103" s="11">
        <f>StdO_Customers_Residential!B103+StdO_Customers_Small_Commercial!B103+StdO_Customers_Lighting!B103</f>
        <v>71976</v>
      </c>
      <c r="C103" s="11">
        <f>StdO_Customers_Residential!C103+StdO_Customers_Small_Commercial!C103+StdO_Customers_Lighting!C103</f>
        <v>70756</v>
      </c>
      <c r="D103" s="11">
        <f>StdO_Customers_Residential!D103+StdO_Customers_Small_Commercial!D103+StdO_Customers_Lighting!D103</f>
        <v>71179</v>
      </c>
      <c r="E103" s="11">
        <f>StdO_Customers_Residential!E103+StdO_Customers_Small_Commercial!E103+StdO_Customers_Lighting!E103</f>
        <v>70733</v>
      </c>
      <c r="F103" s="11">
        <f>StdO_Customers_Residential!F103+StdO_Customers_Small_Commercial!F103+StdO_Customers_Lighting!F103</f>
        <v>72716</v>
      </c>
      <c r="G103" s="11">
        <f>StdO_Customers_Residential!G103+StdO_Customers_Small_Commercial!G103+StdO_Customers_Lighting!G103</f>
        <v>79006</v>
      </c>
      <c r="H103" s="11">
        <f>StdO_Customers_Residential!H103+StdO_Customers_Small_Commercial!H103+StdO_Customers_Lighting!H103</f>
        <v>85455</v>
      </c>
      <c r="I103" s="11">
        <f>StdO_Customers_Residential!I103+StdO_Customers_Small_Commercial!I103+StdO_Customers_Lighting!I103</f>
        <v>84281</v>
      </c>
      <c r="J103" s="11">
        <f>StdO_Customers_Residential!J103+StdO_Customers_Small_Commercial!J103+StdO_Customers_Lighting!J103</f>
        <v>81810</v>
      </c>
      <c r="K103" s="11">
        <f>StdO_Customers_Residential!K103+StdO_Customers_Small_Commercial!K103+StdO_Customers_Lighting!K103</f>
        <v>79883</v>
      </c>
      <c r="L103" s="11">
        <f>StdO_Customers_Residential!L103+StdO_Customers_Small_Commercial!L103+StdO_Customers_Lighting!L103</f>
        <v>65352</v>
      </c>
      <c r="M103" s="11">
        <f>StdO_Customers_Residential!M103+StdO_Customers_Small_Commercial!M103+StdO_Customers_Lighting!M103</f>
        <v>61380</v>
      </c>
      <c r="N103" s="11">
        <f>StdO_Customers_Residential!N103+StdO_Customers_Small_Commercial!N103+StdO_Customers_Lighting!N103</f>
        <v>63147</v>
      </c>
      <c r="O103" s="11">
        <f>StdO_Customers_Residential!O103+StdO_Customers_Small_Commercial!O103+StdO_Customers_Lighting!O103</f>
        <v>67550</v>
      </c>
      <c r="P103" s="11">
        <f>StdO_Customers_Residential!P103+StdO_Customers_Small_Commercial!P103+StdO_Customers_Lighting!P103</f>
        <v>69836</v>
      </c>
      <c r="Q103" s="11">
        <f>StdO_Customers_Residential!Q103+StdO_Customers_Small_Commercial!Q103+StdO_Customers_Lighting!Q103</f>
        <v>79599</v>
      </c>
      <c r="R103" s="11">
        <f>StdO_Customers_Residential!R103+StdO_Customers_Small_Commercial!R103+StdO_Customers_Lighting!R103</f>
        <v>92845</v>
      </c>
      <c r="S103" s="11">
        <f>StdO_Customers_Residential!S103+StdO_Customers_Small_Commercial!S103+StdO_Customers_Lighting!S103</f>
        <v>104380</v>
      </c>
      <c r="T103" s="11">
        <f>StdO_Customers_Residential!T103+StdO_Customers_Small_Commercial!T103+StdO_Customers_Lighting!T103</f>
        <v>109108</v>
      </c>
      <c r="U103" s="11">
        <f>StdO_Customers_Residential!U103+StdO_Customers_Small_Commercial!U103+StdO_Customers_Lighting!U103</f>
        <v>113890</v>
      </c>
      <c r="V103" s="11">
        <f>StdO_Customers_Residential!V103+StdO_Customers_Small_Commercial!V103+StdO_Customers_Lighting!V103</f>
        <v>109827</v>
      </c>
      <c r="W103" s="11">
        <f>StdO_Customers_Residential!W103+StdO_Customers_Small_Commercial!W103+StdO_Customers_Lighting!W103</f>
        <v>99544</v>
      </c>
      <c r="X103" s="11">
        <f>StdO_Customers_Residential!X103+StdO_Customers_Small_Commercial!X103+StdO_Customers_Lighting!X103</f>
        <v>89596</v>
      </c>
      <c r="Y103" s="11">
        <f>StdO_Customers_Residential!Y103+StdO_Customers_Small_Commercial!Y103+StdO_Customers_Lighting!Y103</f>
        <v>81834</v>
      </c>
      <c r="Z103" s="11">
        <f>StdO_Customers_Residential!Z103+StdO_Customers_Small_Commercial!Z103+StdO_Customers_Lighting!Z103</f>
        <v>0</v>
      </c>
      <c r="AA103" s="2">
        <f>IFERROR(INDEX('Holiday Schedule'!$D$3:$D$24,MATCH(Total_StdO_Customers!A103,'Holiday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1975683</v>
      </c>
      <c r="AE103" s="5">
        <f t="shared" si="11"/>
        <v>1975683</v>
      </c>
      <c r="AG103" s="2">
        <f t="shared" si="12"/>
        <v>4</v>
      </c>
      <c r="AH103" s="2">
        <f t="shared" si="13"/>
        <v>2025</v>
      </c>
      <c r="AJ103" s="5">
        <f t="shared" si="14"/>
        <v>113890</v>
      </c>
      <c r="AK103" s="2">
        <f t="shared" si="15"/>
        <v>20</v>
      </c>
    </row>
    <row r="104" spans="1:37">
      <c r="A104" s="4">
        <v>45753</v>
      </c>
      <c r="B104" s="11">
        <f>StdO_Customers_Residential!B104+StdO_Customers_Small_Commercial!B104+StdO_Customers_Lighting!B104</f>
        <v>75312</v>
      </c>
      <c r="C104" s="11">
        <f>StdO_Customers_Residential!C104+StdO_Customers_Small_Commercial!C104+StdO_Customers_Lighting!C104</f>
        <v>72034</v>
      </c>
      <c r="D104" s="11">
        <f>StdO_Customers_Residential!D104+StdO_Customers_Small_Commercial!D104+StdO_Customers_Lighting!D104</f>
        <v>71831</v>
      </c>
      <c r="E104" s="11">
        <f>StdO_Customers_Residential!E104+StdO_Customers_Small_Commercial!E104+StdO_Customers_Lighting!E104</f>
        <v>69264</v>
      </c>
      <c r="F104" s="11">
        <f>StdO_Customers_Residential!F104+StdO_Customers_Small_Commercial!F104+StdO_Customers_Lighting!F104</f>
        <v>69095</v>
      </c>
      <c r="G104" s="11">
        <f>StdO_Customers_Residential!G104+StdO_Customers_Small_Commercial!G104+StdO_Customers_Lighting!G104</f>
        <v>73777</v>
      </c>
      <c r="H104" s="11">
        <f>StdO_Customers_Residential!H104+StdO_Customers_Small_Commercial!H104+StdO_Customers_Lighting!H104</f>
        <v>80727</v>
      </c>
      <c r="I104" s="11">
        <f>StdO_Customers_Residential!I104+StdO_Customers_Small_Commercial!I104+StdO_Customers_Lighting!I104</f>
        <v>87364</v>
      </c>
      <c r="J104" s="11">
        <f>StdO_Customers_Residential!J104+StdO_Customers_Small_Commercial!J104+StdO_Customers_Lighting!J104</f>
        <v>91118</v>
      </c>
      <c r="K104" s="11">
        <f>StdO_Customers_Residential!K104+StdO_Customers_Small_Commercial!K104+StdO_Customers_Lighting!K104</f>
        <v>91340</v>
      </c>
      <c r="L104" s="11">
        <f>StdO_Customers_Residential!L104+StdO_Customers_Small_Commercial!L104+StdO_Customers_Lighting!L104</f>
        <v>86596</v>
      </c>
      <c r="M104" s="11">
        <f>StdO_Customers_Residential!M104+StdO_Customers_Small_Commercial!M104+StdO_Customers_Lighting!M104</f>
        <v>83203</v>
      </c>
      <c r="N104" s="11">
        <f>StdO_Customers_Residential!N104+StdO_Customers_Small_Commercial!N104+StdO_Customers_Lighting!N104</f>
        <v>71653</v>
      </c>
      <c r="O104" s="11">
        <f>StdO_Customers_Residential!O104+StdO_Customers_Small_Commercial!O104+StdO_Customers_Lighting!O104</f>
        <v>66315</v>
      </c>
      <c r="P104" s="11">
        <f>StdO_Customers_Residential!P104+StdO_Customers_Small_Commercial!P104+StdO_Customers_Lighting!P104</f>
        <v>63779</v>
      </c>
      <c r="Q104" s="11">
        <f>StdO_Customers_Residential!Q104+StdO_Customers_Small_Commercial!Q104+StdO_Customers_Lighting!Q104</f>
        <v>59761</v>
      </c>
      <c r="R104" s="11">
        <f>StdO_Customers_Residential!R104+StdO_Customers_Small_Commercial!R104+StdO_Customers_Lighting!R104</f>
        <v>70730</v>
      </c>
      <c r="S104" s="11">
        <f>StdO_Customers_Residential!S104+StdO_Customers_Small_Commercial!S104+StdO_Customers_Lighting!S104</f>
        <v>87039</v>
      </c>
      <c r="T104" s="11">
        <f>StdO_Customers_Residential!T104+StdO_Customers_Small_Commercial!T104+StdO_Customers_Lighting!T104</f>
        <v>103549</v>
      </c>
      <c r="U104" s="11">
        <f>StdO_Customers_Residential!U104+StdO_Customers_Small_Commercial!U104+StdO_Customers_Lighting!U104</f>
        <v>111532</v>
      </c>
      <c r="V104" s="11">
        <f>StdO_Customers_Residential!V104+StdO_Customers_Small_Commercial!V104+StdO_Customers_Lighting!V104</f>
        <v>106524</v>
      </c>
      <c r="W104" s="11">
        <f>StdO_Customers_Residential!W104+StdO_Customers_Small_Commercial!W104+StdO_Customers_Lighting!W104</f>
        <v>95632</v>
      </c>
      <c r="X104" s="11">
        <f>StdO_Customers_Residential!X104+StdO_Customers_Small_Commercial!X104+StdO_Customers_Lighting!X104</f>
        <v>83952</v>
      </c>
      <c r="Y104" s="11">
        <f>StdO_Customers_Residential!Y104+StdO_Customers_Small_Commercial!Y104+StdO_Customers_Lighting!Y104</f>
        <v>76010</v>
      </c>
      <c r="Z104" s="11">
        <f>StdO_Customers_Residential!Z104+StdO_Customers_Small_Commercial!Z104+StdO_Customers_Lighting!Z104</f>
        <v>0</v>
      </c>
      <c r="AA104" s="2">
        <f>IFERROR(INDEX('Holiday Schedule'!$D$3:$D$24,MATCH(Total_StdO_Customers!A104,'Holiday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1948137</v>
      </c>
      <c r="AE104" s="5">
        <f t="shared" si="11"/>
        <v>1948137</v>
      </c>
      <c r="AG104" s="2">
        <f t="shared" si="12"/>
        <v>4</v>
      </c>
      <c r="AH104" s="2">
        <f t="shared" si="13"/>
        <v>2025</v>
      </c>
      <c r="AJ104" s="5">
        <f t="shared" si="14"/>
        <v>111532</v>
      </c>
      <c r="AK104" s="2">
        <f t="shared" si="15"/>
        <v>20</v>
      </c>
    </row>
    <row r="105" spans="1:37">
      <c r="A105" s="4">
        <v>45754</v>
      </c>
      <c r="B105" s="11">
        <f>StdO_Customers_Residential!B105+StdO_Customers_Small_Commercial!B105+StdO_Customers_Lighting!B105</f>
        <v>69754</v>
      </c>
      <c r="C105" s="11">
        <f>StdO_Customers_Residential!C105+StdO_Customers_Small_Commercial!C105+StdO_Customers_Lighting!C105</f>
        <v>67809</v>
      </c>
      <c r="D105" s="11">
        <f>StdO_Customers_Residential!D105+StdO_Customers_Small_Commercial!D105+StdO_Customers_Lighting!D105</f>
        <v>66732</v>
      </c>
      <c r="E105" s="11">
        <f>StdO_Customers_Residential!E105+StdO_Customers_Small_Commercial!E105+StdO_Customers_Lighting!E105</f>
        <v>67734</v>
      </c>
      <c r="F105" s="11">
        <f>StdO_Customers_Residential!F105+StdO_Customers_Small_Commercial!F105+StdO_Customers_Lighting!F105</f>
        <v>71079</v>
      </c>
      <c r="G105" s="11">
        <f>StdO_Customers_Residential!G105+StdO_Customers_Small_Commercial!G105+StdO_Customers_Lighting!G105</f>
        <v>80191</v>
      </c>
      <c r="H105" s="11">
        <f>StdO_Customers_Residential!H105+StdO_Customers_Small_Commercial!H105+StdO_Customers_Lighting!H105</f>
        <v>96610</v>
      </c>
      <c r="I105" s="11">
        <f>StdO_Customers_Residential!I105+StdO_Customers_Small_Commercial!I105+StdO_Customers_Lighting!I105</f>
        <v>95912</v>
      </c>
      <c r="J105" s="11">
        <f>StdO_Customers_Residential!J105+StdO_Customers_Small_Commercial!J105+StdO_Customers_Lighting!J105</f>
        <v>86455</v>
      </c>
      <c r="K105" s="11">
        <f>StdO_Customers_Residential!K105+StdO_Customers_Small_Commercial!K105+StdO_Customers_Lighting!K105</f>
        <v>78144</v>
      </c>
      <c r="L105" s="11">
        <f>StdO_Customers_Residential!L105+StdO_Customers_Small_Commercial!L105+StdO_Customers_Lighting!L105</f>
        <v>65810</v>
      </c>
      <c r="M105" s="11">
        <f>StdO_Customers_Residential!M105+StdO_Customers_Small_Commercial!M105+StdO_Customers_Lighting!M105</f>
        <v>53297</v>
      </c>
      <c r="N105" s="11">
        <f>StdO_Customers_Residential!N105+StdO_Customers_Small_Commercial!N105+StdO_Customers_Lighting!N105</f>
        <v>47890</v>
      </c>
      <c r="O105" s="11">
        <f>StdO_Customers_Residential!O105+StdO_Customers_Small_Commercial!O105+StdO_Customers_Lighting!O105</f>
        <v>48964</v>
      </c>
      <c r="P105" s="11">
        <f>StdO_Customers_Residential!P105+StdO_Customers_Small_Commercial!P105+StdO_Customers_Lighting!P105</f>
        <v>51675</v>
      </c>
      <c r="Q105" s="11">
        <f>StdO_Customers_Residential!Q105+StdO_Customers_Small_Commercial!Q105+StdO_Customers_Lighting!Q105</f>
        <v>62162</v>
      </c>
      <c r="R105" s="11">
        <f>StdO_Customers_Residential!R105+StdO_Customers_Small_Commercial!R105+StdO_Customers_Lighting!R105</f>
        <v>76938</v>
      </c>
      <c r="S105" s="11">
        <f>StdO_Customers_Residential!S105+StdO_Customers_Small_Commercial!S105+StdO_Customers_Lighting!S105</f>
        <v>95144</v>
      </c>
      <c r="T105" s="11">
        <f>StdO_Customers_Residential!T105+StdO_Customers_Small_Commercial!T105+StdO_Customers_Lighting!T105</f>
        <v>103901</v>
      </c>
      <c r="U105" s="11">
        <f>StdO_Customers_Residential!U105+StdO_Customers_Small_Commercial!U105+StdO_Customers_Lighting!U105</f>
        <v>111443</v>
      </c>
      <c r="V105" s="11">
        <f>StdO_Customers_Residential!V105+StdO_Customers_Small_Commercial!V105+StdO_Customers_Lighting!V105</f>
        <v>107064</v>
      </c>
      <c r="W105" s="11">
        <f>StdO_Customers_Residential!W105+StdO_Customers_Small_Commercial!W105+StdO_Customers_Lighting!W105</f>
        <v>95806</v>
      </c>
      <c r="X105" s="11">
        <f>StdO_Customers_Residential!X105+StdO_Customers_Small_Commercial!X105+StdO_Customers_Lighting!X105</f>
        <v>86475</v>
      </c>
      <c r="Y105" s="11">
        <f>StdO_Customers_Residential!Y105+StdO_Customers_Small_Commercial!Y105+StdO_Customers_Lighting!Y105</f>
        <v>77286</v>
      </c>
      <c r="Z105" s="11">
        <f>StdO_Customers_Residential!Z105+StdO_Customers_Small_Commercial!Z105+StdO_Customers_Lighting!Z105</f>
        <v>0</v>
      </c>
      <c r="AA105" s="2">
        <f>IFERROR(INDEX('Holiday Schedule'!$D$3:$D$24,MATCH(Total_StdO_Customers!A105,'Holiday Schedule'!$C$3:$C$24,0)),0)</f>
        <v>0</v>
      </c>
      <c r="AB105" s="2">
        <f t="shared" si="8"/>
        <v>2</v>
      </c>
      <c r="AC105" s="2">
        <f t="shared" si="9"/>
        <v>1267080</v>
      </c>
      <c r="AD105" s="5">
        <f t="shared" si="10"/>
        <v>597195</v>
      </c>
      <c r="AE105" s="5">
        <f t="shared" si="11"/>
        <v>1864275</v>
      </c>
      <c r="AG105" s="2">
        <f t="shared" si="12"/>
        <v>4</v>
      </c>
      <c r="AH105" s="2">
        <f t="shared" si="13"/>
        <v>2025</v>
      </c>
      <c r="AJ105" s="5">
        <f t="shared" si="14"/>
        <v>111443</v>
      </c>
      <c r="AK105" s="2">
        <f t="shared" si="15"/>
        <v>20</v>
      </c>
    </row>
    <row r="106" spans="1:37">
      <c r="A106" s="4">
        <v>45755</v>
      </c>
      <c r="B106" s="11">
        <f>StdO_Customers_Residential!B106+StdO_Customers_Small_Commercial!B106+StdO_Customers_Lighting!B106</f>
        <v>72858</v>
      </c>
      <c r="C106" s="11">
        <f>StdO_Customers_Residential!C106+StdO_Customers_Small_Commercial!C106+StdO_Customers_Lighting!C106</f>
        <v>69048</v>
      </c>
      <c r="D106" s="11">
        <f>StdO_Customers_Residential!D106+StdO_Customers_Small_Commercial!D106+StdO_Customers_Lighting!D106</f>
        <v>69106</v>
      </c>
      <c r="E106" s="11">
        <f>StdO_Customers_Residential!E106+StdO_Customers_Small_Commercial!E106+StdO_Customers_Lighting!E106</f>
        <v>69486</v>
      </c>
      <c r="F106" s="11">
        <f>StdO_Customers_Residential!F106+StdO_Customers_Small_Commercial!F106+StdO_Customers_Lighting!F106</f>
        <v>72575</v>
      </c>
      <c r="G106" s="11">
        <f>StdO_Customers_Residential!G106+StdO_Customers_Small_Commercial!G106+StdO_Customers_Lighting!G106</f>
        <v>81551</v>
      </c>
      <c r="H106" s="11">
        <f>StdO_Customers_Residential!H106+StdO_Customers_Small_Commercial!H106+StdO_Customers_Lighting!H106</f>
        <v>95737</v>
      </c>
      <c r="I106" s="11">
        <f>StdO_Customers_Residential!I106+StdO_Customers_Small_Commercial!I106+StdO_Customers_Lighting!I106</f>
        <v>93845</v>
      </c>
      <c r="J106" s="11">
        <f>StdO_Customers_Residential!J106+StdO_Customers_Small_Commercial!J106+StdO_Customers_Lighting!J106</f>
        <v>85326</v>
      </c>
      <c r="K106" s="11">
        <f>StdO_Customers_Residential!K106+StdO_Customers_Small_Commercial!K106+StdO_Customers_Lighting!K106</f>
        <v>81973</v>
      </c>
      <c r="L106" s="11">
        <f>StdO_Customers_Residential!L106+StdO_Customers_Small_Commercial!L106+StdO_Customers_Lighting!L106</f>
        <v>83241</v>
      </c>
      <c r="M106" s="11">
        <f>StdO_Customers_Residential!M106+StdO_Customers_Small_Commercial!M106+StdO_Customers_Lighting!M106</f>
        <v>73684</v>
      </c>
      <c r="N106" s="11">
        <f>StdO_Customers_Residential!N106+StdO_Customers_Small_Commercial!N106+StdO_Customers_Lighting!N106</f>
        <v>73103</v>
      </c>
      <c r="O106" s="11">
        <f>StdO_Customers_Residential!O106+StdO_Customers_Small_Commercial!O106+StdO_Customers_Lighting!O106</f>
        <v>79897</v>
      </c>
      <c r="P106" s="11">
        <f>StdO_Customers_Residential!P106+StdO_Customers_Small_Commercial!P106+StdO_Customers_Lighting!P106</f>
        <v>79304</v>
      </c>
      <c r="Q106" s="11">
        <f>StdO_Customers_Residential!Q106+StdO_Customers_Small_Commercial!Q106+StdO_Customers_Lighting!Q106</f>
        <v>85032</v>
      </c>
      <c r="R106" s="11">
        <f>StdO_Customers_Residential!R106+StdO_Customers_Small_Commercial!R106+StdO_Customers_Lighting!R106</f>
        <v>92192</v>
      </c>
      <c r="S106" s="11">
        <f>StdO_Customers_Residential!S106+StdO_Customers_Small_Commercial!S106+StdO_Customers_Lighting!S106</f>
        <v>107023</v>
      </c>
      <c r="T106" s="11">
        <f>StdO_Customers_Residential!T106+StdO_Customers_Small_Commercial!T106+StdO_Customers_Lighting!T106</f>
        <v>113666</v>
      </c>
      <c r="U106" s="11">
        <f>StdO_Customers_Residential!U106+StdO_Customers_Small_Commercial!U106+StdO_Customers_Lighting!U106</f>
        <v>117063</v>
      </c>
      <c r="V106" s="11">
        <f>StdO_Customers_Residential!V106+StdO_Customers_Small_Commercial!V106+StdO_Customers_Lighting!V106</f>
        <v>110518</v>
      </c>
      <c r="W106" s="11">
        <f>StdO_Customers_Residential!W106+StdO_Customers_Small_Commercial!W106+StdO_Customers_Lighting!W106</f>
        <v>101001</v>
      </c>
      <c r="X106" s="11">
        <f>StdO_Customers_Residential!X106+StdO_Customers_Small_Commercial!X106+StdO_Customers_Lighting!X106</f>
        <v>90529</v>
      </c>
      <c r="Y106" s="11">
        <f>StdO_Customers_Residential!Y106+StdO_Customers_Small_Commercial!Y106+StdO_Customers_Lighting!Y106</f>
        <v>81492</v>
      </c>
      <c r="Z106" s="11">
        <f>StdO_Customers_Residential!Z106+StdO_Customers_Small_Commercial!Z106+StdO_Customers_Lighting!Z106</f>
        <v>0</v>
      </c>
      <c r="AA106" s="2">
        <f>IFERROR(INDEX('Holiday Schedule'!$D$3:$D$24,MATCH(Total_StdO_Customers!A106,'Holiday Schedule'!$C$3:$C$24,0)),0)</f>
        <v>0</v>
      </c>
      <c r="AB106" s="2">
        <f t="shared" si="8"/>
        <v>3</v>
      </c>
      <c r="AC106" s="2">
        <f t="shared" si="9"/>
        <v>1467397</v>
      </c>
      <c r="AD106" s="5">
        <f t="shared" si="10"/>
        <v>611853</v>
      </c>
      <c r="AE106" s="5">
        <f t="shared" si="11"/>
        <v>2079250</v>
      </c>
      <c r="AG106" s="2">
        <f t="shared" si="12"/>
        <v>4</v>
      </c>
      <c r="AH106" s="2">
        <f t="shared" si="13"/>
        <v>2025</v>
      </c>
      <c r="AJ106" s="5">
        <f t="shared" si="14"/>
        <v>117063</v>
      </c>
      <c r="AK106" s="2">
        <f t="shared" si="15"/>
        <v>20</v>
      </c>
    </row>
    <row r="107" spans="1:37">
      <c r="A107" s="4">
        <v>45756</v>
      </c>
      <c r="B107" s="11">
        <f>StdO_Customers_Residential!B107+StdO_Customers_Small_Commercial!B107+StdO_Customers_Lighting!B107</f>
        <v>76217</v>
      </c>
      <c r="C107" s="11">
        <f>StdO_Customers_Residential!C107+StdO_Customers_Small_Commercial!C107+StdO_Customers_Lighting!C107</f>
        <v>75076</v>
      </c>
      <c r="D107" s="11">
        <f>StdO_Customers_Residential!D107+StdO_Customers_Small_Commercial!D107+StdO_Customers_Lighting!D107</f>
        <v>73726</v>
      </c>
      <c r="E107" s="11">
        <f>StdO_Customers_Residential!E107+StdO_Customers_Small_Commercial!E107+StdO_Customers_Lighting!E107</f>
        <v>75309</v>
      </c>
      <c r="F107" s="11">
        <f>StdO_Customers_Residential!F107+StdO_Customers_Small_Commercial!F107+StdO_Customers_Lighting!F107</f>
        <v>77160</v>
      </c>
      <c r="G107" s="11">
        <f>StdO_Customers_Residential!G107+StdO_Customers_Small_Commercial!G107+StdO_Customers_Lighting!G107</f>
        <v>87699</v>
      </c>
      <c r="H107" s="11">
        <f>StdO_Customers_Residential!H107+StdO_Customers_Small_Commercial!H107+StdO_Customers_Lighting!H107</f>
        <v>102255</v>
      </c>
      <c r="I107" s="11">
        <f>StdO_Customers_Residential!I107+StdO_Customers_Small_Commercial!I107+StdO_Customers_Lighting!I107</f>
        <v>109646</v>
      </c>
      <c r="J107" s="11">
        <f>StdO_Customers_Residential!J107+StdO_Customers_Small_Commercial!J107+StdO_Customers_Lighting!J107</f>
        <v>107171</v>
      </c>
      <c r="K107" s="11">
        <f>StdO_Customers_Residential!K107+StdO_Customers_Small_Commercial!K107+StdO_Customers_Lighting!K107</f>
        <v>102887</v>
      </c>
      <c r="L107" s="11">
        <f>StdO_Customers_Residential!L107+StdO_Customers_Small_Commercial!L107+StdO_Customers_Lighting!L107</f>
        <v>93093</v>
      </c>
      <c r="M107" s="11">
        <f>StdO_Customers_Residential!M107+StdO_Customers_Small_Commercial!M107+StdO_Customers_Lighting!M107</f>
        <v>75230</v>
      </c>
      <c r="N107" s="11">
        <f>StdO_Customers_Residential!N107+StdO_Customers_Small_Commercial!N107+StdO_Customers_Lighting!N107</f>
        <v>62947</v>
      </c>
      <c r="O107" s="11">
        <f>StdO_Customers_Residential!O107+StdO_Customers_Small_Commercial!O107+StdO_Customers_Lighting!O107</f>
        <v>56318</v>
      </c>
      <c r="P107" s="11">
        <f>StdO_Customers_Residential!P107+StdO_Customers_Small_Commercial!P107+StdO_Customers_Lighting!P107</f>
        <v>50413</v>
      </c>
      <c r="Q107" s="11">
        <f>StdO_Customers_Residential!Q107+StdO_Customers_Small_Commercial!Q107+StdO_Customers_Lighting!Q107</f>
        <v>54659</v>
      </c>
      <c r="R107" s="11">
        <f>StdO_Customers_Residential!R107+StdO_Customers_Small_Commercial!R107+StdO_Customers_Lighting!R107</f>
        <v>66251</v>
      </c>
      <c r="S107" s="11">
        <f>StdO_Customers_Residential!S107+StdO_Customers_Small_Commercial!S107+StdO_Customers_Lighting!S107</f>
        <v>84750</v>
      </c>
      <c r="T107" s="11">
        <f>StdO_Customers_Residential!T107+StdO_Customers_Small_Commercial!T107+StdO_Customers_Lighting!T107</f>
        <v>104404</v>
      </c>
      <c r="U107" s="11">
        <f>StdO_Customers_Residential!U107+StdO_Customers_Small_Commercial!U107+StdO_Customers_Lighting!U107</f>
        <v>116514</v>
      </c>
      <c r="V107" s="11">
        <f>StdO_Customers_Residential!V107+StdO_Customers_Small_Commercial!V107+StdO_Customers_Lighting!V107</f>
        <v>112330</v>
      </c>
      <c r="W107" s="11">
        <f>StdO_Customers_Residential!W107+StdO_Customers_Small_Commercial!W107+StdO_Customers_Lighting!W107</f>
        <v>102521</v>
      </c>
      <c r="X107" s="11">
        <f>StdO_Customers_Residential!X107+StdO_Customers_Small_Commercial!X107+StdO_Customers_Lighting!X107</f>
        <v>91975</v>
      </c>
      <c r="Y107" s="11">
        <f>StdO_Customers_Residential!Y107+StdO_Customers_Small_Commercial!Y107+StdO_Customers_Lighting!Y107</f>
        <v>83332</v>
      </c>
      <c r="Z107" s="11">
        <f>StdO_Customers_Residential!Z107+StdO_Customers_Small_Commercial!Z107+StdO_Customers_Lighting!Z107</f>
        <v>0</v>
      </c>
      <c r="AA107" s="2">
        <f>IFERROR(INDEX('Holiday Schedule'!$D$3:$D$24,MATCH(Total_StdO_Customers!A107,'Holiday Schedule'!$C$3:$C$24,0)),0)</f>
        <v>0</v>
      </c>
      <c r="AB107" s="2">
        <f t="shared" si="8"/>
        <v>4</v>
      </c>
      <c r="AC107" s="2">
        <f t="shared" si="9"/>
        <v>1391109</v>
      </c>
      <c r="AD107" s="5">
        <f t="shared" si="10"/>
        <v>650774</v>
      </c>
      <c r="AE107" s="5">
        <f t="shared" si="11"/>
        <v>2041883</v>
      </c>
      <c r="AG107" s="2">
        <f t="shared" si="12"/>
        <v>4</v>
      </c>
      <c r="AH107" s="2">
        <f t="shared" si="13"/>
        <v>2025</v>
      </c>
      <c r="AJ107" s="5">
        <f t="shared" si="14"/>
        <v>116514</v>
      </c>
      <c r="AK107" s="2">
        <f t="shared" si="15"/>
        <v>20</v>
      </c>
    </row>
    <row r="108" spans="1:37">
      <c r="A108" s="4">
        <v>45757</v>
      </c>
      <c r="B108" s="11">
        <f>StdO_Customers_Residential!B108+StdO_Customers_Small_Commercial!B108+StdO_Customers_Lighting!B108</f>
        <v>78677</v>
      </c>
      <c r="C108" s="11">
        <f>StdO_Customers_Residential!C108+StdO_Customers_Small_Commercial!C108+StdO_Customers_Lighting!C108</f>
        <v>76577</v>
      </c>
      <c r="D108" s="11">
        <f>StdO_Customers_Residential!D108+StdO_Customers_Small_Commercial!D108+StdO_Customers_Lighting!D108</f>
        <v>76341</v>
      </c>
      <c r="E108" s="11">
        <f>StdO_Customers_Residential!E108+StdO_Customers_Small_Commercial!E108+StdO_Customers_Lighting!E108</f>
        <v>75999</v>
      </c>
      <c r="F108" s="11">
        <f>StdO_Customers_Residential!F108+StdO_Customers_Small_Commercial!F108+StdO_Customers_Lighting!F108</f>
        <v>80280</v>
      </c>
      <c r="G108" s="11">
        <f>StdO_Customers_Residential!G108+StdO_Customers_Small_Commercial!G108+StdO_Customers_Lighting!G108</f>
        <v>90921</v>
      </c>
      <c r="H108" s="11">
        <f>StdO_Customers_Residential!H108+StdO_Customers_Small_Commercial!H108+StdO_Customers_Lighting!H108</f>
        <v>102676</v>
      </c>
      <c r="I108" s="11">
        <f>StdO_Customers_Residential!I108+StdO_Customers_Small_Commercial!I108+StdO_Customers_Lighting!I108</f>
        <v>89709</v>
      </c>
      <c r="J108" s="11">
        <f>StdO_Customers_Residential!J108+StdO_Customers_Small_Commercial!J108+StdO_Customers_Lighting!J108</f>
        <v>65065</v>
      </c>
      <c r="K108" s="11">
        <f>StdO_Customers_Residential!K108+StdO_Customers_Small_Commercial!K108+StdO_Customers_Lighting!K108</f>
        <v>50720</v>
      </c>
      <c r="L108" s="11">
        <f>StdO_Customers_Residential!L108+StdO_Customers_Small_Commercial!L108+StdO_Customers_Lighting!L108</f>
        <v>43426</v>
      </c>
      <c r="M108" s="11">
        <f>StdO_Customers_Residential!M108+StdO_Customers_Small_Commercial!M108+StdO_Customers_Lighting!M108</f>
        <v>38185</v>
      </c>
      <c r="N108" s="11">
        <f>StdO_Customers_Residential!N108+StdO_Customers_Small_Commercial!N108+StdO_Customers_Lighting!N108</f>
        <v>36961</v>
      </c>
      <c r="O108" s="11">
        <f>StdO_Customers_Residential!O108+StdO_Customers_Small_Commercial!O108+StdO_Customers_Lighting!O108</f>
        <v>35295</v>
      </c>
      <c r="P108" s="11">
        <f>StdO_Customers_Residential!P108+StdO_Customers_Small_Commercial!P108+StdO_Customers_Lighting!P108</f>
        <v>37947</v>
      </c>
      <c r="Q108" s="11">
        <f>StdO_Customers_Residential!Q108+StdO_Customers_Small_Commercial!Q108+StdO_Customers_Lighting!Q108</f>
        <v>39772</v>
      </c>
      <c r="R108" s="11">
        <f>StdO_Customers_Residential!R108+StdO_Customers_Small_Commercial!R108+StdO_Customers_Lighting!R108</f>
        <v>53197</v>
      </c>
      <c r="S108" s="11">
        <f>StdO_Customers_Residential!S108+StdO_Customers_Small_Commercial!S108+StdO_Customers_Lighting!S108</f>
        <v>76475</v>
      </c>
      <c r="T108" s="11">
        <f>StdO_Customers_Residential!T108+StdO_Customers_Small_Commercial!T108+StdO_Customers_Lighting!T108</f>
        <v>96552</v>
      </c>
      <c r="U108" s="11">
        <f>StdO_Customers_Residential!U108+StdO_Customers_Small_Commercial!U108+StdO_Customers_Lighting!U108</f>
        <v>108313</v>
      </c>
      <c r="V108" s="11">
        <f>StdO_Customers_Residential!V108+StdO_Customers_Small_Commercial!V108+StdO_Customers_Lighting!V108</f>
        <v>107686</v>
      </c>
      <c r="W108" s="11">
        <f>StdO_Customers_Residential!W108+StdO_Customers_Small_Commercial!W108+StdO_Customers_Lighting!W108</f>
        <v>97273</v>
      </c>
      <c r="X108" s="11">
        <f>StdO_Customers_Residential!X108+StdO_Customers_Small_Commercial!X108+StdO_Customers_Lighting!X108</f>
        <v>87809</v>
      </c>
      <c r="Y108" s="11">
        <f>StdO_Customers_Residential!Y108+StdO_Customers_Small_Commercial!Y108+StdO_Customers_Lighting!Y108</f>
        <v>79133</v>
      </c>
      <c r="Z108" s="11">
        <f>StdO_Customers_Residential!Z108+StdO_Customers_Small_Commercial!Z108+StdO_Customers_Lighting!Z108</f>
        <v>0</v>
      </c>
      <c r="AA108" s="2">
        <f>IFERROR(INDEX('Holiday Schedule'!$D$3:$D$24,MATCH(Total_StdO_Customers!A108,'Holiday Schedule'!$C$3:$C$24,0)),0)</f>
        <v>0</v>
      </c>
      <c r="AB108" s="2">
        <f t="shared" si="8"/>
        <v>5</v>
      </c>
      <c r="AC108" s="2">
        <f t="shared" si="9"/>
        <v>1064385</v>
      </c>
      <c r="AD108" s="5">
        <f t="shared" si="10"/>
        <v>660604</v>
      </c>
      <c r="AE108" s="5">
        <f t="shared" si="11"/>
        <v>1724989</v>
      </c>
      <c r="AG108" s="2">
        <f t="shared" si="12"/>
        <v>4</v>
      </c>
      <c r="AH108" s="2">
        <f t="shared" si="13"/>
        <v>2025</v>
      </c>
      <c r="AJ108" s="5">
        <f t="shared" si="14"/>
        <v>108313</v>
      </c>
      <c r="AK108" s="2">
        <f t="shared" si="15"/>
        <v>20</v>
      </c>
    </row>
    <row r="109" spans="1:37">
      <c r="A109" s="4">
        <v>45758</v>
      </c>
      <c r="B109" s="11">
        <f>StdO_Customers_Residential!B109+StdO_Customers_Small_Commercial!B109+StdO_Customers_Lighting!B109</f>
        <v>74695</v>
      </c>
      <c r="C109" s="11">
        <f>StdO_Customers_Residential!C109+StdO_Customers_Small_Commercial!C109+StdO_Customers_Lighting!C109</f>
        <v>73301</v>
      </c>
      <c r="D109" s="11">
        <f>StdO_Customers_Residential!D109+StdO_Customers_Small_Commercial!D109+StdO_Customers_Lighting!D109</f>
        <v>71843</v>
      </c>
      <c r="E109" s="11">
        <f>StdO_Customers_Residential!E109+StdO_Customers_Small_Commercial!E109+StdO_Customers_Lighting!E109</f>
        <v>73020</v>
      </c>
      <c r="F109" s="11">
        <f>StdO_Customers_Residential!F109+StdO_Customers_Small_Commercial!F109+StdO_Customers_Lighting!F109</f>
        <v>75317</v>
      </c>
      <c r="G109" s="11">
        <f>StdO_Customers_Residential!G109+StdO_Customers_Small_Commercial!G109+StdO_Customers_Lighting!G109</f>
        <v>84230</v>
      </c>
      <c r="H109" s="11">
        <f>StdO_Customers_Residential!H109+StdO_Customers_Small_Commercial!H109+StdO_Customers_Lighting!H109</f>
        <v>97545</v>
      </c>
      <c r="I109" s="11">
        <f>StdO_Customers_Residential!I109+StdO_Customers_Small_Commercial!I109+StdO_Customers_Lighting!I109</f>
        <v>99945</v>
      </c>
      <c r="J109" s="11">
        <f>StdO_Customers_Residential!J109+StdO_Customers_Small_Commercial!J109+StdO_Customers_Lighting!J109</f>
        <v>93426</v>
      </c>
      <c r="K109" s="11">
        <f>StdO_Customers_Residential!K109+StdO_Customers_Small_Commercial!K109+StdO_Customers_Lighting!K109</f>
        <v>91159</v>
      </c>
      <c r="L109" s="11">
        <f>StdO_Customers_Residential!L109+StdO_Customers_Small_Commercial!L109+StdO_Customers_Lighting!L109</f>
        <v>82352</v>
      </c>
      <c r="M109" s="11">
        <f>StdO_Customers_Residential!M109+StdO_Customers_Small_Commercial!M109+StdO_Customers_Lighting!M109</f>
        <v>66366</v>
      </c>
      <c r="N109" s="11">
        <f>StdO_Customers_Residential!N109+StdO_Customers_Small_Commercial!N109+StdO_Customers_Lighting!N109</f>
        <v>64041</v>
      </c>
      <c r="O109" s="11">
        <f>StdO_Customers_Residential!O109+StdO_Customers_Small_Commercial!O109+StdO_Customers_Lighting!O109</f>
        <v>71320</v>
      </c>
      <c r="P109" s="11">
        <f>StdO_Customers_Residential!P109+StdO_Customers_Small_Commercial!P109+StdO_Customers_Lighting!P109</f>
        <v>71495</v>
      </c>
      <c r="Q109" s="11">
        <f>StdO_Customers_Residential!Q109+StdO_Customers_Small_Commercial!Q109+StdO_Customers_Lighting!Q109</f>
        <v>74864</v>
      </c>
      <c r="R109" s="11">
        <f>StdO_Customers_Residential!R109+StdO_Customers_Small_Commercial!R109+StdO_Customers_Lighting!R109</f>
        <v>83321</v>
      </c>
      <c r="S109" s="11">
        <f>StdO_Customers_Residential!S109+StdO_Customers_Small_Commercial!S109+StdO_Customers_Lighting!S109</f>
        <v>95899</v>
      </c>
      <c r="T109" s="11">
        <f>StdO_Customers_Residential!T109+StdO_Customers_Small_Commercial!T109+StdO_Customers_Lighting!T109</f>
        <v>100518</v>
      </c>
      <c r="U109" s="11">
        <f>StdO_Customers_Residential!U109+StdO_Customers_Small_Commercial!U109+StdO_Customers_Lighting!U109</f>
        <v>105916</v>
      </c>
      <c r="V109" s="11">
        <f>StdO_Customers_Residential!V109+StdO_Customers_Small_Commercial!V109+StdO_Customers_Lighting!V109</f>
        <v>102317</v>
      </c>
      <c r="W109" s="11">
        <f>StdO_Customers_Residential!W109+StdO_Customers_Small_Commercial!W109+StdO_Customers_Lighting!W109</f>
        <v>93199</v>
      </c>
      <c r="X109" s="11">
        <f>StdO_Customers_Residential!X109+StdO_Customers_Small_Commercial!X109+StdO_Customers_Lighting!X109</f>
        <v>84653</v>
      </c>
      <c r="Y109" s="11">
        <f>StdO_Customers_Residential!Y109+StdO_Customers_Small_Commercial!Y109+StdO_Customers_Lighting!Y109</f>
        <v>75599</v>
      </c>
      <c r="Z109" s="11">
        <f>StdO_Customers_Residential!Z109+StdO_Customers_Small_Commercial!Z109+StdO_Customers_Lighting!Z109</f>
        <v>0</v>
      </c>
      <c r="AA109" s="2">
        <f>IFERROR(INDEX('Holiday Schedule'!$D$3:$D$24,MATCH(Total_StdO_Customers!A109,'Holiday Schedule'!$C$3:$C$24,0)),0)</f>
        <v>0</v>
      </c>
      <c r="AB109" s="2">
        <f t="shared" si="8"/>
        <v>6</v>
      </c>
      <c r="AC109" s="2">
        <f t="shared" si="9"/>
        <v>1380791</v>
      </c>
      <c r="AD109" s="5">
        <f t="shared" si="10"/>
        <v>625550</v>
      </c>
      <c r="AE109" s="5">
        <f t="shared" si="11"/>
        <v>2006341</v>
      </c>
      <c r="AG109" s="2">
        <f t="shared" si="12"/>
        <v>4</v>
      </c>
      <c r="AH109" s="2">
        <f t="shared" si="13"/>
        <v>2025</v>
      </c>
      <c r="AJ109" s="5">
        <f t="shared" si="14"/>
        <v>105916</v>
      </c>
      <c r="AK109" s="2">
        <f t="shared" si="15"/>
        <v>20</v>
      </c>
    </row>
    <row r="110" spans="1:37">
      <c r="A110" s="4">
        <v>45759</v>
      </c>
      <c r="B110" s="11">
        <f>StdO_Customers_Residential!B110+StdO_Customers_Small_Commercial!B110+StdO_Customers_Lighting!B110</f>
        <v>72458</v>
      </c>
      <c r="C110" s="11">
        <f>StdO_Customers_Residential!C110+StdO_Customers_Small_Commercial!C110+StdO_Customers_Lighting!C110</f>
        <v>69404</v>
      </c>
      <c r="D110" s="11">
        <f>StdO_Customers_Residential!D110+StdO_Customers_Small_Commercial!D110+StdO_Customers_Lighting!D110</f>
        <v>69802</v>
      </c>
      <c r="E110" s="11">
        <f>StdO_Customers_Residential!E110+StdO_Customers_Small_Commercial!E110+StdO_Customers_Lighting!E110</f>
        <v>68593</v>
      </c>
      <c r="F110" s="11">
        <f>StdO_Customers_Residential!F110+StdO_Customers_Small_Commercial!F110+StdO_Customers_Lighting!F110</f>
        <v>70501</v>
      </c>
      <c r="G110" s="11">
        <f>StdO_Customers_Residential!G110+StdO_Customers_Small_Commercial!G110+StdO_Customers_Lighting!G110</f>
        <v>73850</v>
      </c>
      <c r="H110" s="11">
        <f>StdO_Customers_Residential!H110+StdO_Customers_Small_Commercial!H110+StdO_Customers_Lighting!H110</f>
        <v>83079</v>
      </c>
      <c r="I110" s="11">
        <f>StdO_Customers_Residential!I110+StdO_Customers_Small_Commercial!I110+StdO_Customers_Lighting!I110</f>
        <v>89424</v>
      </c>
      <c r="J110" s="11">
        <f>StdO_Customers_Residential!J110+StdO_Customers_Small_Commercial!J110+StdO_Customers_Lighting!J110</f>
        <v>94767</v>
      </c>
      <c r="K110" s="11">
        <f>StdO_Customers_Residential!K110+StdO_Customers_Small_Commercial!K110+StdO_Customers_Lighting!K110</f>
        <v>95806</v>
      </c>
      <c r="L110" s="11">
        <f>StdO_Customers_Residential!L110+StdO_Customers_Small_Commercial!L110+StdO_Customers_Lighting!L110</f>
        <v>88970</v>
      </c>
      <c r="M110" s="11">
        <f>StdO_Customers_Residential!M110+StdO_Customers_Small_Commercial!M110+StdO_Customers_Lighting!M110</f>
        <v>82001</v>
      </c>
      <c r="N110" s="11">
        <f>StdO_Customers_Residential!N110+StdO_Customers_Small_Commercial!N110+StdO_Customers_Lighting!N110</f>
        <v>80496</v>
      </c>
      <c r="O110" s="11">
        <f>StdO_Customers_Residential!O110+StdO_Customers_Small_Commercial!O110+StdO_Customers_Lighting!O110</f>
        <v>78365</v>
      </c>
      <c r="P110" s="11">
        <f>StdO_Customers_Residential!P110+StdO_Customers_Small_Commercial!P110+StdO_Customers_Lighting!P110</f>
        <v>80549</v>
      </c>
      <c r="Q110" s="11">
        <f>StdO_Customers_Residential!Q110+StdO_Customers_Small_Commercial!Q110+StdO_Customers_Lighting!Q110</f>
        <v>83747</v>
      </c>
      <c r="R110" s="11">
        <f>StdO_Customers_Residential!R110+StdO_Customers_Small_Commercial!R110+StdO_Customers_Lighting!R110</f>
        <v>92300</v>
      </c>
      <c r="S110" s="11">
        <f>StdO_Customers_Residential!S110+StdO_Customers_Small_Commercial!S110+StdO_Customers_Lighting!S110</f>
        <v>104837</v>
      </c>
      <c r="T110" s="11">
        <f>StdO_Customers_Residential!T110+StdO_Customers_Small_Commercial!T110+StdO_Customers_Lighting!T110</f>
        <v>107767</v>
      </c>
      <c r="U110" s="11">
        <f>StdO_Customers_Residential!U110+StdO_Customers_Small_Commercial!U110+StdO_Customers_Lighting!U110</f>
        <v>112511</v>
      </c>
      <c r="V110" s="11">
        <f>StdO_Customers_Residential!V110+StdO_Customers_Small_Commercial!V110+StdO_Customers_Lighting!V110</f>
        <v>106948</v>
      </c>
      <c r="W110" s="11">
        <f>StdO_Customers_Residential!W110+StdO_Customers_Small_Commercial!W110+StdO_Customers_Lighting!W110</f>
        <v>98774</v>
      </c>
      <c r="X110" s="11">
        <f>StdO_Customers_Residential!X110+StdO_Customers_Small_Commercial!X110+StdO_Customers_Lighting!X110</f>
        <v>87871</v>
      </c>
      <c r="Y110" s="11">
        <f>StdO_Customers_Residential!Y110+StdO_Customers_Small_Commercial!Y110+StdO_Customers_Lighting!Y110</f>
        <v>79441</v>
      </c>
      <c r="Z110" s="11">
        <f>StdO_Customers_Residential!Z110+StdO_Customers_Small_Commercial!Z110+StdO_Customers_Lighting!Z110</f>
        <v>0</v>
      </c>
      <c r="AA110" s="2">
        <f>IFERROR(INDEX('Holiday Schedule'!$D$3:$D$24,MATCH(Total_StdO_Customers!A110,'Holiday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2072261</v>
      </c>
      <c r="AE110" s="5">
        <f t="shared" si="11"/>
        <v>2072261</v>
      </c>
      <c r="AG110" s="2">
        <f t="shared" si="12"/>
        <v>4</v>
      </c>
      <c r="AH110" s="2">
        <f t="shared" si="13"/>
        <v>2025</v>
      </c>
      <c r="AJ110" s="5">
        <f t="shared" si="14"/>
        <v>112511</v>
      </c>
      <c r="AK110" s="2">
        <f t="shared" si="15"/>
        <v>20</v>
      </c>
    </row>
    <row r="111" spans="1:37">
      <c r="A111" s="4">
        <v>45760</v>
      </c>
      <c r="B111" s="11">
        <f>StdO_Customers_Residential!B111+StdO_Customers_Small_Commercial!B111+StdO_Customers_Lighting!B111</f>
        <v>74719</v>
      </c>
      <c r="C111" s="11">
        <f>StdO_Customers_Residential!C111+StdO_Customers_Small_Commercial!C111+StdO_Customers_Lighting!C111</f>
        <v>72178</v>
      </c>
      <c r="D111" s="11">
        <f>StdO_Customers_Residential!D111+StdO_Customers_Small_Commercial!D111+StdO_Customers_Lighting!D111</f>
        <v>72235</v>
      </c>
      <c r="E111" s="11">
        <f>StdO_Customers_Residential!E111+StdO_Customers_Small_Commercial!E111+StdO_Customers_Lighting!E111</f>
        <v>70204</v>
      </c>
      <c r="F111" s="11">
        <f>StdO_Customers_Residential!F111+StdO_Customers_Small_Commercial!F111+StdO_Customers_Lighting!F111</f>
        <v>71391</v>
      </c>
      <c r="G111" s="11">
        <f>StdO_Customers_Residential!G111+StdO_Customers_Small_Commercial!G111+StdO_Customers_Lighting!G111</f>
        <v>75503</v>
      </c>
      <c r="H111" s="11">
        <f>StdO_Customers_Residential!H111+StdO_Customers_Small_Commercial!H111+StdO_Customers_Lighting!H111</f>
        <v>84168</v>
      </c>
      <c r="I111" s="11">
        <f>StdO_Customers_Residential!I111+StdO_Customers_Small_Commercial!I111+StdO_Customers_Lighting!I111</f>
        <v>90637</v>
      </c>
      <c r="J111" s="11">
        <f>StdO_Customers_Residential!J111+StdO_Customers_Small_Commercial!J111+StdO_Customers_Lighting!J111</f>
        <v>95089</v>
      </c>
      <c r="K111" s="11">
        <f>StdO_Customers_Residential!K111+StdO_Customers_Small_Commercial!K111+StdO_Customers_Lighting!K111</f>
        <v>99118</v>
      </c>
      <c r="L111" s="11">
        <f>StdO_Customers_Residential!L111+StdO_Customers_Small_Commercial!L111+StdO_Customers_Lighting!L111</f>
        <v>98922</v>
      </c>
      <c r="M111" s="11">
        <f>StdO_Customers_Residential!M111+StdO_Customers_Small_Commercial!M111+StdO_Customers_Lighting!M111</f>
        <v>94292</v>
      </c>
      <c r="N111" s="11">
        <f>StdO_Customers_Residential!N111+StdO_Customers_Small_Commercial!N111+StdO_Customers_Lighting!N111</f>
        <v>94381</v>
      </c>
      <c r="O111" s="11">
        <f>StdO_Customers_Residential!O111+StdO_Customers_Small_Commercial!O111+StdO_Customers_Lighting!O111</f>
        <v>91573</v>
      </c>
      <c r="P111" s="11">
        <f>StdO_Customers_Residential!P111+StdO_Customers_Small_Commercial!P111+StdO_Customers_Lighting!P111</f>
        <v>86633</v>
      </c>
      <c r="Q111" s="11">
        <f>StdO_Customers_Residential!Q111+StdO_Customers_Small_Commercial!Q111+StdO_Customers_Lighting!Q111</f>
        <v>91716</v>
      </c>
      <c r="R111" s="11">
        <f>StdO_Customers_Residential!R111+StdO_Customers_Small_Commercial!R111+StdO_Customers_Lighting!R111</f>
        <v>101795</v>
      </c>
      <c r="S111" s="11">
        <f>StdO_Customers_Residential!S111+StdO_Customers_Small_Commercial!S111+StdO_Customers_Lighting!S111</f>
        <v>112683</v>
      </c>
      <c r="T111" s="11">
        <f>StdO_Customers_Residential!T111+StdO_Customers_Small_Commercial!T111+StdO_Customers_Lighting!T111</f>
        <v>115199</v>
      </c>
      <c r="U111" s="11">
        <f>StdO_Customers_Residential!U111+StdO_Customers_Small_Commercial!U111+StdO_Customers_Lighting!U111</f>
        <v>121070</v>
      </c>
      <c r="V111" s="11">
        <f>StdO_Customers_Residential!V111+StdO_Customers_Small_Commercial!V111+StdO_Customers_Lighting!V111</f>
        <v>115279</v>
      </c>
      <c r="W111" s="11">
        <f>StdO_Customers_Residential!W111+StdO_Customers_Small_Commercial!W111+StdO_Customers_Lighting!W111</f>
        <v>103441</v>
      </c>
      <c r="X111" s="11">
        <f>StdO_Customers_Residential!X111+StdO_Customers_Small_Commercial!X111+StdO_Customers_Lighting!X111</f>
        <v>91301</v>
      </c>
      <c r="Y111" s="11">
        <f>StdO_Customers_Residential!Y111+StdO_Customers_Small_Commercial!Y111+StdO_Customers_Lighting!Y111</f>
        <v>82095</v>
      </c>
      <c r="Z111" s="11">
        <f>StdO_Customers_Residential!Z111+StdO_Customers_Small_Commercial!Z111+StdO_Customers_Lighting!Z111</f>
        <v>0</v>
      </c>
      <c r="AA111" s="2">
        <f>IFERROR(INDEX('Holiday Schedule'!$D$3:$D$24,MATCH(Total_StdO_Customers!A111,'Holiday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2205622</v>
      </c>
      <c r="AE111" s="5">
        <f t="shared" si="11"/>
        <v>2205622</v>
      </c>
      <c r="AG111" s="2">
        <f t="shared" si="12"/>
        <v>4</v>
      </c>
      <c r="AH111" s="2">
        <f t="shared" si="13"/>
        <v>2025</v>
      </c>
      <c r="AJ111" s="5">
        <f t="shared" si="14"/>
        <v>121070</v>
      </c>
      <c r="AK111" s="2">
        <f t="shared" si="15"/>
        <v>20</v>
      </c>
    </row>
    <row r="112" spans="1:37">
      <c r="A112" s="4">
        <v>45761</v>
      </c>
      <c r="B112" s="11">
        <f>StdO_Customers_Residential!B112+StdO_Customers_Small_Commercial!B112+StdO_Customers_Lighting!B112</f>
        <v>75552</v>
      </c>
      <c r="C112" s="11">
        <f>StdO_Customers_Residential!C112+StdO_Customers_Small_Commercial!C112+StdO_Customers_Lighting!C112</f>
        <v>72813</v>
      </c>
      <c r="D112" s="11">
        <f>StdO_Customers_Residential!D112+StdO_Customers_Small_Commercial!D112+StdO_Customers_Lighting!D112</f>
        <v>71753</v>
      </c>
      <c r="E112" s="11">
        <f>StdO_Customers_Residential!E112+StdO_Customers_Small_Commercial!E112+StdO_Customers_Lighting!E112</f>
        <v>72252</v>
      </c>
      <c r="F112" s="11">
        <f>StdO_Customers_Residential!F112+StdO_Customers_Small_Commercial!F112+StdO_Customers_Lighting!F112</f>
        <v>75362</v>
      </c>
      <c r="G112" s="11">
        <f>StdO_Customers_Residential!G112+StdO_Customers_Small_Commercial!G112+StdO_Customers_Lighting!G112</f>
        <v>84739</v>
      </c>
      <c r="H112" s="11">
        <f>StdO_Customers_Residential!H112+StdO_Customers_Small_Commercial!H112+StdO_Customers_Lighting!H112</f>
        <v>97976</v>
      </c>
      <c r="I112" s="11">
        <f>StdO_Customers_Residential!I112+StdO_Customers_Small_Commercial!I112+StdO_Customers_Lighting!I112</f>
        <v>98428</v>
      </c>
      <c r="J112" s="11">
        <f>StdO_Customers_Residential!J112+StdO_Customers_Small_Commercial!J112+StdO_Customers_Lighting!J112</f>
        <v>90122</v>
      </c>
      <c r="K112" s="11">
        <f>StdO_Customers_Residential!K112+StdO_Customers_Small_Commercial!K112+StdO_Customers_Lighting!K112</f>
        <v>84544</v>
      </c>
      <c r="L112" s="11">
        <f>StdO_Customers_Residential!L112+StdO_Customers_Small_Commercial!L112+StdO_Customers_Lighting!L112</f>
        <v>76936</v>
      </c>
      <c r="M112" s="11">
        <f>StdO_Customers_Residential!M112+StdO_Customers_Small_Commercial!M112+StdO_Customers_Lighting!M112</f>
        <v>68958</v>
      </c>
      <c r="N112" s="11">
        <f>StdO_Customers_Residential!N112+StdO_Customers_Small_Commercial!N112+StdO_Customers_Lighting!N112</f>
        <v>68202</v>
      </c>
      <c r="O112" s="11">
        <f>StdO_Customers_Residential!O112+StdO_Customers_Small_Commercial!O112+StdO_Customers_Lighting!O112</f>
        <v>61377</v>
      </c>
      <c r="P112" s="11">
        <f>StdO_Customers_Residential!P112+StdO_Customers_Small_Commercial!P112+StdO_Customers_Lighting!P112</f>
        <v>56289</v>
      </c>
      <c r="Q112" s="11">
        <f>StdO_Customers_Residential!Q112+StdO_Customers_Small_Commercial!Q112+StdO_Customers_Lighting!Q112</f>
        <v>63461</v>
      </c>
      <c r="R112" s="11">
        <f>StdO_Customers_Residential!R112+StdO_Customers_Small_Commercial!R112+StdO_Customers_Lighting!R112</f>
        <v>60383</v>
      </c>
      <c r="S112" s="11">
        <f>StdO_Customers_Residential!S112+StdO_Customers_Small_Commercial!S112+StdO_Customers_Lighting!S112</f>
        <v>79809</v>
      </c>
      <c r="T112" s="11">
        <f>StdO_Customers_Residential!T112+StdO_Customers_Small_Commercial!T112+StdO_Customers_Lighting!T112</f>
        <v>96169</v>
      </c>
      <c r="U112" s="11">
        <f>StdO_Customers_Residential!U112+StdO_Customers_Small_Commercial!U112+StdO_Customers_Lighting!U112</f>
        <v>105975</v>
      </c>
      <c r="V112" s="11">
        <f>StdO_Customers_Residential!V112+StdO_Customers_Small_Commercial!V112+StdO_Customers_Lighting!V112</f>
        <v>103200</v>
      </c>
      <c r="W112" s="11">
        <f>StdO_Customers_Residential!W112+StdO_Customers_Small_Commercial!W112+StdO_Customers_Lighting!W112</f>
        <v>94506</v>
      </c>
      <c r="X112" s="11">
        <f>StdO_Customers_Residential!X112+StdO_Customers_Small_Commercial!X112+StdO_Customers_Lighting!X112</f>
        <v>83718</v>
      </c>
      <c r="Y112" s="11">
        <f>StdO_Customers_Residential!Y112+StdO_Customers_Small_Commercial!Y112+StdO_Customers_Lighting!Y112</f>
        <v>75897</v>
      </c>
      <c r="Z112" s="11">
        <f>StdO_Customers_Residential!Z112+StdO_Customers_Small_Commercial!Z112+StdO_Customers_Lighting!Z112</f>
        <v>0</v>
      </c>
      <c r="AA112" s="2">
        <f>IFERROR(INDEX('Holiday Schedule'!$D$3:$D$24,MATCH(Total_StdO_Customers!A112,'Holiday Schedule'!$C$3:$C$24,0)),0)</f>
        <v>0</v>
      </c>
      <c r="AB112" s="2">
        <f t="shared" si="8"/>
        <v>2</v>
      </c>
      <c r="AC112" s="2">
        <f t="shared" si="9"/>
        <v>1292077</v>
      </c>
      <c r="AD112" s="5">
        <f t="shared" si="10"/>
        <v>626344</v>
      </c>
      <c r="AE112" s="5">
        <f t="shared" si="11"/>
        <v>1918421</v>
      </c>
      <c r="AG112" s="2">
        <f t="shared" si="12"/>
        <v>4</v>
      </c>
      <c r="AH112" s="2">
        <f t="shared" si="13"/>
        <v>2025</v>
      </c>
      <c r="AJ112" s="5">
        <f t="shared" si="14"/>
        <v>105975</v>
      </c>
      <c r="AK112" s="2">
        <f t="shared" si="15"/>
        <v>20</v>
      </c>
    </row>
    <row r="113" spans="1:37">
      <c r="A113" s="4">
        <v>45762</v>
      </c>
      <c r="B113" s="11">
        <f>StdO_Customers_Residential!B113+StdO_Customers_Small_Commercial!B113+StdO_Customers_Lighting!B113</f>
        <v>69493</v>
      </c>
      <c r="C113" s="11">
        <f>StdO_Customers_Residential!C113+StdO_Customers_Small_Commercial!C113+StdO_Customers_Lighting!C113</f>
        <v>67808</v>
      </c>
      <c r="D113" s="11">
        <f>StdO_Customers_Residential!D113+StdO_Customers_Small_Commercial!D113+StdO_Customers_Lighting!D113</f>
        <v>66672</v>
      </c>
      <c r="E113" s="11">
        <f>StdO_Customers_Residential!E113+StdO_Customers_Small_Commercial!E113+StdO_Customers_Lighting!E113</f>
        <v>66899</v>
      </c>
      <c r="F113" s="11">
        <f>StdO_Customers_Residential!F113+StdO_Customers_Small_Commercial!F113+StdO_Customers_Lighting!F113</f>
        <v>68949</v>
      </c>
      <c r="G113" s="11">
        <f>StdO_Customers_Residential!G113+StdO_Customers_Small_Commercial!G113+StdO_Customers_Lighting!G113</f>
        <v>78436</v>
      </c>
      <c r="H113" s="11">
        <f>StdO_Customers_Residential!H113+StdO_Customers_Small_Commercial!H113+StdO_Customers_Lighting!H113</f>
        <v>92589</v>
      </c>
      <c r="I113" s="11">
        <f>StdO_Customers_Residential!I113+StdO_Customers_Small_Commercial!I113+StdO_Customers_Lighting!I113</f>
        <v>95951</v>
      </c>
      <c r="J113" s="11">
        <f>StdO_Customers_Residential!J113+StdO_Customers_Small_Commercial!J113+StdO_Customers_Lighting!J113</f>
        <v>86037</v>
      </c>
      <c r="K113" s="11">
        <f>StdO_Customers_Residential!K113+StdO_Customers_Small_Commercial!K113+StdO_Customers_Lighting!K113</f>
        <v>83321</v>
      </c>
      <c r="L113" s="11">
        <f>StdO_Customers_Residential!L113+StdO_Customers_Small_Commercial!L113+StdO_Customers_Lighting!L113</f>
        <v>82414</v>
      </c>
      <c r="M113" s="11">
        <f>StdO_Customers_Residential!M113+StdO_Customers_Small_Commercial!M113+StdO_Customers_Lighting!M113</f>
        <v>82730</v>
      </c>
      <c r="N113" s="11">
        <f>StdO_Customers_Residential!N113+StdO_Customers_Small_Commercial!N113+StdO_Customers_Lighting!N113</f>
        <v>75205</v>
      </c>
      <c r="O113" s="11">
        <f>StdO_Customers_Residential!O113+StdO_Customers_Small_Commercial!O113+StdO_Customers_Lighting!O113</f>
        <v>60494</v>
      </c>
      <c r="P113" s="11">
        <f>StdO_Customers_Residential!P113+StdO_Customers_Small_Commercial!P113+StdO_Customers_Lighting!P113</f>
        <v>70776</v>
      </c>
      <c r="Q113" s="11">
        <f>StdO_Customers_Residential!Q113+StdO_Customers_Small_Commercial!Q113+StdO_Customers_Lighting!Q113</f>
        <v>80644</v>
      </c>
      <c r="R113" s="11">
        <f>StdO_Customers_Residential!R113+StdO_Customers_Small_Commercial!R113+StdO_Customers_Lighting!R113</f>
        <v>92236</v>
      </c>
      <c r="S113" s="11">
        <f>StdO_Customers_Residential!S113+StdO_Customers_Small_Commercial!S113+StdO_Customers_Lighting!S113</f>
        <v>102303</v>
      </c>
      <c r="T113" s="11">
        <f>StdO_Customers_Residential!T113+StdO_Customers_Small_Commercial!T113+StdO_Customers_Lighting!T113</f>
        <v>106718</v>
      </c>
      <c r="U113" s="11">
        <f>StdO_Customers_Residential!U113+StdO_Customers_Small_Commercial!U113+StdO_Customers_Lighting!U113</f>
        <v>110243</v>
      </c>
      <c r="V113" s="11">
        <f>StdO_Customers_Residential!V113+StdO_Customers_Small_Commercial!V113+StdO_Customers_Lighting!V113</f>
        <v>103284</v>
      </c>
      <c r="W113" s="11">
        <f>StdO_Customers_Residential!W113+StdO_Customers_Small_Commercial!W113+StdO_Customers_Lighting!W113</f>
        <v>93990</v>
      </c>
      <c r="X113" s="11">
        <f>StdO_Customers_Residential!X113+StdO_Customers_Small_Commercial!X113+StdO_Customers_Lighting!X113</f>
        <v>81155</v>
      </c>
      <c r="Y113" s="11">
        <f>StdO_Customers_Residential!Y113+StdO_Customers_Small_Commercial!Y113+StdO_Customers_Lighting!Y113</f>
        <v>70710</v>
      </c>
      <c r="Z113" s="11">
        <f>StdO_Customers_Residential!Z113+StdO_Customers_Small_Commercial!Z113+StdO_Customers_Lighting!Z113</f>
        <v>0</v>
      </c>
      <c r="AA113" s="2">
        <f>IFERROR(INDEX('Holiday Schedule'!$D$3:$D$24,MATCH(Total_StdO_Customers!A113,'Holiday Schedule'!$C$3:$C$24,0)),0)</f>
        <v>0</v>
      </c>
      <c r="AB113" s="2">
        <f t="shared" si="8"/>
        <v>3</v>
      </c>
      <c r="AC113" s="2">
        <f t="shared" si="9"/>
        <v>1407501</v>
      </c>
      <c r="AD113" s="5">
        <f t="shared" si="10"/>
        <v>581556</v>
      </c>
      <c r="AE113" s="5">
        <f t="shared" si="11"/>
        <v>1989057</v>
      </c>
      <c r="AG113" s="2">
        <f t="shared" si="12"/>
        <v>4</v>
      </c>
      <c r="AH113" s="2">
        <f t="shared" si="13"/>
        <v>2025</v>
      </c>
      <c r="AJ113" s="5">
        <f t="shared" si="14"/>
        <v>110243</v>
      </c>
      <c r="AK113" s="2">
        <f t="shared" si="15"/>
        <v>20</v>
      </c>
    </row>
    <row r="114" spans="1:37">
      <c r="A114" s="4">
        <v>45763</v>
      </c>
      <c r="B114" s="11">
        <f>StdO_Customers_Residential!B114+StdO_Customers_Small_Commercial!B114+StdO_Customers_Lighting!B114</f>
        <v>67393</v>
      </c>
      <c r="C114" s="11">
        <f>StdO_Customers_Residential!C114+StdO_Customers_Small_Commercial!C114+StdO_Customers_Lighting!C114</f>
        <v>66501</v>
      </c>
      <c r="D114" s="11">
        <f>StdO_Customers_Residential!D114+StdO_Customers_Small_Commercial!D114+StdO_Customers_Lighting!D114</f>
        <v>64882</v>
      </c>
      <c r="E114" s="11">
        <f>StdO_Customers_Residential!E114+StdO_Customers_Small_Commercial!E114+StdO_Customers_Lighting!E114</f>
        <v>66059</v>
      </c>
      <c r="F114" s="11">
        <f>StdO_Customers_Residential!F114+StdO_Customers_Small_Commercial!F114+StdO_Customers_Lighting!F114</f>
        <v>68863</v>
      </c>
      <c r="G114" s="11">
        <f>StdO_Customers_Residential!G114+StdO_Customers_Small_Commercial!G114+StdO_Customers_Lighting!G114</f>
        <v>77915</v>
      </c>
      <c r="H114" s="11">
        <f>StdO_Customers_Residential!H114+StdO_Customers_Small_Commercial!H114+StdO_Customers_Lighting!H114</f>
        <v>89365</v>
      </c>
      <c r="I114" s="11">
        <f>StdO_Customers_Residential!I114+StdO_Customers_Small_Commercial!I114+StdO_Customers_Lighting!I114</f>
        <v>82647</v>
      </c>
      <c r="J114" s="11">
        <f>StdO_Customers_Residential!J114+StdO_Customers_Small_Commercial!J114+StdO_Customers_Lighting!J114</f>
        <v>64411</v>
      </c>
      <c r="K114" s="11">
        <f>StdO_Customers_Residential!K114+StdO_Customers_Small_Commercial!K114+StdO_Customers_Lighting!K114</f>
        <v>60641</v>
      </c>
      <c r="L114" s="11">
        <f>StdO_Customers_Residential!L114+StdO_Customers_Small_Commercial!L114+StdO_Customers_Lighting!L114</f>
        <v>61803</v>
      </c>
      <c r="M114" s="11">
        <f>StdO_Customers_Residential!M114+StdO_Customers_Small_Commercial!M114+StdO_Customers_Lighting!M114</f>
        <v>63228</v>
      </c>
      <c r="N114" s="11">
        <f>StdO_Customers_Residential!N114+StdO_Customers_Small_Commercial!N114+StdO_Customers_Lighting!N114</f>
        <v>68159</v>
      </c>
      <c r="O114" s="11">
        <f>StdO_Customers_Residential!O114+StdO_Customers_Small_Commercial!O114+StdO_Customers_Lighting!O114</f>
        <v>68331</v>
      </c>
      <c r="P114" s="11">
        <f>StdO_Customers_Residential!P114+StdO_Customers_Small_Commercial!P114+StdO_Customers_Lighting!P114</f>
        <v>69894</v>
      </c>
      <c r="Q114" s="11">
        <f>StdO_Customers_Residential!Q114+StdO_Customers_Small_Commercial!Q114+StdO_Customers_Lighting!Q114</f>
        <v>72555</v>
      </c>
      <c r="R114" s="11">
        <f>StdO_Customers_Residential!R114+StdO_Customers_Small_Commercial!R114+StdO_Customers_Lighting!R114</f>
        <v>77172</v>
      </c>
      <c r="S114" s="11">
        <f>StdO_Customers_Residential!S114+StdO_Customers_Small_Commercial!S114+StdO_Customers_Lighting!S114</f>
        <v>91111</v>
      </c>
      <c r="T114" s="11">
        <f>StdO_Customers_Residential!T114+StdO_Customers_Small_Commercial!T114+StdO_Customers_Lighting!T114</f>
        <v>102065</v>
      </c>
      <c r="U114" s="11">
        <f>StdO_Customers_Residential!U114+StdO_Customers_Small_Commercial!U114+StdO_Customers_Lighting!U114</f>
        <v>110423</v>
      </c>
      <c r="V114" s="11">
        <f>StdO_Customers_Residential!V114+StdO_Customers_Small_Commercial!V114+StdO_Customers_Lighting!V114</f>
        <v>106229</v>
      </c>
      <c r="W114" s="11">
        <f>StdO_Customers_Residential!W114+StdO_Customers_Small_Commercial!W114+StdO_Customers_Lighting!W114</f>
        <v>96016</v>
      </c>
      <c r="X114" s="11">
        <f>StdO_Customers_Residential!X114+StdO_Customers_Small_Commercial!X114+StdO_Customers_Lighting!X114</f>
        <v>85464</v>
      </c>
      <c r="Y114" s="11">
        <f>StdO_Customers_Residential!Y114+StdO_Customers_Small_Commercial!Y114+StdO_Customers_Lighting!Y114</f>
        <v>76729</v>
      </c>
      <c r="Z114" s="11">
        <f>StdO_Customers_Residential!Z114+StdO_Customers_Small_Commercial!Z114+StdO_Customers_Lighting!Z114</f>
        <v>0</v>
      </c>
      <c r="AA114" s="2">
        <f>IFERROR(INDEX('Holiday Schedule'!$D$3:$D$24,MATCH(Total_StdO_Customers!A114,'Holiday Schedule'!$C$3:$C$24,0)),0)</f>
        <v>0</v>
      </c>
      <c r="AB114" s="2">
        <f t="shared" si="8"/>
        <v>4</v>
      </c>
      <c r="AC114" s="2">
        <f t="shared" si="9"/>
        <v>1280149</v>
      </c>
      <c r="AD114" s="5">
        <f t="shared" si="10"/>
        <v>577707</v>
      </c>
      <c r="AE114" s="5">
        <f t="shared" si="11"/>
        <v>1857856</v>
      </c>
      <c r="AG114" s="2">
        <f t="shared" si="12"/>
        <v>4</v>
      </c>
      <c r="AH114" s="2">
        <f t="shared" si="13"/>
        <v>2025</v>
      </c>
      <c r="AJ114" s="5">
        <f t="shared" si="14"/>
        <v>110423</v>
      </c>
      <c r="AK114" s="2">
        <f t="shared" si="15"/>
        <v>20</v>
      </c>
    </row>
    <row r="115" spans="1:37">
      <c r="A115" s="4">
        <v>45764</v>
      </c>
      <c r="B115" s="11">
        <f>StdO_Customers_Residential!B115+StdO_Customers_Small_Commercial!B115+StdO_Customers_Lighting!B115</f>
        <v>70733</v>
      </c>
      <c r="C115" s="11">
        <f>StdO_Customers_Residential!C115+StdO_Customers_Small_Commercial!C115+StdO_Customers_Lighting!C115</f>
        <v>68538</v>
      </c>
      <c r="D115" s="11">
        <f>StdO_Customers_Residential!D115+StdO_Customers_Small_Commercial!D115+StdO_Customers_Lighting!D115</f>
        <v>67243</v>
      </c>
      <c r="E115" s="11">
        <f>StdO_Customers_Residential!E115+StdO_Customers_Small_Commercial!E115+StdO_Customers_Lighting!E115</f>
        <v>68480</v>
      </c>
      <c r="F115" s="11">
        <f>StdO_Customers_Residential!F115+StdO_Customers_Small_Commercial!F115+StdO_Customers_Lighting!F115</f>
        <v>71020</v>
      </c>
      <c r="G115" s="11">
        <f>StdO_Customers_Residential!G115+StdO_Customers_Small_Commercial!G115+StdO_Customers_Lighting!G115</f>
        <v>80973</v>
      </c>
      <c r="H115" s="11">
        <f>StdO_Customers_Residential!H115+StdO_Customers_Small_Commercial!H115+StdO_Customers_Lighting!H115</f>
        <v>92718</v>
      </c>
      <c r="I115" s="11">
        <f>StdO_Customers_Residential!I115+StdO_Customers_Small_Commercial!I115+StdO_Customers_Lighting!I115</f>
        <v>87592</v>
      </c>
      <c r="J115" s="11">
        <f>StdO_Customers_Residential!J115+StdO_Customers_Small_Commercial!J115+StdO_Customers_Lighting!J115</f>
        <v>72188</v>
      </c>
      <c r="K115" s="11">
        <f>StdO_Customers_Residential!K115+StdO_Customers_Small_Commercial!K115+StdO_Customers_Lighting!K115</f>
        <v>58629</v>
      </c>
      <c r="L115" s="11">
        <f>StdO_Customers_Residential!L115+StdO_Customers_Small_Commercial!L115+StdO_Customers_Lighting!L115</f>
        <v>49403</v>
      </c>
      <c r="M115" s="11">
        <f>StdO_Customers_Residential!M115+StdO_Customers_Small_Commercial!M115+StdO_Customers_Lighting!M115</f>
        <v>43114</v>
      </c>
      <c r="N115" s="11">
        <f>StdO_Customers_Residential!N115+StdO_Customers_Small_Commercial!N115+StdO_Customers_Lighting!N115</f>
        <v>43912</v>
      </c>
      <c r="O115" s="11">
        <f>StdO_Customers_Residential!O115+StdO_Customers_Small_Commercial!O115+StdO_Customers_Lighting!O115</f>
        <v>43514</v>
      </c>
      <c r="P115" s="11">
        <f>StdO_Customers_Residential!P115+StdO_Customers_Small_Commercial!P115+StdO_Customers_Lighting!P115</f>
        <v>43687</v>
      </c>
      <c r="Q115" s="11">
        <f>StdO_Customers_Residential!Q115+StdO_Customers_Small_Commercial!Q115+StdO_Customers_Lighting!Q115</f>
        <v>49524</v>
      </c>
      <c r="R115" s="11">
        <f>StdO_Customers_Residential!R115+StdO_Customers_Small_Commercial!R115+StdO_Customers_Lighting!R115</f>
        <v>54875</v>
      </c>
      <c r="S115" s="11">
        <f>StdO_Customers_Residential!S115+StdO_Customers_Small_Commercial!S115+StdO_Customers_Lighting!S115</f>
        <v>74075</v>
      </c>
      <c r="T115" s="11">
        <f>StdO_Customers_Residential!T115+StdO_Customers_Small_Commercial!T115+StdO_Customers_Lighting!T115</f>
        <v>93040</v>
      </c>
      <c r="U115" s="11">
        <f>StdO_Customers_Residential!U115+StdO_Customers_Small_Commercial!U115+StdO_Customers_Lighting!U115</f>
        <v>104836</v>
      </c>
      <c r="V115" s="11">
        <f>StdO_Customers_Residential!V115+StdO_Customers_Small_Commercial!V115+StdO_Customers_Lighting!V115</f>
        <v>103677</v>
      </c>
      <c r="W115" s="11">
        <f>StdO_Customers_Residential!W115+StdO_Customers_Small_Commercial!W115+StdO_Customers_Lighting!W115</f>
        <v>95547</v>
      </c>
      <c r="X115" s="11">
        <f>StdO_Customers_Residential!X115+StdO_Customers_Small_Commercial!X115+StdO_Customers_Lighting!X115</f>
        <v>86057</v>
      </c>
      <c r="Y115" s="11">
        <f>StdO_Customers_Residential!Y115+StdO_Customers_Small_Commercial!Y115+StdO_Customers_Lighting!Y115</f>
        <v>77032</v>
      </c>
      <c r="Z115" s="11">
        <f>StdO_Customers_Residential!Z115+StdO_Customers_Small_Commercial!Z115+StdO_Customers_Lighting!Z115</f>
        <v>0</v>
      </c>
      <c r="AA115" s="2">
        <f>IFERROR(INDEX('Holiday Schedule'!$D$3:$D$24,MATCH(Total_StdO_Customers!A115,'Holiday Schedule'!$C$3:$C$24,0)),0)</f>
        <v>0</v>
      </c>
      <c r="AB115" s="2">
        <f t="shared" si="8"/>
        <v>5</v>
      </c>
      <c r="AC115" s="2">
        <f t="shared" si="9"/>
        <v>1103670</v>
      </c>
      <c r="AD115" s="5">
        <f t="shared" si="10"/>
        <v>596737</v>
      </c>
      <c r="AE115" s="5">
        <f t="shared" si="11"/>
        <v>1700407</v>
      </c>
      <c r="AG115" s="2">
        <f t="shared" si="12"/>
        <v>4</v>
      </c>
      <c r="AH115" s="2">
        <f t="shared" si="13"/>
        <v>2025</v>
      </c>
      <c r="AJ115" s="5">
        <f t="shared" si="14"/>
        <v>104836</v>
      </c>
      <c r="AK115" s="2">
        <f t="shared" si="15"/>
        <v>20</v>
      </c>
    </row>
    <row r="116" spans="1:37">
      <c r="A116" s="4">
        <v>45765</v>
      </c>
      <c r="B116" s="11">
        <f>StdO_Customers_Residential!B116+StdO_Customers_Small_Commercial!B116+StdO_Customers_Lighting!B116</f>
        <v>71997</v>
      </c>
      <c r="C116" s="11">
        <f>StdO_Customers_Residential!C116+StdO_Customers_Small_Commercial!C116+StdO_Customers_Lighting!C116</f>
        <v>69747</v>
      </c>
      <c r="D116" s="11">
        <f>StdO_Customers_Residential!D116+StdO_Customers_Small_Commercial!D116+StdO_Customers_Lighting!D116</f>
        <v>69287</v>
      </c>
      <c r="E116" s="11">
        <f>StdO_Customers_Residential!E116+StdO_Customers_Small_Commercial!E116+StdO_Customers_Lighting!E116</f>
        <v>70077</v>
      </c>
      <c r="F116" s="11">
        <f>StdO_Customers_Residential!F116+StdO_Customers_Small_Commercial!F116+StdO_Customers_Lighting!F116</f>
        <v>73438</v>
      </c>
      <c r="G116" s="11">
        <f>StdO_Customers_Residential!G116+StdO_Customers_Small_Commercial!G116+StdO_Customers_Lighting!G116</f>
        <v>83105</v>
      </c>
      <c r="H116" s="11">
        <f>StdO_Customers_Residential!H116+StdO_Customers_Small_Commercial!H116+StdO_Customers_Lighting!H116</f>
        <v>92126</v>
      </c>
      <c r="I116" s="11">
        <f>StdO_Customers_Residential!I116+StdO_Customers_Small_Commercial!I116+StdO_Customers_Lighting!I116</f>
        <v>79364</v>
      </c>
      <c r="J116" s="11">
        <f>StdO_Customers_Residential!J116+StdO_Customers_Small_Commercial!J116+StdO_Customers_Lighting!J116</f>
        <v>58297</v>
      </c>
      <c r="K116" s="11">
        <f>StdO_Customers_Residential!K116+StdO_Customers_Small_Commercial!K116+StdO_Customers_Lighting!K116</f>
        <v>44333</v>
      </c>
      <c r="L116" s="11">
        <f>StdO_Customers_Residential!L116+StdO_Customers_Small_Commercial!L116+StdO_Customers_Lighting!L116</f>
        <v>34738</v>
      </c>
      <c r="M116" s="11">
        <f>StdO_Customers_Residential!M116+StdO_Customers_Small_Commercial!M116+StdO_Customers_Lighting!M116</f>
        <v>31993</v>
      </c>
      <c r="N116" s="11">
        <f>StdO_Customers_Residential!N116+StdO_Customers_Small_Commercial!N116+StdO_Customers_Lighting!N116</f>
        <v>28743</v>
      </c>
      <c r="O116" s="11">
        <f>StdO_Customers_Residential!O116+StdO_Customers_Small_Commercial!O116+StdO_Customers_Lighting!O116</f>
        <v>25512</v>
      </c>
      <c r="P116" s="11">
        <f>StdO_Customers_Residential!P116+StdO_Customers_Small_Commercial!P116+StdO_Customers_Lighting!P116</f>
        <v>27353</v>
      </c>
      <c r="Q116" s="11">
        <f>StdO_Customers_Residential!Q116+StdO_Customers_Small_Commercial!Q116+StdO_Customers_Lighting!Q116</f>
        <v>46039</v>
      </c>
      <c r="R116" s="11">
        <f>StdO_Customers_Residential!R116+StdO_Customers_Small_Commercial!R116+StdO_Customers_Lighting!R116</f>
        <v>68217</v>
      </c>
      <c r="S116" s="11">
        <f>StdO_Customers_Residential!S116+StdO_Customers_Small_Commercial!S116+StdO_Customers_Lighting!S116</f>
        <v>87264</v>
      </c>
      <c r="T116" s="11">
        <f>StdO_Customers_Residential!T116+StdO_Customers_Small_Commercial!T116+StdO_Customers_Lighting!T116</f>
        <v>94287</v>
      </c>
      <c r="U116" s="11">
        <f>StdO_Customers_Residential!U116+StdO_Customers_Small_Commercial!U116+StdO_Customers_Lighting!U116</f>
        <v>100724</v>
      </c>
      <c r="V116" s="11">
        <f>StdO_Customers_Residential!V116+StdO_Customers_Small_Commercial!V116+StdO_Customers_Lighting!V116</f>
        <v>97788</v>
      </c>
      <c r="W116" s="11">
        <f>StdO_Customers_Residential!W116+StdO_Customers_Small_Commercial!W116+StdO_Customers_Lighting!W116</f>
        <v>88659</v>
      </c>
      <c r="X116" s="11">
        <f>StdO_Customers_Residential!X116+StdO_Customers_Small_Commercial!X116+StdO_Customers_Lighting!X116</f>
        <v>79525</v>
      </c>
      <c r="Y116" s="11">
        <f>StdO_Customers_Residential!Y116+StdO_Customers_Small_Commercial!Y116+StdO_Customers_Lighting!Y116</f>
        <v>71074</v>
      </c>
      <c r="Z116" s="11">
        <f>StdO_Customers_Residential!Z116+StdO_Customers_Small_Commercial!Z116+StdO_Customers_Lighting!Z116</f>
        <v>0</v>
      </c>
      <c r="AA116" s="2">
        <f>IFERROR(INDEX('Holiday Schedule'!$D$3:$D$24,MATCH(Total_StdO_Customers!A116,'Holiday Schedule'!$C$3:$C$24,0)),0)</f>
        <v>0</v>
      </c>
      <c r="AB116" s="2">
        <f t="shared" si="8"/>
        <v>6</v>
      </c>
      <c r="AC116" s="2">
        <f t="shared" si="9"/>
        <v>992836</v>
      </c>
      <c r="AD116" s="5">
        <f t="shared" si="10"/>
        <v>600851</v>
      </c>
      <c r="AE116" s="5">
        <f t="shared" si="11"/>
        <v>1593687</v>
      </c>
      <c r="AG116" s="2">
        <f t="shared" si="12"/>
        <v>4</v>
      </c>
      <c r="AH116" s="2">
        <f t="shared" si="13"/>
        <v>2025</v>
      </c>
      <c r="AJ116" s="5">
        <f t="shared" si="14"/>
        <v>100724</v>
      </c>
      <c r="AK116" s="2">
        <f t="shared" si="15"/>
        <v>20</v>
      </c>
    </row>
    <row r="117" spans="1:37">
      <c r="A117" s="4">
        <v>45766</v>
      </c>
      <c r="B117" s="11">
        <f>StdO_Customers_Residential!B117+StdO_Customers_Small_Commercial!B117+StdO_Customers_Lighting!B117</f>
        <v>66061</v>
      </c>
      <c r="C117" s="11">
        <f>StdO_Customers_Residential!C117+StdO_Customers_Small_Commercial!C117+StdO_Customers_Lighting!C117</f>
        <v>63046</v>
      </c>
      <c r="D117" s="11">
        <f>StdO_Customers_Residential!D117+StdO_Customers_Small_Commercial!D117+StdO_Customers_Lighting!D117</f>
        <v>63548</v>
      </c>
      <c r="E117" s="11">
        <f>StdO_Customers_Residential!E117+StdO_Customers_Small_Commercial!E117+StdO_Customers_Lighting!E117</f>
        <v>61896</v>
      </c>
      <c r="F117" s="11">
        <f>StdO_Customers_Residential!F117+StdO_Customers_Small_Commercial!F117+StdO_Customers_Lighting!F117</f>
        <v>63508</v>
      </c>
      <c r="G117" s="11">
        <f>StdO_Customers_Residential!G117+StdO_Customers_Small_Commercial!G117+StdO_Customers_Lighting!G117</f>
        <v>67133</v>
      </c>
      <c r="H117" s="11">
        <f>StdO_Customers_Residential!H117+StdO_Customers_Small_Commercial!H117+StdO_Customers_Lighting!H117</f>
        <v>75768</v>
      </c>
      <c r="I117" s="11">
        <f>StdO_Customers_Residential!I117+StdO_Customers_Small_Commercial!I117+StdO_Customers_Lighting!I117</f>
        <v>83511</v>
      </c>
      <c r="J117" s="11">
        <f>StdO_Customers_Residential!J117+StdO_Customers_Small_Commercial!J117+StdO_Customers_Lighting!J117</f>
        <v>81976</v>
      </c>
      <c r="K117" s="11">
        <f>StdO_Customers_Residential!K117+StdO_Customers_Small_Commercial!K117+StdO_Customers_Lighting!K117</f>
        <v>78652</v>
      </c>
      <c r="L117" s="11">
        <f>StdO_Customers_Residential!L117+StdO_Customers_Small_Commercial!L117+StdO_Customers_Lighting!L117</f>
        <v>81199</v>
      </c>
      <c r="M117" s="11">
        <f>StdO_Customers_Residential!M117+StdO_Customers_Small_Commercial!M117+StdO_Customers_Lighting!M117</f>
        <v>73330</v>
      </c>
      <c r="N117" s="11">
        <f>StdO_Customers_Residential!N117+StdO_Customers_Small_Commercial!N117+StdO_Customers_Lighting!N117</f>
        <v>67639</v>
      </c>
      <c r="O117" s="11">
        <f>StdO_Customers_Residential!O117+StdO_Customers_Small_Commercial!O117+StdO_Customers_Lighting!O117</f>
        <v>67455</v>
      </c>
      <c r="P117" s="11">
        <f>StdO_Customers_Residential!P117+StdO_Customers_Small_Commercial!P117+StdO_Customers_Lighting!P117</f>
        <v>70554</v>
      </c>
      <c r="Q117" s="11">
        <f>StdO_Customers_Residential!Q117+StdO_Customers_Small_Commercial!Q117+StdO_Customers_Lighting!Q117</f>
        <v>65738</v>
      </c>
      <c r="R117" s="11">
        <f>StdO_Customers_Residential!R117+StdO_Customers_Small_Commercial!R117+StdO_Customers_Lighting!R117</f>
        <v>67074</v>
      </c>
      <c r="S117" s="11">
        <f>StdO_Customers_Residential!S117+StdO_Customers_Small_Commercial!S117+StdO_Customers_Lighting!S117</f>
        <v>80518</v>
      </c>
      <c r="T117" s="11">
        <f>StdO_Customers_Residential!T117+StdO_Customers_Small_Commercial!T117+StdO_Customers_Lighting!T117</f>
        <v>89899</v>
      </c>
      <c r="U117" s="11">
        <f>StdO_Customers_Residential!U117+StdO_Customers_Small_Commercial!U117+StdO_Customers_Lighting!U117</f>
        <v>98869</v>
      </c>
      <c r="V117" s="11">
        <f>StdO_Customers_Residential!V117+StdO_Customers_Small_Commercial!V117+StdO_Customers_Lighting!V117</f>
        <v>96224</v>
      </c>
      <c r="W117" s="11">
        <f>StdO_Customers_Residential!W117+StdO_Customers_Small_Commercial!W117+StdO_Customers_Lighting!W117</f>
        <v>87402</v>
      </c>
      <c r="X117" s="11">
        <f>StdO_Customers_Residential!X117+StdO_Customers_Small_Commercial!X117+StdO_Customers_Lighting!X117</f>
        <v>77162</v>
      </c>
      <c r="Y117" s="11">
        <f>StdO_Customers_Residential!Y117+StdO_Customers_Small_Commercial!Y117+StdO_Customers_Lighting!Y117</f>
        <v>68323</v>
      </c>
      <c r="Z117" s="11">
        <f>StdO_Customers_Residential!Z117+StdO_Customers_Small_Commercial!Z117+StdO_Customers_Lighting!Z117</f>
        <v>0</v>
      </c>
      <c r="AA117" s="2">
        <f>IFERROR(INDEX('Holiday Schedule'!$D$3:$D$24,MATCH(Total_StdO_Customers!A117,'Holiday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1796485</v>
      </c>
      <c r="AE117" s="5">
        <f t="shared" si="11"/>
        <v>1796485</v>
      </c>
      <c r="AG117" s="2">
        <f t="shared" si="12"/>
        <v>4</v>
      </c>
      <c r="AH117" s="2">
        <f t="shared" si="13"/>
        <v>2025</v>
      </c>
      <c r="AJ117" s="5">
        <f t="shared" si="14"/>
        <v>98869</v>
      </c>
      <c r="AK117" s="2">
        <f t="shared" si="15"/>
        <v>20</v>
      </c>
    </row>
    <row r="118" spans="1:37">
      <c r="A118" s="4">
        <v>45767</v>
      </c>
      <c r="B118" s="11">
        <f>StdO_Customers_Residential!B118+StdO_Customers_Small_Commercial!B118+StdO_Customers_Lighting!B118</f>
        <v>62597</v>
      </c>
      <c r="C118" s="11">
        <f>StdO_Customers_Residential!C118+StdO_Customers_Small_Commercial!C118+StdO_Customers_Lighting!C118</f>
        <v>58916</v>
      </c>
      <c r="D118" s="11">
        <f>StdO_Customers_Residential!D118+StdO_Customers_Small_Commercial!D118+StdO_Customers_Lighting!D118</f>
        <v>59113</v>
      </c>
      <c r="E118" s="11">
        <f>StdO_Customers_Residential!E118+StdO_Customers_Small_Commercial!E118+StdO_Customers_Lighting!E118</f>
        <v>56797</v>
      </c>
      <c r="F118" s="11">
        <f>StdO_Customers_Residential!F118+StdO_Customers_Small_Commercial!F118+StdO_Customers_Lighting!F118</f>
        <v>58636</v>
      </c>
      <c r="G118" s="11">
        <f>StdO_Customers_Residential!G118+StdO_Customers_Small_Commercial!G118+StdO_Customers_Lighting!G118</f>
        <v>62123</v>
      </c>
      <c r="H118" s="11">
        <f>StdO_Customers_Residential!H118+StdO_Customers_Small_Commercial!H118+StdO_Customers_Lighting!H118</f>
        <v>65573</v>
      </c>
      <c r="I118" s="11">
        <f>StdO_Customers_Residential!I118+StdO_Customers_Small_Commercial!I118+StdO_Customers_Lighting!I118</f>
        <v>60383</v>
      </c>
      <c r="J118" s="11">
        <f>StdO_Customers_Residential!J118+StdO_Customers_Small_Commercial!J118+StdO_Customers_Lighting!J118</f>
        <v>55995</v>
      </c>
      <c r="K118" s="11">
        <f>StdO_Customers_Residential!K118+StdO_Customers_Small_Commercial!K118+StdO_Customers_Lighting!K118</f>
        <v>48932</v>
      </c>
      <c r="L118" s="11">
        <f>StdO_Customers_Residential!L118+StdO_Customers_Small_Commercial!L118+StdO_Customers_Lighting!L118</f>
        <v>40673</v>
      </c>
      <c r="M118" s="11">
        <f>StdO_Customers_Residential!M118+StdO_Customers_Small_Commercial!M118+StdO_Customers_Lighting!M118</f>
        <v>34457</v>
      </c>
      <c r="N118" s="11">
        <f>StdO_Customers_Residential!N118+StdO_Customers_Small_Commercial!N118+StdO_Customers_Lighting!N118</f>
        <v>31165</v>
      </c>
      <c r="O118" s="11">
        <f>StdO_Customers_Residential!O118+StdO_Customers_Small_Commercial!O118+StdO_Customers_Lighting!O118</f>
        <v>30584</v>
      </c>
      <c r="P118" s="11">
        <f>StdO_Customers_Residential!P118+StdO_Customers_Small_Commercial!P118+StdO_Customers_Lighting!P118</f>
        <v>27207</v>
      </c>
      <c r="Q118" s="11">
        <f>StdO_Customers_Residential!Q118+StdO_Customers_Small_Commercial!Q118+StdO_Customers_Lighting!Q118</f>
        <v>30708</v>
      </c>
      <c r="R118" s="11">
        <f>StdO_Customers_Residential!R118+StdO_Customers_Small_Commercial!R118+StdO_Customers_Lighting!R118</f>
        <v>43839</v>
      </c>
      <c r="S118" s="11">
        <f>StdO_Customers_Residential!S118+StdO_Customers_Small_Commercial!S118+StdO_Customers_Lighting!S118</f>
        <v>65007</v>
      </c>
      <c r="T118" s="11">
        <f>StdO_Customers_Residential!T118+StdO_Customers_Small_Commercial!T118+StdO_Customers_Lighting!T118</f>
        <v>83866</v>
      </c>
      <c r="U118" s="11">
        <f>StdO_Customers_Residential!U118+StdO_Customers_Small_Commercial!U118+StdO_Customers_Lighting!U118</f>
        <v>97213</v>
      </c>
      <c r="V118" s="11">
        <f>StdO_Customers_Residential!V118+StdO_Customers_Small_Commercial!V118+StdO_Customers_Lighting!V118</f>
        <v>98513</v>
      </c>
      <c r="W118" s="11">
        <f>StdO_Customers_Residential!W118+StdO_Customers_Small_Commercial!W118+StdO_Customers_Lighting!W118</f>
        <v>89581</v>
      </c>
      <c r="X118" s="11">
        <f>StdO_Customers_Residential!X118+StdO_Customers_Small_Commercial!X118+StdO_Customers_Lighting!X118</f>
        <v>79387</v>
      </c>
      <c r="Y118" s="11">
        <f>StdO_Customers_Residential!Y118+StdO_Customers_Small_Commercial!Y118+StdO_Customers_Lighting!Y118</f>
        <v>71386</v>
      </c>
      <c r="Z118" s="11">
        <f>StdO_Customers_Residential!Z118+StdO_Customers_Small_Commercial!Z118+StdO_Customers_Lighting!Z118</f>
        <v>0</v>
      </c>
      <c r="AA118" s="2">
        <f>IFERROR(INDEX('Holiday Schedule'!$D$3:$D$24,MATCH(Total_StdO_Customers!A118,'Holiday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1412651</v>
      </c>
      <c r="AE118" s="5">
        <f t="shared" si="11"/>
        <v>1412651</v>
      </c>
      <c r="AG118" s="2">
        <f t="shared" si="12"/>
        <v>4</v>
      </c>
      <c r="AH118" s="2">
        <f t="shared" si="13"/>
        <v>2025</v>
      </c>
      <c r="AJ118" s="5">
        <f t="shared" si="14"/>
        <v>98513</v>
      </c>
      <c r="AK118" s="2">
        <f t="shared" si="15"/>
        <v>21</v>
      </c>
    </row>
    <row r="119" spans="1:37">
      <c r="A119" s="4">
        <v>45768</v>
      </c>
      <c r="B119" s="11">
        <f>StdO_Customers_Residential!B119+StdO_Customers_Small_Commercial!B119+StdO_Customers_Lighting!B119</f>
        <v>66209</v>
      </c>
      <c r="C119" s="11">
        <f>StdO_Customers_Residential!C119+StdO_Customers_Small_Commercial!C119+StdO_Customers_Lighting!C119</f>
        <v>64805</v>
      </c>
      <c r="D119" s="11">
        <f>StdO_Customers_Residential!D119+StdO_Customers_Small_Commercial!D119+StdO_Customers_Lighting!D119</f>
        <v>65617</v>
      </c>
      <c r="E119" s="11">
        <f>StdO_Customers_Residential!E119+StdO_Customers_Small_Commercial!E119+StdO_Customers_Lighting!E119</f>
        <v>65974</v>
      </c>
      <c r="F119" s="11">
        <f>StdO_Customers_Residential!F119+StdO_Customers_Small_Commercial!F119+StdO_Customers_Lighting!F119</f>
        <v>69482</v>
      </c>
      <c r="G119" s="11">
        <f>StdO_Customers_Residential!G119+StdO_Customers_Small_Commercial!G119+StdO_Customers_Lighting!G119</f>
        <v>76464</v>
      </c>
      <c r="H119" s="11">
        <f>StdO_Customers_Residential!H119+StdO_Customers_Small_Commercial!H119+StdO_Customers_Lighting!H119</f>
        <v>82784</v>
      </c>
      <c r="I119" s="11">
        <f>StdO_Customers_Residential!I119+StdO_Customers_Small_Commercial!I119+StdO_Customers_Lighting!I119</f>
        <v>71735</v>
      </c>
      <c r="J119" s="11">
        <f>StdO_Customers_Residential!J119+StdO_Customers_Small_Commercial!J119+StdO_Customers_Lighting!J119</f>
        <v>54186</v>
      </c>
      <c r="K119" s="11">
        <f>StdO_Customers_Residential!K119+StdO_Customers_Small_Commercial!K119+StdO_Customers_Lighting!K119</f>
        <v>43063</v>
      </c>
      <c r="L119" s="11">
        <f>StdO_Customers_Residential!L119+StdO_Customers_Small_Commercial!L119+StdO_Customers_Lighting!L119</f>
        <v>37864</v>
      </c>
      <c r="M119" s="11">
        <f>StdO_Customers_Residential!M119+StdO_Customers_Small_Commercial!M119+StdO_Customers_Lighting!M119</f>
        <v>34457</v>
      </c>
      <c r="N119" s="11">
        <f>StdO_Customers_Residential!N119+StdO_Customers_Small_Commercial!N119+StdO_Customers_Lighting!N119</f>
        <v>33175</v>
      </c>
      <c r="O119" s="11">
        <f>StdO_Customers_Residential!O119+StdO_Customers_Small_Commercial!O119+StdO_Customers_Lighting!O119</f>
        <v>31206</v>
      </c>
      <c r="P119" s="11">
        <f>StdO_Customers_Residential!P119+StdO_Customers_Small_Commercial!P119+StdO_Customers_Lighting!P119</f>
        <v>28934</v>
      </c>
      <c r="Q119" s="11">
        <f>StdO_Customers_Residential!Q119+StdO_Customers_Small_Commercial!Q119+StdO_Customers_Lighting!Q119</f>
        <v>33806</v>
      </c>
      <c r="R119" s="11">
        <f>StdO_Customers_Residential!R119+StdO_Customers_Small_Commercial!R119+StdO_Customers_Lighting!R119</f>
        <v>46617</v>
      </c>
      <c r="S119" s="11">
        <f>StdO_Customers_Residential!S119+StdO_Customers_Small_Commercial!S119+StdO_Customers_Lighting!S119</f>
        <v>74346</v>
      </c>
      <c r="T119" s="11">
        <f>StdO_Customers_Residential!T119+StdO_Customers_Small_Commercial!T119+StdO_Customers_Lighting!T119</f>
        <v>90783</v>
      </c>
      <c r="U119" s="11">
        <f>StdO_Customers_Residential!U119+StdO_Customers_Small_Commercial!U119+StdO_Customers_Lighting!U119</f>
        <v>99526</v>
      </c>
      <c r="V119" s="11">
        <f>StdO_Customers_Residential!V119+StdO_Customers_Small_Commercial!V119+StdO_Customers_Lighting!V119</f>
        <v>96236</v>
      </c>
      <c r="W119" s="11">
        <f>StdO_Customers_Residential!W119+StdO_Customers_Small_Commercial!W119+StdO_Customers_Lighting!W119</f>
        <v>86511</v>
      </c>
      <c r="X119" s="11">
        <f>StdO_Customers_Residential!X119+StdO_Customers_Small_Commercial!X119+StdO_Customers_Lighting!X119</f>
        <v>76203</v>
      </c>
      <c r="Y119" s="11">
        <f>StdO_Customers_Residential!Y119+StdO_Customers_Small_Commercial!Y119+StdO_Customers_Lighting!Y119</f>
        <v>68575</v>
      </c>
      <c r="Z119" s="11">
        <f>StdO_Customers_Residential!Z119+StdO_Customers_Small_Commercial!Z119+StdO_Customers_Lighting!Z119</f>
        <v>0</v>
      </c>
      <c r="AA119" s="2">
        <f>IFERROR(INDEX('Holiday Schedule'!$D$3:$D$24,MATCH(Total_StdO_Customers!A119,'Holiday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1498558</v>
      </c>
      <c r="AE119" s="5">
        <f t="shared" si="11"/>
        <v>1498558</v>
      </c>
      <c r="AG119" s="2">
        <f t="shared" si="12"/>
        <v>4</v>
      </c>
      <c r="AH119" s="2">
        <f t="shared" si="13"/>
        <v>2025</v>
      </c>
      <c r="AJ119" s="5">
        <f t="shared" si="14"/>
        <v>99526</v>
      </c>
      <c r="AK119" s="2">
        <f t="shared" si="15"/>
        <v>20</v>
      </c>
    </row>
    <row r="120" spans="1:37">
      <c r="A120" s="4">
        <v>45769</v>
      </c>
      <c r="B120" s="11">
        <f>StdO_Customers_Residential!B120+StdO_Customers_Small_Commercial!B120+StdO_Customers_Lighting!B120</f>
        <v>63675</v>
      </c>
      <c r="C120" s="11">
        <f>StdO_Customers_Residential!C120+StdO_Customers_Small_Commercial!C120+StdO_Customers_Lighting!C120</f>
        <v>61182</v>
      </c>
      <c r="D120" s="11">
        <f>StdO_Customers_Residential!D120+StdO_Customers_Small_Commercial!D120+StdO_Customers_Lighting!D120</f>
        <v>59725</v>
      </c>
      <c r="E120" s="11">
        <f>StdO_Customers_Residential!E120+StdO_Customers_Small_Commercial!E120+StdO_Customers_Lighting!E120</f>
        <v>61659</v>
      </c>
      <c r="F120" s="11">
        <f>StdO_Customers_Residential!F120+StdO_Customers_Small_Commercial!F120+StdO_Customers_Lighting!F120</f>
        <v>63505</v>
      </c>
      <c r="G120" s="11">
        <f>StdO_Customers_Residential!G120+StdO_Customers_Small_Commercial!G120+StdO_Customers_Lighting!G120</f>
        <v>71524</v>
      </c>
      <c r="H120" s="11">
        <f>StdO_Customers_Residential!H120+StdO_Customers_Small_Commercial!H120+StdO_Customers_Lighting!H120</f>
        <v>84311</v>
      </c>
      <c r="I120" s="11">
        <f>StdO_Customers_Residential!I120+StdO_Customers_Small_Commercial!I120+StdO_Customers_Lighting!I120</f>
        <v>91131</v>
      </c>
      <c r="J120" s="11">
        <f>StdO_Customers_Residential!J120+StdO_Customers_Small_Commercial!J120+StdO_Customers_Lighting!J120</f>
        <v>92042</v>
      </c>
      <c r="K120" s="11">
        <f>StdO_Customers_Residential!K120+StdO_Customers_Small_Commercial!K120+StdO_Customers_Lighting!K120</f>
        <v>89755</v>
      </c>
      <c r="L120" s="11">
        <f>StdO_Customers_Residential!L120+StdO_Customers_Small_Commercial!L120+StdO_Customers_Lighting!L120</f>
        <v>88589</v>
      </c>
      <c r="M120" s="11">
        <f>StdO_Customers_Residential!M120+StdO_Customers_Small_Commercial!M120+StdO_Customers_Lighting!M120</f>
        <v>84672</v>
      </c>
      <c r="N120" s="11">
        <f>StdO_Customers_Residential!N120+StdO_Customers_Small_Commercial!N120+StdO_Customers_Lighting!N120</f>
        <v>81807</v>
      </c>
      <c r="O120" s="11">
        <f>StdO_Customers_Residential!O120+StdO_Customers_Small_Commercial!O120+StdO_Customers_Lighting!O120</f>
        <v>80379</v>
      </c>
      <c r="P120" s="11">
        <f>StdO_Customers_Residential!P120+StdO_Customers_Small_Commercial!P120+StdO_Customers_Lighting!P120</f>
        <v>77431</v>
      </c>
      <c r="Q120" s="11">
        <f>StdO_Customers_Residential!Q120+StdO_Customers_Small_Commercial!Q120+StdO_Customers_Lighting!Q120</f>
        <v>80827</v>
      </c>
      <c r="R120" s="11">
        <f>StdO_Customers_Residential!R120+StdO_Customers_Small_Commercial!R120+StdO_Customers_Lighting!R120</f>
        <v>85404</v>
      </c>
      <c r="S120" s="11">
        <f>StdO_Customers_Residential!S120+StdO_Customers_Small_Commercial!S120+StdO_Customers_Lighting!S120</f>
        <v>97132</v>
      </c>
      <c r="T120" s="11">
        <f>StdO_Customers_Residential!T120+StdO_Customers_Small_Commercial!T120+StdO_Customers_Lighting!T120</f>
        <v>102507</v>
      </c>
      <c r="U120" s="11">
        <f>StdO_Customers_Residential!U120+StdO_Customers_Small_Commercial!U120+StdO_Customers_Lighting!U120</f>
        <v>105558</v>
      </c>
      <c r="V120" s="11">
        <f>StdO_Customers_Residential!V120+StdO_Customers_Small_Commercial!V120+StdO_Customers_Lighting!V120</f>
        <v>101293</v>
      </c>
      <c r="W120" s="11">
        <f>StdO_Customers_Residential!W120+StdO_Customers_Small_Commercial!W120+StdO_Customers_Lighting!W120</f>
        <v>90454</v>
      </c>
      <c r="X120" s="11">
        <f>StdO_Customers_Residential!X120+StdO_Customers_Small_Commercial!X120+StdO_Customers_Lighting!X120</f>
        <v>79803</v>
      </c>
      <c r="Y120" s="11">
        <f>StdO_Customers_Residential!Y120+StdO_Customers_Small_Commercial!Y120+StdO_Customers_Lighting!Y120</f>
        <v>71176</v>
      </c>
      <c r="Z120" s="11">
        <f>StdO_Customers_Residential!Z120+StdO_Customers_Small_Commercial!Z120+StdO_Customers_Lighting!Z120</f>
        <v>0</v>
      </c>
      <c r="AA120" s="2">
        <f>IFERROR(INDEX('Holiday Schedule'!$D$3:$D$24,MATCH(Total_StdO_Customers!A120,'Holiday Schedule'!$C$3:$C$24,0)),0)</f>
        <v>0</v>
      </c>
      <c r="AB120" s="2">
        <f t="shared" si="8"/>
        <v>3</v>
      </c>
      <c r="AC120" s="2">
        <f t="shared" si="9"/>
        <v>1428784</v>
      </c>
      <c r="AD120" s="5">
        <f t="shared" si="10"/>
        <v>536757</v>
      </c>
      <c r="AE120" s="5">
        <f t="shared" si="11"/>
        <v>1965541</v>
      </c>
      <c r="AG120" s="2">
        <f t="shared" si="12"/>
        <v>4</v>
      </c>
      <c r="AH120" s="2">
        <f t="shared" si="13"/>
        <v>2025</v>
      </c>
      <c r="AJ120" s="5">
        <f t="shared" si="14"/>
        <v>105558</v>
      </c>
      <c r="AK120" s="2">
        <f t="shared" si="15"/>
        <v>20</v>
      </c>
    </row>
    <row r="121" spans="1:37">
      <c r="A121" s="4">
        <v>45770</v>
      </c>
      <c r="B121" s="11">
        <f>StdO_Customers_Residential!B121+StdO_Customers_Small_Commercial!B121+StdO_Customers_Lighting!B121</f>
        <v>65677</v>
      </c>
      <c r="C121" s="11">
        <f>StdO_Customers_Residential!C121+StdO_Customers_Small_Commercial!C121+StdO_Customers_Lighting!C121</f>
        <v>63459</v>
      </c>
      <c r="D121" s="11">
        <f>StdO_Customers_Residential!D121+StdO_Customers_Small_Commercial!D121+StdO_Customers_Lighting!D121</f>
        <v>62761</v>
      </c>
      <c r="E121" s="11">
        <f>StdO_Customers_Residential!E121+StdO_Customers_Small_Commercial!E121+StdO_Customers_Lighting!E121</f>
        <v>63101</v>
      </c>
      <c r="F121" s="11">
        <f>StdO_Customers_Residential!F121+StdO_Customers_Small_Commercial!F121+StdO_Customers_Lighting!F121</f>
        <v>65652</v>
      </c>
      <c r="G121" s="11">
        <f>StdO_Customers_Residential!G121+StdO_Customers_Small_Commercial!G121+StdO_Customers_Lighting!G121</f>
        <v>73680</v>
      </c>
      <c r="H121" s="11">
        <f>StdO_Customers_Residential!H121+StdO_Customers_Small_Commercial!H121+StdO_Customers_Lighting!H121</f>
        <v>81964</v>
      </c>
      <c r="I121" s="11">
        <f>StdO_Customers_Residential!I121+StdO_Customers_Small_Commercial!I121+StdO_Customers_Lighting!I121</f>
        <v>76756</v>
      </c>
      <c r="J121" s="11">
        <f>StdO_Customers_Residential!J121+StdO_Customers_Small_Commercial!J121+StdO_Customers_Lighting!J121</f>
        <v>56868</v>
      </c>
      <c r="K121" s="11">
        <f>StdO_Customers_Residential!K121+StdO_Customers_Small_Commercial!K121+StdO_Customers_Lighting!K121</f>
        <v>52092</v>
      </c>
      <c r="L121" s="11">
        <f>StdO_Customers_Residential!L121+StdO_Customers_Small_Commercial!L121+StdO_Customers_Lighting!L121</f>
        <v>50374</v>
      </c>
      <c r="M121" s="11">
        <f>StdO_Customers_Residential!M121+StdO_Customers_Small_Commercial!M121+StdO_Customers_Lighting!M121</f>
        <v>40324</v>
      </c>
      <c r="N121" s="11">
        <f>StdO_Customers_Residential!N121+StdO_Customers_Small_Commercial!N121+StdO_Customers_Lighting!N121</f>
        <v>43962</v>
      </c>
      <c r="O121" s="11">
        <f>StdO_Customers_Residential!O121+StdO_Customers_Small_Commercial!O121+StdO_Customers_Lighting!O121</f>
        <v>42481</v>
      </c>
      <c r="P121" s="11">
        <f>StdO_Customers_Residential!P121+StdO_Customers_Small_Commercial!P121+StdO_Customers_Lighting!P121</f>
        <v>41708</v>
      </c>
      <c r="Q121" s="11">
        <f>StdO_Customers_Residential!Q121+StdO_Customers_Small_Commercial!Q121+StdO_Customers_Lighting!Q121</f>
        <v>41434</v>
      </c>
      <c r="R121" s="11">
        <f>StdO_Customers_Residential!R121+StdO_Customers_Small_Commercial!R121+StdO_Customers_Lighting!R121</f>
        <v>48083</v>
      </c>
      <c r="S121" s="11">
        <f>StdO_Customers_Residential!S121+StdO_Customers_Small_Commercial!S121+StdO_Customers_Lighting!S121</f>
        <v>66342</v>
      </c>
      <c r="T121" s="11">
        <f>StdO_Customers_Residential!T121+StdO_Customers_Small_Commercial!T121+StdO_Customers_Lighting!T121</f>
        <v>85048</v>
      </c>
      <c r="U121" s="11">
        <f>StdO_Customers_Residential!U121+StdO_Customers_Small_Commercial!U121+StdO_Customers_Lighting!U121</f>
        <v>95869</v>
      </c>
      <c r="V121" s="11">
        <f>StdO_Customers_Residential!V121+StdO_Customers_Small_Commercial!V121+StdO_Customers_Lighting!V121</f>
        <v>95333</v>
      </c>
      <c r="W121" s="11">
        <f>StdO_Customers_Residential!W121+StdO_Customers_Small_Commercial!W121+StdO_Customers_Lighting!W121</f>
        <v>86277</v>
      </c>
      <c r="X121" s="11">
        <f>StdO_Customers_Residential!X121+StdO_Customers_Small_Commercial!X121+StdO_Customers_Lighting!X121</f>
        <v>75920</v>
      </c>
      <c r="Y121" s="11">
        <f>StdO_Customers_Residential!Y121+StdO_Customers_Small_Commercial!Y121+StdO_Customers_Lighting!Y121</f>
        <v>68485</v>
      </c>
      <c r="Z121" s="11">
        <f>StdO_Customers_Residential!Z121+StdO_Customers_Small_Commercial!Z121+StdO_Customers_Lighting!Z121</f>
        <v>0</v>
      </c>
      <c r="AA121" s="2">
        <f>IFERROR(INDEX('Holiday Schedule'!$D$3:$D$24,MATCH(Total_StdO_Customers!A121,'Holiday Schedule'!$C$3:$C$24,0)),0)</f>
        <v>0</v>
      </c>
      <c r="AB121" s="2">
        <f t="shared" si="8"/>
        <v>4</v>
      </c>
      <c r="AC121" s="2">
        <f t="shared" si="9"/>
        <v>998871</v>
      </c>
      <c r="AD121" s="5">
        <f t="shared" si="10"/>
        <v>544779</v>
      </c>
      <c r="AE121" s="5">
        <f t="shared" si="11"/>
        <v>1543650</v>
      </c>
      <c r="AG121" s="2">
        <f t="shared" si="12"/>
        <v>4</v>
      </c>
      <c r="AH121" s="2">
        <f t="shared" si="13"/>
        <v>2025</v>
      </c>
      <c r="AJ121" s="5">
        <f t="shared" si="14"/>
        <v>95869</v>
      </c>
      <c r="AK121" s="2">
        <f t="shared" si="15"/>
        <v>20</v>
      </c>
    </row>
    <row r="122" spans="1:37">
      <c r="A122" s="4">
        <v>45771</v>
      </c>
      <c r="B122" s="11">
        <f>StdO_Customers_Residential!B122+StdO_Customers_Small_Commercial!B122+StdO_Customers_Lighting!B122</f>
        <v>63630</v>
      </c>
      <c r="C122" s="11">
        <f>StdO_Customers_Residential!C122+StdO_Customers_Small_Commercial!C122+StdO_Customers_Lighting!C122</f>
        <v>61432</v>
      </c>
      <c r="D122" s="11">
        <f>StdO_Customers_Residential!D122+StdO_Customers_Small_Commercial!D122+StdO_Customers_Lighting!D122</f>
        <v>62066</v>
      </c>
      <c r="E122" s="11">
        <f>StdO_Customers_Residential!E122+StdO_Customers_Small_Commercial!E122+StdO_Customers_Lighting!E122</f>
        <v>62823</v>
      </c>
      <c r="F122" s="11">
        <f>StdO_Customers_Residential!F122+StdO_Customers_Small_Commercial!F122+StdO_Customers_Lighting!F122</f>
        <v>65663</v>
      </c>
      <c r="G122" s="11">
        <f>StdO_Customers_Residential!G122+StdO_Customers_Small_Commercial!G122+StdO_Customers_Lighting!G122</f>
        <v>74079</v>
      </c>
      <c r="H122" s="11">
        <f>StdO_Customers_Residential!H122+StdO_Customers_Small_Commercial!H122+StdO_Customers_Lighting!H122</f>
        <v>79997</v>
      </c>
      <c r="I122" s="11">
        <f>StdO_Customers_Residential!I122+StdO_Customers_Small_Commercial!I122+StdO_Customers_Lighting!I122</f>
        <v>67694</v>
      </c>
      <c r="J122" s="11">
        <f>StdO_Customers_Residential!J122+StdO_Customers_Small_Commercial!J122+StdO_Customers_Lighting!J122</f>
        <v>48296</v>
      </c>
      <c r="K122" s="11">
        <f>StdO_Customers_Residential!K122+StdO_Customers_Small_Commercial!K122+StdO_Customers_Lighting!K122</f>
        <v>36910</v>
      </c>
      <c r="L122" s="11">
        <f>StdO_Customers_Residential!L122+StdO_Customers_Small_Commercial!L122+StdO_Customers_Lighting!L122</f>
        <v>32642</v>
      </c>
      <c r="M122" s="11">
        <f>StdO_Customers_Residential!M122+StdO_Customers_Small_Commercial!M122+StdO_Customers_Lighting!M122</f>
        <v>28534</v>
      </c>
      <c r="N122" s="11">
        <f>StdO_Customers_Residential!N122+StdO_Customers_Small_Commercial!N122+StdO_Customers_Lighting!N122</f>
        <v>26743</v>
      </c>
      <c r="O122" s="11">
        <f>StdO_Customers_Residential!O122+StdO_Customers_Small_Commercial!O122+StdO_Customers_Lighting!O122</f>
        <v>27690</v>
      </c>
      <c r="P122" s="11">
        <f>StdO_Customers_Residential!P122+StdO_Customers_Small_Commercial!P122+StdO_Customers_Lighting!P122</f>
        <v>25770</v>
      </c>
      <c r="Q122" s="11">
        <f>StdO_Customers_Residential!Q122+StdO_Customers_Small_Commercial!Q122+StdO_Customers_Lighting!Q122</f>
        <v>29223</v>
      </c>
      <c r="R122" s="11">
        <f>StdO_Customers_Residential!R122+StdO_Customers_Small_Commercial!R122+StdO_Customers_Lighting!R122</f>
        <v>40399</v>
      </c>
      <c r="S122" s="11">
        <f>StdO_Customers_Residential!S122+StdO_Customers_Small_Commercial!S122+StdO_Customers_Lighting!S122</f>
        <v>65241</v>
      </c>
      <c r="T122" s="11">
        <f>StdO_Customers_Residential!T122+StdO_Customers_Small_Commercial!T122+StdO_Customers_Lighting!T122</f>
        <v>82384</v>
      </c>
      <c r="U122" s="11">
        <f>StdO_Customers_Residential!U122+StdO_Customers_Small_Commercial!U122+StdO_Customers_Lighting!U122</f>
        <v>93891</v>
      </c>
      <c r="V122" s="11">
        <f>StdO_Customers_Residential!V122+StdO_Customers_Small_Commercial!V122+StdO_Customers_Lighting!V122</f>
        <v>92492</v>
      </c>
      <c r="W122" s="11">
        <f>StdO_Customers_Residential!W122+StdO_Customers_Small_Commercial!W122+StdO_Customers_Lighting!W122</f>
        <v>83878</v>
      </c>
      <c r="X122" s="11">
        <f>StdO_Customers_Residential!X122+StdO_Customers_Small_Commercial!X122+StdO_Customers_Lighting!X122</f>
        <v>73154</v>
      </c>
      <c r="Y122" s="11">
        <f>StdO_Customers_Residential!Y122+StdO_Customers_Small_Commercial!Y122+StdO_Customers_Lighting!Y122</f>
        <v>66069</v>
      </c>
      <c r="Z122" s="11">
        <f>StdO_Customers_Residential!Z122+StdO_Customers_Small_Commercial!Z122+StdO_Customers_Lighting!Z122</f>
        <v>0</v>
      </c>
      <c r="AA122" s="2">
        <f>IFERROR(INDEX('Holiday Schedule'!$D$3:$D$24,MATCH(Total_StdO_Customers!A122,'Holiday Schedule'!$C$3:$C$24,0)),0)</f>
        <v>0</v>
      </c>
      <c r="AB122" s="2">
        <f t="shared" si="8"/>
        <v>5</v>
      </c>
      <c r="AC122" s="2">
        <f t="shared" si="9"/>
        <v>854941</v>
      </c>
      <c r="AD122" s="5">
        <f t="shared" si="10"/>
        <v>535759</v>
      </c>
      <c r="AE122" s="5">
        <f t="shared" si="11"/>
        <v>1390700</v>
      </c>
      <c r="AG122" s="2">
        <f t="shared" si="12"/>
        <v>4</v>
      </c>
      <c r="AH122" s="2">
        <f t="shared" si="13"/>
        <v>2025</v>
      </c>
      <c r="AJ122" s="5">
        <f t="shared" si="14"/>
        <v>93891</v>
      </c>
      <c r="AK122" s="2">
        <f t="shared" si="15"/>
        <v>20</v>
      </c>
    </row>
    <row r="123" spans="1:37">
      <c r="A123" s="4">
        <v>45772</v>
      </c>
      <c r="B123" s="11">
        <f>StdO_Customers_Residential!B123+StdO_Customers_Small_Commercial!B123+StdO_Customers_Lighting!B123</f>
        <v>60293</v>
      </c>
      <c r="C123" s="11">
        <f>StdO_Customers_Residential!C123+StdO_Customers_Small_Commercial!C123+StdO_Customers_Lighting!C123</f>
        <v>57827</v>
      </c>
      <c r="D123" s="11">
        <f>StdO_Customers_Residential!D123+StdO_Customers_Small_Commercial!D123+StdO_Customers_Lighting!D123</f>
        <v>57177</v>
      </c>
      <c r="E123" s="11">
        <f>StdO_Customers_Residential!E123+StdO_Customers_Small_Commercial!E123+StdO_Customers_Lighting!E123</f>
        <v>56996</v>
      </c>
      <c r="F123" s="11">
        <f>StdO_Customers_Residential!F123+StdO_Customers_Small_Commercial!F123+StdO_Customers_Lighting!F123</f>
        <v>61022</v>
      </c>
      <c r="G123" s="11">
        <f>StdO_Customers_Residential!G123+StdO_Customers_Small_Commercial!G123+StdO_Customers_Lighting!G123</f>
        <v>67914</v>
      </c>
      <c r="H123" s="11">
        <f>StdO_Customers_Residential!H123+StdO_Customers_Small_Commercial!H123+StdO_Customers_Lighting!H123</f>
        <v>73629</v>
      </c>
      <c r="I123" s="11">
        <f>StdO_Customers_Residential!I123+StdO_Customers_Small_Commercial!I123+StdO_Customers_Lighting!I123</f>
        <v>59941</v>
      </c>
      <c r="J123" s="11">
        <f>StdO_Customers_Residential!J123+StdO_Customers_Small_Commercial!J123+StdO_Customers_Lighting!J123</f>
        <v>42647</v>
      </c>
      <c r="K123" s="11">
        <f>StdO_Customers_Residential!K123+StdO_Customers_Small_Commercial!K123+StdO_Customers_Lighting!K123</f>
        <v>30461</v>
      </c>
      <c r="L123" s="11">
        <f>StdO_Customers_Residential!L123+StdO_Customers_Small_Commercial!L123+StdO_Customers_Lighting!L123</f>
        <v>24937</v>
      </c>
      <c r="M123" s="11">
        <f>StdO_Customers_Residential!M123+StdO_Customers_Small_Commercial!M123+StdO_Customers_Lighting!M123</f>
        <v>23505</v>
      </c>
      <c r="N123" s="11">
        <f>StdO_Customers_Residential!N123+StdO_Customers_Small_Commercial!N123+StdO_Customers_Lighting!N123</f>
        <v>22064</v>
      </c>
      <c r="O123" s="11">
        <f>StdO_Customers_Residential!O123+StdO_Customers_Small_Commercial!O123+StdO_Customers_Lighting!O123</f>
        <v>20876</v>
      </c>
      <c r="P123" s="11">
        <f>StdO_Customers_Residential!P123+StdO_Customers_Small_Commercial!P123+StdO_Customers_Lighting!P123</f>
        <v>22349</v>
      </c>
      <c r="Q123" s="11">
        <f>StdO_Customers_Residential!Q123+StdO_Customers_Small_Commercial!Q123+StdO_Customers_Lighting!Q123</f>
        <v>30553</v>
      </c>
      <c r="R123" s="11">
        <f>StdO_Customers_Residential!R123+StdO_Customers_Small_Commercial!R123+StdO_Customers_Lighting!R123</f>
        <v>51422</v>
      </c>
      <c r="S123" s="11">
        <f>StdO_Customers_Residential!S123+StdO_Customers_Small_Commercial!S123+StdO_Customers_Lighting!S123</f>
        <v>68360</v>
      </c>
      <c r="T123" s="11">
        <f>StdO_Customers_Residential!T123+StdO_Customers_Small_Commercial!T123+StdO_Customers_Lighting!T123</f>
        <v>79252</v>
      </c>
      <c r="U123" s="11">
        <f>StdO_Customers_Residential!U123+StdO_Customers_Small_Commercial!U123+StdO_Customers_Lighting!U123</f>
        <v>89694</v>
      </c>
      <c r="V123" s="11">
        <f>StdO_Customers_Residential!V123+StdO_Customers_Small_Commercial!V123+StdO_Customers_Lighting!V123</f>
        <v>89809</v>
      </c>
      <c r="W123" s="11">
        <f>StdO_Customers_Residential!W123+StdO_Customers_Small_Commercial!W123+StdO_Customers_Lighting!W123</f>
        <v>81378</v>
      </c>
      <c r="X123" s="11">
        <f>StdO_Customers_Residential!X123+StdO_Customers_Small_Commercial!X123+StdO_Customers_Lighting!X123</f>
        <v>72275</v>
      </c>
      <c r="Y123" s="11">
        <f>StdO_Customers_Residential!Y123+StdO_Customers_Small_Commercial!Y123+StdO_Customers_Lighting!Y123</f>
        <v>63960</v>
      </c>
      <c r="Z123" s="11">
        <f>StdO_Customers_Residential!Z123+StdO_Customers_Small_Commercial!Z123+StdO_Customers_Lighting!Z123</f>
        <v>0</v>
      </c>
      <c r="AA123" s="2">
        <f>IFERROR(INDEX('Holiday Schedule'!$D$3:$D$24,MATCH(Total_StdO_Customers!A123,'Holiday Schedule'!$C$3:$C$24,0)),0)</f>
        <v>0</v>
      </c>
      <c r="AB123" s="2">
        <f t="shared" si="8"/>
        <v>6</v>
      </c>
      <c r="AC123" s="2">
        <f t="shared" si="9"/>
        <v>809523</v>
      </c>
      <c r="AD123" s="5">
        <f t="shared" si="10"/>
        <v>498818</v>
      </c>
      <c r="AE123" s="5">
        <f t="shared" si="11"/>
        <v>1308341</v>
      </c>
      <c r="AG123" s="2">
        <f t="shared" si="12"/>
        <v>4</v>
      </c>
      <c r="AH123" s="2">
        <f t="shared" si="13"/>
        <v>2025</v>
      </c>
      <c r="AJ123" s="5">
        <f t="shared" si="14"/>
        <v>89809</v>
      </c>
      <c r="AK123" s="2">
        <f t="shared" si="15"/>
        <v>21</v>
      </c>
    </row>
    <row r="124" spans="1:37">
      <c r="A124" s="4">
        <v>45773</v>
      </c>
      <c r="B124" s="11">
        <f>StdO_Customers_Residential!B124+StdO_Customers_Small_Commercial!B124+StdO_Customers_Lighting!B124</f>
        <v>59402</v>
      </c>
      <c r="C124" s="11">
        <f>StdO_Customers_Residential!C124+StdO_Customers_Small_Commercial!C124+StdO_Customers_Lighting!C124</f>
        <v>56946</v>
      </c>
      <c r="D124" s="11">
        <f>StdO_Customers_Residential!D124+StdO_Customers_Small_Commercial!D124+StdO_Customers_Lighting!D124</f>
        <v>57336</v>
      </c>
      <c r="E124" s="11">
        <f>StdO_Customers_Residential!E124+StdO_Customers_Small_Commercial!E124+StdO_Customers_Lighting!E124</f>
        <v>56526</v>
      </c>
      <c r="F124" s="11">
        <f>StdO_Customers_Residential!F124+StdO_Customers_Small_Commercial!F124+StdO_Customers_Lighting!F124</f>
        <v>56563</v>
      </c>
      <c r="G124" s="11">
        <f>StdO_Customers_Residential!G124+StdO_Customers_Small_Commercial!G124+StdO_Customers_Lighting!G124</f>
        <v>62235</v>
      </c>
      <c r="H124" s="11">
        <f>StdO_Customers_Residential!H124+StdO_Customers_Small_Commercial!H124+StdO_Customers_Lighting!H124</f>
        <v>67962</v>
      </c>
      <c r="I124" s="11">
        <f>StdO_Customers_Residential!I124+StdO_Customers_Small_Commercial!I124+StdO_Customers_Lighting!I124</f>
        <v>76184</v>
      </c>
      <c r="J124" s="11">
        <f>StdO_Customers_Residential!J124+StdO_Customers_Small_Commercial!J124+StdO_Customers_Lighting!J124</f>
        <v>81928</v>
      </c>
      <c r="K124" s="11">
        <f>StdO_Customers_Residential!K124+StdO_Customers_Small_Commercial!K124+StdO_Customers_Lighting!K124</f>
        <v>86573</v>
      </c>
      <c r="L124" s="11">
        <f>StdO_Customers_Residential!L124+StdO_Customers_Small_Commercial!L124+StdO_Customers_Lighting!L124</f>
        <v>88226</v>
      </c>
      <c r="M124" s="11">
        <f>StdO_Customers_Residential!M124+StdO_Customers_Small_Commercial!M124+StdO_Customers_Lighting!M124</f>
        <v>87186</v>
      </c>
      <c r="N124" s="11">
        <f>StdO_Customers_Residential!N124+StdO_Customers_Small_Commercial!N124+StdO_Customers_Lighting!N124</f>
        <v>85407</v>
      </c>
      <c r="O124" s="11">
        <f>StdO_Customers_Residential!O124+StdO_Customers_Small_Commercial!O124+StdO_Customers_Lighting!O124</f>
        <v>83126</v>
      </c>
      <c r="P124" s="11">
        <f>StdO_Customers_Residential!P124+StdO_Customers_Small_Commercial!P124+StdO_Customers_Lighting!P124</f>
        <v>80174</v>
      </c>
      <c r="Q124" s="11">
        <f>StdO_Customers_Residential!Q124+StdO_Customers_Small_Commercial!Q124+StdO_Customers_Lighting!Q124</f>
        <v>81627</v>
      </c>
      <c r="R124" s="11">
        <f>StdO_Customers_Residential!R124+StdO_Customers_Small_Commercial!R124+StdO_Customers_Lighting!R124</f>
        <v>86889</v>
      </c>
      <c r="S124" s="11">
        <f>StdO_Customers_Residential!S124+StdO_Customers_Small_Commercial!S124+StdO_Customers_Lighting!S124</f>
        <v>94972</v>
      </c>
      <c r="T124" s="11">
        <f>StdO_Customers_Residential!T124+StdO_Customers_Small_Commercial!T124+StdO_Customers_Lighting!T124</f>
        <v>96036</v>
      </c>
      <c r="U124" s="11">
        <f>StdO_Customers_Residential!U124+StdO_Customers_Small_Commercial!U124+StdO_Customers_Lighting!U124</f>
        <v>99237</v>
      </c>
      <c r="V124" s="11">
        <f>StdO_Customers_Residential!V124+StdO_Customers_Small_Commercial!V124+StdO_Customers_Lighting!V124</f>
        <v>94493</v>
      </c>
      <c r="W124" s="11">
        <f>StdO_Customers_Residential!W124+StdO_Customers_Small_Commercial!W124+StdO_Customers_Lighting!W124</f>
        <v>85204</v>
      </c>
      <c r="X124" s="11">
        <f>StdO_Customers_Residential!X124+StdO_Customers_Small_Commercial!X124+StdO_Customers_Lighting!X124</f>
        <v>76453</v>
      </c>
      <c r="Y124" s="11">
        <f>StdO_Customers_Residential!Y124+StdO_Customers_Small_Commercial!Y124+StdO_Customers_Lighting!Y124</f>
        <v>68250</v>
      </c>
      <c r="Z124" s="11">
        <f>StdO_Customers_Residential!Z124+StdO_Customers_Small_Commercial!Z124+StdO_Customers_Lighting!Z124</f>
        <v>0</v>
      </c>
      <c r="AA124" s="2">
        <f>IFERROR(INDEX('Holiday Schedule'!$D$3:$D$24,MATCH(Total_StdO_Customers!A124,'Holiday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1868935</v>
      </c>
      <c r="AE124" s="5">
        <f t="shared" si="11"/>
        <v>1868935</v>
      </c>
      <c r="AG124" s="2">
        <f t="shared" si="12"/>
        <v>4</v>
      </c>
      <c r="AH124" s="2">
        <f t="shared" si="13"/>
        <v>2025</v>
      </c>
      <c r="AJ124" s="5">
        <f t="shared" si="14"/>
        <v>99237</v>
      </c>
      <c r="AK124" s="2">
        <f t="shared" si="15"/>
        <v>20</v>
      </c>
    </row>
    <row r="125" spans="1:37">
      <c r="A125" s="4">
        <v>45774</v>
      </c>
      <c r="B125" s="11">
        <f>StdO_Customers_Residential!B125+StdO_Customers_Small_Commercial!B125+StdO_Customers_Lighting!B125</f>
        <v>61465</v>
      </c>
      <c r="C125" s="11">
        <f>StdO_Customers_Residential!C125+StdO_Customers_Small_Commercial!C125+StdO_Customers_Lighting!C125</f>
        <v>59948</v>
      </c>
      <c r="D125" s="11">
        <f>StdO_Customers_Residential!D125+StdO_Customers_Small_Commercial!D125+StdO_Customers_Lighting!D125</f>
        <v>59762</v>
      </c>
      <c r="E125" s="11">
        <f>StdO_Customers_Residential!E125+StdO_Customers_Small_Commercial!E125+StdO_Customers_Lighting!E125</f>
        <v>57694</v>
      </c>
      <c r="F125" s="11">
        <f>StdO_Customers_Residential!F125+StdO_Customers_Small_Commercial!F125+StdO_Customers_Lighting!F125</f>
        <v>59786</v>
      </c>
      <c r="G125" s="11">
        <f>StdO_Customers_Residential!G125+StdO_Customers_Small_Commercial!G125+StdO_Customers_Lighting!G125</f>
        <v>63202</v>
      </c>
      <c r="H125" s="11">
        <f>StdO_Customers_Residential!H125+StdO_Customers_Small_Commercial!H125+StdO_Customers_Lighting!H125</f>
        <v>70347</v>
      </c>
      <c r="I125" s="11">
        <f>StdO_Customers_Residential!I125+StdO_Customers_Small_Commercial!I125+StdO_Customers_Lighting!I125</f>
        <v>75681</v>
      </c>
      <c r="J125" s="11">
        <f>StdO_Customers_Residential!J125+StdO_Customers_Small_Commercial!J125+StdO_Customers_Lighting!J125</f>
        <v>78779</v>
      </c>
      <c r="K125" s="11">
        <f>StdO_Customers_Residential!K125+StdO_Customers_Small_Commercial!K125+StdO_Customers_Lighting!K125</f>
        <v>79066</v>
      </c>
      <c r="L125" s="11">
        <f>StdO_Customers_Residential!L125+StdO_Customers_Small_Commercial!L125+StdO_Customers_Lighting!L125</f>
        <v>77986</v>
      </c>
      <c r="M125" s="11">
        <f>StdO_Customers_Residential!M125+StdO_Customers_Small_Commercial!M125+StdO_Customers_Lighting!M125</f>
        <v>75855</v>
      </c>
      <c r="N125" s="11">
        <f>StdO_Customers_Residential!N125+StdO_Customers_Small_Commercial!N125+StdO_Customers_Lighting!N125</f>
        <v>76643</v>
      </c>
      <c r="O125" s="11">
        <f>StdO_Customers_Residential!O125+StdO_Customers_Small_Commercial!O125+StdO_Customers_Lighting!O125</f>
        <v>74232</v>
      </c>
      <c r="P125" s="11">
        <f>StdO_Customers_Residential!P125+StdO_Customers_Small_Commercial!P125+StdO_Customers_Lighting!P125</f>
        <v>72068</v>
      </c>
      <c r="Q125" s="11">
        <f>StdO_Customers_Residential!Q125+StdO_Customers_Small_Commercial!Q125+StdO_Customers_Lighting!Q125</f>
        <v>77795</v>
      </c>
      <c r="R125" s="11">
        <f>StdO_Customers_Residential!R125+StdO_Customers_Small_Commercial!R125+StdO_Customers_Lighting!R125</f>
        <v>88884</v>
      </c>
      <c r="S125" s="11">
        <f>StdO_Customers_Residential!S125+StdO_Customers_Small_Commercial!S125+StdO_Customers_Lighting!S125</f>
        <v>101288</v>
      </c>
      <c r="T125" s="11">
        <f>StdO_Customers_Residential!T125+StdO_Customers_Small_Commercial!T125+StdO_Customers_Lighting!T125</f>
        <v>104262</v>
      </c>
      <c r="U125" s="11">
        <f>StdO_Customers_Residential!U125+StdO_Customers_Small_Commercial!U125+StdO_Customers_Lighting!U125</f>
        <v>110000</v>
      </c>
      <c r="V125" s="11">
        <f>StdO_Customers_Residential!V125+StdO_Customers_Small_Commercial!V125+StdO_Customers_Lighting!V125</f>
        <v>104943</v>
      </c>
      <c r="W125" s="11">
        <f>StdO_Customers_Residential!W125+StdO_Customers_Small_Commercial!W125+StdO_Customers_Lighting!W125</f>
        <v>93029</v>
      </c>
      <c r="X125" s="11">
        <f>StdO_Customers_Residential!X125+StdO_Customers_Small_Commercial!X125+StdO_Customers_Lighting!X125</f>
        <v>81246</v>
      </c>
      <c r="Y125" s="11">
        <f>StdO_Customers_Residential!Y125+StdO_Customers_Small_Commercial!Y125+StdO_Customers_Lighting!Y125</f>
        <v>71531</v>
      </c>
      <c r="Z125" s="11">
        <f>StdO_Customers_Residential!Z125+StdO_Customers_Small_Commercial!Z125+StdO_Customers_Lighting!Z125</f>
        <v>0</v>
      </c>
      <c r="AA125" s="2">
        <f>IFERROR(INDEX('Holiday Schedule'!$D$3:$D$24,MATCH(Total_StdO_Customers!A125,'Holiday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1875492</v>
      </c>
      <c r="AE125" s="5">
        <f t="shared" si="11"/>
        <v>1875492</v>
      </c>
      <c r="AG125" s="2">
        <f t="shared" si="12"/>
        <v>4</v>
      </c>
      <c r="AH125" s="2">
        <f t="shared" si="13"/>
        <v>2025</v>
      </c>
      <c r="AJ125" s="5">
        <f t="shared" si="14"/>
        <v>110000</v>
      </c>
      <c r="AK125" s="2">
        <f t="shared" si="15"/>
        <v>20</v>
      </c>
    </row>
    <row r="126" spans="1:37">
      <c r="A126" s="4">
        <v>45775</v>
      </c>
      <c r="B126" s="11">
        <f>StdO_Customers_Residential!B126+StdO_Customers_Small_Commercial!B126+StdO_Customers_Lighting!B126</f>
        <v>65512</v>
      </c>
      <c r="C126" s="11">
        <f>StdO_Customers_Residential!C126+StdO_Customers_Small_Commercial!C126+StdO_Customers_Lighting!C126</f>
        <v>62775</v>
      </c>
      <c r="D126" s="11">
        <f>StdO_Customers_Residential!D126+StdO_Customers_Small_Commercial!D126+StdO_Customers_Lighting!D126</f>
        <v>61052</v>
      </c>
      <c r="E126" s="11">
        <f>StdO_Customers_Residential!E126+StdO_Customers_Small_Commercial!E126+StdO_Customers_Lighting!E126</f>
        <v>62153</v>
      </c>
      <c r="F126" s="11">
        <f>StdO_Customers_Residential!F126+StdO_Customers_Small_Commercial!F126+StdO_Customers_Lighting!F126</f>
        <v>65415</v>
      </c>
      <c r="G126" s="11">
        <f>StdO_Customers_Residential!G126+StdO_Customers_Small_Commercial!G126+StdO_Customers_Lighting!G126</f>
        <v>74222</v>
      </c>
      <c r="H126" s="11">
        <f>StdO_Customers_Residential!H126+StdO_Customers_Small_Commercial!H126+StdO_Customers_Lighting!H126</f>
        <v>81388</v>
      </c>
      <c r="I126" s="11">
        <f>StdO_Customers_Residential!I126+StdO_Customers_Small_Commercial!I126+StdO_Customers_Lighting!I126</f>
        <v>64993</v>
      </c>
      <c r="J126" s="11">
        <f>StdO_Customers_Residential!J126+StdO_Customers_Small_Commercial!J126+StdO_Customers_Lighting!J126</f>
        <v>43861</v>
      </c>
      <c r="K126" s="11">
        <f>StdO_Customers_Residential!K126+StdO_Customers_Small_Commercial!K126+StdO_Customers_Lighting!K126</f>
        <v>32912</v>
      </c>
      <c r="L126" s="11">
        <f>StdO_Customers_Residential!L126+StdO_Customers_Small_Commercial!L126+StdO_Customers_Lighting!L126</f>
        <v>28650</v>
      </c>
      <c r="M126" s="11">
        <f>StdO_Customers_Residential!M126+StdO_Customers_Small_Commercial!M126+StdO_Customers_Lighting!M126</f>
        <v>25071</v>
      </c>
      <c r="N126" s="11">
        <f>StdO_Customers_Residential!N126+StdO_Customers_Small_Commercial!N126+StdO_Customers_Lighting!N126</f>
        <v>25076</v>
      </c>
      <c r="O126" s="11">
        <f>StdO_Customers_Residential!O126+StdO_Customers_Small_Commercial!O126+StdO_Customers_Lighting!O126</f>
        <v>23456</v>
      </c>
      <c r="P126" s="11">
        <f>StdO_Customers_Residential!P126+StdO_Customers_Small_Commercial!P126+StdO_Customers_Lighting!P126</f>
        <v>21945</v>
      </c>
      <c r="Q126" s="11">
        <f>StdO_Customers_Residential!Q126+StdO_Customers_Small_Commercial!Q126+StdO_Customers_Lighting!Q126</f>
        <v>24447</v>
      </c>
      <c r="R126" s="11">
        <f>StdO_Customers_Residential!R126+StdO_Customers_Small_Commercial!R126+StdO_Customers_Lighting!R126</f>
        <v>38623</v>
      </c>
      <c r="S126" s="11">
        <f>StdO_Customers_Residential!S126+StdO_Customers_Small_Commercial!S126+StdO_Customers_Lighting!S126</f>
        <v>59432</v>
      </c>
      <c r="T126" s="11">
        <f>StdO_Customers_Residential!T126+StdO_Customers_Small_Commercial!T126+StdO_Customers_Lighting!T126</f>
        <v>80893</v>
      </c>
      <c r="U126" s="11">
        <f>StdO_Customers_Residential!U126+StdO_Customers_Small_Commercial!U126+StdO_Customers_Lighting!U126</f>
        <v>93559</v>
      </c>
      <c r="V126" s="11">
        <f>StdO_Customers_Residential!V126+StdO_Customers_Small_Commercial!V126+StdO_Customers_Lighting!V126</f>
        <v>91302</v>
      </c>
      <c r="W126" s="11">
        <f>StdO_Customers_Residential!W126+StdO_Customers_Small_Commercial!W126+StdO_Customers_Lighting!W126</f>
        <v>82483</v>
      </c>
      <c r="X126" s="11">
        <f>StdO_Customers_Residential!X126+StdO_Customers_Small_Commercial!X126+StdO_Customers_Lighting!X126</f>
        <v>72385</v>
      </c>
      <c r="Y126" s="11">
        <f>StdO_Customers_Residential!Y126+StdO_Customers_Small_Commercial!Y126+StdO_Customers_Lighting!Y126</f>
        <v>63445</v>
      </c>
      <c r="Z126" s="11">
        <f>StdO_Customers_Residential!Z126+StdO_Customers_Small_Commercial!Z126+StdO_Customers_Lighting!Z126</f>
        <v>0</v>
      </c>
      <c r="AA126" s="2">
        <f>IFERROR(INDEX('Holiday Schedule'!$D$3:$D$24,MATCH(Total_StdO_Customers!A126,'Holiday Schedule'!$C$3:$C$24,0)),0)</f>
        <v>0</v>
      </c>
      <c r="AB126" s="2">
        <f t="shared" si="8"/>
        <v>2</v>
      </c>
      <c r="AC126" s="2">
        <f t="shared" si="9"/>
        <v>809088</v>
      </c>
      <c r="AD126" s="5">
        <f t="shared" si="10"/>
        <v>535962</v>
      </c>
      <c r="AE126" s="5">
        <f t="shared" si="11"/>
        <v>1345050</v>
      </c>
      <c r="AG126" s="2">
        <f t="shared" si="12"/>
        <v>4</v>
      </c>
      <c r="AH126" s="2">
        <f t="shared" si="13"/>
        <v>2025</v>
      </c>
      <c r="AJ126" s="5">
        <f t="shared" si="14"/>
        <v>93559</v>
      </c>
      <c r="AK126" s="2">
        <f t="shared" si="15"/>
        <v>20</v>
      </c>
    </row>
    <row r="127" spans="1:37">
      <c r="A127" s="4">
        <v>45776</v>
      </c>
      <c r="B127" s="11">
        <f>StdO_Customers_Residential!B127+StdO_Customers_Small_Commercial!B127+StdO_Customers_Lighting!B127</f>
        <v>58993</v>
      </c>
      <c r="C127" s="11">
        <f>StdO_Customers_Residential!C127+StdO_Customers_Small_Commercial!C127+StdO_Customers_Lighting!C127</f>
        <v>55894</v>
      </c>
      <c r="D127" s="11">
        <f>StdO_Customers_Residential!D127+StdO_Customers_Small_Commercial!D127+StdO_Customers_Lighting!D127</f>
        <v>55689</v>
      </c>
      <c r="E127" s="11">
        <f>StdO_Customers_Residential!E127+StdO_Customers_Small_Commercial!E127+StdO_Customers_Lighting!E127</f>
        <v>56933</v>
      </c>
      <c r="F127" s="11">
        <f>StdO_Customers_Residential!F127+StdO_Customers_Small_Commercial!F127+StdO_Customers_Lighting!F127</f>
        <v>60291</v>
      </c>
      <c r="G127" s="11">
        <f>StdO_Customers_Residential!G127+StdO_Customers_Small_Commercial!G127+StdO_Customers_Lighting!G127</f>
        <v>68315</v>
      </c>
      <c r="H127" s="11">
        <f>StdO_Customers_Residential!H127+StdO_Customers_Small_Commercial!H127+StdO_Customers_Lighting!H127</f>
        <v>75016</v>
      </c>
      <c r="I127" s="11">
        <f>StdO_Customers_Residential!I127+StdO_Customers_Small_Commercial!I127+StdO_Customers_Lighting!I127</f>
        <v>64211</v>
      </c>
      <c r="J127" s="11">
        <f>StdO_Customers_Residential!J127+StdO_Customers_Small_Commercial!J127+StdO_Customers_Lighting!J127</f>
        <v>46143</v>
      </c>
      <c r="K127" s="11">
        <f>StdO_Customers_Residential!K127+StdO_Customers_Small_Commercial!K127+StdO_Customers_Lighting!K127</f>
        <v>35871</v>
      </c>
      <c r="L127" s="11">
        <f>StdO_Customers_Residential!L127+StdO_Customers_Small_Commercial!L127+StdO_Customers_Lighting!L127</f>
        <v>33796</v>
      </c>
      <c r="M127" s="11">
        <f>StdO_Customers_Residential!M127+StdO_Customers_Small_Commercial!M127+StdO_Customers_Lighting!M127</f>
        <v>34216</v>
      </c>
      <c r="N127" s="11">
        <f>StdO_Customers_Residential!N127+StdO_Customers_Small_Commercial!N127+StdO_Customers_Lighting!N127</f>
        <v>31643</v>
      </c>
      <c r="O127" s="11">
        <f>StdO_Customers_Residential!O127+StdO_Customers_Small_Commercial!O127+StdO_Customers_Lighting!O127</f>
        <v>23850</v>
      </c>
      <c r="P127" s="11">
        <f>StdO_Customers_Residential!P127+StdO_Customers_Small_Commercial!P127+StdO_Customers_Lighting!P127</f>
        <v>25074</v>
      </c>
      <c r="Q127" s="11">
        <f>StdO_Customers_Residential!Q127+StdO_Customers_Small_Commercial!Q127+StdO_Customers_Lighting!Q127</f>
        <v>27990</v>
      </c>
      <c r="R127" s="11">
        <f>StdO_Customers_Residential!R127+StdO_Customers_Small_Commercial!R127+StdO_Customers_Lighting!R127</f>
        <v>39985</v>
      </c>
      <c r="S127" s="11">
        <f>StdO_Customers_Residential!S127+StdO_Customers_Small_Commercial!S127+StdO_Customers_Lighting!S127</f>
        <v>66262</v>
      </c>
      <c r="T127" s="11">
        <f>StdO_Customers_Residential!T127+StdO_Customers_Small_Commercial!T127+StdO_Customers_Lighting!T127</f>
        <v>85477</v>
      </c>
      <c r="U127" s="11">
        <f>StdO_Customers_Residential!U127+StdO_Customers_Small_Commercial!U127+StdO_Customers_Lighting!U127</f>
        <v>94649</v>
      </c>
      <c r="V127" s="11">
        <f>StdO_Customers_Residential!V127+StdO_Customers_Small_Commercial!V127+StdO_Customers_Lighting!V127</f>
        <v>91518</v>
      </c>
      <c r="W127" s="11">
        <f>StdO_Customers_Residential!W127+StdO_Customers_Small_Commercial!W127+StdO_Customers_Lighting!W127</f>
        <v>81885</v>
      </c>
      <c r="X127" s="11">
        <f>StdO_Customers_Residential!X127+StdO_Customers_Small_Commercial!X127+StdO_Customers_Lighting!X127</f>
        <v>70674</v>
      </c>
      <c r="Y127" s="11">
        <f>StdO_Customers_Residential!Y127+StdO_Customers_Small_Commercial!Y127+StdO_Customers_Lighting!Y127</f>
        <v>62232</v>
      </c>
      <c r="Z127" s="11">
        <f>StdO_Customers_Residential!Z127+StdO_Customers_Small_Commercial!Z127+StdO_Customers_Lighting!Z127</f>
        <v>0</v>
      </c>
      <c r="AA127" s="2">
        <f>IFERROR(INDEX('Holiday Schedule'!$D$3:$D$24,MATCH(Total_StdO_Customers!A127,'Holiday Schedule'!$C$3:$C$24,0)),0)</f>
        <v>0</v>
      </c>
      <c r="AB127" s="2">
        <f t="shared" si="8"/>
        <v>3</v>
      </c>
      <c r="AC127" s="2">
        <f t="shared" si="9"/>
        <v>853244</v>
      </c>
      <c r="AD127" s="5">
        <f t="shared" si="10"/>
        <v>493363</v>
      </c>
      <c r="AE127" s="5">
        <f t="shared" si="11"/>
        <v>1346607</v>
      </c>
      <c r="AG127" s="2">
        <f t="shared" si="12"/>
        <v>4</v>
      </c>
      <c r="AH127" s="2">
        <f t="shared" si="13"/>
        <v>2025</v>
      </c>
      <c r="AJ127" s="5">
        <f t="shared" si="14"/>
        <v>94649</v>
      </c>
      <c r="AK127" s="2">
        <f t="shared" si="15"/>
        <v>20</v>
      </c>
    </row>
    <row r="128" spans="1:37">
      <c r="A128" s="4">
        <v>45777</v>
      </c>
      <c r="B128" s="11">
        <f>StdO_Customers_Residential!B128+StdO_Customers_Small_Commercial!B128+StdO_Customers_Lighting!B128</f>
        <v>58012</v>
      </c>
      <c r="C128" s="11">
        <f>StdO_Customers_Residential!C128+StdO_Customers_Small_Commercial!C128+StdO_Customers_Lighting!C128</f>
        <v>54165</v>
      </c>
      <c r="D128" s="11">
        <f>StdO_Customers_Residential!D128+StdO_Customers_Small_Commercial!D128+StdO_Customers_Lighting!D128</f>
        <v>53866</v>
      </c>
      <c r="E128" s="11">
        <f>StdO_Customers_Residential!E128+StdO_Customers_Small_Commercial!E128+StdO_Customers_Lighting!E128</f>
        <v>54169</v>
      </c>
      <c r="F128" s="11">
        <f>StdO_Customers_Residential!F128+StdO_Customers_Small_Commercial!F128+StdO_Customers_Lighting!F128</f>
        <v>56175</v>
      </c>
      <c r="G128" s="11">
        <f>StdO_Customers_Residential!G128+StdO_Customers_Small_Commercial!G128+StdO_Customers_Lighting!G128</f>
        <v>64159</v>
      </c>
      <c r="H128" s="11">
        <f>StdO_Customers_Residential!H128+StdO_Customers_Small_Commercial!H128+StdO_Customers_Lighting!H128</f>
        <v>71615</v>
      </c>
      <c r="I128" s="11">
        <f>StdO_Customers_Residential!I128+StdO_Customers_Small_Commercial!I128+StdO_Customers_Lighting!I128</f>
        <v>58765</v>
      </c>
      <c r="J128" s="11">
        <f>StdO_Customers_Residential!J128+StdO_Customers_Small_Commercial!J128+StdO_Customers_Lighting!J128</f>
        <v>40287</v>
      </c>
      <c r="K128" s="11">
        <f>StdO_Customers_Residential!K128+StdO_Customers_Small_Commercial!K128+StdO_Customers_Lighting!K128</f>
        <v>28163</v>
      </c>
      <c r="L128" s="11">
        <f>StdO_Customers_Residential!L128+StdO_Customers_Small_Commercial!L128+StdO_Customers_Lighting!L128</f>
        <v>24851</v>
      </c>
      <c r="M128" s="11">
        <f>StdO_Customers_Residential!M128+StdO_Customers_Small_Commercial!M128+StdO_Customers_Lighting!M128</f>
        <v>22409</v>
      </c>
      <c r="N128" s="11">
        <f>StdO_Customers_Residential!N128+StdO_Customers_Small_Commercial!N128+StdO_Customers_Lighting!N128</f>
        <v>22590</v>
      </c>
      <c r="O128" s="11">
        <f>StdO_Customers_Residential!O128+StdO_Customers_Small_Commercial!O128+StdO_Customers_Lighting!O128</f>
        <v>22584</v>
      </c>
      <c r="P128" s="11">
        <f>StdO_Customers_Residential!P128+StdO_Customers_Small_Commercial!P128+StdO_Customers_Lighting!P128</f>
        <v>21750</v>
      </c>
      <c r="Q128" s="11">
        <f>StdO_Customers_Residential!Q128+StdO_Customers_Small_Commercial!Q128+StdO_Customers_Lighting!Q128</f>
        <v>25141</v>
      </c>
      <c r="R128" s="11">
        <f>StdO_Customers_Residential!R128+StdO_Customers_Small_Commercial!R128+StdO_Customers_Lighting!R128</f>
        <v>38143</v>
      </c>
      <c r="S128" s="11">
        <f>StdO_Customers_Residential!S128+StdO_Customers_Small_Commercial!S128+StdO_Customers_Lighting!S128</f>
        <v>60234</v>
      </c>
      <c r="T128" s="11">
        <f>StdO_Customers_Residential!T128+StdO_Customers_Small_Commercial!T128+StdO_Customers_Lighting!T128</f>
        <v>80448</v>
      </c>
      <c r="U128" s="11">
        <f>StdO_Customers_Residential!U128+StdO_Customers_Small_Commercial!U128+StdO_Customers_Lighting!U128</f>
        <v>93097</v>
      </c>
      <c r="V128" s="11">
        <f>StdO_Customers_Residential!V128+StdO_Customers_Small_Commercial!V128+StdO_Customers_Lighting!V128</f>
        <v>95149</v>
      </c>
      <c r="W128" s="11">
        <f>StdO_Customers_Residential!W128+StdO_Customers_Small_Commercial!W128+StdO_Customers_Lighting!W128</f>
        <v>84671</v>
      </c>
      <c r="X128" s="11">
        <f>StdO_Customers_Residential!X128+StdO_Customers_Small_Commercial!X128+StdO_Customers_Lighting!X128</f>
        <v>73812</v>
      </c>
      <c r="Y128" s="11">
        <f>StdO_Customers_Residential!Y128+StdO_Customers_Small_Commercial!Y128+StdO_Customers_Lighting!Y128</f>
        <v>65716</v>
      </c>
      <c r="Z128" s="11">
        <f>StdO_Customers_Residential!Z128+StdO_Customers_Small_Commercial!Z128+StdO_Customers_Lighting!Z128</f>
        <v>0</v>
      </c>
      <c r="AA128" s="2">
        <f>IFERROR(INDEX('Holiday Schedule'!$D$3:$D$24,MATCH(Total_StdO_Customers!A128,'Holiday Schedule'!$C$3:$C$24,0)),0)</f>
        <v>0</v>
      </c>
      <c r="AB128" s="2">
        <f t="shared" si="8"/>
        <v>4</v>
      </c>
      <c r="AC128" s="2">
        <f t="shared" si="9"/>
        <v>792094</v>
      </c>
      <c r="AD128" s="5">
        <f t="shared" si="10"/>
        <v>477877</v>
      </c>
      <c r="AE128" s="5">
        <f t="shared" si="11"/>
        <v>1269971</v>
      </c>
      <c r="AG128" s="2">
        <f t="shared" si="12"/>
        <v>4</v>
      </c>
      <c r="AH128" s="2">
        <f t="shared" si="13"/>
        <v>2025</v>
      </c>
      <c r="AJ128" s="5">
        <f t="shared" si="14"/>
        <v>95149</v>
      </c>
      <c r="AK128" s="2">
        <f t="shared" si="15"/>
        <v>21</v>
      </c>
    </row>
    <row r="129" spans="1:37">
      <c r="A129" s="4">
        <v>45778</v>
      </c>
      <c r="B129" s="11">
        <f>StdO_Customers_Residential!B129+StdO_Customers_Small_Commercial!B129+StdO_Customers_Lighting!B129</f>
        <v>60472</v>
      </c>
      <c r="C129" s="11">
        <f>StdO_Customers_Residential!C129+StdO_Customers_Small_Commercial!C129+StdO_Customers_Lighting!C129</f>
        <v>58021</v>
      </c>
      <c r="D129" s="11">
        <f>StdO_Customers_Residential!D129+StdO_Customers_Small_Commercial!D129+StdO_Customers_Lighting!D129</f>
        <v>57531</v>
      </c>
      <c r="E129" s="11">
        <f>StdO_Customers_Residential!E129+StdO_Customers_Small_Commercial!E129+StdO_Customers_Lighting!E129</f>
        <v>59257</v>
      </c>
      <c r="F129" s="11">
        <f>StdO_Customers_Residential!F129+StdO_Customers_Small_Commercial!F129+StdO_Customers_Lighting!F129</f>
        <v>63089</v>
      </c>
      <c r="G129" s="11">
        <f>StdO_Customers_Residential!G129+StdO_Customers_Small_Commercial!G129+StdO_Customers_Lighting!G129</f>
        <v>72089</v>
      </c>
      <c r="H129" s="11">
        <f>StdO_Customers_Residential!H129+StdO_Customers_Small_Commercial!H129+StdO_Customers_Lighting!H129</f>
        <v>78992</v>
      </c>
      <c r="I129" s="11">
        <f>StdO_Customers_Residential!I129+StdO_Customers_Small_Commercial!I129+StdO_Customers_Lighting!I129</f>
        <v>63813</v>
      </c>
      <c r="J129" s="11">
        <f>StdO_Customers_Residential!J129+StdO_Customers_Small_Commercial!J129+StdO_Customers_Lighting!J129</f>
        <v>42747</v>
      </c>
      <c r="K129" s="11">
        <f>StdO_Customers_Residential!K129+StdO_Customers_Small_Commercial!K129+StdO_Customers_Lighting!K129</f>
        <v>31760</v>
      </c>
      <c r="L129" s="11">
        <f>StdO_Customers_Residential!L129+StdO_Customers_Small_Commercial!L129+StdO_Customers_Lighting!L129</f>
        <v>27402</v>
      </c>
      <c r="M129" s="11">
        <f>StdO_Customers_Residential!M129+StdO_Customers_Small_Commercial!M129+StdO_Customers_Lighting!M129</f>
        <v>24225</v>
      </c>
      <c r="N129" s="11">
        <f>StdO_Customers_Residential!N129+StdO_Customers_Small_Commercial!N129+StdO_Customers_Lighting!N129</f>
        <v>22156</v>
      </c>
      <c r="O129" s="11">
        <f>StdO_Customers_Residential!O129+StdO_Customers_Small_Commercial!O129+StdO_Customers_Lighting!O129</f>
        <v>21668</v>
      </c>
      <c r="P129" s="11">
        <f>StdO_Customers_Residential!P129+StdO_Customers_Small_Commercial!P129+StdO_Customers_Lighting!P129</f>
        <v>20028</v>
      </c>
      <c r="Q129" s="11">
        <f>StdO_Customers_Residential!Q129+StdO_Customers_Small_Commercial!Q129+StdO_Customers_Lighting!Q129</f>
        <v>24463</v>
      </c>
      <c r="R129" s="11">
        <f>StdO_Customers_Residential!R129+StdO_Customers_Small_Commercial!R129+StdO_Customers_Lighting!R129</f>
        <v>36496</v>
      </c>
      <c r="S129" s="11">
        <f>StdO_Customers_Residential!S129+StdO_Customers_Small_Commercial!S129+StdO_Customers_Lighting!S129</f>
        <v>57605</v>
      </c>
      <c r="T129" s="11">
        <f>StdO_Customers_Residential!T129+StdO_Customers_Small_Commercial!T129+StdO_Customers_Lighting!T129</f>
        <v>81853</v>
      </c>
      <c r="U129" s="11">
        <f>StdO_Customers_Residential!U129+StdO_Customers_Small_Commercial!U129+StdO_Customers_Lighting!U129</f>
        <v>92290</v>
      </c>
      <c r="V129" s="11">
        <f>StdO_Customers_Residential!V129+StdO_Customers_Small_Commercial!V129+StdO_Customers_Lighting!V129</f>
        <v>96261</v>
      </c>
      <c r="W129" s="11">
        <f>StdO_Customers_Residential!W129+StdO_Customers_Small_Commercial!W129+StdO_Customers_Lighting!W129</f>
        <v>86630</v>
      </c>
      <c r="X129" s="11">
        <f>StdO_Customers_Residential!X129+StdO_Customers_Small_Commercial!X129+StdO_Customers_Lighting!X129</f>
        <v>75717</v>
      </c>
      <c r="Y129" s="11">
        <f>StdO_Customers_Residential!Y129+StdO_Customers_Small_Commercial!Y129+StdO_Customers_Lighting!Y129</f>
        <v>65055</v>
      </c>
      <c r="Z129" s="11">
        <f>StdO_Customers_Residential!Z129+StdO_Customers_Small_Commercial!Z129+StdO_Customers_Lighting!Z129</f>
        <v>0</v>
      </c>
      <c r="AA129" s="2">
        <f>IFERROR(INDEX('Holiday Schedule'!$D$3:$D$24,MATCH(Total_StdO_Customers!A129,'Holiday Schedule'!$C$3:$C$24,0)),0)</f>
        <v>0</v>
      </c>
      <c r="AB129" s="2">
        <f t="shared" si="8"/>
        <v>5</v>
      </c>
      <c r="AC129" s="2">
        <f t="shared" si="9"/>
        <v>805114</v>
      </c>
      <c r="AD129" s="5">
        <f t="shared" si="10"/>
        <v>514506</v>
      </c>
      <c r="AE129" s="5">
        <f t="shared" si="11"/>
        <v>1319620</v>
      </c>
      <c r="AG129" s="2">
        <f t="shared" si="12"/>
        <v>5</v>
      </c>
      <c r="AH129" s="2">
        <f t="shared" si="13"/>
        <v>2025</v>
      </c>
      <c r="AJ129" s="5">
        <f t="shared" si="14"/>
        <v>96261</v>
      </c>
      <c r="AK129" s="2">
        <f t="shared" si="15"/>
        <v>21</v>
      </c>
    </row>
    <row r="130" spans="1:37">
      <c r="A130" s="4">
        <v>45779</v>
      </c>
      <c r="B130" s="11">
        <f>StdO_Customers_Residential!B130+StdO_Customers_Small_Commercial!B130+StdO_Customers_Lighting!B130</f>
        <v>60383</v>
      </c>
      <c r="C130" s="11">
        <f>StdO_Customers_Residential!C130+StdO_Customers_Small_Commercial!C130+StdO_Customers_Lighting!C130</f>
        <v>58401</v>
      </c>
      <c r="D130" s="11">
        <f>StdO_Customers_Residential!D130+StdO_Customers_Small_Commercial!D130+StdO_Customers_Lighting!D130</f>
        <v>57621</v>
      </c>
      <c r="E130" s="11">
        <f>StdO_Customers_Residential!E130+StdO_Customers_Small_Commercial!E130+StdO_Customers_Lighting!E130</f>
        <v>57118</v>
      </c>
      <c r="F130" s="11">
        <f>StdO_Customers_Residential!F130+StdO_Customers_Small_Commercial!F130+StdO_Customers_Lighting!F130</f>
        <v>59702</v>
      </c>
      <c r="G130" s="11">
        <f>StdO_Customers_Residential!G130+StdO_Customers_Small_Commercial!G130+StdO_Customers_Lighting!G130</f>
        <v>68839</v>
      </c>
      <c r="H130" s="11">
        <f>StdO_Customers_Residential!H130+StdO_Customers_Small_Commercial!H130+StdO_Customers_Lighting!H130</f>
        <v>82750</v>
      </c>
      <c r="I130" s="11">
        <f>StdO_Customers_Residential!I130+StdO_Customers_Small_Commercial!I130+StdO_Customers_Lighting!I130</f>
        <v>87746</v>
      </c>
      <c r="J130" s="11">
        <f>StdO_Customers_Residential!J130+StdO_Customers_Small_Commercial!J130+StdO_Customers_Lighting!J130</f>
        <v>83994</v>
      </c>
      <c r="K130" s="11">
        <f>StdO_Customers_Residential!K130+StdO_Customers_Small_Commercial!K130+StdO_Customers_Lighting!K130</f>
        <v>79479</v>
      </c>
      <c r="L130" s="11">
        <f>StdO_Customers_Residential!L130+StdO_Customers_Small_Commercial!L130+StdO_Customers_Lighting!L130</f>
        <v>76999</v>
      </c>
      <c r="M130" s="11">
        <f>StdO_Customers_Residential!M130+StdO_Customers_Small_Commercial!M130+StdO_Customers_Lighting!M130</f>
        <v>78110</v>
      </c>
      <c r="N130" s="11">
        <f>StdO_Customers_Residential!N130+StdO_Customers_Small_Commercial!N130+StdO_Customers_Lighting!N130</f>
        <v>78478</v>
      </c>
      <c r="O130" s="11">
        <f>StdO_Customers_Residential!O130+StdO_Customers_Small_Commercial!O130+StdO_Customers_Lighting!O130</f>
        <v>76734</v>
      </c>
      <c r="P130" s="11">
        <f>StdO_Customers_Residential!P130+StdO_Customers_Small_Commercial!P130+StdO_Customers_Lighting!P130</f>
        <v>74616</v>
      </c>
      <c r="Q130" s="11">
        <f>StdO_Customers_Residential!Q130+StdO_Customers_Small_Commercial!Q130+StdO_Customers_Lighting!Q130</f>
        <v>75974</v>
      </c>
      <c r="R130" s="11">
        <f>StdO_Customers_Residential!R130+StdO_Customers_Small_Commercial!R130+StdO_Customers_Lighting!R130</f>
        <v>81712</v>
      </c>
      <c r="S130" s="11">
        <f>StdO_Customers_Residential!S130+StdO_Customers_Small_Commercial!S130+StdO_Customers_Lighting!S130</f>
        <v>88853</v>
      </c>
      <c r="T130" s="11">
        <f>StdO_Customers_Residential!T130+StdO_Customers_Small_Commercial!T130+StdO_Customers_Lighting!T130</f>
        <v>94646</v>
      </c>
      <c r="U130" s="11">
        <f>StdO_Customers_Residential!U130+StdO_Customers_Small_Commercial!U130+StdO_Customers_Lighting!U130</f>
        <v>99016</v>
      </c>
      <c r="V130" s="11">
        <f>StdO_Customers_Residential!V130+StdO_Customers_Small_Commercial!V130+StdO_Customers_Lighting!V130</f>
        <v>99587</v>
      </c>
      <c r="W130" s="11">
        <f>StdO_Customers_Residential!W130+StdO_Customers_Small_Commercial!W130+StdO_Customers_Lighting!W130</f>
        <v>90133</v>
      </c>
      <c r="X130" s="11">
        <f>StdO_Customers_Residential!X130+StdO_Customers_Small_Commercial!X130+StdO_Customers_Lighting!X130</f>
        <v>78783</v>
      </c>
      <c r="Y130" s="11">
        <f>StdO_Customers_Residential!Y130+StdO_Customers_Small_Commercial!Y130+StdO_Customers_Lighting!Y130</f>
        <v>70040</v>
      </c>
      <c r="Z130" s="11">
        <f>StdO_Customers_Residential!Z130+StdO_Customers_Small_Commercial!Z130+StdO_Customers_Lighting!Z130</f>
        <v>0</v>
      </c>
      <c r="AA130" s="2">
        <f>IFERROR(INDEX('Holiday Schedule'!$D$3:$D$24,MATCH(Total_StdO_Customers!A130,'Holiday Schedule'!$C$3:$C$24,0)),0)</f>
        <v>0</v>
      </c>
      <c r="AB130" s="2">
        <f t="shared" si="8"/>
        <v>6</v>
      </c>
      <c r="AC130" s="2">
        <f t="shared" si="9"/>
        <v>1344860</v>
      </c>
      <c r="AD130" s="5">
        <f t="shared" si="10"/>
        <v>514854</v>
      </c>
      <c r="AE130" s="5">
        <f t="shared" si="11"/>
        <v>1859714</v>
      </c>
      <c r="AG130" s="2">
        <f t="shared" si="12"/>
        <v>5</v>
      </c>
      <c r="AH130" s="2">
        <f t="shared" si="13"/>
        <v>2025</v>
      </c>
      <c r="AJ130" s="5">
        <f t="shared" si="14"/>
        <v>99587</v>
      </c>
      <c r="AK130" s="2">
        <f t="shared" si="15"/>
        <v>21</v>
      </c>
    </row>
    <row r="131" spans="1:37">
      <c r="A131" s="4">
        <v>45780</v>
      </c>
      <c r="B131" s="11">
        <f>StdO_Customers_Residential!B131+StdO_Customers_Small_Commercial!B131+StdO_Customers_Lighting!B131</f>
        <v>64349</v>
      </c>
      <c r="C131" s="11">
        <f>StdO_Customers_Residential!C131+StdO_Customers_Small_Commercial!C131+StdO_Customers_Lighting!C131</f>
        <v>60996</v>
      </c>
      <c r="D131" s="11">
        <f>StdO_Customers_Residential!D131+StdO_Customers_Small_Commercial!D131+StdO_Customers_Lighting!D131</f>
        <v>59338</v>
      </c>
      <c r="E131" s="11">
        <f>StdO_Customers_Residential!E131+StdO_Customers_Small_Commercial!E131+StdO_Customers_Lighting!E131</f>
        <v>58374</v>
      </c>
      <c r="F131" s="11">
        <f>StdO_Customers_Residential!F131+StdO_Customers_Small_Commercial!F131+StdO_Customers_Lighting!F131</f>
        <v>60598</v>
      </c>
      <c r="G131" s="11">
        <f>StdO_Customers_Residential!G131+StdO_Customers_Small_Commercial!G131+StdO_Customers_Lighting!G131</f>
        <v>64619</v>
      </c>
      <c r="H131" s="11">
        <f>StdO_Customers_Residential!H131+StdO_Customers_Small_Commercial!H131+StdO_Customers_Lighting!H131</f>
        <v>69480</v>
      </c>
      <c r="I131" s="11">
        <f>StdO_Customers_Residential!I131+StdO_Customers_Small_Commercial!I131+StdO_Customers_Lighting!I131</f>
        <v>72735</v>
      </c>
      <c r="J131" s="11">
        <f>StdO_Customers_Residential!J131+StdO_Customers_Small_Commercial!J131+StdO_Customers_Lighting!J131</f>
        <v>72097</v>
      </c>
      <c r="K131" s="11">
        <f>StdO_Customers_Residential!K131+StdO_Customers_Small_Commercial!K131+StdO_Customers_Lighting!K131</f>
        <v>72837</v>
      </c>
      <c r="L131" s="11">
        <f>StdO_Customers_Residential!L131+StdO_Customers_Small_Commercial!L131+StdO_Customers_Lighting!L131</f>
        <v>58931</v>
      </c>
      <c r="M131" s="11">
        <f>StdO_Customers_Residential!M131+StdO_Customers_Small_Commercial!M131+StdO_Customers_Lighting!M131</f>
        <v>42409</v>
      </c>
      <c r="N131" s="11">
        <f>StdO_Customers_Residential!N131+StdO_Customers_Small_Commercial!N131+StdO_Customers_Lighting!N131</f>
        <v>38352</v>
      </c>
      <c r="O131" s="11">
        <f>StdO_Customers_Residential!O131+StdO_Customers_Small_Commercial!O131+StdO_Customers_Lighting!O131</f>
        <v>43353</v>
      </c>
      <c r="P131" s="11">
        <f>StdO_Customers_Residential!P131+StdO_Customers_Small_Commercial!P131+StdO_Customers_Lighting!P131</f>
        <v>67461</v>
      </c>
      <c r="Q131" s="11">
        <f>StdO_Customers_Residential!Q131+StdO_Customers_Small_Commercial!Q131+StdO_Customers_Lighting!Q131</f>
        <v>70678</v>
      </c>
      <c r="R131" s="11">
        <f>StdO_Customers_Residential!R131+StdO_Customers_Small_Commercial!R131+StdO_Customers_Lighting!R131</f>
        <v>80749</v>
      </c>
      <c r="S131" s="11">
        <f>StdO_Customers_Residential!S131+StdO_Customers_Small_Commercial!S131+StdO_Customers_Lighting!S131</f>
        <v>89862</v>
      </c>
      <c r="T131" s="11">
        <f>StdO_Customers_Residential!T131+StdO_Customers_Small_Commercial!T131+StdO_Customers_Lighting!T131</f>
        <v>95169</v>
      </c>
      <c r="U131" s="11">
        <f>StdO_Customers_Residential!U131+StdO_Customers_Small_Commercial!U131+StdO_Customers_Lighting!U131</f>
        <v>97041</v>
      </c>
      <c r="V131" s="11">
        <f>StdO_Customers_Residential!V131+StdO_Customers_Small_Commercial!V131+StdO_Customers_Lighting!V131</f>
        <v>95495</v>
      </c>
      <c r="W131" s="11">
        <f>StdO_Customers_Residential!W131+StdO_Customers_Small_Commercial!W131+StdO_Customers_Lighting!W131</f>
        <v>85986</v>
      </c>
      <c r="X131" s="11">
        <f>StdO_Customers_Residential!X131+StdO_Customers_Small_Commercial!X131+StdO_Customers_Lighting!X131</f>
        <v>75653</v>
      </c>
      <c r="Y131" s="11">
        <f>StdO_Customers_Residential!Y131+StdO_Customers_Small_Commercial!Y131+StdO_Customers_Lighting!Y131</f>
        <v>67492</v>
      </c>
      <c r="Z131" s="11">
        <f>StdO_Customers_Residential!Z131+StdO_Customers_Small_Commercial!Z131+StdO_Customers_Lighting!Z131</f>
        <v>0</v>
      </c>
      <c r="AA131" s="2">
        <f>IFERROR(INDEX('Holiday Schedule'!$D$3:$D$24,MATCH(Total_StdO_Customers!A131,'Holiday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1664054</v>
      </c>
      <c r="AE131" s="5">
        <f t="shared" si="11"/>
        <v>1664054</v>
      </c>
      <c r="AG131" s="2">
        <f t="shared" si="12"/>
        <v>5</v>
      </c>
      <c r="AH131" s="2">
        <f t="shared" si="13"/>
        <v>2025</v>
      </c>
      <c r="AJ131" s="5">
        <f t="shared" si="14"/>
        <v>97041</v>
      </c>
      <c r="AK131" s="2">
        <f t="shared" si="15"/>
        <v>20</v>
      </c>
    </row>
    <row r="132" spans="1:37">
      <c r="A132" s="4">
        <v>45781</v>
      </c>
      <c r="B132" s="11">
        <f>StdO_Customers_Residential!B132+StdO_Customers_Small_Commercial!B132+StdO_Customers_Lighting!B132</f>
        <v>61148</v>
      </c>
      <c r="C132" s="11">
        <f>StdO_Customers_Residential!C132+StdO_Customers_Small_Commercial!C132+StdO_Customers_Lighting!C132</f>
        <v>58681</v>
      </c>
      <c r="D132" s="11">
        <f>StdO_Customers_Residential!D132+StdO_Customers_Small_Commercial!D132+StdO_Customers_Lighting!D132</f>
        <v>57074</v>
      </c>
      <c r="E132" s="11">
        <f>StdO_Customers_Residential!E132+StdO_Customers_Small_Commercial!E132+StdO_Customers_Lighting!E132</f>
        <v>55688</v>
      </c>
      <c r="F132" s="11">
        <f>StdO_Customers_Residential!F132+StdO_Customers_Small_Commercial!F132+StdO_Customers_Lighting!F132</f>
        <v>56667</v>
      </c>
      <c r="G132" s="11">
        <f>StdO_Customers_Residential!G132+StdO_Customers_Small_Commercial!G132+StdO_Customers_Lighting!G132</f>
        <v>61803</v>
      </c>
      <c r="H132" s="11">
        <f>StdO_Customers_Residential!H132+StdO_Customers_Small_Commercial!H132+StdO_Customers_Lighting!H132</f>
        <v>67219</v>
      </c>
      <c r="I132" s="11">
        <f>StdO_Customers_Residential!I132+StdO_Customers_Small_Commercial!I132+StdO_Customers_Lighting!I132</f>
        <v>74698</v>
      </c>
      <c r="J132" s="11">
        <f>StdO_Customers_Residential!J132+StdO_Customers_Small_Commercial!J132+StdO_Customers_Lighting!J132</f>
        <v>78472</v>
      </c>
      <c r="K132" s="11">
        <f>StdO_Customers_Residential!K132+StdO_Customers_Small_Commercial!K132+StdO_Customers_Lighting!K132</f>
        <v>82856</v>
      </c>
      <c r="L132" s="11">
        <f>StdO_Customers_Residential!L132+StdO_Customers_Small_Commercial!L132+StdO_Customers_Lighting!L132</f>
        <v>80035</v>
      </c>
      <c r="M132" s="11">
        <f>StdO_Customers_Residential!M132+StdO_Customers_Small_Commercial!M132+StdO_Customers_Lighting!M132</f>
        <v>78470</v>
      </c>
      <c r="N132" s="11">
        <f>StdO_Customers_Residential!N132+StdO_Customers_Small_Commercial!N132+StdO_Customers_Lighting!N132</f>
        <v>75057</v>
      </c>
      <c r="O132" s="11">
        <f>StdO_Customers_Residential!O132+StdO_Customers_Small_Commercial!O132+StdO_Customers_Lighting!O132</f>
        <v>72476</v>
      </c>
      <c r="P132" s="11">
        <f>StdO_Customers_Residential!P132+StdO_Customers_Small_Commercial!P132+StdO_Customers_Lighting!P132</f>
        <v>68167</v>
      </c>
      <c r="Q132" s="11">
        <f>StdO_Customers_Residential!Q132+StdO_Customers_Small_Commercial!Q132+StdO_Customers_Lighting!Q132</f>
        <v>70561</v>
      </c>
      <c r="R132" s="11">
        <f>StdO_Customers_Residential!R132+StdO_Customers_Small_Commercial!R132+StdO_Customers_Lighting!R132</f>
        <v>80176</v>
      </c>
      <c r="S132" s="11">
        <f>StdO_Customers_Residential!S132+StdO_Customers_Small_Commercial!S132+StdO_Customers_Lighting!S132</f>
        <v>88322</v>
      </c>
      <c r="T132" s="11">
        <f>StdO_Customers_Residential!T132+StdO_Customers_Small_Commercial!T132+StdO_Customers_Lighting!T132</f>
        <v>96534</v>
      </c>
      <c r="U132" s="11">
        <f>StdO_Customers_Residential!U132+StdO_Customers_Small_Commercial!U132+StdO_Customers_Lighting!U132</f>
        <v>101833</v>
      </c>
      <c r="V132" s="11">
        <f>StdO_Customers_Residential!V132+StdO_Customers_Small_Commercial!V132+StdO_Customers_Lighting!V132</f>
        <v>100653</v>
      </c>
      <c r="W132" s="11">
        <f>StdO_Customers_Residential!W132+StdO_Customers_Small_Commercial!W132+StdO_Customers_Lighting!W132</f>
        <v>89725</v>
      </c>
      <c r="X132" s="11">
        <f>StdO_Customers_Residential!X132+StdO_Customers_Small_Commercial!X132+StdO_Customers_Lighting!X132</f>
        <v>77588</v>
      </c>
      <c r="Y132" s="11">
        <f>StdO_Customers_Residential!Y132+StdO_Customers_Small_Commercial!Y132+StdO_Customers_Lighting!Y132</f>
        <v>66813</v>
      </c>
      <c r="Z132" s="11">
        <f>StdO_Customers_Residential!Z132+StdO_Customers_Small_Commercial!Z132+StdO_Customers_Lighting!Z132</f>
        <v>0</v>
      </c>
      <c r="AA132" s="2">
        <f>IFERROR(INDEX('Holiday Schedule'!$D$3:$D$24,MATCH(Total_StdO_Customers!A132,'Holiday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1800716</v>
      </c>
      <c r="AE132" s="5">
        <f t="shared" si="11"/>
        <v>1800716</v>
      </c>
      <c r="AG132" s="2">
        <f t="shared" si="12"/>
        <v>5</v>
      </c>
      <c r="AH132" s="2">
        <f t="shared" si="13"/>
        <v>2025</v>
      </c>
      <c r="AJ132" s="5">
        <f t="shared" si="14"/>
        <v>101833</v>
      </c>
      <c r="AK132" s="2">
        <f t="shared" si="15"/>
        <v>20</v>
      </c>
    </row>
    <row r="133" spans="1:37">
      <c r="A133" s="4">
        <v>45782</v>
      </c>
      <c r="B133" s="11">
        <f>StdO_Customers_Residential!B133+StdO_Customers_Small_Commercial!B133+StdO_Customers_Lighting!B133</f>
        <v>60823</v>
      </c>
      <c r="C133" s="11">
        <f>StdO_Customers_Residential!C133+StdO_Customers_Small_Commercial!C133+StdO_Customers_Lighting!C133</f>
        <v>57962</v>
      </c>
      <c r="D133" s="11">
        <f>StdO_Customers_Residential!D133+StdO_Customers_Small_Commercial!D133+StdO_Customers_Lighting!D133</f>
        <v>57394</v>
      </c>
      <c r="E133" s="11">
        <f>StdO_Customers_Residential!E133+StdO_Customers_Small_Commercial!E133+StdO_Customers_Lighting!E133</f>
        <v>57620</v>
      </c>
      <c r="F133" s="11">
        <f>StdO_Customers_Residential!F133+StdO_Customers_Small_Commercial!F133+StdO_Customers_Lighting!F133</f>
        <v>61319</v>
      </c>
      <c r="G133" s="11">
        <f>StdO_Customers_Residential!G133+StdO_Customers_Small_Commercial!G133+StdO_Customers_Lighting!G133</f>
        <v>68972</v>
      </c>
      <c r="H133" s="11">
        <f>StdO_Customers_Residential!H133+StdO_Customers_Small_Commercial!H133+StdO_Customers_Lighting!H133</f>
        <v>76274</v>
      </c>
      <c r="I133" s="11">
        <f>StdO_Customers_Residential!I133+StdO_Customers_Small_Commercial!I133+StdO_Customers_Lighting!I133</f>
        <v>72649</v>
      </c>
      <c r="J133" s="11">
        <f>StdO_Customers_Residential!J133+StdO_Customers_Small_Commercial!J133+StdO_Customers_Lighting!J133</f>
        <v>60771</v>
      </c>
      <c r="K133" s="11">
        <f>StdO_Customers_Residential!K133+StdO_Customers_Small_Commercial!K133+StdO_Customers_Lighting!K133</f>
        <v>48218</v>
      </c>
      <c r="L133" s="11">
        <f>StdO_Customers_Residential!L133+StdO_Customers_Small_Commercial!L133+StdO_Customers_Lighting!L133</f>
        <v>40077</v>
      </c>
      <c r="M133" s="11">
        <f>StdO_Customers_Residential!M133+StdO_Customers_Small_Commercial!M133+StdO_Customers_Lighting!M133</f>
        <v>30138</v>
      </c>
      <c r="N133" s="11">
        <f>StdO_Customers_Residential!N133+StdO_Customers_Small_Commercial!N133+StdO_Customers_Lighting!N133</f>
        <v>24374</v>
      </c>
      <c r="O133" s="11">
        <f>StdO_Customers_Residential!O133+StdO_Customers_Small_Commercial!O133+StdO_Customers_Lighting!O133</f>
        <v>22703</v>
      </c>
      <c r="P133" s="11">
        <f>StdO_Customers_Residential!P133+StdO_Customers_Small_Commercial!P133+StdO_Customers_Lighting!P133</f>
        <v>23160</v>
      </c>
      <c r="Q133" s="11">
        <f>StdO_Customers_Residential!Q133+StdO_Customers_Small_Commercial!Q133+StdO_Customers_Lighting!Q133</f>
        <v>28585</v>
      </c>
      <c r="R133" s="11">
        <f>StdO_Customers_Residential!R133+StdO_Customers_Small_Commercial!R133+StdO_Customers_Lighting!R133</f>
        <v>39961</v>
      </c>
      <c r="S133" s="11">
        <f>StdO_Customers_Residential!S133+StdO_Customers_Small_Commercial!S133+StdO_Customers_Lighting!S133</f>
        <v>60076</v>
      </c>
      <c r="T133" s="11">
        <f>StdO_Customers_Residential!T133+StdO_Customers_Small_Commercial!T133+StdO_Customers_Lighting!T133</f>
        <v>81459</v>
      </c>
      <c r="U133" s="11">
        <f>StdO_Customers_Residential!U133+StdO_Customers_Small_Commercial!U133+StdO_Customers_Lighting!U133</f>
        <v>92567</v>
      </c>
      <c r="V133" s="11">
        <f>StdO_Customers_Residential!V133+StdO_Customers_Small_Commercial!V133+StdO_Customers_Lighting!V133</f>
        <v>97557</v>
      </c>
      <c r="W133" s="11">
        <f>StdO_Customers_Residential!W133+StdO_Customers_Small_Commercial!W133+StdO_Customers_Lighting!W133</f>
        <v>86972</v>
      </c>
      <c r="X133" s="11">
        <f>StdO_Customers_Residential!X133+StdO_Customers_Small_Commercial!X133+StdO_Customers_Lighting!X133</f>
        <v>74034</v>
      </c>
      <c r="Y133" s="11">
        <f>StdO_Customers_Residential!Y133+StdO_Customers_Small_Commercial!Y133+StdO_Customers_Lighting!Y133</f>
        <v>64131</v>
      </c>
      <c r="Z133" s="11">
        <f>StdO_Customers_Residential!Z133+StdO_Customers_Small_Commercial!Z133+StdO_Customers_Lighting!Z133</f>
        <v>0</v>
      </c>
      <c r="AA133" s="2">
        <f>IFERROR(INDEX('Holiday Schedule'!$D$3:$D$24,MATCH(Total_StdO_Customers!A133,'Holiday Schedule'!$C$3:$C$24,0)),0)</f>
        <v>0</v>
      </c>
      <c r="AB133" s="2">
        <f t="shared" si="8"/>
        <v>2</v>
      </c>
      <c r="AC133" s="2">
        <f t="shared" si="9"/>
        <v>883301</v>
      </c>
      <c r="AD133" s="5">
        <f t="shared" si="10"/>
        <v>504495</v>
      </c>
      <c r="AE133" s="5">
        <f t="shared" si="11"/>
        <v>1387796</v>
      </c>
      <c r="AG133" s="2">
        <f t="shared" si="12"/>
        <v>5</v>
      </c>
      <c r="AH133" s="2">
        <f t="shared" si="13"/>
        <v>2025</v>
      </c>
      <c r="AJ133" s="5">
        <f t="shared" si="14"/>
        <v>97557</v>
      </c>
      <c r="AK133" s="2">
        <f t="shared" si="15"/>
        <v>21</v>
      </c>
    </row>
    <row r="134" spans="1:37">
      <c r="A134" s="4">
        <v>45783</v>
      </c>
      <c r="B134" s="11">
        <f>StdO_Customers_Residential!B134+StdO_Customers_Small_Commercial!B134+StdO_Customers_Lighting!B134</f>
        <v>57907</v>
      </c>
      <c r="C134" s="11">
        <f>StdO_Customers_Residential!C134+StdO_Customers_Small_Commercial!C134+StdO_Customers_Lighting!C134</f>
        <v>56079</v>
      </c>
      <c r="D134" s="11">
        <f>StdO_Customers_Residential!D134+StdO_Customers_Small_Commercial!D134+StdO_Customers_Lighting!D134</f>
        <v>54452</v>
      </c>
      <c r="E134" s="11">
        <f>StdO_Customers_Residential!E134+StdO_Customers_Small_Commercial!E134+StdO_Customers_Lighting!E134</f>
        <v>54732</v>
      </c>
      <c r="F134" s="11">
        <f>StdO_Customers_Residential!F134+StdO_Customers_Small_Commercial!F134+StdO_Customers_Lighting!F134</f>
        <v>58028</v>
      </c>
      <c r="G134" s="11">
        <f>StdO_Customers_Residential!G134+StdO_Customers_Small_Commercial!G134+StdO_Customers_Lighting!G134</f>
        <v>68128</v>
      </c>
      <c r="H134" s="11">
        <f>StdO_Customers_Residential!H134+StdO_Customers_Small_Commercial!H134+StdO_Customers_Lighting!H134</f>
        <v>79538</v>
      </c>
      <c r="I134" s="11">
        <f>StdO_Customers_Residential!I134+StdO_Customers_Small_Commercial!I134+StdO_Customers_Lighting!I134</f>
        <v>85958</v>
      </c>
      <c r="J134" s="11">
        <f>StdO_Customers_Residential!J134+StdO_Customers_Small_Commercial!J134+StdO_Customers_Lighting!J134</f>
        <v>79801</v>
      </c>
      <c r="K134" s="11">
        <f>StdO_Customers_Residential!K134+StdO_Customers_Small_Commercial!K134+StdO_Customers_Lighting!K134</f>
        <v>79352</v>
      </c>
      <c r="L134" s="11">
        <f>StdO_Customers_Residential!L134+StdO_Customers_Small_Commercial!L134+StdO_Customers_Lighting!L134</f>
        <v>74064</v>
      </c>
      <c r="M134" s="11">
        <f>StdO_Customers_Residential!M134+StdO_Customers_Small_Commercial!M134+StdO_Customers_Lighting!M134</f>
        <v>72991</v>
      </c>
      <c r="N134" s="11">
        <f>StdO_Customers_Residential!N134+StdO_Customers_Small_Commercial!N134+StdO_Customers_Lighting!N134</f>
        <v>69699</v>
      </c>
      <c r="O134" s="11">
        <f>StdO_Customers_Residential!O134+StdO_Customers_Small_Commercial!O134+StdO_Customers_Lighting!O134</f>
        <v>68185</v>
      </c>
      <c r="P134" s="11">
        <f>StdO_Customers_Residential!P134+StdO_Customers_Small_Commercial!P134+StdO_Customers_Lighting!P134</f>
        <v>70618</v>
      </c>
      <c r="Q134" s="11">
        <f>StdO_Customers_Residential!Q134+StdO_Customers_Small_Commercial!Q134+StdO_Customers_Lighting!Q134</f>
        <v>75203</v>
      </c>
      <c r="R134" s="11">
        <f>StdO_Customers_Residential!R134+StdO_Customers_Small_Commercial!R134+StdO_Customers_Lighting!R134</f>
        <v>83730</v>
      </c>
      <c r="S134" s="11">
        <f>StdO_Customers_Residential!S134+StdO_Customers_Small_Commercial!S134+StdO_Customers_Lighting!S134</f>
        <v>93633</v>
      </c>
      <c r="T134" s="11">
        <f>StdO_Customers_Residential!T134+StdO_Customers_Small_Commercial!T134+StdO_Customers_Lighting!T134</f>
        <v>98543</v>
      </c>
      <c r="U134" s="11">
        <f>StdO_Customers_Residential!U134+StdO_Customers_Small_Commercial!U134+StdO_Customers_Lighting!U134</f>
        <v>103302</v>
      </c>
      <c r="V134" s="11">
        <f>StdO_Customers_Residential!V134+StdO_Customers_Small_Commercial!V134+StdO_Customers_Lighting!V134</f>
        <v>99332</v>
      </c>
      <c r="W134" s="11">
        <f>StdO_Customers_Residential!W134+StdO_Customers_Small_Commercial!W134+StdO_Customers_Lighting!W134</f>
        <v>87033</v>
      </c>
      <c r="X134" s="11">
        <f>StdO_Customers_Residential!X134+StdO_Customers_Small_Commercial!X134+StdO_Customers_Lighting!X134</f>
        <v>76231</v>
      </c>
      <c r="Y134" s="11">
        <f>StdO_Customers_Residential!Y134+StdO_Customers_Small_Commercial!Y134+StdO_Customers_Lighting!Y134</f>
        <v>66387</v>
      </c>
      <c r="Z134" s="11">
        <f>StdO_Customers_Residential!Z134+StdO_Customers_Small_Commercial!Z134+StdO_Customers_Lighting!Z134</f>
        <v>0</v>
      </c>
      <c r="AA134" s="2">
        <f>IFERROR(INDEX('Holiday Schedule'!$D$3:$D$24,MATCH(Total_StdO_Customers!A134,'Holiday Schedule'!$C$3:$C$24,0)),0)</f>
        <v>0</v>
      </c>
      <c r="AB134" s="2">
        <f t="shared" si="8"/>
        <v>3</v>
      </c>
      <c r="AC134" s="2">
        <f t="shared" si="9"/>
        <v>1317675</v>
      </c>
      <c r="AD134" s="5">
        <f t="shared" si="10"/>
        <v>495251</v>
      </c>
      <c r="AE134" s="5">
        <f t="shared" si="11"/>
        <v>1812926</v>
      </c>
      <c r="AG134" s="2">
        <f t="shared" si="12"/>
        <v>5</v>
      </c>
      <c r="AH134" s="2">
        <f t="shared" si="13"/>
        <v>2025</v>
      </c>
      <c r="AJ134" s="5">
        <f t="shared" si="14"/>
        <v>103302</v>
      </c>
      <c r="AK134" s="2">
        <f t="shared" si="15"/>
        <v>20</v>
      </c>
    </row>
    <row r="135" spans="1:37">
      <c r="A135" s="4">
        <v>45784</v>
      </c>
      <c r="B135" s="11">
        <f>StdO_Customers_Residential!B135+StdO_Customers_Small_Commercial!B135+StdO_Customers_Lighting!B135</f>
        <v>60847</v>
      </c>
      <c r="C135" s="11">
        <f>StdO_Customers_Residential!C135+StdO_Customers_Small_Commercial!C135+StdO_Customers_Lighting!C135</f>
        <v>57352</v>
      </c>
      <c r="D135" s="11">
        <f>StdO_Customers_Residential!D135+StdO_Customers_Small_Commercial!D135+StdO_Customers_Lighting!D135</f>
        <v>56427</v>
      </c>
      <c r="E135" s="11">
        <f>StdO_Customers_Residential!E135+StdO_Customers_Small_Commercial!E135+StdO_Customers_Lighting!E135</f>
        <v>56337</v>
      </c>
      <c r="F135" s="11">
        <f>StdO_Customers_Residential!F135+StdO_Customers_Small_Commercial!F135+StdO_Customers_Lighting!F135</f>
        <v>59871</v>
      </c>
      <c r="G135" s="11">
        <f>StdO_Customers_Residential!G135+StdO_Customers_Small_Commercial!G135+StdO_Customers_Lighting!G135</f>
        <v>68362</v>
      </c>
      <c r="H135" s="11">
        <f>StdO_Customers_Residential!H135+StdO_Customers_Small_Commercial!H135+StdO_Customers_Lighting!H135</f>
        <v>80618</v>
      </c>
      <c r="I135" s="11">
        <f>StdO_Customers_Residential!I135+StdO_Customers_Small_Commercial!I135+StdO_Customers_Lighting!I135</f>
        <v>86386</v>
      </c>
      <c r="J135" s="11">
        <f>StdO_Customers_Residential!J135+StdO_Customers_Small_Commercial!J135+StdO_Customers_Lighting!J135</f>
        <v>81186</v>
      </c>
      <c r="K135" s="11">
        <f>StdO_Customers_Residential!K135+StdO_Customers_Small_Commercial!K135+StdO_Customers_Lighting!K135</f>
        <v>76516</v>
      </c>
      <c r="L135" s="11">
        <f>StdO_Customers_Residential!L135+StdO_Customers_Small_Commercial!L135+StdO_Customers_Lighting!L135</f>
        <v>65568</v>
      </c>
      <c r="M135" s="11">
        <f>StdO_Customers_Residential!M135+StdO_Customers_Small_Commercial!M135+StdO_Customers_Lighting!M135</f>
        <v>54181</v>
      </c>
      <c r="N135" s="11">
        <f>StdO_Customers_Residential!N135+StdO_Customers_Small_Commercial!N135+StdO_Customers_Lighting!N135</f>
        <v>51353</v>
      </c>
      <c r="O135" s="11">
        <f>StdO_Customers_Residential!O135+StdO_Customers_Small_Commercial!O135+StdO_Customers_Lighting!O135</f>
        <v>48323</v>
      </c>
      <c r="P135" s="11">
        <f>StdO_Customers_Residential!P135+StdO_Customers_Small_Commercial!P135+StdO_Customers_Lighting!P135</f>
        <v>40542</v>
      </c>
      <c r="Q135" s="11">
        <f>StdO_Customers_Residential!Q135+StdO_Customers_Small_Commercial!Q135+StdO_Customers_Lighting!Q135</f>
        <v>52130</v>
      </c>
      <c r="R135" s="11">
        <f>StdO_Customers_Residential!R135+StdO_Customers_Small_Commercial!R135+StdO_Customers_Lighting!R135</f>
        <v>67510</v>
      </c>
      <c r="S135" s="11">
        <f>StdO_Customers_Residential!S135+StdO_Customers_Small_Commercial!S135+StdO_Customers_Lighting!S135</f>
        <v>69099</v>
      </c>
      <c r="T135" s="11">
        <f>StdO_Customers_Residential!T135+StdO_Customers_Small_Commercial!T135+StdO_Customers_Lighting!T135</f>
        <v>87141</v>
      </c>
      <c r="U135" s="11">
        <f>StdO_Customers_Residential!U135+StdO_Customers_Small_Commercial!U135+StdO_Customers_Lighting!U135</f>
        <v>97137</v>
      </c>
      <c r="V135" s="11">
        <f>StdO_Customers_Residential!V135+StdO_Customers_Small_Commercial!V135+StdO_Customers_Lighting!V135</f>
        <v>98803</v>
      </c>
      <c r="W135" s="11">
        <f>StdO_Customers_Residential!W135+StdO_Customers_Small_Commercial!W135+StdO_Customers_Lighting!W135</f>
        <v>86471</v>
      </c>
      <c r="X135" s="11">
        <f>StdO_Customers_Residential!X135+StdO_Customers_Small_Commercial!X135+StdO_Customers_Lighting!X135</f>
        <v>75263</v>
      </c>
      <c r="Y135" s="11">
        <f>StdO_Customers_Residential!Y135+StdO_Customers_Small_Commercial!Y135+StdO_Customers_Lighting!Y135</f>
        <v>65354</v>
      </c>
      <c r="Z135" s="11">
        <f>StdO_Customers_Residential!Z135+StdO_Customers_Small_Commercial!Z135+StdO_Customers_Lighting!Z135</f>
        <v>0</v>
      </c>
      <c r="AA135" s="2">
        <f>IFERROR(INDEX('Holiday Schedule'!$D$3:$D$24,MATCH(Total_StdO_Customers!A135,'Holiday Schedule'!$C$3:$C$24,0)),0)</f>
        <v>0</v>
      </c>
      <c r="AB135" s="2">
        <f t="shared" si="8"/>
        <v>4</v>
      </c>
      <c r="AC135" s="2">
        <f t="shared" si="9"/>
        <v>1137609</v>
      </c>
      <c r="AD135" s="5">
        <f t="shared" si="10"/>
        <v>505168</v>
      </c>
      <c r="AE135" s="5">
        <f t="shared" si="11"/>
        <v>1642777</v>
      </c>
      <c r="AG135" s="2">
        <f t="shared" si="12"/>
        <v>5</v>
      </c>
      <c r="AH135" s="2">
        <f t="shared" si="13"/>
        <v>2025</v>
      </c>
      <c r="AJ135" s="5">
        <f t="shared" si="14"/>
        <v>98803</v>
      </c>
      <c r="AK135" s="2">
        <f t="shared" si="15"/>
        <v>21</v>
      </c>
    </row>
    <row r="136" spans="1:37">
      <c r="A136" s="4">
        <v>45785</v>
      </c>
      <c r="B136" s="11">
        <f>StdO_Customers_Residential!B136+StdO_Customers_Small_Commercial!B136+StdO_Customers_Lighting!B136</f>
        <v>59425</v>
      </c>
      <c r="C136" s="11">
        <f>StdO_Customers_Residential!C136+StdO_Customers_Small_Commercial!C136+StdO_Customers_Lighting!C136</f>
        <v>55661</v>
      </c>
      <c r="D136" s="11">
        <f>StdO_Customers_Residential!D136+StdO_Customers_Small_Commercial!D136+StdO_Customers_Lighting!D136</f>
        <v>55161</v>
      </c>
      <c r="E136" s="11">
        <f>StdO_Customers_Residential!E136+StdO_Customers_Small_Commercial!E136+StdO_Customers_Lighting!E136</f>
        <v>54906</v>
      </c>
      <c r="F136" s="11">
        <f>StdO_Customers_Residential!F136+StdO_Customers_Small_Commercial!F136+StdO_Customers_Lighting!F136</f>
        <v>59441</v>
      </c>
      <c r="G136" s="11">
        <f>StdO_Customers_Residential!G136+StdO_Customers_Small_Commercial!G136+StdO_Customers_Lighting!G136</f>
        <v>67250</v>
      </c>
      <c r="H136" s="11">
        <f>StdO_Customers_Residential!H136+StdO_Customers_Small_Commercial!H136+StdO_Customers_Lighting!H136</f>
        <v>76564</v>
      </c>
      <c r="I136" s="11">
        <f>StdO_Customers_Residential!I136+StdO_Customers_Small_Commercial!I136+StdO_Customers_Lighting!I136</f>
        <v>77814</v>
      </c>
      <c r="J136" s="11">
        <f>StdO_Customers_Residential!J136+StdO_Customers_Small_Commercial!J136+StdO_Customers_Lighting!J136</f>
        <v>65701</v>
      </c>
      <c r="K136" s="11">
        <f>StdO_Customers_Residential!K136+StdO_Customers_Small_Commercial!K136+StdO_Customers_Lighting!K136</f>
        <v>61418</v>
      </c>
      <c r="L136" s="11">
        <f>StdO_Customers_Residential!L136+StdO_Customers_Small_Commercial!L136+StdO_Customers_Lighting!L136</f>
        <v>53738</v>
      </c>
      <c r="M136" s="11">
        <f>StdO_Customers_Residential!M136+StdO_Customers_Small_Commercial!M136+StdO_Customers_Lighting!M136</f>
        <v>45683</v>
      </c>
      <c r="N136" s="11">
        <f>StdO_Customers_Residential!N136+StdO_Customers_Small_Commercial!N136+StdO_Customers_Lighting!N136</f>
        <v>47177</v>
      </c>
      <c r="O136" s="11">
        <f>StdO_Customers_Residential!O136+StdO_Customers_Small_Commercial!O136+StdO_Customers_Lighting!O136</f>
        <v>44687</v>
      </c>
      <c r="P136" s="11">
        <f>StdO_Customers_Residential!P136+StdO_Customers_Small_Commercial!P136+StdO_Customers_Lighting!P136</f>
        <v>46998</v>
      </c>
      <c r="Q136" s="11">
        <f>StdO_Customers_Residential!Q136+StdO_Customers_Small_Commercial!Q136+StdO_Customers_Lighting!Q136</f>
        <v>59580</v>
      </c>
      <c r="R136" s="11">
        <f>StdO_Customers_Residential!R136+StdO_Customers_Small_Commercial!R136+StdO_Customers_Lighting!R136</f>
        <v>65703</v>
      </c>
      <c r="S136" s="11">
        <f>StdO_Customers_Residential!S136+StdO_Customers_Small_Commercial!S136+StdO_Customers_Lighting!S136</f>
        <v>74577</v>
      </c>
      <c r="T136" s="11">
        <f>StdO_Customers_Residential!T136+StdO_Customers_Small_Commercial!T136+StdO_Customers_Lighting!T136</f>
        <v>84475</v>
      </c>
      <c r="U136" s="11">
        <f>StdO_Customers_Residential!U136+StdO_Customers_Small_Commercial!U136+StdO_Customers_Lighting!U136</f>
        <v>93744</v>
      </c>
      <c r="V136" s="11">
        <f>StdO_Customers_Residential!V136+StdO_Customers_Small_Commercial!V136+StdO_Customers_Lighting!V136</f>
        <v>96777</v>
      </c>
      <c r="W136" s="11">
        <f>StdO_Customers_Residential!W136+StdO_Customers_Small_Commercial!W136+StdO_Customers_Lighting!W136</f>
        <v>86655</v>
      </c>
      <c r="X136" s="11">
        <f>StdO_Customers_Residential!X136+StdO_Customers_Small_Commercial!X136+StdO_Customers_Lighting!X136</f>
        <v>73887</v>
      </c>
      <c r="Y136" s="11">
        <f>StdO_Customers_Residential!Y136+StdO_Customers_Small_Commercial!Y136+StdO_Customers_Lighting!Y136</f>
        <v>64599</v>
      </c>
      <c r="Z136" s="11">
        <f>StdO_Customers_Residential!Z136+StdO_Customers_Small_Commercial!Z136+StdO_Customers_Lighting!Z136</f>
        <v>0</v>
      </c>
      <c r="AA136" s="2">
        <f>IFERROR(INDEX('Holiday Schedule'!$D$3:$D$24,MATCH(Total_StdO_Customers!A136,'Holiday Schedule'!$C$3:$C$24,0)),0)</f>
        <v>0</v>
      </c>
      <c r="AB136" s="2">
        <f t="shared" si="8"/>
        <v>5</v>
      </c>
      <c r="AC136" s="2">
        <f t="shared" si="9"/>
        <v>1078614</v>
      </c>
      <c r="AD136" s="5">
        <f t="shared" si="10"/>
        <v>493007</v>
      </c>
      <c r="AE136" s="5">
        <f t="shared" si="11"/>
        <v>1571621</v>
      </c>
      <c r="AG136" s="2">
        <f t="shared" si="12"/>
        <v>5</v>
      </c>
      <c r="AH136" s="2">
        <f t="shared" si="13"/>
        <v>2025</v>
      </c>
      <c r="AJ136" s="5">
        <f t="shared" si="14"/>
        <v>96777</v>
      </c>
      <c r="AK136" s="2">
        <f t="shared" si="15"/>
        <v>21</v>
      </c>
    </row>
    <row r="137" spans="1:37">
      <c r="A137" s="4">
        <v>45786</v>
      </c>
      <c r="B137" s="11">
        <f>StdO_Customers_Residential!B137+StdO_Customers_Small_Commercial!B137+StdO_Customers_Lighting!B137</f>
        <v>57507</v>
      </c>
      <c r="C137" s="11">
        <f>StdO_Customers_Residential!C137+StdO_Customers_Small_Commercial!C137+StdO_Customers_Lighting!C137</f>
        <v>56333</v>
      </c>
      <c r="D137" s="11">
        <f>StdO_Customers_Residential!D137+StdO_Customers_Small_Commercial!D137+StdO_Customers_Lighting!D137</f>
        <v>54669</v>
      </c>
      <c r="E137" s="11">
        <f>StdO_Customers_Residential!E137+StdO_Customers_Small_Commercial!E137+StdO_Customers_Lighting!E137</f>
        <v>55688</v>
      </c>
      <c r="F137" s="11">
        <f>StdO_Customers_Residential!F137+StdO_Customers_Small_Commercial!F137+StdO_Customers_Lighting!F137</f>
        <v>58789</v>
      </c>
      <c r="G137" s="11">
        <f>StdO_Customers_Residential!G137+StdO_Customers_Small_Commercial!G137+StdO_Customers_Lighting!G137</f>
        <v>66754</v>
      </c>
      <c r="H137" s="11">
        <f>StdO_Customers_Residential!H137+StdO_Customers_Small_Commercial!H137+StdO_Customers_Lighting!H137</f>
        <v>78695</v>
      </c>
      <c r="I137" s="11">
        <f>StdO_Customers_Residential!I137+StdO_Customers_Small_Commercial!I137+StdO_Customers_Lighting!I137</f>
        <v>81560</v>
      </c>
      <c r="J137" s="11">
        <f>StdO_Customers_Residential!J137+StdO_Customers_Small_Commercial!J137+StdO_Customers_Lighting!J137</f>
        <v>74635</v>
      </c>
      <c r="K137" s="11">
        <f>StdO_Customers_Residential!K137+StdO_Customers_Small_Commercial!K137+StdO_Customers_Lighting!K137</f>
        <v>72081</v>
      </c>
      <c r="L137" s="11">
        <f>StdO_Customers_Residential!L137+StdO_Customers_Small_Commercial!L137+StdO_Customers_Lighting!L137</f>
        <v>64897</v>
      </c>
      <c r="M137" s="11">
        <f>StdO_Customers_Residential!M137+StdO_Customers_Small_Commercial!M137+StdO_Customers_Lighting!M137</f>
        <v>57414</v>
      </c>
      <c r="N137" s="11">
        <f>StdO_Customers_Residential!N137+StdO_Customers_Small_Commercial!N137+StdO_Customers_Lighting!N137</f>
        <v>52835</v>
      </c>
      <c r="O137" s="11">
        <f>StdO_Customers_Residential!O137+StdO_Customers_Small_Commercial!O137+StdO_Customers_Lighting!O137</f>
        <v>54880</v>
      </c>
      <c r="P137" s="11">
        <f>StdO_Customers_Residential!P137+StdO_Customers_Small_Commercial!P137+StdO_Customers_Lighting!P137</f>
        <v>57406</v>
      </c>
      <c r="Q137" s="11">
        <f>StdO_Customers_Residential!Q137+StdO_Customers_Small_Commercial!Q137+StdO_Customers_Lighting!Q137</f>
        <v>62201</v>
      </c>
      <c r="R137" s="11">
        <f>StdO_Customers_Residential!R137+StdO_Customers_Small_Commercial!R137+StdO_Customers_Lighting!R137</f>
        <v>71034</v>
      </c>
      <c r="S137" s="11">
        <f>StdO_Customers_Residential!S137+StdO_Customers_Small_Commercial!S137+StdO_Customers_Lighting!S137</f>
        <v>83011</v>
      </c>
      <c r="T137" s="11">
        <f>StdO_Customers_Residential!T137+StdO_Customers_Small_Commercial!T137+StdO_Customers_Lighting!T137</f>
        <v>91290</v>
      </c>
      <c r="U137" s="11">
        <f>StdO_Customers_Residential!U137+StdO_Customers_Small_Commercial!U137+StdO_Customers_Lighting!U137</f>
        <v>95012</v>
      </c>
      <c r="V137" s="11">
        <f>StdO_Customers_Residential!V137+StdO_Customers_Small_Commercial!V137+StdO_Customers_Lighting!V137</f>
        <v>96565</v>
      </c>
      <c r="W137" s="11">
        <f>StdO_Customers_Residential!W137+StdO_Customers_Small_Commercial!W137+StdO_Customers_Lighting!W137</f>
        <v>87995</v>
      </c>
      <c r="X137" s="11">
        <f>StdO_Customers_Residential!X137+StdO_Customers_Small_Commercial!X137+StdO_Customers_Lighting!X137</f>
        <v>77509</v>
      </c>
      <c r="Y137" s="11">
        <f>StdO_Customers_Residential!Y137+StdO_Customers_Small_Commercial!Y137+StdO_Customers_Lighting!Y137</f>
        <v>67164</v>
      </c>
      <c r="Z137" s="11">
        <f>StdO_Customers_Residential!Z137+StdO_Customers_Small_Commercial!Z137+StdO_Customers_Lighting!Z137</f>
        <v>0</v>
      </c>
      <c r="AA137" s="2">
        <f>IFERROR(INDEX('Holiday Schedule'!$D$3:$D$24,MATCH(Total_StdO_Customers!A137,'Holiday Schedule'!$C$3:$C$24,0)),0)</f>
        <v>0</v>
      </c>
      <c r="AB137" s="2">
        <f t="shared" si="8"/>
        <v>6</v>
      </c>
      <c r="AC137" s="2">
        <f t="shared" si="9"/>
        <v>1180325</v>
      </c>
      <c r="AD137" s="5">
        <f t="shared" si="10"/>
        <v>495599</v>
      </c>
      <c r="AE137" s="5">
        <f t="shared" si="11"/>
        <v>1675924</v>
      </c>
      <c r="AG137" s="2">
        <f t="shared" si="12"/>
        <v>5</v>
      </c>
      <c r="AH137" s="2">
        <f t="shared" si="13"/>
        <v>2025</v>
      </c>
      <c r="AJ137" s="5">
        <f t="shared" si="14"/>
        <v>96565</v>
      </c>
      <c r="AK137" s="2">
        <f t="shared" si="15"/>
        <v>21</v>
      </c>
    </row>
    <row r="138" spans="1:37">
      <c r="A138" s="4">
        <v>45787</v>
      </c>
      <c r="B138" s="11">
        <f>StdO_Customers_Residential!B138+StdO_Customers_Small_Commercial!B138+StdO_Customers_Lighting!B138</f>
        <v>63054</v>
      </c>
      <c r="C138" s="11">
        <f>StdO_Customers_Residential!C138+StdO_Customers_Small_Commercial!C138+StdO_Customers_Lighting!C138</f>
        <v>59586</v>
      </c>
      <c r="D138" s="11">
        <f>StdO_Customers_Residential!D138+StdO_Customers_Small_Commercial!D138+StdO_Customers_Lighting!D138</f>
        <v>58742</v>
      </c>
      <c r="E138" s="11">
        <f>StdO_Customers_Residential!E138+StdO_Customers_Small_Commercial!E138+StdO_Customers_Lighting!E138</f>
        <v>57230</v>
      </c>
      <c r="F138" s="11">
        <f>StdO_Customers_Residential!F138+StdO_Customers_Small_Commercial!F138+StdO_Customers_Lighting!F138</f>
        <v>59806</v>
      </c>
      <c r="G138" s="11">
        <f>StdO_Customers_Residential!G138+StdO_Customers_Small_Commercial!G138+StdO_Customers_Lighting!G138</f>
        <v>64914</v>
      </c>
      <c r="H138" s="11">
        <f>StdO_Customers_Residential!H138+StdO_Customers_Small_Commercial!H138+StdO_Customers_Lighting!H138</f>
        <v>71993</v>
      </c>
      <c r="I138" s="11">
        <f>StdO_Customers_Residential!I138+StdO_Customers_Small_Commercial!I138+StdO_Customers_Lighting!I138</f>
        <v>80896</v>
      </c>
      <c r="J138" s="11">
        <f>StdO_Customers_Residential!J138+StdO_Customers_Small_Commercial!J138+StdO_Customers_Lighting!J138</f>
        <v>84812</v>
      </c>
      <c r="K138" s="11">
        <f>StdO_Customers_Residential!K138+StdO_Customers_Small_Commercial!K138+StdO_Customers_Lighting!K138</f>
        <v>86561</v>
      </c>
      <c r="L138" s="11">
        <f>StdO_Customers_Residential!L138+StdO_Customers_Small_Commercial!L138+StdO_Customers_Lighting!L138</f>
        <v>86088</v>
      </c>
      <c r="M138" s="11">
        <f>StdO_Customers_Residential!M138+StdO_Customers_Small_Commercial!M138+StdO_Customers_Lighting!M138</f>
        <v>88284</v>
      </c>
      <c r="N138" s="11">
        <f>StdO_Customers_Residential!N138+StdO_Customers_Small_Commercial!N138+StdO_Customers_Lighting!N138</f>
        <v>87164</v>
      </c>
      <c r="O138" s="11">
        <f>StdO_Customers_Residential!O138+StdO_Customers_Small_Commercial!O138+StdO_Customers_Lighting!O138</f>
        <v>82984</v>
      </c>
      <c r="P138" s="11">
        <f>StdO_Customers_Residential!P138+StdO_Customers_Small_Commercial!P138+StdO_Customers_Lighting!P138</f>
        <v>80869</v>
      </c>
      <c r="Q138" s="11">
        <f>StdO_Customers_Residential!Q138+StdO_Customers_Small_Commercial!Q138+StdO_Customers_Lighting!Q138</f>
        <v>84013</v>
      </c>
      <c r="R138" s="11">
        <f>StdO_Customers_Residential!R138+StdO_Customers_Small_Commercial!R138+StdO_Customers_Lighting!R138</f>
        <v>88256</v>
      </c>
      <c r="S138" s="11">
        <f>StdO_Customers_Residential!S138+StdO_Customers_Small_Commercial!S138+StdO_Customers_Lighting!S138</f>
        <v>93957</v>
      </c>
      <c r="T138" s="11">
        <f>StdO_Customers_Residential!T138+StdO_Customers_Small_Commercial!T138+StdO_Customers_Lighting!T138</f>
        <v>97290</v>
      </c>
      <c r="U138" s="11">
        <f>StdO_Customers_Residential!U138+StdO_Customers_Small_Commercial!U138+StdO_Customers_Lighting!U138</f>
        <v>99515</v>
      </c>
      <c r="V138" s="11">
        <f>StdO_Customers_Residential!V138+StdO_Customers_Small_Commercial!V138+StdO_Customers_Lighting!V138</f>
        <v>101543</v>
      </c>
      <c r="W138" s="11">
        <f>StdO_Customers_Residential!W138+StdO_Customers_Small_Commercial!W138+StdO_Customers_Lighting!W138</f>
        <v>92404</v>
      </c>
      <c r="X138" s="11">
        <f>StdO_Customers_Residential!X138+StdO_Customers_Small_Commercial!X138+StdO_Customers_Lighting!X138</f>
        <v>80968</v>
      </c>
      <c r="Y138" s="11">
        <f>StdO_Customers_Residential!Y138+StdO_Customers_Small_Commercial!Y138+StdO_Customers_Lighting!Y138</f>
        <v>71336</v>
      </c>
      <c r="Z138" s="11">
        <f>StdO_Customers_Residential!Z138+StdO_Customers_Small_Commercial!Z138+StdO_Customers_Lighting!Z138</f>
        <v>0</v>
      </c>
      <c r="AA138" s="2">
        <f>IFERROR(INDEX('Holiday Schedule'!$D$3:$D$24,MATCH(Total_StdO_Customers!A138,'Holiday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1922265</v>
      </c>
      <c r="AE138" s="5">
        <f t="shared" ref="AE138:AE201" si="19">SUM(B138:Y138)</f>
        <v>1922265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101543</v>
      </c>
      <c r="AK138" s="2">
        <f t="shared" ref="AK138:AK201" si="23">IF(AE138&gt;0,INDEX(B$8:Y$8,MATCH(AJ138,B138:Y138,0)),"")</f>
        <v>21</v>
      </c>
    </row>
    <row r="139" spans="1:37">
      <c r="A139" s="4">
        <v>45788</v>
      </c>
      <c r="B139" s="11">
        <f>StdO_Customers_Residential!B139+StdO_Customers_Small_Commercial!B139+StdO_Customers_Lighting!B139</f>
        <v>64855</v>
      </c>
      <c r="C139" s="11">
        <f>StdO_Customers_Residential!C139+StdO_Customers_Small_Commercial!C139+StdO_Customers_Lighting!C139</f>
        <v>61005</v>
      </c>
      <c r="D139" s="11">
        <f>StdO_Customers_Residential!D139+StdO_Customers_Small_Commercial!D139+StdO_Customers_Lighting!D139</f>
        <v>59654</v>
      </c>
      <c r="E139" s="11">
        <f>StdO_Customers_Residential!E139+StdO_Customers_Small_Commercial!E139+StdO_Customers_Lighting!E139</f>
        <v>58460</v>
      </c>
      <c r="F139" s="11">
        <f>StdO_Customers_Residential!F139+StdO_Customers_Small_Commercial!F139+StdO_Customers_Lighting!F139</f>
        <v>60218</v>
      </c>
      <c r="G139" s="11">
        <f>StdO_Customers_Residential!G139+StdO_Customers_Small_Commercial!G139+StdO_Customers_Lighting!G139</f>
        <v>62645</v>
      </c>
      <c r="H139" s="11">
        <f>StdO_Customers_Residential!H139+StdO_Customers_Small_Commercial!H139+StdO_Customers_Lighting!H139</f>
        <v>64502</v>
      </c>
      <c r="I139" s="11">
        <f>StdO_Customers_Residential!I139+StdO_Customers_Small_Commercial!I139+StdO_Customers_Lighting!I139</f>
        <v>66928</v>
      </c>
      <c r="J139" s="11">
        <f>StdO_Customers_Residential!J139+StdO_Customers_Small_Commercial!J139+StdO_Customers_Lighting!J139</f>
        <v>54911</v>
      </c>
      <c r="K139" s="11">
        <f>StdO_Customers_Residential!K139+StdO_Customers_Small_Commercial!K139+StdO_Customers_Lighting!K139</f>
        <v>36399</v>
      </c>
      <c r="L139" s="11">
        <f>StdO_Customers_Residential!L139+StdO_Customers_Small_Commercial!L139+StdO_Customers_Lighting!L139</f>
        <v>24730</v>
      </c>
      <c r="M139" s="11">
        <f>StdO_Customers_Residential!M139+StdO_Customers_Small_Commercial!M139+StdO_Customers_Lighting!M139</f>
        <v>23750</v>
      </c>
      <c r="N139" s="11">
        <f>StdO_Customers_Residential!N139+StdO_Customers_Small_Commercial!N139+StdO_Customers_Lighting!N139</f>
        <v>20323</v>
      </c>
      <c r="O139" s="11">
        <f>StdO_Customers_Residential!O139+StdO_Customers_Small_Commercial!O139+StdO_Customers_Lighting!O139</f>
        <v>18891</v>
      </c>
      <c r="P139" s="11">
        <f>StdO_Customers_Residential!P139+StdO_Customers_Small_Commercial!P139+StdO_Customers_Lighting!P139</f>
        <v>18578</v>
      </c>
      <c r="Q139" s="11">
        <f>StdO_Customers_Residential!Q139+StdO_Customers_Small_Commercial!Q139+StdO_Customers_Lighting!Q139</f>
        <v>22681</v>
      </c>
      <c r="R139" s="11">
        <f>StdO_Customers_Residential!R139+StdO_Customers_Small_Commercial!R139+StdO_Customers_Lighting!R139</f>
        <v>37162</v>
      </c>
      <c r="S139" s="11">
        <f>StdO_Customers_Residential!S139+StdO_Customers_Small_Commercial!S139+StdO_Customers_Lighting!S139</f>
        <v>56180</v>
      </c>
      <c r="T139" s="11">
        <f>StdO_Customers_Residential!T139+StdO_Customers_Small_Commercial!T139+StdO_Customers_Lighting!T139</f>
        <v>79259</v>
      </c>
      <c r="U139" s="11">
        <f>StdO_Customers_Residential!U139+StdO_Customers_Small_Commercial!U139+StdO_Customers_Lighting!U139</f>
        <v>95156</v>
      </c>
      <c r="V139" s="11">
        <f>StdO_Customers_Residential!V139+StdO_Customers_Small_Commercial!V139+StdO_Customers_Lighting!V139</f>
        <v>100076</v>
      </c>
      <c r="W139" s="11">
        <f>StdO_Customers_Residential!W139+StdO_Customers_Small_Commercial!W139+StdO_Customers_Lighting!W139</f>
        <v>90470</v>
      </c>
      <c r="X139" s="11">
        <f>StdO_Customers_Residential!X139+StdO_Customers_Small_Commercial!X139+StdO_Customers_Lighting!X139</f>
        <v>77434</v>
      </c>
      <c r="Y139" s="11">
        <f>StdO_Customers_Residential!Y139+StdO_Customers_Small_Commercial!Y139+StdO_Customers_Lighting!Y139</f>
        <v>67233</v>
      </c>
      <c r="Z139" s="11">
        <f>StdO_Customers_Residential!Z139+StdO_Customers_Small_Commercial!Z139+StdO_Customers_Lighting!Z139</f>
        <v>0</v>
      </c>
      <c r="AA139" s="2">
        <f>IFERROR(INDEX('Holiday Schedule'!$D$3:$D$24,MATCH(Total_StdO_Customers!A139,'Holiday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1321500</v>
      </c>
      <c r="AE139" s="5">
        <f t="shared" si="19"/>
        <v>1321500</v>
      </c>
      <c r="AG139" s="2">
        <f t="shared" si="20"/>
        <v>5</v>
      </c>
      <c r="AH139" s="2">
        <f t="shared" si="21"/>
        <v>2025</v>
      </c>
      <c r="AJ139" s="5">
        <f t="shared" si="22"/>
        <v>100076</v>
      </c>
      <c r="AK139" s="2">
        <f t="shared" si="23"/>
        <v>21</v>
      </c>
    </row>
    <row r="140" spans="1:37">
      <c r="A140" s="4">
        <v>45789</v>
      </c>
      <c r="B140" s="11">
        <f>StdO_Customers_Residential!B140+StdO_Customers_Small_Commercial!B140+StdO_Customers_Lighting!B140</f>
        <v>62900</v>
      </c>
      <c r="C140" s="11">
        <f>StdO_Customers_Residential!C140+StdO_Customers_Small_Commercial!C140+StdO_Customers_Lighting!C140</f>
        <v>59990</v>
      </c>
      <c r="D140" s="11">
        <f>StdO_Customers_Residential!D140+StdO_Customers_Small_Commercial!D140+StdO_Customers_Lighting!D140</f>
        <v>59749</v>
      </c>
      <c r="E140" s="11">
        <f>StdO_Customers_Residential!E140+StdO_Customers_Small_Commercial!E140+StdO_Customers_Lighting!E140</f>
        <v>60071</v>
      </c>
      <c r="F140" s="11">
        <f>StdO_Customers_Residential!F140+StdO_Customers_Small_Commercial!F140+StdO_Customers_Lighting!F140</f>
        <v>64101</v>
      </c>
      <c r="G140" s="11">
        <f>StdO_Customers_Residential!G140+StdO_Customers_Small_Commercial!G140+StdO_Customers_Lighting!G140</f>
        <v>72962</v>
      </c>
      <c r="H140" s="11">
        <f>StdO_Customers_Residential!H140+StdO_Customers_Small_Commercial!H140+StdO_Customers_Lighting!H140</f>
        <v>82312</v>
      </c>
      <c r="I140" s="11">
        <f>StdO_Customers_Residential!I140+StdO_Customers_Small_Commercial!I140+StdO_Customers_Lighting!I140</f>
        <v>85830</v>
      </c>
      <c r="J140" s="11">
        <f>StdO_Customers_Residential!J140+StdO_Customers_Small_Commercial!J140+StdO_Customers_Lighting!J140</f>
        <v>85482</v>
      </c>
      <c r="K140" s="11">
        <f>StdO_Customers_Residential!K140+StdO_Customers_Small_Commercial!K140+StdO_Customers_Lighting!K140</f>
        <v>80875</v>
      </c>
      <c r="L140" s="11">
        <f>StdO_Customers_Residential!L140+StdO_Customers_Small_Commercial!L140+StdO_Customers_Lighting!L140</f>
        <v>59865</v>
      </c>
      <c r="M140" s="11">
        <f>StdO_Customers_Residential!M140+StdO_Customers_Small_Commercial!M140+StdO_Customers_Lighting!M140</f>
        <v>67106</v>
      </c>
      <c r="N140" s="11">
        <f>StdO_Customers_Residential!N140+StdO_Customers_Small_Commercial!N140+StdO_Customers_Lighting!N140</f>
        <v>60329</v>
      </c>
      <c r="O140" s="11">
        <f>StdO_Customers_Residential!O140+StdO_Customers_Small_Commercial!O140+StdO_Customers_Lighting!O140</f>
        <v>50962</v>
      </c>
      <c r="P140" s="11">
        <f>StdO_Customers_Residential!P140+StdO_Customers_Small_Commercial!P140+StdO_Customers_Lighting!P140</f>
        <v>52369</v>
      </c>
      <c r="Q140" s="11">
        <f>StdO_Customers_Residential!Q140+StdO_Customers_Small_Commercial!Q140+StdO_Customers_Lighting!Q140</f>
        <v>44784</v>
      </c>
      <c r="R140" s="11">
        <f>StdO_Customers_Residential!R140+StdO_Customers_Small_Commercial!R140+StdO_Customers_Lighting!R140</f>
        <v>53022</v>
      </c>
      <c r="S140" s="11">
        <f>StdO_Customers_Residential!S140+StdO_Customers_Small_Commercial!S140+StdO_Customers_Lighting!S140</f>
        <v>67361</v>
      </c>
      <c r="T140" s="11">
        <f>StdO_Customers_Residential!T140+StdO_Customers_Small_Commercial!T140+StdO_Customers_Lighting!T140</f>
        <v>81958</v>
      </c>
      <c r="U140" s="11">
        <f>StdO_Customers_Residential!U140+StdO_Customers_Small_Commercial!U140+StdO_Customers_Lighting!U140</f>
        <v>95021</v>
      </c>
      <c r="V140" s="11">
        <f>StdO_Customers_Residential!V140+StdO_Customers_Small_Commercial!V140+StdO_Customers_Lighting!V140</f>
        <v>99827</v>
      </c>
      <c r="W140" s="11">
        <f>StdO_Customers_Residential!W140+StdO_Customers_Small_Commercial!W140+StdO_Customers_Lighting!W140</f>
        <v>90203</v>
      </c>
      <c r="X140" s="11">
        <f>StdO_Customers_Residential!X140+StdO_Customers_Small_Commercial!X140+StdO_Customers_Lighting!X140</f>
        <v>78581</v>
      </c>
      <c r="Y140" s="11">
        <f>StdO_Customers_Residential!Y140+StdO_Customers_Small_Commercial!Y140+StdO_Customers_Lighting!Y140</f>
        <v>67544</v>
      </c>
      <c r="Z140" s="11">
        <f>StdO_Customers_Residential!Z140+StdO_Customers_Small_Commercial!Z140+StdO_Customers_Lighting!Z140</f>
        <v>0</v>
      </c>
      <c r="AA140" s="2">
        <f>IFERROR(INDEX('Holiday Schedule'!$D$3:$D$24,MATCH(Total_StdO_Customers!A140,'Holiday Schedule'!$C$3:$C$24,0)),0)</f>
        <v>0</v>
      </c>
      <c r="AB140" s="2">
        <f t="shared" si="16"/>
        <v>2</v>
      </c>
      <c r="AC140" s="2">
        <f t="shared" si="17"/>
        <v>1153575</v>
      </c>
      <c r="AD140" s="5">
        <f t="shared" si="18"/>
        <v>529629</v>
      </c>
      <c r="AE140" s="5">
        <f t="shared" si="19"/>
        <v>1683204</v>
      </c>
      <c r="AG140" s="2">
        <f t="shared" si="20"/>
        <v>5</v>
      </c>
      <c r="AH140" s="2">
        <f t="shared" si="21"/>
        <v>2025</v>
      </c>
      <c r="AJ140" s="5">
        <f t="shared" si="22"/>
        <v>99827</v>
      </c>
      <c r="AK140" s="2">
        <f t="shared" si="23"/>
        <v>21</v>
      </c>
    </row>
    <row r="141" spans="1:37">
      <c r="A141" s="4">
        <v>45790</v>
      </c>
      <c r="B141" s="11">
        <f>StdO_Customers_Residential!B141+StdO_Customers_Small_Commercial!B141+StdO_Customers_Lighting!B141</f>
        <v>62695</v>
      </c>
      <c r="C141" s="11">
        <f>StdO_Customers_Residential!C141+StdO_Customers_Small_Commercial!C141+StdO_Customers_Lighting!C141</f>
        <v>59426</v>
      </c>
      <c r="D141" s="11">
        <f>StdO_Customers_Residential!D141+StdO_Customers_Small_Commercial!D141+StdO_Customers_Lighting!D141</f>
        <v>58405</v>
      </c>
      <c r="E141" s="11">
        <f>StdO_Customers_Residential!E141+StdO_Customers_Small_Commercial!E141+StdO_Customers_Lighting!E141</f>
        <v>59793</v>
      </c>
      <c r="F141" s="11">
        <f>StdO_Customers_Residential!F141+StdO_Customers_Small_Commercial!F141+StdO_Customers_Lighting!F141</f>
        <v>63506</v>
      </c>
      <c r="G141" s="11">
        <f>StdO_Customers_Residential!G141+StdO_Customers_Small_Commercial!G141+StdO_Customers_Lighting!G141</f>
        <v>72070</v>
      </c>
      <c r="H141" s="11">
        <f>StdO_Customers_Residential!H141+StdO_Customers_Small_Commercial!H141+StdO_Customers_Lighting!H141</f>
        <v>74452</v>
      </c>
      <c r="I141" s="11">
        <f>StdO_Customers_Residential!I141+StdO_Customers_Small_Commercial!I141+StdO_Customers_Lighting!I141</f>
        <v>59258</v>
      </c>
      <c r="J141" s="11">
        <f>StdO_Customers_Residential!J141+StdO_Customers_Small_Commercial!J141+StdO_Customers_Lighting!J141</f>
        <v>40318</v>
      </c>
      <c r="K141" s="11">
        <f>StdO_Customers_Residential!K141+StdO_Customers_Small_Commercial!K141+StdO_Customers_Lighting!K141</f>
        <v>30810</v>
      </c>
      <c r="L141" s="11">
        <f>StdO_Customers_Residential!L141+StdO_Customers_Small_Commercial!L141+StdO_Customers_Lighting!L141</f>
        <v>25911</v>
      </c>
      <c r="M141" s="11">
        <f>StdO_Customers_Residential!M141+StdO_Customers_Small_Commercial!M141+StdO_Customers_Lighting!M141</f>
        <v>23507</v>
      </c>
      <c r="N141" s="11">
        <f>StdO_Customers_Residential!N141+StdO_Customers_Small_Commercial!N141+StdO_Customers_Lighting!N141</f>
        <v>25961</v>
      </c>
      <c r="O141" s="11">
        <f>StdO_Customers_Residential!O141+StdO_Customers_Small_Commercial!O141+StdO_Customers_Lighting!O141</f>
        <v>25807</v>
      </c>
      <c r="P141" s="11">
        <f>StdO_Customers_Residential!P141+StdO_Customers_Small_Commercial!P141+StdO_Customers_Lighting!P141</f>
        <v>24895</v>
      </c>
      <c r="Q141" s="11">
        <f>StdO_Customers_Residential!Q141+StdO_Customers_Small_Commercial!Q141+StdO_Customers_Lighting!Q141</f>
        <v>28586</v>
      </c>
      <c r="R141" s="11">
        <f>StdO_Customers_Residential!R141+StdO_Customers_Small_Commercial!R141+StdO_Customers_Lighting!R141</f>
        <v>39746</v>
      </c>
      <c r="S141" s="11">
        <f>StdO_Customers_Residential!S141+StdO_Customers_Small_Commercial!S141+StdO_Customers_Lighting!S141</f>
        <v>58955</v>
      </c>
      <c r="T141" s="11">
        <f>StdO_Customers_Residential!T141+StdO_Customers_Small_Commercial!T141+StdO_Customers_Lighting!T141</f>
        <v>80714</v>
      </c>
      <c r="U141" s="11">
        <f>StdO_Customers_Residential!U141+StdO_Customers_Small_Commercial!U141+StdO_Customers_Lighting!U141</f>
        <v>93003</v>
      </c>
      <c r="V141" s="11">
        <f>StdO_Customers_Residential!V141+StdO_Customers_Small_Commercial!V141+StdO_Customers_Lighting!V141</f>
        <v>96062</v>
      </c>
      <c r="W141" s="11">
        <f>StdO_Customers_Residential!W141+StdO_Customers_Small_Commercial!W141+StdO_Customers_Lighting!W141</f>
        <v>88397</v>
      </c>
      <c r="X141" s="11">
        <f>StdO_Customers_Residential!X141+StdO_Customers_Small_Commercial!X141+StdO_Customers_Lighting!X141</f>
        <v>73294</v>
      </c>
      <c r="Y141" s="11">
        <f>StdO_Customers_Residential!Y141+StdO_Customers_Small_Commercial!Y141+StdO_Customers_Lighting!Y141</f>
        <v>63171</v>
      </c>
      <c r="Z141" s="11">
        <f>StdO_Customers_Residential!Z141+StdO_Customers_Small_Commercial!Z141+StdO_Customers_Lighting!Z141</f>
        <v>0</v>
      </c>
      <c r="AA141" s="2">
        <f>IFERROR(INDEX('Holiday Schedule'!$D$3:$D$24,MATCH(Total_StdO_Customers!A141,'Holiday Schedule'!$C$3:$C$24,0)),0)</f>
        <v>0</v>
      </c>
      <c r="AB141" s="2">
        <f t="shared" si="16"/>
        <v>3</v>
      </c>
      <c r="AC141" s="2">
        <f t="shared" si="17"/>
        <v>815224</v>
      </c>
      <c r="AD141" s="5">
        <f t="shared" si="18"/>
        <v>513518</v>
      </c>
      <c r="AE141" s="5">
        <f t="shared" si="19"/>
        <v>1328742</v>
      </c>
      <c r="AG141" s="2">
        <f t="shared" si="20"/>
        <v>5</v>
      </c>
      <c r="AH141" s="2">
        <f t="shared" si="21"/>
        <v>2025</v>
      </c>
      <c r="AJ141" s="5">
        <f t="shared" si="22"/>
        <v>96062</v>
      </c>
      <c r="AK141" s="2">
        <f t="shared" si="23"/>
        <v>21</v>
      </c>
    </row>
    <row r="142" spans="1:37">
      <c r="A142" s="4">
        <v>45791</v>
      </c>
      <c r="B142" s="11">
        <f>StdO_Customers_Residential!B142+StdO_Customers_Small_Commercial!B142+StdO_Customers_Lighting!B142</f>
        <v>57946</v>
      </c>
      <c r="C142" s="11">
        <f>StdO_Customers_Residential!C142+StdO_Customers_Small_Commercial!C142+StdO_Customers_Lighting!C142</f>
        <v>55429</v>
      </c>
      <c r="D142" s="11">
        <f>StdO_Customers_Residential!D142+StdO_Customers_Small_Commercial!D142+StdO_Customers_Lighting!D142</f>
        <v>54506</v>
      </c>
      <c r="E142" s="11">
        <f>StdO_Customers_Residential!E142+StdO_Customers_Small_Commercial!E142+StdO_Customers_Lighting!E142</f>
        <v>55708</v>
      </c>
      <c r="F142" s="11">
        <f>StdO_Customers_Residential!F142+StdO_Customers_Small_Commercial!F142+StdO_Customers_Lighting!F142</f>
        <v>59339</v>
      </c>
      <c r="G142" s="11">
        <f>StdO_Customers_Residential!G142+StdO_Customers_Small_Commercial!G142+StdO_Customers_Lighting!G142</f>
        <v>66856</v>
      </c>
      <c r="H142" s="11">
        <f>StdO_Customers_Residential!H142+StdO_Customers_Small_Commercial!H142+StdO_Customers_Lighting!H142</f>
        <v>71467</v>
      </c>
      <c r="I142" s="11">
        <f>StdO_Customers_Residential!I142+StdO_Customers_Small_Commercial!I142+StdO_Customers_Lighting!I142</f>
        <v>57557</v>
      </c>
      <c r="J142" s="11">
        <f>StdO_Customers_Residential!J142+StdO_Customers_Small_Commercial!J142+StdO_Customers_Lighting!J142</f>
        <v>40132</v>
      </c>
      <c r="K142" s="11">
        <f>StdO_Customers_Residential!K142+StdO_Customers_Small_Commercial!K142+StdO_Customers_Lighting!K142</f>
        <v>30914</v>
      </c>
      <c r="L142" s="11">
        <f>StdO_Customers_Residential!L142+StdO_Customers_Small_Commercial!L142+StdO_Customers_Lighting!L142</f>
        <v>26430</v>
      </c>
      <c r="M142" s="11">
        <f>StdO_Customers_Residential!M142+StdO_Customers_Small_Commercial!M142+StdO_Customers_Lighting!M142</f>
        <v>24092</v>
      </c>
      <c r="N142" s="11">
        <f>StdO_Customers_Residential!N142+StdO_Customers_Small_Commercial!N142+StdO_Customers_Lighting!N142</f>
        <v>24745</v>
      </c>
      <c r="O142" s="11">
        <f>StdO_Customers_Residential!O142+StdO_Customers_Small_Commercial!O142+StdO_Customers_Lighting!O142</f>
        <v>24435</v>
      </c>
      <c r="P142" s="11">
        <f>StdO_Customers_Residential!P142+StdO_Customers_Small_Commercial!P142+StdO_Customers_Lighting!P142</f>
        <v>25081</v>
      </c>
      <c r="Q142" s="11">
        <f>StdO_Customers_Residential!Q142+StdO_Customers_Small_Commercial!Q142+StdO_Customers_Lighting!Q142</f>
        <v>29363</v>
      </c>
      <c r="R142" s="11">
        <f>StdO_Customers_Residential!R142+StdO_Customers_Small_Commercial!R142+StdO_Customers_Lighting!R142</f>
        <v>40791</v>
      </c>
      <c r="S142" s="11">
        <f>StdO_Customers_Residential!S142+StdO_Customers_Small_Commercial!S142+StdO_Customers_Lighting!S142</f>
        <v>59758</v>
      </c>
      <c r="T142" s="11">
        <f>StdO_Customers_Residential!T142+StdO_Customers_Small_Commercial!T142+StdO_Customers_Lighting!T142</f>
        <v>80622</v>
      </c>
      <c r="U142" s="11">
        <f>StdO_Customers_Residential!U142+StdO_Customers_Small_Commercial!U142+StdO_Customers_Lighting!U142</f>
        <v>92027</v>
      </c>
      <c r="V142" s="11">
        <f>StdO_Customers_Residential!V142+StdO_Customers_Small_Commercial!V142+StdO_Customers_Lighting!V142</f>
        <v>95266</v>
      </c>
      <c r="W142" s="11">
        <f>StdO_Customers_Residential!W142+StdO_Customers_Small_Commercial!W142+StdO_Customers_Lighting!W142</f>
        <v>85901</v>
      </c>
      <c r="X142" s="11">
        <f>StdO_Customers_Residential!X142+StdO_Customers_Small_Commercial!X142+StdO_Customers_Lighting!X142</f>
        <v>72762</v>
      </c>
      <c r="Y142" s="11">
        <f>StdO_Customers_Residential!Y142+StdO_Customers_Small_Commercial!Y142+StdO_Customers_Lighting!Y142</f>
        <v>62947</v>
      </c>
      <c r="Z142" s="11">
        <f>StdO_Customers_Residential!Z142+StdO_Customers_Small_Commercial!Z142+StdO_Customers_Lighting!Z142</f>
        <v>0</v>
      </c>
      <c r="AA142" s="2">
        <f>IFERROR(INDEX('Holiday Schedule'!$D$3:$D$24,MATCH(Total_StdO_Customers!A142,'Holiday Schedule'!$C$3:$C$24,0)),0)</f>
        <v>0</v>
      </c>
      <c r="AB142" s="2">
        <f t="shared" si="16"/>
        <v>4</v>
      </c>
      <c r="AC142" s="2">
        <f t="shared" si="17"/>
        <v>809876</v>
      </c>
      <c r="AD142" s="5">
        <f t="shared" si="18"/>
        <v>484198</v>
      </c>
      <c r="AE142" s="5">
        <f t="shared" si="19"/>
        <v>1294074</v>
      </c>
      <c r="AG142" s="2">
        <f t="shared" si="20"/>
        <v>5</v>
      </c>
      <c r="AH142" s="2">
        <f t="shared" si="21"/>
        <v>2025</v>
      </c>
      <c r="AJ142" s="5">
        <f t="shared" si="22"/>
        <v>95266</v>
      </c>
      <c r="AK142" s="2">
        <f t="shared" si="23"/>
        <v>21</v>
      </c>
    </row>
    <row r="143" spans="1:37">
      <c r="A143" s="4">
        <v>45792</v>
      </c>
      <c r="B143" s="11">
        <f>StdO_Customers_Residential!B143+StdO_Customers_Small_Commercial!B143+StdO_Customers_Lighting!B143</f>
        <v>57361</v>
      </c>
      <c r="C143" s="11">
        <f>StdO_Customers_Residential!C143+StdO_Customers_Small_Commercial!C143+StdO_Customers_Lighting!C143</f>
        <v>53818</v>
      </c>
      <c r="D143" s="11">
        <f>StdO_Customers_Residential!D143+StdO_Customers_Small_Commercial!D143+StdO_Customers_Lighting!D143</f>
        <v>52458</v>
      </c>
      <c r="E143" s="11">
        <f>StdO_Customers_Residential!E143+StdO_Customers_Small_Commercial!E143+StdO_Customers_Lighting!E143</f>
        <v>53326</v>
      </c>
      <c r="F143" s="11">
        <f>StdO_Customers_Residential!F143+StdO_Customers_Small_Commercial!F143+StdO_Customers_Lighting!F143</f>
        <v>56334</v>
      </c>
      <c r="G143" s="11">
        <f>StdO_Customers_Residential!G143+StdO_Customers_Small_Commercial!G143+StdO_Customers_Lighting!G143</f>
        <v>63359</v>
      </c>
      <c r="H143" s="11">
        <f>StdO_Customers_Residential!H143+StdO_Customers_Small_Commercial!H143+StdO_Customers_Lighting!H143</f>
        <v>67410</v>
      </c>
      <c r="I143" s="11">
        <f>StdO_Customers_Residential!I143+StdO_Customers_Small_Commercial!I143+StdO_Customers_Lighting!I143</f>
        <v>57458</v>
      </c>
      <c r="J143" s="11">
        <f>StdO_Customers_Residential!J143+StdO_Customers_Small_Commercial!J143+StdO_Customers_Lighting!J143</f>
        <v>46126</v>
      </c>
      <c r="K143" s="11">
        <f>StdO_Customers_Residential!K143+StdO_Customers_Small_Commercial!K143+StdO_Customers_Lighting!K143</f>
        <v>45537</v>
      </c>
      <c r="L143" s="11">
        <f>StdO_Customers_Residential!L143+StdO_Customers_Small_Commercial!L143+StdO_Customers_Lighting!L143</f>
        <v>36733</v>
      </c>
      <c r="M143" s="11">
        <f>StdO_Customers_Residential!M143+StdO_Customers_Small_Commercial!M143+StdO_Customers_Lighting!M143</f>
        <v>31538</v>
      </c>
      <c r="N143" s="11">
        <f>StdO_Customers_Residential!N143+StdO_Customers_Small_Commercial!N143+StdO_Customers_Lighting!N143</f>
        <v>29964</v>
      </c>
      <c r="O143" s="11">
        <f>StdO_Customers_Residential!O143+StdO_Customers_Small_Commercial!O143+StdO_Customers_Lighting!O143</f>
        <v>29370</v>
      </c>
      <c r="P143" s="11">
        <f>StdO_Customers_Residential!P143+StdO_Customers_Small_Commercial!P143+StdO_Customers_Lighting!P143</f>
        <v>29391</v>
      </c>
      <c r="Q143" s="11">
        <f>StdO_Customers_Residential!Q143+StdO_Customers_Small_Commercial!Q143+StdO_Customers_Lighting!Q143</f>
        <v>40162</v>
      </c>
      <c r="R143" s="11">
        <f>StdO_Customers_Residential!R143+StdO_Customers_Small_Commercial!R143+StdO_Customers_Lighting!R143</f>
        <v>51843</v>
      </c>
      <c r="S143" s="11">
        <f>StdO_Customers_Residential!S143+StdO_Customers_Small_Commercial!S143+StdO_Customers_Lighting!S143</f>
        <v>67442</v>
      </c>
      <c r="T143" s="11">
        <f>StdO_Customers_Residential!T143+StdO_Customers_Small_Commercial!T143+StdO_Customers_Lighting!T143</f>
        <v>86457</v>
      </c>
      <c r="U143" s="11">
        <f>StdO_Customers_Residential!U143+StdO_Customers_Small_Commercial!U143+StdO_Customers_Lighting!U143</f>
        <v>95411</v>
      </c>
      <c r="V143" s="11">
        <f>StdO_Customers_Residential!V143+StdO_Customers_Small_Commercial!V143+StdO_Customers_Lighting!V143</f>
        <v>98586</v>
      </c>
      <c r="W143" s="11">
        <f>StdO_Customers_Residential!W143+StdO_Customers_Small_Commercial!W143+StdO_Customers_Lighting!W143</f>
        <v>88012</v>
      </c>
      <c r="X143" s="11">
        <f>StdO_Customers_Residential!X143+StdO_Customers_Small_Commercial!X143+StdO_Customers_Lighting!X143</f>
        <v>75480</v>
      </c>
      <c r="Y143" s="11">
        <f>StdO_Customers_Residential!Y143+StdO_Customers_Small_Commercial!Y143+StdO_Customers_Lighting!Y143</f>
        <v>63861</v>
      </c>
      <c r="Z143" s="11">
        <f>StdO_Customers_Residential!Z143+StdO_Customers_Small_Commercial!Z143+StdO_Customers_Lighting!Z143</f>
        <v>0</v>
      </c>
      <c r="AA143" s="2">
        <f>IFERROR(INDEX('Holiday Schedule'!$D$3:$D$24,MATCH(Total_StdO_Customers!A143,'Holiday Schedule'!$C$3:$C$24,0)),0)</f>
        <v>0</v>
      </c>
      <c r="AB143" s="2">
        <f t="shared" si="16"/>
        <v>5</v>
      </c>
      <c r="AC143" s="2">
        <f t="shared" si="17"/>
        <v>909510</v>
      </c>
      <c r="AD143" s="5">
        <f t="shared" si="18"/>
        <v>467927</v>
      </c>
      <c r="AE143" s="5">
        <f t="shared" si="19"/>
        <v>1377437</v>
      </c>
      <c r="AG143" s="2">
        <f t="shared" si="20"/>
        <v>5</v>
      </c>
      <c r="AH143" s="2">
        <f t="shared" si="21"/>
        <v>2025</v>
      </c>
      <c r="AJ143" s="5">
        <f t="shared" si="22"/>
        <v>98586</v>
      </c>
      <c r="AK143" s="2">
        <f t="shared" si="23"/>
        <v>21</v>
      </c>
    </row>
    <row r="144" spans="1:37">
      <c r="A144" s="4">
        <v>45793</v>
      </c>
      <c r="B144" s="11">
        <f>StdO_Customers_Residential!B144+StdO_Customers_Small_Commercial!B144+StdO_Customers_Lighting!B144</f>
        <v>58391</v>
      </c>
      <c r="C144" s="11">
        <f>StdO_Customers_Residential!C144+StdO_Customers_Small_Commercial!C144+StdO_Customers_Lighting!C144</f>
        <v>54942</v>
      </c>
      <c r="D144" s="11">
        <f>StdO_Customers_Residential!D144+StdO_Customers_Small_Commercial!D144+StdO_Customers_Lighting!D144</f>
        <v>53618</v>
      </c>
      <c r="E144" s="11">
        <f>StdO_Customers_Residential!E144+StdO_Customers_Small_Commercial!E144+StdO_Customers_Lighting!E144</f>
        <v>53241</v>
      </c>
      <c r="F144" s="11">
        <f>StdO_Customers_Residential!F144+StdO_Customers_Small_Commercial!F144+StdO_Customers_Lighting!F144</f>
        <v>56602</v>
      </c>
      <c r="G144" s="11">
        <f>StdO_Customers_Residential!G144+StdO_Customers_Small_Commercial!G144+StdO_Customers_Lighting!G144</f>
        <v>63469</v>
      </c>
      <c r="H144" s="11">
        <f>StdO_Customers_Residential!H144+StdO_Customers_Small_Commercial!H144+StdO_Customers_Lighting!H144</f>
        <v>72507</v>
      </c>
      <c r="I144" s="11">
        <f>StdO_Customers_Residential!I144+StdO_Customers_Small_Commercial!I144+StdO_Customers_Lighting!I144</f>
        <v>74794</v>
      </c>
      <c r="J144" s="11">
        <f>StdO_Customers_Residential!J144+StdO_Customers_Small_Commercial!J144+StdO_Customers_Lighting!J144</f>
        <v>65847</v>
      </c>
      <c r="K144" s="11">
        <f>StdO_Customers_Residential!K144+StdO_Customers_Small_Commercial!K144+StdO_Customers_Lighting!K144</f>
        <v>58789</v>
      </c>
      <c r="L144" s="11">
        <f>StdO_Customers_Residential!L144+StdO_Customers_Small_Commercial!L144+StdO_Customers_Lighting!L144</f>
        <v>48647</v>
      </c>
      <c r="M144" s="11">
        <f>StdO_Customers_Residential!M144+StdO_Customers_Small_Commercial!M144+StdO_Customers_Lighting!M144</f>
        <v>38886</v>
      </c>
      <c r="N144" s="11">
        <f>StdO_Customers_Residential!N144+StdO_Customers_Small_Commercial!N144+StdO_Customers_Lighting!N144</f>
        <v>37092</v>
      </c>
      <c r="O144" s="11">
        <f>StdO_Customers_Residential!O144+StdO_Customers_Small_Commercial!O144+StdO_Customers_Lighting!O144</f>
        <v>39516</v>
      </c>
      <c r="P144" s="11">
        <f>StdO_Customers_Residential!P144+StdO_Customers_Small_Commercial!P144+StdO_Customers_Lighting!P144</f>
        <v>43259</v>
      </c>
      <c r="Q144" s="11">
        <f>StdO_Customers_Residential!Q144+StdO_Customers_Small_Commercial!Q144+StdO_Customers_Lighting!Q144</f>
        <v>55247</v>
      </c>
      <c r="R144" s="11">
        <f>StdO_Customers_Residential!R144+StdO_Customers_Small_Commercial!R144+StdO_Customers_Lighting!R144</f>
        <v>60117</v>
      </c>
      <c r="S144" s="11">
        <f>StdO_Customers_Residential!S144+StdO_Customers_Small_Commercial!S144+StdO_Customers_Lighting!S144</f>
        <v>78920</v>
      </c>
      <c r="T144" s="11">
        <f>StdO_Customers_Residential!T144+StdO_Customers_Small_Commercial!T144+StdO_Customers_Lighting!T144</f>
        <v>90279</v>
      </c>
      <c r="U144" s="11">
        <f>StdO_Customers_Residential!U144+StdO_Customers_Small_Commercial!U144+StdO_Customers_Lighting!U144</f>
        <v>95207</v>
      </c>
      <c r="V144" s="11">
        <f>StdO_Customers_Residential!V144+StdO_Customers_Small_Commercial!V144+StdO_Customers_Lighting!V144</f>
        <v>97556</v>
      </c>
      <c r="W144" s="11">
        <f>StdO_Customers_Residential!W144+StdO_Customers_Small_Commercial!W144+StdO_Customers_Lighting!W144</f>
        <v>89431</v>
      </c>
      <c r="X144" s="11">
        <f>StdO_Customers_Residential!X144+StdO_Customers_Small_Commercial!X144+StdO_Customers_Lighting!X144</f>
        <v>76527</v>
      </c>
      <c r="Y144" s="11">
        <f>StdO_Customers_Residential!Y144+StdO_Customers_Small_Commercial!Y144+StdO_Customers_Lighting!Y144</f>
        <v>65836</v>
      </c>
      <c r="Z144" s="11">
        <f>StdO_Customers_Residential!Z144+StdO_Customers_Small_Commercial!Z144+StdO_Customers_Lighting!Z144</f>
        <v>0</v>
      </c>
      <c r="AA144" s="2">
        <f>IFERROR(INDEX('Holiday Schedule'!$D$3:$D$24,MATCH(Total_StdO_Customers!A144,'Holiday Schedule'!$C$3:$C$24,0)),0)</f>
        <v>0</v>
      </c>
      <c r="AB144" s="2">
        <f t="shared" si="16"/>
        <v>6</v>
      </c>
      <c r="AC144" s="2">
        <f t="shared" si="17"/>
        <v>1050114</v>
      </c>
      <c r="AD144" s="5">
        <f t="shared" si="18"/>
        <v>478606</v>
      </c>
      <c r="AE144" s="5">
        <f t="shared" si="19"/>
        <v>1528720</v>
      </c>
      <c r="AG144" s="2">
        <f t="shared" si="20"/>
        <v>5</v>
      </c>
      <c r="AH144" s="2">
        <f t="shared" si="21"/>
        <v>2025</v>
      </c>
      <c r="AJ144" s="5">
        <f t="shared" si="22"/>
        <v>97556</v>
      </c>
      <c r="AK144" s="2">
        <f t="shared" si="23"/>
        <v>21</v>
      </c>
    </row>
    <row r="145" spans="1:37">
      <c r="A145" s="4">
        <v>45794</v>
      </c>
      <c r="B145" s="11">
        <f>StdO_Customers_Residential!B145+StdO_Customers_Small_Commercial!B145+StdO_Customers_Lighting!B145</f>
        <v>60055</v>
      </c>
      <c r="C145" s="11">
        <f>StdO_Customers_Residential!C145+StdO_Customers_Small_Commercial!C145+StdO_Customers_Lighting!C145</f>
        <v>56990</v>
      </c>
      <c r="D145" s="11">
        <f>StdO_Customers_Residential!D145+StdO_Customers_Small_Commercial!D145+StdO_Customers_Lighting!D145</f>
        <v>54494</v>
      </c>
      <c r="E145" s="11">
        <f>StdO_Customers_Residential!E145+StdO_Customers_Small_Commercial!E145+StdO_Customers_Lighting!E145</f>
        <v>54211</v>
      </c>
      <c r="F145" s="11">
        <f>StdO_Customers_Residential!F145+StdO_Customers_Small_Commercial!F145+StdO_Customers_Lighting!F145</f>
        <v>55891</v>
      </c>
      <c r="G145" s="11">
        <f>StdO_Customers_Residential!G145+StdO_Customers_Small_Commercial!G145+StdO_Customers_Lighting!G145</f>
        <v>59355</v>
      </c>
      <c r="H145" s="11">
        <f>StdO_Customers_Residential!H145+StdO_Customers_Small_Commercial!H145+StdO_Customers_Lighting!H145</f>
        <v>66025</v>
      </c>
      <c r="I145" s="11">
        <f>StdO_Customers_Residential!I145+StdO_Customers_Small_Commercial!I145+StdO_Customers_Lighting!I145</f>
        <v>73102</v>
      </c>
      <c r="J145" s="11">
        <f>StdO_Customers_Residential!J145+StdO_Customers_Small_Commercial!J145+StdO_Customers_Lighting!J145</f>
        <v>76468</v>
      </c>
      <c r="K145" s="11">
        <f>StdO_Customers_Residential!K145+StdO_Customers_Small_Commercial!K145+StdO_Customers_Lighting!K145</f>
        <v>77413</v>
      </c>
      <c r="L145" s="11">
        <f>StdO_Customers_Residential!L145+StdO_Customers_Small_Commercial!L145+StdO_Customers_Lighting!L145</f>
        <v>76691</v>
      </c>
      <c r="M145" s="11">
        <f>StdO_Customers_Residential!M145+StdO_Customers_Small_Commercial!M145+StdO_Customers_Lighting!M145</f>
        <v>76176</v>
      </c>
      <c r="N145" s="11">
        <f>StdO_Customers_Residential!N145+StdO_Customers_Small_Commercial!N145+StdO_Customers_Lighting!N145</f>
        <v>73599</v>
      </c>
      <c r="O145" s="11">
        <f>StdO_Customers_Residential!O145+StdO_Customers_Small_Commercial!O145+StdO_Customers_Lighting!O145</f>
        <v>73382</v>
      </c>
      <c r="P145" s="11">
        <f>StdO_Customers_Residential!P145+StdO_Customers_Small_Commercial!P145+StdO_Customers_Lighting!P145</f>
        <v>75049</v>
      </c>
      <c r="Q145" s="11">
        <f>StdO_Customers_Residential!Q145+StdO_Customers_Small_Commercial!Q145+StdO_Customers_Lighting!Q145</f>
        <v>80549</v>
      </c>
      <c r="R145" s="11">
        <f>StdO_Customers_Residential!R145+StdO_Customers_Small_Commercial!R145+StdO_Customers_Lighting!R145</f>
        <v>86936</v>
      </c>
      <c r="S145" s="11">
        <f>StdO_Customers_Residential!S145+StdO_Customers_Small_Commercial!S145+StdO_Customers_Lighting!S145</f>
        <v>92833</v>
      </c>
      <c r="T145" s="11">
        <f>StdO_Customers_Residential!T145+StdO_Customers_Small_Commercial!T145+StdO_Customers_Lighting!T145</f>
        <v>97050</v>
      </c>
      <c r="U145" s="11">
        <f>StdO_Customers_Residential!U145+StdO_Customers_Small_Commercial!U145+StdO_Customers_Lighting!U145</f>
        <v>98163</v>
      </c>
      <c r="V145" s="11">
        <f>StdO_Customers_Residential!V145+StdO_Customers_Small_Commercial!V145+StdO_Customers_Lighting!V145</f>
        <v>96223</v>
      </c>
      <c r="W145" s="11">
        <f>StdO_Customers_Residential!W145+StdO_Customers_Small_Commercial!W145+StdO_Customers_Lighting!W145</f>
        <v>86915</v>
      </c>
      <c r="X145" s="11">
        <f>StdO_Customers_Residential!X145+StdO_Customers_Small_Commercial!X145+StdO_Customers_Lighting!X145</f>
        <v>76274</v>
      </c>
      <c r="Y145" s="11">
        <f>StdO_Customers_Residential!Y145+StdO_Customers_Small_Commercial!Y145+StdO_Customers_Lighting!Y145</f>
        <v>65389</v>
      </c>
      <c r="Z145" s="11">
        <f>StdO_Customers_Residential!Z145+StdO_Customers_Small_Commercial!Z145+StdO_Customers_Lighting!Z145</f>
        <v>0</v>
      </c>
      <c r="AA145" s="2">
        <f>IFERROR(INDEX('Holiday Schedule'!$D$3:$D$24,MATCH(Total_StdO_Customers!A145,'Holiday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1789233</v>
      </c>
      <c r="AE145" s="5">
        <f t="shared" si="19"/>
        <v>1789233</v>
      </c>
      <c r="AG145" s="2">
        <f t="shared" si="20"/>
        <v>5</v>
      </c>
      <c r="AH145" s="2">
        <f t="shared" si="21"/>
        <v>2025</v>
      </c>
      <c r="AJ145" s="5">
        <f t="shared" si="22"/>
        <v>98163</v>
      </c>
      <c r="AK145" s="2">
        <f t="shared" si="23"/>
        <v>20</v>
      </c>
    </row>
    <row r="146" spans="1:37">
      <c r="A146" s="4">
        <v>45795</v>
      </c>
      <c r="B146" s="11">
        <f>StdO_Customers_Residential!B146+StdO_Customers_Small_Commercial!B146+StdO_Customers_Lighting!B146</f>
        <v>60740</v>
      </c>
      <c r="C146" s="11">
        <f>StdO_Customers_Residential!C146+StdO_Customers_Small_Commercial!C146+StdO_Customers_Lighting!C146</f>
        <v>57885</v>
      </c>
      <c r="D146" s="11">
        <f>StdO_Customers_Residential!D146+StdO_Customers_Small_Commercial!D146+StdO_Customers_Lighting!D146</f>
        <v>55568</v>
      </c>
      <c r="E146" s="11">
        <f>StdO_Customers_Residential!E146+StdO_Customers_Small_Commercial!E146+StdO_Customers_Lighting!E146</f>
        <v>54477</v>
      </c>
      <c r="F146" s="11">
        <f>StdO_Customers_Residential!F146+StdO_Customers_Small_Commercial!F146+StdO_Customers_Lighting!F146</f>
        <v>55676</v>
      </c>
      <c r="G146" s="11">
        <f>StdO_Customers_Residential!G146+StdO_Customers_Small_Commercial!G146+StdO_Customers_Lighting!G146</f>
        <v>59564</v>
      </c>
      <c r="H146" s="11">
        <f>StdO_Customers_Residential!H146+StdO_Customers_Small_Commercial!H146+StdO_Customers_Lighting!H146</f>
        <v>65793</v>
      </c>
      <c r="I146" s="11">
        <f>StdO_Customers_Residential!I146+StdO_Customers_Small_Commercial!I146+StdO_Customers_Lighting!I146</f>
        <v>71168</v>
      </c>
      <c r="J146" s="11">
        <f>StdO_Customers_Residential!J146+StdO_Customers_Small_Commercial!J146+StdO_Customers_Lighting!J146</f>
        <v>73837</v>
      </c>
      <c r="K146" s="11">
        <f>StdO_Customers_Residential!K146+StdO_Customers_Small_Commercial!K146+StdO_Customers_Lighting!K146</f>
        <v>75478</v>
      </c>
      <c r="L146" s="11">
        <f>StdO_Customers_Residential!L146+StdO_Customers_Small_Commercial!L146+StdO_Customers_Lighting!L146</f>
        <v>68906</v>
      </c>
      <c r="M146" s="11">
        <f>StdO_Customers_Residential!M146+StdO_Customers_Small_Commercial!M146+StdO_Customers_Lighting!M146</f>
        <v>63286</v>
      </c>
      <c r="N146" s="11">
        <f>StdO_Customers_Residential!N146+StdO_Customers_Small_Commercial!N146+StdO_Customers_Lighting!N146</f>
        <v>60392</v>
      </c>
      <c r="O146" s="11">
        <f>StdO_Customers_Residential!O146+StdO_Customers_Small_Commercial!O146+StdO_Customers_Lighting!O146</f>
        <v>64513</v>
      </c>
      <c r="P146" s="11">
        <f>StdO_Customers_Residential!P146+StdO_Customers_Small_Commercial!P146+StdO_Customers_Lighting!P146</f>
        <v>63366</v>
      </c>
      <c r="Q146" s="11">
        <f>StdO_Customers_Residential!Q146+StdO_Customers_Small_Commercial!Q146+StdO_Customers_Lighting!Q146</f>
        <v>61220</v>
      </c>
      <c r="R146" s="11">
        <f>StdO_Customers_Residential!R146+StdO_Customers_Small_Commercial!R146+StdO_Customers_Lighting!R146</f>
        <v>70748</v>
      </c>
      <c r="S146" s="11">
        <f>StdO_Customers_Residential!S146+StdO_Customers_Small_Commercial!S146+StdO_Customers_Lighting!S146</f>
        <v>82400</v>
      </c>
      <c r="T146" s="11">
        <f>StdO_Customers_Residential!T146+StdO_Customers_Small_Commercial!T146+StdO_Customers_Lighting!T146</f>
        <v>92528</v>
      </c>
      <c r="U146" s="11">
        <f>StdO_Customers_Residential!U146+StdO_Customers_Small_Commercial!U146+StdO_Customers_Lighting!U146</f>
        <v>98834</v>
      </c>
      <c r="V146" s="11">
        <f>StdO_Customers_Residential!V146+StdO_Customers_Small_Commercial!V146+StdO_Customers_Lighting!V146</f>
        <v>99978</v>
      </c>
      <c r="W146" s="11">
        <f>StdO_Customers_Residential!W146+StdO_Customers_Small_Commercial!W146+StdO_Customers_Lighting!W146</f>
        <v>88334</v>
      </c>
      <c r="X146" s="11">
        <f>StdO_Customers_Residential!X146+StdO_Customers_Small_Commercial!X146+StdO_Customers_Lighting!X146</f>
        <v>74903</v>
      </c>
      <c r="Y146" s="11">
        <f>StdO_Customers_Residential!Y146+StdO_Customers_Small_Commercial!Y146+StdO_Customers_Lighting!Y146</f>
        <v>65076</v>
      </c>
      <c r="Z146" s="11">
        <f>StdO_Customers_Residential!Z146+StdO_Customers_Small_Commercial!Z146+StdO_Customers_Lighting!Z146</f>
        <v>0</v>
      </c>
      <c r="AA146" s="2">
        <f>IFERROR(INDEX('Holiday Schedule'!$D$3:$D$24,MATCH(Total_StdO_Customers!A146,'Holiday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1684670</v>
      </c>
      <c r="AE146" s="5">
        <f t="shared" si="19"/>
        <v>1684670</v>
      </c>
      <c r="AG146" s="2">
        <f t="shared" si="20"/>
        <v>5</v>
      </c>
      <c r="AH146" s="2">
        <f t="shared" si="21"/>
        <v>2025</v>
      </c>
      <c r="AJ146" s="5">
        <f t="shared" si="22"/>
        <v>99978</v>
      </c>
      <c r="AK146" s="2">
        <f t="shared" si="23"/>
        <v>21</v>
      </c>
    </row>
    <row r="147" spans="1:37">
      <c r="A147" s="4">
        <v>45796</v>
      </c>
      <c r="B147" s="11">
        <f>StdO_Customers_Residential!B147+StdO_Customers_Small_Commercial!B147+StdO_Customers_Lighting!B147</f>
        <v>58013</v>
      </c>
      <c r="C147" s="11">
        <f>StdO_Customers_Residential!C147+StdO_Customers_Small_Commercial!C147+StdO_Customers_Lighting!C147</f>
        <v>54087</v>
      </c>
      <c r="D147" s="11">
        <f>StdO_Customers_Residential!D147+StdO_Customers_Small_Commercial!D147+StdO_Customers_Lighting!D147</f>
        <v>53938</v>
      </c>
      <c r="E147" s="11">
        <f>StdO_Customers_Residential!E147+StdO_Customers_Small_Commercial!E147+StdO_Customers_Lighting!E147</f>
        <v>54483</v>
      </c>
      <c r="F147" s="11">
        <f>StdO_Customers_Residential!F147+StdO_Customers_Small_Commercial!F147+StdO_Customers_Lighting!F147</f>
        <v>57850</v>
      </c>
      <c r="G147" s="11">
        <f>StdO_Customers_Residential!G147+StdO_Customers_Small_Commercial!G147+StdO_Customers_Lighting!G147</f>
        <v>65728</v>
      </c>
      <c r="H147" s="11">
        <f>StdO_Customers_Residential!H147+StdO_Customers_Small_Commercial!H147+StdO_Customers_Lighting!H147</f>
        <v>77384</v>
      </c>
      <c r="I147" s="11">
        <f>StdO_Customers_Residential!I147+StdO_Customers_Small_Commercial!I147+StdO_Customers_Lighting!I147</f>
        <v>80076</v>
      </c>
      <c r="J147" s="11">
        <f>StdO_Customers_Residential!J147+StdO_Customers_Small_Commercial!J147+StdO_Customers_Lighting!J147</f>
        <v>75799</v>
      </c>
      <c r="K147" s="11">
        <f>StdO_Customers_Residential!K147+StdO_Customers_Small_Commercial!K147+StdO_Customers_Lighting!K147</f>
        <v>75677</v>
      </c>
      <c r="L147" s="11">
        <f>StdO_Customers_Residential!L147+StdO_Customers_Small_Commercial!L147+StdO_Customers_Lighting!L147</f>
        <v>73002</v>
      </c>
      <c r="M147" s="11">
        <f>StdO_Customers_Residential!M147+StdO_Customers_Small_Commercial!M147+StdO_Customers_Lighting!M147</f>
        <v>69924</v>
      </c>
      <c r="N147" s="11">
        <f>StdO_Customers_Residential!N147+StdO_Customers_Small_Commercial!N147+StdO_Customers_Lighting!N147</f>
        <v>66138</v>
      </c>
      <c r="O147" s="11">
        <f>StdO_Customers_Residential!O147+StdO_Customers_Small_Commercial!O147+StdO_Customers_Lighting!O147</f>
        <v>66112</v>
      </c>
      <c r="P147" s="11">
        <f>StdO_Customers_Residential!P147+StdO_Customers_Small_Commercial!P147+StdO_Customers_Lighting!P147</f>
        <v>65336</v>
      </c>
      <c r="Q147" s="11">
        <f>StdO_Customers_Residential!Q147+StdO_Customers_Small_Commercial!Q147+StdO_Customers_Lighting!Q147</f>
        <v>69748</v>
      </c>
      <c r="R147" s="11">
        <f>StdO_Customers_Residential!R147+StdO_Customers_Small_Commercial!R147+StdO_Customers_Lighting!R147</f>
        <v>79700</v>
      </c>
      <c r="S147" s="11">
        <f>StdO_Customers_Residential!S147+StdO_Customers_Small_Commercial!S147+StdO_Customers_Lighting!S147</f>
        <v>92002</v>
      </c>
      <c r="T147" s="11">
        <f>StdO_Customers_Residential!T147+StdO_Customers_Small_Commercial!T147+StdO_Customers_Lighting!T147</f>
        <v>99319</v>
      </c>
      <c r="U147" s="11">
        <f>StdO_Customers_Residential!U147+StdO_Customers_Small_Commercial!U147+StdO_Customers_Lighting!U147</f>
        <v>102647</v>
      </c>
      <c r="V147" s="11">
        <f>StdO_Customers_Residential!V147+StdO_Customers_Small_Commercial!V147+StdO_Customers_Lighting!V147</f>
        <v>102214</v>
      </c>
      <c r="W147" s="11">
        <f>StdO_Customers_Residential!W147+StdO_Customers_Small_Commercial!W147+StdO_Customers_Lighting!W147</f>
        <v>91007</v>
      </c>
      <c r="X147" s="11">
        <f>StdO_Customers_Residential!X147+StdO_Customers_Small_Commercial!X147+StdO_Customers_Lighting!X147</f>
        <v>78108</v>
      </c>
      <c r="Y147" s="11">
        <f>StdO_Customers_Residential!Y147+StdO_Customers_Small_Commercial!Y147+StdO_Customers_Lighting!Y147</f>
        <v>67683</v>
      </c>
      <c r="Z147" s="11">
        <f>StdO_Customers_Residential!Z147+StdO_Customers_Small_Commercial!Z147+StdO_Customers_Lighting!Z147</f>
        <v>0</v>
      </c>
      <c r="AA147" s="2">
        <f>IFERROR(INDEX('Holiday Schedule'!$D$3:$D$24,MATCH(Total_StdO_Customers!A147,'Holiday Schedule'!$C$3:$C$24,0)),0)</f>
        <v>0</v>
      </c>
      <c r="AB147" s="2">
        <f t="shared" si="16"/>
        <v>2</v>
      </c>
      <c r="AC147" s="2">
        <f t="shared" si="17"/>
        <v>1286809</v>
      </c>
      <c r="AD147" s="5">
        <f t="shared" si="18"/>
        <v>489166</v>
      </c>
      <c r="AE147" s="5">
        <f t="shared" si="19"/>
        <v>1775975</v>
      </c>
      <c r="AG147" s="2">
        <f t="shared" si="20"/>
        <v>5</v>
      </c>
      <c r="AH147" s="2">
        <f t="shared" si="21"/>
        <v>2025</v>
      </c>
      <c r="AJ147" s="5">
        <f t="shared" si="22"/>
        <v>102647</v>
      </c>
      <c r="AK147" s="2">
        <f t="shared" si="23"/>
        <v>20</v>
      </c>
    </row>
    <row r="148" spans="1:37">
      <c r="A148" s="4">
        <v>45797</v>
      </c>
      <c r="B148" s="11">
        <f>StdO_Customers_Residential!B148+StdO_Customers_Small_Commercial!B148+StdO_Customers_Lighting!B148</f>
        <v>62860</v>
      </c>
      <c r="C148" s="11">
        <f>StdO_Customers_Residential!C148+StdO_Customers_Small_Commercial!C148+StdO_Customers_Lighting!C148</f>
        <v>59577</v>
      </c>
      <c r="D148" s="11">
        <f>StdO_Customers_Residential!D148+StdO_Customers_Small_Commercial!D148+StdO_Customers_Lighting!D148</f>
        <v>58089</v>
      </c>
      <c r="E148" s="11">
        <f>StdO_Customers_Residential!E148+StdO_Customers_Small_Commercial!E148+StdO_Customers_Lighting!E148</f>
        <v>57981</v>
      </c>
      <c r="F148" s="11">
        <f>StdO_Customers_Residential!F148+StdO_Customers_Small_Commercial!F148+StdO_Customers_Lighting!F148</f>
        <v>61673</v>
      </c>
      <c r="G148" s="11">
        <f>StdO_Customers_Residential!G148+StdO_Customers_Small_Commercial!G148+StdO_Customers_Lighting!G148</f>
        <v>70741</v>
      </c>
      <c r="H148" s="11">
        <f>StdO_Customers_Residential!H148+StdO_Customers_Small_Commercial!H148+StdO_Customers_Lighting!H148</f>
        <v>83780</v>
      </c>
      <c r="I148" s="11">
        <f>StdO_Customers_Residential!I148+StdO_Customers_Small_Commercial!I148+StdO_Customers_Lighting!I148</f>
        <v>91079</v>
      </c>
      <c r="J148" s="11">
        <f>StdO_Customers_Residential!J148+StdO_Customers_Small_Commercial!J148+StdO_Customers_Lighting!J148</f>
        <v>86319</v>
      </c>
      <c r="K148" s="11">
        <f>StdO_Customers_Residential!K148+StdO_Customers_Small_Commercial!K148+StdO_Customers_Lighting!K148</f>
        <v>82944</v>
      </c>
      <c r="L148" s="11">
        <f>StdO_Customers_Residential!L148+StdO_Customers_Small_Commercial!L148+StdO_Customers_Lighting!L148</f>
        <v>80179</v>
      </c>
      <c r="M148" s="11">
        <f>StdO_Customers_Residential!M148+StdO_Customers_Small_Commercial!M148+StdO_Customers_Lighting!M148</f>
        <v>78321</v>
      </c>
      <c r="N148" s="11">
        <f>StdO_Customers_Residential!N148+StdO_Customers_Small_Commercial!N148+StdO_Customers_Lighting!N148</f>
        <v>76497</v>
      </c>
      <c r="O148" s="11">
        <f>StdO_Customers_Residential!O148+StdO_Customers_Small_Commercial!O148+StdO_Customers_Lighting!O148</f>
        <v>70122</v>
      </c>
      <c r="P148" s="11">
        <f>StdO_Customers_Residential!P148+StdO_Customers_Small_Commercial!P148+StdO_Customers_Lighting!P148</f>
        <v>63871</v>
      </c>
      <c r="Q148" s="11">
        <f>StdO_Customers_Residential!Q148+StdO_Customers_Small_Commercial!Q148+StdO_Customers_Lighting!Q148</f>
        <v>67668</v>
      </c>
      <c r="R148" s="11">
        <f>StdO_Customers_Residential!R148+StdO_Customers_Small_Commercial!R148+StdO_Customers_Lighting!R148</f>
        <v>74124</v>
      </c>
      <c r="S148" s="11">
        <f>StdO_Customers_Residential!S148+StdO_Customers_Small_Commercial!S148+StdO_Customers_Lighting!S148</f>
        <v>85241</v>
      </c>
      <c r="T148" s="11">
        <f>StdO_Customers_Residential!T148+StdO_Customers_Small_Commercial!T148+StdO_Customers_Lighting!T148</f>
        <v>93633</v>
      </c>
      <c r="U148" s="11">
        <f>StdO_Customers_Residential!U148+StdO_Customers_Small_Commercial!U148+StdO_Customers_Lighting!U148</f>
        <v>100838</v>
      </c>
      <c r="V148" s="11">
        <f>StdO_Customers_Residential!V148+StdO_Customers_Small_Commercial!V148+StdO_Customers_Lighting!V148</f>
        <v>104018</v>
      </c>
      <c r="W148" s="11">
        <f>StdO_Customers_Residential!W148+StdO_Customers_Small_Commercial!W148+StdO_Customers_Lighting!W148</f>
        <v>93924</v>
      </c>
      <c r="X148" s="11">
        <f>StdO_Customers_Residential!X148+StdO_Customers_Small_Commercial!X148+StdO_Customers_Lighting!X148</f>
        <v>80889</v>
      </c>
      <c r="Y148" s="11">
        <f>StdO_Customers_Residential!Y148+StdO_Customers_Small_Commercial!Y148+StdO_Customers_Lighting!Y148</f>
        <v>70456</v>
      </c>
      <c r="Z148" s="11">
        <f>StdO_Customers_Residential!Z148+StdO_Customers_Small_Commercial!Z148+StdO_Customers_Lighting!Z148</f>
        <v>0</v>
      </c>
      <c r="AA148" s="2">
        <f>IFERROR(INDEX('Holiday Schedule'!$D$3:$D$24,MATCH(Total_StdO_Customers!A148,'Holiday Schedule'!$C$3:$C$24,0)),0)</f>
        <v>0</v>
      </c>
      <c r="AB148" s="2">
        <f t="shared" si="16"/>
        <v>3</v>
      </c>
      <c r="AC148" s="2">
        <f t="shared" si="17"/>
        <v>1329667</v>
      </c>
      <c r="AD148" s="5">
        <f t="shared" si="18"/>
        <v>525157</v>
      </c>
      <c r="AE148" s="5">
        <f t="shared" si="19"/>
        <v>1854824</v>
      </c>
      <c r="AG148" s="2">
        <f t="shared" si="20"/>
        <v>5</v>
      </c>
      <c r="AH148" s="2">
        <f t="shared" si="21"/>
        <v>2025</v>
      </c>
      <c r="AJ148" s="5">
        <f t="shared" si="22"/>
        <v>104018</v>
      </c>
      <c r="AK148" s="2">
        <f t="shared" si="23"/>
        <v>21</v>
      </c>
    </row>
    <row r="149" spans="1:37">
      <c r="A149" s="4">
        <v>45798</v>
      </c>
      <c r="B149" s="11">
        <f>StdO_Customers_Residential!B149+StdO_Customers_Small_Commercial!B149+StdO_Customers_Lighting!B149</f>
        <v>64698</v>
      </c>
      <c r="C149" s="11">
        <f>StdO_Customers_Residential!C149+StdO_Customers_Small_Commercial!C149+StdO_Customers_Lighting!C149</f>
        <v>61898</v>
      </c>
      <c r="D149" s="11">
        <f>StdO_Customers_Residential!D149+StdO_Customers_Small_Commercial!D149+StdO_Customers_Lighting!D149</f>
        <v>59995</v>
      </c>
      <c r="E149" s="11">
        <f>StdO_Customers_Residential!E149+StdO_Customers_Small_Commercial!E149+StdO_Customers_Lighting!E149</f>
        <v>60451</v>
      </c>
      <c r="F149" s="11">
        <f>StdO_Customers_Residential!F149+StdO_Customers_Small_Commercial!F149+StdO_Customers_Lighting!F149</f>
        <v>63910</v>
      </c>
      <c r="G149" s="11">
        <f>StdO_Customers_Residential!G149+StdO_Customers_Small_Commercial!G149+StdO_Customers_Lighting!G149</f>
        <v>71560</v>
      </c>
      <c r="H149" s="11">
        <f>StdO_Customers_Residential!H149+StdO_Customers_Small_Commercial!H149+StdO_Customers_Lighting!H149</f>
        <v>75057</v>
      </c>
      <c r="I149" s="11">
        <f>StdO_Customers_Residential!I149+StdO_Customers_Small_Commercial!I149+StdO_Customers_Lighting!I149</f>
        <v>65203</v>
      </c>
      <c r="J149" s="11">
        <f>StdO_Customers_Residential!J149+StdO_Customers_Small_Commercial!J149+StdO_Customers_Lighting!J149</f>
        <v>53839</v>
      </c>
      <c r="K149" s="11">
        <f>StdO_Customers_Residential!K149+StdO_Customers_Small_Commercial!K149+StdO_Customers_Lighting!K149</f>
        <v>55249</v>
      </c>
      <c r="L149" s="11">
        <f>StdO_Customers_Residential!L149+StdO_Customers_Small_Commercial!L149+StdO_Customers_Lighting!L149</f>
        <v>54913</v>
      </c>
      <c r="M149" s="11">
        <f>StdO_Customers_Residential!M149+StdO_Customers_Small_Commercial!M149+StdO_Customers_Lighting!M149</f>
        <v>54268</v>
      </c>
      <c r="N149" s="11">
        <f>StdO_Customers_Residential!N149+StdO_Customers_Small_Commercial!N149+StdO_Customers_Lighting!N149</f>
        <v>55105</v>
      </c>
      <c r="O149" s="11">
        <f>StdO_Customers_Residential!O149+StdO_Customers_Small_Commercial!O149+StdO_Customers_Lighting!O149</f>
        <v>56396</v>
      </c>
      <c r="P149" s="11">
        <f>StdO_Customers_Residential!P149+StdO_Customers_Small_Commercial!P149+StdO_Customers_Lighting!P149</f>
        <v>58498</v>
      </c>
      <c r="Q149" s="11">
        <f>StdO_Customers_Residential!Q149+StdO_Customers_Small_Commercial!Q149+StdO_Customers_Lighting!Q149</f>
        <v>62607</v>
      </c>
      <c r="R149" s="11">
        <f>StdO_Customers_Residential!R149+StdO_Customers_Small_Commercial!R149+StdO_Customers_Lighting!R149</f>
        <v>68899</v>
      </c>
      <c r="S149" s="11">
        <f>StdO_Customers_Residential!S149+StdO_Customers_Small_Commercial!S149+StdO_Customers_Lighting!S149</f>
        <v>80684</v>
      </c>
      <c r="T149" s="11">
        <f>StdO_Customers_Residential!T149+StdO_Customers_Small_Commercial!T149+StdO_Customers_Lighting!T149</f>
        <v>91670</v>
      </c>
      <c r="U149" s="11">
        <f>StdO_Customers_Residential!U149+StdO_Customers_Small_Commercial!U149+StdO_Customers_Lighting!U149</f>
        <v>98719</v>
      </c>
      <c r="V149" s="11">
        <f>StdO_Customers_Residential!V149+StdO_Customers_Small_Commercial!V149+StdO_Customers_Lighting!V149</f>
        <v>101440</v>
      </c>
      <c r="W149" s="11">
        <f>StdO_Customers_Residential!W149+StdO_Customers_Small_Commercial!W149+StdO_Customers_Lighting!W149</f>
        <v>91446</v>
      </c>
      <c r="X149" s="11">
        <f>StdO_Customers_Residential!X149+StdO_Customers_Small_Commercial!X149+StdO_Customers_Lighting!X149</f>
        <v>78490</v>
      </c>
      <c r="Y149" s="11">
        <f>StdO_Customers_Residential!Y149+StdO_Customers_Small_Commercial!Y149+StdO_Customers_Lighting!Y149</f>
        <v>68704</v>
      </c>
      <c r="Z149" s="11">
        <f>StdO_Customers_Residential!Z149+StdO_Customers_Small_Commercial!Z149+StdO_Customers_Lighting!Z149</f>
        <v>0</v>
      </c>
      <c r="AA149" s="2">
        <f>IFERROR(INDEX('Holiday Schedule'!$D$3:$D$24,MATCH(Total_StdO_Customers!A149,'Holiday Schedule'!$C$3:$C$24,0)),0)</f>
        <v>0</v>
      </c>
      <c r="AB149" s="2">
        <f t="shared" si="16"/>
        <v>4</v>
      </c>
      <c r="AC149" s="2">
        <f t="shared" si="17"/>
        <v>1127426</v>
      </c>
      <c r="AD149" s="5">
        <f t="shared" si="18"/>
        <v>526273</v>
      </c>
      <c r="AE149" s="5">
        <f t="shared" si="19"/>
        <v>1653699</v>
      </c>
      <c r="AG149" s="2">
        <f t="shared" si="20"/>
        <v>5</v>
      </c>
      <c r="AH149" s="2">
        <f t="shared" si="21"/>
        <v>2025</v>
      </c>
      <c r="AJ149" s="5">
        <f t="shared" si="22"/>
        <v>101440</v>
      </c>
      <c r="AK149" s="2">
        <f t="shared" si="23"/>
        <v>21</v>
      </c>
    </row>
    <row r="150" spans="1:37">
      <c r="A150" s="4">
        <v>45799</v>
      </c>
      <c r="B150" s="11">
        <f>StdO_Customers_Residential!B150+StdO_Customers_Small_Commercial!B150+StdO_Customers_Lighting!B150</f>
        <v>63038</v>
      </c>
      <c r="C150" s="11">
        <f>StdO_Customers_Residential!C150+StdO_Customers_Small_Commercial!C150+StdO_Customers_Lighting!C150</f>
        <v>60015</v>
      </c>
      <c r="D150" s="11">
        <f>StdO_Customers_Residential!D150+StdO_Customers_Small_Commercial!D150+StdO_Customers_Lighting!D150</f>
        <v>58773</v>
      </c>
      <c r="E150" s="11">
        <f>StdO_Customers_Residential!E150+StdO_Customers_Small_Commercial!E150+StdO_Customers_Lighting!E150</f>
        <v>58752</v>
      </c>
      <c r="F150" s="11">
        <f>StdO_Customers_Residential!F150+StdO_Customers_Small_Commercial!F150+StdO_Customers_Lighting!F150</f>
        <v>63212</v>
      </c>
      <c r="G150" s="11">
        <f>StdO_Customers_Residential!G150+StdO_Customers_Small_Commercial!G150+StdO_Customers_Lighting!G150</f>
        <v>69950</v>
      </c>
      <c r="H150" s="11">
        <f>StdO_Customers_Residential!H150+StdO_Customers_Small_Commercial!H150+StdO_Customers_Lighting!H150</f>
        <v>81294</v>
      </c>
      <c r="I150" s="11">
        <f>StdO_Customers_Residential!I150+StdO_Customers_Small_Commercial!I150+StdO_Customers_Lighting!I150</f>
        <v>84794</v>
      </c>
      <c r="J150" s="11">
        <f>StdO_Customers_Residential!J150+StdO_Customers_Small_Commercial!J150+StdO_Customers_Lighting!J150</f>
        <v>78225</v>
      </c>
      <c r="K150" s="11">
        <f>StdO_Customers_Residential!K150+StdO_Customers_Small_Commercial!K150+StdO_Customers_Lighting!K150</f>
        <v>70720</v>
      </c>
      <c r="L150" s="11">
        <f>StdO_Customers_Residential!L150+StdO_Customers_Small_Commercial!L150+StdO_Customers_Lighting!L150</f>
        <v>66708</v>
      </c>
      <c r="M150" s="11">
        <f>StdO_Customers_Residential!M150+StdO_Customers_Small_Commercial!M150+StdO_Customers_Lighting!M150</f>
        <v>65425</v>
      </c>
      <c r="N150" s="11">
        <f>StdO_Customers_Residential!N150+StdO_Customers_Small_Commercial!N150+StdO_Customers_Lighting!N150</f>
        <v>62492</v>
      </c>
      <c r="O150" s="11">
        <f>StdO_Customers_Residential!O150+StdO_Customers_Small_Commercial!O150+StdO_Customers_Lighting!O150</f>
        <v>56643</v>
      </c>
      <c r="P150" s="11">
        <f>StdO_Customers_Residential!P150+StdO_Customers_Small_Commercial!P150+StdO_Customers_Lighting!P150</f>
        <v>57475</v>
      </c>
      <c r="Q150" s="11">
        <f>StdO_Customers_Residential!Q150+StdO_Customers_Small_Commercial!Q150+StdO_Customers_Lighting!Q150</f>
        <v>62888</v>
      </c>
      <c r="R150" s="11">
        <f>StdO_Customers_Residential!R150+StdO_Customers_Small_Commercial!R150+StdO_Customers_Lighting!R150</f>
        <v>67627</v>
      </c>
      <c r="S150" s="11">
        <f>StdO_Customers_Residential!S150+StdO_Customers_Small_Commercial!S150+StdO_Customers_Lighting!S150</f>
        <v>80095</v>
      </c>
      <c r="T150" s="11">
        <f>StdO_Customers_Residential!T150+StdO_Customers_Small_Commercial!T150+StdO_Customers_Lighting!T150</f>
        <v>91550</v>
      </c>
      <c r="U150" s="11">
        <f>StdO_Customers_Residential!U150+StdO_Customers_Small_Commercial!U150+StdO_Customers_Lighting!U150</f>
        <v>99209</v>
      </c>
      <c r="V150" s="11">
        <f>StdO_Customers_Residential!V150+StdO_Customers_Small_Commercial!V150+StdO_Customers_Lighting!V150</f>
        <v>102667</v>
      </c>
      <c r="W150" s="11">
        <f>StdO_Customers_Residential!W150+StdO_Customers_Small_Commercial!W150+StdO_Customers_Lighting!W150</f>
        <v>92288</v>
      </c>
      <c r="X150" s="11">
        <f>StdO_Customers_Residential!X150+StdO_Customers_Small_Commercial!X150+StdO_Customers_Lighting!X150</f>
        <v>80058</v>
      </c>
      <c r="Y150" s="11">
        <f>StdO_Customers_Residential!Y150+StdO_Customers_Small_Commercial!Y150+StdO_Customers_Lighting!Y150</f>
        <v>68997</v>
      </c>
      <c r="Z150" s="11">
        <f>StdO_Customers_Residential!Z150+StdO_Customers_Small_Commercial!Z150+StdO_Customers_Lighting!Z150</f>
        <v>0</v>
      </c>
      <c r="AA150" s="2">
        <f>IFERROR(INDEX('Holiday Schedule'!$D$3:$D$24,MATCH(Total_StdO_Customers!A150,'Holiday Schedule'!$C$3:$C$24,0)),0)</f>
        <v>0</v>
      </c>
      <c r="AB150" s="2">
        <f t="shared" si="16"/>
        <v>5</v>
      </c>
      <c r="AC150" s="2">
        <f t="shared" si="17"/>
        <v>1218864</v>
      </c>
      <c r="AD150" s="5">
        <f t="shared" si="18"/>
        <v>524031</v>
      </c>
      <c r="AE150" s="5">
        <f t="shared" si="19"/>
        <v>1742895</v>
      </c>
      <c r="AG150" s="2">
        <f t="shared" si="20"/>
        <v>5</v>
      </c>
      <c r="AH150" s="2">
        <f t="shared" si="21"/>
        <v>2025</v>
      </c>
      <c r="AJ150" s="5">
        <f t="shared" si="22"/>
        <v>102667</v>
      </c>
      <c r="AK150" s="2">
        <f t="shared" si="23"/>
        <v>21</v>
      </c>
    </row>
    <row r="151" spans="1:37">
      <c r="A151" s="4">
        <v>45800</v>
      </c>
      <c r="B151" s="11">
        <f>StdO_Customers_Residential!B151+StdO_Customers_Small_Commercial!B151+StdO_Customers_Lighting!B151</f>
        <v>63373</v>
      </c>
      <c r="C151" s="11">
        <f>StdO_Customers_Residential!C151+StdO_Customers_Small_Commercial!C151+StdO_Customers_Lighting!C151</f>
        <v>60562</v>
      </c>
      <c r="D151" s="11">
        <f>StdO_Customers_Residential!D151+StdO_Customers_Small_Commercial!D151+StdO_Customers_Lighting!D151</f>
        <v>60022</v>
      </c>
      <c r="E151" s="11">
        <f>StdO_Customers_Residential!E151+StdO_Customers_Small_Commercial!E151+StdO_Customers_Lighting!E151</f>
        <v>60490</v>
      </c>
      <c r="F151" s="11">
        <f>StdO_Customers_Residential!F151+StdO_Customers_Small_Commercial!F151+StdO_Customers_Lighting!F151</f>
        <v>63942</v>
      </c>
      <c r="G151" s="11">
        <f>StdO_Customers_Residential!G151+StdO_Customers_Small_Commercial!G151+StdO_Customers_Lighting!G151</f>
        <v>73270</v>
      </c>
      <c r="H151" s="11">
        <f>StdO_Customers_Residential!H151+StdO_Customers_Small_Commercial!H151+StdO_Customers_Lighting!H151</f>
        <v>86070</v>
      </c>
      <c r="I151" s="11">
        <f>StdO_Customers_Residential!I151+StdO_Customers_Small_Commercial!I151+StdO_Customers_Lighting!I151</f>
        <v>92101</v>
      </c>
      <c r="J151" s="11">
        <f>StdO_Customers_Residential!J151+StdO_Customers_Small_Commercial!J151+StdO_Customers_Lighting!J151</f>
        <v>86494</v>
      </c>
      <c r="K151" s="11">
        <f>StdO_Customers_Residential!K151+StdO_Customers_Small_Commercial!K151+StdO_Customers_Lighting!K151</f>
        <v>84667</v>
      </c>
      <c r="L151" s="11">
        <f>StdO_Customers_Residential!L151+StdO_Customers_Small_Commercial!L151+StdO_Customers_Lighting!L151</f>
        <v>81597</v>
      </c>
      <c r="M151" s="11">
        <f>StdO_Customers_Residential!M151+StdO_Customers_Small_Commercial!M151+StdO_Customers_Lighting!M151</f>
        <v>78168</v>
      </c>
      <c r="N151" s="11">
        <f>StdO_Customers_Residential!N151+StdO_Customers_Small_Commercial!N151+StdO_Customers_Lighting!N151</f>
        <v>75524</v>
      </c>
      <c r="O151" s="11">
        <f>StdO_Customers_Residential!O151+StdO_Customers_Small_Commercial!O151+StdO_Customers_Lighting!O151</f>
        <v>72884</v>
      </c>
      <c r="P151" s="11">
        <f>StdO_Customers_Residential!P151+StdO_Customers_Small_Commercial!P151+StdO_Customers_Lighting!P151</f>
        <v>75402</v>
      </c>
      <c r="Q151" s="11">
        <f>StdO_Customers_Residential!Q151+StdO_Customers_Small_Commercial!Q151+StdO_Customers_Lighting!Q151</f>
        <v>78965</v>
      </c>
      <c r="R151" s="11">
        <f>StdO_Customers_Residential!R151+StdO_Customers_Small_Commercial!R151+StdO_Customers_Lighting!R151</f>
        <v>80431</v>
      </c>
      <c r="S151" s="11">
        <f>StdO_Customers_Residential!S151+StdO_Customers_Small_Commercial!S151+StdO_Customers_Lighting!S151</f>
        <v>84928</v>
      </c>
      <c r="T151" s="11">
        <f>StdO_Customers_Residential!T151+StdO_Customers_Small_Commercial!T151+StdO_Customers_Lighting!T151</f>
        <v>95730</v>
      </c>
      <c r="U151" s="11">
        <f>StdO_Customers_Residential!U151+StdO_Customers_Small_Commercial!U151+StdO_Customers_Lighting!U151</f>
        <v>102220</v>
      </c>
      <c r="V151" s="11">
        <f>StdO_Customers_Residential!V151+StdO_Customers_Small_Commercial!V151+StdO_Customers_Lighting!V151</f>
        <v>105307</v>
      </c>
      <c r="W151" s="11">
        <f>StdO_Customers_Residential!W151+StdO_Customers_Small_Commercial!W151+StdO_Customers_Lighting!W151</f>
        <v>95977</v>
      </c>
      <c r="X151" s="11">
        <f>StdO_Customers_Residential!X151+StdO_Customers_Small_Commercial!X151+StdO_Customers_Lighting!X151</f>
        <v>84482</v>
      </c>
      <c r="Y151" s="11">
        <f>StdO_Customers_Residential!Y151+StdO_Customers_Small_Commercial!Y151+StdO_Customers_Lighting!Y151</f>
        <v>73724</v>
      </c>
      <c r="Z151" s="11">
        <f>StdO_Customers_Residential!Z151+StdO_Customers_Small_Commercial!Z151+StdO_Customers_Lighting!Z151</f>
        <v>0</v>
      </c>
      <c r="AA151" s="2">
        <f>IFERROR(INDEX('Holiday Schedule'!$D$3:$D$24,MATCH(Total_StdO_Customers!A151,'Holiday Schedule'!$C$3:$C$24,0)),0)</f>
        <v>0</v>
      </c>
      <c r="AB151" s="2">
        <f t="shared" si="16"/>
        <v>6</v>
      </c>
      <c r="AC151" s="2">
        <f t="shared" si="17"/>
        <v>1374877</v>
      </c>
      <c r="AD151" s="5">
        <f t="shared" si="18"/>
        <v>541453</v>
      </c>
      <c r="AE151" s="5">
        <f t="shared" si="19"/>
        <v>1916330</v>
      </c>
      <c r="AG151" s="2">
        <f t="shared" si="20"/>
        <v>5</v>
      </c>
      <c r="AH151" s="2">
        <f t="shared" si="21"/>
        <v>2025</v>
      </c>
      <c r="AJ151" s="5">
        <f t="shared" si="22"/>
        <v>105307</v>
      </c>
      <c r="AK151" s="2">
        <f t="shared" si="23"/>
        <v>21</v>
      </c>
    </row>
    <row r="152" spans="1:37">
      <c r="A152" s="4">
        <v>45801</v>
      </c>
      <c r="B152" s="11">
        <f>StdO_Customers_Residential!B152+StdO_Customers_Small_Commercial!B152+StdO_Customers_Lighting!B152</f>
        <v>66792</v>
      </c>
      <c r="C152" s="11">
        <f>StdO_Customers_Residential!C152+StdO_Customers_Small_Commercial!C152+StdO_Customers_Lighting!C152</f>
        <v>64129</v>
      </c>
      <c r="D152" s="11">
        <f>StdO_Customers_Residential!D152+StdO_Customers_Small_Commercial!D152+StdO_Customers_Lighting!D152</f>
        <v>62646</v>
      </c>
      <c r="E152" s="11">
        <f>StdO_Customers_Residential!E152+StdO_Customers_Small_Commercial!E152+StdO_Customers_Lighting!E152</f>
        <v>61749</v>
      </c>
      <c r="F152" s="11">
        <f>StdO_Customers_Residential!F152+StdO_Customers_Small_Commercial!F152+StdO_Customers_Lighting!F152</f>
        <v>63569</v>
      </c>
      <c r="G152" s="11">
        <f>StdO_Customers_Residential!G152+StdO_Customers_Small_Commercial!G152+StdO_Customers_Lighting!G152</f>
        <v>66688</v>
      </c>
      <c r="H152" s="11">
        <f>StdO_Customers_Residential!H152+StdO_Customers_Small_Commercial!H152+StdO_Customers_Lighting!H152</f>
        <v>70772</v>
      </c>
      <c r="I152" s="11">
        <f>StdO_Customers_Residential!I152+StdO_Customers_Small_Commercial!I152+StdO_Customers_Lighting!I152</f>
        <v>72638</v>
      </c>
      <c r="J152" s="11">
        <f>StdO_Customers_Residential!J152+StdO_Customers_Small_Commercial!J152+StdO_Customers_Lighting!J152</f>
        <v>71518</v>
      </c>
      <c r="K152" s="11">
        <f>StdO_Customers_Residential!K152+StdO_Customers_Small_Commercial!K152+StdO_Customers_Lighting!K152</f>
        <v>73082</v>
      </c>
      <c r="L152" s="11">
        <f>StdO_Customers_Residential!L152+StdO_Customers_Small_Commercial!L152+StdO_Customers_Lighting!L152</f>
        <v>68490</v>
      </c>
      <c r="M152" s="11">
        <f>StdO_Customers_Residential!M152+StdO_Customers_Small_Commercial!M152+StdO_Customers_Lighting!M152</f>
        <v>62534</v>
      </c>
      <c r="N152" s="11">
        <f>StdO_Customers_Residential!N152+StdO_Customers_Small_Commercial!N152+StdO_Customers_Lighting!N152</f>
        <v>63520</v>
      </c>
      <c r="O152" s="11">
        <f>StdO_Customers_Residential!O152+StdO_Customers_Small_Commercial!O152+StdO_Customers_Lighting!O152</f>
        <v>59177</v>
      </c>
      <c r="P152" s="11">
        <f>StdO_Customers_Residential!P152+StdO_Customers_Small_Commercial!P152+StdO_Customers_Lighting!P152</f>
        <v>60921</v>
      </c>
      <c r="Q152" s="11">
        <f>StdO_Customers_Residential!Q152+StdO_Customers_Small_Commercial!Q152+StdO_Customers_Lighting!Q152</f>
        <v>69402</v>
      </c>
      <c r="R152" s="11">
        <f>StdO_Customers_Residential!R152+StdO_Customers_Small_Commercial!R152+StdO_Customers_Lighting!R152</f>
        <v>76935</v>
      </c>
      <c r="S152" s="11">
        <f>StdO_Customers_Residential!S152+StdO_Customers_Small_Commercial!S152+StdO_Customers_Lighting!S152</f>
        <v>86371</v>
      </c>
      <c r="T152" s="11">
        <f>StdO_Customers_Residential!T152+StdO_Customers_Small_Commercial!T152+StdO_Customers_Lighting!T152</f>
        <v>95318</v>
      </c>
      <c r="U152" s="11">
        <f>StdO_Customers_Residential!U152+StdO_Customers_Small_Commercial!U152+StdO_Customers_Lighting!U152</f>
        <v>101109</v>
      </c>
      <c r="V152" s="11">
        <f>StdO_Customers_Residential!V152+StdO_Customers_Small_Commercial!V152+StdO_Customers_Lighting!V152</f>
        <v>103233</v>
      </c>
      <c r="W152" s="11">
        <f>StdO_Customers_Residential!W152+StdO_Customers_Small_Commercial!W152+StdO_Customers_Lighting!W152</f>
        <v>94304</v>
      </c>
      <c r="X152" s="11">
        <f>StdO_Customers_Residential!X152+StdO_Customers_Small_Commercial!X152+StdO_Customers_Lighting!X152</f>
        <v>82637</v>
      </c>
      <c r="Y152" s="11">
        <f>StdO_Customers_Residential!Y152+StdO_Customers_Small_Commercial!Y152+StdO_Customers_Lighting!Y152</f>
        <v>72327</v>
      </c>
      <c r="Z152" s="11">
        <f>StdO_Customers_Residential!Z152+StdO_Customers_Small_Commercial!Z152+StdO_Customers_Lighting!Z152</f>
        <v>0</v>
      </c>
      <c r="AA152" s="2">
        <f>IFERROR(INDEX('Holiday Schedule'!$D$3:$D$24,MATCH(Total_StdO_Customers!A152,'Holiday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1769861</v>
      </c>
      <c r="AE152" s="5">
        <f t="shared" si="19"/>
        <v>1769861</v>
      </c>
      <c r="AG152" s="2">
        <f t="shared" si="20"/>
        <v>5</v>
      </c>
      <c r="AH152" s="2">
        <f t="shared" si="21"/>
        <v>2025</v>
      </c>
      <c r="AJ152" s="5">
        <f t="shared" si="22"/>
        <v>103233</v>
      </c>
      <c r="AK152" s="2">
        <f t="shared" si="23"/>
        <v>21</v>
      </c>
    </row>
    <row r="153" spans="1:37">
      <c r="A153" s="4">
        <v>45802</v>
      </c>
      <c r="B153" s="11">
        <f>StdO_Customers_Residential!B153+StdO_Customers_Small_Commercial!B153+StdO_Customers_Lighting!B153</f>
        <v>66065</v>
      </c>
      <c r="C153" s="11">
        <f>StdO_Customers_Residential!C153+StdO_Customers_Small_Commercial!C153+StdO_Customers_Lighting!C153</f>
        <v>62565</v>
      </c>
      <c r="D153" s="11">
        <f>StdO_Customers_Residential!D153+StdO_Customers_Small_Commercial!D153+StdO_Customers_Lighting!D153</f>
        <v>60782</v>
      </c>
      <c r="E153" s="11">
        <f>StdO_Customers_Residential!E153+StdO_Customers_Small_Commercial!E153+StdO_Customers_Lighting!E153</f>
        <v>60722</v>
      </c>
      <c r="F153" s="11">
        <f>StdO_Customers_Residential!F153+StdO_Customers_Small_Commercial!F153+StdO_Customers_Lighting!F153</f>
        <v>61872</v>
      </c>
      <c r="G153" s="11">
        <f>StdO_Customers_Residential!G153+StdO_Customers_Small_Commercial!G153+StdO_Customers_Lighting!G153</f>
        <v>65087</v>
      </c>
      <c r="H153" s="11">
        <f>StdO_Customers_Residential!H153+StdO_Customers_Small_Commercial!H153+StdO_Customers_Lighting!H153</f>
        <v>69501</v>
      </c>
      <c r="I153" s="11">
        <f>StdO_Customers_Residential!I153+StdO_Customers_Small_Commercial!I153+StdO_Customers_Lighting!I153</f>
        <v>72000</v>
      </c>
      <c r="J153" s="11">
        <f>StdO_Customers_Residential!J153+StdO_Customers_Small_Commercial!J153+StdO_Customers_Lighting!J153</f>
        <v>69146</v>
      </c>
      <c r="K153" s="11">
        <f>StdO_Customers_Residential!K153+StdO_Customers_Small_Commercial!K153+StdO_Customers_Lighting!K153</f>
        <v>68462</v>
      </c>
      <c r="L153" s="11">
        <f>StdO_Customers_Residential!L153+StdO_Customers_Small_Commercial!L153+StdO_Customers_Lighting!L153</f>
        <v>66963</v>
      </c>
      <c r="M153" s="11">
        <f>StdO_Customers_Residential!M153+StdO_Customers_Small_Commercial!M153+StdO_Customers_Lighting!M153</f>
        <v>62920</v>
      </c>
      <c r="N153" s="11">
        <f>StdO_Customers_Residential!N153+StdO_Customers_Small_Commercial!N153+StdO_Customers_Lighting!N153</f>
        <v>57875</v>
      </c>
      <c r="O153" s="11">
        <f>StdO_Customers_Residential!O153+StdO_Customers_Small_Commercial!O153+StdO_Customers_Lighting!O153</f>
        <v>53403</v>
      </c>
      <c r="P153" s="11">
        <f>StdO_Customers_Residential!P153+StdO_Customers_Small_Commercial!P153+StdO_Customers_Lighting!P153</f>
        <v>55414</v>
      </c>
      <c r="Q153" s="11">
        <f>StdO_Customers_Residential!Q153+StdO_Customers_Small_Commercial!Q153+StdO_Customers_Lighting!Q153</f>
        <v>66063</v>
      </c>
      <c r="R153" s="11">
        <f>StdO_Customers_Residential!R153+StdO_Customers_Small_Commercial!R153+StdO_Customers_Lighting!R153</f>
        <v>74002</v>
      </c>
      <c r="S153" s="11">
        <f>StdO_Customers_Residential!S153+StdO_Customers_Small_Commercial!S153+StdO_Customers_Lighting!S153</f>
        <v>78418</v>
      </c>
      <c r="T153" s="11">
        <f>StdO_Customers_Residential!T153+StdO_Customers_Small_Commercial!T153+StdO_Customers_Lighting!T153</f>
        <v>85987</v>
      </c>
      <c r="U153" s="11">
        <f>StdO_Customers_Residential!U153+StdO_Customers_Small_Commercial!U153+StdO_Customers_Lighting!U153</f>
        <v>95220</v>
      </c>
      <c r="V153" s="11">
        <f>StdO_Customers_Residential!V153+StdO_Customers_Small_Commercial!V153+StdO_Customers_Lighting!V153</f>
        <v>99546</v>
      </c>
      <c r="W153" s="11">
        <f>StdO_Customers_Residential!W153+StdO_Customers_Small_Commercial!W153+StdO_Customers_Lighting!W153</f>
        <v>92367</v>
      </c>
      <c r="X153" s="11">
        <f>StdO_Customers_Residential!X153+StdO_Customers_Small_Commercial!X153+StdO_Customers_Lighting!X153</f>
        <v>81409</v>
      </c>
      <c r="Y153" s="11">
        <f>StdO_Customers_Residential!Y153+StdO_Customers_Small_Commercial!Y153+StdO_Customers_Lighting!Y153</f>
        <v>71047</v>
      </c>
      <c r="Z153" s="11">
        <f>StdO_Customers_Residential!Z153+StdO_Customers_Small_Commercial!Z153+StdO_Customers_Lighting!Z153</f>
        <v>0</v>
      </c>
      <c r="AA153" s="2">
        <f>IFERROR(INDEX('Holiday Schedule'!$D$3:$D$24,MATCH(Total_StdO_Customers!A153,'Holiday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1696836</v>
      </c>
      <c r="AE153" s="5">
        <f t="shared" si="19"/>
        <v>1696836</v>
      </c>
      <c r="AG153" s="2">
        <f t="shared" si="20"/>
        <v>5</v>
      </c>
      <c r="AH153" s="2">
        <f t="shared" si="21"/>
        <v>2025</v>
      </c>
      <c r="AJ153" s="5">
        <f t="shared" si="22"/>
        <v>99546</v>
      </c>
      <c r="AK153" s="2">
        <f t="shared" si="23"/>
        <v>21</v>
      </c>
    </row>
    <row r="154" spans="1:37">
      <c r="A154" s="4">
        <v>45803</v>
      </c>
      <c r="B154" s="11">
        <f>StdO_Customers_Residential!B154+StdO_Customers_Small_Commercial!B154+StdO_Customers_Lighting!B154</f>
        <v>64886</v>
      </c>
      <c r="C154" s="11">
        <f>StdO_Customers_Residential!C154+StdO_Customers_Small_Commercial!C154+StdO_Customers_Lighting!C154</f>
        <v>60649</v>
      </c>
      <c r="D154" s="11">
        <f>StdO_Customers_Residential!D154+StdO_Customers_Small_Commercial!D154+StdO_Customers_Lighting!D154</f>
        <v>59467</v>
      </c>
      <c r="E154" s="11">
        <f>StdO_Customers_Residential!E154+StdO_Customers_Small_Commercial!E154+StdO_Customers_Lighting!E154</f>
        <v>58856</v>
      </c>
      <c r="F154" s="11">
        <f>StdO_Customers_Residential!F154+StdO_Customers_Small_Commercial!F154+StdO_Customers_Lighting!F154</f>
        <v>60969</v>
      </c>
      <c r="G154" s="11">
        <f>StdO_Customers_Residential!G154+StdO_Customers_Small_Commercial!G154+StdO_Customers_Lighting!G154</f>
        <v>63084</v>
      </c>
      <c r="H154" s="11">
        <f>StdO_Customers_Residential!H154+StdO_Customers_Small_Commercial!H154+StdO_Customers_Lighting!H154</f>
        <v>63880</v>
      </c>
      <c r="I154" s="11">
        <f>StdO_Customers_Residential!I154+StdO_Customers_Small_Commercial!I154+StdO_Customers_Lighting!I154</f>
        <v>56198</v>
      </c>
      <c r="J154" s="11">
        <f>StdO_Customers_Residential!J154+StdO_Customers_Small_Commercial!J154+StdO_Customers_Lighting!J154</f>
        <v>45033</v>
      </c>
      <c r="K154" s="11">
        <f>StdO_Customers_Residential!K154+StdO_Customers_Small_Commercial!K154+StdO_Customers_Lighting!K154</f>
        <v>39319</v>
      </c>
      <c r="L154" s="11">
        <f>StdO_Customers_Residential!L154+StdO_Customers_Small_Commercial!L154+StdO_Customers_Lighting!L154</f>
        <v>34236</v>
      </c>
      <c r="M154" s="11">
        <f>StdO_Customers_Residential!M154+StdO_Customers_Small_Commercial!M154+StdO_Customers_Lighting!M154</f>
        <v>31031</v>
      </c>
      <c r="N154" s="11">
        <f>StdO_Customers_Residential!N154+StdO_Customers_Small_Commercial!N154+StdO_Customers_Lighting!N154</f>
        <v>32425</v>
      </c>
      <c r="O154" s="11">
        <f>StdO_Customers_Residential!O154+StdO_Customers_Small_Commercial!O154+StdO_Customers_Lighting!O154</f>
        <v>30538</v>
      </c>
      <c r="P154" s="11">
        <f>StdO_Customers_Residential!P154+StdO_Customers_Small_Commercial!P154+StdO_Customers_Lighting!P154</f>
        <v>35405</v>
      </c>
      <c r="Q154" s="11">
        <f>StdO_Customers_Residential!Q154+StdO_Customers_Small_Commercial!Q154+StdO_Customers_Lighting!Q154</f>
        <v>45539</v>
      </c>
      <c r="R154" s="11">
        <f>StdO_Customers_Residential!R154+StdO_Customers_Small_Commercial!R154+StdO_Customers_Lighting!R154</f>
        <v>49160</v>
      </c>
      <c r="S154" s="11">
        <f>StdO_Customers_Residential!S154+StdO_Customers_Small_Commercial!S154+StdO_Customers_Lighting!S154</f>
        <v>65509</v>
      </c>
      <c r="T154" s="11">
        <f>StdO_Customers_Residential!T154+StdO_Customers_Small_Commercial!T154+StdO_Customers_Lighting!T154</f>
        <v>84076</v>
      </c>
      <c r="U154" s="11">
        <f>StdO_Customers_Residential!U154+StdO_Customers_Small_Commercial!U154+StdO_Customers_Lighting!U154</f>
        <v>96057</v>
      </c>
      <c r="V154" s="11">
        <f>StdO_Customers_Residential!V154+StdO_Customers_Small_Commercial!V154+StdO_Customers_Lighting!V154</f>
        <v>100788</v>
      </c>
      <c r="W154" s="11">
        <f>StdO_Customers_Residential!W154+StdO_Customers_Small_Commercial!W154+StdO_Customers_Lighting!W154</f>
        <v>90876</v>
      </c>
      <c r="X154" s="11">
        <f>StdO_Customers_Residential!X154+StdO_Customers_Small_Commercial!X154+StdO_Customers_Lighting!X154</f>
        <v>76890</v>
      </c>
      <c r="Y154" s="11">
        <f>StdO_Customers_Residential!Y154+StdO_Customers_Small_Commercial!Y154+StdO_Customers_Lighting!Y154</f>
        <v>65716</v>
      </c>
      <c r="Z154" s="11">
        <f>StdO_Customers_Residential!Z154+StdO_Customers_Small_Commercial!Z154+StdO_Customers_Lighting!Z154</f>
        <v>0</v>
      </c>
      <c r="AA154" s="2">
        <f>IFERROR(INDEX('Holiday Schedule'!$D$3:$D$24,MATCH(Total_StdO_Customers!A154,'Holiday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1410587</v>
      </c>
      <c r="AE154" s="5">
        <f t="shared" si="19"/>
        <v>1410587</v>
      </c>
      <c r="AG154" s="2">
        <f t="shared" si="20"/>
        <v>5</v>
      </c>
      <c r="AH154" s="2">
        <f t="shared" si="21"/>
        <v>2025</v>
      </c>
      <c r="AJ154" s="5">
        <f t="shared" si="22"/>
        <v>100788</v>
      </c>
      <c r="AK154" s="2">
        <f t="shared" si="23"/>
        <v>21</v>
      </c>
    </row>
    <row r="155" spans="1:37">
      <c r="A155" s="4">
        <v>45804</v>
      </c>
      <c r="B155" s="11">
        <f>StdO_Customers_Residential!B155+StdO_Customers_Small_Commercial!B155+StdO_Customers_Lighting!B155</f>
        <v>59085</v>
      </c>
      <c r="C155" s="11">
        <f>StdO_Customers_Residential!C155+StdO_Customers_Small_Commercial!C155+StdO_Customers_Lighting!C155</f>
        <v>55628</v>
      </c>
      <c r="D155" s="11">
        <f>StdO_Customers_Residential!D155+StdO_Customers_Small_Commercial!D155+StdO_Customers_Lighting!D155</f>
        <v>53794</v>
      </c>
      <c r="E155" s="11">
        <f>StdO_Customers_Residential!E155+StdO_Customers_Small_Commercial!E155+StdO_Customers_Lighting!E155</f>
        <v>54580</v>
      </c>
      <c r="F155" s="11">
        <f>StdO_Customers_Residential!F155+StdO_Customers_Small_Commercial!F155+StdO_Customers_Lighting!F155</f>
        <v>58242</v>
      </c>
      <c r="G155" s="11">
        <f>StdO_Customers_Residential!G155+StdO_Customers_Small_Commercial!G155+StdO_Customers_Lighting!G155</f>
        <v>64993</v>
      </c>
      <c r="H155" s="11">
        <f>StdO_Customers_Residential!H155+StdO_Customers_Small_Commercial!H155+StdO_Customers_Lighting!H155</f>
        <v>69180</v>
      </c>
      <c r="I155" s="11">
        <f>StdO_Customers_Residential!I155+StdO_Customers_Small_Commercial!I155+StdO_Customers_Lighting!I155</f>
        <v>58113</v>
      </c>
      <c r="J155" s="11">
        <f>StdO_Customers_Residential!J155+StdO_Customers_Small_Commercial!J155+StdO_Customers_Lighting!J155</f>
        <v>43898</v>
      </c>
      <c r="K155" s="11">
        <f>StdO_Customers_Residential!K155+StdO_Customers_Small_Commercial!K155+StdO_Customers_Lighting!K155</f>
        <v>36179</v>
      </c>
      <c r="L155" s="11">
        <f>StdO_Customers_Residential!L155+StdO_Customers_Small_Commercial!L155+StdO_Customers_Lighting!L155</f>
        <v>32477</v>
      </c>
      <c r="M155" s="11">
        <f>StdO_Customers_Residential!M155+StdO_Customers_Small_Commercial!M155+StdO_Customers_Lighting!M155</f>
        <v>31772</v>
      </c>
      <c r="N155" s="11">
        <f>StdO_Customers_Residential!N155+StdO_Customers_Small_Commercial!N155+StdO_Customers_Lighting!N155</f>
        <v>36342</v>
      </c>
      <c r="O155" s="11">
        <f>StdO_Customers_Residential!O155+StdO_Customers_Small_Commercial!O155+StdO_Customers_Lighting!O155</f>
        <v>38721</v>
      </c>
      <c r="P155" s="11">
        <f>StdO_Customers_Residential!P155+StdO_Customers_Small_Commercial!P155+StdO_Customers_Lighting!P155</f>
        <v>38661</v>
      </c>
      <c r="Q155" s="11">
        <f>StdO_Customers_Residential!Q155+StdO_Customers_Small_Commercial!Q155+StdO_Customers_Lighting!Q155</f>
        <v>49361</v>
      </c>
      <c r="R155" s="11">
        <f>StdO_Customers_Residential!R155+StdO_Customers_Small_Commercial!R155+StdO_Customers_Lighting!R155</f>
        <v>57262</v>
      </c>
      <c r="S155" s="11">
        <f>StdO_Customers_Residential!S155+StdO_Customers_Small_Commercial!S155+StdO_Customers_Lighting!S155</f>
        <v>72984</v>
      </c>
      <c r="T155" s="11">
        <f>StdO_Customers_Residential!T155+StdO_Customers_Small_Commercial!T155+StdO_Customers_Lighting!T155</f>
        <v>89175</v>
      </c>
      <c r="U155" s="11">
        <f>StdO_Customers_Residential!U155+StdO_Customers_Small_Commercial!U155+StdO_Customers_Lighting!U155</f>
        <v>96125</v>
      </c>
      <c r="V155" s="11">
        <f>StdO_Customers_Residential!V155+StdO_Customers_Small_Commercial!V155+StdO_Customers_Lighting!V155</f>
        <v>99949</v>
      </c>
      <c r="W155" s="11">
        <f>StdO_Customers_Residential!W155+StdO_Customers_Small_Commercial!W155+StdO_Customers_Lighting!W155</f>
        <v>89952</v>
      </c>
      <c r="X155" s="11">
        <f>StdO_Customers_Residential!X155+StdO_Customers_Small_Commercial!X155+StdO_Customers_Lighting!X155</f>
        <v>76219</v>
      </c>
      <c r="Y155" s="11">
        <f>StdO_Customers_Residential!Y155+StdO_Customers_Small_Commercial!Y155+StdO_Customers_Lighting!Y155</f>
        <v>64742</v>
      </c>
      <c r="Z155" s="11">
        <f>StdO_Customers_Residential!Z155+StdO_Customers_Small_Commercial!Z155+StdO_Customers_Lighting!Z155</f>
        <v>0</v>
      </c>
      <c r="AA155" s="2">
        <f>IFERROR(INDEX('Holiday Schedule'!$D$3:$D$24,MATCH(Total_StdO_Customers!A155,'Holiday Schedule'!$C$3:$C$24,0)),0)</f>
        <v>0</v>
      </c>
      <c r="AB155" s="2">
        <f t="shared" si="16"/>
        <v>3</v>
      </c>
      <c r="AC155" s="2">
        <f t="shared" si="17"/>
        <v>947190</v>
      </c>
      <c r="AD155" s="5">
        <f t="shared" si="18"/>
        <v>480244</v>
      </c>
      <c r="AE155" s="5">
        <f t="shared" si="19"/>
        <v>1427434</v>
      </c>
      <c r="AG155" s="2">
        <f t="shared" si="20"/>
        <v>5</v>
      </c>
      <c r="AH155" s="2">
        <f t="shared" si="21"/>
        <v>2025</v>
      </c>
      <c r="AJ155" s="5">
        <f t="shared" si="22"/>
        <v>99949</v>
      </c>
      <c r="AK155" s="2">
        <f t="shared" si="23"/>
        <v>21</v>
      </c>
    </row>
    <row r="156" spans="1:37">
      <c r="A156" s="4">
        <v>45805</v>
      </c>
      <c r="B156" s="11">
        <f>StdO_Customers_Residential!B156+StdO_Customers_Small_Commercial!B156+StdO_Customers_Lighting!B156</f>
        <v>58034</v>
      </c>
      <c r="C156" s="11">
        <f>StdO_Customers_Residential!C156+StdO_Customers_Small_Commercial!C156+StdO_Customers_Lighting!C156</f>
        <v>54944</v>
      </c>
      <c r="D156" s="11">
        <f>StdO_Customers_Residential!D156+StdO_Customers_Small_Commercial!D156+StdO_Customers_Lighting!D156</f>
        <v>52944</v>
      </c>
      <c r="E156" s="11">
        <f>StdO_Customers_Residential!E156+StdO_Customers_Small_Commercial!E156+StdO_Customers_Lighting!E156</f>
        <v>53817</v>
      </c>
      <c r="F156" s="11">
        <f>StdO_Customers_Residential!F156+StdO_Customers_Small_Commercial!F156+StdO_Customers_Lighting!F156</f>
        <v>56872</v>
      </c>
      <c r="G156" s="11">
        <f>StdO_Customers_Residential!G156+StdO_Customers_Small_Commercial!G156+StdO_Customers_Lighting!G156</f>
        <v>62733</v>
      </c>
      <c r="H156" s="11">
        <f>StdO_Customers_Residential!H156+StdO_Customers_Small_Commercial!H156+StdO_Customers_Lighting!H156</f>
        <v>66731</v>
      </c>
      <c r="I156" s="11">
        <f>StdO_Customers_Residential!I156+StdO_Customers_Small_Commercial!I156+StdO_Customers_Lighting!I156</f>
        <v>57459</v>
      </c>
      <c r="J156" s="11">
        <f>StdO_Customers_Residential!J156+StdO_Customers_Small_Commercial!J156+StdO_Customers_Lighting!J156</f>
        <v>44145</v>
      </c>
      <c r="K156" s="11">
        <f>StdO_Customers_Residential!K156+StdO_Customers_Small_Commercial!K156+StdO_Customers_Lighting!K156</f>
        <v>37627</v>
      </c>
      <c r="L156" s="11">
        <f>StdO_Customers_Residential!L156+StdO_Customers_Small_Commercial!L156+StdO_Customers_Lighting!L156</f>
        <v>35369</v>
      </c>
      <c r="M156" s="11">
        <f>StdO_Customers_Residential!M156+StdO_Customers_Small_Commercial!M156+StdO_Customers_Lighting!M156</f>
        <v>38047</v>
      </c>
      <c r="N156" s="11">
        <f>StdO_Customers_Residential!N156+StdO_Customers_Small_Commercial!N156+StdO_Customers_Lighting!N156</f>
        <v>44694</v>
      </c>
      <c r="O156" s="11">
        <f>StdO_Customers_Residential!O156+StdO_Customers_Small_Commercial!O156+StdO_Customers_Lighting!O156</f>
        <v>38043</v>
      </c>
      <c r="P156" s="11">
        <f>StdO_Customers_Residential!P156+StdO_Customers_Small_Commercial!P156+StdO_Customers_Lighting!P156</f>
        <v>39156</v>
      </c>
      <c r="Q156" s="11">
        <f>StdO_Customers_Residential!Q156+StdO_Customers_Small_Commercial!Q156+StdO_Customers_Lighting!Q156</f>
        <v>42728</v>
      </c>
      <c r="R156" s="11">
        <f>StdO_Customers_Residential!R156+StdO_Customers_Small_Commercial!R156+StdO_Customers_Lighting!R156</f>
        <v>52919</v>
      </c>
      <c r="S156" s="11">
        <f>StdO_Customers_Residential!S156+StdO_Customers_Small_Commercial!S156+StdO_Customers_Lighting!S156</f>
        <v>69552</v>
      </c>
      <c r="T156" s="11">
        <f>StdO_Customers_Residential!T156+StdO_Customers_Small_Commercial!T156+StdO_Customers_Lighting!T156</f>
        <v>87461</v>
      </c>
      <c r="U156" s="11">
        <f>StdO_Customers_Residential!U156+StdO_Customers_Small_Commercial!U156+StdO_Customers_Lighting!U156</f>
        <v>98045</v>
      </c>
      <c r="V156" s="11">
        <f>StdO_Customers_Residential!V156+StdO_Customers_Small_Commercial!V156+StdO_Customers_Lighting!V156</f>
        <v>102909</v>
      </c>
      <c r="W156" s="11">
        <f>StdO_Customers_Residential!W156+StdO_Customers_Small_Commercial!W156+StdO_Customers_Lighting!W156</f>
        <v>92621</v>
      </c>
      <c r="X156" s="11">
        <f>StdO_Customers_Residential!X156+StdO_Customers_Small_Commercial!X156+StdO_Customers_Lighting!X156</f>
        <v>79064</v>
      </c>
      <c r="Y156" s="11">
        <f>StdO_Customers_Residential!Y156+StdO_Customers_Small_Commercial!Y156+StdO_Customers_Lighting!Y156</f>
        <v>67361</v>
      </c>
      <c r="Z156" s="11">
        <f>StdO_Customers_Residential!Z156+StdO_Customers_Small_Commercial!Z156+StdO_Customers_Lighting!Z156</f>
        <v>0</v>
      </c>
      <c r="AA156" s="2">
        <f>IFERROR(INDEX('Holiday Schedule'!$D$3:$D$24,MATCH(Total_StdO_Customers!A156,'Holiday Schedule'!$C$3:$C$24,0)),0)</f>
        <v>0</v>
      </c>
      <c r="AB156" s="2">
        <f t="shared" si="16"/>
        <v>4</v>
      </c>
      <c r="AC156" s="2">
        <f t="shared" si="17"/>
        <v>959839</v>
      </c>
      <c r="AD156" s="5">
        <f t="shared" si="18"/>
        <v>473436</v>
      </c>
      <c r="AE156" s="5">
        <f t="shared" si="19"/>
        <v>1433275</v>
      </c>
      <c r="AG156" s="2">
        <f t="shared" si="20"/>
        <v>5</v>
      </c>
      <c r="AH156" s="2">
        <f t="shared" si="21"/>
        <v>2025</v>
      </c>
      <c r="AJ156" s="5">
        <f t="shared" si="22"/>
        <v>102909</v>
      </c>
      <c r="AK156" s="2">
        <f t="shared" si="23"/>
        <v>21</v>
      </c>
    </row>
    <row r="157" spans="1:37">
      <c r="A157" s="4">
        <v>45806</v>
      </c>
      <c r="B157" s="11">
        <f>StdO_Customers_Residential!B157+StdO_Customers_Small_Commercial!B157+StdO_Customers_Lighting!B157</f>
        <v>60120</v>
      </c>
      <c r="C157" s="11">
        <f>StdO_Customers_Residential!C157+StdO_Customers_Small_Commercial!C157+StdO_Customers_Lighting!C157</f>
        <v>56474</v>
      </c>
      <c r="D157" s="11">
        <f>StdO_Customers_Residential!D157+StdO_Customers_Small_Commercial!D157+StdO_Customers_Lighting!D157</f>
        <v>54072</v>
      </c>
      <c r="E157" s="11">
        <f>StdO_Customers_Residential!E157+StdO_Customers_Small_Commercial!E157+StdO_Customers_Lighting!E157</f>
        <v>53521</v>
      </c>
      <c r="F157" s="11">
        <f>StdO_Customers_Residential!F157+StdO_Customers_Small_Commercial!F157+StdO_Customers_Lighting!F157</f>
        <v>56328</v>
      </c>
      <c r="G157" s="11">
        <f>StdO_Customers_Residential!G157+StdO_Customers_Small_Commercial!G157+StdO_Customers_Lighting!G157</f>
        <v>61909</v>
      </c>
      <c r="H157" s="11">
        <f>StdO_Customers_Residential!H157+StdO_Customers_Small_Commercial!H157+StdO_Customers_Lighting!H157</f>
        <v>68280</v>
      </c>
      <c r="I157" s="11">
        <f>StdO_Customers_Residential!I157+StdO_Customers_Small_Commercial!I157+StdO_Customers_Lighting!I157</f>
        <v>62946</v>
      </c>
      <c r="J157" s="11">
        <f>StdO_Customers_Residential!J157+StdO_Customers_Small_Commercial!J157+StdO_Customers_Lighting!J157</f>
        <v>53191</v>
      </c>
      <c r="K157" s="11">
        <f>StdO_Customers_Residential!K157+StdO_Customers_Small_Commercial!K157+StdO_Customers_Lighting!K157</f>
        <v>47033</v>
      </c>
      <c r="L157" s="11">
        <f>StdO_Customers_Residential!L157+StdO_Customers_Small_Commercial!L157+StdO_Customers_Lighting!L157</f>
        <v>43684</v>
      </c>
      <c r="M157" s="11">
        <f>StdO_Customers_Residential!M157+StdO_Customers_Small_Commercial!M157+StdO_Customers_Lighting!M157</f>
        <v>46736</v>
      </c>
      <c r="N157" s="11">
        <f>StdO_Customers_Residential!N157+StdO_Customers_Small_Commercial!N157+StdO_Customers_Lighting!N157</f>
        <v>51206</v>
      </c>
      <c r="O157" s="11">
        <f>StdO_Customers_Residential!O157+StdO_Customers_Small_Commercial!O157+StdO_Customers_Lighting!O157</f>
        <v>38507</v>
      </c>
      <c r="P157" s="11">
        <f>StdO_Customers_Residential!P157+StdO_Customers_Small_Commercial!P157+StdO_Customers_Lighting!P157</f>
        <v>36433</v>
      </c>
      <c r="Q157" s="11">
        <f>StdO_Customers_Residential!Q157+StdO_Customers_Small_Commercial!Q157+StdO_Customers_Lighting!Q157</f>
        <v>42451</v>
      </c>
      <c r="R157" s="11">
        <f>StdO_Customers_Residential!R157+StdO_Customers_Small_Commercial!R157+StdO_Customers_Lighting!R157</f>
        <v>61240</v>
      </c>
      <c r="S157" s="11">
        <f>StdO_Customers_Residential!S157+StdO_Customers_Small_Commercial!S157+StdO_Customers_Lighting!S157</f>
        <v>77483</v>
      </c>
      <c r="T157" s="11">
        <f>StdO_Customers_Residential!T157+StdO_Customers_Small_Commercial!T157+StdO_Customers_Lighting!T157</f>
        <v>90230</v>
      </c>
      <c r="U157" s="11">
        <f>StdO_Customers_Residential!U157+StdO_Customers_Small_Commercial!U157+StdO_Customers_Lighting!U157</f>
        <v>96011</v>
      </c>
      <c r="V157" s="11">
        <f>StdO_Customers_Residential!V157+StdO_Customers_Small_Commercial!V157+StdO_Customers_Lighting!V157</f>
        <v>98614</v>
      </c>
      <c r="W157" s="11">
        <f>StdO_Customers_Residential!W157+StdO_Customers_Small_Commercial!W157+StdO_Customers_Lighting!W157</f>
        <v>89611</v>
      </c>
      <c r="X157" s="11">
        <f>StdO_Customers_Residential!X157+StdO_Customers_Small_Commercial!X157+StdO_Customers_Lighting!X157</f>
        <v>74801</v>
      </c>
      <c r="Y157" s="11">
        <f>StdO_Customers_Residential!Y157+StdO_Customers_Small_Commercial!Y157+StdO_Customers_Lighting!Y157</f>
        <v>64956</v>
      </c>
      <c r="Z157" s="11">
        <f>StdO_Customers_Residential!Z157+StdO_Customers_Small_Commercial!Z157+StdO_Customers_Lighting!Z157</f>
        <v>0</v>
      </c>
      <c r="AA157" s="2">
        <f>IFERROR(INDEX('Holiday Schedule'!$D$3:$D$24,MATCH(Total_StdO_Customers!A157,'Holiday Schedule'!$C$3:$C$24,0)),0)</f>
        <v>0</v>
      </c>
      <c r="AB157" s="2">
        <f t="shared" si="16"/>
        <v>5</v>
      </c>
      <c r="AC157" s="2">
        <f t="shared" si="17"/>
        <v>1010177</v>
      </c>
      <c r="AD157" s="5">
        <f t="shared" si="18"/>
        <v>475660</v>
      </c>
      <c r="AE157" s="5">
        <f t="shared" si="19"/>
        <v>1485837</v>
      </c>
      <c r="AG157" s="2">
        <f t="shared" si="20"/>
        <v>5</v>
      </c>
      <c r="AH157" s="2">
        <f t="shared" si="21"/>
        <v>2025</v>
      </c>
      <c r="AJ157" s="5">
        <f t="shared" si="22"/>
        <v>98614</v>
      </c>
      <c r="AK157" s="2">
        <f t="shared" si="23"/>
        <v>21</v>
      </c>
    </row>
    <row r="158" spans="1:37">
      <c r="A158" s="4">
        <v>45807</v>
      </c>
      <c r="B158" s="11">
        <f>StdO_Customers_Residential!B158+StdO_Customers_Small_Commercial!B158+StdO_Customers_Lighting!B158</f>
        <v>57853</v>
      </c>
      <c r="C158" s="11">
        <f>StdO_Customers_Residential!C158+StdO_Customers_Small_Commercial!C158+StdO_Customers_Lighting!C158</f>
        <v>55149</v>
      </c>
      <c r="D158" s="11">
        <f>StdO_Customers_Residential!D158+StdO_Customers_Small_Commercial!D158+StdO_Customers_Lighting!D158</f>
        <v>53045</v>
      </c>
      <c r="E158" s="11">
        <f>StdO_Customers_Residential!E158+StdO_Customers_Small_Commercial!E158+StdO_Customers_Lighting!E158</f>
        <v>53038</v>
      </c>
      <c r="F158" s="11">
        <f>StdO_Customers_Residential!F158+StdO_Customers_Small_Commercial!F158+StdO_Customers_Lighting!F158</f>
        <v>56424</v>
      </c>
      <c r="G158" s="11">
        <f>StdO_Customers_Residential!G158+StdO_Customers_Small_Commercial!G158+StdO_Customers_Lighting!G158</f>
        <v>63884</v>
      </c>
      <c r="H158" s="11">
        <f>StdO_Customers_Residential!H158+StdO_Customers_Small_Commercial!H158+StdO_Customers_Lighting!H158</f>
        <v>71188</v>
      </c>
      <c r="I158" s="11">
        <f>StdO_Customers_Residential!I158+StdO_Customers_Small_Commercial!I158+StdO_Customers_Lighting!I158</f>
        <v>73836</v>
      </c>
      <c r="J158" s="11">
        <f>StdO_Customers_Residential!J158+StdO_Customers_Small_Commercial!J158+StdO_Customers_Lighting!J158</f>
        <v>61260</v>
      </c>
      <c r="K158" s="11">
        <f>StdO_Customers_Residential!K158+StdO_Customers_Small_Commercial!K158+StdO_Customers_Lighting!K158</f>
        <v>48571</v>
      </c>
      <c r="L158" s="11">
        <f>StdO_Customers_Residential!L158+StdO_Customers_Small_Commercial!L158+StdO_Customers_Lighting!L158</f>
        <v>46870</v>
      </c>
      <c r="M158" s="11">
        <f>StdO_Customers_Residential!M158+StdO_Customers_Small_Commercial!M158+StdO_Customers_Lighting!M158</f>
        <v>47824</v>
      </c>
      <c r="N158" s="11">
        <f>StdO_Customers_Residential!N158+StdO_Customers_Small_Commercial!N158+StdO_Customers_Lighting!N158</f>
        <v>43444</v>
      </c>
      <c r="O158" s="11">
        <f>StdO_Customers_Residential!O158+StdO_Customers_Small_Commercial!O158+StdO_Customers_Lighting!O158</f>
        <v>44426</v>
      </c>
      <c r="P158" s="11">
        <f>StdO_Customers_Residential!P158+StdO_Customers_Small_Commercial!P158+StdO_Customers_Lighting!P158</f>
        <v>46211</v>
      </c>
      <c r="Q158" s="11">
        <f>StdO_Customers_Residential!Q158+StdO_Customers_Small_Commercial!Q158+StdO_Customers_Lighting!Q158</f>
        <v>49419</v>
      </c>
      <c r="R158" s="11">
        <f>StdO_Customers_Residential!R158+StdO_Customers_Small_Commercial!R158+StdO_Customers_Lighting!R158</f>
        <v>59684</v>
      </c>
      <c r="S158" s="11">
        <f>StdO_Customers_Residential!S158+StdO_Customers_Small_Commercial!S158+StdO_Customers_Lighting!S158</f>
        <v>72302</v>
      </c>
      <c r="T158" s="11">
        <f>StdO_Customers_Residential!T158+StdO_Customers_Small_Commercial!T158+StdO_Customers_Lighting!T158</f>
        <v>85024</v>
      </c>
      <c r="U158" s="11">
        <f>StdO_Customers_Residential!U158+StdO_Customers_Small_Commercial!U158+StdO_Customers_Lighting!U158</f>
        <v>93401</v>
      </c>
      <c r="V158" s="11">
        <f>StdO_Customers_Residential!V158+StdO_Customers_Small_Commercial!V158+StdO_Customers_Lighting!V158</f>
        <v>97045</v>
      </c>
      <c r="W158" s="11">
        <f>StdO_Customers_Residential!W158+StdO_Customers_Small_Commercial!W158+StdO_Customers_Lighting!W158</f>
        <v>88107</v>
      </c>
      <c r="X158" s="11">
        <f>StdO_Customers_Residential!X158+StdO_Customers_Small_Commercial!X158+StdO_Customers_Lighting!X158</f>
        <v>76401</v>
      </c>
      <c r="Y158" s="11">
        <f>StdO_Customers_Residential!Y158+StdO_Customers_Small_Commercial!Y158+StdO_Customers_Lighting!Y158</f>
        <v>67034</v>
      </c>
      <c r="Z158" s="11">
        <f>StdO_Customers_Residential!Z158+StdO_Customers_Small_Commercial!Z158+StdO_Customers_Lighting!Z158</f>
        <v>0</v>
      </c>
      <c r="AA158" s="2">
        <f>IFERROR(INDEX('Holiday Schedule'!$D$3:$D$24,MATCH(Total_StdO_Customers!A158,'Holiday Schedule'!$C$3:$C$24,0)),0)</f>
        <v>0</v>
      </c>
      <c r="AB158" s="2">
        <f t="shared" si="16"/>
        <v>6</v>
      </c>
      <c r="AC158" s="2">
        <f t="shared" si="17"/>
        <v>1033825</v>
      </c>
      <c r="AD158" s="5">
        <f t="shared" si="18"/>
        <v>477615</v>
      </c>
      <c r="AE158" s="5">
        <f t="shared" si="19"/>
        <v>1511440</v>
      </c>
      <c r="AG158" s="2">
        <f t="shared" si="20"/>
        <v>5</v>
      </c>
      <c r="AH158" s="2">
        <f t="shared" si="21"/>
        <v>2025</v>
      </c>
      <c r="AJ158" s="5">
        <f t="shared" si="22"/>
        <v>97045</v>
      </c>
      <c r="AK158" s="2">
        <f t="shared" si="23"/>
        <v>21</v>
      </c>
    </row>
    <row r="159" spans="1:37">
      <c r="A159" s="4">
        <v>45808</v>
      </c>
      <c r="B159" s="11">
        <f>StdO_Customers_Residential!B159+StdO_Customers_Small_Commercial!B159+StdO_Customers_Lighting!B159</f>
        <v>54747</v>
      </c>
      <c r="C159" s="11">
        <f>StdO_Customers_Residential!C159+StdO_Customers_Small_Commercial!C159+StdO_Customers_Lighting!C159</f>
        <v>51370</v>
      </c>
      <c r="D159" s="11">
        <f>StdO_Customers_Residential!D159+StdO_Customers_Small_Commercial!D159+StdO_Customers_Lighting!D159</f>
        <v>56819</v>
      </c>
      <c r="E159" s="11">
        <f>StdO_Customers_Residential!E159+StdO_Customers_Small_Commercial!E159+StdO_Customers_Lighting!E159</f>
        <v>61128</v>
      </c>
      <c r="F159" s="11">
        <f>StdO_Customers_Residential!F159+StdO_Customers_Small_Commercial!F159+StdO_Customers_Lighting!F159</f>
        <v>68625</v>
      </c>
      <c r="G159" s="11">
        <f>StdO_Customers_Residential!G159+StdO_Customers_Small_Commercial!G159+StdO_Customers_Lighting!G159</f>
        <v>71907</v>
      </c>
      <c r="H159" s="11">
        <f>StdO_Customers_Residential!H159+StdO_Customers_Small_Commercial!H159+StdO_Customers_Lighting!H159</f>
        <v>71677</v>
      </c>
      <c r="I159" s="11">
        <f>StdO_Customers_Residential!I159+StdO_Customers_Small_Commercial!I159+StdO_Customers_Lighting!I159</f>
        <v>85322</v>
      </c>
      <c r="J159" s="11">
        <f>StdO_Customers_Residential!J159+StdO_Customers_Small_Commercial!J159+StdO_Customers_Lighting!J159</f>
        <v>98666</v>
      </c>
      <c r="K159" s="11">
        <f>StdO_Customers_Residential!K159+StdO_Customers_Small_Commercial!K159+StdO_Customers_Lighting!K159</f>
        <v>109546</v>
      </c>
      <c r="L159" s="11">
        <f>StdO_Customers_Residential!L159+StdO_Customers_Small_Commercial!L159+StdO_Customers_Lighting!L159</f>
        <v>109281</v>
      </c>
      <c r="M159" s="11">
        <f>StdO_Customers_Residential!M159+StdO_Customers_Small_Commercial!M159+StdO_Customers_Lighting!M159</f>
        <v>96661</v>
      </c>
      <c r="N159" s="11">
        <f>StdO_Customers_Residential!N159+StdO_Customers_Small_Commercial!N159+StdO_Customers_Lighting!N159</f>
        <v>87673</v>
      </c>
      <c r="O159" s="11">
        <f>StdO_Customers_Residential!O159+StdO_Customers_Small_Commercial!O159+StdO_Customers_Lighting!O159</f>
        <v>80568</v>
      </c>
      <c r="P159" s="11">
        <f>StdO_Customers_Residential!P159+StdO_Customers_Small_Commercial!P159+StdO_Customers_Lighting!P159</f>
        <v>76191</v>
      </c>
      <c r="Q159" s="11">
        <f>StdO_Customers_Residential!Q159+StdO_Customers_Small_Commercial!Q159+StdO_Customers_Lighting!Q159</f>
        <v>61377</v>
      </c>
      <c r="R159" s="11">
        <f>StdO_Customers_Residential!R159+StdO_Customers_Small_Commercial!R159+StdO_Customers_Lighting!R159</f>
        <v>68677</v>
      </c>
      <c r="S159" s="11">
        <f>StdO_Customers_Residential!S159+StdO_Customers_Small_Commercial!S159+StdO_Customers_Lighting!S159</f>
        <v>82377</v>
      </c>
      <c r="T159" s="11">
        <f>StdO_Customers_Residential!T159+StdO_Customers_Small_Commercial!T159+StdO_Customers_Lighting!T159</f>
        <v>90845</v>
      </c>
      <c r="U159" s="11">
        <f>StdO_Customers_Residential!U159+StdO_Customers_Small_Commercial!U159+StdO_Customers_Lighting!U159</f>
        <v>98738</v>
      </c>
      <c r="V159" s="11">
        <f>StdO_Customers_Residential!V159+StdO_Customers_Small_Commercial!V159+StdO_Customers_Lighting!V159</f>
        <v>91114</v>
      </c>
      <c r="W159" s="11">
        <f>StdO_Customers_Residential!W159+StdO_Customers_Small_Commercial!W159+StdO_Customers_Lighting!W159</f>
        <v>83171</v>
      </c>
      <c r="X159" s="11">
        <f>StdO_Customers_Residential!X159+StdO_Customers_Small_Commercial!X159+StdO_Customers_Lighting!X159</f>
        <v>71213</v>
      </c>
      <c r="Y159" s="11">
        <f>StdO_Customers_Residential!Y159+StdO_Customers_Small_Commercial!Y159+StdO_Customers_Lighting!Y159</f>
        <v>67493</v>
      </c>
      <c r="Z159" s="11">
        <f>StdO_Customers_Residential!Z159+StdO_Customers_Small_Commercial!Z159+StdO_Customers_Lighting!Z159</f>
        <v>0</v>
      </c>
      <c r="AA159" s="2">
        <f>IFERROR(INDEX('Holiday Schedule'!$D$3:$D$24,MATCH(Total_StdO_Customers!A159,'Holiday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1895186</v>
      </c>
      <c r="AE159" s="5">
        <f t="shared" si="19"/>
        <v>1895186</v>
      </c>
      <c r="AG159" s="2">
        <f t="shared" si="20"/>
        <v>5</v>
      </c>
      <c r="AH159" s="2">
        <f t="shared" si="21"/>
        <v>2025</v>
      </c>
      <c r="AJ159" s="5">
        <f t="shared" si="22"/>
        <v>109546</v>
      </c>
      <c r="AK159" s="2">
        <f t="shared" si="23"/>
        <v>10</v>
      </c>
    </row>
    <row r="160" spans="1:37">
      <c r="A160" s="4">
        <v>45809</v>
      </c>
      <c r="B160" s="11">
        <f>StdO_Customers_Residential!B160+StdO_Customers_Small_Commercial!B160+StdO_Customers_Lighting!B160</f>
        <v>58733</v>
      </c>
      <c r="C160" s="11">
        <f>StdO_Customers_Residential!C160+StdO_Customers_Small_Commercial!C160+StdO_Customers_Lighting!C160</f>
        <v>55926</v>
      </c>
      <c r="D160" s="11">
        <f>StdO_Customers_Residential!D160+StdO_Customers_Small_Commercial!D160+StdO_Customers_Lighting!D160</f>
        <v>55015</v>
      </c>
      <c r="E160" s="11">
        <f>StdO_Customers_Residential!E160+StdO_Customers_Small_Commercial!E160+StdO_Customers_Lighting!E160</f>
        <v>54087</v>
      </c>
      <c r="F160" s="11">
        <f>StdO_Customers_Residential!F160+StdO_Customers_Small_Commercial!F160+StdO_Customers_Lighting!F160</f>
        <v>54428</v>
      </c>
      <c r="G160" s="11">
        <f>StdO_Customers_Residential!G160+StdO_Customers_Small_Commercial!G160+StdO_Customers_Lighting!G160</f>
        <v>56412</v>
      </c>
      <c r="H160" s="11">
        <f>StdO_Customers_Residential!H160+StdO_Customers_Small_Commercial!H160+StdO_Customers_Lighting!H160</f>
        <v>58726</v>
      </c>
      <c r="I160" s="11">
        <f>StdO_Customers_Residential!I160+StdO_Customers_Small_Commercial!I160+StdO_Customers_Lighting!I160</f>
        <v>65910</v>
      </c>
      <c r="J160" s="11">
        <f>StdO_Customers_Residential!J160+StdO_Customers_Small_Commercial!J160+StdO_Customers_Lighting!J160</f>
        <v>73549</v>
      </c>
      <c r="K160" s="11">
        <f>StdO_Customers_Residential!K160+StdO_Customers_Small_Commercial!K160+StdO_Customers_Lighting!K160</f>
        <v>78919</v>
      </c>
      <c r="L160" s="11">
        <f>StdO_Customers_Residential!L160+StdO_Customers_Small_Commercial!L160+StdO_Customers_Lighting!L160</f>
        <v>68269</v>
      </c>
      <c r="M160" s="11">
        <f>StdO_Customers_Residential!M160+StdO_Customers_Small_Commercial!M160+StdO_Customers_Lighting!M160</f>
        <v>57574</v>
      </c>
      <c r="N160" s="11">
        <f>StdO_Customers_Residential!N160+StdO_Customers_Small_Commercial!N160+StdO_Customers_Lighting!N160</f>
        <v>54402</v>
      </c>
      <c r="O160" s="11">
        <f>StdO_Customers_Residential!O160+StdO_Customers_Small_Commercial!O160+StdO_Customers_Lighting!O160</f>
        <v>52299</v>
      </c>
      <c r="P160" s="11">
        <f>StdO_Customers_Residential!P160+StdO_Customers_Small_Commercial!P160+StdO_Customers_Lighting!P160</f>
        <v>53000</v>
      </c>
      <c r="Q160" s="11">
        <f>StdO_Customers_Residential!Q160+StdO_Customers_Small_Commercial!Q160+StdO_Customers_Lighting!Q160</f>
        <v>55396</v>
      </c>
      <c r="R160" s="11">
        <f>StdO_Customers_Residential!R160+StdO_Customers_Small_Commercial!R160+StdO_Customers_Lighting!R160</f>
        <v>63251</v>
      </c>
      <c r="S160" s="11">
        <f>StdO_Customers_Residential!S160+StdO_Customers_Small_Commercial!S160+StdO_Customers_Lighting!S160</f>
        <v>73961</v>
      </c>
      <c r="T160" s="11">
        <f>StdO_Customers_Residential!T160+StdO_Customers_Small_Commercial!T160+StdO_Customers_Lighting!T160</f>
        <v>88914</v>
      </c>
      <c r="U160" s="11">
        <f>StdO_Customers_Residential!U160+StdO_Customers_Small_Commercial!U160+StdO_Customers_Lighting!U160</f>
        <v>95428</v>
      </c>
      <c r="V160" s="11">
        <f>StdO_Customers_Residential!V160+StdO_Customers_Small_Commercial!V160+StdO_Customers_Lighting!V160</f>
        <v>96501</v>
      </c>
      <c r="W160" s="11">
        <f>StdO_Customers_Residential!W160+StdO_Customers_Small_Commercial!W160+StdO_Customers_Lighting!W160</f>
        <v>89183</v>
      </c>
      <c r="X160" s="11">
        <f>StdO_Customers_Residential!X160+StdO_Customers_Small_Commercial!X160+StdO_Customers_Lighting!X160</f>
        <v>77214</v>
      </c>
      <c r="Y160" s="11">
        <f>StdO_Customers_Residential!Y160+StdO_Customers_Small_Commercial!Y160+StdO_Customers_Lighting!Y160</f>
        <v>66090</v>
      </c>
      <c r="Z160" s="11">
        <f>StdO_Customers_Residential!Z160+StdO_Customers_Small_Commercial!Z160+StdO_Customers_Lighting!Z160</f>
        <v>0</v>
      </c>
      <c r="AA160" s="2">
        <f>IFERROR(INDEX('Holiday Schedule'!$D$3:$D$24,MATCH(Total_StdO_Customers!A160,'Holiday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1603187</v>
      </c>
      <c r="AE160" s="5">
        <f t="shared" si="19"/>
        <v>1603187</v>
      </c>
      <c r="AG160" s="2">
        <f t="shared" si="20"/>
        <v>6</v>
      </c>
      <c r="AH160" s="2">
        <f t="shared" si="21"/>
        <v>2025</v>
      </c>
      <c r="AJ160" s="5">
        <f t="shared" si="22"/>
        <v>96501</v>
      </c>
      <c r="AK160" s="2">
        <f t="shared" si="23"/>
        <v>21</v>
      </c>
    </row>
    <row r="161" spans="1:37">
      <c r="A161" s="4">
        <v>45810</v>
      </c>
      <c r="B161" s="11">
        <f>StdO_Customers_Residential!B161+StdO_Customers_Small_Commercial!B161+StdO_Customers_Lighting!B161</f>
        <v>59826</v>
      </c>
      <c r="C161" s="11">
        <f>StdO_Customers_Residential!C161+StdO_Customers_Small_Commercial!C161+StdO_Customers_Lighting!C161</f>
        <v>55150</v>
      </c>
      <c r="D161" s="11">
        <f>StdO_Customers_Residential!D161+StdO_Customers_Small_Commercial!D161+StdO_Customers_Lighting!D161</f>
        <v>54507</v>
      </c>
      <c r="E161" s="11">
        <f>StdO_Customers_Residential!E161+StdO_Customers_Small_Commercial!E161+StdO_Customers_Lighting!E161</f>
        <v>55299</v>
      </c>
      <c r="F161" s="11">
        <f>StdO_Customers_Residential!F161+StdO_Customers_Small_Commercial!F161+StdO_Customers_Lighting!F161</f>
        <v>58551</v>
      </c>
      <c r="G161" s="11">
        <f>StdO_Customers_Residential!G161+StdO_Customers_Small_Commercial!G161+StdO_Customers_Lighting!G161</f>
        <v>63361</v>
      </c>
      <c r="H161" s="11">
        <f>StdO_Customers_Residential!H161+StdO_Customers_Small_Commercial!H161+StdO_Customers_Lighting!H161</f>
        <v>65863</v>
      </c>
      <c r="I161" s="11">
        <f>StdO_Customers_Residential!I161+StdO_Customers_Small_Commercial!I161+StdO_Customers_Lighting!I161</f>
        <v>58852</v>
      </c>
      <c r="J161" s="11">
        <f>StdO_Customers_Residential!J161+StdO_Customers_Small_Commercial!J161+StdO_Customers_Lighting!J161</f>
        <v>49356</v>
      </c>
      <c r="K161" s="11">
        <f>StdO_Customers_Residential!K161+StdO_Customers_Small_Commercial!K161+StdO_Customers_Lighting!K161</f>
        <v>43736</v>
      </c>
      <c r="L161" s="11">
        <f>StdO_Customers_Residential!L161+StdO_Customers_Small_Commercial!L161+StdO_Customers_Lighting!L161</f>
        <v>47723</v>
      </c>
      <c r="M161" s="11">
        <f>StdO_Customers_Residential!M161+StdO_Customers_Small_Commercial!M161+StdO_Customers_Lighting!M161</f>
        <v>52754</v>
      </c>
      <c r="N161" s="11">
        <f>StdO_Customers_Residential!N161+StdO_Customers_Small_Commercial!N161+StdO_Customers_Lighting!N161</f>
        <v>44958</v>
      </c>
      <c r="O161" s="11">
        <f>StdO_Customers_Residential!O161+StdO_Customers_Small_Commercial!O161+StdO_Customers_Lighting!O161</f>
        <v>35917</v>
      </c>
      <c r="P161" s="11">
        <f>StdO_Customers_Residential!P161+StdO_Customers_Small_Commercial!P161+StdO_Customers_Lighting!P161</f>
        <v>39605</v>
      </c>
      <c r="Q161" s="11">
        <f>StdO_Customers_Residential!Q161+StdO_Customers_Small_Commercial!Q161+StdO_Customers_Lighting!Q161</f>
        <v>42647</v>
      </c>
      <c r="R161" s="11">
        <f>StdO_Customers_Residential!R161+StdO_Customers_Small_Commercial!R161+StdO_Customers_Lighting!R161</f>
        <v>51887</v>
      </c>
      <c r="S161" s="11">
        <f>StdO_Customers_Residential!S161+StdO_Customers_Small_Commercial!S161+StdO_Customers_Lighting!S161</f>
        <v>63472</v>
      </c>
      <c r="T161" s="11">
        <f>StdO_Customers_Residential!T161+StdO_Customers_Small_Commercial!T161+StdO_Customers_Lighting!T161</f>
        <v>84409</v>
      </c>
      <c r="U161" s="11">
        <f>StdO_Customers_Residential!U161+StdO_Customers_Small_Commercial!U161+StdO_Customers_Lighting!U161</f>
        <v>90874</v>
      </c>
      <c r="V161" s="11">
        <f>StdO_Customers_Residential!V161+StdO_Customers_Small_Commercial!V161+StdO_Customers_Lighting!V161</f>
        <v>95738</v>
      </c>
      <c r="W161" s="11">
        <f>StdO_Customers_Residential!W161+StdO_Customers_Small_Commercial!W161+StdO_Customers_Lighting!W161</f>
        <v>87562</v>
      </c>
      <c r="X161" s="11">
        <f>StdO_Customers_Residential!X161+StdO_Customers_Small_Commercial!X161+StdO_Customers_Lighting!X161</f>
        <v>74700</v>
      </c>
      <c r="Y161" s="11">
        <f>StdO_Customers_Residential!Y161+StdO_Customers_Small_Commercial!Y161+StdO_Customers_Lighting!Y161</f>
        <v>65186</v>
      </c>
      <c r="Z161" s="11">
        <f>StdO_Customers_Residential!Z161+StdO_Customers_Small_Commercial!Z161+StdO_Customers_Lighting!Z161</f>
        <v>0</v>
      </c>
      <c r="AA161" s="2">
        <f>IFERROR(INDEX('Holiday Schedule'!$D$3:$D$24,MATCH(Total_StdO_Customers!A161,'Holiday Schedule'!$C$3:$C$24,0)),0)</f>
        <v>0</v>
      </c>
      <c r="AB161" s="2">
        <f t="shared" si="16"/>
        <v>2</v>
      </c>
      <c r="AC161" s="2">
        <f t="shared" si="17"/>
        <v>964190</v>
      </c>
      <c r="AD161" s="5">
        <f t="shared" si="18"/>
        <v>477743</v>
      </c>
      <c r="AE161" s="5">
        <f t="shared" si="19"/>
        <v>1441933</v>
      </c>
      <c r="AG161" s="2">
        <f t="shared" si="20"/>
        <v>6</v>
      </c>
      <c r="AH161" s="2">
        <f t="shared" si="21"/>
        <v>2025</v>
      </c>
      <c r="AJ161" s="5">
        <f t="shared" si="22"/>
        <v>95738</v>
      </c>
      <c r="AK161" s="2">
        <f t="shared" si="23"/>
        <v>21</v>
      </c>
    </row>
    <row r="162" spans="1:37">
      <c r="A162" s="4">
        <v>45811</v>
      </c>
      <c r="B162" s="11">
        <f>StdO_Customers_Residential!B162+StdO_Customers_Small_Commercial!B162+StdO_Customers_Lighting!B162</f>
        <v>59056</v>
      </c>
      <c r="C162" s="11">
        <f>StdO_Customers_Residential!C162+StdO_Customers_Small_Commercial!C162+StdO_Customers_Lighting!C162</f>
        <v>55606</v>
      </c>
      <c r="D162" s="11">
        <f>StdO_Customers_Residential!D162+StdO_Customers_Small_Commercial!D162+StdO_Customers_Lighting!D162</f>
        <v>54062</v>
      </c>
      <c r="E162" s="11">
        <f>StdO_Customers_Residential!E162+StdO_Customers_Small_Commercial!E162+StdO_Customers_Lighting!E162</f>
        <v>55673</v>
      </c>
      <c r="F162" s="11">
        <f>StdO_Customers_Residential!F162+StdO_Customers_Small_Commercial!F162+StdO_Customers_Lighting!F162</f>
        <v>57678</v>
      </c>
      <c r="G162" s="11">
        <f>StdO_Customers_Residential!G162+StdO_Customers_Small_Commercial!G162+StdO_Customers_Lighting!G162</f>
        <v>62236</v>
      </c>
      <c r="H162" s="11">
        <f>StdO_Customers_Residential!H162+StdO_Customers_Small_Commercial!H162+StdO_Customers_Lighting!H162</f>
        <v>63708</v>
      </c>
      <c r="I162" s="11">
        <f>StdO_Customers_Residential!I162+StdO_Customers_Small_Commercial!I162+StdO_Customers_Lighting!I162</f>
        <v>53447</v>
      </c>
      <c r="J162" s="11">
        <f>StdO_Customers_Residential!J162+StdO_Customers_Small_Commercial!J162+StdO_Customers_Lighting!J162</f>
        <v>41740</v>
      </c>
      <c r="K162" s="11">
        <f>StdO_Customers_Residential!K162+StdO_Customers_Small_Commercial!K162+StdO_Customers_Lighting!K162</f>
        <v>35207</v>
      </c>
      <c r="L162" s="11">
        <f>StdO_Customers_Residential!L162+StdO_Customers_Small_Commercial!L162+StdO_Customers_Lighting!L162</f>
        <v>31597</v>
      </c>
      <c r="M162" s="11">
        <f>StdO_Customers_Residential!M162+StdO_Customers_Small_Commercial!M162+StdO_Customers_Lighting!M162</f>
        <v>29563</v>
      </c>
      <c r="N162" s="11">
        <f>StdO_Customers_Residential!N162+StdO_Customers_Small_Commercial!N162+StdO_Customers_Lighting!N162</f>
        <v>30142</v>
      </c>
      <c r="O162" s="11">
        <f>StdO_Customers_Residential!O162+StdO_Customers_Small_Commercial!O162+StdO_Customers_Lighting!O162</f>
        <v>30982</v>
      </c>
      <c r="P162" s="11">
        <f>StdO_Customers_Residential!P162+StdO_Customers_Small_Commercial!P162+StdO_Customers_Lighting!P162</f>
        <v>31735</v>
      </c>
      <c r="Q162" s="11">
        <f>StdO_Customers_Residential!Q162+StdO_Customers_Small_Commercial!Q162+StdO_Customers_Lighting!Q162</f>
        <v>38136</v>
      </c>
      <c r="R162" s="11">
        <f>StdO_Customers_Residential!R162+StdO_Customers_Small_Commercial!R162+StdO_Customers_Lighting!R162</f>
        <v>48429</v>
      </c>
      <c r="S162" s="11">
        <f>StdO_Customers_Residential!S162+StdO_Customers_Small_Commercial!S162+StdO_Customers_Lighting!S162</f>
        <v>65061</v>
      </c>
      <c r="T162" s="11">
        <f>StdO_Customers_Residential!T162+StdO_Customers_Small_Commercial!T162+StdO_Customers_Lighting!T162</f>
        <v>83399</v>
      </c>
      <c r="U162" s="11">
        <f>StdO_Customers_Residential!U162+StdO_Customers_Small_Commercial!U162+StdO_Customers_Lighting!U162</f>
        <v>93321</v>
      </c>
      <c r="V162" s="11">
        <f>StdO_Customers_Residential!V162+StdO_Customers_Small_Commercial!V162+StdO_Customers_Lighting!V162</f>
        <v>96973</v>
      </c>
      <c r="W162" s="11">
        <f>StdO_Customers_Residential!W162+StdO_Customers_Small_Commercial!W162+StdO_Customers_Lighting!W162</f>
        <v>90193</v>
      </c>
      <c r="X162" s="11">
        <f>StdO_Customers_Residential!X162+StdO_Customers_Small_Commercial!X162+StdO_Customers_Lighting!X162</f>
        <v>76856</v>
      </c>
      <c r="Y162" s="11">
        <f>StdO_Customers_Residential!Y162+StdO_Customers_Small_Commercial!Y162+StdO_Customers_Lighting!Y162</f>
        <v>66083</v>
      </c>
      <c r="Z162" s="11">
        <f>StdO_Customers_Residential!Z162+StdO_Customers_Small_Commercial!Z162+StdO_Customers_Lighting!Z162</f>
        <v>0</v>
      </c>
      <c r="AA162" s="2">
        <f>IFERROR(INDEX('Holiday Schedule'!$D$3:$D$24,MATCH(Total_StdO_Customers!A162,'Holiday Schedule'!$C$3:$C$24,0)),0)</f>
        <v>0</v>
      </c>
      <c r="AB162" s="2">
        <f t="shared" si="16"/>
        <v>3</v>
      </c>
      <c r="AC162" s="2">
        <f t="shared" si="17"/>
        <v>876781</v>
      </c>
      <c r="AD162" s="5">
        <f t="shared" si="18"/>
        <v>474102</v>
      </c>
      <c r="AE162" s="5">
        <f t="shared" si="19"/>
        <v>1350883</v>
      </c>
      <c r="AG162" s="2">
        <f t="shared" si="20"/>
        <v>6</v>
      </c>
      <c r="AH162" s="2">
        <f t="shared" si="21"/>
        <v>2025</v>
      </c>
      <c r="AJ162" s="5">
        <f t="shared" si="22"/>
        <v>96973</v>
      </c>
      <c r="AK162" s="2">
        <f t="shared" si="23"/>
        <v>21</v>
      </c>
    </row>
    <row r="163" spans="1:37">
      <c r="A163" s="4">
        <v>45812</v>
      </c>
      <c r="B163" s="11">
        <f>StdO_Customers_Residential!B163+StdO_Customers_Small_Commercial!B163+StdO_Customers_Lighting!B163</f>
        <v>58511</v>
      </c>
      <c r="C163" s="11">
        <f>StdO_Customers_Residential!C163+StdO_Customers_Small_Commercial!C163+StdO_Customers_Lighting!C163</f>
        <v>54745</v>
      </c>
      <c r="D163" s="11">
        <f>StdO_Customers_Residential!D163+StdO_Customers_Small_Commercial!D163+StdO_Customers_Lighting!D163</f>
        <v>54171</v>
      </c>
      <c r="E163" s="11">
        <f>StdO_Customers_Residential!E163+StdO_Customers_Small_Commercial!E163+StdO_Customers_Lighting!E163</f>
        <v>53500</v>
      </c>
      <c r="F163" s="11">
        <f>StdO_Customers_Residential!F163+StdO_Customers_Small_Commercial!F163+StdO_Customers_Lighting!F163</f>
        <v>56261</v>
      </c>
      <c r="G163" s="11">
        <f>StdO_Customers_Residential!G163+StdO_Customers_Small_Commercial!G163+StdO_Customers_Lighting!G163</f>
        <v>60297</v>
      </c>
      <c r="H163" s="11">
        <f>StdO_Customers_Residential!H163+StdO_Customers_Small_Commercial!H163+StdO_Customers_Lighting!H163</f>
        <v>63967</v>
      </c>
      <c r="I163" s="11">
        <f>StdO_Customers_Residential!I163+StdO_Customers_Small_Commercial!I163+StdO_Customers_Lighting!I163</f>
        <v>60299</v>
      </c>
      <c r="J163" s="11">
        <f>StdO_Customers_Residential!J163+StdO_Customers_Small_Commercial!J163+StdO_Customers_Lighting!J163</f>
        <v>49049</v>
      </c>
      <c r="K163" s="11">
        <f>StdO_Customers_Residential!K163+StdO_Customers_Small_Commercial!K163+StdO_Customers_Lighting!K163</f>
        <v>44187</v>
      </c>
      <c r="L163" s="11">
        <f>StdO_Customers_Residential!L163+StdO_Customers_Small_Commercial!L163+StdO_Customers_Lighting!L163</f>
        <v>40760</v>
      </c>
      <c r="M163" s="11">
        <f>StdO_Customers_Residential!M163+StdO_Customers_Small_Commercial!M163+StdO_Customers_Lighting!M163</f>
        <v>37608</v>
      </c>
      <c r="N163" s="11">
        <f>StdO_Customers_Residential!N163+StdO_Customers_Small_Commercial!N163+StdO_Customers_Lighting!N163</f>
        <v>38515</v>
      </c>
      <c r="O163" s="11">
        <f>StdO_Customers_Residential!O163+StdO_Customers_Small_Commercial!O163+StdO_Customers_Lighting!O163</f>
        <v>39390</v>
      </c>
      <c r="P163" s="11">
        <f>StdO_Customers_Residential!P163+StdO_Customers_Small_Commercial!P163+StdO_Customers_Lighting!P163</f>
        <v>41179</v>
      </c>
      <c r="Q163" s="11">
        <f>StdO_Customers_Residential!Q163+StdO_Customers_Small_Commercial!Q163+StdO_Customers_Lighting!Q163</f>
        <v>49919</v>
      </c>
      <c r="R163" s="11">
        <f>StdO_Customers_Residential!R163+StdO_Customers_Small_Commercial!R163+StdO_Customers_Lighting!R163</f>
        <v>59382</v>
      </c>
      <c r="S163" s="11">
        <f>StdO_Customers_Residential!S163+StdO_Customers_Small_Commercial!S163+StdO_Customers_Lighting!S163</f>
        <v>72607</v>
      </c>
      <c r="T163" s="11">
        <f>StdO_Customers_Residential!T163+StdO_Customers_Small_Commercial!T163+StdO_Customers_Lighting!T163</f>
        <v>87546</v>
      </c>
      <c r="U163" s="11">
        <f>StdO_Customers_Residential!U163+StdO_Customers_Small_Commercial!U163+StdO_Customers_Lighting!U163</f>
        <v>95396</v>
      </c>
      <c r="V163" s="11">
        <f>StdO_Customers_Residential!V163+StdO_Customers_Small_Commercial!V163+StdO_Customers_Lighting!V163</f>
        <v>97555</v>
      </c>
      <c r="W163" s="11">
        <f>StdO_Customers_Residential!W163+StdO_Customers_Small_Commercial!W163+StdO_Customers_Lighting!W163</f>
        <v>91428</v>
      </c>
      <c r="X163" s="11">
        <f>StdO_Customers_Residential!X163+StdO_Customers_Small_Commercial!X163+StdO_Customers_Lighting!X163</f>
        <v>76122</v>
      </c>
      <c r="Y163" s="11">
        <f>StdO_Customers_Residential!Y163+StdO_Customers_Small_Commercial!Y163+StdO_Customers_Lighting!Y163</f>
        <v>66432</v>
      </c>
      <c r="Z163" s="11">
        <f>StdO_Customers_Residential!Z163+StdO_Customers_Small_Commercial!Z163+StdO_Customers_Lighting!Z163</f>
        <v>0</v>
      </c>
      <c r="AA163" s="2">
        <f>IFERROR(INDEX('Holiday Schedule'!$D$3:$D$24,MATCH(Total_StdO_Customers!A163,'Holiday Schedule'!$C$3:$C$24,0)),0)</f>
        <v>0</v>
      </c>
      <c r="AB163" s="2">
        <f t="shared" si="16"/>
        <v>4</v>
      </c>
      <c r="AC163" s="2">
        <f t="shared" si="17"/>
        <v>980942</v>
      </c>
      <c r="AD163" s="5">
        <f t="shared" si="18"/>
        <v>467884</v>
      </c>
      <c r="AE163" s="5">
        <f t="shared" si="19"/>
        <v>1448826</v>
      </c>
      <c r="AG163" s="2">
        <f t="shared" si="20"/>
        <v>6</v>
      </c>
      <c r="AH163" s="2">
        <f t="shared" si="21"/>
        <v>2025</v>
      </c>
      <c r="AJ163" s="5">
        <f t="shared" si="22"/>
        <v>97555</v>
      </c>
      <c r="AK163" s="2">
        <f t="shared" si="23"/>
        <v>21</v>
      </c>
    </row>
    <row r="164" spans="1:37">
      <c r="A164" s="4">
        <v>45813</v>
      </c>
      <c r="B164" s="11">
        <f>StdO_Customers_Residential!B164+StdO_Customers_Small_Commercial!B164+StdO_Customers_Lighting!B164</f>
        <v>58271</v>
      </c>
      <c r="C164" s="11">
        <f>StdO_Customers_Residential!C164+StdO_Customers_Small_Commercial!C164+StdO_Customers_Lighting!C164</f>
        <v>55222</v>
      </c>
      <c r="D164" s="11">
        <f>StdO_Customers_Residential!D164+StdO_Customers_Small_Commercial!D164+StdO_Customers_Lighting!D164</f>
        <v>53356</v>
      </c>
      <c r="E164" s="11">
        <f>StdO_Customers_Residential!E164+StdO_Customers_Small_Commercial!E164+StdO_Customers_Lighting!E164</f>
        <v>53551</v>
      </c>
      <c r="F164" s="11">
        <f>StdO_Customers_Residential!F164+StdO_Customers_Small_Commercial!F164+StdO_Customers_Lighting!F164</f>
        <v>54981</v>
      </c>
      <c r="G164" s="11">
        <f>StdO_Customers_Residential!G164+StdO_Customers_Small_Commercial!G164+StdO_Customers_Lighting!G164</f>
        <v>59045</v>
      </c>
      <c r="H164" s="11">
        <f>StdO_Customers_Residential!H164+StdO_Customers_Small_Commercial!H164+StdO_Customers_Lighting!H164</f>
        <v>62788</v>
      </c>
      <c r="I164" s="11">
        <f>StdO_Customers_Residential!I164+StdO_Customers_Small_Commercial!I164+StdO_Customers_Lighting!I164</f>
        <v>56197</v>
      </c>
      <c r="J164" s="11">
        <f>StdO_Customers_Residential!J164+StdO_Customers_Small_Commercial!J164+StdO_Customers_Lighting!J164</f>
        <v>46791</v>
      </c>
      <c r="K164" s="11">
        <f>StdO_Customers_Residential!K164+StdO_Customers_Small_Commercial!K164+StdO_Customers_Lighting!K164</f>
        <v>40577</v>
      </c>
      <c r="L164" s="11">
        <f>StdO_Customers_Residential!L164+StdO_Customers_Small_Commercial!L164+StdO_Customers_Lighting!L164</f>
        <v>37836</v>
      </c>
      <c r="M164" s="11">
        <f>StdO_Customers_Residential!M164+StdO_Customers_Small_Commercial!M164+StdO_Customers_Lighting!M164</f>
        <v>39028</v>
      </c>
      <c r="N164" s="11">
        <f>StdO_Customers_Residential!N164+StdO_Customers_Small_Commercial!N164+StdO_Customers_Lighting!N164</f>
        <v>44669</v>
      </c>
      <c r="O164" s="11">
        <f>StdO_Customers_Residential!O164+StdO_Customers_Small_Commercial!O164+StdO_Customers_Lighting!O164</f>
        <v>48555</v>
      </c>
      <c r="P164" s="11">
        <f>StdO_Customers_Residential!P164+StdO_Customers_Small_Commercial!P164+StdO_Customers_Lighting!P164</f>
        <v>49715</v>
      </c>
      <c r="Q164" s="11">
        <f>StdO_Customers_Residential!Q164+StdO_Customers_Small_Commercial!Q164+StdO_Customers_Lighting!Q164</f>
        <v>64435</v>
      </c>
      <c r="R164" s="11">
        <f>StdO_Customers_Residential!R164+StdO_Customers_Small_Commercial!R164+StdO_Customers_Lighting!R164</f>
        <v>77296</v>
      </c>
      <c r="S164" s="11">
        <f>StdO_Customers_Residential!S164+StdO_Customers_Small_Commercial!S164+StdO_Customers_Lighting!S164</f>
        <v>87161</v>
      </c>
      <c r="T164" s="11">
        <f>StdO_Customers_Residential!T164+StdO_Customers_Small_Commercial!T164+StdO_Customers_Lighting!T164</f>
        <v>99563</v>
      </c>
      <c r="U164" s="11">
        <f>StdO_Customers_Residential!U164+StdO_Customers_Small_Commercial!U164+StdO_Customers_Lighting!U164</f>
        <v>103692</v>
      </c>
      <c r="V164" s="11">
        <f>StdO_Customers_Residential!V164+StdO_Customers_Small_Commercial!V164+StdO_Customers_Lighting!V164</f>
        <v>102776</v>
      </c>
      <c r="W164" s="11">
        <f>StdO_Customers_Residential!W164+StdO_Customers_Small_Commercial!W164+StdO_Customers_Lighting!W164</f>
        <v>97566</v>
      </c>
      <c r="X164" s="11">
        <f>StdO_Customers_Residential!X164+StdO_Customers_Small_Commercial!X164+StdO_Customers_Lighting!X164</f>
        <v>88333</v>
      </c>
      <c r="Y164" s="11">
        <f>StdO_Customers_Residential!Y164+StdO_Customers_Small_Commercial!Y164+StdO_Customers_Lighting!Y164</f>
        <v>70170</v>
      </c>
      <c r="Z164" s="11">
        <f>StdO_Customers_Residential!Z164+StdO_Customers_Small_Commercial!Z164+StdO_Customers_Lighting!Z164</f>
        <v>0</v>
      </c>
      <c r="AA164" s="2">
        <f>IFERROR(INDEX('Holiday Schedule'!$D$3:$D$24,MATCH(Total_StdO_Customers!A164,'Holiday Schedule'!$C$3:$C$24,0)),0)</f>
        <v>0</v>
      </c>
      <c r="AB164" s="2">
        <f t="shared" si="16"/>
        <v>5</v>
      </c>
      <c r="AC164" s="2">
        <f t="shared" si="17"/>
        <v>1084190</v>
      </c>
      <c r="AD164" s="5">
        <f t="shared" si="18"/>
        <v>467384</v>
      </c>
      <c r="AE164" s="5">
        <f t="shared" si="19"/>
        <v>1551574</v>
      </c>
      <c r="AG164" s="2">
        <f t="shared" si="20"/>
        <v>6</v>
      </c>
      <c r="AH164" s="2">
        <f t="shared" si="21"/>
        <v>2025</v>
      </c>
      <c r="AJ164" s="5">
        <f t="shared" si="22"/>
        <v>103692</v>
      </c>
      <c r="AK164" s="2">
        <f t="shared" si="23"/>
        <v>20</v>
      </c>
    </row>
    <row r="165" spans="1:37">
      <c r="A165" s="4">
        <v>45814</v>
      </c>
      <c r="B165" s="11">
        <f>StdO_Customers_Residential!B165+StdO_Customers_Small_Commercial!B165+StdO_Customers_Lighting!B165</f>
        <v>65403</v>
      </c>
      <c r="C165" s="11">
        <f>StdO_Customers_Residential!C165+StdO_Customers_Small_Commercial!C165+StdO_Customers_Lighting!C165</f>
        <v>62903</v>
      </c>
      <c r="D165" s="11">
        <f>StdO_Customers_Residential!D165+StdO_Customers_Small_Commercial!D165+StdO_Customers_Lighting!D165</f>
        <v>58661</v>
      </c>
      <c r="E165" s="11">
        <f>StdO_Customers_Residential!E165+StdO_Customers_Small_Commercial!E165+StdO_Customers_Lighting!E165</f>
        <v>57261</v>
      </c>
      <c r="F165" s="11">
        <f>StdO_Customers_Residential!F165+StdO_Customers_Small_Commercial!F165+StdO_Customers_Lighting!F165</f>
        <v>60451</v>
      </c>
      <c r="G165" s="11">
        <f>StdO_Customers_Residential!G165+StdO_Customers_Small_Commercial!G165+StdO_Customers_Lighting!G165</f>
        <v>63031</v>
      </c>
      <c r="H165" s="11">
        <f>StdO_Customers_Residential!H165+StdO_Customers_Small_Commercial!H165+StdO_Customers_Lighting!H165</f>
        <v>66743</v>
      </c>
      <c r="I165" s="11">
        <f>StdO_Customers_Residential!I165+StdO_Customers_Small_Commercial!I165+StdO_Customers_Lighting!I165</f>
        <v>67370</v>
      </c>
      <c r="J165" s="11">
        <f>StdO_Customers_Residential!J165+StdO_Customers_Small_Commercial!J165+StdO_Customers_Lighting!J165</f>
        <v>59483</v>
      </c>
      <c r="K165" s="11">
        <f>StdO_Customers_Residential!K165+StdO_Customers_Small_Commercial!K165+StdO_Customers_Lighting!K165</f>
        <v>58212</v>
      </c>
      <c r="L165" s="11">
        <f>StdO_Customers_Residential!L165+StdO_Customers_Small_Commercial!L165+StdO_Customers_Lighting!L165</f>
        <v>58280</v>
      </c>
      <c r="M165" s="11">
        <f>StdO_Customers_Residential!M165+StdO_Customers_Small_Commercial!M165+StdO_Customers_Lighting!M165</f>
        <v>60219</v>
      </c>
      <c r="N165" s="11">
        <f>StdO_Customers_Residential!N165+StdO_Customers_Small_Commercial!N165+StdO_Customers_Lighting!N165</f>
        <v>53657</v>
      </c>
      <c r="O165" s="11">
        <f>StdO_Customers_Residential!O165+StdO_Customers_Small_Commercial!O165+StdO_Customers_Lighting!O165</f>
        <v>49611</v>
      </c>
      <c r="P165" s="11">
        <f>StdO_Customers_Residential!P165+StdO_Customers_Small_Commercial!P165+StdO_Customers_Lighting!P165</f>
        <v>54838</v>
      </c>
      <c r="Q165" s="11">
        <f>StdO_Customers_Residential!Q165+StdO_Customers_Small_Commercial!Q165+StdO_Customers_Lighting!Q165</f>
        <v>64923</v>
      </c>
      <c r="R165" s="11">
        <f>StdO_Customers_Residential!R165+StdO_Customers_Small_Commercial!R165+StdO_Customers_Lighting!R165</f>
        <v>75559</v>
      </c>
      <c r="S165" s="11">
        <f>StdO_Customers_Residential!S165+StdO_Customers_Small_Commercial!S165+StdO_Customers_Lighting!S165</f>
        <v>90707</v>
      </c>
      <c r="T165" s="11">
        <f>StdO_Customers_Residential!T165+StdO_Customers_Small_Commercial!T165+StdO_Customers_Lighting!T165</f>
        <v>103001</v>
      </c>
      <c r="U165" s="11">
        <f>StdO_Customers_Residential!U165+StdO_Customers_Small_Commercial!U165+StdO_Customers_Lighting!U165</f>
        <v>103232</v>
      </c>
      <c r="V165" s="11">
        <f>StdO_Customers_Residential!V165+StdO_Customers_Small_Commercial!V165+StdO_Customers_Lighting!V165</f>
        <v>102556</v>
      </c>
      <c r="W165" s="11">
        <f>StdO_Customers_Residential!W165+StdO_Customers_Small_Commercial!W165+StdO_Customers_Lighting!W165</f>
        <v>95106</v>
      </c>
      <c r="X165" s="11">
        <f>StdO_Customers_Residential!X165+StdO_Customers_Small_Commercial!X165+StdO_Customers_Lighting!X165</f>
        <v>83368</v>
      </c>
      <c r="Y165" s="11">
        <f>StdO_Customers_Residential!Y165+StdO_Customers_Small_Commercial!Y165+StdO_Customers_Lighting!Y165</f>
        <v>71732</v>
      </c>
      <c r="Z165" s="11">
        <f>StdO_Customers_Residential!Z165+StdO_Customers_Small_Commercial!Z165+StdO_Customers_Lighting!Z165</f>
        <v>0</v>
      </c>
      <c r="AA165" s="2">
        <f>IFERROR(INDEX('Holiday Schedule'!$D$3:$D$24,MATCH(Total_StdO_Customers!A165,'Holiday Schedule'!$C$3:$C$24,0)),0)</f>
        <v>0</v>
      </c>
      <c r="AB165" s="2">
        <f t="shared" si="16"/>
        <v>6</v>
      </c>
      <c r="AC165" s="2">
        <f t="shared" si="17"/>
        <v>1180122</v>
      </c>
      <c r="AD165" s="5">
        <f t="shared" si="18"/>
        <v>506185</v>
      </c>
      <c r="AE165" s="5">
        <f t="shared" si="19"/>
        <v>1686307</v>
      </c>
      <c r="AG165" s="2">
        <f t="shared" si="20"/>
        <v>6</v>
      </c>
      <c r="AH165" s="2">
        <f t="shared" si="21"/>
        <v>2025</v>
      </c>
      <c r="AJ165" s="5">
        <f t="shared" si="22"/>
        <v>103232</v>
      </c>
      <c r="AK165" s="2">
        <f t="shared" si="23"/>
        <v>20</v>
      </c>
    </row>
    <row r="166" spans="1:37">
      <c r="A166" s="4">
        <v>45815</v>
      </c>
      <c r="B166" s="11">
        <f>StdO_Customers_Residential!B166+StdO_Customers_Small_Commercial!B166+StdO_Customers_Lighting!B166</f>
        <v>64743</v>
      </c>
      <c r="C166" s="11">
        <f>StdO_Customers_Residential!C166+StdO_Customers_Small_Commercial!C166+StdO_Customers_Lighting!C166</f>
        <v>60424</v>
      </c>
      <c r="D166" s="11">
        <f>StdO_Customers_Residential!D166+StdO_Customers_Small_Commercial!D166+StdO_Customers_Lighting!D166</f>
        <v>58889</v>
      </c>
      <c r="E166" s="11">
        <f>StdO_Customers_Residential!E166+StdO_Customers_Small_Commercial!E166+StdO_Customers_Lighting!E166</f>
        <v>57407</v>
      </c>
      <c r="F166" s="11">
        <f>StdO_Customers_Residential!F166+StdO_Customers_Small_Commercial!F166+StdO_Customers_Lighting!F166</f>
        <v>58201</v>
      </c>
      <c r="G166" s="11">
        <f>StdO_Customers_Residential!G166+StdO_Customers_Small_Commercial!G166+StdO_Customers_Lighting!G166</f>
        <v>59954</v>
      </c>
      <c r="H166" s="11">
        <f>StdO_Customers_Residential!H166+StdO_Customers_Small_Commercial!H166+StdO_Customers_Lighting!H166</f>
        <v>63139</v>
      </c>
      <c r="I166" s="11">
        <f>StdO_Customers_Residential!I166+StdO_Customers_Small_Commercial!I166+StdO_Customers_Lighting!I166</f>
        <v>68598</v>
      </c>
      <c r="J166" s="11">
        <f>StdO_Customers_Residential!J166+StdO_Customers_Small_Commercial!J166+StdO_Customers_Lighting!J166</f>
        <v>71402</v>
      </c>
      <c r="K166" s="11">
        <f>StdO_Customers_Residential!K166+StdO_Customers_Small_Commercial!K166+StdO_Customers_Lighting!K166</f>
        <v>73257</v>
      </c>
      <c r="L166" s="11">
        <f>StdO_Customers_Residential!L166+StdO_Customers_Small_Commercial!L166+StdO_Customers_Lighting!L166</f>
        <v>73225</v>
      </c>
      <c r="M166" s="11">
        <f>StdO_Customers_Residential!M166+StdO_Customers_Small_Commercial!M166+StdO_Customers_Lighting!M166</f>
        <v>74185</v>
      </c>
      <c r="N166" s="11">
        <f>StdO_Customers_Residential!N166+StdO_Customers_Small_Commercial!N166+StdO_Customers_Lighting!N166</f>
        <v>77394</v>
      </c>
      <c r="O166" s="11">
        <f>StdO_Customers_Residential!O166+StdO_Customers_Small_Commercial!O166+StdO_Customers_Lighting!O166</f>
        <v>78669</v>
      </c>
      <c r="P166" s="11">
        <f>StdO_Customers_Residential!P166+StdO_Customers_Small_Commercial!P166+StdO_Customers_Lighting!P166</f>
        <v>79580</v>
      </c>
      <c r="Q166" s="11">
        <f>StdO_Customers_Residential!Q166+StdO_Customers_Small_Commercial!Q166+StdO_Customers_Lighting!Q166</f>
        <v>81972</v>
      </c>
      <c r="R166" s="11">
        <f>StdO_Customers_Residential!R166+StdO_Customers_Small_Commercial!R166+StdO_Customers_Lighting!R166</f>
        <v>87014</v>
      </c>
      <c r="S166" s="11">
        <f>StdO_Customers_Residential!S166+StdO_Customers_Small_Commercial!S166+StdO_Customers_Lighting!S166</f>
        <v>93025</v>
      </c>
      <c r="T166" s="11">
        <f>StdO_Customers_Residential!T166+StdO_Customers_Small_Commercial!T166+StdO_Customers_Lighting!T166</f>
        <v>96309</v>
      </c>
      <c r="U166" s="11">
        <f>StdO_Customers_Residential!U166+StdO_Customers_Small_Commercial!U166+StdO_Customers_Lighting!U166</f>
        <v>97939</v>
      </c>
      <c r="V166" s="11">
        <f>StdO_Customers_Residential!V166+StdO_Customers_Small_Commercial!V166+StdO_Customers_Lighting!V166</f>
        <v>95931</v>
      </c>
      <c r="W166" s="11">
        <f>StdO_Customers_Residential!W166+StdO_Customers_Small_Commercial!W166+StdO_Customers_Lighting!W166</f>
        <v>90348</v>
      </c>
      <c r="X166" s="11">
        <f>StdO_Customers_Residential!X166+StdO_Customers_Small_Commercial!X166+StdO_Customers_Lighting!X166</f>
        <v>78900</v>
      </c>
      <c r="Y166" s="11">
        <f>StdO_Customers_Residential!Y166+StdO_Customers_Small_Commercial!Y166+StdO_Customers_Lighting!Y166</f>
        <v>69838</v>
      </c>
      <c r="Z166" s="11">
        <f>StdO_Customers_Residential!Z166+StdO_Customers_Small_Commercial!Z166+StdO_Customers_Lighting!Z166</f>
        <v>0</v>
      </c>
      <c r="AA166" s="2">
        <f>IFERROR(INDEX('Holiday Schedule'!$D$3:$D$24,MATCH(Total_StdO_Customers!A166,'Holiday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1810343</v>
      </c>
      <c r="AE166" s="5">
        <f t="shared" si="19"/>
        <v>1810343</v>
      </c>
      <c r="AG166" s="2">
        <f t="shared" si="20"/>
        <v>6</v>
      </c>
      <c r="AH166" s="2">
        <f t="shared" si="21"/>
        <v>2025</v>
      </c>
      <c r="AJ166" s="5">
        <f t="shared" si="22"/>
        <v>97939</v>
      </c>
      <c r="AK166" s="2">
        <f t="shared" si="23"/>
        <v>20</v>
      </c>
    </row>
    <row r="167" spans="1:37">
      <c r="A167" s="4">
        <v>45816</v>
      </c>
      <c r="B167" s="11">
        <f>StdO_Customers_Residential!B167+StdO_Customers_Small_Commercial!B167+StdO_Customers_Lighting!B167</f>
        <v>63193</v>
      </c>
      <c r="C167" s="11">
        <f>StdO_Customers_Residential!C167+StdO_Customers_Small_Commercial!C167+StdO_Customers_Lighting!C167</f>
        <v>57886</v>
      </c>
      <c r="D167" s="11">
        <f>StdO_Customers_Residential!D167+StdO_Customers_Small_Commercial!D167+StdO_Customers_Lighting!D167</f>
        <v>55935</v>
      </c>
      <c r="E167" s="11">
        <f>StdO_Customers_Residential!E167+StdO_Customers_Small_Commercial!E167+StdO_Customers_Lighting!E167</f>
        <v>55057</v>
      </c>
      <c r="F167" s="11">
        <f>StdO_Customers_Residential!F167+StdO_Customers_Small_Commercial!F167+StdO_Customers_Lighting!F167</f>
        <v>54255</v>
      </c>
      <c r="G167" s="11">
        <f>StdO_Customers_Residential!G167+StdO_Customers_Small_Commercial!G167+StdO_Customers_Lighting!G167</f>
        <v>55004</v>
      </c>
      <c r="H167" s="11">
        <f>StdO_Customers_Residential!H167+StdO_Customers_Small_Commercial!H167+StdO_Customers_Lighting!H167</f>
        <v>53415</v>
      </c>
      <c r="I167" s="11">
        <f>StdO_Customers_Residential!I167+StdO_Customers_Small_Commercial!I167+StdO_Customers_Lighting!I167</f>
        <v>51062</v>
      </c>
      <c r="J167" s="11">
        <f>StdO_Customers_Residential!J167+StdO_Customers_Small_Commercial!J167+StdO_Customers_Lighting!J167</f>
        <v>53059</v>
      </c>
      <c r="K167" s="11">
        <f>StdO_Customers_Residential!K167+StdO_Customers_Small_Commercial!K167+StdO_Customers_Lighting!K167</f>
        <v>48189</v>
      </c>
      <c r="L167" s="11">
        <f>StdO_Customers_Residential!L167+StdO_Customers_Small_Commercial!L167+StdO_Customers_Lighting!L167</f>
        <v>40211</v>
      </c>
      <c r="M167" s="11">
        <f>StdO_Customers_Residential!M167+StdO_Customers_Small_Commercial!M167+StdO_Customers_Lighting!M167</f>
        <v>37326</v>
      </c>
      <c r="N167" s="11">
        <f>StdO_Customers_Residential!N167+StdO_Customers_Small_Commercial!N167+StdO_Customers_Lighting!N167</f>
        <v>36166</v>
      </c>
      <c r="O167" s="11">
        <f>StdO_Customers_Residential!O167+StdO_Customers_Small_Commercial!O167+StdO_Customers_Lighting!O167</f>
        <v>34565</v>
      </c>
      <c r="P167" s="11">
        <f>StdO_Customers_Residential!P167+StdO_Customers_Small_Commercial!P167+StdO_Customers_Lighting!P167</f>
        <v>35578</v>
      </c>
      <c r="Q167" s="11">
        <f>StdO_Customers_Residential!Q167+StdO_Customers_Small_Commercial!Q167+StdO_Customers_Lighting!Q167</f>
        <v>42581</v>
      </c>
      <c r="R167" s="11">
        <f>StdO_Customers_Residential!R167+StdO_Customers_Small_Commercial!R167+StdO_Customers_Lighting!R167</f>
        <v>53445</v>
      </c>
      <c r="S167" s="11">
        <f>StdO_Customers_Residential!S167+StdO_Customers_Small_Commercial!S167+StdO_Customers_Lighting!S167</f>
        <v>70061</v>
      </c>
      <c r="T167" s="11">
        <f>StdO_Customers_Residential!T167+StdO_Customers_Small_Commercial!T167+StdO_Customers_Lighting!T167</f>
        <v>87559</v>
      </c>
      <c r="U167" s="11">
        <f>StdO_Customers_Residential!U167+StdO_Customers_Small_Commercial!U167+StdO_Customers_Lighting!U167</f>
        <v>98130</v>
      </c>
      <c r="V167" s="11">
        <f>StdO_Customers_Residential!V167+StdO_Customers_Small_Commercial!V167+StdO_Customers_Lighting!V167</f>
        <v>99947</v>
      </c>
      <c r="W167" s="11">
        <f>StdO_Customers_Residential!W167+StdO_Customers_Small_Commercial!W167+StdO_Customers_Lighting!W167</f>
        <v>93761</v>
      </c>
      <c r="X167" s="11">
        <f>StdO_Customers_Residential!X167+StdO_Customers_Small_Commercial!X167+StdO_Customers_Lighting!X167</f>
        <v>79578</v>
      </c>
      <c r="Y167" s="11">
        <f>StdO_Customers_Residential!Y167+StdO_Customers_Small_Commercial!Y167+StdO_Customers_Lighting!Y167</f>
        <v>68180</v>
      </c>
      <c r="Z167" s="11">
        <f>StdO_Customers_Residential!Z167+StdO_Customers_Small_Commercial!Z167+StdO_Customers_Lighting!Z167</f>
        <v>0</v>
      </c>
      <c r="AA167" s="2">
        <f>IFERROR(INDEX('Holiday Schedule'!$D$3:$D$24,MATCH(Total_StdO_Customers!A167,'Holiday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1424143</v>
      </c>
      <c r="AE167" s="5">
        <f t="shared" si="19"/>
        <v>1424143</v>
      </c>
      <c r="AG167" s="2">
        <f t="shared" si="20"/>
        <v>6</v>
      </c>
      <c r="AH167" s="2">
        <f t="shared" si="21"/>
        <v>2025</v>
      </c>
      <c r="AJ167" s="5">
        <f t="shared" si="22"/>
        <v>99947</v>
      </c>
      <c r="AK167" s="2">
        <f t="shared" si="23"/>
        <v>21</v>
      </c>
    </row>
    <row r="168" spans="1:37">
      <c r="A168" s="4">
        <v>45817</v>
      </c>
      <c r="B168" s="11">
        <f>StdO_Customers_Residential!B168+StdO_Customers_Small_Commercial!B168+StdO_Customers_Lighting!B168</f>
        <v>59841</v>
      </c>
      <c r="C168" s="11">
        <f>StdO_Customers_Residential!C168+StdO_Customers_Small_Commercial!C168+StdO_Customers_Lighting!C168</f>
        <v>55433</v>
      </c>
      <c r="D168" s="11">
        <f>StdO_Customers_Residential!D168+StdO_Customers_Small_Commercial!D168+StdO_Customers_Lighting!D168</f>
        <v>53099</v>
      </c>
      <c r="E168" s="11">
        <f>StdO_Customers_Residential!E168+StdO_Customers_Small_Commercial!E168+StdO_Customers_Lighting!E168</f>
        <v>53031</v>
      </c>
      <c r="F168" s="11">
        <f>StdO_Customers_Residential!F168+StdO_Customers_Small_Commercial!F168+StdO_Customers_Lighting!F168</f>
        <v>55848</v>
      </c>
      <c r="G168" s="11">
        <f>StdO_Customers_Residential!G168+StdO_Customers_Small_Commercial!G168+StdO_Customers_Lighting!G168</f>
        <v>61052</v>
      </c>
      <c r="H168" s="11">
        <f>StdO_Customers_Residential!H168+StdO_Customers_Small_Commercial!H168+StdO_Customers_Lighting!H168</f>
        <v>65912</v>
      </c>
      <c r="I168" s="11">
        <f>StdO_Customers_Residential!I168+StdO_Customers_Small_Commercial!I168+StdO_Customers_Lighting!I168</f>
        <v>63541</v>
      </c>
      <c r="J168" s="11">
        <f>StdO_Customers_Residential!J168+StdO_Customers_Small_Commercial!J168+StdO_Customers_Lighting!J168</f>
        <v>54458</v>
      </c>
      <c r="K168" s="11">
        <f>StdO_Customers_Residential!K168+StdO_Customers_Small_Commercial!K168+StdO_Customers_Lighting!K168</f>
        <v>47929</v>
      </c>
      <c r="L168" s="11">
        <f>StdO_Customers_Residential!L168+StdO_Customers_Small_Commercial!L168+StdO_Customers_Lighting!L168</f>
        <v>41191</v>
      </c>
      <c r="M168" s="11">
        <f>StdO_Customers_Residential!M168+StdO_Customers_Small_Commercial!M168+StdO_Customers_Lighting!M168</f>
        <v>42462</v>
      </c>
      <c r="N168" s="11">
        <f>StdO_Customers_Residential!N168+StdO_Customers_Small_Commercial!N168+StdO_Customers_Lighting!N168</f>
        <v>44677</v>
      </c>
      <c r="O168" s="11">
        <f>StdO_Customers_Residential!O168+StdO_Customers_Small_Commercial!O168+StdO_Customers_Lighting!O168</f>
        <v>42312</v>
      </c>
      <c r="P168" s="11">
        <f>StdO_Customers_Residential!P168+StdO_Customers_Small_Commercial!P168+StdO_Customers_Lighting!P168</f>
        <v>50511</v>
      </c>
      <c r="Q168" s="11">
        <f>StdO_Customers_Residential!Q168+StdO_Customers_Small_Commercial!Q168+StdO_Customers_Lighting!Q168</f>
        <v>52114</v>
      </c>
      <c r="R168" s="11">
        <f>StdO_Customers_Residential!R168+StdO_Customers_Small_Commercial!R168+StdO_Customers_Lighting!R168</f>
        <v>54774</v>
      </c>
      <c r="S168" s="11">
        <f>StdO_Customers_Residential!S168+StdO_Customers_Small_Commercial!S168+StdO_Customers_Lighting!S168</f>
        <v>65864</v>
      </c>
      <c r="T168" s="11">
        <f>StdO_Customers_Residential!T168+StdO_Customers_Small_Commercial!T168+StdO_Customers_Lighting!T168</f>
        <v>84576</v>
      </c>
      <c r="U168" s="11">
        <f>StdO_Customers_Residential!U168+StdO_Customers_Small_Commercial!U168+StdO_Customers_Lighting!U168</f>
        <v>91961</v>
      </c>
      <c r="V168" s="11">
        <f>StdO_Customers_Residential!V168+StdO_Customers_Small_Commercial!V168+StdO_Customers_Lighting!V168</f>
        <v>95994</v>
      </c>
      <c r="W168" s="11">
        <f>StdO_Customers_Residential!W168+StdO_Customers_Small_Commercial!W168+StdO_Customers_Lighting!W168</f>
        <v>88630</v>
      </c>
      <c r="X168" s="11">
        <f>StdO_Customers_Residential!X168+StdO_Customers_Small_Commercial!X168+StdO_Customers_Lighting!X168</f>
        <v>76055</v>
      </c>
      <c r="Y168" s="11">
        <f>StdO_Customers_Residential!Y168+StdO_Customers_Small_Commercial!Y168+StdO_Customers_Lighting!Y168</f>
        <v>65529</v>
      </c>
      <c r="Z168" s="11">
        <f>StdO_Customers_Residential!Z168+StdO_Customers_Small_Commercial!Z168+StdO_Customers_Lighting!Z168</f>
        <v>0</v>
      </c>
      <c r="AA168" s="2">
        <f>IFERROR(INDEX('Holiday Schedule'!$D$3:$D$24,MATCH(Total_StdO_Customers!A168,'Holiday Schedule'!$C$3:$C$24,0)),0)</f>
        <v>0</v>
      </c>
      <c r="AB168" s="2">
        <f t="shared" si="16"/>
        <v>2</v>
      </c>
      <c r="AC168" s="2">
        <f t="shared" si="17"/>
        <v>997049</v>
      </c>
      <c r="AD168" s="5">
        <f t="shared" si="18"/>
        <v>469745</v>
      </c>
      <c r="AE168" s="5">
        <f t="shared" si="19"/>
        <v>1466794</v>
      </c>
      <c r="AG168" s="2">
        <f t="shared" si="20"/>
        <v>6</v>
      </c>
      <c r="AH168" s="2">
        <f t="shared" si="21"/>
        <v>2025</v>
      </c>
      <c r="AJ168" s="5">
        <f t="shared" si="22"/>
        <v>95994</v>
      </c>
      <c r="AK168" s="2">
        <f t="shared" si="23"/>
        <v>21</v>
      </c>
    </row>
    <row r="169" spans="1:37">
      <c r="A169" s="4">
        <v>45818</v>
      </c>
      <c r="B169" s="11">
        <f>StdO_Customers_Residential!B169+StdO_Customers_Small_Commercial!B169+StdO_Customers_Lighting!B169</f>
        <v>59090</v>
      </c>
      <c r="C169" s="11">
        <f>StdO_Customers_Residential!C169+StdO_Customers_Small_Commercial!C169+StdO_Customers_Lighting!C169</f>
        <v>54007</v>
      </c>
      <c r="D169" s="11">
        <f>StdO_Customers_Residential!D169+StdO_Customers_Small_Commercial!D169+StdO_Customers_Lighting!D169</f>
        <v>53062</v>
      </c>
      <c r="E169" s="11">
        <f>StdO_Customers_Residential!E169+StdO_Customers_Small_Commercial!E169+StdO_Customers_Lighting!E169</f>
        <v>53320</v>
      </c>
      <c r="F169" s="11">
        <f>StdO_Customers_Residential!F169+StdO_Customers_Small_Commercial!F169+StdO_Customers_Lighting!F169</f>
        <v>56236</v>
      </c>
      <c r="G169" s="11">
        <f>StdO_Customers_Residential!G169+StdO_Customers_Small_Commercial!G169+StdO_Customers_Lighting!G169</f>
        <v>61887</v>
      </c>
      <c r="H169" s="11">
        <f>StdO_Customers_Residential!H169+StdO_Customers_Small_Commercial!H169+StdO_Customers_Lighting!H169</f>
        <v>71623</v>
      </c>
      <c r="I169" s="11">
        <f>StdO_Customers_Residential!I169+StdO_Customers_Small_Commercial!I169+StdO_Customers_Lighting!I169</f>
        <v>79801</v>
      </c>
      <c r="J169" s="11">
        <f>StdO_Customers_Residential!J169+StdO_Customers_Small_Commercial!J169+StdO_Customers_Lighting!J169</f>
        <v>78706</v>
      </c>
      <c r="K169" s="11">
        <f>StdO_Customers_Residential!K169+StdO_Customers_Small_Commercial!K169+StdO_Customers_Lighting!K169</f>
        <v>79139</v>
      </c>
      <c r="L169" s="11">
        <f>StdO_Customers_Residential!L169+StdO_Customers_Small_Commercial!L169+StdO_Customers_Lighting!L169</f>
        <v>77698</v>
      </c>
      <c r="M169" s="11">
        <f>StdO_Customers_Residential!M169+StdO_Customers_Small_Commercial!M169+StdO_Customers_Lighting!M169</f>
        <v>73162</v>
      </c>
      <c r="N169" s="11">
        <f>StdO_Customers_Residential!N169+StdO_Customers_Small_Commercial!N169+StdO_Customers_Lighting!N169</f>
        <v>70307</v>
      </c>
      <c r="O169" s="11">
        <f>StdO_Customers_Residential!O169+StdO_Customers_Small_Commercial!O169+StdO_Customers_Lighting!O169</f>
        <v>69315</v>
      </c>
      <c r="P169" s="11">
        <f>StdO_Customers_Residential!P169+StdO_Customers_Small_Commercial!P169+StdO_Customers_Lighting!P169</f>
        <v>70761</v>
      </c>
      <c r="Q169" s="11">
        <f>StdO_Customers_Residential!Q169+StdO_Customers_Small_Commercial!Q169+StdO_Customers_Lighting!Q169</f>
        <v>75415</v>
      </c>
      <c r="R169" s="11">
        <f>StdO_Customers_Residential!R169+StdO_Customers_Small_Commercial!R169+StdO_Customers_Lighting!R169</f>
        <v>81170</v>
      </c>
      <c r="S169" s="11">
        <f>StdO_Customers_Residential!S169+StdO_Customers_Small_Commercial!S169+StdO_Customers_Lighting!S169</f>
        <v>88398</v>
      </c>
      <c r="T169" s="11">
        <f>StdO_Customers_Residential!T169+StdO_Customers_Small_Commercial!T169+StdO_Customers_Lighting!T169</f>
        <v>94903</v>
      </c>
      <c r="U169" s="11">
        <f>StdO_Customers_Residential!U169+StdO_Customers_Small_Commercial!U169+StdO_Customers_Lighting!U169</f>
        <v>96241</v>
      </c>
      <c r="V169" s="11">
        <f>StdO_Customers_Residential!V169+StdO_Customers_Small_Commercial!V169+StdO_Customers_Lighting!V169</f>
        <v>96327</v>
      </c>
      <c r="W169" s="11">
        <f>StdO_Customers_Residential!W169+StdO_Customers_Small_Commercial!W169+StdO_Customers_Lighting!W169</f>
        <v>88254</v>
      </c>
      <c r="X169" s="11">
        <f>StdO_Customers_Residential!X169+StdO_Customers_Small_Commercial!X169+StdO_Customers_Lighting!X169</f>
        <v>75668</v>
      </c>
      <c r="Y169" s="11">
        <f>StdO_Customers_Residential!Y169+StdO_Customers_Small_Commercial!Y169+StdO_Customers_Lighting!Y169</f>
        <v>65284</v>
      </c>
      <c r="Z169" s="11">
        <f>StdO_Customers_Residential!Z169+StdO_Customers_Small_Commercial!Z169+StdO_Customers_Lighting!Z169</f>
        <v>0</v>
      </c>
      <c r="AA169" s="2">
        <f>IFERROR(INDEX('Holiday Schedule'!$D$3:$D$24,MATCH(Total_StdO_Customers!A169,'Holiday Schedule'!$C$3:$C$24,0)),0)</f>
        <v>0</v>
      </c>
      <c r="AB169" s="2">
        <f t="shared" si="16"/>
        <v>3</v>
      </c>
      <c r="AC169" s="2">
        <f t="shared" si="17"/>
        <v>1295265</v>
      </c>
      <c r="AD169" s="5">
        <f t="shared" si="18"/>
        <v>474509</v>
      </c>
      <c r="AE169" s="5">
        <f t="shared" si="19"/>
        <v>1769774</v>
      </c>
      <c r="AG169" s="2">
        <f t="shared" si="20"/>
        <v>6</v>
      </c>
      <c r="AH169" s="2">
        <f t="shared" si="21"/>
        <v>2025</v>
      </c>
      <c r="AJ169" s="5">
        <f t="shared" si="22"/>
        <v>96327</v>
      </c>
      <c r="AK169" s="2">
        <f t="shared" si="23"/>
        <v>21</v>
      </c>
    </row>
    <row r="170" spans="1:37">
      <c r="A170" s="4">
        <v>45819</v>
      </c>
      <c r="B170" s="11">
        <f>StdO_Customers_Residential!B170+StdO_Customers_Small_Commercial!B170+StdO_Customers_Lighting!B170</f>
        <v>58914</v>
      </c>
      <c r="C170" s="11">
        <f>StdO_Customers_Residential!C170+StdO_Customers_Small_Commercial!C170+StdO_Customers_Lighting!C170</f>
        <v>55382</v>
      </c>
      <c r="D170" s="11">
        <f>StdO_Customers_Residential!D170+StdO_Customers_Small_Commercial!D170+StdO_Customers_Lighting!D170</f>
        <v>53618</v>
      </c>
      <c r="E170" s="11">
        <f>StdO_Customers_Residential!E170+StdO_Customers_Small_Commercial!E170+StdO_Customers_Lighting!E170</f>
        <v>54385</v>
      </c>
      <c r="F170" s="11">
        <f>StdO_Customers_Residential!F170+StdO_Customers_Small_Commercial!F170+StdO_Customers_Lighting!F170</f>
        <v>57424</v>
      </c>
      <c r="G170" s="11">
        <f>StdO_Customers_Residential!G170+StdO_Customers_Small_Commercial!G170+StdO_Customers_Lighting!G170</f>
        <v>61602</v>
      </c>
      <c r="H170" s="11">
        <f>StdO_Customers_Residential!H170+StdO_Customers_Small_Commercial!H170+StdO_Customers_Lighting!H170</f>
        <v>64224</v>
      </c>
      <c r="I170" s="11">
        <f>StdO_Customers_Residential!I170+StdO_Customers_Small_Commercial!I170+StdO_Customers_Lighting!I170</f>
        <v>55982</v>
      </c>
      <c r="J170" s="11">
        <f>StdO_Customers_Residential!J170+StdO_Customers_Small_Commercial!J170+StdO_Customers_Lighting!J170</f>
        <v>45333</v>
      </c>
      <c r="K170" s="11">
        <f>StdO_Customers_Residential!K170+StdO_Customers_Small_Commercial!K170+StdO_Customers_Lighting!K170</f>
        <v>41130</v>
      </c>
      <c r="L170" s="11">
        <f>StdO_Customers_Residential!L170+StdO_Customers_Small_Commercial!L170+StdO_Customers_Lighting!L170</f>
        <v>39604</v>
      </c>
      <c r="M170" s="11">
        <f>StdO_Customers_Residential!M170+StdO_Customers_Small_Commercial!M170+StdO_Customers_Lighting!M170</f>
        <v>39139</v>
      </c>
      <c r="N170" s="11">
        <f>StdO_Customers_Residential!N170+StdO_Customers_Small_Commercial!N170+StdO_Customers_Lighting!N170</f>
        <v>44091</v>
      </c>
      <c r="O170" s="11">
        <f>StdO_Customers_Residential!O170+StdO_Customers_Small_Commercial!O170+StdO_Customers_Lighting!O170</f>
        <v>44425</v>
      </c>
      <c r="P170" s="11">
        <f>StdO_Customers_Residential!P170+StdO_Customers_Small_Commercial!P170+StdO_Customers_Lighting!P170</f>
        <v>45640</v>
      </c>
      <c r="Q170" s="11">
        <f>StdO_Customers_Residential!Q170+StdO_Customers_Small_Commercial!Q170+StdO_Customers_Lighting!Q170</f>
        <v>51598</v>
      </c>
      <c r="R170" s="11">
        <f>StdO_Customers_Residential!R170+StdO_Customers_Small_Commercial!R170+StdO_Customers_Lighting!R170</f>
        <v>58428</v>
      </c>
      <c r="S170" s="11">
        <f>StdO_Customers_Residential!S170+StdO_Customers_Small_Commercial!S170+StdO_Customers_Lighting!S170</f>
        <v>70996</v>
      </c>
      <c r="T170" s="11">
        <f>StdO_Customers_Residential!T170+StdO_Customers_Small_Commercial!T170+StdO_Customers_Lighting!T170</f>
        <v>87225</v>
      </c>
      <c r="U170" s="11">
        <f>StdO_Customers_Residential!U170+StdO_Customers_Small_Commercial!U170+StdO_Customers_Lighting!U170</f>
        <v>97315</v>
      </c>
      <c r="V170" s="11">
        <f>StdO_Customers_Residential!V170+StdO_Customers_Small_Commercial!V170+StdO_Customers_Lighting!V170</f>
        <v>100079</v>
      </c>
      <c r="W170" s="11">
        <f>StdO_Customers_Residential!W170+StdO_Customers_Small_Commercial!W170+StdO_Customers_Lighting!W170</f>
        <v>94527</v>
      </c>
      <c r="X170" s="11">
        <f>StdO_Customers_Residential!X170+StdO_Customers_Small_Commercial!X170+StdO_Customers_Lighting!X170</f>
        <v>80438</v>
      </c>
      <c r="Y170" s="11">
        <f>StdO_Customers_Residential!Y170+StdO_Customers_Small_Commercial!Y170+StdO_Customers_Lighting!Y170</f>
        <v>69044</v>
      </c>
      <c r="Z170" s="11">
        <f>StdO_Customers_Residential!Z170+StdO_Customers_Small_Commercial!Z170+StdO_Customers_Lighting!Z170</f>
        <v>0</v>
      </c>
      <c r="AA170" s="2">
        <f>IFERROR(INDEX('Holiday Schedule'!$D$3:$D$24,MATCH(Total_StdO_Customers!A170,'Holiday Schedule'!$C$3:$C$24,0)),0)</f>
        <v>0</v>
      </c>
      <c r="AB170" s="2">
        <f t="shared" si="16"/>
        <v>4</v>
      </c>
      <c r="AC170" s="2">
        <f t="shared" si="17"/>
        <v>995950</v>
      </c>
      <c r="AD170" s="5">
        <f t="shared" si="18"/>
        <v>474593</v>
      </c>
      <c r="AE170" s="5">
        <f t="shared" si="19"/>
        <v>1470543</v>
      </c>
      <c r="AG170" s="2">
        <f t="shared" si="20"/>
        <v>6</v>
      </c>
      <c r="AH170" s="2">
        <f t="shared" si="21"/>
        <v>2025</v>
      </c>
      <c r="AJ170" s="5">
        <f t="shared" si="22"/>
        <v>100079</v>
      </c>
      <c r="AK170" s="2">
        <f t="shared" si="23"/>
        <v>21</v>
      </c>
    </row>
    <row r="171" spans="1:37">
      <c r="A171" s="4">
        <v>45820</v>
      </c>
      <c r="B171" s="11">
        <f>StdO_Customers_Residential!B171+StdO_Customers_Small_Commercial!B171+StdO_Customers_Lighting!B171</f>
        <v>61197</v>
      </c>
      <c r="C171" s="11">
        <f>StdO_Customers_Residential!C171+StdO_Customers_Small_Commercial!C171+StdO_Customers_Lighting!C171</f>
        <v>57208</v>
      </c>
      <c r="D171" s="11">
        <f>StdO_Customers_Residential!D171+StdO_Customers_Small_Commercial!D171+StdO_Customers_Lighting!D171</f>
        <v>55155</v>
      </c>
      <c r="E171" s="11">
        <f>StdO_Customers_Residential!E171+StdO_Customers_Small_Commercial!E171+StdO_Customers_Lighting!E171</f>
        <v>54939</v>
      </c>
      <c r="F171" s="11">
        <f>StdO_Customers_Residential!F171+StdO_Customers_Small_Commercial!F171+StdO_Customers_Lighting!F171</f>
        <v>57832</v>
      </c>
      <c r="G171" s="11">
        <f>StdO_Customers_Residential!G171+StdO_Customers_Small_Commercial!G171+StdO_Customers_Lighting!G171</f>
        <v>61963</v>
      </c>
      <c r="H171" s="11">
        <f>StdO_Customers_Residential!H171+StdO_Customers_Small_Commercial!H171+StdO_Customers_Lighting!H171</f>
        <v>71190</v>
      </c>
      <c r="I171" s="11">
        <f>StdO_Customers_Residential!I171+StdO_Customers_Small_Commercial!I171+StdO_Customers_Lighting!I171</f>
        <v>74097</v>
      </c>
      <c r="J171" s="11">
        <f>StdO_Customers_Residential!J171+StdO_Customers_Small_Commercial!J171+StdO_Customers_Lighting!J171</f>
        <v>58706</v>
      </c>
      <c r="K171" s="11">
        <f>StdO_Customers_Residential!K171+StdO_Customers_Small_Commercial!K171+StdO_Customers_Lighting!K171</f>
        <v>45459</v>
      </c>
      <c r="L171" s="11">
        <f>StdO_Customers_Residential!L171+StdO_Customers_Small_Commercial!L171+StdO_Customers_Lighting!L171</f>
        <v>46212</v>
      </c>
      <c r="M171" s="11">
        <f>StdO_Customers_Residential!M171+StdO_Customers_Small_Commercial!M171+StdO_Customers_Lighting!M171</f>
        <v>45932</v>
      </c>
      <c r="N171" s="11">
        <f>StdO_Customers_Residential!N171+StdO_Customers_Small_Commercial!N171+StdO_Customers_Lighting!N171</f>
        <v>53305</v>
      </c>
      <c r="O171" s="11">
        <f>StdO_Customers_Residential!O171+StdO_Customers_Small_Commercial!O171+StdO_Customers_Lighting!O171</f>
        <v>53257</v>
      </c>
      <c r="P171" s="11">
        <f>StdO_Customers_Residential!P171+StdO_Customers_Small_Commercial!P171+StdO_Customers_Lighting!P171</f>
        <v>55058</v>
      </c>
      <c r="Q171" s="11">
        <f>StdO_Customers_Residential!Q171+StdO_Customers_Small_Commercial!Q171+StdO_Customers_Lighting!Q171</f>
        <v>56397</v>
      </c>
      <c r="R171" s="11">
        <f>StdO_Customers_Residential!R171+StdO_Customers_Small_Commercial!R171+StdO_Customers_Lighting!R171</f>
        <v>61649</v>
      </c>
      <c r="S171" s="11">
        <f>StdO_Customers_Residential!S171+StdO_Customers_Small_Commercial!S171+StdO_Customers_Lighting!S171</f>
        <v>72842</v>
      </c>
      <c r="T171" s="11">
        <f>StdO_Customers_Residential!T171+StdO_Customers_Small_Commercial!T171+StdO_Customers_Lighting!T171</f>
        <v>86742</v>
      </c>
      <c r="U171" s="11">
        <f>StdO_Customers_Residential!U171+StdO_Customers_Small_Commercial!U171+StdO_Customers_Lighting!U171</f>
        <v>95411</v>
      </c>
      <c r="V171" s="11">
        <f>StdO_Customers_Residential!V171+StdO_Customers_Small_Commercial!V171+StdO_Customers_Lighting!V171</f>
        <v>99019</v>
      </c>
      <c r="W171" s="11">
        <f>StdO_Customers_Residential!W171+StdO_Customers_Small_Commercial!W171+StdO_Customers_Lighting!W171</f>
        <v>90687</v>
      </c>
      <c r="X171" s="11">
        <f>StdO_Customers_Residential!X171+StdO_Customers_Small_Commercial!X171+StdO_Customers_Lighting!X171</f>
        <v>79041</v>
      </c>
      <c r="Y171" s="11">
        <f>StdO_Customers_Residential!Y171+StdO_Customers_Small_Commercial!Y171+StdO_Customers_Lighting!Y171</f>
        <v>67514</v>
      </c>
      <c r="Z171" s="11">
        <f>StdO_Customers_Residential!Z171+StdO_Customers_Small_Commercial!Z171+StdO_Customers_Lighting!Z171</f>
        <v>0</v>
      </c>
      <c r="AA171" s="2">
        <f>IFERROR(INDEX('Holiday Schedule'!$D$3:$D$24,MATCH(Total_StdO_Customers!A171,'Holiday Schedule'!$C$3:$C$24,0)),0)</f>
        <v>0</v>
      </c>
      <c r="AB171" s="2">
        <f t="shared" si="16"/>
        <v>5</v>
      </c>
      <c r="AC171" s="2">
        <f t="shared" si="17"/>
        <v>1073814</v>
      </c>
      <c r="AD171" s="5">
        <f t="shared" si="18"/>
        <v>486998</v>
      </c>
      <c r="AE171" s="5">
        <f t="shared" si="19"/>
        <v>1560812</v>
      </c>
      <c r="AG171" s="2">
        <f t="shared" si="20"/>
        <v>6</v>
      </c>
      <c r="AH171" s="2">
        <f t="shared" si="21"/>
        <v>2025</v>
      </c>
      <c r="AJ171" s="5">
        <f t="shared" si="22"/>
        <v>99019</v>
      </c>
      <c r="AK171" s="2">
        <f t="shared" si="23"/>
        <v>21</v>
      </c>
    </row>
    <row r="172" spans="1:37">
      <c r="A172" s="4">
        <v>45821</v>
      </c>
      <c r="B172" s="11">
        <f>StdO_Customers_Residential!B172+StdO_Customers_Small_Commercial!B172+StdO_Customers_Lighting!B172</f>
        <v>60458</v>
      </c>
      <c r="C172" s="11">
        <f>StdO_Customers_Residential!C172+StdO_Customers_Small_Commercial!C172+StdO_Customers_Lighting!C172</f>
        <v>55156</v>
      </c>
      <c r="D172" s="11">
        <f>StdO_Customers_Residential!D172+StdO_Customers_Small_Commercial!D172+StdO_Customers_Lighting!D172</f>
        <v>53357</v>
      </c>
      <c r="E172" s="11">
        <f>StdO_Customers_Residential!E172+StdO_Customers_Small_Commercial!E172+StdO_Customers_Lighting!E172</f>
        <v>53055</v>
      </c>
      <c r="F172" s="11">
        <f>StdO_Customers_Residential!F172+StdO_Customers_Small_Commercial!F172+StdO_Customers_Lighting!F172</f>
        <v>54310</v>
      </c>
      <c r="G172" s="11">
        <f>StdO_Customers_Residential!G172+StdO_Customers_Small_Commercial!G172+StdO_Customers_Lighting!G172</f>
        <v>58204</v>
      </c>
      <c r="H172" s="11">
        <f>StdO_Customers_Residential!H172+StdO_Customers_Small_Commercial!H172+StdO_Customers_Lighting!H172</f>
        <v>58183</v>
      </c>
      <c r="I172" s="11">
        <f>StdO_Customers_Residential!I172+StdO_Customers_Small_Commercial!I172+StdO_Customers_Lighting!I172</f>
        <v>52327</v>
      </c>
      <c r="J172" s="11">
        <f>StdO_Customers_Residential!J172+StdO_Customers_Small_Commercial!J172+StdO_Customers_Lighting!J172</f>
        <v>43741</v>
      </c>
      <c r="K172" s="11">
        <f>StdO_Customers_Residential!K172+StdO_Customers_Small_Commercial!K172+StdO_Customers_Lighting!K172</f>
        <v>40515</v>
      </c>
      <c r="L172" s="11">
        <f>StdO_Customers_Residential!L172+StdO_Customers_Small_Commercial!L172+StdO_Customers_Lighting!L172</f>
        <v>36426</v>
      </c>
      <c r="M172" s="11">
        <f>StdO_Customers_Residential!M172+StdO_Customers_Small_Commercial!M172+StdO_Customers_Lighting!M172</f>
        <v>33217</v>
      </c>
      <c r="N172" s="11">
        <f>StdO_Customers_Residential!N172+StdO_Customers_Small_Commercial!N172+StdO_Customers_Lighting!N172</f>
        <v>31934</v>
      </c>
      <c r="O172" s="11">
        <f>StdO_Customers_Residential!O172+StdO_Customers_Small_Commercial!O172+StdO_Customers_Lighting!O172</f>
        <v>30980</v>
      </c>
      <c r="P172" s="11">
        <f>StdO_Customers_Residential!P172+StdO_Customers_Small_Commercial!P172+StdO_Customers_Lighting!P172</f>
        <v>32737</v>
      </c>
      <c r="Q172" s="11">
        <f>StdO_Customers_Residential!Q172+StdO_Customers_Small_Commercial!Q172+StdO_Customers_Lighting!Q172</f>
        <v>38545</v>
      </c>
      <c r="R172" s="11">
        <f>StdO_Customers_Residential!R172+StdO_Customers_Small_Commercial!R172+StdO_Customers_Lighting!R172</f>
        <v>47943</v>
      </c>
      <c r="S172" s="11">
        <f>StdO_Customers_Residential!S172+StdO_Customers_Small_Commercial!S172+StdO_Customers_Lighting!S172</f>
        <v>61151</v>
      </c>
      <c r="T172" s="11">
        <f>StdO_Customers_Residential!T172+StdO_Customers_Small_Commercial!T172+StdO_Customers_Lighting!T172</f>
        <v>77812</v>
      </c>
      <c r="U172" s="11">
        <f>StdO_Customers_Residential!U172+StdO_Customers_Small_Commercial!U172+StdO_Customers_Lighting!U172</f>
        <v>87392</v>
      </c>
      <c r="V172" s="11">
        <f>StdO_Customers_Residential!V172+StdO_Customers_Small_Commercial!V172+StdO_Customers_Lighting!V172</f>
        <v>92306</v>
      </c>
      <c r="W172" s="11">
        <f>StdO_Customers_Residential!W172+StdO_Customers_Small_Commercial!W172+StdO_Customers_Lighting!W172</f>
        <v>86974</v>
      </c>
      <c r="X172" s="11">
        <f>StdO_Customers_Residential!X172+StdO_Customers_Small_Commercial!X172+StdO_Customers_Lighting!X172</f>
        <v>76310</v>
      </c>
      <c r="Y172" s="11">
        <f>StdO_Customers_Residential!Y172+StdO_Customers_Small_Commercial!Y172+StdO_Customers_Lighting!Y172</f>
        <v>65576</v>
      </c>
      <c r="Z172" s="11">
        <f>StdO_Customers_Residential!Z172+StdO_Customers_Small_Commercial!Z172+StdO_Customers_Lighting!Z172</f>
        <v>0</v>
      </c>
      <c r="AA172" s="2">
        <f>IFERROR(INDEX('Holiday Schedule'!$D$3:$D$24,MATCH(Total_StdO_Customers!A172,'Holiday Schedule'!$C$3:$C$24,0)),0)</f>
        <v>0</v>
      </c>
      <c r="AB172" s="2">
        <f t="shared" si="16"/>
        <v>6</v>
      </c>
      <c r="AC172" s="2">
        <f t="shared" si="17"/>
        <v>870310</v>
      </c>
      <c r="AD172" s="5">
        <f t="shared" si="18"/>
        <v>458299</v>
      </c>
      <c r="AE172" s="5">
        <f t="shared" si="19"/>
        <v>1328609</v>
      </c>
      <c r="AG172" s="2">
        <f t="shared" si="20"/>
        <v>6</v>
      </c>
      <c r="AH172" s="2">
        <f t="shared" si="21"/>
        <v>2025</v>
      </c>
      <c r="AJ172" s="5">
        <f t="shared" si="22"/>
        <v>92306</v>
      </c>
      <c r="AK172" s="2">
        <f t="shared" si="23"/>
        <v>21</v>
      </c>
    </row>
    <row r="173" spans="1:37">
      <c r="A173" s="4">
        <v>45822</v>
      </c>
      <c r="B173" s="11">
        <f>StdO_Customers_Residential!B173+StdO_Customers_Small_Commercial!B173+StdO_Customers_Lighting!B173</f>
        <v>58925</v>
      </c>
      <c r="C173" s="11">
        <f>StdO_Customers_Residential!C173+StdO_Customers_Small_Commercial!C173+StdO_Customers_Lighting!C173</f>
        <v>54825</v>
      </c>
      <c r="D173" s="11">
        <f>StdO_Customers_Residential!D173+StdO_Customers_Small_Commercial!D173+StdO_Customers_Lighting!D173</f>
        <v>53534</v>
      </c>
      <c r="E173" s="11">
        <f>StdO_Customers_Residential!E173+StdO_Customers_Small_Commercial!E173+StdO_Customers_Lighting!E173</f>
        <v>52555</v>
      </c>
      <c r="F173" s="11">
        <f>StdO_Customers_Residential!F173+StdO_Customers_Small_Commercial!F173+StdO_Customers_Lighting!F173</f>
        <v>53330</v>
      </c>
      <c r="G173" s="11">
        <f>StdO_Customers_Residential!G173+StdO_Customers_Small_Commercial!G173+StdO_Customers_Lighting!G173</f>
        <v>55670</v>
      </c>
      <c r="H173" s="11">
        <f>StdO_Customers_Residential!H173+StdO_Customers_Small_Commercial!H173+StdO_Customers_Lighting!H173</f>
        <v>58855</v>
      </c>
      <c r="I173" s="11">
        <f>StdO_Customers_Residential!I173+StdO_Customers_Small_Commercial!I173+StdO_Customers_Lighting!I173</f>
        <v>60489</v>
      </c>
      <c r="J173" s="11">
        <f>StdO_Customers_Residential!J173+StdO_Customers_Small_Commercial!J173+StdO_Customers_Lighting!J173</f>
        <v>52223</v>
      </c>
      <c r="K173" s="11">
        <f>StdO_Customers_Residential!K173+StdO_Customers_Small_Commercial!K173+StdO_Customers_Lighting!K173</f>
        <v>46072</v>
      </c>
      <c r="L173" s="11">
        <f>StdO_Customers_Residential!L173+StdO_Customers_Small_Commercial!L173+StdO_Customers_Lighting!L173</f>
        <v>42495</v>
      </c>
      <c r="M173" s="11">
        <f>StdO_Customers_Residential!M173+StdO_Customers_Small_Commercial!M173+StdO_Customers_Lighting!M173</f>
        <v>43995</v>
      </c>
      <c r="N173" s="11">
        <f>StdO_Customers_Residential!N173+StdO_Customers_Small_Commercial!N173+StdO_Customers_Lighting!N173</f>
        <v>42535</v>
      </c>
      <c r="O173" s="11">
        <f>StdO_Customers_Residential!O173+StdO_Customers_Small_Commercial!O173+StdO_Customers_Lighting!O173</f>
        <v>35183</v>
      </c>
      <c r="P173" s="11">
        <f>StdO_Customers_Residential!P173+StdO_Customers_Small_Commercial!P173+StdO_Customers_Lighting!P173</f>
        <v>34712</v>
      </c>
      <c r="Q173" s="11">
        <f>StdO_Customers_Residential!Q173+StdO_Customers_Small_Commercial!Q173+StdO_Customers_Lighting!Q173</f>
        <v>37417</v>
      </c>
      <c r="R173" s="11">
        <f>StdO_Customers_Residential!R173+StdO_Customers_Small_Commercial!R173+StdO_Customers_Lighting!R173</f>
        <v>47726</v>
      </c>
      <c r="S173" s="11">
        <f>StdO_Customers_Residential!S173+StdO_Customers_Small_Commercial!S173+StdO_Customers_Lighting!S173</f>
        <v>61873</v>
      </c>
      <c r="T173" s="11">
        <f>StdO_Customers_Residential!T173+StdO_Customers_Small_Commercial!T173+StdO_Customers_Lighting!T173</f>
        <v>77487</v>
      </c>
      <c r="U173" s="11">
        <f>StdO_Customers_Residential!U173+StdO_Customers_Small_Commercial!U173+StdO_Customers_Lighting!U173</f>
        <v>87823</v>
      </c>
      <c r="V173" s="11">
        <f>StdO_Customers_Residential!V173+StdO_Customers_Small_Commercial!V173+StdO_Customers_Lighting!V173</f>
        <v>91554</v>
      </c>
      <c r="W173" s="11">
        <f>StdO_Customers_Residential!W173+StdO_Customers_Small_Commercial!W173+StdO_Customers_Lighting!W173</f>
        <v>87616</v>
      </c>
      <c r="X173" s="11">
        <f>StdO_Customers_Residential!X173+StdO_Customers_Small_Commercial!X173+StdO_Customers_Lighting!X173</f>
        <v>77340</v>
      </c>
      <c r="Y173" s="11">
        <f>StdO_Customers_Residential!Y173+StdO_Customers_Small_Commercial!Y173+StdO_Customers_Lighting!Y173</f>
        <v>67489</v>
      </c>
      <c r="Z173" s="11">
        <f>StdO_Customers_Residential!Z173+StdO_Customers_Small_Commercial!Z173+StdO_Customers_Lighting!Z173</f>
        <v>0</v>
      </c>
      <c r="AA173" s="2">
        <f>IFERROR(INDEX('Holiday Schedule'!$D$3:$D$24,MATCH(Total_StdO_Customers!A173,'Holiday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1381723</v>
      </c>
      <c r="AE173" s="5">
        <f t="shared" si="19"/>
        <v>1381723</v>
      </c>
      <c r="AG173" s="2">
        <f t="shared" si="20"/>
        <v>6</v>
      </c>
      <c r="AH173" s="2">
        <f t="shared" si="21"/>
        <v>2025</v>
      </c>
      <c r="AJ173" s="5">
        <f t="shared" si="22"/>
        <v>91554</v>
      </c>
      <c r="AK173" s="2">
        <f t="shared" si="23"/>
        <v>21</v>
      </c>
    </row>
    <row r="174" spans="1:37">
      <c r="A174" s="4">
        <v>45823</v>
      </c>
      <c r="B174" s="11">
        <f>StdO_Customers_Residential!B174+StdO_Customers_Small_Commercial!B174+StdO_Customers_Lighting!B174</f>
        <v>59877</v>
      </c>
      <c r="C174" s="11">
        <f>StdO_Customers_Residential!C174+StdO_Customers_Small_Commercial!C174+StdO_Customers_Lighting!C174</f>
        <v>55427</v>
      </c>
      <c r="D174" s="11">
        <f>StdO_Customers_Residential!D174+StdO_Customers_Small_Commercial!D174+StdO_Customers_Lighting!D174</f>
        <v>54123</v>
      </c>
      <c r="E174" s="11">
        <f>StdO_Customers_Residential!E174+StdO_Customers_Small_Commercial!E174+StdO_Customers_Lighting!E174</f>
        <v>53123</v>
      </c>
      <c r="F174" s="11">
        <f>StdO_Customers_Residential!F174+StdO_Customers_Small_Commercial!F174+StdO_Customers_Lighting!F174</f>
        <v>53946</v>
      </c>
      <c r="G174" s="11">
        <f>StdO_Customers_Residential!G174+StdO_Customers_Small_Commercial!G174+StdO_Customers_Lighting!G174</f>
        <v>54358</v>
      </c>
      <c r="H174" s="11">
        <f>StdO_Customers_Residential!H174+StdO_Customers_Small_Commercial!H174+StdO_Customers_Lighting!H174</f>
        <v>52795</v>
      </c>
      <c r="I174" s="11">
        <f>StdO_Customers_Residential!I174+StdO_Customers_Small_Commercial!I174+StdO_Customers_Lighting!I174</f>
        <v>48499</v>
      </c>
      <c r="J174" s="11">
        <f>StdO_Customers_Residential!J174+StdO_Customers_Small_Commercial!J174+StdO_Customers_Lighting!J174</f>
        <v>41686</v>
      </c>
      <c r="K174" s="11">
        <f>StdO_Customers_Residential!K174+StdO_Customers_Small_Commercial!K174+StdO_Customers_Lighting!K174</f>
        <v>34496</v>
      </c>
      <c r="L174" s="11">
        <f>StdO_Customers_Residential!L174+StdO_Customers_Small_Commercial!L174+StdO_Customers_Lighting!L174</f>
        <v>30482</v>
      </c>
      <c r="M174" s="11">
        <f>StdO_Customers_Residential!M174+StdO_Customers_Small_Commercial!M174+StdO_Customers_Lighting!M174</f>
        <v>30049</v>
      </c>
      <c r="N174" s="11">
        <f>StdO_Customers_Residential!N174+StdO_Customers_Small_Commercial!N174+StdO_Customers_Lighting!N174</f>
        <v>32772</v>
      </c>
      <c r="O174" s="11">
        <f>StdO_Customers_Residential!O174+StdO_Customers_Small_Commercial!O174+StdO_Customers_Lighting!O174</f>
        <v>32876</v>
      </c>
      <c r="P174" s="11">
        <f>StdO_Customers_Residential!P174+StdO_Customers_Small_Commercial!P174+StdO_Customers_Lighting!P174</f>
        <v>34835</v>
      </c>
      <c r="Q174" s="11">
        <f>StdO_Customers_Residential!Q174+StdO_Customers_Small_Commercial!Q174+StdO_Customers_Lighting!Q174</f>
        <v>44088</v>
      </c>
      <c r="R174" s="11">
        <f>StdO_Customers_Residential!R174+StdO_Customers_Small_Commercial!R174+StdO_Customers_Lighting!R174</f>
        <v>52126</v>
      </c>
      <c r="S174" s="11">
        <f>StdO_Customers_Residential!S174+StdO_Customers_Small_Commercial!S174+StdO_Customers_Lighting!S174</f>
        <v>66066</v>
      </c>
      <c r="T174" s="11">
        <f>StdO_Customers_Residential!T174+StdO_Customers_Small_Commercial!T174+StdO_Customers_Lighting!T174</f>
        <v>82046</v>
      </c>
      <c r="U174" s="11">
        <f>StdO_Customers_Residential!U174+StdO_Customers_Small_Commercial!U174+StdO_Customers_Lighting!U174</f>
        <v>91498</v>
      </c>
      <c r="V174" s="11">
        <f>StdO_Customers_Residential!V174+StdO_Customers_Small_Commercial!V174+StdO_Customers_Lighting!V174</f>
        <v>94442</v>
      </c>
      <c r="W174" s="11">
        <f>StdO_Customers_Residential!W174+StdO_Customers_Small_Commercial!W174+StdO_Customers_Lighting!W174</f>
        <v>88583</v>
      </c>
      <c r="X174" s="11">
        <f>StdO_Customers_Residential!X174+StdO_Customers_Small_Commercial!X174+StdO_Customers_Lighting!X174</f>
        <v>76416</v>
      </c>
      <c r="Y174" s="11">
        <f>StdO_Customers_Residential!Y174+StdO_Customers_Small_Commercial!Y174+StdO_Customers_Lighting!Y174</f>
        <v>66090</v>
      </c>
      <c r="Z174" s="11">
        <f>StdO_Customers_Residential!Z174+StdO_Customers_Small_Commercial!Z174+StdO_Customers_Lighting!Z174</f>
        <v>0</v>
      </c>
      <c r="AA174" s="2">
        <f>IFERROR(INDEX('Holiday Schedule'!$D$3:$D$24,MATCH(Total_StdO_Customers!A174,'Holiday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1330699</v>
      </c>
      <c r="AE174" s="5">
        <f t="shared" si="19"/>
        <v>1330699</v>
      </c>
      <c r="AG174" s="2">
        <f t="shared" si="20"/>
        <v>6</v>
      </c>
      <c r="AH174" s="2">
        <f t="shared" si="21"/>
        <v>2025</v>
      </c>
      <c r="AJ174" s="5">
        <f t="shared" si="22"/>
        <v>94442</v>
      </c>
      <c r="AK174" s="2">
        <f t="shared" si="23"/>
        <v>21</v>
      </c>
    </row>
    <row r="175" spans="1:37">
      <c r="A175" s="4">
        <v>45824</v>
      </c>
      <c r="B175" s="11">
        <f>StdO_Customers_Residential!B175+StdO_Customers_Small_Commercial!B175+StdO_Customers_Lighting!B175</f>
        <v>57787</v>
      </c>
      <c r="C175" s="11">
        <f>StdO_Customers_Residential!C175+StdO_Customers_Small_Commercial!C175+StdO_Customers_Lighting!C175</f>
        <v>53930</v>
      </c>
      <c r="D175" s="11">
        <f>StdO_Customers_Residential!D175+StdO_Customers_Small_Commercial!D175+StdO_Customers_Lighting!D175</f>
        <v>52447</v>
      </c>
      <c r="E175" s="11">
        <f>StdO_Customers_Residential!E175+StdO_Customers_Small_Commercial!E175+StdO_Customers_Lighting!E175</f>
        <v>52557</v>
      </c>
      <c r="F175" s="11">
        <f>StdO_Customers_Residential!F175+StdO_Customers_Small_Commercial!F175+StdO_Customers_Lighting!F175</f>
        <v>55064</v>
      </c>
      <c r="G175" s="11">
        <f>StdO_Customers_Residential!G175+StdO_Customers_Small_Commercial!G175+StdO_Customers_Lighting!G175</f>
        <v>58863</v>
      </c>
      <c r="H175" s="11">
        <f>StdO_Customers_Residential!H175+StdO_Customers_Small_Commercial!H175+StdO_Customers_Lighting!H175</f>
        <v>63578</v>
      </c>
      <c r="I175" s="11">
        <f>StdO_Customers_Residential!I175+StdO_Customers_Small_Commercial!I175+StdO_Customers_Lighting!I175</f>
        <v>62542</v>
      </c>
      <c r="J175" s="11">
        <f>StdO_Customers_Residential!J175+StdO_Customers_Small_Commercial!J175+StdO_Customers_Lighting!J175</f>
        <v>52510</v>
      </c>
      <c r="K175" s="11">
        <f>StdO_Customers_Residential!K175+StdO_Customers_Small_Commercial!K175+StdO_Customers_Lighting!K175</f>
        <v>40481</v>
      </c>
      <c r="L175" s="11">
        <f>StdO_Customers_Residential!L175+StdO_Customers_Small_Commercial!L175+StdO_Customers_Lighting!L175</f>
        <v>38063</v>
      </c>
      <c r="M175" s="11">
        <f>StdO_Customers_Residential!M175+StdO_Customers_Small_Commercial!M175+StdO_Customers_Lighting!M175</f>
        <v>38675</v>
      </c>
      <c r="N175" s="11">
        <f>StdO_Customers_Residential!N175+StdO_Customers_Small_Commercial!N175+StdO_Customers_Lighting!N175</f>
        <v>38204</v>
      </c>
      <c r="O175" s="11">
        <f>StdO_Customers_Residential!O175+StdO_Customers_Small_Commercial!O175+StdO_Customers_Lighting!O175</f>
        <v>39506</v>
      </c>
      <c r="P175" s="11">
        <f>StdO_Customers_Residential!P175+StdO_Customers_Small_Commercial!P175+StdO_Customers_Lighting!P175</f>
        <v>41767</v>
      </c>
      <c r="Q175" s="11">
        <f>StdO_Customers_Residential!Q175+StdO_Customers_Small_Commercial!Q175+StdO_Customers_Lighting!Q175</f>
        <v>45566</v>
      </c>
      <c r="R175" s="11">
        <f>StdO_Customers_Residential!R175+StdO_Customers_Small_Commercial!R175+StdO_Customers_Lighting!R175</f>
        <v>53837</v>
      </c>
      <c r="S175" s="11">
        <f>StdO_Customers_Residential!S175+StdO_Customers_Small_Commercial!S175+StdO_Customers_Lighting!S175</f>
        <v>65991</v>
      </c>
      <c r="T175" s="11">
        <f>StdO_Customers_Residential!T175+StdO_Customers_Small_Commercial!T175+StdO_Customers_Lighting!T175</f>
        <v>81693</v>
      </c>
      <c r="U175" s="11">
        <f>StdO_Customers_Residential!U175+StdO_Customers_Small_Commercial!U175+StdO_Customers_Lighting!U175</f>
        <v>92638</v>
      </c>
      <c r="V175" s="11">
        <f>StdO_Customers_Residential!V175+StdO_Customers_Small_Commercial!V175+StdO_Customers_Lighting!V175</f>
        <v>95708</v>
      </c>
      <c r="W175" s="11">
        <f>StdO_Customers_Residential!W175+StdO_Customers_Small_Commercial!W175+StdO_Customers_Lighting!W175</f>
        <v>90367</v>
      </c>
      <c r="X175" s="11">
        <f>StdO_Customers_Residential!X175+StdO_Customers_Small_Commercial!X175+StdO_Customers_Lighting!X175</f>
        <v>76494</v>
      </c>
      <c r="Y175" s="11">
        <f>StdO_Customers_Residential!Y175+StdO_Customers_Small_Commercial!Y175+StdO_Customers_Lighting!Y175</f>
        <v>65023</v>
      </c>
      <c r="Z175" s="11">
        <f>StdO_Customers_Residential!Z175+StdO_Customers_Small_Commercial!Z175+StdO_Customers_Lighting!Z175</f>
        <v>0</v>
      </c>
      <c r="AA175" s="2">
        <f>IFERROR(INDEX('Holiday Schedule'!$D$3:$D$24,MATCH(Total_StdO_Customers!A175,'Holiday Schedule'!$C$3:$C$24,0)),0)</f>
        <v>0</v>
      </c>
      <c r="AB175" s="2">
        <f t="shared" si="16"/>
        <v>2</v>
      </c>
      <c r="AC175" s="2">
        <f t="shared" si="17"/>
        <v>954042</v>
      </c>
      <c r="AD175" s="5">
        <f t="shared" si="18"/>
        <v>459249</v>
      </c>
      <c r="AE175" s="5">
        <f t="shared" si="19"/>
        <v>1413291</v>
      </c>
      <c r="AG175" s="2">
        <f t="shared" si="20"/>
        <v>6</v>
      </c>
      <c r="AH175" s="2">
        <f t="shared" si="21"/>
        <v>2025</v>
      </c>
      <c r="AJ175" s="5">
        <f t="shared" si="22"/>
        <v>95708</v>
      </c>
      <c r="AK175" s="2">
        <f t="shared" si="23"/>
        <v>21</v>
      </c>
    </row>
    <row r="176" spans="1:37">
      <c r="A176" s="4">
        <v>45825</v>
      </c>
      <c r="B176" s="11">
        <f>StdO_Customers_Residential!B176+StdO_Customers_Small_Commercial!B176+StdO_Customers_Lighting!B176</f>
        <v>58940</v>
      </c>
      <c r="C176" s="11">
        <f>StdO_Customers_Residential!C176+StdO_Customers_Small_Commercial!C176+StdO_Customers_Lighting!C176</f>
        <v>54203</v>
      </c>
      <c r="D176" s="11">
        <f>StdO_Customers_Residential!D176+StdO_Customers_Small_Commercial!D176+StdO_Customers_Lighting!D176</f>
        <v>52643</v>
      </c>
      <c r="E176" s="11">
        <f>StdO_Customers_Residential!E176+StdO_Customers_Small_Commercial!E176+StdO_Customers_Lighting!E176</f>
        <v>53208</v>
      </c>
      <c r="F176" s="11">
        <f>StdO_Customers_Residential!F176+StdO_Customers_Small_Commercial!F176+StdO_Customers_Lighting!F176</f>
        <v>55210</v>
      </c>
      <c r="G176" s="11">
        <f>StdO_Customers_Residential!G176+StdO_Customers_Small_Commercial!G176+StdO_Customers_Lighting!G176</f>
        <v>58888</v>
      </c>
      <c r="H176" s="11">
        <f>StdO_Customers_Residential!H176+StdO_Customers_Small_Commercial!H176+StdO_Customers_Lighting!H176</f>
        <v>64045</v>
      </c>
      <c r="I176" s="11">
        <f>StdO_Customers_Residential!I176+StdO_Customers_Small_Commercial!I176+StdO_Customers_Lighting!I176</f>
        <v>63606</v>
      </c>
      <c r="J176" s="11">
        <f>StdO_Customers_Residential!J176+StdO_Customers_Small_Commercial!J176+StdO_Customers_Lighting!J176</f>
        <v>56303</v>
      </c>
      <c r="K176" s="11">
        <f>StdO_Customers_Residential!K176+StdO_Customers_Small_Commercial!K176+StdO_Customers_Lighting!K176</f>
        <v>46059</v>
      </c>
      <c r="L176" s="11">
        <f>StdO_Customers_Residential!L176+StdO_Customers_Small_Commercial!L176+StdO_Customers_Lighting!L176</f>
        <v>40445</v>
      </c>
      <c r="M176" s="11">
        <f>StdO_Customers_Residential!M176+StdO_Customers_Small_Commercial!M176+StdO_Customers_Lighting!M176</f>
        <v>36165</v>
      </c>
      <c r="N176" s="11">
        <f>StdO_Customers_Residential!N176+StdO_Customers_Small_Commercial!N176+StdO_Customers_Lighting!N176</f>
        <v>36069</v>
      </c>
      <c r="O176" s="11">
        <f>StdO_Customers_Residential!O176+StdO_Customers_Small_Commercial!O176+StdO_Customers_Lighting!O176</f>
        <v>36587</v>
      </c>
      <c r="P176" s="11">
        <f>StdO_Customers_Residential!P176+StdO_Customers_Small_Commercial!P176+StdO_Customers_Lighting!P176</f>
        <v>37598</v>
      </c>
      <c r="Q176" s="11">
        <f>StdO_Customers_Residential!Q176+StdO_Customers_Small_Commercial!Q176+StdO_Customers_Lighting!Q176</f>
        <v>43308</v>
      </c>
      <c r="R176" s="11">
        <f>StdO_Customers_Residential!R176+StdO_Customers_Small_Commercial!R176+StdO_Customers_Lighting!R176</f>
        <v>60028</v>
      </c>
      <c r="S176" s="11">
        <f>StdO_Customers_Residential!S176+StdO_Customers_Small_Commercial!S176+StdO_Customers_Lighting!S176</f>
        <v>76433</v>
      </c>
      <c r="T176" s="11">
        <f>StdO_Customers_Residential!T176+StdO_Customers_Small_Commercial!T176+StdO_Customers_Lighting!T176</f>
        <v>86771</v>
      </c>
      <c r="U176" s="11">
        <f>StdO_Customers_Residential!U176+StdO_Customers_Small_Commercial!U176+StdO_Customers_Lighting!U176</f>
        <v>93495</v>
      </c>
      <c r="V176" s="11">
        <f>StdO_Customers_Residential!V176+StdO_Customers_Small_Commercial!V176+StdO_Customers_Lighting!V176</f>
        <v>97399</v>
      </c>
      <c r="W176" s="11">
        <f>StdO_Customers_Residential!W176+StdO_Customers_Small_Commercial!W176+StdO_Customers_Lighting!W176</f>
        <v>89499</v>
      </c>
      <c r="X176" s="11">
        <f>StdO_Customers_Residential!X176+StdO_Customers_Small_Commercial!X176+StdO_Customers_Lighting!X176</f>
        <v>77447</v>
      </c>
      <c r="Y176" s="11">
        <f>StdO_Customers_Residential!Y176+StdO_Customers_Small_Commercial!Y176+StdO_Customers_Lighting!Y176</f>
        <v>67004</v>
      </c>
      <c r="Z176" s="11">
        <f>StdO_Customers_Residential!Z176+StdO_Customers_Small_Commercial!Z176+StdO_Customers_Lighting!Z176</f>
        <v>0</v>
      </c>
      <c r="AA176" s="2">
        <f>IFERROR(INDEX('Holiday Schedule'!$D$3:$D$24,MATCH(Total_StdO_Customers!A176,'Holiday Schedule'!$C$3:$C$24,0)),0)</f>
        <v>0</v>
      </c>
      <c r="AB176" s="2">
        <f t="shared" si="16"/>
        <v>3</v>
      </c>
      <c r="AC176" s="2">
        <f t="shared" si="17"/>
        <v>977212</v>
      </c>
      <c r="AD176" s="5">
        <f t="shared" si="18"/>
        <v>464141</v>
      </c>
      <c r="AE176" s="5">
        <f t="shared" si="19"/>
        <v>1441353</v>
      </c>
      <c r="AG176" s="2">
        <f t="shared" si="20"/>
        <v>6</v>
      </c>
      <c r="AH176" s="2">
        <f t="shared" si="21"/>
        <v>2025</v>
      </c>
      <c r="AJ176" s="5">
        <f t="shared" si="22"/>
        <v>97399</v>
      </c>
      <c r="AK176" s="2">
        <f t="shared" si="23"/>
        <v>21</v>
      </c>
    </row>
    <row r="177" spans="1:37">
      <c r="A177" s="4">
        <v>45826</v>
      </c>
      <c r="B177" s="11">
        <f>StdO_Customers_Residential!B177+StdO_Customers_Small_Commercial!B177+StdO_Customers_Lighting!B177</f>
        <v>59579</v>
      </c>
      <c r="C177" s="11">
        <f>StdO_Customers_Residential!C177+StdO_Customers_Small_Commercial!C177+StdO_Customers_Lighting!C177</f>
        <v>55491</v>
      </c>
      <c r="D177" s="11">
        <f>StdO_Customers_Residential!D177+StdO_Customers_Small_Commercial!D177+StdO_Customers_Lighting!D177</f>
        <v>53841</v>
      </c>
      <c r="E177" s="11">
        <f>StdO_Customers_Residential!E177+StdO_Customers_Small_Commercial!E177+StdO_Customers_Lighting!E177</f>
        <v>54224</v>
      </c>
      <c r="F177" s="11">
        <f>StdO_Customers_Residential!F177+StdO_Customers_Small_Commercial!F177+StdO_Customers_Lighting!F177</f>
        <v>56093</v>
      </c>
      <c r="G177" s="11">
        <f>StdO_Customers_Residential!G177+StdO_Customers_Small_Commercial!G177+StdO_Customers_Lighting!G177</f>
        <v>61428</v>
      </c>
      <c r="H177" s="11">
        <f>StdO_Customers_Residential!H177+StdO_Customers_Small_Commercial!H177+StdO_Customers_Lighting!H177</f>
        <v>69455</v>
      </c>
      <c r="I177" s="11">
        <f>StdO_Customers_Residential!I177+StdO_Customers_Small_Commercial!I177+StdO_Customers_Lighting!I177</f>
        <v>76284</v>
      </c>
      <c r="J177" s="11">
        <f>StdO_Customers_Residential!J177+StdO_Customers_Small_Commercial!J177+StdO_Customers_Lighting!J177</f>
        <v>75961</v>
      </c>
      <c r="K177" s="11">
        <f>StdO_Customers_Residential!K177+StdO_Customers_Small_Commercial!K177+StdO_Customers_Lighting!K177</f>
        <v>79374</v>
      </c>
      <c r="L177" s="11">
        <f>StdO_Customers_Residential!L177+StdO_Customers_Small_Commercial!L177+StdO_Customers_Lighting!L177</f>
        <v>74446</v>
      </c>
      <c r="M177" s="11">
        <f>StdO_Customers_Residential!M177+StdO_Customers_Small_Commercial!M177+StdO_Customers_Lighting!M177</f>
        <v>74310</v>
      </c>
      <c r="N177" s="11">
        <f>StdO_Customers_Residential!N177+StdO_Customers_Small_Commercial!N177+StdO_Customers_Lighting!N177</f>
        <v>71921</v>
      </c>
      <c r="O177" s="11">
        <f>StdO_Customers_Residential!O177+StdO_Customers_Small_Commercial!O177+StdO_Customers_Lighting!O177</f>
        <v>65824</v>
      </c>
      <c r="P177" s="11">
        <f>StdO_Customers_Residential!P177+StdO_Customers_Small_Commercial!P177+StdO_Customers_Lighting!P177</f>
        <v>66179</v>
      </c>
      <c r="Q177" s="11">
        <f>StdO_Customers_Residential!Q177+StdO_Customers_Small_Commercial!Q177+StdO_Customers_Lighting!Q177</f>
        <v>68319</v>
      </c>
      <c r="R177" s="11">
        <f>StdO_Customers_Residential!R177+StdO_Customers_Small_Commercial!R177+StdO_Customers_Lighting!R177</f>
        <v>76421</v>
      </c>
      <c r="S177" s="11">
        <f>StdO_Customers_Residential!S177+StdO_Customers_Small_Commercial!S177+StdO_Customers_Lighting!S177</f>
        <v>83984</v>
      </c>
      <c r="T177" s="11">
        <f>StdO_Customers_Residential!T177+StdO_Customers_Small_Commercial!T177+StdO_Customers_Lighting!T177</f>
        <v>93915</v>
      </c>
      <c r="U177" s="11">
        <f>StdO_Customers_Residential!U177+StdO_Customers_Small_Commercial!U177+StdO_Customers_Lighting!U177</f>
        <v>96557</v>
      </c>
      <c r="V177" s="11">
        <f>StdO_Customers_Residential!V177+StdO_Customers_Small_Commercial!V177+StdO_Customers_Lighting!V177</f>
        <v>98421</v>
      </c>
      <c r="W177" s="11">
        <f>StdO_Customers_Residential!W177+StdO_Customers_Small_Commercial!W177+StdO_Customers_Lighting!W177</f>
        <v>92029</v>
      </c>
      <c r="X177" s="11">
        <f>StdO_Customers_Residential!X177+StdO_Customers_Small_Commercial!X177+StdO_Customers_Lighting!X177</f>
        <v>79070</v>
      </c>
      <c r="Y177" s="11">
        <f>StdO_Customers_Residential!Y177+StdO_Customers_Small_Commercial!Y177+StdO_Customers_Lighting!Y177</f>
        <v>67748</v>
      </c>
      <c r="Z177" s="11">
        <f>StdO_Customers_Residential!Z177+StdO_Customers_Small_Commercial!Z177+StdO_Customers_Lighting!Z177</f>
        <v>0</v>
      </c>
      <c r="AA177" s="2">
        <f>IFERROR(INDEX('Holiday Schedule'!$D$3:$D$24,MATCH(Total_StdO_Customers!A177,'Holiday Schedule'!$C$3:$C$24,0)),0)</f>
        <v>0</v>
      </c>
      <c r="AB177" s="2">
        <f t="shared" si="16"/>
        <v>4</v>
      </c>
      <c r="AC177" s="2">
        <f t="shared" si="17"/>
        <v>1273015</v>
      </c>
      <c r="AD177" s="5">
        <f t="shared" si="18"/>
        <v>477859</v>
      </c>
      <c r="AE177" s="5">
        <f t="shared" si="19"/>
        <v>1750874</v>
      </c>
      <c r="AG177" s="2">
        <f t="shared" si="20"/>
        <v>6</v>
      </c>
      <c r="AH177" s="2">
        <f t="shared" si="21"/>
        <v>2025</v>
      </c>
      <c r="AJ177" s="5">
        <f t="shared" si="22"/>
        <v>98421</v>
      </c>
      <c r="AK177" s="2">
        <f t="shared" si="23"/>
        <v>21</v>
      </c>
    </row>
    <row r="178" spans="1:37">
      <c r="A178" s="4">
        <v>45827</v>
      </c>
      <c r="B178" s="11">
        <f>StdO_Customers_Residential!B178+StdO_Customers_Small_Commercial!B178+StdO_Customers_Lighting!B178</f>
        <v>62236</v>
      </c>
      <c r="C178" s="11">
        <f>StdO_Customers_Residential!C178+StdO_Customers_Small_Commercial!C178+StdO_Customers_Lighting!C178</f>
        <v>58000</v>
      </c>
      <c r="D178" s="11">
        <f>StdO_Customers_Residential!D178+StdO_Customers_Small_Commercial!D178+StdO_Customers_Lighting!D178</f>
        <v>55881</v>
      </c>
      <c r="E178" s="11">
        <f>StdO_Customers_Residential!E178+StdO_Customers_Small_Commercial!E178+StdO_Customers_Lighting!E178</f>
        <v>55845</v>
      </c>
      <c r="F178" s="11">
        <f>StdO_Customers_Residential!F178+StdO_Customers_Small_Commercial!F178+StdO_Customers_Lighting!F178</f>
        <v>58476</v>
      </c>
      <c r="G178" s="11">
        <f>StdO_Customers_Residential!G178+StdO_Customers_Small_Commercial!G178+StdO_Customers_Lighting!G178</f>
        <v>62699</v>
      </c>
      <c r="H178" s="11">
        <f>StdO_Customers_Residential!H178+StdO_Customers_Small_Commercial!H178+StdO_Customers_Lighting!H178</f>
        <v>69105</v>
      </c>
      <c r="I178" s="11">
        <f>StdO_Customers_Residential!I178+StdO_Customers_Small_Commercial!I178+StdO_Customers_Lighting!I178</f>
        <v>75516</v>
      </c>
      <c r="J178" s="11">
        <f>StdO_Customers_Residential!J178+StdO_Customers_Small_Commercial!J178+StdO_Customers_Lighting!J178</f>
        <v>74161</v>
      </c>
      <c r="K178" s="11">
        <f>StdO_Customers_Residential!K178+StdO_Customers_Small_Commercial!K178+StdO_Customers_Lighting!K178</f>
        <v>75234</v>
      </c>
      <c r="L178" s="11">
        <f>StdO_Customers_Residential!L178+StdO_Customers_Small_Commercial!L178+StdO_Customers_Lighting!L178</f>
        <v>69744</v>
      </c>
      <c r="M178" s="11">
        <f>StdO_Customers_Residential!M178+StdO_Customers_Small_Commercial!M178+StdO_Customers_Lighting!M178</f>
        <v>61879</v>
      </c>
      <c r="N178" s="11">
        <f>StdO_Customers_Residential!N178+StdO_Customers_Small_Commercial!N178+StdO_Customers_Lighting!N178</f>
        <v>65132</v>
      </c>
      <c r="O178" s="11">
        <f>StdO_Customers_Residential!O178+StdO_Customers_Small_Commercial!O178+StdO_Customers_Lighting!O178</f>
        <v>63245</v>
      </c>
      <c r="P178" s="11">
        <f>StdO_Customers_Residential!P178+StdO_Customers_Small_Commercial!P178+StdO_Customers_Lighting!P178</f>
        <v>67567</v>
      </c>
      <c r="Q178" s="11">
        <f>StdO_Customers_Residential!Q178+StdO_Customers_Small_Commercial!Q178+StdO_Customers_Lighting!Q178</f>
        <v>73758</v>
      </c>
      <c r="R178" s="11">
        <f>StdO_Customers_Residential!R178+StdO_Customers_Small_Commercial!R178+StdO_Customers_Lighting!R178</f>
        <v>84836</v>
      </c>
      <c r="S178" s="11">
        <f>StdO_Customers_Residential!S178+StdO_Customers_Small_Commercial!S178+StdO_Customers_Lighting!S178</f>
        <v>90536</v>
      </c>
      <c r="T178" s="11">
        <f>StdO_Customers_Residential!T178+StdO_Customers_Small_Commercial!T178+StdO_Customers_Lighting!T178</f>
        <v>95937</v>
      </c>
      <c r="U178" s="11">
        <f>StdO_Customers_Residential!U178+StdO_Customers_Small_Commercial!U178+StdO_Customers_Lighting!U178</f>
        <v>104405</v>
      </c>
      <c r="V178" s="11">
        <f>StdO_Customers_Residential!V178+StdO_Customers_Small_Commercial!V178+StdO_Customers_Lighting!V178</f>
        <v>106928</v>
      </c>
      <c r="W178" s="11">
        <f>StdO_Customers_Residential!W178+StdO_Customers_Small_Commercial!W178+StdO_Customers_Lighting!W178</f>
        <v>97629</v>
      </c>
      <c r="X178" s="11">
        <f>StdO_Customers_Residential!X178+StdO_Customers_Small_Commercial!X178+StdO_Customers_Lighting!X178</f>
        <v>85903</v>
      </c>
      <c r="Y178" s="11">
        <f>StdO_Customers_Residential!Y178+StdO_Customers_Small_Commercial!Y178+StdO_Customers_Lighting!Y178</f>
        <v>71335</v>
      </c>
      <c r="Z178" s="11">
        <f>StdO_Customers_Residential!Z178+StdO_Customers_Small_Commercial!Z178+StdO_Customers_Lighting!Z178</f>
        <v>0</v>
      </c>
      <c r="AA178" s="2">
        <f>IFERROR(INDEX('Holiday Schedule'!$D$3:$D$24,MATCH(Total_StdO_Customers!A178,'Holiday Schedule'!$C$3:$C$24,0)),0)</f>
        <v>0</v>
      </c>
      <c r="AB178" s="2">
        <f t="shared" si="16"/>
        <v>5</v>
      </c>
      <c r="AC178" s="2">
        <f t="shared" si="17"/>
        <v>1292410</v>
      </c>
      <c r="AD178" s="5">
        <f t="shared" si="18"/>
        <v>493577</v>
      </c>
      <c r="AE178" s="5">
        <f t="shared" si="19"/>
        <v>1785987</v>
      </c>
      <c r="AG178" s="2">
        <f t="shared" si="20"/>
        <v>6</v>
      </c>
      <c r="AH178" s="2">
        <f t="shared" si="21"/>
        <v>2025</v>
      </c>
      <c r="AJ178" s="5">
        <f t="shared" si="22"/>
        <v>106928</v>
      </c>
      <c r="AK178" s="2">
        <f t="shared" si="23"/>
        <v>21</v>
      </c>
    </row>
    <row r="179" spans="1:37">
      <c r="A179" s="4">
        <v>45828</v>
      </c>
      <c r="B179" s="11">
        <f>StdO_Customers_Residential!B179+StdO_Customers_Small_Commercial!B179+StdO_Customers_Lighting!B179</f>
        <v>63703</v>
      </c>
      <c r="C179" s="11">
        <f>StdO_Customers_Residential!C179+StdO_Customers_Small_Commercial!C179+StdO_Customers_Lighting!C179</f>
        <v>59100</v>
      </c>
      <c r="D179" s="11">
        <f>StdO_Customers_Residential!D179+StdO_Customers_Small_Commercial!D179+StdO_Customers_Lighting!D179</f>
        <v>57036</v>
      </c>
      <c r="E179" s="11">
        <f>StdO_Customers_Residential!E179+StdO_Customers_Small_Commercial!E179+StdO_Customers_Lighting!E179</f>
        <v>56960</v>
      </c>
      <c r="F179" s="11">
        <f>StdO_Customers_Residential!F179+StdO_Customers_Small_Commercial!F179+StdO_Customers_Lighting!F179</f>
        <v>58380</v>
      </c>
      <c r="G179" s="11">
        <f>StdO_Customers_Residential!G179+StdO_Customers_Small_Commercial!G179+StdO_Customers_Lighting!G179</f>
        <v>63088</v>
      </c>
      <c r="H179" s="11">
        <f>StdO_Customers_Residential!H179+StdO_Customers_Small_Commercial!H179+StdO_Customers_Lighting!H179</f>
        <v>70336</v>
      </c>
      <c r="I179" s="11">
        <f>StdO_Customers_Residential!I179+StdO_Customers_Small_Commercial!I179+StdO_Customers_Lighting!I179</f>
        <v>76978</v>
      </c>
      <c r="J179" s="11">
        <f>StdO_Customers_Residential!J179+StdO_Customers_Small_Commercial!J179+StdO_Customers_Lighting!J179</f>
        <v>72423</v>
      </c>
      <c r="K179" s="11">
        <f>StdO_Customers_Residential!K179+StdO_Customers_Small_Commercial!K179+StdO_Customers_Lighting!K179</f>
        <v>63117</v>
      </c>
      <c r="L179" s="11">
        <f>StdO_Customers_Residential!L179+StdO_Customers_Small_Commercial!L179+StdO_Customers_Lighting!L179</f>
        <v>60670</v>
      </c>
      <c r="M179" s="11">
        <f>StdO_Customers_Residential!M179+StdO_Customers_Small_Commercial!M179+StdO_Customers_Lighting!M179</f>
        <v>59351</v>
      </c>
      <c r="N179" s="11">
        <f>StdO_Customers_Residential!N179+StdO_Customers_Small_Commercial!N179+StdO_Customers_Lighting!N179</f>
        <v>63369</v>
      </c>
      <c r="O179" s="11">
        <f>StdO_Customers_Residential!O179+StdO_Customers_Small_Commercial!O179+StdO_Customers_Lighting!O179</f>
        <v>63370</v>
      </c>
      <c r="P179" s="11">
        <f>StdO_Customers_Residential!P179+StdO_Customers_Small_Commercial!P179+StdO_Customers_Lighting!P179</f>
        <v>60256</v>
      </c>
      <c r="Q179" s="11">
        <f>StdO_Customers_Residential!Q179+StdO_Customers_Small_Commercial!Q179+StdO_Customers_Lighting!Q179</f>
        <v>63225</v>
      </c>
      <c r="R179" s="11">
        <f>StdO_Customers_Residential!R179+StdO_Customers_Small_Commercial!R179+StdO_Customers_Lighting!R179</f>
        <v>75573</v>
      </c>
      <c r="S179" s="11">
        <f>StdO_Customers_Residential!S179+StdO_Customers_Small_Commercial!S179+StdO_Customers_Lighting!S179</f>
        <v>86017</v>
      </c>
      <c r="T179" s="11">
        <f>StdO_Customers_Residential!T179+StdO_Customers_Small_Commercial!T179+StdO_Customers_Lighting!T179</f>
        <v>90301</v>
      </c>
      <c r="U179" s="11">
        <f>StdO_Customers_Residential!U179+StdO_Customers_Small_Commercial!U179+StdO_Customers_Lighting!U179</f>
        <v>95271</v>
      </c>
      <c r="V179" s="11">
        <f>StdO_Customers_Residential!V179+StdO_Customers_Small_Commercial!V179+StdO_Customers_Lighting!V179</f>
        <v>97077</v>
      </c>
      <c r="W179" s="11">
        <f>StdO_Customers_Residential!W179+StdO_Customers_Small_Commercial!W179+StdO_Customers_Lighting!W179</f>
        <v>92712</v>
      </c>
      <c r="X179" s="11">
        <f>StdO_Customers_Residential!X179+StdO_Customers_Small_Commercial!X179+StdO_Customers_Lighting!X179</f>
        <v>80589</v>
      </c>
      <c r="Y179" s="11">
        <f>StdO_Customers_Residential!Y179+StdO_Customers_Small_Commercial!Y179+StdO_Customers_Lighting!Y179</f>
        <v>69007</v>
      </c>
      <c r="Z179" s="11">
        <f>StdO_Customers_Residential!Z179+StdO_Customers_Small_Commercial!Z179+StdO_Customers_Lighting!Z179</f>
        <v>0</v>
      </c>
      <c r="AA179" s="2">
        <f>IFERROR(INDEX('Holiday Schedule'!$D$3:$D$24,MATCH(Total_StdO_Customers!A179,'Holiday Schedule'!$C$3:$C$24,0)),0)</f>
        <v>0</v>
      </c>
      <c r="AB179" s="2">
        <f t="shared" si="16"/>
        <v>6</v>
      </c>
      <c r="AC179" s="2">
        <f t="shared" si="17"/>
        <v>1200299</v>
      </c>
      <c r="AD179" s="5">
        <f t="shared" si="18"/>
        <v>497610</v>
      </c>
      <c r="AE179" s="5">
        <f t="shared" si="19"/>
        <v>1697909</v>
      </c>
      <c r="AG179" s="2">
        <f t="shared" si="20"/>
        <v>6</v>
      </c>
      <c r="AH179" s="2">
        <f t="shared" si="21"/>
        <v>2025</v>
      </c>
      <c r="AJ179" s="5">
        <f t="shared" si="22"/>
        <v>97077</v>
      </c>
      <c r="AK179" s="2">
        <f t="shared" si="23"/>
        <v>21</v>
      </c>
    </row>
    <row r="180" spans="1:37">
      <c r="A180" s="4">
        <v>45829</v>
      </c>
      <c r="B180" s="11">
        <f>StdO_Customers_Residential!B180+StdO_Customers_Small_Commercial!B180+StdO_Customers_Lighting!B180</f>
        <v>62192</v>
      </c>
      <c r="C180" s="11">
        <f>StdO_Customers_Residential!C180+StdO_Customers_Small_Commercial!C180+StdO_Customers_Lighting!C180</f>
        <v>56517</v>
      </c>
      <c r="D180" s="11">
        <f>StdO_Customers_Residential!D180+StdO_Customers_Small_Commercial!D180+StdO_Customers_Lighting!D180</f>
        <v>55082</v>
      </c>
      <c r="E180" s="11">
        <f>StdO_Customers_Residential!E180+StdO_Customers_Small_Commercial!E180+StdO_Customers_Lighting!E180</f>
        <v>54009</v>
      </c>
      <c r="F180" s="11">
        <f>StdO_Customers_Residential!F180+StdO_Customers_Small_Commercial!F180+StdO_Customers_Lighting!F180</f>
        <v>54286</v>
      </c>
      <c r="G180" s="11">
        <f>StdO_Customers_Residential!G180+StdO_Customers_Small_Commercial!G180+StdO_Customers_Lighting!G180</f>
        <v>55081</v>
      </c>
      <c r="H180" s="11">
        <f>StdO_Customers_Residential!H180+StdO_Customers_Small_Commercial!H180+StdO_Customers_Lighting!H180</f>
        <v>53005</v>
      </c>
      <c r="I180" s="11">
        <f>StdO_Customers_Residential!I180+StdO_Customers_Small_Commercial!I180+StdO_Customers_Lighting!I180</f>
        <v>47620</v>
      </c>
      <c r="J180" s="11">
        <f>StdO_Customers_Residential!J180+StdO_Customers_Small_Commercial!J180+StdO_Customers_Lighting!J180</f>
        <v>42071</v>
      </c>
      <c r="K180" s="11">
        <f>StdO_Customers_Residential!K180+StdO_Customers_Small_Commercial!K180+StdO_Customers_Lighting!K180</f>
        <v>38109</v>
      </c>
      <c r="L180" s="11">
        <f>StdO_Customers_Residential!L180+StdO_Customers_Small_Commercial!L180+StdO_Customers_Lighting!L180</f>
        <v>33594</v>
      </c>
      <c r="M180" s="11">
        <f>StdO_Customers_Residential!M180+StdO_Customers_Small_Commercial!M180+StdO_Customers_Lighting!M180</f>
        <v>34569</v>
      </c>
      <c r="N180" s="11">
        <f>StdO_Customers_Residential!N180+StdO_Customers_Small_Commercial!N180+StdO_Customers_Lighting!N180</f>
        <v>33759</v>
      </c>
      <c r="O180" s="11">
        <f>StdO_Customers_Residential!O180+StdO_Customers_Small_Commercial!O180+StdO_Customers_Lighting!O180</f>
        <v>32000</v>
      </c>
      <c r="P180" s="11">
        <f>StdO_Customers_Residential!P180+StdO_Customers_Small_Commercial!P180+StdO_Customers_Lighting!P180</f>
        <v>34078</v>
      </c>
      <c r="Q180" s="11">
        <f>StdO_Customers_Residential!Q180+StdO_Customers_Small_Commercial!Q180+StdO_Customers_Lighting!Q180</f>
        <v>39860</v>
      </c>
      <c r="R180" s="11">
        <f>StdO_Customers_Residential!R180+StdO_Customers_Small_Commercial!R180+StdO_Customers_Lighting!R180</f>
        <v>50704</v>
      </c>
      <c r="S180" s="11">
        <f>StdO_Customers_Residential!S180+StdO_Customers_Small_Commercial!S180+StdO_Customers_Lighting!S180</f>
        <v>67120</v>
      </c>
      <c r="T180" s="11">
        <f>StdO_Customers_Residential!T180+StdO_Customers_Small_Commercial!T180+StdO_Customers_Lighting!T180</f>
        <v>88713</v>
      </c>
      <c r="U180" s="11">
        <f>StdO_Customers_Residential!U180+StdO_Customers_Small_Commercial!U180+StdO_Customers_Lighting!U180</f>
        <v>98463</v>
      </c>
      <c r="V180" s="11">
        <f>StdO_Customers_Residential!V180+StdO_Customers_Small_Commercial!V180+StdO_Customers_Lighting!V180</f>
        <v>101685</v>
      </c>
      <c r="W180" s="11">
        <f>StdO_Customers_Residential!W180+StdO_Customers_Small_Commercial!W180+StdO_Customers_Lighting!W180</f>
        <v>95175</v>
      </c>
      <c r="X180" s="11">
        <f>StdO_Customers_Residential!X180+StdO_Customers_Small_Commercial!X180+StdO_Customers_Lighting!X180</f>
        <v>83775</v>
      </c>
      <c r="Y180" s="11">
        <f>StdO_Customers_Residential!Y180+StdO_Customers_Small_Commercial!Y180+StdO_Customers_Lighting!Y180</f>
        <v>72616</v>
      </c>
      <c r="Z180" s="11">
        <f>StdO_Customers_Residential!Z180+StdO_Customers_Small_Commercial!Z180+StdO_Customers_Lighting!Z180</f>
        <v>0</v>
      </c>
      <c r="AA180" s="2">
        <f>IFERROR(INDEX('Holiday Schedule'!$D$3:$D$24,MATCH(Total_StdO_Customers!A180,'Holiday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1384083</v>
      </c>
      <c r="AE180" s="5">
        <f t="shared" si="19"/>
        <v>1384083</v>
      </c>
      <c r="AG180" s="2">
        <f t="shared" si="20"/>
        <v>6</v>
      </c>
      <c r="AH180" s="2">
        <f t="shared" si="21"/>
        <v>2025</v>
      </c>
      <c r="AJ180" s="5">
        <f t="shared" si="22"/>
        <v>101685</v>
      </c>
      <c r="AK180" s="2">
        <f t="shared" si="23"/>
        <v>21</v>
      </c>
    </row>
    <row r="181" spans="1:37">
      <c r="A181" s="4">
        <v>45830</v>
      </c>
      <c r="B181" s="11">
        <f>StdO_Customers_Residential!B181+StdO_Customers_Small_Commercial!B181+StdO_Customers_Lighting!B181</f>
        <v>51277</v>
      </c>
      <c r="C181" s="11">
        <f>StdO_Customers_Residential!C181+StdO_Customers_Small_Commercial!C181+StdO_Customers_Lighting!C181</f>
        <v>46580</v>
      </c>
      <c r="D181" s="11">
        <f>StdO_Customers_Residential!D181+StdO_Customers_Small_Commercial!D181+StdO_Customers_Lighting!D181</f>
        <v>44920</v>
      </c>
      <c r="E181" s="11">
        <f>StdO_Customers_Residential!E181+StdO_Customers_Small_Commercial!E181+StdO_Customers_Lighting!E181</f>
        <v>44238</v>
      </c>
      <c r="F181" s="11">
        <f>StdO_Customers_Residential!F181+StdO_Customers_Small_Commercial!F181+StdO_Customers_Lighting!F181</f>
        <v>45933</v>
      </c>
      <c r="G181" s="11">
        <f>StdO_Customers_Residential!G181+StdO_Customers_Small_Commercial!G181+StdO_Customers_Lighting!G181</f>
        <v>51441</v>
      </c>
      <c r="H181" s="11">
        <f>StdO_Customers_Residential!H181+StdO_Customers_Small_Commercial!H181+StdO_Customers_Lighting!H181</f>
        <v>59301</v>
      </c>
      <c r="I181" s="11">
        <f>StdO_Customers_Residential!I181+StdO_Customers_Small_Commercial!I181+StdO_Customers_Lighting!I181</f>
        <v>73465</v>
      </c>
      <c r="J181" s="11">
        <f>StdO_Customers_Residential!J181+StdO_Customers_Small_Commercial!J181+StdO_Customers_Lighting!J181</f>
        <v>81015</v>
      </c>
      <c r="K181" s="11">
        <f>StdO_Customers_Residential!K181+StdO_Customers_Small_Commercial!K181+StdO_Customers_Lighting!K181</f>
        <v>92380</v>
      </c>
      <c r="L181" s="11">
        <f>StdO_Customers_Residential!L181+StdO_Customers_Small_Commercial!L181+StdO_Customers_Lighting!L181</f>
        <v>88038</v>
      </c>
      <c r="M181" s="11">
        <f>StdO_Customers_Residential!M181+StdO_Customers_Small_Commercial!M181+StdO_Customers_Lighting!M181</f>
        <v>85010</v>
      </c>
      <c r="N181" s="11">
        <f>StdO_Customers_Residential!N181+StdO_Customers_Small_Commercial!N181+StdO_Customers_Lighting!N181</f>
        <v>84045</v>
      </c>
      <c r="O181" s="11">
        <f>StdO_Customers_Residential!O181+StdO_Customers_Small_Commercial!O181+StdO_Customers_Lighting!O181</f>
        <v>79082</v>
      </c>
      <c r="P181" s="11">
        <f>StdO_Customers_Residential!P181+StdO_Customers_Small_Commercial!P181+StdO_Customers_Lighting!P181</f>
        <v>78470</v>
      </c>
      <c r="Q181" s="11">
        <f>StdO_Customers_Residential!Q181+StdO_Customers_Small_Commercial!Q181+StdO_Customers_Lighting!Q181</f>
        <v>79600</v>
      </c>
      <c r="R181" s="11">
        <f>StdO_Customers_Residential!R181+StdO_Customers_Small_Commercial!R181+StdO_Customers_Lighting!R181</f>
        <v>82163</v>
      </c>
      <c r="S181" s="11">
        <f>StdO_Customers_Residential!S181+StdO_Customers_Small_Commercial!S181+StdO_Customers_Lighting!S181</f>
        <v>85816</v>
      </c>
      <c r="T181" s="11">
        <f>StdO_Customers_Residential!T181+StdO_Customers_Small_Commercial!T181+StdO_Customers_Lighting!T181</f>
        <v>89918</v>
      </c>
      <c r="U181" s="11">
        <f>StdO_Customers_Residential!U181+StdO_Customers_Small_Commercial!U181+StdO_Customers_Lighting!U181</f>
        <v>93483</v>
      </c>
      <c r="V181" s="11">
        <f>StdO_Customers_Residential!V181+StdO_Customers_Small_Commercial!V181+StdO_Customers_Lighting!V181</f>
        <v>92985</v>
      </c>
      <c r="W181" s="11">
        <f>StdO_Customers_Residential!W181+StdO_Customers_Small_Commercial!W181+StdO_Customers_Lighting!W181</f>
        <v>85881</v>
      </c>
      <c r="X181" s="11">
        <f>StdO_Customers_Residential!X181+StdO_Customers_Small_Commercial!X181+StdO_Customers_Lighting!X181</f>
        <v>69759</v>
      </c>
      <c r="Y181" s="11">
        <f>StdO_Customers_Residential!Y181+StdO_Customers_Small_Commercial!Y181+StdO_Customers_Lighting!Y181</f>
        <v>59572</v>
      </c>
      <c r="Z181" s="11">
        <f>StdO_Customers_Residential!Z181+StdO_Customers_Small_Commercial!Z181+StdO_Customers_Lighting!Z181</f>
        <v>0</v>
      </c>
      <c r="AA181" s="2">
        <f>IFERROR(INDEX('Holiday Schedule'!$D$3:$D$24,MATCH(Total_StdO_Customers!A181,'Holiday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1744372</v>
      </c>
      <c r="AE181" s="5">
        <f t="shared" si="19"/>
        <v>1744372</v>
      </c>
      <c r="AG181" s="2">
        <f t="shared" si="20"/>
        <v>6</v>
      </c>
      <c r="AH181" s="2">
        <f t="shared" si="21"/>
        <v>2025</v>
      </c>
      <c r="AJ181" s="5">
        <f t="shared" si="22"/>
        <v>93483</v>
      </c>
      <c r="AK181" s="2">
        <f t="shared" si="23"/>
        <v>20</v>
      </c>
    </row>
    <row r="182" spans="1:37">
      <c r="A182" s="4">
        <v>45831</v>
      </c>
      <c r="B182" s="11">
        <f>StdO_Customers_Residential!B182+StdO_Customers_Small_Commercial!B182+StdO_Customers_Lighting!B182</f>
        <v>68177</v>
      </c>
      <c r="C182" s="11">
        <f>StdO_Customers_Residential!C182+StdO_Customers_Small_Commercial!C182+StdO_Customers_Lighting!C182</f>
        <v>62503</v>
      </c>
      <c r="D182" s="11">
        <f>StdO_Customers_Residential!D182+StdO_Customers_Small_Commercial!D182+StdO_Customers_Lighting!D182</f>
        <v>60464</v>
      </c>
      <c r="E182" s="11">
        <f>StdO_Customers_Residential!E182+StdO_Customers_Small_Commercial!E182+StdO_Customers_Lighting!E182</f>
        <v>59074</v>
      </c>
      <c r="F182" s="11">
        <f>StdO_Customers_Residential!F182+StdO_Customers_Small_Commercial!F182+StdO_Customers_Lighting!F182</f>
        <v>61686</v>
      </c>
      <c r="G182" s="11">
        <f>StdO_Customers_Residential!G182+StdO_Customers_Small_Commercial!G182+StdO_Customers_Lighting!G182</f>
        <v>64186</v>
      </c>
      <c r="H182" s="11">
        <f>StdO_Customers_Residential!H182+StdO_Customers_Small_Commercial!H182+StdO_Customers_Lighting!H182</f>
        <v>67921</v>
      </c>
      <c r="I182" s="11">
        <f>StdO_Customers_Residential!I182+StdO_Customers_Small_Commercial!I182+StdO_Customers_Lighting!I182</f>
        <v>63492</v>
      </c>
      <c r="J182" s="11">
        <f>StdO_Customers_Residential!J182+StdO_Customers_Small_Commercial!J182+StdO_Customers_Lighting!J182</f>
        <v>57844</v>
      </c>
      <c r="K182" s="11">
        <f>StdO_Customers_Residential!K182+StdO_Customers_Small_Commercial!K182+StdO_Customers_Lighting!K182</f>
        <v>57280</v>
      </c>
      <c r="L182" s="11">
        <f>StdO_Customers_Residential!L182+StdO_Customers_Small_Commercial!L182+StdO_Customers_Lighting!L182</f>
        <v>56394</v>
      </c>
      <c r="M182" s="11">
        <f>StdO_Customers_Residential!M182+StdO_Customers_Small_Commercial!M182+StdO_Customers_Lighting!M182</f>
        <v>57293</v>
      </c>
      <c r="N182" s="11">
        <f>StdO_Customers_Residential!N182+StdO_Customers_Small_Commercial!N182+StdO_Customers_Lighting!N182</f>
        <v>59537</v>
      </c>
      <c r="O182" s="11">
        <f>StdO_Customers_Residential!O182+StdO_Customers_Small_Commercial!O182+StdO_Customers_Lighting!O182</f>
        <v>59987</v>
      </c>
      <c r="P182" s="11">
        <f>StdO_Customers_Residential!P182+StdO_Customers_Small_Commercial!P182+StdO_Customers_Lighting!P182</f>
        <v>63613</v>
      </c>
      <c r="Q182" s="11">
        <f>StdO_Customers_Residential!Q182+StdO_Customers_Small_Commercial!Q182+StdO_Customers_Lighting!Q182</f>
        <v>72472</v>
      </c>
      <c r="R182" s="11">
        <f>StdO_Customers_Residential!R182+StdO_Customers_Small_Commercial!R182+StdO_Customers_Lighting!R182</f>
        <v>78615</v>
      </c>
      <c r="S182" s="11">
        <f>StdO_Customers_Residential!S182+StdO_Customers_Small_Commercial!S182+StdO_Customers_Lighting!S182</f>
        <v>95920</v>
      </c>
      <c r="T182" s="11">
        <f>StdO_Customers_Residential!T182+StdO_Customers_Small_Commercial!T182+StdO_Customers_Lighting!T182</f>
        <v>114460</v>
      </c>
      <c r="U182" s="11">
        <f>StdO_Customers_Residential!U182+StdO_Customers_Small_Commercial!U182+StdO_Customers_Lighting!U182</f>
        <v>123429</v>
      </c>
      <c r="V182" s="11">
        <f>StdO_Customers_Residential!V182+StdO_Customers_Small_Commercial!V182+StdO_Customers_Lighting!V182</f>
        <v>124525</v>
      </c>
      <c r="W182" s="11">
        <f>StdO_Customers_Residential!W182+StdO_Customers_Small_Commercial!W182+StdO_Customers_Lighting!W182</f>
        <v>119350</v>
      </c>
      <c r="X182" s="11">
        <f>StdO_Customers_Residential!X182+StdO_Customers_Small_Commercial!X182+StdO_Customers_Lighting!X182</f>
        <v>98565</v>
      </c>
      <c r="Y182" s="11">
        <f>StdO_Customers_Residential!Y182+StdO_Customers_Small_Commercial!Y182+StdO_Customers_Lighting!Y182</f>
        <v>83806</v>
      </c>
      <c r="Z182" s="11">
        <f>StdO_Customers_Residential!Z182+StdO_Customers_Small_Commercial!Z182+StdO_Customers_Lighting!Z182</f>
        <v>0</v>
      </c>
      <c r="AA182" s="2">
        <f>IFERROR(INDEX('Holiday Schedule'!$D$3:$D$24,MATCH(Total_StdO_Customers!A182,'Holiday Schedule'!$C$3:$C$24,0)),0)</f>
        <v>0</v>
      </c>
      <c r="AB182" s="2">
        <f t="shared" si="16"/>
        <v>2</v>
      </c>
      <c r="AC182" s="2">
        <f t="shared" si="17"/>
        <v>1302776</v>
      </c>
      <c r="AD182" s="5">
        <f t="shared" si="18"/>
        <v>527817</v>
      </c>
      <c r="AE182" s="5">
        <f t="shared" si="19"/>
        <v>1830593</v>
      </c>
      <c r="AG182" s="2">
        <f t="shared" si="20"/>
        <v>6</v>
      </c>
      <c r="AH182" s="2">
        <f t="shared" si="21"/>
        <v>2025</v>
      </c>
      <c r="AJ182" s="5">
        <f t="shared" si="22"/>
        <v>124525</v>
      </c>
      <c r="AK182" s="2">
        <f t="shared" si="23"/>
        <v>21</v>
      </c>
    </row>
    <row r="183" spans="1:37">
      <c r="A183" s="4">
        <v>45832</v>
      </c>
      <c r="B183" s="11">
        <f>StdO_Customers_Residential!B183+StdO_Customers_Small_Commercial!B183+StdO_Customers_Lighting!B183</f>
        <v>77690</v>
      </c>
      <c r="C183" s="11">
        <f>StdO_Customers_Residential!C183+StdO_Customers_Small_Commercial!C183+StdO_Customers_Lighting!C183</f>
        <v>71482</v>
      </c>
      <c r="D183" s="11">
        <f>StdO_Customers_Residential!D183+StdO_Customers_Small_Commercial!D183+StdO_Customers_Lighting!D183</f>
        <v>68855</v>
      </c>
      <c r="E183" s="11">
        <f>StdO_Customers_Residential!E183+StdO_Customers_Small_Commercial!E183+StdO_Customers_Lighting!E183</f>
        <v>68091</v>
      </c>
      <c r="F183" s="11">
        <f>StdO_Customers_Residential!F183+StdO_Customers_Small_Commercial!F183+StdO_Customers_Lighting!F183</f>
        <v>69350</v>
      </c>
      <c r="G183" s="11">
        <f>StdO_Customers_Residential!G183+StdO_Customers_Small_Commercial!G183+StdO_Customers_Lighting!G183</f>
        <v>73422</v>
      </c>
      <c r="H183" s="11">
        <f>StdO_Customers_Residential!H183+StdO_Customers_Small_Commercial!H183+StdO_Customers_Lighting!H183</f>
        <v>77513</v>
      </c>
      <c r="I183" s="11">
        <f>StdO_Customers_Residential!I183+StdO_Customers_Small_Commercial!I183+StdO_Customers_Lighting!I183</f>
        <v>76303</v>
      </c>
      <c r="J183" s="11">
        <f>StdO_Customers_Residential!J183+StdO_Customers_Small_Commercial!J183+StdO_Customers_Lighting!J183</f>
        <v>72258</v>
      </c>
      <c r="K183" s="11">
        <f>StdO_Customers_Residential!K183+StdO_Customers_Small_Commercial!K183+StdO_Customers_Lighting!K183</f>
        <v>77165</v>
      </c>
      <c r="L183" s="11">
        <f>StdO_Customers_Residential!L183+StdO_Customers_Small_Commercial!L183+StdO_Customers_Lighting!L183</f>
        <v>78234</v>
      </c>
      <c r="M183" s="11">
        <f>StdO_Customers_Residential!M183+StdO_Customers_Small_Commercial!M183+StdO_Customers_Lighting!M183</f>
        <v>78710</v>
      </c>
      <c r="N183" s="11">
        <f>StdO_Customers_Residential!N183+StdO_Customers_Small_Commercial!N183+StdO_Customers_Lighting!N183</f>
        <v>86390</v>
      </c>
      <c r="O183" s="11">
        <f>StdO_Customers_Residential!O183+StdO_Customers_Small_Commercial!O183+StdO_Customers_Lighting!O183</f>
        <v>93174</v>
      </c>
      <c r="P183" s="11">
        <f>StdO_Customers_Residential!P183+StdO_Customers_Small_Commercial!P183+StdO_Customers_Lighting!P183</f>
        <v>95823</v>
      </c>
      <c r="Q183" s="11">
        <f>StdO_Customers_Residential!Q183+StdO_Customers_Small_Commercial!Q183+StdO_Customers_Lighting!Q183</f>
        <v>99143</v>
      </c>
      <c r="R183" s="11">
        <f>StdO_Customers_Residential!R183+StdO_Customers_Small_Commercial!R183+StdO_Customers_Lighting!R183</f>
        <v>110836</v>
      </c>
      <c r="S183" s="11">
        <f>StdO_Customers_Residential!S183+StdO_Customers_Small_Commercial!S183+StdO_Customers_Lighting!S183</f>
        <v>125269</v>
      </c>
      <c r="T183" s="11">
        <f>StdO_Customers_Residential!T183+StdO_Customers_Small_Commercial!T183+StdO_Customers_Lighting!T183</f>
        <v>141764</v>
      </c>
      <c r="U183" s="11">
        <f>StdO_Customers_Residential!U183+StdO_Customers_Small_Commercial!U183+StdO_Customers_Lighting!U183</f>
        <v>148176</v>
      </c>
      <c r="V183" s="11">
        <f>StdO_Customers_Residential!V183+StdO_Customers_Small_Commercial!V183+StdO_Customers_Lighting!V183</f>
        <v>150186</v>
      </c>
      <c r="W183" s="11">
        <f>StdO_Customers_Residential!W183+StdO_Customers_Small_Commercial!W183+StdO_Customers_Lighting!W183</f>
        <v>140438</v>
      </c>
      <c r="X183" s="11">
        <f>StdO_Customers_Residential!X183+StdO_Customers_Small_Commercial!X183+StdO_Customers_Lighting!X183</f>
        <v>123945</v>
      </c>
      <c r="Y183" s="11">
        <f>StdO_Customers_Residential!Y183+StdO_Customers_Small_Commercial!Y183+StdO_Customers_Lighting!Y183</f>
        <v>104050</v>
      </c>
      <c r="Z183" s="11">
        <f>StdO_Customers_Residential!Z183+StdO_Customers_Small_Commercial!Z183+StdO_Customers_Lighting!Z183</f>
        <v>0</v>
      </c>
      <c r="AA183" s="2">
        <f>IFERROR(INDEX('Holiday Schedule'!$D$3:$D$24,MATCH(Total_StdO_Customers!A183,'Holiday Schedule'!$C$3:$C$24,0)),0)</f>
        <v>0</v>
      </c>
      <c r="AB183" s="2">
        <f t="shared" si="16"/>
        <v>3</v>
      </c>
      <c r="AC183" s="2">
        <f t="shared" si="17"/>
        <v>1697814</v>
      </c>
      <c r="AD183" s="5">
        <f t="shared" si="18"/>
        <v>610453</v>
      </c>
      <c r="AE183" s="5">
        <f t="shared" si="19"/>
        <v>2308267</v>
      </c>
      <c r="AG183" s="2">
        <f t="shared" si="20"/>
        <v>6</v>
      </c>
      <c r="AH183" s="2">
        <f t="shared" si="21"/>
        <v>2025</v>
      </c>
      <c r="AJ183" s="5">
        <f t="shared" si="22"/>
        <v>150186</v>
      </c>
      <c r="AK183" s="2">
        <f t="shared" si="23"/>
        <v>21</v>
      </c>
    </row>
    <row r="184" spans="1:37">
      <c r="A184" s="4">
        <v>45833</v>
      </c>
      <c r="B184" s="11">
        <f>StdO_Customers_Residential!B184+StdO_Customers_Small_Commercial!B184+StdO_Customers_Lighting!B184</f>
        <v>95122</v>
      </c>
      <c r="C184" s="11">
        <f>StdO_Customers_Residential!C184+StdO_Customers_Small_Commercial!C184+StdO_Customers_Lighting!C184</f>
        <v>87659</v>
      </c>
      <c r="D184" s="11">
        <f>StdO_Customers_Residential!D184+StdO_Customers_Small_Commercial!D184+StdO_Customers_Lighting!D184</f>
        <v>85083</v>
      </c>
      <c r="E184" s="11">
        <f>StdO_Customers_Residential!E184+StdO_Customers_Small_Commercial!E184+StdO_Customers_Lighting!E184</f>
        <v>84449</v>
      </c>
      <c r="F184" s="11">
        <f>StdO_Customers_Residential!F184+StdO_Customers_Small_Commercial!F184+StdO_Customers_Lighting!F184</f>
        <v>84497</v>
      </c>
      <c r="G184" s="11">
        <f>StdO_Customers_Residential!G184+StdO_Customers_Small_Commercial!G184+StdO_Customers_Lighting!G184</f>
        <v>86318</v>
      </c>
      <c r="H184" s="11">
        <f>StdO_Customers_Residential!H184+StdO_Customers_Small_Commercial!H184+StdO_Customers_Lighting!H184</f>
        <v>91691</v>
      </c>
      <c r="I184" s="11">
        <f>StdO_Customers_Residential!I184+StdO_Customers_Small_Commercial!I184+StdO_Customers_Lighting!I184</f>
        <v>92517</v>
      </c>
      <c r="J184" s="11">
        <f>StdO_Customers_Residential!J184+StdO_Customers_Small_Commercial!J184+StdO_Customers_Lighting!J184</f>
        <v>93726</v>
      </c>
      <c r="K184" s="11">
        <f>StdO_Customers_Residential!K184+StdO_Customers_Small_Commercial!K184+StdO_Customers_Lighting!K184</f>
        <v>94325</v>
      </c>
      <c r="L184" s="11">
        <f>StdO_Customers_Residential!L184+StdO_Customers_Small_Commercial!L184+StdO_Customers_Lighting!L184</f>
        <v>83461</v>
      </c>
      <c r="M184" s="11">
        <f>StdO_Customers_Residential!M184+StdO_Customers_Small_Commercial!M184+StdO_Customers_Lighting!M184</f>
        <v>75873</v>
      </c>
      <c r="N184" s="11">
        <f>StdO_Customers_Residential!N184+StdO_Customers_Small_Commercial!N184+StdO_Customers_Lighting!N184</f>
        <v>74504</v>
      </c>
      <c r="O184" s="11">
        <f>StdO_Customers_Residential!O184+StdO_Customers_Small_Commercial!O184+StdO_Customers_Lighting!O184</f>
        <v>69309</v>
      </c>
      <c r="P184" s="11">
        <f>StdO_Customers_Residential!P184+StdO_Customers_Small_Commercial!P184+StdO_Customers_Lighting!P184</f>
        <v>70152</v>
      </c>
      <c r="Q184" s="11">
        <f>StdO_Customers_Residential!Q184+StdO_Customers_Small_Commercial!Q184+StdO_Customers_Lighting!Q184</f>
        <v>80362</v>
      </c>
      <c r="R184" s="11">
        <f>StdO_Customers_Residential!R184+StdO_Customers_Small_Commercial!R184+StdO_Customers_Lighting!R184</f>
        <v>85854</v>
      </c>
      <c r="S184" s="11">
        <f>StdO_Customers_Residential!S184+StdO_Customers_Small_Commercial!S184+StdO_Customers_Lighting!S184</f>
        <v>106648</v>
      </c>
      <c r="T184" s="11">
        <f>StdO_Customers_Residential!T184+StdO_Customers_Small_Commercial!T184+StdO_Customers_Lighting!T184</f>
        <v>123859</v>
      </c>
      <c r="U184" s="11">
        <f>StdO_Customers_Residential!U184+StdO_Customers_Small_Commercial!U184+StdO_Customers_Lighting!U184</f>
        <v>129881</v>
      </c>
      <c r="V184" s="11">
        <f>StdO_Customers_Residential!V184+StdO_Customers_Small_Commercial!V184+StdO_Customers_Lighting!V184</f>
        <v>131201</v>
      </c>
      <c r="W184" s="11">
        <f>StdO_Customers_Residential!W184+StdO_Customers_Small_Commercial!W184+StdO_Customers_Lighting!W184</f>
        <v>120485</v>
      </c>
      <c r="X184" s="11">
        <f>StdO_Customers_Residential!X184+StdO_Customers_Small_Commercial!X184+StdO_Customers_Lighting!X184</f>
        <v>102395</v>
      </c>
      <c r="Y184" s="11">
        <f>StdO_Customers_Residential!Y184+StdO_Customers_Small_Commercial!Y184+StdO_Customers_Lighting!Y184</f>
        <v>89029</v>
      </c>
      <c r="Z184" s="11">
        <f>StdO_Customers_Residential!Z184+StdO_Customers_Small_Commercial!Z184+StdO_Customers_Lighting!Z184</f>
        <v>0</v>
      </c>
      <c r="AA184" s="2">
        <f>IFERROR(INDEX('Holiday Schedule'!$D$3:$D$24,MATCH(Total_StdO_Customers!A184,'Holiday Schedule'!$C$3:$C$24,0)),0)</f>
        <v>0</v>
      </c>
      <c r="AB184" s="2">
        <f t="shared" si="16"/>
        <v>4</v>
      </c>
      <c r="AC184" s="2">
        <f t="shared" si="17"/>
        <v>1534552</v>
      </c>
      <c r="AD184" s="5">
        <f t="shared" si="18"/>
        <v>703848</v>
      </c>
      <c r="AE184" s="5">
        <f t="shared" si="19"/>
        <v>2238400</v>
      </c>
      <c r="AG184" s="2">
        <f t="shared" si="20"/>
        <v>6</v>
      </c>
      <c r="AH184" s="2">
        <f t="shared" si="21"/>
        <v>2025</v>
      </c>
      <c r="AJ184" s="5">
        <f t="shared" si="22"/>
        <v>131201</v>
      </c>
      <c r="AK184" s="2">
        <f t="shared" si="23"/>
        <v>21</v>
      </c>
    </row>
    <row r="185" spans="1:37">
      <c r="A185" s="4">
        <v>45834</v>
      </c>
      <c r="B185" s="11">
        <f>StdO_Customers_Residential!B185+StdO_Customers_Small_Commercial!B185+StdO_Customers_Lighting!B185</f>
        <v>75441</v>
      </c>
      <c r="C185" s="11">
        <f>StdO_Customers_Residential!C185+StdO_Customers_Small_Commercial!C185+StdO_Customers_Lighting!C185</f>
        <v>69861</v>
      </c>
      <c r="D185" s="11">
        <f>StdO_Customers_Residential!D185+StdO_Customers_Small_Commercial!D185+StdO_Customers_Lighting!D185</f>
        <v>66093</v>
      </c>
      <c r="E185" s="11">
        <f>StdO_Customers_Residential!E185+StdO_Customers_Small_Commercial!E185+StdO_Customers_Lighting!E185</f>
        <v>65154</v>
      </c>
      <c r="F185" s="11">
        <f>StdO_Customers_Residential!F185+StdO_Customers_Small_Commercial!F185+StdO_Customers_Lighting!F185</f>
        <v>65066</v>
      </c>
      <c r="G185" s="11">
        <f>StdO_Customers_Residential!G185+StdO_Customers_Small_Commercial!G185+StdO_Customers_Lighting!G185</f>
        <v>69344</v>
      </c>
      <c r="H185" s="11">
        <f>StdO_Customers_Residential!H185+StdO_Customers_Small_Commercial!H185+StdO_Customers_Lighting!H185</f>
        <v>74020</v>
      </c>
      <c r="I185" s="11">
        <f>StdO_Customers_Residential!I185+StdO_Customers_Small_Commercial!I185+StdO_Customers_Lighting!I185</f>
        <v>71472</v>
      </c>
      <c r="J185" s="11">
        <f>StdO_Customers_Residential!J185+StdO_Customers_Small_Commercial!J185+StdO_Customers_Lighting!J185</f>
        <v>53524</v>
      </c>
      <c r="K185" s="11">
        <f>StdO_Customers_Residential!K185+StdO_Customers_Small_Commercial!K185+StdO_Customers_Lighting!K185</f>
        <v>50530</v>
      </c>
      <c r="L185" s="11">
        <f>StdO_Customers_Residential!L185+StdO_Customers_Small_Commercial!L185+StdO_Customers_Lighting!L185</f>
        <v>47793</v>
      </c>
      <c r="M185" s="11">
        <f>StdO_Customers_Residential!M185+StdO_Customers_Small_Commercial!M185+StdO_Customers_Lighting!M185</f>
        <v>48643</v>
      </c>
      <c r="N185" s="11">
        <f>StdO_Customers_Residential!N185+StdO_Customers_Small_Commercial!N185+StdO_Customers_Lighting!N185</f>
        <v>67709</v>
      </c>
      <c r="O185" s="11">
        <f>StdO_Customers_Residential!O185+StdO_Customers_Small_Commercial!O185+StdO_Customers_Lighting!O185</f>
        <v>68805</v>
      </c>
      <c r="P185" s="11">
        <f>StdO_Customers_Residential!P185+StdO_Customers_Small_Commercial!P185+StdO_Customers_Lighting!P185</f>
        <v>70676</v>
      </c>
      <c r="Q185" s="11">
        <f>StdO_Customers_Residential!Q185+StdO_Customers_Small_Commercial!Q185+StdO_Customers_Lighting!Q185</f>
        <v>70316</v>
      </c>
      <c r="R185" s="11">
        <f>StdO_Customers_Residential!R185+StdO_Customers_Small_Commercial!R185+StdO_Customers_Lighting!R185</f>
        <v>72163</v>
      </c>
      <c r="S185" s="11">
        <f>StdO_Customers_Residential!S185+StdO_Customers_Small_Commercial!S185+StdO_Customers_Lighting!S185</f>
        <v>83259</v>
      </c>
      <c r="T185" s="11">
        <f>StdO_Customers_Residential!T185+StdO_Customers_Small_Commercial!T185+StdO_Customers_Lighting!T185</f>
        <v>89438</v>
      </c>
      <c r="U185" s="11">
        <f>StdO_Customers_Residential!U185+StdO_Customers_Small_Commercial!U185+StdO_Customers_Lighting!U185</f>
        <v>97349</v>
      </c>
      <c r="V185" s="11">
        <f>StdO_Customers_Residential!V185+StdO_Customers_Small_Commercial!V185+StdO_Customers_Lighting!V185</f>
        <v>101392</v>
      </c>
      <c r="W185" s="11">
        <f>StdO_Customers_Residential!W185+StdO_Customers_Small_Commercial!W185+StdO_Customers_Lighting!W185</f>
        <v>95739</v>
      </c>
      <c r="X185" s="11">
        <f>StdO_Customers_Residential!X185+StdO_Customers_Small_Commercial!X185+StdO_Customers_Lighting!X185</f>
        <v>81953</v>
      </c>
      <c r="Y185" s="11">
        <f>StdO_Customers_Residential!Y185+StdO_Customers_Small_Commercial!Y185+StdO_Customers_Lighting!Y185</f>
        <v>71632</v>
      </c>
      <c r="Z185" s="11">
        <f>StdO_Customers_Residential!Z185+StdO_Customers_Small_Commercial!Z185+StdO_Customers_Lighting!Z185</f>
        <v>0</v>
      </c>
      <c r="AA185" s="2">
        <f>IFERROR(INDEX('Holiday Schedule'!$D$3:$D$24,MATCH(Total_StdO_Customers!A185,'Holiday Schedule'!$C$3:$C$24,0)),0)</f>
        <v>0</v>
      </c>
      <c r="AB185" s="2">
        <f t="shared" si="16"/>
        <v>5</v>
      </c>
      <c r="AC185" s="2">
        <f t="shared" si="17"/>
        <v>1170761</v>
      </c>
      <c r="AD185" s="5">
        <f t="shared" si="18"/>
        <v>556611</v>
      </c>
      <c r="AE185" s="5">
        <f t="shared" si="19"/>
        <v>1727372</v>
      </c>
      <c r="AG185" s="2">
        <f t="shared" si="20"/>
        <v>6</v>
      </c>
      <c r="AH185" s="2">
        <f t="shared" si="21"/>
        <v>2025</v>
      </c>
      <c r="AJ185" s="5">
        <f t="shared" si="22"/>
        <v>101392</v>
      </c>
      <c r="AK185" s="2">
        <f t="shared" si="23"/>
        <v>21</v>
      </c>
    </row>
    <row r="186" spans="1:37">
      <c r="A186" s="4">
        <v>45835</v>
      </c>
      <c r="B186" s="11">
        <f>StdO_Customers_Residential!B186+StdO_Customers_Small_Commercial!B186+StdO_Customers_Lighting!B186</f>
        <v>57471</v>
      </c>
      <c r="C186" s="11">
        <f>StdO_Customers_Residential!C186+StdO_Customers_Small_Commercial!C186+StdO_Customers_Lighting!C186</f>
        <v>52211</v>
      </c>
      <c r="D186" s="11">
        <f>StdO_Customers_Residential!D186+StdO_Customers_Small_Commercial!D186+StdO_Customers_Lighting!D186</f>
        <v>49966</v>
      </c>
      <c r="E186" s="11">
        <f>StdO_Customers_Residential!E186+StdO_Customers_Small_Commercial!E186+StdO_Customers_Lighting!E186</f>
        <v>50401</v>
      </c>
      <c r="F186" s="11">
        <f>StdO_Customers_Residential!F186+StdO_Customers_Small_Commercial!F186+StdO_Customers_Lighting!F186</f>
        <v>53013</v>
      </c>
      <c r="G186" s="11">
        <f>StdO_Customers_Residential!G186+StdO_Customers_Small_Commercial!G186+StdO_Customers_Lighting!G186</f>
        <v>60232</v>
      </c>
      <c r="H186" s="11">
        <f>StdO_Customers_Residential!H186+StdO_Customers_Small_Commercial!H186+StdO_Customers_Lighting!H186</f>
        <v>71173</v>
      </c>
      <c r="I186" s="11">
        <f>StdO_Customers_Residential!I186+StdO_Customers_Small_Commercial!I186+StdO_Customers_Lighting!I186</f>
        <v>89604</v>
      </c>
      <c r="J186" s="11">
        <f>StdO_Customers_Residential!J186+StdO_Customers_Small_Commercial!J186+StdO_Customers_Lighting!J186</f>
        <v>91485</v>
      </c>
      <c r="K186" s="11">
        <f>StdO_Customers_Residential!K186+StdO_Customers_Small_Commercial!K186+StdO_Customers_Lighting!K186</f>
        <v>98667</v>
      </c>
      <c r="L186" s="11">
        <f>StdO_Customers_Residential!L186+StdO_Customers_Small_Commercial!L186+StdO_Customers_Lighting!L186</f>
        <v>93926</v>
      </c>
      <c r="M186" s="11">
        <f>StdO_Customers_Residential!M186+StdO_Customers_Small_Commercial!M186+StdO_Customers_Lighting!M186</f>
        <v>91708</v>
      </c>
      <c r="N186" s="11">
        <f>StdO_Customers_Residential!N186+StdO_Customers_Small_Commercial!N186+StdO_Customers_Lighting!N186</f>
        <v>93936</v>
      </c>
      <c r="O186" s="11">
        <f>StdO_Customers_Residential!O186+StdO_Customers_Small_Commercial!O186+StdO_Customers_Lighting!O186</f>
        <v>87222</v>
      </c>
      <c r="P186" s="11">
        <f>StdO_Customers_Residential!P186+StdO_Customers_Small_Commercial!P186+StdO_Customers_Lighting!P186</f>
        <v>84755</v>
      </c>
      <c r="Q186" s="11">
        <f>StdO_Customers_Residential!Q186+StdO_Customers_Small_Commercial!Q186+StdO_Customers_Lighting!Q186</f>
        <v>91238</v>
      </c>
      <c r="R186" s="11">
        <f>StdO_Customers_Residential!R186+StdO_Customers_Small_Commercial!R186+StdO_Customers_Lighting!R186</f>
        <v>95524</v>
      </c>
      <c r="S186" s="11">
        <f>StdO_Customers_Residential!S186+StdO_Customers_Small_Commercial!S186+StdO_Customers_Lighting!S186</f>
        <v>98152</v>
      </c>
      <c r="T186" s="11">
        <f>StdO_Customers_Residential!T186+StdO_Customers_Small_Commercial!T186+StdO_Customers_Lighting!T186</f>
        <v>102820</v>
      </c>
      <c r="U186" s="11">
        <f>StdO_Customers_Residential!U186+StdO_Customers_Small_Commercial!U186+StdO_Customers_Lighting!U186</f>
        <v>106075</v>
      </c>
      <c r="V186" s="11">
        <f>StdO_Customers_Residential!V186+StdO_Customers_Small_Commercial!V186+StdO_Customers_Lighting!V186</f>
        <v>109097</v>
      </c>
      <c r="W186" s="11">
        <f>StdO_Customers_Residential!W186+StdO_Customers_Small_Commercial!W186+StdO_Customers_Lighting!W186</f>
        <v>98430</v>
      </c>
      <c r="X186" s="11">
        <f>StdO_Customers_Residential!X186+StdO_Customers_Small_Commercial!X186+StdO_Customers_Lighting!X186</f>
        <v>78319</v>
      </c>
      <c r="Y186" s="11">
        <f>StdO_Customers_Residential!Y186+StdO_Customers_Small_Commercial!Y186+StdO_Customers_Lighting!Y186</f>
        <v>66975</v>
      </c>
      <c r="Z186" s="11">
        <f>StdO_Customers_Residential!Z186+StdO_Customers_Small_Commercial!Z186+StdO_Customers_Lighting!Z186</f>
        <v>0</v>
      </c>
      <c r="AA186" s="2">
        <f>IFERROR(INDEX('Holiday Schedule'!$D$3:$D$24,MATCH(Total_StdO_Customers!A186,'Holiday Schedule'!$C$3:$C$24,0)),0)</f>
        <v>0</v>
      </c>
      <c r="AB186" s="2">
        <f t="shared" si="16"/>
        <v>6</v>
      </c>
      <c r="AC186" s="2">
        <f t="shared" si="17"/>
        <v>1510958</v>
      </c>
      <c r="AD186" s="5">
        <f t="shared" si="18"/>
        <v>461442</v>
      </c>
      <c r="AE186" s="5">
        <f t="shared" si="19"/>
        <v>1972400</v>
      </c>
      <c r="AG186" s="2">
        <f t="shared" si="20"/>
        <v>6</v>
      </c>
      <c r="AH186" s="2">
        <f t="shared" si="21"/>
        <v>2025</v>
      </c>
      <c r="AJ186" s="5">
        <f t="shared" si="22"/>
        <v>109097</v>
      </c>
      <c r="AK186" s="2">
        <f t="shared" si="23"/>
        <v>21</v>
      </c>
    </row>
    <row r="187" spans="1:37">
      <c r="A187" s="4">
        <v>45836</v>
      </c>
      <c r="B187" s="11">
        <f>StdO_Customers_Residential!B187+StdO_Customers_Small_Commercial!B187+StdO_Customers_Lighting!B187</f>
        <v>58429</v>
      </c>
      <c r="C187" s="11">
        <f>StdO_Customers_Residential!C187+StdO_Customers_Small_Commercial!C187+StdO_Customers_Lighting!C187</f>
        <v>53008</v>
      </c>
      <c r="D187" s="11">
        <f>StdO_Customers_Residential!D187+StdO_Customers_Small_Commercial!D187+StdO_Customers_Lighting!D187</f>
        <v>51103</v>
      </c>
      <c r="E187" s="11">
        <f>StdO_Customers_Residential!E187+StdO_Customers_Small_Commercial!E187+StdO_Customers_Lighting!E187</f>
        <v>50314</v>
      </c>
      <c r="F187" s="11">
        <f>StdO_Customers_Residential!F187+StdO_Customers_Small_Commercial!F187+StdO_Customers_Lighting!F187</f>
        <v>52263</v>
      </c>
      <c r="G187" s="11">
        <f>StdO_Customers_Residential!G187+StdO_Customers_Small_Commercial!G187+StdO_Customers_Lighting!G187</f>
        <v>58610</v>
      </c>
      <c r="H187" s="11">
        <f>StdO_Customers_Residential!H187+StdO_Customers_Small_Commercial!H187+StdO_Customers_Lighting!H187</f>
        <v>67743</v>
      </c>
      <c r="I187" s="11">
        <f>StdO_Customers_Residential!I187+StdO_Customers_Small_Commercial!I187+StdO_Customers_Lighting!I187</f>
        <v>84003</v>
      </c>
      <c r="J187" s="11">
        <f>StdO_Customers_Residential!J187+StdO_Customers_Small_Commercial!J187+StdO_Customers_Lighting!J187</f>
        <v>92549</v>
      </c>
      <c r="K187" s="11">
        <f>StdO_Customers_Residential!K187+StdO_Customers_Small_Commercial!K187+StdO_Customers_Lighting!K187</f>
        <v>105596</v>
      </c>
      <c r="L187" s="11">
        <f>StdO_Customers_Residential!L187+StdO_Customers_Small_Commercial!L187+StdO_Customers_Lighting!L187</f>
        <v>100471</v>
      </c>
      <c r="M187" s="11">
        <f>StdO_Customers_Residential!M187+StdO_Customers_Small_Commercial!M187+StdO_Customers_Lighting!M187</f>
        <v>96922</v>
      </c>
      <c r="N187" s="11">
        <f>StdO_Customers_Residential!N187+StdO_Customers_Small_Commercial!N187+StdO_Customers_Lighting!N187</f>
        <v>95811</v>
      </c>
      <c r="O187" s="11">
        <f>StdO_Customers_Residential!O187+StdO_Customers_Small_Commercial!O187+StdO_Customers_Lighting!O187</f>
        <v>90073</v>
      </c>
      <c r="P187" s="11">
        <f>StdO_Customers_Residential!P187+StdO_Customers_Small_Commercial!P187+StdO_Customers_Lighting!P187</f>
        <v>89362</v>
      </c>
      <c r="Q187" s="11">
        <f>StdO_Customers_Residential!Q187+StdO_Customers_Small_Commercial!Q187+StdO_Customers_Lighting!Q187</f>
        <v>90694</v>
      </c>
      <c r="R187" s="11">
        <f>StdO_Customers_Residential!R187+StdO_Customers_Small_Commercial!R187+StdO_Customers_Lighting!R187</f>
        <v>93731</v>
      </c>
      <c r="S187" s="11">
        <f>StdO_Customers_Residential!S187+StdO_Customers_Small_Commercial!S187+StdO_Customers_Lighting!S187</f>
        <v>98104</v>
      </c>
      <c r="T187" s="11">
        <f>StdO_Customers_Residential!T187+StdO_Customers_Small_Commercial!T187+StdO_Customers_Lighting!T187</f>
        <v>102923</v>
      </c>
      <c r="U187" s="11">
        <f>StdO_Customers_Residential!U187+StdO_Customers_Small_Commercial!U187+StdO_Customers_Lighting!U187</f>
        <v>107116</v>
      </c>
      <c r="V187" s="11">
        <f>StdO_Customers_Residential!V187+StdO_Customers_Small_Commercial!V187+StdO_Customers_Lighting!V187</f>
        <v>106558</v>
      </c>
      <c r="W187" s="11">
        <f>StdO_Customers_Residential!W187+StdO_Customers_Small_Commercial!W187+StdO_Customers_Lighting!W187</f>
        <v>98229</v>
      </c>
      <c r="X187" s="11">
        <f>StdO_Customers_Residential!X187+StdO_Customers_Small_Commercial!X187+StdO_Customers_Lighting!X187</f>
        <v>79715</v>
      </c>
      <c r="Y187" s="11">
        <f>StdO_Customers_Residential!Y187+StdO_Customers_Small_Commercial!Y187+StdO_Customers_Lighting!Y187</f>
        <v>67986</v>
      </c>
      <c r="Z187" s="11">
        <f>StdO_Customers_Residential!Z187+StdO_Customers_Small_Commercial!Z187+StdO_Customers_Lighting!Z187</f>
        <v>0</v>
      </c>
      <c r="AA187" s="2">
        <f>IFERROR(INDEX('Holiday Schedule'!$D$3:$D$24,MATCH(Total_StdO_Customers!A187,'Holiday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1991313</v>
      </c>
      <c r="AE187" s="5">
        <f t="shared" si="19"/>
        <v>1991313</v>
      </c>
      <c r="AG187" s="2">
        <f t="shared" si="20"/>
        <v>6</v>
      </c>
      <c r="AH187" s="2">
        <f t="shared" si="21"/>
        <v>2025</v>
      </c>
      <c r="AJ187" s="5">
        <f t="shared" si="22"/>
        <v>107116</v>
      </c>
      <c r="AK187" s="2">
        <f t="shared" si="23"/>
        <v>20</v>
      </c>
    </row>
    <row r="188" spans="1:37">
      <c r="A188" s="4">
        <v>45837</v>
      </c>
      <c r="B188" s="11">
        <f>StdO_Customers_Residential!B188+StdO_Customers_Small_Commercial!B188+StdO_Customers_Lighting!B188</f>
        <v>58429</v>
      </c>
      <c r="C188" s="11">
        <f>StdO_Customers_Residential!C188+StdO_Customers_Small_Commercial!C188+StdO_Customers_Lighting!C188</f>
        <v>53008</v>
      </c>
      <c r="D188" s="11">
        <f>StdO_Customers_Residential!D188+StdO_Customers_Small_Commercial!D188+StdO_Customers_Lighting!D188</f>
        <v>51103</v>
      </c>
      <c r="E188" s="11">
        <f>StdO_Customers_Residential!E188+StdO_Customers_Small_Commercial!E188+StdO_Customers_Lighting!E188</f>
        <v>50314</v>
      </c>
      <c r="F188" s="11">
        <f>StdO_Customers_Residential!F188+StdO_Customers_Small_Commercial!F188+StdO_Customers_Lighting!F188</f>
        <v>52263</v>
      </c>
      <c r="G188" s="11">
        <f>StdO_Customers_Residential!G188+StdO_Customers_Small_Commercial!G188+StdO_Customers_Lighting!G188</f>
        <v>58610</v>
      </c>
      <c r="H188" s="11">
        <f>StdO_Customers_Residential!H188+StdO_Customers_Small_Commercial!H188+StdO_Customers_Lighting!H188</f>
        <v>67740</v>
      </c>
      <c r="I188" s="11">
        <f>StdO_Customers_Residential!I188+StdO_Customers_Small_Commercial!I188+StdO_Customers_Lighting!I188</f>
        <v>84003</v>
      </c>
      <c r="J188" s="11">
        <f>StdO_Customers_Residential!J188+StdO_Customers_Small_Commercial!J188+StdO_Customers_Lighting!J188</f>
        <v>92549</v>
      </c>
      <c r="K188" s="11">
        <f>StdO_Customers_Residential!K188+StdO_Customers_Small_Commercial!K188+StdO_Customers_Lighting!K188</f>
        <v>105595</v>
      </c>
      <c r="L188" s="11">
        <f>StdO_Customers_Residential!L188+StdO_Customers_Small_Commercial!L188+StdO_Customers_Lighting!L188</f>
        <v>100471</v>
      </c>
      <c r="M188" s="11">
        <f>StdO_Customers_Residential!M188+StdO_Customers_Small_Commercial!M188+StdO_Customers_Lighting!M188</f>
        <v>96921</v>
      </c>
      <c r="N188" s="11">
        <f>StdO_Customers_Residential!N188+StdO_Customers_Small_Commercial!N188+StdO_Customers_Lighting!N188</f>
        <v>95811</v>
      </c>
      <c r="O188" s="11">
        <f>StdO_Customers_Residential!O188+StdO_Customers_Small_Commercial!O188+StdO_Customers_Lighting!O188</f>
        <v>90073</v>
      </c>
      <c r="P188" s="11">
        <f>StdO_Customers_Residential!P188+StdO_Customers_Small_Commercial!P188+StdO_Customers_Lighting!P188</f>
        <v>89362</v>
      </c>
      <c r="Q188" s="11">
        <f>StdO_Customers_Residential!Q188+StdO_Customers_Small_Commercial!Q188+StdO_Customers_Lighting!Q188</f>
        <v>90695</v>
      </c>
      <c r="R188" s="11">
        <f>StdO_Customers_Residential!R188+StdO_Customers_Small_Commercial!R188+StdO_Customers_Lighting!R188</f>
        <v>93729</v>
      </c>
      <c r="S188" s="11">
        <f>StdO_Customers_Residential!S188+StdO_Customers_Small_Commercial!S188+StdO_Customers_Lighting!S188</f>
        <v>98102</v>
      </c>
      <c r="T188" s="11">
        <f>StdO_Customers_Residential!T188+StdO_Customers_Small_Commercial!T188+StdO_Customers_Lighting!T188</f>
        <v>102911</v>
      </c>
      <c r="U188" s="11">
        <f>StdO_Customers_Residential!U188+StdO_Customers_Small_Commercial!U188+StdO_Customers_Lighting!U188</f>
        <v>107115</v>
      </c>
      <c r="V188" s="11">
        <f>StdO_Customers_Residential!V188+StdO_Customers_Small_Commercial!V188+StdO_Customers_Lighting!V188</f>
        <v>106557</v>
      </c>
      <c r="W188" s="11">
        <f>StdO_Customers_Residential!W188+StdO_Customers_Small_Commercial!W188+StdO_Customers_Lighting!W188</f>
        <v>98228</v>
      </c>
      <c r="X188" s="11">
        <f>StdO_Customers_Residential!X188+StdO_Customers_Small_Commercial!X188+StdO_Customers_Lighting!X188</f>
        <v>79715</v>
      </c>
      <c r="Y188" s="11">
        <f>StdO_Customers_Residential!Y188+StdO_Customers_Small_Commercial!Y188+StdO_Customers_Lighting!Y188</f>
        <v>67985</v>
      </c>
      <c r="Z188" s="11">
        <f>StdO_Customers_Residential!Z188+StdO_Customers_Small_Commercial!Z188+StdO_Customers_Lighting!Z188</f>
        <v>0</v>
      </c>
      <c r="AA188" s="2">
        <f>IFERROR(INDEX('Holiday Schedule'!$D$3:$D$24,MATCH(Total_StdO_Customers!A188,'Holiday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1991289</v>
      </c>
      <c r="AE188" s="5">
        <f t="shared" si="19"/>
        <v>1991289</v>
      </c>
      <c r="AG188" s="2">
        <f t="shared" si="20"/>
        <v>6</v>
      </c>
      <c r="AH188" s="2">
        <f t="shared" si="21"/>
        <v>2025</v>
      </c>
      <c r="AJ188" s="5">
        <f t="shared" si="22"/>
        <v>107115</v>
      </c>
      <c r="AK188" s="2">
        <f t="shared" si="23"/>
        <v>20</v>
      </c>
    </row>
    <row r="189" spans="1:37">
      <c r="A189" s="4">
        <v>45838</v>
      </c>
      <c r="B189" s="11">
        <f>StdO_Customers_Residential!B189+StdO_Customers_Small_Commercial!B189+StdO_Customers_Lighting!B189</f>
        <v>65699</v>
      </c>
      <c r="C189" s="11">
        <f>StdO_Customers_Residential!C189+StdO_Customers_Small_Commercial!C189+StdO_Customers_Lighting!C189</f>
        <v>60943</v>
      </c>
      <c r="D189" s="11">
        <f>StdO_Customers_Residential!D189+StdO_Customers_Small_Commercial!D189+StdO_Customers_Lighting!D189</f>
        <v>59201</v>
      </c>
      <c r="E189" s="11">
        <f>StdO_Customers_Residential!E189+StdO_Customers_Small_Commercial!E189+StdO_Customers_Lighting!E189</f>
        <v>58480</v>
      </c>
      <c r="F189" s="11">
        <f>StdO_Customers_Residential!F189+StdO_Customers_Small_Commercial!F189+StdO_Customers_Lighting!F189</f>
        <v>60462</v>
      </c>
      <c r="G189" s="11">
        <f>StdO_Customers_Residential!G189+StdO_Customers_Small_Commercial!G189+StdO_Customers_Lighting!G189</f>
        <v>62904</v>
      </c>
      <c r="H189" s="11">
        <f>StdO_Customers_Residential!H189+StdO_Customers_Small_Commercial!H189+StdO_Customers_Lighting!H189</f>
        <v>66423</v>
      </c>
      <c r="I189" s="11">
        <f>StdO_Customers_Residential!I189+StdO_Customers_Small_Commercial!I189+StdO_Customers_Lighting!I189</f>
        <v>59425</v>
      </c>
      <c r="J189" s="11">
        <f>StdO_Customers_Residential!J189+StdO_Customers_Small_Commercial!J189+StdO_Customers_Lighting!J189</f>
        <v>50410</v>
      </c>
      <c r="K189" s="11">
        <f>StdO_Customers_Residential!K189+StdO_Customers_Small_Commercial!K189+StdO_Customers_Lighting!K189</f>
        <v>47120</v>
      </c>
      <c r="L189" s="11">
        <f>StdO_Customers_Residential!L189+StdO_Customers_Small_Commercial!L189+StdO_Customers_Lighting!L189</f>
        <v>46977</v>
      </c>
      <c r="M189" s="11">
        <f>StdO_Customers_Residential!M189+StdO_Customers_Small_Commercial!M189+StdO_Customers_Lighting!M189</f>
        <v>49285</v>
      </c>
      <c r="N189" s="11">
        <f>StdO_Customers_Residential!N189+StdO_Customers_Small_Commercial!N189+StdO_Customers_Lighting!N189</f>
        <v>53939</v>
      </c>
      <c r="O189" s="11">
        <f>StdO_Customers_Residential!O189+StdO_Customers_Small_Commercial!O189+StdO_Customers_Lighting!O189</f>
        <v>55061</v>
      </c>
      <c r="P189" s="11">
        <f>StdO_Customers_Residential!P189+StdO_Customers_Small_Commercial!P189+StdO_Customers_Lighting!P189</f>
        <v>56179</v>
      </c>
      <c r="Q189" s="11">
        <f>StdO_Customers_Residential!Q189+StdO_Customers_Small_Commercial!Q189+StdO_Customers_Lighting!Q189</f>
        <v>63982</v>
      </c>
      <c r="R189" s="11">
        <f>StdO_Customers_Residential!R189+StdO_Customers_Small_Commercial!R189+StdO_Customers_Lighting!R189</f>
        <v>75627</v>
      </c>
      <c r="S189" s="11">
        <f>StdO_Customers_Residential!S189+StdO_Customers_Small_Commercial!S189+StdO_Customers_Lighting!S189</f>
        <v>92153</v>
      </c>
      <c r="T189" s="11">
        <f>StdO_Customers_Residential!T189+StdO_Customers_Small_Commercial!T189+StdO_Customers_Lighting!T189</f>
        <v>110883</v>
      </c>
      <c r="U189" s="11">
        <f>StdO_Customers_Residential!U189+StdO_Customers_Small_Commercial!U189+StdO_Customers_Lighting!U189</f>
        <v>120950</v>
      </c>
      <c r="V189" s="11">
        <f>StdO_Customers_Residential!V189+StdO_Customers_Small_Commercial!V189+StdO_Customers_Lighting!V189</f>
        <v>122032</v>
      </c>
      <c r="W189" s="11">
        <f>StdO_Customers_Residential!W189+StdO_Customers_Small_Commercial!W189+StdO_Customers_Lighting!W189</f>
        <v>113255</v>
      </c>
      <c r="X189" s="11">
        <f>StdO_Customers_Residential!X189+StdO_Customers_Small_Commercial!X189+StdO_Customers_Lighting!X189</f>
        <v>98092</v>
      </c>
      <c r="Y189" s="11">
        <f>StdO_Customers_Residential!Y189+StdO_Customers_Small_Commercial!Y189+StdO_Customers_Lighting!Y189</f>
        <v>82990</v>
      </c>
      <c r="Z189" s="11">
        <f>StdO_Customers_Residential!Z189+StdO_Customers_Small_Commercial!Z189+StdO_Customers_Lighting!Z189</f>
        <v>0</v>
      </c>
      <c r="AA189" s="2">
        <f>IFERROR(INDEX('Holiday Schedule'!$D$3:$D$24,MATCH(Total_StdO_Customers!A189,'Holiday Schedule'!$C$3:$C$24,0)),0)</f>
        <v>0</v>
      </c>
      <c r="AB189" s="2">
        <f t="shared" si="16"/>
        <v>2</v>
      </c>
      <c r="AC189" s="2">
        <f t="shared" si="17"/>
        <v>1215370</v>
      </c>
      <c r="AD189" s="5">
        <f t="shared" si="18"/>
        <v>517102</v>
      </c>
      <c r="AE189" s="5">
        <f t="shared" si="19"/>
        <v>1732472</v>
      </c>
      <c r="AG189" s="2">
        <f t="shared" si="20"/>
        <v>6</v>
      </c>
      <c r="AH189" s="2">
        <f t="shared" si="21"/>
        <v>2025</v>
      </c>
      <c r="AJ189" s="5">
        <f t="shared" si="22"/>
        <v>122032</v>
      </c>
      <c r="AK189" s="2">
        <f t="shared" si="23"/>
        <v>21</v>
      </c>
    </row>
    <row r="190" spans="1:37">
      <c r="A190" s="4">
        <v>45839</v>
      </c>
      <c r="B190" s="11">
        <f>StdO_Customers_Residential!B190+StdO_Customers_Small_Commercial!B190+StdO_Customers_Lighting!B190</f>
        <v>81806.02</v>
      </c>
      <c r="C190" s="11">
        <f>StdO_Customers_Residential!C190+StdO_Customers_Small_Commercial!C190+StdO_Customers_Lighting!C190</f>
        <v>75938.070000000007</v>
      </c>
      <c r="D190" s="11">
        <f>StdO_Customers_Residential!D190+StdO_Customers_Small_Commercial!D190+StdO_Customers_Lighting!D190</f>
        <v>70636.72</v>
      </c>
      <c r="E190" s="11">
        <f>StdO_Customers_Residential!E190+StdO_Customers_Small_Commercial!E190+StdO_Customers_Lighting!E190</f>
        <v>68346.350000000006</v>
      </c>
      <c r="F190" s="11">
        <f>StdO_Customers_Residential!F190+StdO_Customers_Small_Commercial!F190+StdO_Customers_Lighting!F190</f>
        <v>70875.53</v>
      </c>
      <c r="G190" s="11">
        <f>StdO_Customers_Residential!G190+StdO_Customers_Small_Commercial!G190+StdO_Customers_Lighting!G190</f>
        <v>74348.38</v>
      </c>
      <c r="H190" s="11">
        <f>StdO_Customers_Residential!H190+StdO_Customers_Small_Commercial!H190+StdO_Customers_Lighting!H190</f>
        <v>72449.89</v>
      </c>
      <c r="I190" s="11">
        <f>StdO_Customers_Residential!I190+StdO_Customers_Small_Commercial!I190+StdO_Customers_Lighting!I190</f>
        <v>83105.89</v>
      </c>
      <c r="J190" s="11">
        <f>StdO_Customers_Residential!J190+StdO_Customers_Small_Commercial!J190+StdO_Customers_Lighting!J190</f>
        <v>85652.84</v>
      </c>
      <c r="K190" s="11">
        <f>StdO_Customers_Residential!K190+StdO_Customers_Small_Commercial!K190+StdO_Customers_Lighting!K190</f>
        <v>82711.759999999995</v>
      </c>
      <c r="L190" s="11">
        <f>StdO_Customers_Residential!L190+StdO_Customers_Small_Commercial!L190+StdO_Customers_Lighting!L190</f>
        <v>81331.490000000005</v>
      </c>
      <c r="M190" s="11">
        <f>StdO_Customers_Residential!M190+StdO_Customers_Small_Commercial!M190+StdO_Customers_Lighting!M190</f>
        <v>79748.44</v>
      </c>
      <c r="N190" s="11">
        <f>StdO_Customers_Residential!N190+StdO_Customers_Small_Commercial!N190+StdO_Customers_Lighting!N190</f>
        <v>80494.929999999993</v>
      </c>
      <c r="O190" s="11">
        <f>StdO_Customers_Residential!O190+StdO_Customers_Small_Commercial!O190+StdO_Customers_Lighting!O190</f>
        <v>84288.420000000013</v>
      </c>
      <c r="P190" s="11">
        <f>StdO_Customers_Residential!P190+StdO_Customers_Small_Commercial!P190+StdO_Customers_Lighting!P190</f>
        <v>77307.92</v>
      </c>
      <c r="Q190" s="11">
        <f>StdO_Customers_Residential!Q190+StdO_Customers_Small_Commercial!Q190+StdO_Customers_Lighting!Q190</f>
        <v>72571.520000000019</v>
      </c>
      <c r="R190" s="11">
        <f>StdO_Customers_Residential!R190+StdO_Customers_Small_Commercial!R190+StdO_Customers_Lighting!R190</f>
        <v>87782.31</v>
      </c>
      <c r="S190" s="11">
        <f>StdO_Customers_Residential!S190+StdO_Customers_Small_Commercial!S190+StdO_Customers_Lighting!S190</f>
        <v>95554.36</v>
      </c>
      <c r="T190" s="11">
        <f>StdO_Customers_Residential!T190+StdO_Customers_Small_Commercial!T190+StdO_Customers_Lighting!T190</f>
        <v>109778.97</v>
      </c>
      <c r="U190" s="11">
        <f>StdO_Customers_Residential!U190+StdO_Customers_Small_Commercial!U190+StdO_Customers_Lighting!U190</f>
        <v>120814.59</v>
      </c>
      <c r="V190" s="11">
        <f>StdO_Customers_Residential!V190+StdO_Customers_Small_Commercial!V190+StdO_Customers_Lighting!V190</f>
        <v>129288.98</v>
      </c>
      <c r="W190" s="11">
        <f>StdO_Customers_Residential!W190+StdO_Customers_Small_Commercial!W190+StdO_Customers_Lighting!W190</f>
        <v>123106.49000000002</v>
      </c>
      <c r="X190" s="11">
        <f>StdO_Customers_Residential!X190+StdO_Customers_Small_Commercial!X190+StdO_Customers_Lighting!X190</f>
        <v>111279.98</v>
      </c>
      <c r="Y190" s="11">
        <f>StdO_Customers_Residential!Y190+StdO_Customers_Small_Commercial!Y190+StdO_Customers_Lighting!Y190</f>
        <v>99273.43</v>
      </c>
      <c r="Z190" s="11">
        <f>StdO_Customers_Residential!Z190+StdO_Customers_Small_Commercial!Z190+StdO_Customers_Lighting!Z190</f>
        <v>0</v>
      </c>
      <c r="AA190" s="2">
        <f>IFERROR(INDEX('Holiday Schedule'!$D$3:$D$24,MATCH(Total_StdO_Customers!A190,'Holiday Schedule'!$C$3:$C$24,0)),0)</f>
        <v>0</v>
      </c>
      <c r="AB190" s="2">
        <f t="shared" si="16"/>
        <v>3</v>
      </c>
      <c r="AC190" s="2">
        <f t="shared" si="17"/>
        <v>1504818.89</v>
      </c>
      <c r="AD190" s="5">
        <f t="shared" si="18"/>
        <v>613674.39000000036</v>
      </c>
      <c r="AE190" s="5">
        <f t="shared" si="19"/>
        <v>2118493.2800000003</v>
      </c>
      <c r="AG190" s="2">
        <f t="shared" si="20"/>
        <v>7</v>
      </c>
      <c r="AH190" s="2">
        <f t="shared" si="21"/>
        <v>2025</v>
      </c>
      <c r="AJ190" s="5">
        <f t="shared" si="22"/>
        <v>129288.98</v>
      </c>
      <c r="AK190" s="2">
        <f t="shared" si="23"/>
        <v>21</v>
      </c>
    </row>
    <row r="191" spans="1:37">
      <c r="A191" s="4">
        <v>45840</v>
      </c>
      <c r="B191" s="11">
        <f>StdO_Customers_Residential!B191+StdO_Customers_Small_Commercial!B191+StdO_Customers_Lighting!B191</f>
        <v>87012.91</v>
      </c>
      <c r="C191" s="11">
        <f>StdO_Customers_Residential!C191+StdO_Customers_Small_Commercial!C191+StdO_Customers_Lighting!C191</f>
        <v>80157.070000000007</v>
      </c>
      <c r="D191" s="11">
        <f>StdO_Customers_Residential!D191+StdO_Customers_Small_Commercial!D191+StdO_Customers_Lighting!D191</f>
        <v>74988.59</v>
      </c>
      <c r="E191" s="11">
        <f>StdO_Customers_Residential!E191+StdO_Customers_Small_Commercial!E191+StdO_Customers_Lighting!E191</f>
        <v>74712.3</v>
      </c>
      <c r="F191" s="11">
        <f>StdO_Customers_Residential!F191+StdO_Customers_Small_Commercial!F191+StdO_Customers_Lighting!F191</f>
        <v>77218.710000000006</v>
      </c>
      <c r="G191" s="11">
        <f>StdO_Customers_Residential!G191+StdO_Customers_Small_Commercial!G191+StdO_Customers_Lighting!G191</f>
        <v>78960.83</v>
      </c>
      <c r="H191" s="11">
        <f>StdO_Customers_Residential!H191+StdO_Customers_Small_Commercial!H191+StdO_Customers_Lighting!H191</f>
        <v>78826.91</v>
      </c>
      <c r="I191" s="11">
        <f>StdO_Customers_Residential!I191+StdO_Customers_Small_Commercial!I191+StdO_Customers_Lighting!I191</f>
        <v>77028.600000000006</v>
      </c>
      <c r="J191" s="11">
        <f>StdO_Customers_Residential!J191+StdO_Customers_Small_Commercial!J191+StdO_Customers_Lighting!J191</f>
        <v>75504.2</v>
      </c>
      <c r="K191" s="11">
        <f>StdO_Customers_Residential!K191+StdO_Customers_Small_Commercial!K191+StdO_Customers_Lighting!K191</f>
        <v>77157.039999999994</v>
      </c>
      <c r="L191" s="11">
        <f>StdO_Customers_Residential!L191+StdO_Customers_Small_Commercial!L191+StdO_Customers_Lighting!L191</f>
        <v>82653.34</v>
      </c>
      <c r="M191" s="11">
        <f>StdO_Customers_Residential!M191+StdO_Customers_Small_Commercial!M191+StdO_Customers_Lighting!M191</f>
        <v>78522.31</v>
      </c>
      <c r="N191" s="11">
        <f>StdO_Customers_Residential!N191+StdO_Customers_Small_Commercial!N191+StdO_Customers_Lighting!N191</f>
        <v>81830.33</v>
      </c>
      <c r="O191" s="11">
        <f>StdO_Customers_Residential!O191+StdO_Customers_Small_Commercial!O191+StdO_Customers_Lighting!O191</f>
        <v>84965.15</v>
      </c>
      <c r="P191" s="11">
        <f>StdO_Customers_Residential!P191+StdO_Customers_Small_Commercial!P191+StdO_Customers_Lighting!P191</f>
        <v>83390.600000000006</v>
      </c>
      <c r="Q191" s="11">
        <f>StdO_Customers_Residential!Q191+StdO_Customers_Small_Commercial!Q191+StdO_Customers_Lighting!Q191</f>
        <v>85595.539999999979</v>
      </c>
      <c r="R191" s="11">
        <f>StdO_Customers_Residential!R191+StdO_Customers_Small_Commercial!R191+StdO_Customers_Lighting!R191</f>
        <v>102781.35</v>
      </c>
      <c r="S191" s="11">
        <f>StdO_Customers_Residential!S191+StdO_Customers_Small_Commercial!S191+StdO_Customers_Lighting!S191</f>
        <v>119426.91999999998</v>
      </c>
      <c r="T191" s="11">
        <f>StdO_Customers_Residential!T191+StdO_Customers_Small_Commercial!T191+StdO_Customers_Lighting!T191</f>
        <v>128714.93</v>
      </c>
      <c r="U191" s="11">
        <f>StdO_Customers_Residential!U191+StdO_Customers_Small_Commercial!U191+StdO_Customers_Lighting!U191</f>
        <v>137861.48000000001</v>
      </c>
      <c r="V191" s="11">
        <f>StdO_Customers_Residential!V191+StdO_Customers_Small_Commercial!V191+StdO_Customers_Lighting!V191</f>
        <v>142924.37</v>
      </c>
      <c r="W191" s="11">
        <f>StdO_Customers_Residential!W191+StdO_Customers_Small_Commercial!W191+StdO_Customers_Lighting!W191</f>
        <v>139340.69</v>
      </c>
      <c r="X191" s="11">
        <f>StdO_Customers_Residential!X191+StdO_Customers_Small_Commercial!X191+StdO_Customers_Lighting!X191</f>
        <v>126908.19</v>
      </c>
      <c r="Y191" s="11">
        <f>StdO_Customers_Residential!Y191+StdO_Customers_Small_Commercial!Y191+StdO_Customers_Lighting!Y191</f>
        <v>107752.52</v>
      </c>
      <c r="Z191" s="11">
        <f>StdO_Customers_Residential!Z191+StdO_Customers_Small_Commercial!Z191+StdO_Customers_Lighting!Z191</f>
        <v>0</v>
      </c>
      <c r="AA191" s="2">
        <f>IFERROR(INDEX('Holiday Schedule'!$D$3:$D$24,MATCH(Total_StdO_Customers!A191,'Holiday Schedule'!$C$3:$C$24,0)),0)</f>
        <v>0</v>
      </c>
      <c r="AB191" s="2">
        <f t="shared" si="16"/>
        <v>4</v>
      </c>
      <c r="AC191" s="2">
        <f t="shared" si="17"/>
        <v>1624605.0399999996</v>
      </c>
      <c r="AD191" s="5">
        <f t="shared" si="18"/>
        <v>659629.84000000032</v>
      </c>
      <c r="AE191" s="5">
        <f t="shared" si="19"/>
        <v>2284234.88</v>
      </c>
      <c r="AG191" s="2">
        <f t="shared" si="20"/>
        <v>7</v>
      </c>
      <c r="AH191" s="2">
        <f t="shared" si="21"/>
        <v>2025</v>
      </c>
      <c r="AJ191" s="5">
        <f t="shared" si="22"/>
        <v>142924.37</v>
      </c>
      <c r="AK191" s="2">
        <f t="shared" si="23"/>
        <v>21</v>
      </c>
    </row>
    <row r="192" spans="1:37">
      <c r="A192" s="4">
        <v>45841</v>
      </c>
      <c r="B192" s="11">
        <f>StdO_Customers_Residential!B192+StdO_Customers_Small_Commercial!B192+StdO_Customers_Lighting!B192</f>
        <v>94374.39</v>
      </c>
      <c r="C192" s="11">
        <f>StdO_Customers_Residential!C192+StdO_Customers_Small_Commercial!C192+StdO_Customers_Lighting!C192</f>
        <v>83972.800000000003</v>
      </c>
      <c r="D192" s="11">
        <f>StdO_Customers_Residential!D192+StdO_Customers_Small_Commercial!D192+StdO_Customers_Lighting!D192</f>
        <v>78219.990000000005</v>
      </c>
      <c r="E192" s="11">
        <f>StdO_Customers_Residential!E192+StdO_Customers_Small_Commercial!E192+StdO_Customers_Lighting!E192</f>
        <v>75166.61</v>
      </c>
      <c r="F192" s="11">
        <f>StdO_Customers_Residential!F192+StdO_Customers_Small_Commercial!F192+StdO_Customers_Lighting!F192</f>
        <v>78005.22</v>
      </c>
      <c r="G192" s="11">
        <f>StdO_Customers_Residential!G192+StdO_Customers_Small_Commercial!G192+StdO_Customers_Lighting!G192</f>
        <v>76411.14</v>
      </c>
      <c r="H192" s="11">
        <f>StdO_Customers_Residential!H192+StdO_Customers_Small_Commercial!H192+StdO_Customers_Lighting!H192</f>
        <v>77075.09</v>
      </c>
      <c r="I192" s="11">
        <f>StdO_Customers_Residential!I192+StdO_Customers_Small_Commercial!I192+StdO_Customers_Lighting!I192</f>
        <v>76971.720000000016</v>
      </c>
      <c r="J192" s="11">
        <f>StdO_Customers_Residential!J192+StdO_Customers_Small_Commercial!J192+StdO_Customers_Lighting!J192</f>
        <v>72908.919999999984</v>
      </c>
      <c r="K192" s="11">
        <f>StdO_Customers_Residential!K192+StdO_Customers_Small_Commercial!K192+StdO_Customers_Lighting!K192</f>
        <v>69385.460000000021</v>
      </c>
      <c r="L192" s="11">
        <f>StdO_Customers_Residential!L192+StdO_Customers_Small_Commercial!L192+StdO_Customers_Lighting!L192</f>
        <v>72052.929999999993</v>
      </c>
      <c r="M192" s="11">
        <f>StdO_Customers_Residential!M192+StdO_Customers_Small_Commercial!M192+StdO_Customers_Lighting!M192</f>
        <v>74524.759999999995</v>
      </c>
      <c r="N192" s="11">
        <f>StdO_Customers_Residential!N192+StdO_Customers_Small_Commercial!N192+StdO_Customers_Lighting!N192</f>
        <v>80581.320000000007</v>
      </c>
      <c r="O192" s="11">
        <f>StdO_Customers_Residential!O192+StdO_Customers_Small_Commercial!O192+StdO_Customers_Lighting!O192</f>
        <v>86655.420000000013</v>
      </c>
      <c r="P192" s="11">
        <f>StdO_Customers_Residential!P192+StdO_Customers_Small_Commercial!P192+StdO_Customers_Lighting!P192</f>
        <v>100390.88999999998</v>
      </c>
      <c r="Q192" s="11">
        <f>StdO_Customers_Residential!Q192+StdO_Customers_Small_Commercial!Q192+StdO_Customers_Lighting!Q192</f>
        <v>102487.54000000001</v>
      </c>
      <c r="R192" s="11">
        <f>StdO_Customers_Residential!R192+StdO_Customers_Small_Commercial!R192+StdO_Customers_Lighting!R192</f>
        <v>106439.51000000001</v>
      </c>
      <c r="S192" s="11">
        <f>StdO_Customers_Residential!S192+StdO_Customers_Small_Commercial!S192+StdO_Customers_Lighting!S192</f>
        <v>115251.64</v>
      </c>
      <c r="T192" s="11">
        <f>StdO_Customers_Residential!T192+StdO_Customers_Small_Commercial!T192+StdO_Customers_Lighting!T192</f>
        <v>116756.11</v>
      </c>
      <c r="U192" s="11">
        <f>StdO_Customers_Residential!U192+StdO_Customers_Small_Commercial!U192+StdO_Customers_Lighting!U192</f>
        <v>120788.38</v>
      </c>
      <c r="V192" s="11">
        <f>StdO_Customers_Residential!V192+StdO_Customers_Small_Commercial!V192+StdO_Customers_Lighting!V192</f>
        <v>123279.55</v>
      </c>
      <c r="W192" s="11">
        <f>StdO_Customers_Residential!W192+StdO_Customers_Small_Commercial!W192+StdO_Customers_Lighting!W192</f>
        <v>122278.84</v>
      </c>
      <c r="X192" s="11">
        <f>StdO_Customers_Residential!X192+StdO_Customers_Small_Commercial!X192+StdO_Customers_Lighting!X192</f>
        <v>110602.5</v>
      </c>
      <c r="Y192" s="11">
        <f>StdO_Customers_Residential!Y192+StdO_Customers_Small_Commercial!Y192+StdO_Customers_Lighting!Y192</f>
        <v>96383.82</v>
      </c>
      <c r="Z192" s="11">
        <f>StdO_Customers_Residential!Z192+StdO_Customers_Small_Commercial!Z192+StdO_Customers_Lighting!Z192</f>
        <v>0</v>
      </c>
      <c r="AA192" s="2">
        <f>IFERROR(INDEX('Holiday Schedule'!$D$3:$D$24,MATCH(Total_StdO_Customers!A192,'Holiday Schedule'!$C$3:$C$24,0)),0)</f>
        <v>0</v>
      </c>
      <c r="AB192" s="2">
        <f t="shared" si="16"/>
        <v>5</v>
      </c>
      <c r="AC192" s="2">
        <f t="shared" si="17"/>
        <v>1551355.4900000002</v>
      </c>
      <c r="AD192" s="5">
        <f t="shared" si="18"/>
        <v>659609.05999999959</v>
      </c>
      <c r="AE192" s="5">
        <f t="shared" si="19"/>
        <v>2210964.5499999998</v>
      </c>
      <c r="AG192" s="2">
        <f t="shared" si="20"/>
        <v>7</v>
      </c>
      <c r="AH192" s="2">
        <f t="shared" si="21"/>
        <v>2025</v>
      </c>
      <c r="AJ192" s="5">
        <f t="shared" si="22"/>
        <v>123279.55</v>
      </c>
      <c r="AK192" s="2">
        <f t="shared" si="23"/>
        <v>21</v>
      </c>
    </row>
    <row r="193" spans="1:37">
      <c r="A193" s="4">
        <v>45842</v>
      </c>
      <c r="B193" s="11">
        <f>StdO_Customers_Residential!B193+StdO_Customers_Small_Commercial!B193+StdO_Customers_Lighting!B193</f>
        <v>84078.14</v>
      </c>
      <c r="C193" s="11">
        <f>StdO_Customers_Residential!C193+StdO_Customers_Small_Commercial!C193+StdO_Customers_Lighting!C193</f>
        <v>77253.59</v>
      </c>
      <c r="D193" s="11">
        <f>StdO_Customers_Residential!D193+StdO_Customers_Small_Commercial!D193+StdO_Customers_Lighting!D193</f>
        <v>71962.039999999994</v>
      </c>
      <c r="E193" s="11">
        <f>StdO_Customers_Residential!E193+StdO_Customers_Small_Commercial!E193+StdO_Customers_Lighting!E193</f>
        <v>69760.72</v>
      </c>
      <c r="F193" s="11">
        <f>StdO_Customers_Residential!F193+StdO_Customers_Small_Commercial!F193+StdO_Customers_Lighting!F193</f>
        <v>70287.820000000022</v>
      </c>
      <c r="G193" s="11">
        <f>StdO_Customers_Residential!G193+StdO_Customers_Small_Commercial!G193+StdO_Customers_Lighting!G193</f>
        <v>67680.31</v>
      </c>
      <c r="H193" s="11">
        <f>StdO_Customers_Residential!H193+StdO_Customers_Small_Commercial!H193+StdO_Customers_Lighting!H193</f>
        <v>66686.670000000013</v>
      </c>
      <c r="I193" s="11">
        <f>StdO_Customers_Residential!I193+StdO_Customers_Small_Commercial!I193+StdO_Customers_Lighting!I193</f>
        <v>64730.14</v>
      </c>
      <c r="J193" s="11">
        <f>StdO_Customers_Residential!J193+StdO_Customers_Small_Commercial!J193+StdO_Customers_Lighting!J193</f>
        <v>56730.559999999998</v>
      </c>
      <c r="K193" s="11">
        <f>StdO_Customers_Residential!K193+StdO_Customers_Small_Commercial!K193+StdO_Customers_Lighting!K193</f>
        <v>50664.18</v>
      </c>
      <c r="L193" s="11">
        <f>StdO_Customers_Residential!L193+StdO_Customers_Small_Commercial!L193+StdO_Customers_Lighting!L193</f>
        <v>53581.72</v>
      </c>
      <c r="M193" s="11">
        <f>StdO_Customers_Residential!M193+StdO_Customers_Small_Commercial!M193+StdO_Customers_Lighting!M193</f>
        <v>53101.01</v>
      </c>
      <c r="N193" s="11">
        <f>StdO_Customers_Residential!N193+StdO_Customers_Small_Commercial!N193+StdO_Customers_Lighting!N193</f>
        <v>52396.82</v>
      </c>
      <c r="O193" s="11">
        <f>StdO_Customers_Residential!O193+StdO_Customers_Small_Commercial!O193+StdO_Customers_Lighting!O193</f>
        <v>58962.27</v>
      </c>
      <c r="P193" s="11">
        <f>StdO_Customers_Residential!P193+StdO_Customers_Small_Commercial!P193+StdO_Customers_Lighting!P193</f>
        <v>53106.290000000008</v>
      </c>
      <c r="Q193" s="11">
        <f>StdO_Customers_Residential!Q193+StdO_Customers_Small_Commercial!Q193+StdO_Customers_Lighting!Q193</f>
        <v>58029.98</v>
      </c>
      <c r="R193" s="11">
        <f>StdO_Customers_Residential!R193+StdO_Customers_Small_Commercial!R193+StdO_Customers_Lighting!R193</f>
        <v>61536.58</v>
      </c>
      <c r="S193" s="11">
        <f>StdO_Customers_Residential!S193+StdO_Customers_Small_Commercial!S193+StdO_Customers_Lighting!S193</f>
        <v>76309.600000000006</v>
      </c>
      <c r="T193" s="11">
        <f>StdO_Customers_Residential!T193+StdO_Customers_Small_Commercial!T193+StdO_Customers_Lighting!T193</f>
        <v>90666.05</v>
      </c>
      <c r="U193" s="11">
        <f>StdO_Customers_Residential!U193+StdO_Customers_Small_Commercial!U193+StdO_Customers_Lighting!U193</f>
        <v>99812.479999999996</v>
      </c>
      <c r="V193" s="11">
        <f>StdO_Customers_Residential!V193+StdO_Customers_Small_Commercial!V193+StdO_Customers_Lighting!V193</f>
        <v>103220.58</v>
      </c>
      <c r="W193" s="11">
        <f>StdO_Customers_Residential!W193+StdO_Customers_Small_Commercial!W193+StdO_Customers_Lighting!W193</f>
        <v>102431.48</v>
      </c>
      <c r="X193" s="11">
        <f>StdO_Customers_Residential!X193+StdO_Customers_Small_Commercial!X193+StdO_Customers_Lighting!X193</f>
        <v>96826.58</v>
      </c>
      <c r="Y193" s="11">
        <f>StdO_Customers_Residential!Y193+StdO_Customers_Small_Commercial!Y193+StdO_Customers_Lighting!Y193</f>
        <v>88681.96</v>
      </c>
      <c r="Z193" s="11">
        <f>StdO_Customers_Residential!Z193+StdO_Customers_Small_Commercial!Z193+StdO_Customers_Lighting!Z193</f>
        <v>0</v>
      </c>
      <c r="AA193" s="2">
        <f>IFERROR(INDEX('Holiday Schedule'!$D$3:$D$24,MATCH(Total_StdO_Customers!A193,'Holiday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1728497.5700000003</v>
      </c>
      <c r="AE193" s="5">
        <f t="shared" si="19"/>
        <v>1728497.5700000003</v>
      </c>
      <c r="AG193" s="2">
        <f t="shared" si="20"/>
        <v>7</v>
      </c>
      <c r="AH193" s="2">
        <f t="shared" si="21"/>
        <v>2025</v>
      </c>
      <c r="AJ193" s="5">
        <f t="shared" si="22"/>
        <v>103220.58</v>
      </c>
      <c r="AK193" s="2">
        <f t="shared" si="23"/>
        <v>21</v>
      </c>
    </row>
    <row r="194" spans="1:37">
      <c r="A194" s="4">
        <v>45843</v>
      </c>
      <c r="B194" s="11">
        <f>StdO_Customers_Residential!B194+StdO_Customers_Small_Commercial!B194+StdO_Customers_Lighting!B194</f>
        <v>76673.31</v>
      </c>
      <c r="C194" s="11">
        <f>StdO_Customers_Residential!C194+StdO_Customers_Small_Commercial!C194+StdO_Customers_Lighting!C194</f>
        <v>70564.97</v>
      </c>
      <c r="D194" s="11">
        <f>StdO_Customers_Residential!D194+StdO_Customers_Small_Commercial!D194+StdO_Customers_Lighting!D194</f>
        <v>66916.659999999989</v>
      </c>
      <c r="E194" s="11">
        <f>StdO_Customers_Residential!E194+StdO_Customers_Small_Commercial!E194+StdO_Customers_Lighting!E194</f>
        <v>64628.78</v>
      </c>
      <c r="F194" s="11">
        <f>StdO_Customers_Residential!F194+StdO_Customers_Small_Commercial!F194+StdO_Customers_Lighting!F194</f>
        <v>64517.82</v>
      </c>
      <c r="G194" s="11">
        <f>StdO_Customers_Residential!G194+StdO_Customers_Small_Commercial!G194+StdO_Customers_Lighting!G194</f>
        <v>61629.37</v>
      </c>
      <c r="H194" s="11">
        <f>StdO_Customers_Residential!H194+StdO_Customers_Small_Commercial!H194+StdO_Customers_Lighting!H194</f>
        <v>59669.33</v>
      </c>
      <c r="I194" s="11">
        <f>StdO_Customers_Residential!I194+StdO_Customers_Small_Commercial!I194+StdO_Customers_Lighting!I194</f>
        <v>56217.97</v>
      </c>
      <c r="J194" s="11">
        <f>StdO_Customers_Residential!J194+StdO_Customers_Small_Commercial!J194+StdO_Customers_Lighting!J194</f>
        <v>51813.8</v>
      </c>
      <c r="K194" s="11">
        <f>StdO_Customers_Residential!K194+StdO_Customers_Small_Commercial!K194+StdO_Customers_Lighting!K194</f>
        <v>48165.61</v>
      </c>
      <c r="L194" s="11">
        <f>StdO_Customers_Residential!L194+StdO_Customers_Small_Commercial!L194+StdO_Customers_Lighting!L194</f>
        <v>48987.930000000008</v>
      </c>
      <c r="M194" s="11">
        <f>StdO_Customers_Residential!M194+StdO_Customers_Small_Commercial!M194+StdO_Customers_Lighting!M194</f>
        <v>52842.79</v>
      </c>
      <c r="N194" s="11">
        <f>StdO_Customers_Residential!N194+StdO_Customers_Small_Commercial!N194+StdO_Customers_Lighting!N194</f>
        <v>54172.9</v>
      </c>
      <c r="O194" s="11">
        <f>StdO_Customers_Residential!O194+StdO_Customers_Small_Commercial!O194+StdO_Customers_Lighting!O194</f>
        <v>55470.54</v>
      </c>
      <c r="P194" s="11">
        <f>StdO_Customers_Residential!P194+StdO_Customers_Small_Commercial!P194+StdO_Customers_Lighting!P194</f>
        <v>60454.19</v>
      </c>
      <c r="Q194" s="11">
        <f>StdO_Customers_Residential!Q194+StdO_Customers_Small_Commercial!Q194+StdO_Customers_Lighting!Q194</f>
        <v>68679.95</v>
      </c>
      <c r="R194" s="11">
        <f>StdO_Customers_Residential!R194+StdO_Customers_Small_Commercial!R194+StdO_Customers_Lighting!R194</f>
        <v>81406.239999999991</v>
      </c>
      <c r="S194" s="11">
        <f>StdO_Customers_Residential!S194+StdO_Customers_Small_Commercial!S194+StdO_Customers_Lighting!S194</f>
        <v>98354.919999999984</v>
      </c>
      <c r="T194" s="11">
        <f>StdO_Customers_Residential!T194+StdO_Customers_Small_Commercial!T194+StdO_Customers_Lighting!T194</f>
        <v>104869.10999999999</v>
      </c>
      <c r="U194" s="11">
        <f>StdO_Customers_Residential!U194+StdO_Customers_Small_Commercial!U194+StdO_Customers_Lighting!U194</f>
        <v>115977.39000000001</v>
      </c>
      <c r="V194" s="11">
        <f>StdO_Customers_Residential!V194+StdO_Customers_Small_Commercial!V194+StdO_Customers_Lighting!V194</f>
        <v>119361.88</v>
      </c>
      <c r="W194" s="11">
        <f>StdO_Customers_Residential!W194+StdO_Customers_Small_Commercial!W194+StdO_Customers_Lighting!W194</f>
        <v>119905.41</v>
      </c>
      <c r="X194" s="11">
        <f>StdO_Customers_Residential!X194+StdO_Customers_Small_Commercial!X194+StdO_Customers_Lighting!X194</f>
        <v>108581.45</v>
      </c>
      <c r="Y194" s="11">
        <f>StdO_Customers_Residential!Y194+StdO_Customers_Small_Commercial!Y194+StdO_Customers_Lighting!Y194</f>
        <v>94737.06</v>
      </c>
      <c r="Z194" s="11">
        <f>StdO_Customers_Residential!Z194+StdO_Customers_Small_Commercial!Z194+StdO_Customers_Lighting!Z194</f>
        <v>0</v>
      </c>
      <c r="AA194" s="2">
        <f>IFERROR(INDEX('Holiday Schedule'!$D$3:$D$24,MATCH(Total_StdO_Customers!A194,'Holiday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1804599.38</v>
      </c>
      <c r="AE194" s="5">
        <f t="shared" si="19"/>
        <v>1804599.38</v>
      </c>
      <c r="AG194" s="2">
        <f t="shared" si="20"/>
        <v>7</v>
      </c>
      <c r="AH194" s="2">
        <f t="shared" si="21"/>
        <v>2025</v>
      </c>
      <c r="AJ194" s="5">
        <f t="shared" si="22"/>
        <v>119905.41</v>
      </c>
      <c r="AK194" s="2">
        <f t="shared" si="23"/>
        <v>22</v>
      </c>
    </row>
    <row r="195" spans="1:37">
      <c r="A195" s="4">
        <v>45844</v>
      </c>
      <c r="B195" s="11">
        <f>StdO_Customers_Residential!B195+StdO_Customers_Small_Commercial!B195+StdO_Customers_Lighting!B195</f>
        <v>83308.12</v>
      </c>
      <c r="C195" s="11">
        <f>StdO_Customers_Residential!C195+StdO_Customers_Small_Commercial!C195+StdO_Customers_Lighting!C195</f>
        <v>76913.03</v>
      </c>
      <c r="D195" s="11">
        <f>StdO_Customers_Residential!D195+StdO_Customers_Small_Commercial!D195+StdO_Customers_Lighting!D195</f>
        <v>73335.320000000007</v>
      </c>
      <c r="E195" s="11">
        <f>StdO_Customers_Residential!E195+StdO_Customers_Small_Commercial!E195+StdO_Customers_Lighting!E195</f>
        <v>70697.97</v>
      </c>
      <c r="F195" s="11">
        <f>StdO_Customers_Residential!F195+StdO_Customers_Small_Commercial!F195+StdO_Customers_Lighting!F195</f>
        <v>70383.22</v>
      </c>
      <c r="G195" s="11">
        <f>StdO_Customers_Residential!G195+StdO_Customers_Small_Commercial!G195+StdO_Customers_Lighting!G195</f>
        <v>66731.72</v>
      </c>
      <c r="H195" s="11">
        <f>StdO_Customers_Residential!H195+StdO_Customers_Small_Commercial!H195+StdO_Customers_Lighting!H195</f>
        <v>67657.77</v>
      </c>
      <c r="I195" s="11">
        <f>StdO_Customers_Residential!I195+StdO_Customers_Small_Commercial!I195+StdO_Customers_Lighting!I195</f>
        <v>67273.14</v>
      </c>
      <c r="J195" s="11">
        <f>StdO_Customers_Residential!J195+StdO_Customers_Small_Commercial!J195+StdO_Customers_Lighting!J195</f>
        <v>68242.070000000007</v>
      </c>
      <c r="K195" s="11">
        <f>StdO_Customers_Residential!K195+StdO_Customers_Small_Commercial!K195+StdO_Customers_Lighting!K195</f>
        <v>65486.83</v>
      </c>
      <c r="L195" s="11">
        <f>StdO_Customers_Residential!L195+StdO_Customers_Small_Commercial!L195+StdO_Customers_Lighting!L195</f>
        <v>71090.67</v>
      </c>
      <c r="M195" s="11">
        <f>StdO_Customers_Residential!M195+StdO_Customers_Small_Commercial!M195+StdO_Customers_Lighting!M195</f>
        <v>73508.95</v>
      </c>
      <c r="N195" s="11">
        <f>StdO_Customers_Residential!N195+StdO_Customers_Small_Commercial!N195+StdO_Customers_Lighting!N195</f>
        <v>81843.25</v>
      </c>
      <c r="O195" s="11">
        <f>StdO_Customers_Residential!O195+StdO_Customers_Small_Commercial!O195+StdO_Customers_Lighting!O195</f>
        <v>88026.84</v>
      </c>
      <c r="P195" s="11">
        <f>StdO_Customers_Residential!P195+StdO_Customers_Small_Commercial!P195+StdO_Customers_Lighting!P195</f>
        <v>86490.08</v>
      </c>
      <c r="Q195" s="11">
        <f>StdO_Customers_Residential!Q195+StdO_Customers_Small_Commercial!Q195+StdO_Customers_Lighting!Q195</f>
        <v>93207.22</v>
      </c>
      <c r="R195" s="11">
        <f>StdO_Customers_Residential!R195+StdO_Customers_Small_Commercial!R195+StdO_Customers_Lighting!R195</f>
        <v>101819.03</v>
      </c>
      <c r="S195" s="11">
        <f>StdO_Customers_Residential!S195+StdO_Customers_Small_Commercial!S195+StdO_Customers_Lighting!S195</f>
        <v>120695.06</v>
      </c>
      <c r="T195" s="11">
        <f>StdO_Customers_Residential!T195+StdO_Customers_Small_Commercial!T195+StdO_Customers_Lighting!T195</f>
        <v>138459.4</v>
      </c>
      <c r="U195" s="11">
        <f>StdO_Customers_Residential!U195+StdO_Customers_Small_Commercial!U195+StdO_Customers_Lighting!U195</f>
        <v>145892.54999999999</v>
      </c>
      <c r="V195" s="11">
        <f>StdO_Customers_Residential!V195+StdO_Customers_Small_Commercial!V195+StdO_Customers_Lighting!V195</f>
        <v>143850.78</v>
      </c>
      <c r="W195" s="11">
        <f>StdO_Customers_Residential!W195+StdO_Customers_Small_Commercial!W195+StdO_Customers_Lighting!W195</f>
        <v>137156.98000000001</v>
      </c>
      <c r="X195" s="11">
        <f>StdO_Customers_Residential!X195+StdO_Customers_Small_Commercial!X195+StdO_Customers_Lighting!X195</f>
        <v>125435.47</v>
      </c>
      <c r="Y195" s="11">
        <f>StdO_Customers_Residential!Y195+StdO_Customers_Small_Commercial!Y195+StdO_Customers_Lighting!Y195</f>
        <v>110238.25</v>
      </c>
      <c r="Z195" s="11">
        <f>StdO_Customers_Residential!Z195+StdO_Customers_Small_Commercial!Z195+StdO_Customers_Lighting!Z195</f>
        <v>0</v>
      </c>
      <c r="AA195" s="2">
        <f>IFERROR(INDEX('Holiday Schedule'!$D$3:$D$24,MATCH(Total_StdO_Customers!A195,'Holiday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2227743.7200000002</v>
      </c>
      <c r="AE195" s="5">
        <f t="shared" si="19"/>
        <v>2227743.7200000002</v>
      </c>
      <c r="AG195" s="2">
        <f t="shared" si="20"/>
        <v>7</v>
      </c>
      <c r="AH195" s="2">
        <f t="shared" si="21"/>
        <v>2025</v>
      </c>
      <c r="AJ195" s="5">
        <f t="shared" si="22"/>
        <v>145892.54999999999</v>
      </c>
      <c r="AK195" s="2">
        <f t="shared" si="23"/>
        <v>20</v>
      </c>
    </row>
    <row r="196" spans="1:37">
      <c r="A196" s="4">
        <v>45845</v>
      </c>
      <c r="B196" s="11">
        <f>StdO_Customers_Residential!B196+StdO_Customers_Small_Commercial!B196+StdO_Customers_Lighting!B196</f>
        <v>96027.98</v>
      </c>
      <c r="C196" s="11">
        <f>StdO_Customers_Residential!C196+StdO_Customers_Small_Commercial!C196+StdO_Customers_Lighting!C196</f>
        <v>88425.1</v>
      </c>
      <c r="D196" s="11">
        <f>StdO_Customers_Residential!D196+StdO_Customers_Small_Commercial!D196+StdO_Customers_Lighting!D196</f>
        <v>82819.429999999993</v>
      </c>
      <c r="E196" s="11">
        <f>StdO_Customers_Residential!E196+StdO_Customers_Small_Commercial!E196+StdO_Customers_Lighting!E196</f>
        <v>80413.260000000009</v>
      </c>
      <c r="F196" s="11">
        <f>StdO_Customers_Residential!F196+StdO_Customers_Small_Commercial!F196+StdO_Customers_Lighting!F196</f>
        <v>81813.710000000006</v>
      </c>
      <c r="G196" s="11">
        <f>StdO_Customers_Residential!G196+StdO_Customers_Small_Commercial!G196+StdO_Customers_Lighting!G196</f>
        <v>83677.09</v>
      </c>
      <c r="H196" s="11">
        <f>StdO_Customers_Residential!H196+StdO_Customers_Small_Commercial!H196+StdO_Customers_Lighting!H196</f>
        <v>84296.86</v>
      </c>
      <c r="I196" s="11">
        <f>StdO_Customers_Residential!I196+StdO_Customers_Small_Commercial!I196+StdO_Customers_Lighting!I196</f>
        <v>85451.440000000017</v>
      </c>
      <c r="J196" s="11">
        <f>StdO_Customers_Residential!J196+StdO_Customers_Small_Commercial!J196+StdO_Customers_Lighting!J196</f>
        <v>83033.27</v>
      </c>
      <c r="K196" s="11">
        <f>StdO_Customers_Residential!K196+StdO_Customers_Small_Commercial!K196+StdO_Customers_Lighting!K196</f>
        <v>79946.52</v>
      </c>
      <c r="L196" s="11">
        <f>StdO_Customers_Residential!L196+StdO_Customers_Small_Commercial!L196+StdO_Customers_Lighting!L196</f>
        <v>85603.57</v>
      </c>
      <c r="M196" s="11">
        <f>StdO_Customers_Residential!M196+StdO_Customers_Small_Commercial!M196+StdO_Customers_Lighting!M196</f>
        <v>86135.679999999993</v>
      </c>
      <c r="N196" s="11">
        <f>StdO_Customers_Residential!N196+StdO_Customers_Small_Commercial!N196+StdO_Customers_Lighting!N196</f>
        <v>88950.57</v>
      </c>
      <c r="O196" s="11">
        <f>StdO_Customers_Residential!O196+StdO_Customers_Small_Commercial!O196+StdO_Customers_Lighting!O196</f>
        <v>91832.65</v>
      </c>
      <c r="P196" s="11">
        <f>StdO_Customers_Residential!P196+StdO_Customers_Small_Commercial!P196+StdO_Customers_Lighting!P196</f>
        <v>92842.49</v>
      </c>
      <c r="Q196" s="11">
        <f>StdO_Customers_Residential!Q196+StdO_Customers_Small_Commercial!Q196+StdO_Customers_Lighting!Q196</f>
        <v>95454.42</v>
      </c>
      <c r="R196" s="11">
        <f>StdO_Customers_Residential!R196+StdO_Customers_Small_Commercial!R196+StdO_Customers_Lighting!R196</f>
        <v>105931.63999999998</v>
      </c>
      <c r="S196" s="11">
        <f>StdO_Customers_Residential!S196+StdO_Customers_Small_Commercial!S196+StdO_Customers_Lighting!S196</f>
        <v>120688.04</v>
      </c>
      <c r="T196" s="11">
        <f>StdO_Customers_Residential!T196+StdO_Customers_Small_Commercial!T196+StdO_Customers_Lighting!T196</f>
        <v>131539.78</v>
      </c>
      <c r="U196" s="11">
        <f>StdO_Customers_Residential!U196+StdO_Customers_Small_Commercial!U196+StdO_Customers_Lighting!U196</f>
        <v>143885.85</v>
      </c>
      <c r="V196" s="11">
        <f>StdO_Customers_Residential!V196+StdO_Customers_Small_Commercial!V196+StdO_Customers_Lighting!V196</f>
        <v>145251.51</v>
      </c>
      <c r="W196" s="11">
        <f>StdO_Customers_Residential!W196+StdO_Customers_Small_Commercial!W196+StdO_Customers_Lighting!W196</f>
        <v>139004.26</v>
      </c>
      <c r="X196" s="11">
        <f>StdO_Customers_Residential!X196+StdO_Customers_Small_Commercial!X196+StdO_Customers_Lighting!X196</f>
        <v>124219.4</v>
      </c>
      <c r="Y196" s="11">
        <f>StdO_Customers_Residential!Y196+StdO_Customers_Small_Commercial!Y196+StdO_Customers_Lighting!Y196</f>
        <v>108946.79</v>
      </c>
      <c r="Z196" s="11">
        <f>StdO_Customers_Residential!Z196+StdO_Customers_Small_Commercial!Z196+StdO_Customers_Lighting!Z196</f>
        <v>0</v>
      </c>
      <c r="AA196" s="2">
        <f>IFERROR(INDEX('Holiday Schedule'!$D$3:$D$24,MATCH(Total_StdO_Customers!A196,'Holiday Schedule'!$C$3:$C$24,0)),0)</f>
        <v>0</v>
      </c>
      <c r="AB196" s="2">
        <f t="shared" si="16"/>
        <v>2</v>
      </c>
      <c r="AC196" s="2">
        <f t="shared" si="17"/>
        <v>1699771.09</v>
      </c>
      <c r="AD196" s="5">
        <f t="shared" si="18"/>
        <v>706420.22</v>
      </c>
      <c r="AE196" s="5">
        <f t="shared" si="19"/>
        <v>2406191.31</v>
      </c>
      <c r="AG196" s="2">
        <f t="shared" si="20"/>
        <v>7</v>
      </c>
      <c r="AH196" s="2">
        <f t="shared" si="21"/>
        <v>2025</v>
      </c>
      <c r="AJ196" s="5">
        <f t="shared" si="22"/>
        <v>145251.51</v>
      </c>
      <c r="AK196" s="2">
        <f t="shared" si="23"/>
        <v>21</v>
      </c>
    </row>
    <row r="197" spans="1:37">
      <c r="A197" s="4">
        <v>45846</v>
      </c>
      <c r="B197" s="11">
        <f>StdO_Customers_Residential!B197+StdO_Customers_Small_Commercial!B197+StdO_Customers_Lighting!B197</f>
        <v>95600.78</v>
      </c>
      <c r="C197" s="11">
        <f>StdO_Customers_Residential!C197+StdO_Customers_Small_Commercial!C197+StdO_Customers_Lighting!C197</f>
        <v>89153.19</v>
      </c>
      <c r="D197" s="11">
        <f>StdO_Customers_Residential!D197+StdO_Customers_Small_Commercial!D197+StdO_Customers_Lighting!D197</f>
        <v>83086.990000000005</v>
      </c>
      <c r="E197" s="11">
        <f>StdO_Customers_Residential!E197+StdO_Customers_Small_Commercial!E197+StdO_Customers_Lighting!E197</f>
        <v>79415.67</v>
      </c>
      <c r="F197" s="11">
        <f>StdO_Customers_Residential!F197+StdO_Customers_Small_Commercial!F197+StdO_Customers_Lighting!F197</f>
        <v>83137.75</v>
      </c>
      <c r="G197" s="11">
        <f>StdO_Customers_Residential!G197+StdO_Customers_Small_Commercial!G197+StdO_Customers_Lighting!G197</f>
        <v>82970.11</v>
      </c>
      <c r="H197" s="11">
        <f>StdO_Customers_Residential!H197+StdO_Customers_Small_Commercial!H197+StdO_Customers_Lighting!H197</f>
        <v>89960.67</v>
      </c>
      <c r="I197" s="11">
        <f>StdO_Customers_Residential!I197+StdO_Customers_Small_Commercial!I197+StdO_Customers_Lighting!I197</f>
        <v>96537.78</v>
      </c>
      <c r="J197" s="11">
        <f>StdO_Customers_Residential!J197+StdO_Customers_Small_Commercial!J197+StdO_Customers_Lighting!J197</f>
        <v>98959.94</v>
      </c>
      <c r="K197" s="11">
        <f>StdO_Customers_Residential!K197+StdO_Customers_Small_Commercial!K197+StdO_Customers_Lighting!K197</f>
        <v>91423.47</v>
      </c>
      <c r="L197" s="11">
        <f>StdO_Customers_Residential!L197+StdO_Customers_Small_Commercial!L197+StdO_Customers_Lighting!L197</f>
        <v>94287.34</v>
      </c>
      <c r="M197" s="11">
        <f>StdO_Customers_Residential!M197+StdO_Customers_Small_Commercial!M197+StdO_Customers_Lighting!M197</f>
        <v>91005.38</v>
      </c>
      <c r="N197" s="11">
        <f>StdO_Customers_Residential!N197+StdO_Customers_Small_Commercial!N197+StdO_Customers_Lighting!N197</f>
        <v>91673.12</v>
      </c>
      <c r="O197" s="11">
        <f>StdO_Customers_Residential!O197+StdO_Customers_Small_Commercial!O197+StdO_Customers_Lighting!O197</f>
        <v>84423.43</v>
      </c>
      <c r="P197" s="11">
        <f>StdO_Customers_Residential!P197+StdO_Customers_Small_Commercial!P197+StdO_Customers_Lighting!P197</f>
        <v>80337.049999999988</v>
      </c>
      <c r="Q197" s="11">
        <f>StdO_Customers_Residential!Q197+StdO_Customers_Small_Commercial!Q197+StdO_Customers_Lighting!Q197</f>
        <v>77861.63</v>
      </c>
      <c r="R197" s="11">
        <f>StdO_Customers_Residential!R197+StdO_Customers_Small_Commercial!R197+StdO_Customers_Lighting!R197</f>
        <v>87252.35</v>
      </c>
      <c r="S197" s="11">
        <f>StdO_Customers_Residential!S197+StdO_Customers_Small_Commercial!S197+StdO_Customers_Lighting!S197</f>
        <v>97856.68</v>
      </c>
      <c r="T197" s="11">
        <f>StdO_Customers_Residential!T197+StdO_Customers_Small_Commercial!T197+StdO_Customers_Lighting!T197</f>
        <v>111886.11000000002</v>
      </c>
      <c r="U197" s="11">
        <f>StdO_Customers_Residential!U197+StdO_Customers_Small_Commercial!U197+StdO_Customers_Lighting!U197</f>
        <v>120189.96</v>
      </c>
      <c r="V197" s="11">
        <f>StdO_Customers_Residential!V197+StdO_Customers_Small_Commercial!V197+StdO_Customers_Lighting!V197</f>
        <v>121943.08</v>
      </c>
      <c r="W197" s="11">
        <f>StdO_Customers_Residential!W197+StdO_Customers_Small_Commercial!W197+StdO_Customers_Lighting!W197</f>
        <v>123807.3</v>
      </c>
      <c r="X197" s="11">
        <f>StdO_Customers_Residential!X197+StdO_Customers_Small_Commercial!X197+StdO_Customers_Lighting!X197</f>
        <v>110531.54</v>
      </c>
      <c r="Y197" s="11">
        <f>StdO_Customers_Residential!Y197+StdO_Customers_Small_Commercial!Y197+StdO_Customers_Lighting!Y197</f>
        <v>95201.8</v>
      </c>
      <c r="Z197" s="11">
        <f>StdO_Customers_Residential!Z197+StdO_Customers_Small_Commercial!Z197+StdO_Customers_Lighting!Z197</f>
        <v>0</v>
      </c>
      <c r="AA197" s="2">
        <f>IFERROR(INDEX('Holiday Schedule'!$D$3:$D$24,MATCH(Total_StdO_Customers!A197,'Holiday Schedule'!$C$3:$C$24,0)),0)</f>
        <v>0</v>
      </c>
      <c r="AB197" s="2">
        <f t="shared" si="16"/>
        <v>3</v>
      </c>
      <c r="AC197" s="2">
        <f t="shared" si="17"/>
        <v>1579976.1600000001</v>
      </c>
      <c r="AD197" s="5">
        <f t="shared" si="18"/>
        <v>698526.9599999995</v>
      </c>
      <c r="AE197" s="5">
        <f t="shared" si="19"/>
        <v>2278503.1199999996</v>
      </c>
      <c r="AG197" s="2">
        <f t="shared" si="20"/>
        <v>7</v>
      </c>
      <c r="AH197" s="2">
        <f t="shared" si="21"/>
        <v>2025</v>
      </c>
      <c r="AJ197" s="5">
        <f t="shared" si="22"/>
        <v>123807.3</v>
      </c>
      <c r="AK197" s="2">
        <f t="shared" si="23"/>
        <v>22</v>
      </c>
    </row>
    <row r="198" spans="1:37">
      <c r="A198" s="4">
        <v>45847</v>
      </c>
      <c r="B198" s="11">
        <f>StdO_Customers_Residential!B198+StdO_Customers_Small_Commercial!B198+StdO_Customers_Lighting!B198</f>
        <v>84258.99</v>
      </c>
      <c r="C198" s="11">
        <f>StdO_Customers_Residential!C198+StdO_Customers_Small_Commercial!C198+StdO_Customers_Lighting!C198</f>
        <v>76571.929999999993</v>
      </c>
      <c r="D198" s="11">
        <f>StdO_Customers_Residential!D198+StdO_Customers_Small_Commercial!D198+StdO_Customers_Lighting!D198</f>
        <v>72986.61</v>
      </c>
      <c r="E198" s="11">
        <f>StdO_Customers_Residential!E198+StdO_Customers_Small_Commercial!E198+StdO_Customers_Lighting!E198</f>
        <v>70731.289999999994</v>
      </c>
      <c r="F198" s="11">
        <f>StdO_Customers_Residential!F198+StdO_Customers_Small_Commercial!F198+StdO_Customers_Lighting!F198</f>
        <v>74729.81</v>
      </c>
      <c r="G198" s="11">
        <f>StdO_Customers_Residential!G198+StdO_Customers_Small_Commercial!G198+StdO_Customers_Lighting!G198</f>
        <v>74483.89</v>
      </c>
      <c r="H198" s="11">
        <f>StdO_Customers_Residential!H198+StdO_Customers_Small_Commercial!H198+StdO_Customers_Lighting!H198</f>
        <v>78177.25</v>
      </c>
      <c r="I198" s="11">
        <f>StdO_Customers_Residential!I198+StdO_Customers_Small_Commercial!I198+StdO_Customers_Lighting!I198</f>
        <v>78219.16</v>
      </c>
      <c r="J198" s="11">
        <f>StdO_Customers_Residential!J198+StdO_Customers_Small_Commercial!J198+StdO_Customers_Lighting!J198</f>
        <v>73661.740000000005</v>
      </c>
      <c r="K198" s="11">
        <f>StdO_Customers_Residential!K198+StdO_Customers_Small_Commercial!K198+StdO_Customers_Lighting!K198</f>
        <v>68543.88</v>
      </c>
      <c r="L198" s="11">
        <f>StdO_Customers_Residential!L198+StdO_Customers_Small_Commercial!L198+StdO_Customers_Lighting!L198</f>
        <v>69905.210000000006</v>
      </c>
      <c r="M198" s="11">
        <f>StdO_Customers_Residential!M198+StdO_Customers_Small_Commercial!M198+StdO_Customers_Lighting!M198</f>
        <v>71251.87</v>
      </c>
      <c r="N198" s="11">
        <f>StdO_Customers_Residential!N198+StdO_Customers_Small_Commercial!N198+StdO_Customers_Lighting!N198</f>
        <v>74401.37</v>
      </c>
      <c r="O198" s="11">
        <f>StdO_Customers_Residential!O198+StdO_Customers_Small_Commercial!O198+StdO_Customers_Lighting!O198</f>
        <v>71643.89</v>
      </c>
      <c r="P198" s="11">
        <f>StdO_Customers_Residential!P198+StdO_Customers_Small_Commercial!P198+StdO_Customers_Lighting!P198</f>
        <v>78582.789999999994</v>
      </c>
      <c r="Q198" s="11">
        <f>StdO_Customers_Residential!Q198+StdO_Customers_Small_Commercial!Q198+StdO_Customers_Lighting!Q198</f>
        <v>79545.09</v>
      </c>
      <c r="R198" s="11">
        <f>StdO_Customers_Residential!R198+StdO_Customers_Small_Commercial!R198+StdO_Customers_Lighting!R198</f>
        <v>91199.039999999994</v>
      </c>
      <c r="S198" s="11">
        <f>StdO_Customers_Residential!S198+StdO_Customers_Small_Commercial!S198+StdO_Customers_Lighting!S198</f>
        <v>109874.55</v>
      </c>
      <c r="T198" s="11">
        <f>StdO_Customers_Residential!T198+StdO_Customers_Small_Commercial!T198+StdO_Customers_Lighting!T198</f>
        <v>120831.79</v>
      </c>
      <c r="U198" s="11">
        <f>StdO_Customers_Residential!U198+StdO_Customers_Small_Commercial!U198+StdO_Customers_Lighting!U198</f>
        <v>128996.98</v>
      </c>
      <c r="V198" s="11">
        <f>StdO_Customers_Residential!V198+StdO_Customers_Small_Commercial!V198+StdO_Customers_Lighting!V198</f>
        <v>130251.91</v>
      </c>
      <c r="W198" s="11">
        <f>StdO_Customers_Residential!W198+StdO_Customers_Small_Commercial!W198+StdO_Customers_Lighting!W198</f>
        <v>127346.25</v>
      </c>
      <c r="X198" s="11">
        <f>StdO_Customers_Residential!X198+StdO_Customers_Small_Commercial!X198+StdO_Customers_Lighting!X198</f>
        <v>114284.29</v>
      </c>
      <c r="Y198" s="11">
        <f>StdO_Customers_Residential!Y198+StdO_Customers_Small_Commercial!Y198+StdO_Customers_Lighting!Y198</f>
        <v>100022.58999999998</v>
      </c>
      <c r="Z198" s="11">
        <f>StdO_Customers_Residential!Z198+StdO_Customers_Small_Commercial!Z198+StdO_Customers_Lighting!Z198</f>
        <v>0</v>
      </c>
      <c r="AA198" s="2">
        <f>IFERROR(INDEX('Holiday Schedule'!$D$3:$D$24,MATCH(Total_StdO_Customers!A198,'Holiday Schedule'!$C$3:$C$24,0)),0)</f>
        <v>0</v>
      </c>
      <c r="AB198" s="2">
        <f t="shared" si="16"/>
        <v>4</v>
      </c>
      <c r="AC198" s="2">
        <f t="shared" si="17"/>
        <v>1488539.81</v>
      </c>
      <c r="AD198" s="5">
        <f t="shared" si="18"/>
        <v>631962.35999999987</v>
      </c>
      <c r="AE198" s="5">
        <f t="shared" si="19"/>
        <v>2120502.17</v>
      </c>
      <c r="AG198" s="2">
        <f t="shared" si="20"/>
        <v>7</v>
      </c>
      <c r="AH198" s="2">
        <f t="shared" si="21"/>
        <v>2025</v>
      </c>
      <c r="AJ198" s="5">
        <f t="shared" si="22"/>
        <v>130251.91</v>
      </c>
      <c r="AK198" s="2">
        <f t="shared" si="23"/>
        <v>21</v>
      </c>
    </row>
    <row r="199" spans="1:37">
      <c r="A199" s="4">
        <v>45848</v>
      </c>
      <c r="B199" s="11">
        <f>StdO_Customers_Residential!B199+StdO_Customers_Small_Commercial!B199+StdO_Customers_Lighting!B199</f>
        <v>85154.05</v>
      </c>
      <c r="C199" s="11">
        <f>StdO_Customers_Residential!C199+StdO_Customers_Small_Commercial!C199+StdO_Customers_Lighting!C199</f>
        <v>80251.020000000019</v>
      </c>
      <c r="D199" s="11">
        <f>StdO_Customers_Residential!D199+StdO_Customers_Small_Commercial!D199+StdO_Customers_Lighting!D199</f>
        <v>75548.160000000003</v>
      </c>
      <c r="E199" s="11">
        <f>StdO_Customers_Residential!E199+StdO_Customers_Small_Commercial!E199+StdO_Customers_Lighting!E199</f>
        <v>73372.58</v>
      </c>
      <c r="F199" s="11">
        <f>StdO_Customers_Residential!F199+StdO_Customers_Small_Commercial!F199+StdO_Customers_Lighting!F199</f>
        <v>75527.83</v>
      </c>
      <c r="G199" s="11">
        <f>StdO_Customers_Residential!G199+StdO_Customers_Small_Commercial!G199+StdO_Customers_Lighting!G199</f>
        <v>79325.720000000016</v>
      </c>
      <c r="H199" s="11">
        <f>StdO_Customers_Residential!H199+StdO_Customers_Small_Commercial!H199+StdO_Customers_Lighting!H199</f>
        <v>84156.23</v>
      </c>
      <c r="I199" s="11">
        <f>StdO_Customers_Residential!I199+StdO_Customers_Small_Commercial!I199+StdO_Customers_Lighting!I199</f>
        <v>90869.3</v>
      </c>
      <c r="J199" s="11">
        <f>StdO_Customers_Residential!J199+StdO_Customers_Small_Commercial!J199+StdO_Customers_Lighting!J199</f>
        <v>90320.95</v>
      </c>
      <c r="K199" s="11">
        <f>StdO_Customers_Residential!K199+StdO_Customers_Small_Commercial!K199+StdO_Customers_Lighting!K199</f>
        <v>84068.31</v>
      </c>
      <c r="L199" s="11">
        <f>StdO_Customers_Residential!L199+StdO_Customers_Small_Commercial!L199+StdO_Customers_Lighting!L199</f>
        <v>81888.58</v>
      </c>
      <c r="M199" s="11">
        <f>StdO_Customers_Residential!M199+StdO_Customers_Small_Commercial!M199+StdO_Customers_Lighting!M199</f>
        <v>79818.710000000006</v>
      </c>
      <c r="N199" s="11">
        <f>StdO_Customers_Residential!N199+StdO_Customers_Small_Commercial!N199+StdO_Customers_Lighting!N199</f>
        <v>83522.81</v>
      </c>
      <c r="O199" s="11">
        <f>StdO_Customers_Residential!O199+StdO_Customers_Small_Commercial!O199+StdO_Customers_Lighting!O199</f>
        <v>79907.19</v>
      </c>
      <c r="P199" s="11">
        <f>StdO_Customers_Residential!P199+StdO_Customers_Small_Commercial!P199+StdO_Customers_Lighting!P199</f>
        <v>76715.98</v>
      </c>
      <c r="Q199" s="11">
        <f>StdO_Customers_Residential!Q199+StdO_Customers_Small_Commercial!Q199+StdO_Customers_Lighting!Q199</f>
        <v>77243.86</v>
      </c>
      <c r="R199" s="11">
        <f>StdO_Customers_Residential!R199+StdO_Customers_Small_Commercial!R199+StdO_Customers_Lighting!R199</f>
        <v>78681.119999999995</v>
      </c>
      <c r="S199" s="11">
        <f>StdO_Customers_Residential!S199+StdO_Customers_Small_Commercial!S199+StdO_Customers_Lighting!S199</f>
        <v>95219.25</v>
      </c>
      <c r="T199" s="11">
        <f>StdO_Customers_Residential!T199+StdO_Customers_Small_Commercial!T199+StdO_Customers_Lighting!T199</f>
        <v>109208.69</v>
      </c>
      <c r="U199" s="11">
        <f>StdO_Customers_Residential!U199+StdO_Customers_Small_Commercial!U199+StdO_Customers_Lighting!U199</f>
        <v>119284.23</v>
      </c>
      <c r="V199" s="11">
        <f>StdO_Customers_Residential!V199+StdO_Customers_Small_Commercial!V199+StdO_Customers_Lighting!V199</f>
        <v>120915.92</v>
      </c>
      <c r="W199" s="11">
        <f>StdO_Customers_Residential!W199+StdO_Customers_Small_Commercial!W199+StdO_Customers_Lighting!W199</f>
        <v>120467.54999999999</v>
      </c>
      <c r="X199" s="11">
        <f>StdO_Customers_Residential!X199+StdO_Customers_Small_Commercial!X199+StdO_Customers_Lighting!X199</f>
        <v>106813.89</v>
      </c>
      <c r="Y199" s="11">
        <f>StdO_Customers_Residential!Y199+StdO_Customers_Small_Commercial!Y199+StdO_Customers_Lighting!Y199</f>
        <v>94494.33</v>
      </c>
      <c r="Z199" s="11">
        <f>StdO_Customers_Residential!Z199+StdO_Customers_Small_Commercial!Z199+StdO_Customers_Lighting!Z199</f>
        <v>0</v>
      </c>
      <c r="AA199" s="2">
        <f>IFERROR(INDEX('Holiday Schedule'!$D$3:$D$24,MATCH(Total_StdO_Customers!A199,'Holiday Schedule'!$C$3:$C$24,0)),0)</f>
        <v>0</v>
      </c>
      <c r="AB199" s="2">
        <f t="shared" si="16"/>
        <v>5</v>
      </c>
      <c r="AC199" s="2">
        <f t="shared" si="17"/>
        <v>1494946.3399999999</v>
      </c>
      <c r="AD199" s="5">
        <f t="shared" si="18"/>
        <v>647829.91999999993</v>
      </c>
      <c r="AE199" s="5">
        <f t="shared" si="19"/>
        <v>2142776.2599999998</v>
      </c>
      <c r="AG199" s="2">
        <f t="shared" si="20"/>
        <v>7</v>
      </c>
      <c r="AH199" s="2">
        <f t="shared" si="21"/>
        <v>2025</v>
      </c>
      <c r="AJ199" s="5">
        <f t="shared" si="22"/>
        <v>120915.92</v>
      </c>
      <c r="AK199" s="2">
        <f t="shared" si="23"/>
        <v>21</v>
      </c>
    </row>
    <row r="200" spans="1:37">
      <c r="A200" s="4">
        <v>45849</v>
      </c>
      <c r="B200" s="11">
        <f>StdO_Customers_Residential!B200+StdO_Customers_Small_Commercial!B200+StdO_Customers_Lighting!B200</f>
        <v>82942.14</v>
      </c>
      <c r="C200" s="11">
        <f>StdO_Customers_Residential!C200+StdO_Customers_Small_Commercial!C200+StdO_Customers_Lighting!C200</f>
        <v>75776.78</v>
      </c>
      <c r="D200" s="11">
        <f>StdO_Customers_Residential!D200+StdO_Customers_Small_Commercial!D200+StdO_Customers_Lighting!D200</f>
        <v>72512.210000000006</v>
      </c>
      <c r="E200" s="11">
        <f>StdO_Customers_Residential!E200+StdO_Customers_Small_Commercial!E200+StdO_Customers_Lighting!E200</f>
        <v>70762</v>
      </c>
      <c r="F200" s="11">
        <f>StdO_Customers_Residential!F200+StdO_Customers_Small_Commercial!F200+StdO_Customers_Lighting!F200</f>
        <v>74189.52</v>
      </c>
      <c r="G200" s="11">
        <f>StdO_Customers_Residential!G200+StdO_Customers_Small_Commercial!G200+StdO_Customers_Lighting!G200</f>
        <v>75565.699999999983</v>
      </c>
      <c r="H200" s="11">
        <f>StdO_Customers_Residential!H200+StdO_Customers_Small_Commercial!H200+StdO_Customers_Lighting!H200</f>
        <v>80207.14</v>
      </c>
      <c r="I200" s="11">
        <f>StdO_Customers_Residential!I200+StdO_Customers_Small_Commercial!I200+StdO_Customers_Lighting!I200</f>
        <v>87700.01999999999</v>
      </c>
      <c r="J200" s="11">
        <f>StdO_Customers_Residential!J200+StdO_Customers_Small_Commercial!J200+StdO_Customers_Lighting!J200</f>
        <v>88538.5</v>
      </c>
      <c r="K200" s="11">
        <f>StdO_Customers_Residential!K200+StdO_Customers_Small_Commercial!K200+StdO_Customers_Lighting!K200</f>
        <v>82423.53</v>
      </c>
      <c r="L200" s="11">
        <f>StdO_Customers_Residential!L200+StdO_Customers_Small_Commercial!L200+StdO_Customers_Lighting!L200</f>
        <v>82064.92</v>
      </c>
      <c r="M200" s="11">
        <f>StdO_Customers_Residential!M200+StdO_Customers_Small_Commercial!M200+StdO_Customers_Lighting!M200</f>
        <v>75911.839999999997</v>
      </c>
      <c r="N200" s="11">
        <f>StdO_Customers_Residential!N200+StdO_Customers_Small_Commercial!N200+StdO_Customers_Lighting!N200</f>
        <v>73678.460000000006</v>
      </c>
      <c r="O200" s="11">
        <f>StdO_Customers_Residential!O200+StdO_Customers_Small_Commercial!O200+StdO_Customers_Lighting!O200</f>
        <v>67197.960000000006</v>
      </c>
      <c r="P200" s="11">
        <f>StdO_Customers_Residential!P200+StdO_Customers_Small_Commercial!P200+StdO_Customers_Lighting!P200</f>
        <v>68547.16</v>
      </c>
      <c r="Q200" s="11">
        <f>StdO_Customers_Residential!Q200+StdO_Customers_Small_Commercial!Q200+StdO_Customers_Lighting!Q200</f>
        <v>66464.179999999993</v>
      </c>
      <c r="R200" s="11">
        <f>StdO_Customers_Residential!R200+StdO_Customers_Small_Commercial!R200+StdO_Customers_Lighting!R200</f>
        <v>77463.01999999999</v>
      </c>
      <c r="S200" s="11">
        <f>StdO_Customers_Residential!S200+StdO_Customers_Small_Commercial!S200+StdO_Customers_Lighting!S200</f>
        <v>94075.92</v>
      </c>
      <c r="T200" s="11">
        <f>StdO_Customers_Residential!T200+StdO_Customers_Small_Commercial!T200+StdO_Customers_Lighting!T200</f>
        <v>109144.98000000001</v>
      </c>
      <c r="U200" s="11">
        <f>StdO_Customers_Residential!U200+StdO_Customers_Small_Commercial!U200+StdO_Customers_Lighting!U200</f>
        <v>121146.07</v>
      </c>
      <c r="V200" s="11">
        <f>StdO_Customers_Residential!V200+StdO_Customers_Small_Commercial!V200+StdO_Customers_Lighting!V200</f>
        <v>124102.54000000001</v>
      </c>
      <c r="W200" s="11">
        <f>StdO_Customers_Residential!W200+StdO_Customers_Small_Commercial!W200+StdO_Customers_Lighting!W200</f>
        <v>121989.35</v>
      </c>
      <c r="X200" s="11">
        <f>StdO_Customers_Residential!X200+StdO_Customers_Small_Commercial!X200+StdO_Customers_Lighting!X200</f>
        <v>112902.64</v>
      </c>
      <c r="Y200" s="11">
        <f>StdO_Customers_Residential!Y200+StdO_Customers_Small_Commercial!Y200+StdO_Customers_Lighting!Y200</f>
        <v>97917.17</v>
      </c>
      <c r="Z200" s="11">
        <f>StdO_Customers_Residential!Z200+StdO_Customers_Small_Commercial!Z200+StdO_Customers_Lighting!Z200</f>
        <v>0</v>
      </c>
      <c r="AA200" s="2">
        <f>IFERROR(INDEX('Holiday Schedule'!$D$3:$D$24,MATCH(Total_StdO_Customers!A200,'Holiday Schedule'!$C$3:$C$24,0)),0)</f>
        <v>0</v>
      </c>
      <c r="AB200" s="2">
        <f t="shared" si="16"/>
        <v>6</v>
      </c>
      <c r="AC200" s="2">
        <f t="shared" si="17"/>
        <v>1453351.09</v>
      </c>
      <c r="AD200" s="5">
        <f t="shared" si="18"/>
        <v>629872.65999999968</v>
      </c>
      <c r="AE200" s="5">
        <f t="shared" si="19"/>
        <v>2083223.7499999998</v>
      </c>
      <c r="AG200" s="2">
        <f t="shared" si="20"/>
        <v>7</v>
      </c>
      <c r="AH200" s="2">
        <f t="shared" si="21"/>
        <v>2025</v>
      </c>
      <c r="AJ200" s="5">
        <f t="shared" si="22"/>
        <v>124102.54000000001</v>
      </c>
      <c r="AK200" s="2">
        <f t="shared" si="23"/>
        <v>21</v>
      </c>
    </row>
    <row r="201" spans="1:37">
      <c r="A201" s="4">
        <v>45850</v>
      </c>
      <c r="B201" s="11">
        <f>StdO_Customers_Residential!B201+StdO_Customers_Small_Commercial!B201+StdO_Customers_Lighting!B201</f>
        <v>87032.25</v>
      </c>
      <c r="C201" s="11">
        <f>StdO_Customers_Residential!C201+StdO_Customers_Small_Commercial!C201+StdO_Customers_Lighting!C201</f>
        <v>77697.39</v>
      </c>
      <c r="D201" s="11">
        <f>StdO_Customers_Residential!D201+StdO_Customers_Small_Commercial!D201+StdO_Customers_Lighting!D201</f>
        <v>73073.009999999995</v>
      </c>
      <c r="E201" s="11">
        <f>StdO_Customers_Residential!E201+StdO_Customers_Small_Commercial!E201+StdO_Customers_Lighting!E201</f>
        <v>70253.109999999986</v>
      </c>
      <c r="F201" s="11">
        <f>StdO_Customers_Residential!F201+StdO_Customers_Small_Commercial!F201+StdO_Customers_Lighting!F201</f>
        <v>70828.990000000005</v>
      </c>
      <c r="G201" s="11">
        <f>StdO_Customers_Residential!G201+StdO_Customers_Small_Commercial!G201+StdO_Customers_Lighting!G201</f>
        <v>69999.710000000006</v>
      </c>
      <c r="H201" s="11">
        <f>StdO_Customers_Residential!H201+StdO_Customers_Small_Commercial!H201+StdO_Customers_Lighting!H201</f>
        <v>72904.08</v>
      </c>
      <c r="I201" s="11">
        <f>StdO_Customers_Residential!I201+StdO_Customers_Small_Commercial!I201+StdO_Customers_Lighting!I201</f>
        <v>77448.009999999995</v>
      </c>
      <c r="J201" s="11">
        <f>StdO_Customers_Residential!J201+StdO_Customers_Small_Commercial!J201+StdO_Customers_Lighting!J201</f>
        <v>79276.86</v>
      </c>
      <c r="K201" s="11">
        <f>StdO_Customers_Residential!K201+StdO_Customers_Small_Commercial!K201+StdO_Customers_Lighting!K201</f>
        <v>73918.23</v>
      </c>
      <c r="L201" s="11">
        <f>StdO_Customers_Residential!L201+StdO_Customers_Small_Commercial!L201+StdO_Customers_Lighting!L201</f>
        <v>72296.61</v>
      </c>
      <c r="M201" s="11">
        <f>StdO_Customers_Residential!M201+StdO_Customers_Small_Commercial!M201+StdO_Customers_Lighting!M201</f>
        <v>74872.92</v>
      </c>
      <c r="N201" s="11">
        <f>StdO_Customers_Residential!N201+StdO_Customers_Small_Commercial!N201+StdO_Customers_Lighting!N201</f>
        <v>75830.820000000007</v>
      </c>
      <c r="O201" s="11">
        <f>StdO_Customers_Residential!O201+StdO_Customers_Small_Commercial!O201+StdO_Customers_Lighting!O201</f>
        <v>67748.600000000006</v>
      </c>
      <c r="P201" s="11">
        <f>StdO_Customers_Residential!P201+StdO_Customers_Small_Commercial!P201+StdO_Customers_Lighting!P201</f>
        <v>68812.320000000007</v>
      </c>
      <c r="Q201" s="11">
        <f>StdO_Customers_Residential!Q201+StdO_Customers_Small_Commercial!Q201+StdO_Customers_Lighting!Q201</f>
        <v>75827.210000000021</v>
      </c>
      <c r="R201" s="11">
        <f>StdO_Customers_Residential!R201+StdO_Customers_Small_Commercial!R201+StdO_Customers_Lighting!R201</f>
        <v>82986.14</v>
      </c>
      <c r="S201" s="11">
        <f>StdO_Customers_Residential!S201+StdO_Customers_Small_Commercial!S201+StdO_Customers_Lighting!S201</f>
        <v>100600.17000000001</v>
      </c>
      <c r="T201" s="11">
        <f>StdO_Customers_Residential!T201+StdO_Customers_Small_Commercial!T201+StdO_Customers_Lighting!T201</f>
        <v>108815.2</v>
      </c>
      <c r="U201" s="11">
        <f>StdO_Customers_Residential!U201+StdO_Customers_Small_Commercial!U201+StdO_Customers_Lighting!U201</f>
        <v>113340.59</v>
      </c>
      <c r="V201" s="11">
        <f>StdO_Customers_Residential!V201+StdO_Customers_Small_Commercial!V201+StdO_Customers_Lighting!V201</f>
        <v>116248.4</v>
      </c>
      <c r="W201" s="11">
        <f>StdO_Customers_Residential!W201+StdO_Customers_Small_Commercial!W201+StdO_Customers_Lighting!W201</f>
        <v>112514.89</v>
      </c>
      <c r="X201" s="11">
        <f>StdO_Customers_Residential!X201+StdO_Customers_Small_Commercial!X201+StdO_Customers_Lighting!X201</f>
        <v>104778.39</v>
      </c>
      <c r="Y201" s="11">
        <f>StdO_Customers_Residential!Y201+StdO_Customers_Small_Commercial!Y201+StdO_Customers_Lighting!Y201</f>
        <v>91813.07</v>
      </c>
      <c r="Z201" s="11">
        <f>StdO_Customers_Residential!Z201+StdO_Customers_Small_Commercial!Z201+StdO_Customers_Lighting!Z201</f>
        <v>0</v>
      </c>
      <c r="AA201" s="2">
        <f>IFERROR(INDEX('Holiday Schedule'!$D$3:$D$24,MATCH(Total_StdO_Customers!A201,'Holiday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2018916.9699999995</v>
      </c>
      <c r="AE201" s="5">
        <f t="shared" si="19"/>
        <v>2018916.9699999995</v>
      </c>
      <c r="AG201" s="2">
        <f t="shared" si="20"/>
        <v>7</v>
      </c>
      <c r="AH201" s="2">
        <f t="shared" si="21"/>
        <v>2025</v>
      </c>
      <c r="AJ201" s="5">
        <f t="shared" si="22"/>
        <v>116248.4</v>
      </c>
      <c r="AK201" s="2">
        <f t="shared" si="23"/>
        <v>21</v>
      </c>
    </row>
    <row r="202" spans="1:37">
      <c r="A202" s="4">
        <v>45851</v>
      </c>
      <c r="B202" s="11">
        <f>StdO_Customers_Residential!B202+StdO_Customers_Small_Commercial!B202+StdO_Customers_Lighting!B202</f>
        <v>82163.820000000007</v>
      </c>
      <c r="C202" s="11">
        <f>StdO_Customers_Residential!C202+StdO_Customers_Small_Commercial!C202+StdO_Customers_Lighting!C202</f>
        <v>74453.61</v>
      </c>
      <c r="D202" s="11">
        <f>StdO_Customers_Residential!D202+StdO_Customers_Small_Commercial!D202+StdO_Customers_Lighting!D202</f>
        <v>71677.100000000006</v>
      </c>
      <c r="E202" s="11">
        <f>StdO_Customers_Residential!E202+StdO_Customers_Small_Commercial!E202+StdO_Customers_Lighting!E202</f>
        <v>67802.7</v>
      </c>
      <c r="F202" s="11">
        <f>StdO_Customers_Residential!F202+StdO_Customers_Small_Commercial!F202+StdO_Customers_Lighting!F202</f>
        <v>68550.759999999995</v>
      </c>
      <c r="G202" s="11">
        <f>StdO_Customers_Residential!G202+StdO_Customers_Small_Commercial!G202+StdO_Customers_Lighting!G202</f>
        <v>68561.13</v>
      </c>
      <c r="H202" s="11">
        <f>StdO_Customers_Residential!H202+StdO_Customers_Small_Commercial!H202+StdO_Customers_Lighting!H202</f>
        <v>69829.08</v>
      </c>
      <c r="I202" s="11">
        <f>StdO_Customers_Residential!I202+StdO_Customers_Small_Commercial!I202+StdO_Customers_Lighting!I202</f>
        <v>76121.33</v>
      </c>
      <c r="J202" s="11">
        <f>StdO_Customers_Residential!J202+StdO_Customers_Small_Commercial!J202+StdO_Customers_Lighting!J202</f>
        <v>80522.14</v>
      </c>
      <c r="K202" s="11">
        <f>StdO_Customers_Residential!K202+StdO_Customers_Small_Commercial!K202+StdO_Customers_Lighting!K202</f>
        <v>72645.47</v>
      </c>
      <c r="L202" s="11">
        <f>StdO_Customers_Residential!L202+StdO_Customers_Small_Commercial!L202+StdO_Customers_Lighting!L202</f>
        <v>71675.789999999994</v>
      </c>
      <c r="M202" s="11">
        <f>StdO_Customers_Residential!M202+StdO_Customers_Small_Commercial!M202+StdO_Customers_Lighting!M202</f>
        <v>63997.91</v>
      </c>
      <c r="N202" s="11">
        <f>StdO_Customers_Residential!N202+StdO_Customers_Small_Commercial!N202+StdO_Customers_Lighting!N202</f>
        <v>60432.86</v>
      </c>
      <c r="O202" s="11">
        <f>StdO_Customers_Residential!O202+StdO_Customers_Small_Commercial!O202+StdO_Customers_Lighting!O202</f>
        <v>56464.99</v>
      </c>
      <c r="P202" s="11">
        <f>StdO_Customers_Residential!P202+StdO_Customers_Small_Commercial!P202+StdO_Customers_Lighting!P202</f>
        <v>55502.790000000008</v>
      </c>
      <c r="Q202" s="11">
        <f>StdO_Customers_Residential!Q202+StdO_Customers_Small_Commercial!Q202+StdO_Customers_Lighting!Q202</f>
        <v>62928.67</v>
      </c>
      <c r="R202" s="11">
        <f>StdO_Customers_Residential!R202+StdO_Customers_Small_Commercial!R202+StdO_Customers_Lighting!R202</f>
        <v>73766.73</v>
      </c>
      <c r="S202" s="11">
        <f>StdO_Customers_Residential!S202+StdO_Customers_Small_Commercial!S202+StdO_Customers_Lighting!S202</f>
        <v>90637.169999999984</v>
      </c>
      <c r="T202" s="11">
        <f>StdO_Customers_Residential!T202+StdO_Customers_Small_Commercial!T202+StdO_Customers_Lighting!T202</f>
        <v>106894.89</v>
      </c>
      <c r="U202" s="11">
        <f>StdO_Customers_Residential!U202+StdO_Customers_Small_Commercial!U202+StdO_Customers_Lighting!U202</f>
        <v>120404.38</v>
      </c>
      <c r="V202" s="11">
        <f>StdO_Customers_Residential!V202+StdO_Customers_Small_Commercial!V202+StdO_Customers_Lighting!V202</f>
        <v>122203.59</v>
      </c>
      <c r="W202" s="11">
        <f>StdO_Customers_Residential!W202+StdO_Customers_Small_Commercial!W202+StdO_Customers_Lighting!W202</f>
        <v>117646.21</v>
      </c>
      <c r="X202" s="11">
        <f>StdO_Customers_Residential!X202+StdO_Customers_Small_Commercial!X202+StdO_Customers_Lighting!X202</f>
        <v>103735.09</v>
      </c>
      <c r="Y202" s="11">
        <f>StdO_Customers_Residential!Y202+StdO_Customers_Small_Commercial!Y202+StdO_Customers_Lighting!Y202</f>
        <v>90487</v>
      </c>
      <c r="Z202" s="11">
        <f>StdO_Customers_Residential!Z202+StdO_Customers_Small_Commercial!Z202+StdO_Customers_Lighting!Z202</f>
        <v>0</v>
      </c>
      <c r="AA202" s="2">
        <f>IFERROR(INDEX('Holiday Schedule'!$D$3:$D$24,MATCH(Total_StdO_Customers!A202,'Holiday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1929105.21</v>
      </c>
      <c r="AE202" s="5">
        <f t="shared" ref="AE202:AE265" si="27">SUM(B202:Y202)</f>
        <v>1929105.21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122203.59</v>
      </c>
      <c r="AK202" s="2">
        <f t="shared" ref="AK202:AK265" si="31">IF(AE202&gt;0,INDEX(B$8:Y$8,MATCH(AJ202,B202:Y202,0)),"")</f>
        <v>21</v>
      </c>
    </row>
    <row r="203" spans="1:37">
      <c r="A203" s="4">
        <v>45852</v>
      </c>
      <c r="B203" s="11">
        <f>StdO_Customers_Residential!B203+StdO_Customers_Small_Commercial!B203+StdO_Customers_Lighting!B203</f>
        <v>80165.440000000002</v>
      </c>
      <c r="C203" s="11">
        <f>StdO_Customers_Residential!C203+StdO_Customers_Small_Commercial!C203+StdO_Customers_Lighting!C203</f>
        <v>71956.5</v>
      </c>
      <c r="D203" s="11">
        <f>StdO_Customers_Residential!D203+StdO_Customers_Small_Commercial!D203+StdO_Customers_Lighting!D203</f>
        <v>68770.62</v>
      </c>
      <c r="E203" s="11">
        <f>StdO_Customers_Residential!E203+StdO_Customers_Small_Commercial!E203+StdO_Customers_Lighting!E203</f>
        <v>68323.27</v>
      </c>
      <c r="F203" s="11">
        <f>StdO_Customers_Residential!F203+StdO_Customers_Small_Commercial!F203+StdO_Customers_Lighting!F203</f>
        <v>71579.58</v>
      </c>
      <c r="G203" s="11">
        <f>StdO_Customers_Residential!G203+StdO_Customers_Small_Commercial!G203+StdO_Customers_Lighting!G203</f>
        <v>74887.88</v>
      </c>
      <c r="H203" s="11">
        <f>StdO_Customers_Residential!H203+StdO_Customers_Small_Commercial!H203+StdO_Customers_Lighting!H203</f>
        <v>79093.829999999987</v>
      </c>
      <c r="I203" s="11">
        <f>StdO_Customers_Residential!I203+StdO_Customers_Small_Commercial!I203+StdO_Customers_Lighting!I203</f>
        <v>86029.18</v>
      </c>
      <c r="J203" s="11">
        <f>StdO_Customers_Residential!J203+StdO_Customers_Small_Commercial!J203+StdO_Customers_Lighting!J203</f>
        <v>88709.91</v>
      </c>
      <c r="K203" s="11">
        <f>StdO_Customers_Residential!K203+StdO_Customers_Small_Commercial!K203+StdO_Customers_Lighting!K203</f>
        <v>84453.59</v>
      </c>
      <c r="L203" s="11">
        <f>StdO_Customers_Residential!L203+StdO_Customers_Small_Commercial!L203+StdO_Customers_Lighting!L203</f>
        <v>86617.12</v>
      </c>
      <c r="M203" s="11">
        <f>StdO_Customers_Residential!M203+StdO_Customers_Small_Commercial!M203+StdO_Customers_Lighting!M203</f>
        <v>86122.27</v>
      </c>
      <c r="N203" s="11">
        <f>StdO_Customers_Residential!N203+StdO_Customers_Small_Commercial!N203+StdO_Customers_Lighting!N203</f>
        <v>86563.09</v>
      </c>
      <c r="O203" s="11">
        <f>StdO_Customers_Residential!O203+StdO_Customers_Small_Commercial!O203+StdO_Customers_Lighting!O203</f>
        <v>88185.51</v>
      </c>
      <c r="P203" s="11">
        <f>StdO_Customers_Residential!P203+StdO_Customers_Small_Commercial!P203+StdO_Customers_Lighting!P203</f>
        <v>86527.07</v>
      </c>
      <c r="Q203" s="11">
        <f>StdO_Customers_Residential!Q203+StdO_Customers_Small_Commercial!Q203+StdO_Customers_Lighting!Q203</f>
        <v>86014.00999999998</v>
      </c>
      <c r="R203" s="11">
        <f>StdO_Customers_Residential!R203+StdO_Customers_Small_Commercial!R203+StdO_Customers_Lighting!R203</f>
        <v>93869.13</v>
      </c>
      <c r="S203" s="11">
        <f>StdO_Customers_Residential!S203+StdO_Customers_Small_Commercial!S203+StdO_Customers_Lighting!S203</f>
        <v>105014.27</v>
      </c>
      <c r="T203" s="11">
        <f>StdO_Customers_Residential!T203+StdO_Customers_Small_Commercial!T203+StdO_Customers_Lighting!T203</f>
        <v>113647.69</v>
      </c>
      <c r="U203" s="11">
        <f>StdO_Customers_Residential!U203+StdO_Customers_Small_Commercial!U203+StdO_Customers_Lighting!U203</f>
        <v>120729.89</v>
      </c>
      <c r="V203" s="11">
        <f>StdO_Customers_Residential!V203+StdO_Customers_Small_Commercial!V203+StdO_Customers_Lighting!V203</f>
        <v>120385.39</v>
      </c>
      <c r="W203" s="11">
        <f>StdO_Customers_Residential!W203+StdO_Customers_Small_Commercial!W203+StdO_Customers_Lighting!W203</f>
        <v>116972.36</v>
      </c>
      <c r="X203" s="11">
        <f>StdO_Customers_Residential!X203+StdO_Customers_Small_Commercial!X203+StdO_Customers_Lighting!X203</f>
        <v>106185.23</v>
      </c>
      <c r="Y203" s="11">
        <f>StdO_Customers_Residential!Y203+StdO_Customers_Small_Commercial!Y203+StdO_Customers_Lighting!Y203</f>
        <v>93555.54</v>
      </c>
      <c r="Z203" s="11">
        <f>StdO_Customers_Residential!Z203+StdO_Customers_Small_Commercial!Z203+StdO_Customers_Lighting!Z203</f>
        <v>0</v>
      </c>
      <c r="AA203" s="2">
        <f>IFERROR(INDEX('Holiday Schedule'!$D$3:$D$24,MATCH(Total_StdO_Customers!A203,'Holiday Schedule'!$C$3:$C$24,0)),0)</f>
        <v>0</v>
      </c>
      <c r="AB203" s="2">
        <f t="shared" si="24"/>
        <v>2</v>
      </c>
      <c r="AC203" s="2">
        <f t="shared" si="25"/>
        <v>1556025.71</v>
      </c>
      <c r="AD203" s="5">
        <f t="shared" si="26"/>
        <v>608332.65999999968</v>
      </c>
      <c r="AE203" s="5">
        <f t="shared" si="27"/>
        <v>2164358.3699999996</v>
      </c>
      <c r="AG203" s="2">
        <f t="shared" si="28"/>
        <v>7</v>
      </c>
      <c r="AH203" s="2">
        <f t="shared" si="29"/>
        <v>2025</v>
      </c>
      <c r="AJ203" s="5">
        <f t="shared" si="30"/>
        <v>120729.89</v>
      </c>
      <c r="AK203" s="2">
        <f t="shared" si="31"/>
        <v>20</v>
      </c>
    </row>
    <row r="204" spans="1:37">
      <c r="A204" s="4">
        <v>45853</v>
      </c>
      <c r="B204" s="11">
        <f>StdO_Customers_Residential!B204+StdO_Customers_Small_Commercial!B204+StdO_Customers_Lighting!B204</f>
        <v>82876.350000000006</v>
      </c>
      <c r="C204" s="11">
        <f>StdO_Customers_Residential!C204+StdO_Customers_Small_Commercial!C204+StdO_Customers_Lighting!C204</f>
        <v>75909.58</v>
      </c>
      <c r="D204" s="11">
        <f>StdO_Customers_Residential!D204+StdO_Customers_Small_Commercial!D204+StdO_Customers_Lighting!D204</f>
        <v>71990.880000000005</v>
      </c>
      <c r="E204" s="11">
        <f>StdO_Customers_Residential!E204+StdO_Customers_Small_Commercial!E204+StdO_Customers_Lighting!E204</f>
        <v>70719.889999999985</v>
      </c>
      <c r="F204" s="11">
        <f>StdO_Customers_Residential!F204+StdO_Customers_Small_Commercial!F204+StdO_Customers_Lighting!F204</f>
        <v>74798.710000000006</v>
      </c>
      <c r="G204" s="11">
        <f>StdO_Customers_Residential!G204+StdO_Customers_Small_Commercial!G204+StdO_Customers_Lighting!G204</f>
        <v>77143.149999999994</v>
      </c>
      <c r="H204" s="11">
        <f>StdO_Customers_Residential!H204+StdO_Customers_Small_Commercial!H204+StdO_Customers_Lighting!H204</f>
        <v>82465.62</v>
      </c>
      <c r="I204" s="11">
        <f>StdO_Customers_Residential!I204+StdO_Customers_Small_Commercial!I204+StdO_Customers_Lighting!I204</f>
        <v>86048.26</v>
      </c>
      <c r="J204" s="11">
        <f>StdO_Customers_Residential!J204+StdO_Customers_Small_Commercial!J204+StdO_Customers_Lighting!J204</f>
        <v>75156.800000000003</v>
      </c>
      <c r="K204" s="11">
        <f>StdO_Customers_Residential!K204+StdO_Customers_Small_Commercial!K204+StdO_Customers_Lighting!K204</f>
        <v>66936.929999999993</v>
      </c>
      <c r="L204" s="11">
        <f>StdO_Customers_Residential!L204+StdO_Customers_Small_Commercial!L204+StdO_Customers_Lighting!L204</f>
        <v>68285.09</v>
      </c>
      <c r="M204" s="11">
        <f>StdO_Customers_Residential!M204+StdO_Customers_Small_Commercial!M204+StdO_Customers_Lighting!M204</f>
        <v>69917.77</v>
      </c>
      <c r="N204" s="11">
        <f>StdO_Customers_Residential!N204+StdO_Customers_Small_Commercial!N204+StdO_Customers_Lighting!N204</f>
        <v>73748.86</v>
      </c>
      <c r="O204" s="11">
        <f>StdO_Customers_Residential!O204+StdO_Customers_Small_Commercial!O204+StdO_Customers_Lighting!O204</f>
        <v>77187.009999999995</v>
      </c>
      <c r="P204" s="11">
        <f>StdO_Customers_Residential!P204+StdO_Customers_Small_Commercial!P204+StdO_Customers_Lighting!P204</f>
        <v>79565.979999999981</v>
      </c>
      <c r="Q204" s="11">
        <f>StdO_Customers_Residential!Q204+StdO_Customers_Small_Commercial!Q204+StdO_Customers_Lighting!Q204</f>
        <v>84221.68</v>
      </c>
      <c r="R204" s="11">
        <f>StdO_Customers_Residential!R204+StdO_Customers_Small_Commercial!R204+StdO_Customers_Lighting!R204</f>
        <v>100114.31</v>
      </c>
      <c r="S204" s="11">
        <f>StdO_Customers_Residential!S204+StdO_Customers_Small_Commercial!S204+StdO_Customers_Lighting!S204</f>
        <v>115336.56</v>
      </c>
      <c r="T204" s="11">
        <f>StdO_Customers_Residential!T204+StdO_Customers_Small_Commercial!T204+StdO_Customers_Lighting!T204</f>
        <v>134824.89000000001</v>
      </c>
      <c r="U204" s="11">
        <f>StdO_Customers_Residential!U204+StdO_Customers_Small_Commercial!U204+StdO_Customers_Lighting!U204</f>
        <v>146348.69</v>
      </c>
      <c r="V204" s="11">
        <f>StdO_Customers_Residential!V204+StdO_Customers_Small_Commercial!V204+StdO_Customers_Lighting!V204</f>
        <v>149232.72</v>
      </c>
      <c r="W204" s="11">
        <f>StdO_Customers_Residential!W204+StdO_Customers_Small_Commercial!W204+StdO_Customers_Lighting!W204</f>
        <v>146532.54999999999</v>
      </c>
      <c r="X204" s="11">
        <f>StdO_Customers_Residential!X204+StdO_Customers_Small_Commercial!X204+StdO_Customers_Lighting!X204</f>
        <v>126748.71</v>
      </c>
      <c r="Y204" s="11">
        <f>StdO_Customers_Residential!Y204+StdO_Customers_Small_Commercial!Y204+StdO_Customers_Lighting!Y204</f>
        <v>112753.44</v>
      </c>
      <c r="Z204" s="11">
        <f>StdO_Customers_Residential!Z204+StdO_Customers_Small_Commercial!Z204+StdO_Customers_Lighting!Z204</f>
        <v>0</v>
      </c>
      <c r="AA204" s="2">
        <f>IFERROR(INDEX('Holiday Schedule'!$D$3:$D$24,MATCH(Total_StdO_Customers!A204,'Holiday Schedule'!$C$3:$C$24,0)),0)</f>
        <v>0</v>
      </c>
      <c r="AB204" s="2">
        <f t="shared" si="24"/>
        <v>3</v>
      </c>
      <c r="AC204" s="2">
        <f t="shared" si="25"/>
        <v>1600206.81</v>
      </c>
      <c r="AD204" s="5">
        <f t="shared" si="26"/>
        <v>648657.61999999965</v>
      </c>
      <c r="AE204" s="5">
        <f t="shared" si="27"/>
        <v>2248864.4299999997</v>
      </c>
      <c r="AG204" s="2">
        <f t="shared" si="28"/>
        <v>7</v>
      </c>
      <c r="AH204" s="2">
        <f t="shared" si="29"/>
        <v>2025</v>
      </c>
      <c r="AJ204" s="5">
        <f t="shared" si="30"/>
        <v>149232.72</v>
      </c>
      <c r="AK204" s="2">
        <f t="shared" si="31"/>
        <v>21</v>
      </c>
    </row>
    <row r="205" spans="1:37">
      <c r="A205" s="4">
        <v>45854</v>
      </c>
      <c r="B205" s="11">
        <f>StdO_Customers_Residential!B205+StdO_Customers_Small_Commercial!B205+StdO_Customers_Lighting!B205</f>
        <v>96504.28</v>
      </c>
      <c r="C205" s="11">
        <f>StdO_Customers_Residential!C205+StdO_Customers_Small_Commercial!C205+StdO_Customers_Lighting!C205</f>
        <v>88740.41</v>
      </c>
      <c r="D205" s="11">
        <f>StdO_Customers_Residential!D205+StdO_Customers_Small_Commercial!D205+StdO_Customers_Lighting!D205</f>
        <v>83170.7</v>
      </c>
      <c r="E205" s="11">
        <f>StdO_Customers_Residential!E205+StdO_Customers_Small_Commercial!E205+StdO_Customers_Lighting!E205</f>
        <v>80541.489999999991</v>
      </c>
      <c r="F205" s="11">
        <f>StdO_Customers_Residential!F205+StdO_Customers_Small_Commercial!F205+StdO_Customers_Lighting!F205</f>
        <v>82788.479999999996</v>
      </c>
      <c r="G205" s="11">
        <f>StdO_Customers_Residential!G205+StdO_Customers_Small_Commercial!G205+StdO_Customers_Lighting!G205</f>
        <v>83286.78</v>
      </c>
      <c r="H205" s="11">
        <f>StdO_Customers_Residential!H205+StdO_Customers_Small_Commercial!H205+StdO_Customers_Lighting!H205</f>
        <v>84931.47</v>
      </c>
      <c r="I205" s="11">
        <f>StdO_Customers_Residential!I205+StdO_Customers_Small_Commercial!I205+StdO_Customers_Lighting!I205</f>
        <v>85638</v>
      </c>
      <c r="J205" s="11">
        <f>StdO_Customers_Residential!J205+StdO_Customers_Small_Commercial!J205+StdO_Customers_Lighting!J205</f>
        <v>82010.33</v>
      </c>
      <c r="K205" s="11">
        <f>StdO_Customers_Residential!K205+StdO_Customers_Small_Commercial!K205+StdO_Customers_Lighting!K205</f>
        <v>81515.53</v>
      </c>
      <c r="L205" s="11">
        <f>StdO_Customers_Residential!L205+StdO_Customers_Small_Commercial!L205+StdO_Customers_Lighting!L205</f>
        <v>83470.59</v>
      </c>
      <c r="M205" s="11">
        <f>StdO_Customers_Residential!M205+StdO_Customers_Small_Commercial!M205+StdO_Customers_Lighting!M205</f>
        <v>85341.47</v>
      </c>
      <c r="N205" s="11">
        <f>StdO_Customers_Residential!N205+StdO_Customers_Small_Commercial!N205+StdO_Customers_Lighting!N205</f>
        <v>91545.33</v>
      </c>
      <c r="O205" s="11">
        <f>StdO_Customers_Residential!O205+StdO_Customers_Small_Commercial!O205+StdO_Customers_Lighting!O205</f>
        <v>94139.199999999997</v>
      </c>
      <c r="P205" s="11">
        <f>StdO_Customers_Residential!P205+StdO_Customers_Small_Commercial!P205+StdO_Customers_Lighting!P205</f>
        <v>94521.85</v>
      </c>
      <c r="Q205" s="11">
        <f>StdO_Customers_Residential!Q205+StdO_Customers_Small_Commercial!Q205+StdO_Customers_Lighting!Q205</f>
        <v>94842.83</v>
      </c>
      <c r="R205" s="11">
        <f>StdO_Customers_Residential!R205+StdO_Customers_Small_Commercial!R205+StdO_Customers_Lighting!R205</f>
        <v>107477.99</v>
      </c>
      <c r="S205" s="11">
        <f>StdO_Customers_Residential!S205+StdO_Customers_Small_Commercial!S205+StdO_Customers_Lighting!S205</f>
        <v>126899.58000000002</v>
      </c>
      <c r="T205" s="11">
        <f>StdO_Customers_Residential!T205+StdO_Customers_Small_Commercial!T205+StdO_Customers_Lighting!T205</f>
        <v>140611.15</v>
      </c>
      <c r="U205" s="11">
        <f>StdO_Customers_Residential!U205+StdO_Customers_Small_Commercial!U205+StdO_Customers_Lighting!U205</f>
        <v>152079.23000000001</v>
      </c>
      <c r="V205" s="11">
        <f>StdO_Customers_Residential!V205+StdO_Customers_Small_Commercial!V205+StdO_Customers_Lighting!V205</f>
        <v>152748.46999999997</v>
      </c>
      <c r="W205" s="11">
        <f>StdO_Customers_Residential!W205+StdO_Customers_Small_Commercial!W205+StdO_Customers_Lighting!W205</f>
        <v>147484.74</v>
      </c>
      <c r="X205" s="11">
        <f>StdO_Customers_Residential!X205+StdO_Customers_Small_Commercial!X205+StdO_Customers_Lighting!X205</f>
        <v>130934.01</v>
      </c>
      <c r="Y205" s="11">
        <f>StdO_Customers_Residential!Y205+StdO_Customers_Small_Commercial!Y205+StdO_Customers_Lighting!Y205</f>
        <v>114350.69</v>
      </c>
      <c r="Z205" s="11">
        <f>StdO_Customers_Residential!Z205+StdO_Customers_Small_Commercial!Z205+StdO_Customers_Lighting!Z205</f>
        <v>0</v>
      </c>
      <c r="AA205" s="2">
        <f>IFERROR(INDEX('Holiday Schedule'!$D$3:$D$24,MATCH(Total_StdO_Customers!A205,'Holiday Schedule'!$C$3:$C$24,0)),0)</f>
        <v>0</v>
      </c>
      <c r="AB205" s="2">
        <f t="shared" si="24"/>
        <v>4</v>
      </c>
      <c r="AC205" s="2">
        <f t="shared" si="25"/>
        <v>1751260.2999999998</v>
      </c>
      <c r="AD205" s="5">
        <f t="shared" si="26"/>
        <v>714314.29999999981</v>
      </c>
      <c r="AE205" s="5">
        <f t="shared" si="27"/>
        <v>2465574.5999999996</v>
      </c>
      <c r="AG205" s="2">
        <f t="shared" si="28"/>
        <v>7</v>
      </c>
      <c r="AH205" s="2">
        <f t="shared" si="29"/>
        <v>2025</v>
      </c>
      <c r="AJ205" s="5">
        <f t="shared" si="30"/>
        <v>152748.46999999997</v>
      </c>
      <c r="AK205" s="2">
        <f t="shared" si="31"/>
        <v>21</v>
      </c>
    </row>
    <row r="206" spans="1:37">
      <c r="A206" s="4">
        <v>45855</v>
      </c>
      <c r="B206" s="11">
        <f>StdO_Customers_Residential!B206+StdO_Customers_Small_Commercial!B206+StdO_Customers_Lighting!B206</f>
        <v>97772.09</v>
      </c>
      <c r="C206" s="11">
        <f>StdO_Customers_Residential!C206+StdO_Customers_Small_Commercial!C206+StdO_Customers_Lighting!C206</f>
        <v>90047.099999999991</v>
      </c>
      <c r="D206" s="11">
        <f>StdO_Customers_Residential!D206+StdO_Customers_Small_Commercial!D206+StdO_Customers_Lighting!D206</f>
        <v>83655.98</v>
      </c>
      <c r="E206" s="11">
        <f>StdO_Customers_Residential!E206+StdO_Customers_Small_Commercial!E206+StdO_Customers_Lighting!E206</f>
        <v>82157.42</v>
      </c>
      <c r="F206" s="11">
        <f>StdO_Customers_Residential!F206+StdO_Customers_Small_Commercial!F206+StdO_Customers_Lighting!F206</f>
        <v>83694.360000000015</v>
      </c>
      <c r="G206" s="11">
        <f>StdO_Customers_Residential!G206+StdO_Customers_Small_Commercial!G206+StdO_Customers_Lighting!G206</f>
        <v>86458.38</v>
      </c>
      <c r="H206" s="11">
        <f>StdO_Customers_Residential!H206+StdO_Customers_Small_Commercial!H206+StdO_Customers_Lighting!H206</f>
        <v>90318.65</v>
      </c>
      <c r="I206" s="11">
        <f>StdO_Customers_Residential!I206+StdO_Customers_Small_Commercial!I206+StdO_Customers_Lighting!I206</f>
        <v>96909.5</v>
      </c>
      <c r="J206" s="11">
        <f>StdO_Customers_Residential!J206+StdO_Customers_Small_Commercial!J206+StdO_Customers_Lighting!J206</f>
        <v>96316.05</v>
      </c>
      <c r="K206" s="11">
        <f>StdO_Customers_Residential!K206+StdO_Customers_Small_Commercial!K206+StdO_Customers_Lighting!K206</f>
        <v>91971.55</v>
      </c>
      <c r="L206" s="11">
        <f>StdO_Customers_Residential!L206+StdO_Customers_Small_Commercial!L206+StdO_Customers_Lighting!L206</f>
        <v>91840.75</v>
      </c>
      <c r="M206" s="11">
        <f>StdO_Customers_Residential!M206+StdO_Customers_Small_Commercial!M206+StdO_Customers_Lighting!M206</f>
        <v>87016.49</v>
      </c>
      <c r="N206" s="11">
        <f>StdO_Customers_Residential!N206+StdO_Customers_Small_Commercial!N206+StdO_Customers_Lighting!N206</f>
        <v>87155.5</v>
      </c>
      <c r="O206" s="11">
        <f>StdO_Customers_Residential!O206+StdO_Customers_Small_Commercial!O206+StdO_Customers_Lighting!O206</f>
        <v>89047.700000000012</v>
      </c>
      <c r="P206" s="11">
        <f>StdO_Customers_Residential!P206+StdO_Customers_Small_Commercial!P206+StdO_Customers_Lighting!P206</f>
        <v>92130.59</v>
      </c>
      <c r="Q206" s="11">
        <f>StdO_Customers_Residential!Q206+StdO_Customers_Small_Commercial!Q206+StdO_Customers_Lighting!Q206</f>
        <v>94793.08</v>
      </c>
      <c r="R206" s="11">
        <f>StdO_Customers_Residential!R206+StdO_Customers_Small_Commercial!R206+StdO_Customers_Lighting!R206</f>
        <v>101999.00999999998</v>
      </c>
      <c r="S206" s="11">
        <f>StdO_Customers_Residential!S206+StdO_Customers_Small_Commercial!S206+StdO_Customers_Lighting!S206</f>
        <v>120868.79</v>
      </c>
      <c r="T206" s="11">
        <f>StdO_Customers_Residential!T206+StdO_Customers_Small_Commercial!T206+StdO_Customers_Lighting!T206</f>
        <v>125722.78</v>
      </c>
      <c r="U206" s="11">
        <f>StdO_Customers_Residential!U206+StdO_Customers_Small_Commercial!U206+StdO_Customers_Lighting!U206</f>
        <v>131942.10999999999</v>
      </c>
      <c r="V206" s="11">
        <f>StdO_Customers_Residential!V206+StdO_Customers_Small_Commercial!V206+StdO_Customers_Lighting!V206</f>
        <v>136618.65</v>
      </c>
      <c r="W206" s="11">
        <f>StdO_Customers_Residential!W206+StdO_Customers_Small_Commercial!W206+StdO_Customers_Lighting!W206</f>
        <v>131699.16</v>
      </c>
      <c r="X206" s="11">
        <f>StdO_Customers_Residential!X206+StdO_Customers_Small_Commercial!X206+StdO_Customers_Lighting!X206</f>
        <v>118390.55</v>
      </c>
      <c r="Y206" s="11">
        <f>StdO_Customers_Residential!Y206+StdO_Customers_Small_Commercial!Y206+StdO_Customers_Lighting!Y206</f>
        <v>103161.87</v>
      </c>
      <c r="Z206" s="11">
        <f>StdO_Customers_Residential!Z206+StdO_Customers_Small_Commercial!Z206+StdO_Customers_Lighting!Z206</f>
        <v>0</v>
      </c>
      <c r="AA206" s="2">
        <f>IFERROR(INDEX('Holiday Schedule'!$D$3:$D$24,MATCH(Total_StdO_Customers!A206,'Holiday Schedule'!$C$3:$C$24,0)),0)</f>
        <v>0</v>
      </c>
      <c r="AB206" s="2">
        <f t="shared" si="24"/>
        <v>5</v>
      </c>
      <c r="AC206" s="2">
        <f t="shared" si="25"/>
        <v>1694422.2599999998</v>
      </c>
      <c r="AD206" s="5">
        <f t="shared" si="26"/>
        <v>717265.85000000056</v>
      </c>
      <c r="AE206" s="5">
        <f t="shared" si="27"/>
        <v>2411688.1100000003</v>
      </c>
      <c r="AG206" s="2">
        <f t="shared" si="28"/>
        <v>7</v>
      </c>
      <c r="AH206" s="2">
        <f t="shared" si="29"/>
        <v>2025</v>
      </c>
      <c r="AJ206" s="5">
        <f t="shared" si="30"/>
        <v>136618.65</v>
      </c>
      <c r="AK206" s="2">
        <f t="shared" si="31"/>
        <v>21</v>
      </c>
    </row>
    <row r="207" spans="1:37">
      <c r="A207" s="4">
        <v>45856</v>
      </c>
      <c r="B207" s="11">
        <f>StdO_Customers_Residential!B207+StdO_Customers_Small_Commercial!B207+StdO_Customers_Lighting!B207</f>
        <v>92294.829999999987</v>
      </c>
      <c r="C207" s="11">
        <f>StdO_Customers_Residential!C207+StdO_Customers_Small_Commercial!C207+StdO_Customers_Lighting!C207</f>
        <v>83712.859999999986</v>
      </c>
      <c r="D207" s="11">
        <f>StdO_Customers_Residential!D207+StdO_Customers_Small_Commercial!D207+StdO_Customers_Lighting!D207</f>
        <v>80549.45</v>
      </c>
      <c r="E207" s="11">
        <f>StdO_Customers_Residential!E207+StdO_Customers_Small_Commercial!E207+StdO_Customers_Lighting!E207</f>
        <v>78900.350000000006</v>
      </c>
      <c r="F207" s="11">
        <f>StdO_Customers_Residential!F207+StdO_Customers_Small_Commercial!F207+StdO_Customers_Lighting!F207</f>
        <v>80570.38</v>
      </c>
      <c r="G207" s="11">
        <f>StdO_Customers_Residential!G207+StdO_Customers_Small_Commercial!G207+StdO_Customers_Lighting!G207</f>
        <v>78600.5</v>
      </c>
      <c r="H207" s="11">
        <f>StdO_Customers_Residential!H207+StdO_Customers_Small_Commercial!H207+StdO_Customers_Lighting!H207</f>
        <v>79043.58</v>
      </c>
      <c r="I207" s="11">
        <f>StdO_Customers_Residential!I207+StdO_Customers_Small_Commercial!I207+StdO_Customers_Lighting!I207</f>
        <v>75616.17</v>
      </c>
      <c r="J207" s="11">
        <f>StdO_Customers_Residential!J207+StdO_Customers_Small_Commercial!J207+StdO_Customers_Lighting!J207</f>
        <v>70786.22</v>
      </c>
      <c r="K207" s="11">
        <f>StdO_Customers_Residential!K207+StdO_Customers_Small_Commercial!K207+StdO_Customers_Lighting!K207</f>
        <v>67690.509999999995</v>
      </c>
      <c r="L207" s="11">
        <f>StdO_Customers_Residential!L207+StdO_Customers_Small_Commercial!L207+StdO_Customers_Lighting!L207</f>
        <v>61245.59</v>
      </c>
      <c r="M207" s="11">
        <f>StdO_Customers_Residential!M207+StdO_Customers_Small_Commercial!M207+StdO_Customers_Lighting!M207</f>
        <v>58871.8</v>
      </c>
      <c r="N207" s="11">
        <f>StdO_Customers_Residential!N207+StdO_Customers_Small_Commercial!N207+StdO_Customers_Lighting!N207</f>
        <v>58946.819999999992</v>
      </c>
      <c r="O207" s="11">
        <f>StdO_Customers_Residential!O207+StdO_Customers_Small_Commercial!O207+StdO_Customers_Lighting!O207</f>
        <v>57129.78</v>
      </c>
      <c r="P207" s="11">
        <f>StdO_Customers_Residential!P207+StdO_Customers_Small_Commercial!P207+StdO_Customers_Lighting!P207</f>
        <v>58469.540000000008</v>
      </c>
      <c r="Q207" s="11">
        <f>StdO_Customers_Residential!Q207+StdO_Customers_Small_Commercial!Q207+StdO_Customers_Lighting!Q207</f>
        <v>54980.66</v>
      </c>
      <c r="R207" s="11">
        <f>StdO_Customers_Residential!R207+StdO_Customers_Small_Commercial!R207+StdO_Customers_Lighting!R207</f>
        <v>66585.97</v>
      </c>
      <c r="S207" s="11">
        <f>StdO_Customers_Residential!S207+StdO_Customers_Small_Commercial!S207+StdO_Customers_Lighting!S207</f>
        <v>86705.61</v>
      </c>
      <c r="T207" s="11">
        <f>StdO_Customers_Residential!T207+StdO_Customers_Small_Commercial!T207+StdO_Customers_Lighting!T207</f>
        <v>103597.17</v>
      </c>
      <c r="U207" s="11">
        <f>StdO_Customers_Residential!U207+StdO_Customers_Small_Commercial!U207+StdO_Customers_Lighting!U207</f>
        <v>117064.93</v>
      </c>
      <c r="V207" s="11">
        <f>StdO_Customers_Residential!V207+StdO_Customers_Small_Commercial!V207+StdO_Customers_Lighting!V207</f>
        <v>118374.94</v>
      </c>
      <c r="W207" s="11">
        <f>StdO_Customers_Residential!W207+StdO_Customers_Small_Commercial!W207+StdO_Customers_Lighting!W207</f>
        <v>115898.56</v>
      </c>
      <c r="X207" s="11">
        <f>StdO_Customers_Residential!X207+StdO_Customers_Small_Commercial!X207+StdO_Customers_Lighting!X207</f>
        <v>105386.41</v>
      </c>
      <c r="Y207" s="11">
        <f>StdO_Customers_Residential!Y207+StdO_Customers_Small_Commercial!Y207+StdO_Customers_Lighting!Y207</f>
        <v>91823.13</v>
      </c>
      <c r="Z207" s="11">
        <f>StdO_Customers_Residential!Z207+StdO_Customers_Small_Commercial!Z207+StdO_Customers_Lighting!Z207</f>
        <v>0</v>
      </c>
      <c r="AA207" s="2">
        <f>IFERROR(INDEX('Holiday Schedule'!$D$3:$D$24,MATCH(Total_StdO_Customers!A207,'Holiday Schedule'!$C$3:$C$24,0)),0)</f>
        <v>0</v>
      </c>
      <c r="AB207" s="2">
        <f t="shared" si="24"/>
        <v>6</v>
      </c>
      <c r="AC207" s="2">
        <f t="shared" si="25"/>
        <v>1277350.68</v>
      </c>
      <c r="AD207" s="5">
        <f t="shared" si="26"/>
        <v>665495.07999999984</v>
      </c>
      <c r="AE207" s="5">
        <f t="shared" si="27"/>
        <v>1942845.7599999998</v>
      </c>
      <c r="AG207" s="2">
        <f t="shared" si="28"/>
        <v>7</v>
      </c>
      <c r="AH207" s="2">
        <f t="shared" si="29"/>
        <v>2025</v>
      </c>
      <c r="AJ207" s="5">
        <f t="shared" si="30"/>
        <v>118374.94</v>
      </c>
      <c r="AK207" s="2">
        <f t="shared" si="31"/>
        <v>21</v>
      </c>
    </row>
    <row r="208" spans="1:37">
      <c r="A208" s="4">
        <v>45857</v>
      </c>
      <c r="B208" s="11">
        <f>StdO_Customers_Residential!B208+StdO_Customers_Small_Commercial!B208+StdO_Customers_Lighting!B208</f>
        <v>79481.850000000006</v>
      </c>
      <c r="C208" s="11">
        <f>StdO_Customers_Residential!C208+StdO_Customers_Small_Commercial!C208+StdO_Customers_Lighting!C208</f>
        <v>72160.740000000005</v>
      </c>
      <c r="D208" s="11">
        <f>StdO_Customers_Residential!D208+StdO_Customers_Small_Commercial!D208+StdO_Customers_Lighting!D208</f>
        <v>68778.59</v>
      </c>
      <c r="E208" s="11">
        <f>StdO_Customers_Residential!E208+StdO_Customers_Small_Commercial!E208+StdO_Customers_Lighting!E208</f>
        <v>65755.350000000006</v>
      </c>
      <c r="F208" s="11">
        <f>StdO_Customers_Residential!F208+StdO_Customers_Small_Commercial!F208+StdO_Customers_Lighting!F208</f>
        <v>66512.14</v>
      </c>
      <c r="G208" s="11">
        <f>StdO_Customers_Residential!G208+StdO_Customers_Small_Commercial!G208+StdO_Customers_Lighting!G208</f>
        <v>64931.33</v>
      </c>
      <c r="H208" s="11">
        <f>StdO_Customers_Residential!H208+StdO_Customers_Small_Commercial!H208+StdO_Customers_Lighting!H208</f>
        <v>63400.909999999996</v>
      </c>
      <c r="I208" s="11">
        <f>StdO_Customers_Residential!I208+StdO_Customers_Small_Commercial!I208+StdO_Customers_Lighting!I208</f>
        <v>60096.02</v>
      </c>
      <c r="J208" s="11">
        <f>StdO_Customers_Residential!J208+StdO_Customers_Small_Commercial!J208+StdO_Customers_Lighting!J208</f>
        <v>54130.53</v>
      </c>
      <c r="K208" s="11">
        <f>StdO_Customers_Residential!K208+StdO_Customers_Small_Commercial!K208+StdO_Customers_Lighting!K208</f>
        <v>51298.8</v>
      </c>
      <c r="L208" s="11">
        <f>StdO_Customers_Residential!L208+StdO_Customers_Small_Commercial!L208+StdO_Customers_Lighting!L208</f>
        <v>49044.73000000001</v>
      </c>
      <c r="M208" s="11">
        <f>StdO_Customers_Residential!M208+StdO_Customers_Small_Commercial!M208+StdO_Customers_Lighting!M208</f>
        <v>56812.24</v>
      </c>
      <c r="N208" s="11">
        <f>StdO_Customers_Residential!N208+StdO_Customers_Small_Commercial!N208+StdO_Customers_Lighting!N208</f>
        <v>57447.47</v>
      </c>
      <c r="O208" s="11">
        <f>StdO_Customers_Residential!O208+StdO_Customers_Small_Commercial!O208+StdO_Customers_Lighting!O208</f>
        <v>56555.180000000008</v>
      </c>
      <c r="P208" s="11">
        <f>StdO_Customers_Residential!P208+StdO_Customers_Small_Commercial!P208+StdO_Customers_Lighting!P208</f>
        <v>59008.67</v>
      </c>
      <c r="Q208" s="11">
        <f>StdO_Customers_Residential!Q208+StdO_Customers_Small_Commercial!Q208+StdO_Customers_Lighting!Q208</f>
        <v>63054.7</v>
      </c>
      <c r="R208" s="11">
        <f>StdO_Customers_Residential!R208+StdO_Customers_Small_Commercial!R208+StdO_Customers_Lighting!R208</f>
        <v>68771.609999999986</v>
      </c>
      <c r="S208" s="11">
        <f>StdO_Customers_Residential!S208+StdO_Customers_Small_Commercial!S208+StdO_Customers_Lighting!S208</f>
        <v>86011.460000000021</v>
      </c>
      <c r="T208" s="11">
        <f>StdO_Customers_Residential!T208+StdO_Customers_Small_Commercial!T208+StdO_Customers_Lighting!T208</f>
        <v>97805.119999999995</v>
      </c>
      <c r="U208" s="11">
        <f>StdO_Customers_Residential!U208+StdO_Customers_Small_Commercial!U208+StdO_Customers_Lighting!U208</f>
        <v>108910.11</v>
      </c>
      <c r="V208" s="11">
        <f>StdO_Customers_Residential!V208+StdO_Customers_Small_Commercial!V208+StdO_Customers_Lighting!V208</f>
        <v>112881.79</v>
      </c>
      <c r="W208" s="11">
        <f>StdO_Customers_Residential!W208+StdO_Customers_Small_Commercial!W208+StdO_Customers_Lighting!W208</f>
        <v>113093.14</v>
      </c>
      <c r="X208" s="11">
        <f>StdO_Customers_Residential!X208+StdO_Customers_Small_Commercial!X208+StdO_Customers_Lighting!X208</f>
        <v>104597.16</v>
      </c>
      <c r="Y208" s="11">
        <f>StdO_Customers_Residential!Y208+StdO_Customers_Small_Commercial!Y208+StdO_Customers_Lighting!Y208</f>
        <v>91219.91</v>
      </c>
      <c r="Z208" s="11">
        <f>StdO_Customers_Residential!Z208+StdO_Customers_Small_Commercial!Z208+StdO_Customers_Lighting!Z208</f>
        <v>0</v>
      </c>
      <c r="AA208" s="2">
        <f>IFERROR(INDEX('Holiday Schedule'!$D$3:$D$24,MATCH(Total_StdO_Customers!A208,'Holiday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1771759.5499999998</v>
      </c>
      <c r="AE208" s="5">
        <f t="shared" si="27"/>
        <v>1771759.5499999998</v>
      </c>
      <c r="AG208" s="2">
        <f t="shared" si="28"/>
        <v>7</v>
      </c>
      <c r="AH208" s="2">
        <f t="shared" si="29"/>
        <v>2025</v>
      </c>
      <c r="AJ208" s="5">
        <f t="shared" si="30"/>
        <v>113093.14</v>
      </c>
      <c r="AK208" s="2">
        <f t="shared" si="31"/>
        <v>22</v>
      </c>
    </row>
    <row r="209" spans="1:37">
      <c r="A209" s="4">
        <v>45858</v>
      </c>
      <c r="B209" s="11">
        <f>StdO_Customers_Residential!B209+StdO_Customers_Small_Commercial!B209+StdO_Customers_Lighting!B209</f>
        <v>79993.31</v>
      </c>
      <c r="C209" s="11">
        <f>StdO_Customers_Residential!C209+StdO_Customers_Small_Commercial!C209+StdO_Customers_Lighting!C209</f>
        <v>74072.929999999993</v>
      </c>
      <c r="D209" s="11">
        <f>StdO_Customers_Residential!D209+StdO_Customers_Small_Commercial!D209+StdO_Customers_Lighting!D209</f>
        <v>70139.600000000006</v>
      </c>
      <c r="E209" s="11">
        <f>StdO_Customers_Residential!E209+StdO_Customers_Small_Commercial!E209+StdO_Customers_Lighting!E209</f>
        <v>68487.45</v>
      </c>
      <c r="F209" s="11">
        <f>StdO_Customers_Residential!F209+StdO_Customers_Small_Commercial!F209+StdO_Customers_Lighting!F209</f>
        <v>68712.08</v>
      </c>
      <c r="G209" s="11">
        <f>StdO_Customers_Residential!G209+StdO_Customers_Small_Commercial!G209+StdO_Customers_Lighting!G209</f>
        <v>68567.73</v>
      </c>
      <c r="H209" s="11">
        <f>StdO_Customers_Residential!H209+StdO_Customers_Small_Commercial!H209+StdO_Customers_Lighting!H209</f>
        <v>70560.429999999993</v>
      </c>
      <c r="I209" s="11">
        <f>StdO_Customers_Residential!I209+StdO_Customers_Small_Commercial!I209+StdO_Customers_Lighting!I209</f>
        <v>78234.42</v>
      </c>
      <c r="J209" s="11">
        <f>StdO_Customers_Residential!J209+StdO_Customers_Small_Commercial!J209+StdO_Customers_Lighting!J209</f>
        <v>86667.33</v>
      </c>
      <c r="K209" s="11">
        <f>StdO_Customers_Residential!K209+StdO_Customers_Small_Commercial!K209+StdO_Customers_Lighting!K209</f>
        <v>86508.68</v>
      </c>
      <c r="L209" s="11">
        <f>StdO_Customers_Residential!L209+StdO_Customers_Small_Commercial!L209+StdO_Customers_Lighting!L209</f>
        <v>91640.76</v>
      </c>
      <c r="M209" s="11">
        <f>StdO_Customers_Residential!M209+StdO_Customers_Small_Commercial!M209+StdO_Customers_Lighting!M209</f>
        <v>92886.86</v>
      </c>
      <c r="N209" s="11">
        <f>StdO_Customers_Residential!N209+StdO_Customers_Small_Commercial!N209+StdO_Customers_Lighting!N209</f>
        <v>92574.28</v>
      </c>
      <c r="O209" s="11">
        <f>StdO_Customers_Residential!O209+StdO_Customers_Small_Commercial!O209+StdO_Customers_Lighting!O209</f>
        <v>96573.85</v>
      </c>
      <c r="P209" s="11">
        <f>StdO_Customers_Residential!P209+StdO_Customers_Small_Commercial!P209+StdO_Customers_Lighting!P209</f>
        <v>94974.829999999987</v>
      </c>
      <c r="Q209" s="11">
        <f>StdO_Customers_Residential!Q209+StdO_Customers_Small_Commercial!Q209+StdO_Customers_Lighting!Q209</f>
        <v>89124.89</v>
      </c>
      <c r="R209" s="11">
        <f>StdO_Customers_Residential!R209+StdO_Customers_Small_Commercial!R209+StdO_Customers_Lighting!R209</f>
        <v>96579.27</v>
      </c>
      <c r="S209" s="11">
        <f>StdO_Customers_Residential!S209+StdO_Customers_Small_Commercial!S209+StdO_Customers_Lighting!S209</f>
        <v>105836.45</v>
      </c>
      <c r="T209" s="11">
        <f>StdO_Customers_Residential!T209+StdO_Customers_Small_Commercial!T209+StdO_Customers_Lighting!T209</f>
        <v>107478.27</v>
      </c>
      <c r="U209" s="11">
        <f>StdO_Customers_Residential!U209+StdO_Customers_Small_Commercial!U209+StdO_Customers_Lighting!U209</f>
        <v>113017.88999999998</v>
      </c>
      <c r="V209" s="11">
        <f>StdO_Customers_Residential!V209+StdO_Customers_Small_Commercial!V209+StdO_Customers_Lighting!V209</f>
        <v>114275.64</v>
      </c>
      <c r="W209" s="11">
        <f>StdO_Customers_Residential!W209+StdO_Customers_Small_Commercial!W209+StdO_Customers_Lighting!W209</f>
        <v>109857.5</v>
      </c>
      <c r="X209" s="11">
        <f>StdO_Customers_Residential!X209+StdO_Customers_Small_Commercial!X209+StdO_Customers_Lighting!X209</f>
        <v>98108.63</v>
      </c>
      <c r="Y209" s="11">
        <f>StdO_Customers_Residential!Y209+StdO_Customers_Small_Commercial!Y209+StdO_Customers_Lighting!Y209</f>
        <v>86969.85</v>
      </c>
      <c r="Z209" s="11">
        <f>StdO_Customers_Residential!Z209+StdO_Customers_Small_Commercial!Z209+StdO_Customers_Lighting!Z209</f>
        <v>0</v>
      </c>
      <c r="AA209" s="2">
        <f>IFERROR(INDEX('Holiday Schedule'!$D$3:$D$24,MATCH(Total_StdO_Customers!A209,'Holiday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2141842.9299999997</v>
      </c>
      <c r="AE209" s="5">
        <f t="shared" si="27"/>
        <v>2141842.9299999997</v>
      </c>
      <c r="AG209" s="2">
        <f t="shared" si="28"/>
        <v>7</v>
      </c>
      <c r="AH209" s="2">
        <f t="shared" si="29"/>
        <v>2025</v>
      </c>
      <c r="AJ209" s="5">
        <f t="shared" si="30"/>
        <v>114275.64</v>
      </c>
      <c r="AK209" s="2">
        <f t="shared" si="31"/>
        <v>21</v>
      </c>
    </row>
    <row r="210" spans="1:37">
      <c r="A210" s="4">
        <v>45859</v>
      </c>
      <c r="B210" s="11">
        <f>StdO_Customers_Residential!B210+StdO_Customers_Small_Commercial!B210+StdO_Customers_Lighting!B210</f>
        <v>78344.820000000007</v>
      </c>
      <c r="C210" s="11">
        <f>StdO_Customers_Residential!C210+StdO_Customers_Small_Commercial!C210+StdO_Customers_Lighting!C210</f>
        <v>72904.06</v>
      </c>
      <c r="D210" s="11">
        <f>StdO_Customers_Residential!D210+StdO_Customers_Small_Commercial!D210+StdO_Customers_Lighting!D210</f>
        <v>69070.910000000018</v>
      </c>
      <c r="E210" s="11">
        <f>StdO_Customers_Residential!E210+StdO_Customers_Small_Commercial!E210+StdO_Customers_Lighting!E210</f>
        <v>67421.52</v>
      </c>
      <c r="F210" s="11">
        <f>StdO_Customers_Residential!F210+StdO_Customers_Small_Commercial!F210+StdO_Customers_Lighting!F210</f>
        <v>71507.600000000006</v>
      </c>
      <c r="G210" s="11">
        <f>StdO_Customers_Residential!G210+StdO_Customers_Small_Commercial!G210+StdO_Customers_Lighting!G210</f>
        <v>72343.41</v>
      </c>
      <c r="H210" s="11">
        <f>StdO_Customers_Residential!H210+StdO_Customers_Small_Commercial!H210+StdO_Customers_Lighting!H210</f>
        <v>72976.820000000007</v>
      </c>
      <c r="I210" s="11">
        <f>StdO_Customers_Residential!I210+StdO_Customers_Small_Commercial!I210+StdO_Customers_Lighting!I210</f>
        <v>70957.87</v>
      </c>
      <c r="J210" s="11">
        <f>StdO_Customers_Residential!J210+StdO_Customers_Small_Commercial!J210+StdO_Customers_Lighting!J210</f>
        <v>63664.239999999991</v>
      </c>
      <c r="K210" s="11">
        <f>StdO_Customers_Residential!K210+StdO_Customers_Small_Commercial!K210+StdO_Customers_Lighting!K210</f>
        <v>62697.18</v>
      </c>
      <c r="L210" s="11">
        <f>StdO_Customers_Residential!L210+StdO_Customers_Small_Commercial!L210+StdO_Customers_Lighting!L210</f>
        <v>60818.62</v>
      </c>
      <c r="M210" s="11">
        <f>StdO_Customers_Residential!M210+StdO_Customers_Small_Commercial!M210+StdO_Customers_Lighting!M210</f>
        <v>63533.21</v>
      </c>
      <c r="N210" s="11">
        <f>StdO_Customers_Residential!N210+StdO_Customers_Small_Commercial!N210+StdO_Customers_Lighting!N210</f>
        <v>61587.8</v>
      </c>
      <c r="O210" s="11">
        <f>StdO_Customers_Residential!O210+StdO_Customers_Small_Commercial!O210+StdO_Customers_Lighting!O210</f>
        <v>56527.17</v>
      </c>
      <c r="P210" s="11">
        <f>StdO_Customers_Residential!P210+StdO_Customers_Small_Commercial!P210+StdO_Customers_Lighting!P210</f>
        <v>57142.32</v>
      </c>
      <c r="Q210" s="11">
        <f>StdO_Customers_Residential!Q210+StdO_Customers_Small_Commercial!Q210+StdO_Customers_Lighting!Q210</f>
        <v>63398.58</v>
      </c>
      <c r="R210" s="11">
        <f>StdO_Customers_Residential!R210+StdO_Customers_Small_Commercial!R210+StdO_Customers_Lighting!R210</f>
        <v>63579.35</v>
      </c>
      <c r="S210" s="11">
        <f>StdO_Customers_Residential!S210+StdO_Customers_Small_Commercial!S210+StdO_Customers_Lighting!S210</f>
        <v>76734.16</v>
      </c>
      <c r="T210" s="11">
        <f>StdO_Customers_Residential!T210+StdO_Customers_Small_Commercial!T210+StdO_Customers_Lighting!T210</f>
        <v>92991.17</v>
      </c>
      <c r="U210" s="11">
        <f>StdO_Customers_Residential!U210+StdO_Customers_Small_Commercial!U210+StdO_Customers_Lighting!U210</f>
        <v>105827.79</v>
      </c>
      <c r="V210" s="11">
        <f>StdO_Customers_Residential!V210+StdO_Customers_Small_Commercial!V210+StdO_Customers_Lighting!V210</f>
        <v>109307.33</v>
      </c>
      <c r="W210" s="11">
        <f>StdO_Customers_Residential!W210+StdO_Customers_Small_Commercial!W210+StdO_Customers_Lighting!W210</f>
        <v>107923.33</v>
      </c>
      <c r="X210" s="11">
        <f>StdO_Customers_Residential!X210+StdO_Customers_Small_Commercial!X210+StdO_Customers_Lighting!X210</f>
        <v>97065.33</v>
      </c>
      <c r="Y210" s="11">
        <f>StdO_Customers_Residential!Y210+StdO_Customers_Small_Commercial!Y210+StdO_Customers_Lighting!Y210</f>
        <v>83479.570000000007</v>
      </c>
      <c r="Z210" s="11">
        <f>StdO_Customers_Residential!Z210+StdO_Customers_Small_Commercial!Z210+StdO_Customers_Lighting!Z210</f>
        <v>0</v>
      </c>
      <c r="AA210" s="2">
        <f>IFERROR(INDEX('Holiday Schedule'!$D$3:$D$24,MATCH(Total_StdO_Customers!A210,'Holiday Schedule'!$C$3:$C$24,0)),0)</f>
        <v>0</v>
      </c>
      <c r="AB210" s="2">
        <f t="shared" si="24"/>
        <v>2</v>
      </c>
      <c r="AC210" s="2">
        <f t="shared" si="25"/>
        <v>1213755.4500000002</v>
      </c>
      <c r="AD210" s="5">
        <f t="shared" si="26"/>
        <v>588048.7100000002</v>
      </c>
      <c r="AE210" s="5">
        <f t="shared" si="27"/>
        <v>1801804.1600000004</v>
      </c>
      <c r="AG210" s="2">
        <f t="shared" si="28"/>
        <v>7</v>
      </c>
      <c r="AH210" s="2">
        <f t="shared" si="29"/>
        <v>2025</v>
      </c>
      <c r="AJ210" s="5">
        <f t="shared" si="30"/>
        <v>109307.33</v>
      </c>
      <c r="AK210" s="2">
        <f t="shared" si="31"/>
        <v>21</v>
      </c>
    </row>
    <row r="211" spans="1:37">
      <c r="A211" s="4">
        <v>45860</v>
      </c>
      <c r="B211" s="11">
        <f>StdO_Customers_Residential!B211+StdO_Customers_Small_Commercial!B211+StdO_Customers_Lighting!B211</f>
        <v>73038.179999999993</v>
      </c>
      <c r="C211" s="11">
        <f>StdO_Customers_Residential!C211+StdO_Customers_Small_Commercial!C211+StdO_Customers_Lighting!C211</f>
        <v>67233.070000000007</v>
      </c>
      <c r="D211" s="11">
        <f>StdO_Customers_Residential!D211+StdO_Customers_Small_Commercial!D211+StdO_Customers_Lighting!D211</f>
        <v>63328.73</v>
      </c>
      <c r="E211" s="11">
        <f>StdO_Customers_Residential!E211+StdO_Customers_Small_Commercial!E211+StdO_Customers_Lighting!E211</f>
        <v>62631.42</v>
      </c>
      <c r="F211" s="11">
        <f>StdO_Customers_Residential!F211+StdO_Customers_Small_Commercial!F211+StdO_Customers_Lighting!F211</f>
        <v>65151.299999999996</v>
      </c>
      <c r="G211" s="11">
        <f>StdO_Customers_Residential!G211+StdO_Customers_Small_Commercial!G211+StdO_Customers_Lighting!G211</f>
        <v>67075.929999999993</v>
      </c>
      <c r="H211" s="11">
        <f>StdO_Customers_Residential!H211+StdO_Customers_Small_Commercial!H211+StdO_Customers_Lighting!H211</f>
        <v>69024.179999999993</v>
      </c>
      <c r="I211" s="11">
        <f>StdO_Customers_Residential!I211+StdO_Customers_Small_Commercial!I211+StdO_Customers_Lighting!I211</f>
        <v>62988.41</v>
      </c>
      <c r="J211" s="11">
        <f>StdO_Customers_Residential!J211+StdO_Customers_Small_Commercial!J211+StdO_Customers_Lighting!J211</f>
        <v>53665.46</v>
      </c>
      <c r="K211" s="11">
        <f>StdO_Customers_Residential!K211+StdO_Customers_Small_Commercial!K211+StdO_Customers_Lighting!K211</f>
        <v>47800.3</v>
      </c>
      <c r="L211" s="11">
        <f>StdO_Customers_Residential!L211+StdO_Customers_Small_Commercial!L211+StdO_Customers_Lighting!L211</f>
        <v>53511.83</v>
      </c>
      <c r="M211" s="11">
        <f>StdO_Customers_Residential!M211+StdO_Customers_Small_Commercial!M211+StdO_Customers_Lighting!M211</f>
        <v>51236.12999999999</v>
      </c>
      <c r="N211" s="11">
        <f>StdO_Customers_Residential!N211+StdO_Customers_Small_Commercial!N211+StdO_Customers_Lighting!N211</f>
        <v>48656.04</v>
      </c>
      <c r="O211" s="11">
        <f>StdO_Customers_Residential!O211+StdO_Customers_Small_Commercial!O211+StdO_Customers_Lighting!O211</f>
        <v>47492.44</v>
      </c>
      <c r="P211" s="11">
        <f>StdO_Customers_Residential!P211+StdO_Customers_Small_Commercial!P211+StdO_Customers_Lighting!P211</f>
        <v>49382.520000000004</v>
      </c>
      <c r="Q211" s="11">
        <f>StdO_Customers_Residential!Q211+StdO_Customers_Small_Commercial!Q211+StdO_Customers_Lighting!Q211</f>
        <v>53512.1</v>
      </c>
      <c r="R211" s="11">
        <f>StdO_Customers_Residential!R211+StdO_Customers_Small_Commercial!R211+StdO_Customers_Lighting!R211</f>
        <v>65437.19</v>
      </c>
      <c r="S211" s="11">
        <f>StdO_Customers_Residential!S211+StdO_Customers_Small_Commercial!S211+StdO_Customers_Lighting!S211</f>
        <v>79705.119999999995</v>
      </c>
      <c r="T211" s="11">
        <f>StdO_Customers_Residential!T211+StdO_Customers_Small_Commercial!T211+StdO_Customers_Lighting!T211</f>
        <v>98188.1</v>
      </c>
      <c r="U211" s="11">
        <f>StdO_Customers_Residential!U211+StdO_Customers_Small_Commercial!U211+StdO_Customers_Lighting!U211</f>
        <v>109466.35999999999</v>
      </c>
      <c r="V211" s="11">
        <f>StdO_Customers_Residential!V211+StdO_Customers_Small_Commercial!V211+StdO_Customers_Lighting!V211</f>
        <v>112676.16</v>
      </c>
      <c r="W211" s="11">
        <f>StdO_Customers_Residential!W211+StdO_Customers_Small_Commercial!W211+StdO_Customers_Lighting!W211</f>
        <v>109953.06</v>
      </c>
      <c r="X211" s="11">
        <f>StdO_Customers_Residential!X211+StdO_Customers_Small_Commercial!X211+StdO_Customers_Lighting!X211</f>
        <v>96901.42</v>
      </c>
      <c r="Y211" s="11">
        <f>StdO_Customers_Residential!Y211+StdO_Customers_Small_Commercial!Y211+StdO_Customers_Lighting!Y211</f>
        <v>85510.14</v>
      </c>
      <c r="Z211" s="11">
        <f>StdO_Customers_Residential!Z211+StdO_Customers_Small_Commercial!Z211+StdO_Customers_Lighting!Z211</f>
        <v>0</v>
      </c>
      <c r="AA211" s="2">
        <f>IFERROR(INDEX('Holiday Schedule'!$D$3:$D$24,MATCH(Total_StdO_Customers!A211,'Holiday Schedule'!$C$3:$C$24,0)),0)</f>
        <v>0</v>
      </c>
      <c r="AB211" s="2">
        <f t="shared" si="24"/>
        <v>3</v>
      </c>
      <c r="AC211" s="2">
        <f t="shared" si="25"/>
        <v>1140572.6399999999</v>
      </c>
      <c r="AD211" s="5">
        <f t="shared" si="26"/>
        <v>552992.94999999995</v>
      </c>
      <c r="AE211" s="5">
        <f t="shared" si="27"/>
        <v>1693565.5899999999</v>
      </c>
      <c r="AG211" s="2">
        <f t="shared" si="28"/>
        <v>7</v>
      </c>
      <c r="AH211" s="2">
        <f t="shared" si="29"/>
        <v>2025</v>
      </c>
      <c r="AJ211" s="5">
        <f t="shared" si="30"/>
        <v>112676.16</v>
      </c>
      <c r="AK211" s="2">
        <f t="shared" si="31"/>
        <v>21</v>
      </c>
    </row>
    <row r="212" spans="1:37">
      <c r="A212" s="4">
        <v>45861</v>
      </c>
      <c r="B212" s="11">
        <f>StdO_Customers_Residential!B212+StdO_Customers_Small_Commercial!B212+StdO_Customers_Lighting!B212</f>
        <v>74501.180000000008</v>
      </c>
      <c r="C212" s="11">
        <f>StdO_Customers_Residential!C212+StdO_Customers_Small_Commercial!C212+StdO_Customers_Lighting!C212</f>
        <v>68380.44</v>
      </c>
      <c r="D212" s="11">
        <f>StdO_Customers_Residential!D212+StdO_Customers_Small_Commercial!D212+StdO_Customers_Lighting!D212</f>
        <v>63917.4</v>
      </c>
      <c r="E212" s="11">
        <f>StdO_Customers_Residential!E212+StdO_Customers_Small_Commercial!E212+StdO_Customers_Lighting!E212</f>
        <v>64038.27</v>
      </c>
      <c r="F212" s="11">
        <f>StdO_Customers_Residential!F212+StdO_Customers_Small_Commercial!F212+StdO_Customers_Lighting!F212</f>
        <v>66044.72</v>
      </c>
      <c r="G212" s="11">
        <f>StdO_Customers_Residential!G212+StdO_Customers_Small_Commercial!G212+StdO_Customers_Lighting!G212</f>
        <v>67312.210000000006</v>
      </c>
      <c r="H212" s="11">
        <f>StdO_Customers_Residential!H212+StdO_Customers_Small_Commercial!H212+StdO_Customers_Lighting!H212</f>
        <v>67169.95</v>
      </c>
      <c r="I212" s="11">
        <f>StdO_Customers_Residential!I212+StdO_Customers_Small_Commercial!I212+StdO_Customers_Lighting!I212</f>
        <v>64779.62</v>
      </c>
      <c r="J212" s="11">
        <f>StdO_Customers_Residential!J212+StdO_Customers_Small_Commercial!J212+StdO_Customers_Lighting!J212</f>
        <v>57595.47</v>
      </c>
      <c r="K212" s="11">
        <f>StdO_Customers_Residential!K212+StdO_Customers_Small_Commercial!K212+StdO_Customers_Lighting!K212</f>
        <v>50996.05</v>
      </c>
      <c r="L212" s="11">
        <f>StdO_Customers_Residential!L212+StdO_Customers_Small_Commercial!L212+StdO_Customers_Lighting!L212</f>
        <v>53396.49</v>
      </c>
      <c r="M212" s="11">
        <f>StdO_Customers_Residential!M212+StdO_Customers_Small_Commercial!M212+StdO_Customers_Lighting!M212</f>
        <v>53047.839999999997</v>
      </c>
      <c r="N212" s="11">
        <f>StdO_Customers_Residential!N212+StdO_Customers_Small_Commercial!N212+StdO_Customers_Lighting!N212</f>
        <v>58265.83</v>
      </c>
      <c r="O212" s="11">
        <f>StdO_Customers_Residential!O212+StdO_Customers_Small_Commercial!O212+StdO_Customers_Lighting!O212</f>
        <v>58666.67</v>
      </c>
      <c r="P212" s="11">
        <f>StdO_Customers_Residential!P212+StdO_Customers_Small_Commercial!P212+StdO_Customers_Lighting!P212</f>
        <v>59264.930000000008</v>
      </c>
      <c r="Q212" s="11">
        <f>StdO_Customers_Residential!Q212+StdO_Customers_Small_Commercial!Q212+StdO_Customers_Lighting!Q212</f>
        <v>62821.38</v>
      </c>
      <c r="R212" s="11">
        <f>StdO_Customers_Residential!R212+StdO_Customers_Small_Commercial!R212+StdO_Customers_Lighting!R212</f>
        <v>70194.649999999994</v>
      </c>
      <c r="S212" s="11">
        <f>StdO_Customers_Residential!S212+StdO_Customers_Small_Commercial!S212+StdO_Customers_Lighting!S212</f>
        <v>87684.85</v>
      </c>
      <c r="T212" s="11">
        <f>StdO_Customers_Residential!T212+StdO_Customers_Small_Commercial!T212+StdO_Customers_Lighting!T212</f>
        <v>102385.94</v>
      </c>
      <c r="U212" s="11">
        <f>StdO_Customers_Residential!U212+StdO_Customers_Small_Commercial!U212+StdO_Customers_Lighting!U212</f>
        <v>116469.51</v>
      </c>
      <c r="V212" s="11">
        <f>StdO_Customers_Residential!V212+StdO_Customers_Small_Commercial!V212+StdO_Customers_Lighting!V212</f>
        <v>119333.28999999998</v>
      </c>
      <c r="W212" s="11">
        <f>StdO_Customers_Residential!W212+StdO_Customers_Small_Commercial!W212+StdO_Customers_Lighting!W212</f>
        <v>117173.16</v>
      </c>
      <c r="X212" s="11">
        <f>StdO_Customers_Residential!X212+StdO_Customers_Small_Commercial!X212+StdO_Customers_Lighting!X212</f>
        <v>104212.33</v>
      </c>
      <c r="Y212" s="11">
        <f>StdO_Customers_Residential!Y212+StdO_Customers_Small_Commercial!Y212+StdO_Customers_Lighting!Y212</f>
        <v>90214</v>
      </c>
      <c r="Z212" s="11">
        <f>StdO_Customers_Residential!Z212+StdO_Customers_Small_Commercial!Z212+StdO_Customers_Lighting!Z212</f>
        <v>0</v>
      </c>
      <c r="AA212" s="2">
        <f>IFERROR(INDEX('Holiday Schedule'!$D$3:$D$24,MATCH(Total_StdO_Customers!A212,'Holiday Schedule'!$C$3:$C$24,0)),0)</f>
        <v>0</v>
      </c>
      <c r="AB212" s="2">
        <f t="shared" si="24"/>
        <v>4</v>
      </c>
      <c r="AC212" s="2">
        <f t="shared" si="25"/>
        <v>1236288.01</v>
      </c>
      <c r="AD212" s="5">
        <f t="shared" si="26"/>
        <v>561578.17000000016</v>
      </c>
      <c r="AE212" s="5">
        <f t="shared" si="27"/>
        <v>1797866.1800000002</v>
      </c>
      <c r="AG212" s="2">
        <f t="shared" si="28"/>
        <v>7</v>
      </c>
      <c r="AH212" s="2">
        <f t="shared" si="29"/>
        <v>2025</v>
      </c>
      <c r="AJ212" s="5">
        <f t="shared" si="30"/>
        <v>119333.28999999998</v>
      </c>
      <c r="AK212" s="2">
        <f t="shared" si="31"/>
        <v>21</v>
      </c>
    </row>
    <row r="213" spans="1:37">
      <c r="A213" s="4">
        <v>45862</v>
      </c>
      <c r="B213" s="11">
        <f>StdO_Customers_Residential!B213+StdO_Customers_Small_Commercial!B213+StdO_Customers_Lighting!B213</f>
        <v>79867.39</v>
      </c>
      <c r="C213" s="11">
        <f>StdO_Customers_Residential!C213+StdO_Customers_Small_Commercial!C213+StdO_Customers_Lighting!C213</f>
        <v>73250.45</v>
      </c>
      <c r="D213" s="11">
        <f>StdO_Customers_Residential!D213+StdO_Customers_Small_Commercial!D213+StdO_Customers_Lighting!D213</f>
        <v>69051.350000000006</v>
      </c>
      <c r="E213" s="11">
        <f>StdO_Customers_Residential!E213+StdO_Customers_Small_Commercial!E213+StdO_Customers_Lighting!E213</f>
        <v>68725.16</v>
      </c>
      <c r="F213" s="11">
        <f>StdO_Customers_Residential!F213+StdO_Customers_Small_Commercial!F213+StdO_Customers_Lighting!F213</f>
        <v>69920.679999999993</v>
      </c>
      <c r="G213" s="11">
        <f>StdO_Customers_Residential!G213+StdO_Customers_Small_Commercial!G213+StdO_Customers_Lighting!G213</f>
        <v>72203.31</v>
      </c>
      <c r="H213" s="11">
        <f>StdO_Customers_Residential!H213+StdO_Customers_Small_Commercial!H213+StdO_Customers_Lighting!H213</f>
        <v>76054.37999999999</v>
      </c>
      <c r="I213" s="11">
        <f>StdO_Customers_Residential!I213+StdO_Customers_Small_Commercial!I213+StdO_Customers_Lighting!I213</f>
        <v>76239.399999999994</v>
      </c>
      <c r="J213" s="11">
        <f>StdO_Customers_Residential!J213+StdO_Customers_Small_Commercial!J213+StdO_Customers_Lighting!J213</f>
        <v>67837.350000000006</v>
      </c>
      <c r="K213" s="11">
        <f>StdO_Customers_Residential!K213+StdO_Customers_Small_Commercial!K213+StdO_Customers_Lighting!K213</f>
        <v>60667.22</v>
      </c>
      <c r="L213" s="11">
        <f>StdO_Customers_Residential!L213+StdO_Customers_Small_Commercial!L213+StdO_Customers_Lighting!L213</f>
        <v>61647.95</v>
      </c>
      <c r="M213" s="11">
        <f>StdO_Customers_Residential!M213+StdO_Customers_Small_Commercial!M213+StdO_Customers_Lighting!M213</f>
        <v>63307.24</v>
      </c>
      <c r="N213" s="11">
        <f>StdO_Customers_Residential!N213+StdO_Customers_Small_Commercial!N213+StdO_Customers_Lighting!N213</f>
        <v>66994.210000000006</v>
      </c>
      <c r="O213" s="11">
        <f>StdO_Customers_Residential!O213+StdO_Customers_Small_Commercial!O213+StdO_Customers_Lighting!O213</f>
        <v>69215.22</v>
      </c>
      <c r="P213" s="11">
        <f>StdO_Customers_Residential!P213+StdO_Customers_Small_Commercial!P213+StdO_Customers_Lighting!P213</f>
        <v>70111.839999999997</v>
      </c>
      <c r="Q213" s="11">
        <f>StdO_Customers_Residential!Q213+StdO_Customers_Small_Commercial!Q213+StdO_Customers_Lighting!Q213</f>
        <v>86625.919999999998</v>
      </c>
      <c r="R213" s="11">
        <f>StdO_Customers_Residential!R213+StdO_Customers_Small_Commercial!R213+StdO_Customers_Lighting!R213</f>
        <v>94228.91</v>
      </c>
      <c r="S213" s="11">
        <f>StdO_Customers_Residential!S213+StdO_Customers_Small_Commercial!S213+StdO_Customers_Lighting!S213</f>
        <v>102151.03999999999</v>
      </c>
      <c r="T213" s="11">
        <f>StdO_Customers_Residential!T213+StdO_Customers_Small_Commercial!T213+StdO_Customers_Lighting!T213</f>
        <v>112596.55</v>
      </c>
      <c r="U213" s="11">
        <f>StdO_Customers_Residential!U213+StdO_Customers_Small_Commercial!U213+StdO_Customers_Lighting!U213</f>
        <v>124656.04</v>
      </c>
      <c r="V213" s="11">
        <f>StdO_Customers_Residential!V213+StdO_Customers_Small_Commercial!V213+StdO_Customers_Lighting!V213</f>
        <v>127933.93</v>
      </c>
      <c r="W213" s="11">
        <f>StdO_Customers_Residential!W213+StdO_Customers_Small_Commercial!W213+StdO_Customers_Lighting!W213</f>
        <v>123840.28</v>
      </c>
      <c r="X213" s="11">
        <f>StdO_Customers_Residential!X213+StdO_Customers_Small_Commercial!X213+StdO_Customers_Lighting!X213</f>
        <v>112193.69</v>
      </c>
      <c r="Y213" s="11">
        <f>StdO_Customers_Residential!Y213+StdO_Customers_Small_Commercial!Y213+StdO_Customers_Lighting!Y213</f>
        <v>99041.55</v>
      </c>
      <c r="Z213" s="11">
        <f>StdO_Customers_Residential!Z213+StdO_Customers_Small_Commercial!Z213+StdO_Customers_Lighting!Z213</f>
        <v>0</v>
      </c>
      <c r="AA213" s="2">
        <f>IFERROR(INDEX('Holiday Schedule'!$D$3:$D$24,MATCH(Total_StdO_Customers!A213,'Holiday Schedule'!$C$3:$C$24,0)),0)</f>
        <v>0</v>
      </c>
      <c r="AB213" s="2">
        <f t="shared" si="24"/>
        <v>5</v>
      </c>
      <c r="AC213" s="2">
        <f t="shared" si="25"/>
        <v>1420246.79</v>
      </c>
      <c r="AD213" s="5">
        <f t="shared" si="26"/>
        <v>608114.26999999979</v>
      </c>
      <c r="AE213" s="5">
        <f t="shared" si="27"/>
        <v>2028361.0599999998</v>
      </c>
      <c r="AG213" s="2">
        <f t="shared" si="28"/>
        <v>7</v>
      </c>
      <c r="AH213" s="2">
        <f t="shared" si="29"/>
        <v>2025</v>
      </c>
      <c r="AJ213" s="5">
        <f t="shared" si="30"/>
        <v>127933.93</v>
      </c>
      <c r="AK213" s="2">
        <f t="shared" si="31"/>
        <v>21</v>
      </c>
    </row>
    <row r="214" spans="1:37">
      <c r="A214" s="4">
        <v>45863</v>
      </c>
      <c r="B214" s="11">
        <f>StdO_Customers_Residential!B214+StdO_Customers_Small_Commercial!B214+StdO_Customers_Lighting!B214</f>
        <v>87757.83</v>
      </c>
      <c r="C214" s="11">
        <f>StdO_Customers_Residential!C214+StdO_Customers_Small_Commercial!C214+StdO_Customers_Lighting!C214</f>
        <v>80372.12</v>
      </c>
      <c r="D214" s="11">
        <f>StdO_Customers_Residential!D214+StdO_Customers_Small_Commercial!D214+StdO_Customers_Lighting!D214</f>
        <v>76711.33</v>
      </c>
      <c r="E214" s="11">
        <f>StdO_Customers_Residential!E214+StdO_Customers_Small_Commercial!E214+StdO_Customers_Lighting!E214</f>
        <v>74086.86</v>
      </c>
      <c r="F214" s="11">
        <f>StdO_Customers_Residential!F214+StdO_Customers_Small_Commercial!F214+StdO_Customers_Lighting!F214</f>
        <v>75716.09</v>
      </c>
      <c r="G214" s="11">
        <f>StdO_Customers_Residential!G214+StdO_Customers_Small_Commercial!G214+StdO_Customers_Lighting!G214</f>
        <v>77252.31</v>
      </c>
      <c r="H214" s="11">
        <f>StdO_Customers_Residential!H214+StdO_Customers_Small_Commercial!H214+StdO_Customers_Lighting!H214</f>
        <v>80531.839999999997</v>
      </c>
      <c r="I214" s="11">
        <f>StdO_Customers_Residential!I214+StdO_Customers_Small_Commercial!I214+StdO_Customers_Lighting!I214</f>
        <v>84264</v>
      </c>
      <c r="J214" s="11">
        <f>StdO_Customers_Residential!J214+StdO_Customers_Small_Commercial!J214+StdO_Customers_Lighting!J214</f>
        <v>87079.51999999999</v>
      </c>
      <c r="K214" s="11">
        <f>StdO_Customers_Residential!K214+StdO_Customers_Small_Commercial!K214+StdO_Customers_Lighting!K214</f>
        <v>78866.23000000001</v>
      </c>
      <c r="L214" s="11">
        <f>StdO_Customers_Residential!L214+StdO_Customers_Small_Commercial!L214+StdO_Customers_Lighting!L214</f>
        <v>86778.21</v>
      </c>
      <c r="M214" s="11">
        <f>StdO_Customers_Residential!M214+StdO_Customers_Small_Commercial!M214+StdO_Customers_Lighting!M214</f>
        <v>99590.99</v>
      </c>
      <c r="N214" s="11">
        <f>StdO_Customers_Residential!N214+StdO_Customers_Small_Commercial!N214+StdO_Customers_Lighting!N214</f>
        <v>97066.75</v>
      </c>
      <c r="O214" s="11">
        <f>StdO_Customers_Residential!O214+StdO_Customers_Small_Commercial!O214+StdO_Customers_Lighting!O214</f>
        <v>101959.83</v>
      </c>
      <c r="P214" s="11">
        <f>StdO_Customers_Residential!P214+StdO_Customers_Small_Commercial!P214+StdO_Customers_Lighting!P214</f>
        <v>90666.11</v>
      </c>
      <c r="Q214" s="11">
        <f>StdO_Customers_Residential!Q214+StdO_Customers_Small_Commercial!Q214+StdO_Customers_Lighting!Q214</f>
        <v>96287.96</v>
      </c>
      <c r="R214" s="11">
        <f>StdO_Customers_Residential!R214+StdO_Customers_Small_Commercial!R214+StdO_Customers_Lighting!R214</f>
        <v>99973.65</v>
      </c>
      <c r="S214" s="11">
        <f>StdO_Customers_Residential!S214+StdO_Customers_Small_Commercial!S214+StdO_Customers_Lighting!S214</f>
        <v>111315.52</v>
      </c>
      <c r="T214" s="11">
        <f>StdO_Customers_Residential!T214+StdO_Customers_Small_Commercial!T214+StdO_Customers_Lighting!T214</f>
        <v>114338.09</v>
      </c>
      <c r="U214" s="11">
        <f>StdO_Customers_Residential!U214+StdO_Customers_Small_Commercial!U214+StdO_Customers_Lighting!U214</f>
        <v>125464.25999999998</v>
      </c>
      <c r="V214" s="11">
        <f>StdO_Customers_Residential!V214+StdO_Customers_Small_Commercial!V214+StdO_Customers_Lighting!V214</f>
        <v>129175.01999999999</v>
      </c>
      <c r="W214" s="11">
        <f>StdO_Customers_Residential!W214+StdO_Customers_Small_Commercial!W214+StdO_Customers_Lighting!W214</f>
        <v>126386.20000000001</v>
      </c>
      <c r="X214" s="11">
        <f>StdO_Customers_Residential!X214+StdO_Customers_Small_Commercial!X214+StdO_Customers_Lighting!X214</f>
        <v>116409.53</v>
      </c>
      <c r="Y214" s="11">
        <f>StdO_Customers_Residential!Y214+StdO_Customers_Small_Commercial!Y214+StdO_Customers_Lighting!Y214</f>
        <v>99694.59</v>
      </c>
      <c r="Z214" s="11">
        <f>StdO_Customers_Residential!Z214+StdO_Customers_Small_Commercial!Z214+StdO_Customers_Lighting!Z214</f>
        <v>0</v>
      </c>
      <c r="AA214" s="2">
        <f>IFERROR(INDEX('Holiday Schedule'!$D$3:$D$24,MATCH(Total_StdO_Customers!A214,'Holiday Schedule'!$C$3:$C$24,0)),0)</f>
        <v>0</v>
      </c>
      <c r="AB214" s="2">
        <f t="shared" si="24"/>
        <v>6</v>
      </c>
      <c r="AC214" s="2">
        <f t="shared" si="25"/>
        <v>1645621.8699999999</v>
      </c>
      <c r="AD214" s="5">
        <f t="shared" si="26"/>
        <v>652122.97</v>
      </c>
      <c r="AE214" s="5">
        <f t="shared" si="27"/>
        <v>2297744.84</v>
      </c>
      <c r="AG214" s="2">
        <f t="shared" si="28"/>
        <v>7</v>
      </c>
      <c r="AH214" s="2">
        <f t="shared" si="29"/>
        <v>2025</v>
      </c>
      <c r="AJ214" s="5">
        <f t="shared" si="30"/>
        <v>129175.01999999999</v>
      </c>
      <c r="AK214" s="2">
        <f t="shared" si="31"/>
        <v>21</v>
      </c>
    </row>
    <row r="215" spans="1:37">
      <c r="A215" s="4">
        <v>45864</v>
      </c>
      <c r="B215" s="11">
        <f>StdO_Customers_Residential!B215+StdO_Customers_Small_Commercial!B215+StdO_Customers_Lighting!B215</f>
        <v>86159.06</v>
      </c>
      <c r="C215" s="11">
        <f>StdO_Customers_Residential!C215+StdO_Customers_Small_Commercial!C215+StdO_Customers_Lighting!C215</f>
        <v>77362.11</v>
      </c>
      <c r="D215" s="11">
        <f>StdO_Customers_Residential!D215+StdO_Customers_Small_Commercial!D215+StdO_Customers_Lighting!D215</f>
        <v>72454.240000000005</v>
      </c>
      <c r="E215" s="11">
        <f>StdO_Customers_Residential!E215+StdO_Customers_Small_Commercial!E215+StdO_Customers_Lighting!E215</f>
        <v>68785.64</v>
      </c>
      <c r="F215" s="11">
        <f>StdO_Customers_Residential!F215+StdO_Customers_Small_Commercial!F215+StdO_Customers_Lighting!F215</f>
        <v>70297.66</v>
      </c>
      <c r="G215" s="11">
        <f>StdO_Customers_Residential!G215+StdO_Customers_Small_Commercial!G215+StdO_Customers_Lighting!G215</f>
        <v>67342.98</v>
      </c>
      <c r="H215" s="11">
        <f>StdO_Customers_Residential!H215+StdO_Customers_Small_Commercial!H215+StdO_Customers_Lighting!H215</f>
        <v>65964.97</v>
      </c>
      <c r="I215" s="11">
        <f>StdO_Customers_Residential!I215+StdO_Customers_Small_Commercial!I215+StdO_Customers_Lighting!I215</f>
        <v>60348.17</v>
      </c>
      <c r="J215" s="11">
        <f>StdO_Customers_Residential!J215+StdO_Customers_Small_Commercial!J215+StdO_Customers_Lighting!J215</f>
        <v>48041.93</v>
      </c>
      <c r="K215" s="11">
        <f>StdO_Customers_Residential!K215+StdO_Customers_Small_Commercial!K215+StdO_Customers_Lighting!K215</f>
        <v>49893.68</v>
      </c>
      <c r="L215" s="11">
        <f>StdO_Customers_Residential!L215+StdO_Customers_Small_Commercial!L215+StdO_Customers_Lighting!L215</f>
        <v>52263.21</v>
      </c>
      <c r="M215" s="11">
        <f>StdO_Customers_Residential!M215+StdO_Customers_Small_Commercial!M215+StdO_Customers_Lighting!M215</f>
        <v>52628.639999999999</v>
      </c>
      <c r="N215" s="11">
        <f>StdO_Customers_Residential!N215+StdO_Customers_Small_Commercial!N215+StdO_Customers_Lighting!N215</f>
        <v>52403.28</v>
      </c>
      <c r="O215" s="11">
        <f>StdO_Customers_Residential!O215+StdO_Customers_Small_Commercial!O215+StdO_Customers_Lighting!O215</f>
        <v>54413.86</v>
      </c>
      <c r="P215" s="11">
        <f>StdO_Customers_Residential!P215+StdO_Customers_Small_Commercial!P215+StdO_Customers_Lighting!P215</f>
        <v>53968.13</v>
      </c>
      <c r="Q215" s="11">
        <f>StdO_Customers_Residential!Q215+StdO_Customers_Small_Commercial!Q215+StdO_Customers_Lighting!Q215</f>
        <v>59364.5</v>
      </c>
      <c r="R215" s="11">
        <f>StdO_Customers_Residential!R215+StdO_Customers_Small_Commercial!R215+StdO_Customers_Lighting!R215</f>
        <v>69834.559999999998</v>
      </c>
      <c r="S215" s="11">
        <f>StdO_Customers_Residential!S215+StdO_Customers_Small_Commercial!S215+StdO_Customers_Lighting!S215</f>
        <v>90846.24</v>
      </c>
      <c r="T215" s="11">
        <f>StdO_Customers_Residential!T215+StdO_Customers_Small_Commercial!T215+StdO_Customers_Lighting!T215</f>
        <v>107737.13</v>
      </c>
      <c r="U215" s="11">
        <f>StdO_Customers_Residential!U215+StdO_Customers_Small_Commercial!U215+StdO_Customers_Lighting!U215</f>
        <v>120698.87</v>
      </c>
      <c r="V215" s="11">
        <f>StdO_Customers_Residential!V215+StdO_Customers_Small_Commercial!V215+StdO_Customers_Lighting!V215</f>
        <v>120866.13</v>
      </c>
      <c r="W215" s="11">
        <f>StdO_Customers_Residential!W215+StdO_Customers_Small_Commercial!W215+StdO_Customers_Lighting!W215</f>
        <v>118419.83</v>
      </c>
      <c r="X215" s="11">
        <f>StdO_Customers_Residential!X215+StdO_Customers_Small_Commercial!X215+StdO_Customers_Lighting!X215</f>
        <v>106446.75</v>
      </c>
      <c r="Y215" s="11">
        <f>StdO_Customers_Residential!Y215+StdO_Customers_Small_Commercial!Y215+StdO_Customers_Lighting!Y215</f>
        <v>93276.77</v>
      </c>
      <c r="Z215" s="11">
        <f>StdO_Customers_Residential!Z215+StdO_Customers_Small_Commercial!Z215+StdO_Customers_Lighting!Z215</f>
        <v>0</v>
      </c>
      <c r="AA215" s="2">
        <f>IFERROR(INDEX('Holiday Schedule'!$D$3:$D$24,MATCH(Total_StdO_Customers!A215,'Holiday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1819818.3400000003</v>
      </c>
      <c r="AE215" s="5">
        <f t="shared" si="27"/>
        <v>1819818.3400000003</v>
      </c>
      <c r="AG215" s="2">
        <f t="shared" si="28"/>
        <v>7</v>
      </c>
      <c r="AH215" s="2">
        <f t="shared" si="29"/>
        <v>2025</v>
      </c>
      <c r="AJ215" s="5">
        <f t="shared" si="30"/>
        <v>120866.13</v>
      </c>
      <c r="AK215" s="2">
        <f t="shared" si="31"/>
        <v>21</v>
      </c>
    </row>
    <row r="216" spans="1:37">
      <c r="A216" s="4">
        <v>45865</v>
      </c>
      <c r="B216" s="11">
        <f>StdO_Customers_Residential!B216+StdO_Customers_Small_Commercial!B216+StdO_Customers_Lighting!B216</f>
        <v>81350.86</v>
      </c>
      <c r="C216" s="11">
        <f>StdO_Customers_Residential!C216+StdO_Customers_Small_Commercial!C216+StdO_Customers_Lighting!C216</f>
        <v>74030.13</v>
      </c>
      <c r="D216" s="11">
        <f>StdO_Customers_Residential!D216+StdO_Customers_Small_Commercial!D216+StdO_Customers_Lighting!D216</f>
        <v>68491.91</v>
      </c>
      <c r="E216" s="11">
        <f>StdO_Customers_Residential!E216+StdO_Customers_Small_Commercial!E216+StdO_Customers_Lighting!E216</f>
        <v>67218.960000000006</v>
      </c>
      <c r="F216" s="11">
        <f>StdO_Customers_Residential!F216+StdO_Customers_Small_Commercial!F216+StdO_Customers_Lighting!F216</f>
        <v>66713.38</v>
      </c>
      <c r="G216" s="11">
        <f>StdO_Customers_Residential!G216+StdO_Customers_Small_Commercial!G216+StdO_Customers_Lighting!G216</f>
        <v>65003.65</v>
      </c>
      <c r="H216" s="11">
        <f>StdO_Customers_Residential!H216+StdO_Customers_Small_Commercial!H216+StdO_Customers_Lighting!H216</f>
        <v>63178.119999999995</v>
      </c>
      <c r="I216" s="11">
        <f>StdO_Customers_Residential!I216+StdO_Customers_Small_Commercial!I216+StdO_Customers_Lighting!I216</f>
        <v>61258.84</v>
      </c>
      <c r="J216" s="11">
        <f>StdO_Customers_Residential!J216+StdO_Customers_Small_Commercial!J216+StdO_Customers_Lighting!J216</f>
        <v>54582.23</v>
      </c>
      <c r="K216" s="11">
        <f>StdO_Customers_Residential!K216+StdO_Customers_Small_Commercial!K216+StdO_Customers_Lighting!K216</f>
        <v>52836.97</v>
      </c>
      <c r="L216" s="11">
        <f>StdO_Customers_Residential!L216+StdO_Customers_Small_Commercial!L216+StdO_Customers_Lighting!L216</f>
        <v>57107.95</v>
      </c>
      <c r="M216" s="11">
        <f>StdO_Customers_Residential!M216+StdO_Customers_Small_Commercial!M216+StdO_Customers_Lighting!M216</f>
        <v>58875.11</v>
      </c>
      <c r="N216" s="11">
        <f>StdO_Customers_Residential!N216+StdO_Customers_Small_Commercial!N216+StdO_Customers_Lighting!N216</f>
        <v>61702.569999999992</v>
      </c>
      <c r="O216" s="11">
        <f>StdO_Customers_Residential!O216+StdO_Customers_Small_Commercial!O216+StdO_Customers_Lighting!O216</f>
        <v>72290.27</v>
      </c>
      <c r="P216" s="11">
        <f>StdO_Customers_Residential!P216+StdO_Customers_Small_Commercial!P216+StdO_Customers_Lighting!P216</f>
        <v>79887.509999999995</v>
      </c>
      <c r="Q216" s="11">
        <f>StdO_Customers_Residential!Q216+StdO_Customers_Small_Commercial!Q216+StdO_Customers_Lighting!Q216</f>
        <v>79494.62</v>
      </c>
      <c r="R216" s="11">
        <f>StdO_Customers_Residential!R216+StdO_Customers_Small_Commercial!R216+StdO_Customers_Lighting!R216</f>
        <v>86853.050000000017</v>
      </c>
      <c r="S216" s="11">
        <f>StdO_Customers_Residential!S216+StdO_Customers_Small_Commercial!S216+StdO_Customers_Lighting!S216</f>
        <v>95330.69</v>
      </c>
      <c r="T216" s="11">
        <f>StdO_Customers_Residential!T216+StdO_Customers_Small_Commercial!T216+StdO_Customers_Lighting!T216</f>
        <v>106306.58</v>
      </c>
      <c r="U216" s="11">
        <f>StdO_Customers_Residential!U216+StdO_Customers_Small_Commercial!U216+StdO_Customers_Lighting!U216</f>
        <v>117959.85</v>
      </c>
      <c r="V216" s="11">
        <f>StdO_Customers_Residential!V216+StdO_Customers_Small_Commercial!V216+StdO_Customers_Lighting!V216</f>
        <v>119569.17</v>
      </c>
      <c r="W216" s="11">
        <f>StdO_Customers_Residential!W216+StdO_Customers_Small_Commercial!W216+StdO_Customers_Lighting!W216</f>
        <v>115709.75</v>
      </c>
      <c r="X216" s="11">
        <f>StdO_Customers_Residential!X216+StdO_Customers_Small_Commercial!X216+StdO_Customers_Lighting!X216</f>
        <v>102803.55</v>
      </c>
      <c r="Y216" s="11">
        <f>StdO_Customers_Residential!Y216+StdO_Customers_Small_Commercial!Y216+StdO_Customers_Lighting!Y216</f>
        <v>89111.71</v>
      </c>
      <c r="Z216" s="11">
        <f>StdO_Customers_Residential!Z216+StdO_Customers_Small_Commercial!Z216+StdO_Customers_Lighting!Z216</f>
        <v>0</v>
      </c>
      <c r="AA216" s="2">
        <f>IFERROR(INDEX('Holiday Schedule'!$D$3:$D$24,MATCH(Total_StdO_Customers!A216,'Holiday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1897667.43</v>
      </c>
      <c r="AE216" s="5">
        <f t="shared" si="27"/>
        <v>1897667.43</v>
      </c>
      <c r="AG216" s="2">
        <f t="shared" si="28"/>
        <v>7</v>
      </c>
      <c r="AH216" s="2">
        <f t="shared" si="29"/>
        <v>2025</v>
      </c>
      <c r="AJ216" s="5">
        <f t="shared" si="30"/>
        <v>119569.17</v>
      </c>
      <c r="AK216" s="2">
        <f t="shared" si="31"/>
        <v>21</v>
      </c>
    </row>
    <row r="217" spans="1:37">
      <c r="A217" s="4">
        <v>45866</v>
      </c>
      <c r="B217" s="11">
        <f>StdO_Customers_Residential!B217+StdO_Customers_Small_Commercial!B217+StdO_Customers_Lighting!B217</f>
        <v>80335.88</v>
      </c>
      <c r="C217" s="11">
        <f>StdO_Customers_Residential!C217+StdO_Customers_Small_Commercial!C217+StdO_Customers_Lighting!C217</f>
        <v>72670.720000000001</v>
      </c>
      <c r="D217" s="11">
        <f>StdO_Customers_Residential!D217+StdO_Customers_Small_Commercial!D217+StdO_Customers_Lighting!D217</f>
        <v>68489.08</v>
      </c>
      <c r="E217" s="11">
        <f>StdO_Customers_Residential!E217+StdO_Customers_Small_Commercial!E217+StdO_Customers_Lighting!E217</f>
        <v>68436.240000000005</v>
      </c>
      <c r="F217" s="11">
        <f>StdO_Customers_Residential!F217+StdO_Customers_Small_Commercial!F217+StdO_Customers_Lighting!F217</f>
        <v>70705.16</v>
      </c>
      <c r="G217" s="11">
        <f>StdO_Customers_Residential!G217+StdO_Customers_Small_Commercial!G217+StdO_Customers_Lighting!G217</f>
        <v>74429.48</v>
      </c>
      <c r="H217" s="11">
        <f>StdO_Customers_Residential!H217+StdO_Customers_Small_Commercial!H217+StdO_Customers_Lighting!H217</f>
        <v>78883.14</v>
      </c>
      <c r="I217" s="11">
        <f>StdO_Customers_Residential!I217+StdO_Customers_Small_Commercial!I217+StdO_Customers_Lighting!I217</f>
        <v>86064.5</v>
      </c>
      <c r="J217" s="11">
        <f>StdO_Customers_Residential!J217+StdO_Customers_Small_Commercial!J217+StdO_Customers_Lighting!J217</f>
        <v>82204.38</v>
      </c>
      <c r="K217" s="11">
        <f>StdO_Customers_Residential!K217+StdO_Customers_Small_Commercial!K217+StdO_Customers_Lighting!K217</f>
        <v>66696.070000000007</v>
      </c>
      <c r="L217" s="11">
        <f>StdO_Customers_Residential!L217+StdO_Customers_Small_Commercial!L217+StdO_Customers_Lighting!L217</f>
        <v>64012.98</v>
      </c>
      <c r="M217" s="11">
        <f>StdO_Customers_Residential!M217+StdO_Customers_Small_Commercial!M217+StdO_Customers_Lighting!M217</f>
        <v>68380.100000000006</v>
      </c>
      <c r="N217" s="11">
        <f>StdO_Customers_Residential!N217+StdO_Customers_Small_Commercial!N217+StdO_Customers_Lighting!N217</f>
        <v>77313.53</v>
      </c>
      <c r="O217" s="11">
        <f>StdO_Customers_Residential!O217+StdO_Customers_Small_Commercial!O217+StdO_Customers_Lighting!O217</f>
        <v>77318.2</v>
      </c>
      <c r="P217" s="11">
        <f>StdO_Customers_Residential!P217+StdO_Customers_Small_Commercial!P217+StdO_Customers_Lighting!P217</f>
        <v>79158.92</v>
      </c>
      <c r="Q217" s="11">
        <f>StdO_Customers_Residential!Q217+StdO_Customers_Small_Commercial!Q217+StdO_Customers_Lighting!Q217</f>
        <v>82328.110000000015</v>
      </c>
      <c r="R217" s="11">
        <f>StdO_Customers_Residential!R217+StdO_Customers_Small_Commercial!R217+StdO_Customers_Lighting!R217</f>
        <v>92847.549999999988</v>
      </c>
      <c r="S217" s="11">
        <f>StdO_Customers_Residential!S217+StdO_Customers_Small_Commercial!S217+StdO_Customers_Lighting!S217</f>
        <v>106599.09</v>
      </c>
      <c r="T217" s="11">
        <f>StdO_Customers_Residential!T217+StdO_Customers_Small_Commercial!T217+StdO_Customers_Lighting!T217</f>
        <v>124657.41</v>
      </c>
      <c r="U217" s="11">
        <f>StdO_Customers_Residential!U217+StdO_Customers_Small_Commercial!U217+StdO_Customers_Lighting!U217</f>
        <v>135229.95000000001</v>
      </c>
      <c r="V217" s="11">
        <f>StdO_Customers_Residential!V217+StdO_Customers_Small_Commercial!V217+StdO_Customers_Lighting!V217</f>
        <v>139713.81</v>
      </c>
      <c r="W217" s="11">
        <f>StdO_Customers_Residential!W217+StdO_Customers_Small_Commercial!W217+StdO_Customers_Lighting!W217</f>
        <v>129501.36</v>
      </c>
      <c r="X217" s="11">
        <f>StdO_Customers_Residential!X217+StdO_Customers_Small_Commercial!X217+StdO_Customers_Lighting!X217</f>
        <v>115182.57</v>
      </c>
      <c r="Y217" s="11">
        <f>StdO_Customers_Residential!Y217+StdO_Customers_Small_Commercial!Y217+StdO_Customers_Lighting!Y217</f>
        <v>101247.76</v>
      </c>
      <c r="Z217" s="11">
        <f>StdO_Customers_Residential!Z217+StdO_Customers_Small_Commercial!Z217+StdO_Customers_Lighting!Z217</f>
        <v>0</v>
      </c>
      <c r="AA217" s="2">
        <f>IFERROR(INDEX('Holiday Schedule'!$D$3:$D$24,MATCH(Total_StdO_Customers!A217,'Holiday Schedule'!$C$3:$C$24,0)),0)</f>
        <v>0</v>
      </c>
      <c r="AB217" s="2">
        <f t="shared" si="24"/>
        <v>2</v>
      </c>
      <c r="AC217" s="2">
        <f t="shared" si="25"/>
        <v>1527208.5300000003</v>
      </c>
      <c r="AD217" s="5">
        <f t="shared" si="26"/>
        <v>615197.46</v>
      </c>
      <c r="AE217" s="5">
        <f t="shared" si="27"/>
        <v>2142405.9900000002</v>
      </c>
      <c r="AG217" s="2">
        <f t="shared" si="28"/>
        <v>7</v>
      </c>
      <c r="AH217" s="2">
        <f t="shared" si="29"/>
        <v>2025</v>
      </c>
      <c r="AJ217" s="5">
        <f t="shared" si="30"/>
        <v>139713.81</v>
      </c>
      <c r="AK217" s="2">
        <f t="shared" si="31"/>
        <v>21</v>
      </c>
    </row>
    <row r="218" spans="1:37">
      <c r="A218" s="4">
        <v>45867</v>
      </c>
      <c r="B218" s="11">
        <f>StdO_Customers_Residential!B218+StdO_Customers_Small_Commercial!B218+StdO_Customers_Lighting!B218</f>
        <v>88378.03</v>
      </c>
      <c r="C218" s="11">
        <f>StdO_Customers_Residential!C218+StdO_Customers_Small_Commercial!C218+StdO_Customers_Lighting!C218</f>
        <v>81481.61</v>
      </c>
      <c r="D218" s="11">
        <f>StdO_Customers_Residential!D218+StdO_Customers_Small_Commercial!D218+StdO_Customers_Lighting!D218</f>
        <v>76589.850000000006</v>
      </c>
      <c r="E218" s="11">
        <f>StdO_Customers_Residential!E218+StdO_Customers_Small_Commercial!E218+StdO_Customers_Lighting!E218</f>
        <v>74048.36</v>
      </c>
      <c r="F218" s="11">
        <f>StdO_Customers_Residential!F218+StdO_Customers_Small_Commercial!F218+StdO_Customers_Lighting!F218</f>
        <v>77398.87</v>
      </c>
      <c r="G218" s="11">
        <f>StdO_Customers_Residential!G218+StdO_Customers_Small_Commercial!G218+StdO_Customers_Lighting!G218</f>
        <v>79225.710000000006</v>
      </c>
      <c r="H218" s="11">
        <f>StdO_Customers_Residential!H218+StdO_Customers_Small_Commercial!H218+StdO_Customers_Lighting!H218</f>
        <v>79807.369999999981</v>
      </c>
      <c r="I218" s="11">
        <f>StdO_Customers_Residential!I218+StdO_Customers_Small_Commercial!I218+StdO_Customers_Lighting!I218</f>
        <v>79314.899999999994</v>
      </c>
      <c r="J218" s="11">
        <f>StdO_Customers_Residential!J218+StdO_Customers_Small_Commercial!J218+StdO_Customers_Lighting!J218</f>
        <v>75340.11</v>
      </c>
      <c r="K218" s="11">
        <f>StdO_Customers_Residential!K218+StdO_Customers_Small_Commercial!K218+StdO_Customers_Lighting!K218</f>
        <v>70231.839999999997</v>
      </c>
      <c r="L218" s="11">
        <f>StdO_Customers_Residential!L218+StdO_Customers_Small_Commercial!L218+StdO_Customers_Lighting!L218</f>
        <v>76179.25</v>
      </c>
      <c r="M218" s="11">
        <f>StdO_Customers_Residential!M218+StdO_Customers_Small_Commercial!M218+StdO_Customers_Lighting!M218</f>
        <v>79935.09</v>
      </c>
      <c r="N218" s="11">
        <f>StdO_Customers_Residential!N218+StdO_Customers_Small_Commercial!N218+StdO_Customers_Lighting!N218</f>
        <v>90054.960000000021</v>
      </c>
      <c r="O218" s="11">
        <f>StdO_Customers_Residential!O218+StdO_Customers_Small_Commercial!O218+StdO_Customers_Lighting!O218</f>
        <v>90279.62</v>
      </c>
      <c r="P218" s="11">
        <f>StdO_Customers_Residential!P218+StdO_Customers_Small_Commercial!P218+StdO_Customers_Lighting!P218</f>
        <v>91469.25</v>
      </c>
      <c r="Q218" s="11">
        <f>StdO_Customers_Residential!Q218+StdO_Customers_Small_Commercial!Q218+StdO_Customers_Lighting!Q218</f>
        <v>93306.75</v>
      </c>
      <c r="R218" s="11">
        <f>StdO_Customers_Residential!R218+StdO_Customers_Small_Commercial!R218+StdO_Customers_Lighting!R218</f>
        <v>99992.86</v>
      </c>
      <c r="S218" s="11">
        <f>StdO_Customers_Residential!S218+StdO_Customers_Small_Commercial!S218+StdO_Customers_Lighting!S218</f>
        <v>120025.27</v>
      </c>
      <c r="T218" s="11">
        <f>StdO_Customers_Residential!T218+StdO_Customers_Small_Commercial!T218+StdO_Customers_Lighting!T218</f>
        <v>135598.13</v>
      </c>
      <c r="U218" s="11">
        <f>StdO_Customers_Residential!U218+StdO_Customers_Small_Commercial!U218+StdO_Customers_Lighting!U218</f>
        <v>145965.89000000001</v>
      </c>
      <c r="V218" s="11">
        <f>StdO_Customers_Residential!V218+StdO_Customers_Small_Commercial!V218+StdO_Customers_Lighting!V218</f>
        <v>146863.76999999996</v>
      </c>
      <c r="W218" s="11">
        <f>StdO_Customers_Residential!W218+StdO_Customers_Small_Commercial!W218+StdO_Customers_Lighting!W218</f>
        <v>144684.68</v>
      </c>
      <c r="X218" s="11">
        <f>StdO_Customers_Residential!X218+StdO_Customers_Small_Commercial!X218+StdO_Customers_Lighting!X218</f>
        <v>125376.33</v>
      </c>
      <c r="Y218" s="11">
        <f>StdO_Customers_Residential!Y218+StdO_Customers_Small_Commercial!Y218+StdO_Customers_Lighting!Y218</f>
        <v>108804.81</v>
      </c>
      <c r="Z218" s="11">
        <f>StdO_Customers_Residential!Z218+StdO_Customers_Small_Commercial!Z218+StdO_Customers_Lighting!Z218</f>
        <v>0</v>
      </c>
      <c r="AA218" s="2">
        <f>IFERROR(INDEX('Holiday Schedule'!$D$3:$D$24,MATCH(Total_StdO_Customers!A218,'Holiday Schedule'!$C$3:$C$24,0)),0)</f>
        <v>0</v>
      </c>
      <c r="AB218" s="2">
        <f t="shared" si="24"/>
        <v>3</v>
      </c>
      <c r="AC218" s="2">
        <f t="shared" si="25"/>
        <v>1664618.7</v>
      </c>
      <c r="AD218" s="5">
        <f t="shared" si="26"/>
        <v>665734.6100000001</v>
      </c>
      <c r="AE218" s="5">
        <f t="shared" si="27"/>
        <v>2330353.31</v>
      </c>
      <c r="AG218" s="2">
        <f t="shared" si="28"/>
        <v>7</v>
      </c>
      <c r="AH218" s="2">
        <f t="shared" si="29"/>
        <v>2025</v>
      </c>
      <c r="AJ218" s="5">
        <f t="shared" si="30"/>
        <v>146863.76999999996</v>
      </c>
      <c r="AK218" s="2">
        <f t="shared" si="31"/>
        <v>21</v>
      </c>
    </row>
    <row r="219" spans="1:37">
      <c r="A219" s="4">
        <v>45868</v>
      </c>
      <c r="B219" s="11">
        <f>StdO_Customers_Residential!B219+StdO_Customers_Small_Commercial!B219+StdO_Customers_Lighting!B219</f>
        <v>95027.46</v>
      </c>
      <c r="C219" s="11">
        <f>StdO_Customers_Residential!C219+StdO_Customers_Small_Commercial!C219+StdO_Customers_Lighting!C219</f>
        <v>86578</v>
      </c>
      <c r="D219" s="11">
        <f>StdO_Customers_Residential!D219+StdO_Customers_Small_Commercial!D219+StdO_Customers_Lighting!D219</f>
        <v>80236.56</v>
      </c>
      <c r="E219" s="11">
        <f>StdO_Customers_Residential!E219+StdO_Customers_Small_Commercial!E219+StdO_Customers_Lighting!E219</f>
        <v>77322.960000000006</v>
      </c>
      <c r="F219" s="11">
        <f>StdO_Customers_Residential!F219+StdO_Customers_Small_Commercial!F219+StdO_Customers_Lighting!F219</f>
        <v>78427.12</v>
      </c>
      <c r="G219" s="11">
        <f>StdO_Customers_Residential!G219+StdO_Customers_Small_Commercial!G219+StdO_Customers_Lighting!G219</f>
        <v>80231.67</v>
      </c>
      <c r="H219" s="11">
        <f>StdO_Customers_Residential!H219+StdO_Customers_Small_Commercial!H219+StdO_Customers_Lighting!H219</f>
        <v>81221.5</v>
      </c>
      <c r="I219" s="11">
        <f>StdO_Customers_Residential!I219+StdO_Customers_Small_Commercial!I219+StdO_Customers_Lighting!I219</f>
        <v>83967.65</v>
      </c>
      <c r="J219" s="11">
        <f>StdO_Customers_Residential!J219+StdO_Customers_Small_Commercial!J219+StdO_Customers_Lighting!J219</f>
        <v>79928.37</v>
      </c>
      <c r="K219" s="11">
        <f>StdO_Customers_Residential!K219+StdO_Customers_Small_Commercial!K219+StdO_Customers_Lighting!K219</f>
        <v>75184.100000000006</v>
      </c>
      <c r="L219" s="11">
        <f>StdO_Customers_Residential!L219+StdO_Customers_Small_Commercial!L219+StdO_Customers_Lighting!L219</f>
        <v>74709.489999999991</v>
      </c>
      <c r="M219" s="11">
        <f>StdO_Customers_Residential!M219+StdO_Customers_Small_Commercial!M219+StdO_Customers_Lighting!M219</f>
        <v>73338.2</v>
      </c>
      <c r="N219" s="11">
        <f>StdO_Customers_Residential!N219+StdO_Customers_Small_Commercial!N219+StdO_Customers_Lighting!N219</f>
        <v>80000.02</v>
      </c>
      <c r="O219" s="11">
        <f>StdO_Customers_Residential!O219+StdO_Customers_Small_Commercial!O219+StdO_Customers_Lighting!O219</f>
        <v>82541.37</v>
      </c>
      <c r="P219" s="11">
        <f>StdO_Customers_Residential!P219+StdO_Customers_Small_Commercial!P219+StdO_Customers_Lighting!P219</f>
        <v>86366.29</v>
      </c>
      <c r="Q219" s="11">
        <f>StdO_Customers_Residential!Q219+StdO_Customers_Small_Commercial!Q219+StdO_Customers_Lighting!Q219</f>
        <v>94236</v>
      </c>
      <c r="R219" s="11">
        <f>StdO_Customers_Residential!R219+StdO_Customers_Small_Commercial!R219+StdO_Customers_Lighting!R219</f>
        <v>102140.71</v>
      </c>
      <c r="S219" s="11">
        <f>StdO_Customers_Residential!S219+StdO_Customers_Small_Commercial!S219+StdO_Customers_Lighting!S219</f>
        <v>116236.26</v>
      </c>
      <c r="T219" s="11">
        <f>StdO_Customers_Residential!T219+StdO_Customers_Small_Commercial!T219+StdO_Customers_Lighting!T219</f>
        <v>130466.54000000001</v>
      </c>
      <c r="U219" s="11">
        <f>StdO_Customers_Residential!U219+StdO_Customers_Small_Commercial!U219+StdO_Customers_Lighting!U219</f>
        <v>136683.51</v>
      </c>
      <c r="V219" s="11">
        <f>StdO_Customers_Residential!V219+StdO_Customers_Small_Commercial!V219+StdO_Customers_Lighting!V219</f>
        <v>134981.78</v>
      </c>
      <c r="W219" s="11">
        <f>StdO_Customers_Residential!W219+StdO_Customers_Small_Commercial!W219+StdO_Customers_Lighting!W219</f>
        <v>129406.66</v>
      </c>
      <c r="X219" s="11">
        <f>StdO_Customers_Residential!X219+StdO_Customers_Small_Commercial!X219+StdO_Customers_Lighting!X219</f>
        <v>117670.16</v>
      </c>
      <c r="Y219" s="11">
        <f>StdO_Customers_Residential!Y219+StdO_Customers_Small_Commercial!Y219+StdO_Customers_Lighting!Y219</f>
        <v>104544.83</v>
      </c>
      <c r="Z219" s="11">
        <f>StdO_Customers_Residential!Z219+StdO_Customers_Small_Commercial!Z219+StdO_Customers_Lighting!Z219</f>
        <v>0</v>
      </c>
      <c r="AA219" s="2">
        <f>IFERROR(INDEX('Holiday Schedule'!$D$3:$D$24,MATCH(Total_StdO_Customers!A219,'Holiday Schedule'!$C$3:$C$24,0)),0)</f>
        <v>0</v>
      </c>
      <c r="AB219" s="2">
        <f t="shared" si="24"/>
        <v>4</v>
      </c>
      <c r="AC219" s="2">
        <f t="shared" si="25"/>
        <v>1597857.1099999999</v>
      </c>
      <c r="AD219" s="5">
        <f t="shared" si="26"/>
        <v>683590.10000000009</v>
      </c>
      <c r="AE219" s="5">
        <f t="shared" si="27"/>
        <v>2281447.21</v>
      </c>
      <c r="AG219" s="2">
        <f t="shared" si="28"/>
        <v>7</v>
      </c>
      <c r="AH219" s="2">
        <f t="shared" si="29"/>
        <v>2025</v>
      </c>
      <c r="AJ219" s="5">
        <f t="shared" si="30"/>
        <v>136683.51</v>
      </c>
      <c r="AK219" s="2">
        <f t="shared" si="31"/>
        <v>20</v>
      </c>
    </row>
    <row r="220" spans="1:37">
      <c r="A220" s="4">
        <v>45869</v>
      </c>
      <c r="B220" s="11">
        <f>StdO_Customers_Residential!B220+StdO_Customers_Small_Commercial!B220+StdO_Customers_Lighting!B220</f>
        <v>93617.67</v>
      </c>
      <c r="C220" s="11">
        <f>StdO_Customers_Residential!C220+StdO_Customers_Small_Commercial!C220+StdO_Customers_Lighting!C220</f>
        <v>86906.5</v>
      </c>
      <c r="D220" s="11">
        <f>StdO_Customers_Residential!D220+StdO_Customers_Small_Commercial!D220+StdO_Customers_Lighting!D220</f>
        <v>82063.3</v>
      </c>
      <c r="E220" s="11">
        <f>StdO_Customers_Residential!E220+StdO_Customers_Small_Commercial!E220+StdO_Customers_Lighting!E220</f>
        <v>79988.990000000005</v>
      </c>
      <c r="F220" s="11">
        <f>StdO_Customers_Residential!F220+StdO_Customers_Small_Commercial!F220+StdO_Customers_Lighting!F220</f>
        <v>81956.210000000006</v>
      </c>
      <c r="G220" s="11">
        <f>StdO_Customers_Residential!G220+StdO_Customers_Small_Commercial!G220+StdO_Customers_Lighting!G220</f>
        <v>85467.8</v>
      </c>
      <c r="H220" s="11">
        <f>StdO_Customers_Residential!H220+StdO_Customers_Small_Commercial!H220+StdO_Customers_Lighting!H220</f>
        <v>89451.35</v>
      </c>
      <c r="I220" s="11">
        <f>StdO_Customers_Residential!I220+StdO_Customers_Small_Commercial!I220+StdO_Customers_Lighting!I220</f>
        <v>96507.24000000002</v>
      </c>
      <c r="J220" s="11">
        <f>StdO_Customers_Residential!J220+StdO_Customers_Small_Commercial!J220+StdO_Customers_Lighting!J220</f>
        <v>96331.69</v>
      </c>
      <c r="K220" s="11">
        <f>StdO_Customers_Residential!K220+StdO_Customers_Small_Commercial!K220+StdO_Customers_Lighting!K220</f>
        <v>85080.84</v>
      </c>
      <c r="L220" s="11">
        <f>StdO_Customers_Residential!L220+StdO_Customers_Small_Commercial!L220+StdO_Customers_Lighting!L220</f>
        <v>79508.53</v>
      </c>
      <c r="M220" s="11">
        <f>StdO_Customers_Residential!M220+StdO_Customers_Small_Commercial!M220+StdO_Customers_Lighting!M220</f>
        <v>78859.89</v>
      </c>
      <c r="N220" s="11">
        <f>StdO_Customers_Residential!N220+StdO_Customers_Small_Commercial!N220+StdO_Customers_Lighting!N220</f>
        <v>82351.350000000006</v>
      </c>
      <c r="O220" s="11">
        <f>StdO_Customers_Residential!O220+StdO_Customers_Small_Commercial!O220+StdO_Customers_Lighting!O220</f>
        <v>82558.570000000007</v>
      </c>
      <c r="P220" s="11">
        <f>StdO_Customers_Residential!P220+StdO_Customers_Small_Commercial!P220+StdO_Customers_Lighting!P220</f>
        <v>81676.22</v>
      </c>
      <c r="Q220" s="11">
        <f>StdO_Customers_Residential!Q220+StdO_Customers_Small_Commercial!Q220+StdO_Customers_Lighting!Q220</f>
        <v>84727.23</v>
      </c>
      <c r="R220" s="11">
        <f>StdO_Customers_Residential!R220+StdO_Customers_Small_Commercial!R220+StdO_Customers_Lighting!R220</f>
        <v>91843.16</v>
      </c>
      <c r="S220" s="11">
        <f>StdO_Customers_Residential!S220+StdO_Customers_Small_Commercial!S220+StdO_Customers_Lighting!S220</f>
        <v>105191.44</v>
      </c>
      <c r="T220" s="11">
        <f>StdO_Customers_Residential!T220+StdO_Customers_Small_Commercial!T220+StdO_Customers_Lighting!T220</f>
        <v>109389.29</v>
      </c>
      <c r="U220" s="11">
        <f>StdO_Customers_Residential!U220+StdO_Customers_Small_Commercial!U220+StdO_Customers_Lighting!U220</f>
        <v>114981.95</v>
      </c>
      <c r="V220" s="11">
        <f>StdO_Customers_Residential!V220+StdO_Customers_Small_Commercial!V220+StdO_Customers_Lighting!V220</f>
        <v>113409.60000000001</v>
      </c>
      <c r="W220" s="11">
        <f>StdO_Customers_Residential!W220+StdO_Customers_Small_Commercial!W220+StdO_Customers_Lighting!W220</f>
        <v>110546.7</v>
      </c>
      <c r="X220" s="11">
        <f>StdO_Customers_Residential!X220+StdO_Customers_Small_Commercial!X220+StdO_Customers_Lighting!X220</f>
        <v>100653.24</v>
      </c>
      <c r="Y220" s="11">
        <f>StdO_Customers_Residential!Y220+StdO_Customers_Small_Commercial!Y220+StdO_Customers_Lighting!Y220</f>
        <v>90321.71</v>
      </c>
      <c r="Z220" s="11">
        <f>StdO_Customers_Residential!Z220+StdO_Customers_Small_Commercial!Z220+StdO_Customers_Lighting!Z220</f>
        <v>0</v>
      </c>
      <c r="AA220" s="2">
        <f>IFERROR(INDEX('Holiday Schedule'!$D$3:$D$24,MATCH(Total_StdO_Customers!A220,'Holiday Schedule'!$C$3:$C$24,0)),0)</f>
        <v>0</v>
      </c>
      <c r="AB220" s="2">
        <f t="shared" si="24"/>
        <v>5</v>
      </c>
      <c r="AC220" s="2">
        <f t="shared" si="25"/>
        <v>1513616.9400000002</v>
      </c>
      <c r="AD220" s="5">
        <f t="shared" si="26"/>
        <v>689773.53</v>
      </c>
      <c r="AE220" s="5">
        <f t="shared" si="27"/>
        <v>2203390.4700000002</v>
      </c>
      <c r="AG220" s="2">
        <f t="shared" si="28"/>
        <v>7</v>
      </c>
      <c r="AH220" s="2">
        <f t="shared" si="29"/>
        <v>2025</v>
      </c>
      <c r="AJ220" s="5">
        <f t="shared" si="30"/>
        <v>114981.95</v>
      </c>
      <c r="AK220" s="2">
        <f t="shared" si="31"/>
        <v>20</v>
      </c>
    </row>
    <row r="221" spans="1:37">
      <c r="A221" s="4">
        <v>45870</v>
      </c>
      <c r="B221" s="11">
        <f>StdO_Customers_Residential!B221+StdO_Customers_Small_Commercial!B221+StdO_Customers_Lighting!B221</f>
        <v>76707.67</v>
      </c>
      <c r="C221" s="11">
        <f>StdO_Customers_Residential!C221+StdO_Customers_Small_Commercial!C221+StdO_Customers_Lighting!C221</f>
        <v>71744.98</v>
      </c>
      <c r="D221" s="11">
        <f>StdO_Customers_Residential!D221+StdO_Customers_Small_Commercial!D221+StdO_Customers_Lighting!D221</f>
        <v>69545.02</v>
      </c>
      <c r="E221" s="11">
        <f>StdO_Customers_Residential!E221+StdO_Customers_Small_Commercial!E221+StdO_Customers_Lighting!E221</f>
        <v>67705.16</v>
      </c>
      <c r="F221" s="11">
        <f>StdO_Customers_Residential!F221+StdO_Customers_Small_Commercial!F221+StdO_Customers_Lighting!F221</f>
        <v>69789.17</v>
      </c>
      <c r="G221" s="11">
        <f>StdO_Customers_Residential!G221+StdO_Customers_Small_Commercial!G221+StdO_Customers_Lighting!G221</f>
        <v>71878.03</v>
      </c>
      <c r="H221" s="11">
        <f>StdO_Customers_Residential!H221+StdO_Customers_Small_Commercial!H221+StdO_Customers_Lighting!H221</f>
        <v>73332.759999999995</v>
      </c>
      <c r="I221" s="11">
        <f>StdO_Customers_Residential!I221+StdO_Customers_Small_Commercial!I221+StdO_Customers_Lighting!I221</f>
        <v>67380.740000000005</v>
      </c>
      <c r="J221" s="11">
        <f>StdO_Customers_Residential!J221+StdO_Customers_Small_Commercial!J221+StdO_Customers_Lighting!J221</f>
        <v>57489.25</v>
      </c>
      <c r="K221" s="11">
        <f>StdO_Customers_Residential!K221+StdO_Customers_Small_Commercial!K221+StdO_Customers_Lighting!K221</f>
        <v>49111.94</v>
      </c>
      <c r="L221" s="11">
        <f>StdO_Customers_Residential!L221+StdO_Customers_Small_Commercial!L221+StdO_Customers_Lighting!L221</f>
        <v>49219.17</v>
      </c>
      <c r="M221" s="11">
        <f>StdO_Customers_Residential!M221+StdO_Customers_Small_Commercial!M221+StdO_Customers_Lighting!M221</f>
        <v>49238.76</v>
      </c>
      <c r="N221" s="11">
        <f>StdO_Customers_Residential!N221+StdO_Customers_Small_Commercial!N221+StdO_Customers_Lighting!N221</f>
        <v>53877.94</v>
      </c>
      <c r="O221" s="11">
        <f>StdO_Customers_Residential!O221+StdO_Customers_Small_Commercial!O221+StdO_Customers_Lighting!O221</f>
        <v>54216.43</v>
      </c>
      <c r="P221" s="11">
        <f>StdO_Customers_Residential!P221+StdO_Customers_Small_Commercial!P221+StdO_Customers_Lighting!P221</f>
        <v>54938.96</v>
      </c>
      <c r="Q221" s="11">
        <f>StdO_Customers_Residential!Q221+StdO_Customers_Small_Commercial!Q221+StdO_Customers_Lighting!Q221</f>
        <v>59066.14</v>
      </c>
      <c r="R221" s="11">
        <f>StdO_Customers_Residential!R221+StdO_Customers_Small_Commercial!R221+StdO_Customers_Lighting!R221</f>
        <v>66576.2</v>
      </c>
      <c r="S221" s="11">
        <f>StdO_Customers_Residential!S221+StdO_Customers_Small_Commercial!S221+StdO_Customers_Lighting!S221</f>
        <v>81670.509999999995</v>
      </c>
      <c r="T221" s="11">
        <f>StdO_Customers_Residential!T221+StdO_Customers_Small_Commercial!T221+StdO_Customers_Lighting!T221</f>
        <v>98696.41</v>
      </c>
      <c r="U221" s="11">
        <f>StdO_Customers_Residential!U221+StdO_Customers_Small_Commercial!U221+StdO_Customers_Lighting!U221</f>
        <v>109363.68</v>
      </c>
      <c r="V221" s="11">
        <f>StdO_Customers_Residential!V221+StdO_Customers_Small_Commercial!V221+StdO_Customers_Lighting!V221</f>
        <v>113201.5</v>
      </c>
      <c r="W221" s="11">
        <f>StdO_Customers_Residential!W221+StdO_Customers_Small_Commercial!W221+StdO_Customers_Lighting!W221</f>
        <v>108260.55</v>
      </c>
      <c r="X221" s="11">
        <f>StdO_Customers_Residential!X221+StdO_Customers_Small_Commercial!X221+StdO_Customers_Lighting!X221</f>
        <v>97295.69</v>
      </c>
      <c r="Y221" s="11">
        <f>StdO_Customers_Residential!Y221+StdO_Customers_Small_Commercial!Y221+StdO_Customers_Lighting!Y221</f>
        <v>86192.38</v>
      </c>
      <c r="Z221" s="11">
        <f>StdO_Customers_Residential!Z221+StdO_Customers_Small_Commercial!Z221+StdO_Customers_Lighting!Z221</f>
        <v>0</v>
      </c>
      <c r="AA221" s="2">
        <f>IFERROR(INDEX('Holiday Schedule'!$D$3:$D$24,MATCH(Total_StdO_Customers!A221,'Holiday Schedule'!$C$3:$C$24,0)),0)</f>
        <v>0</v>
      </c>
      <c r="AB221" s="2">
        <f t="shared" si="24"/>
        <v>6</v>
      </c>
      <c r="AC221" s="2">
        <f t="shared" si="25"/>
        <v>1169603.8700000001</v>
      </c>
      <c r="AD221" s="5">
        <f t="shared" si="26"/>
        <v>586895.16999999993</v>
      </c>
      <c r="AE221" s="5">
        <f t="shared" si="27"/>
        <v>1756499.04</v>
      </c>
      <c r="AG221" s="2">
        <f t="shared" si="28"/>
        <v>8</v>
      </c>
      <c r="AH221" s="2">
        <f t="shared" si="29"/>
        <v>2025</v>
      </c>
      <c r="AJ221" s="5">
        <f t="shared" si="30"/>
        <v>113201.5</v>
      </c>
      <c r="AK221" s="2">
        <f t="shared" si="31"/>
        <v>21</v>
      </c>
    </row>
    <row r="222" spans="1:37">
      <c r="A222" s="4">
        <v>45871</v>
      </c>
      <c r="B222" s="11">
        <f>StdO_Customers_Residential!B222+StdO_Customers_Small_Commercial!B222+StdO_Customers_Lighting!B222</f>
        <v>74341.820000000007</v>
      </c>
      <c r="C222" s="11">
        <f>StdO_Customers_Residential!C222+StdO_Customers_Small_Commercial!C222+StdO_Customers_Lighting!C222</f>
        <v>68362.89</v>
      </c>
      <c r="D222" s="11">
        <f>StdO_Customers_Residential!D222+StdO_Customers_Small_Commercial!D222+StdO_Customers_Lighting!D222</f>
        <v>65088.09</v>
      </c>
      <c r="E222" s="11">
        <f>StdO_Customers_Residential!E222+StdO_Customers_Small_Commercial!E222+StdO_Customers_Lighting!E222</f>
        <v>63515.98</v>
      </c>
      <c r="F222" s="11">
        <f>StdO_Customers_Residential!F222+StdO_Customers_Small_Commercial!F222+StdO_Customers_Lighting!F222</f>
        <v>62805.87</v>
      </c>
      <c r="G222" s="11">
        <f>StdO_Customers_Residential!G222+StdO_Customers_Small_Commercial!G222+StdO_Customers_Lighting!G222</f>
        <v>64082.37</v>
      </c>
      <c r="H222" s="11">
        <f>StdO_Customers_Residential!H222+StdO_Customers_Small_Commercial!H222+StdO_Customers_Lighting!H222</f>
        <v>63248.83</v>
      </c>
      <c r="I222" s="11">
        <f>StdO_Customers_Residential!I222+StdO_Customers_Small_Commercial!I222+StdO_Customers_Lighting!I222</f>
        <v>56463.759999999995</v>
      </c>
      <c r="J222" s="11">
        <f>StdO_Customers_Residential!J222+StdO_Customers_Small_Commercial!J222+StdO_Customers_Lighting!J222</f>
        <v>46616.800000000003</v>
      </c>
      <c r="K222" s="11">
        <f>StdO_Customers_Residential!K222+StdO_Customers_Small_Commercial!K222+StdO_Customers_Lighting!K222</f>
        <v>41743.339999999997</v>
      </c>
      <c r="L222" s="11">
        <f>StdO_Customers_Residential!L222+StdO_Customers_Small_Commercial!L222+StdO_Customers_Lighting!L222</f>
        <v>42154.92</v>
      </c>
      <c r="M222" s="11">
        <f>StdO_Customers_Residential!M222+StdO_Customers_Small_Commercial!M222+StdO_Customers_Lighting!M222</f>
        <v>42814.080000000002</v>
      </c>
      <c r="N222" s="11">
        <f>StdO_Customers_Residential!N222+StdO_Customers_Small_Commercial!N222+StdO_Customers_Lighting!N222</f>
        <v>44772.39</v>
      </c>
      <c r="O222" s="11">
        <f>StdO_Customers_Residential!O222+StdO_Customers_Small_Commercial!O222+StdO_Customers_Lighting!O222</f>
        <v>46651.360000000001</v>
      </c>
      <c r="P222" s="11">
        <f>StdO_Customers_Residential!P222+StdO_Customers_Small_Commercial!P222+StdO_Customers_Lighting!P222</f>
        <v>48552.75</v>
      </c>
      <c r="Q222" s="11">
        <f>StdO_Customers_Residential!Q222+StdO_Customers_Small_Commercial!Q222+StdO_Customers_Lighting!Q222</f>
        <v>50690.22</v>
      </c>
      <c r="R222" s="11">
        <f>StdO_Customers_Residential!R222+StdO_Customers_Small_Commercial!R222+StdO_Customers_Lighting!R222</f>
        <v>63792.82</v>
      </c>
      <c r="S222" s="11">
        <f>StdO_Customers_Residential!S222+StdO_Customers_Small_Commercial!S222+StdO_Customers_Lighting!S222</f>
        <v>81846.84</v>
      </c>
      <c r="T222" s="11">
        <f>StdO_Customers_Residential!T222+StdO_Customers_Small_Commercial!T222+StdO_Customers_Lighting!T222</f>
        <v>99850.17</v>
      </c>
      <c r="U222" s="11">
        <f>StdO_Customers_Residential!U222+StdO_Customers_Small_Commercial!U222+StdO_Customers_Lighting!U222</f>
        <v>109599.19</v>
      </c>
      <c r="V222" s="11">
        <f>StdO_Customers_Residential!V222+StdO_Customers_Small_Commercial!V222+StdO_Customers_Lighting!V222</f>
        <v>113160.44</v>
      </c>
      <c r="W222" s="11">
        <f>StdO_Customers_Residential!W222+StdO_Customers_Small_Commercial!W222+StdO_Customers_Lighting!W222</f>
        <v>107590.89</v>
      </c>
      <c r="X222" s="11">
        <f>StdO_Customers_Residential!X222+StdO_Customers_Small_Commercial!X222+StdO_Customers_Lighting!X222</f>
        <v>98107.19</v>
      </c>
      <c r="Y222" s="11">
        <f>StdO_Customers_Residential!Y222+StdO_Customers_Small_Commercial!Y222+StdO_Customers_Lighting!Y222</f>
        <v>87982.15</v>
      </c>
      <c r="Z222" s="11">
        <f>StdO_Customers_Residential!Z222+StdO_Customers_Small_Commercial!Z222+StdO_Customers_Lighting!Z222</f>
        <v>0</v>
      </c>
      <c r="AA222" s="2">
        <f>IFERROR(INDEX('Holiday Schedule'!$D$3:$D$24,MATCH(Total_StdO_Customers!A222,'Holiday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1643835.1599999995</v>
      </c>
      <c r="AE222" s="5">
        <f t="shared" si="27"/>
        <v>1643835.1599999995</v>
      </c>
      <c r="AG222" s="2">
        <f t="shared" si="28"/>
        <v>8</v>
      </c>
      <c r="AH222" s="2">
        <f t="shared" si="29"/>
        <v>2025</v>
      </c>
      <c r="AJ222" s="5">
        <f t="shared" si="30"/>
        <v>113160.44</v>
      </c>
      <c r="AK222" s="2">
        <f t="shared" si="31"/>
        <v>21</v>
      </c>
    </row>
    <row r="223" spans="1:37">
      <c r="A223" s="4">
        <v>45872</v>
      </c>
      <c r="B223" s="11">
        <f>StdO_Customers_Residential!B223+StdO_Customers_Small_Commercial!B223+StdO_Customers_Lighting!B223</f>
        <v>77010.39</v>
      </c>
      <c r="C223" s="11">
        <f>StdO_Customers_Residential!C223+StdO_Customers_Small_Commercial!C223+StdO_Customers_Lighting!C223</f>
        <v>71080.73</v>
      </c>
      <c r="D223" s="11">
        <f>StdO_Customers_Residential!D223+StdO_Customers_Small_Commercial!D223+StdO_Customers_Lighting!D223</f>
        <v>65929.81</v>
      </c>
      <c r="E223" s="11">
        <f>StdO_Customers_Residential!E223+StdO_Customers_Small_Commercial!E223+StdO_Customers_Lighting!E223</f>
        <v>64271.11</v>
      </c>
      <c r="F223" s="11">
        <f>StdO_Customers_Residential!F223+StdO_Customers_Small_Commercial!F223+StdO_Customers_Lighting!F223</f>
        <v>64778.33</v>
      </c>
      <c r="G223" s="11">
        <f>StdO_Customers_Residential!G223+StdO_Customers_Small_Commercial!G223+StdO_Customers_Lighting!G223</f>
        <v>64310.71</v>
      </c>
      <c r="H223" s="11">
        <f>StdO_Customers_Residential!H223+StdO_Customers_Small_Commercial!H223+StdO_Customers_Lighting!H223</f>
        <v>64335.26</v>
      </c>
      <c r="I223" s="11">
        <f>StdO_Customers_Residential!I223+StdO_Customers_Small_Commercial!I223+StdO_Customers_Lighting!I223</f>
        <v>61285.500000000007</v>
      </c>
      <c r="J223" s="11">
        <f>StdO_Customers_Residential!J223+StdO_Customers_Small_Commercial!J223+StdO_Customers_Lighting!J223</f>
        <v>56230.46</v>
      </c>
      <c r="K223" s="11">
        <f>StdO_Customers_Residential!K223+StdO_Customers_Small_Commercial!K223+StdO_Customers_Lighting!K223</f>
        <v>52169.41</v>
      </c>
      <c r="L223" s="11">
        <f>StdO_Customers_Residential!L223+StdO_Customers_Small_Commercial!L223+StdO_Customers_Lighting!L223</f>
        <v>51963.14</v>
      </c>
      <c r="M223" s="11">
        <f>StdO_Customers_Residential!M223+StdO_Customers_Small_Commercial!M223+StdO_Customers_Lighting!M223</f>
        <v>52352.160000000003</v>
      </c>
      <c r="N223" s="11">
        <f>StdO_Customers_Residential!N223+StdO_Customers_Small_Commercial!N223+StdO_Customers_Lighting!N223</f>
        <v>54228.06</v>
      </c>
      <c r="O223" s="11">
        <f>StdO_Customers_Residential!O223+StdO_Customers_Small_Commercial!O223+StdO_Customers_Lighting!O223</f>
        <v>57860.81</v>
      </c>
      <c r="P223" s="11">
        <f>StdO_Customers_Residential!P223+StdO_Customers_Small_Commercial!P223+StdO_Customers_Lighting!P223</f>
        <v>62680.82</v>
      </c>
      <c r="Q223" s="11">
        <f>StdO_Customers_Residential!Q223+StdO_Customers_Small_Commercial!Q223+StdO_Customers_Lighting!Q223</f>
        <v>74577.13</v>
      </c>
      <c r="R223" s="11">
        <f>StdO_Customers_Residential!R223+StdO_Customers_Small_Commercial!R223+StdO_Customers_Lighting!R223</f>
        <v>86072.87</v>
      </c>
      <c r="S223" s="11">
        <f>StdO_Customers_Residential!S223+StdO_Customers_Small_Commercial!S223+StdO_Customers_Lighting!S223</f>
        <v>100242.37</v>
      </c>
      <c r="T223" s="11">
        <f>StdO_Customers_Residential!T223+StdO_Customers_Small_Commercial!T223+StdO_Customers_Lighting!T223</f>
        <v>114248.24</v>
      </c>
      <c r="U223" s="11">
        <f>StdO_Customers_Residential!U223+StdO_Customers_Small_Commercial!U223+StdO_Customers_Lighting!U223</f>
        <v>121013.63</v>
      </c>
      <c r="V223" s="11">
        <f>StdO_Customers_Residential!V223+StdO_Customers_Small_Commercial!V223+StdO_Customers_Lighting!V223</f>
        <v>125215.01</v>
      </c>
      <c r="W223" s="11">
        <f>StdO_Customers_Residential!W223+StdO_Customers_Small_Commercial!W223+StdO_Customers_Lighting!W223</f>
        <v>115657.72</v>
      </c>
      <c r="X223" s="11">
        <f>StdO_Customers_Residential!X223+StdO_Customers_Small_Commercial!X223+StdO_Customers_Lighting!X223</f>
        <v>104409.78</v>
      </c>
      <c r="Y223" s="11">
        <f>StdO_Customers_Residential!Y223+StdO_Customers_Small_Commercial!Y223+StdO_Customers_Lighting!Y223</f>
        <v>89535.72</v>
      </c>
      <c r="Z223" s="11">
        <f>StdO_Customers_Residential!Z223+StdO_Customers_Small_Commercial!Z223+StdO_Customers_Lighting!Z223</f>
        <v>0</v>
      </c>
      <c r="AA223" s="2">
        <f>IFERROR(INDEX('Holiday Schedule'!$D$3:$D$24,MATCH(Total_StdO_Customers!A223,'Holiday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1851459.1700000004</v>
      </c>
      <c r="AE223" s="5">
        <f t="shared" si="27"/>
        <v>1851459.1700000004</v>
      </c>
      <c r="AG223" s="2">
        <f t="shared" si="28"/>
        <v>8</v>
      </c>
      <c r="AH223" s="2">
        <f t="shared" si="29"/>
        <v>2025</v>
      </c>
      <c r="AJ223" s="5">
        <f t="shared" si="30"/>
        <v>125215.01</v>
      </c>
      <c r="AK223" s="2">
        <f t="shared" si="31"/>
        <v>21</v>
      </c>
    </row>
    <row r="224" spans="1:37">
      <c r="A224" s="4">
        <v>45873</v>
      </c>
      <c r="B224" s="11">
        <f>StdO_Customers_Residential!B224+StdO_Customers_Small_Commercial!B224+StdO_Customers_Lighting!B224</f>
        <v>81329.13</v>
      </c>
      <c r="C224" s="11">
        <f>StdO_Customers_Residential!C224+StdO_Customers_Small_Commercial!C224+StdO_Customers_Lighting!C224</f>
        <v>72649.509999999995</v>
      </c>
      <c r="D224" s="11">
        <f>StdO_Customers_Residential!D224+StdO_Customers_Small_Commercial!D224+StdO_Customers_Lighting!D224</f>
        <v>70044.11</v>
      </c>
      <c r="E224" s="11">
        <f>StdO_Customers_Residential!E224+StdO_Customers_Small_Commercial!E224+StdO_Customers_Lighting!E224</f>
        <v>68208.25</v>
      </c>
      <c r="F224" s="11">
        <f>StdO_Customers_Residential!F224+StdO_Customers_Small_Commercial!F224+StdO_Customers_Lighting!F224</f>
        <v>70365.789999999994</v>
      </c>
      <c r="G224" s="11">
        <f>StdO_Customers_Residential!G224+StdO_Customers_Small_Commercial!G224+StdO_Customers_Lighting!G224</f>
        <v>73688.13</v>
      </c>
      <c r="H224" s="11">
        <f>StdO_Customers_Residential!H224+StdO_Customers_Small_Commercial!H224+StdO_Customers_Lighting!H224</f>
        <v>76606.27</v>
      </c>
      <c r="I224" s="11">
        <f>StdO_Customers_Residential!I224+StdO_Customers_Small_Commercial!I224+StdO_Customers_Lighting!I224</f>
        <v>76870.62</v>
      </c>
      <c r="J224" s="11">
        <f>StdO_Customers_Residential!J224+StdO_Customers_Small_Commercial!J224+StdO_Customers_Lighting!J224</f>
        <v>73282.649999999994</v>
      </c>
      <c r="K224" s="11">
        <f>StdO_Customers_Residential!K224+StdO_Customers_Small_Commercial!K224+StdO_Customers_Lighting!K224</f>
        <v>66374.890000000014</v>
      </c>
      <c r="L224" s="11">
        <f>StdO_Customers_Residential!L224+StdO_Customers_Small_Commercial!L224+StdO_Customers_Lighting!L224</f>
        <v>66719.17</v>
      </c>
      <c r="M224" s="11">
        <f>StdO_Customers_Residential!M224+StdO_Customers_Small_Commercial!M224+StdO_Customers_Lighting!M224</f>
        <v>66905.539999999994</v>
      </c>
      <c r="N224" s="11">
        <f>StdO_Customers_Residential!N224+StdO_Customers_Small_Commercial!N224+StdO_Customers_Lighting!N224</f>
        <v>72210.91</v>
      </c>
      <c r="O224" s="11">
        <f>StdO_Customers_Residential!O224+StdO_Customers_Small_Commercial!O224+StdO_Customers_Lighting!O224</f>
        <v>75251.239999999991</v>
      </c>
      <c r="P224" s="11">
        <f>StdO_Customers_Residential!P224+StdO_Customers_Small_Commercial!P224+StdO_Customers_Lighting!P224</f>
        <v>78982.61</v>
      </c>
      <c r="Q224" s="11">
        <f>StdO_Customers_Residential!Q224+StdO_Customers_Small_Commercial!Q224+StdO_Customers_Lighting!Q224</f>
        <v>88465.54</v>
      </c>
      <c r="R224" s="11">
        <f>StdO_Customers_Residential!R224+StdO_Customers_Small_Commercial!R224+StdO_Customers_Lighting!R224</f>
        <v>99589.24</v>
      </c>
      <c r="S224" s="11">
        <f>StdO_Customers_Residential!S224+StdO_Customers_Small_Commercial!S224+StdO_Customers_Lighting!S224</f>
        <v>112264.34</v>
      </c>
      <c r="T224" s="11">
        <f>StdO_Customers_Residential!T224+StdO_Customers_Small_Commercial!T224+StdO_Customers_Lighting!T224</f>
        <v>122860.83000000002</v>
      </c>
      <c r="U224" s="11">
        <f>StdO_Customers_Residential!U224+StdO_Customers_Small_Commercial!U224+StdO_Customers_Lighting!U224</f>
        <v>129576.97999999998</v>
      </c>
      <c r="V224" s="11">
        <f>StdO_Customers_Residential!V224+StdO_Customers_Small_Commercial!V224+StdO_Customers_Lighting!V224</f>
        <v>130638.37</v>
      </c>
      <c r="W224" s="11">
        <f>StdO_Customers_Residential!W224+StdO_Customers_Small_Commercial!W224+StdO_Customers_Lighting!W224</f>
        <v>123041.61</v>
      </c>
      <c r="X224" s="11">
        <f>StdO_Customers_Residential!X224+StdO_Customers_Small_Commercial!X224+StdO_Customers_Lighting!X224</f>
        <v>109809.74000000002</v>
      </c>
      <c r="Y224" s="11">
        <f>StdO_Customers_Residential!Y224+StdO_Customers_Small_Commercial!Y224+StdO_Customers_Lighting!Y224</f>
        <v>96540.2</v>
      </c>
      <c r="Z224" s="11">
        <f>StdO_Customers_Residential!Z224+StdO_Customers_Small_Commercial!Z224+StdO_Customers_Lighting!Z224</f>
        <v>0</v>
      </c>
      <c r="AA224" s="2">
        <f>IFERROR(INDEX('Holiday Schedule'!$D$3:$D$24,MATCH(Total_StdO_Customers!A224,'Holiday Schedule'!$C$3:$C$24,0)),0)</f>
        <v>0</v>
      </c>
      <c r="AB224" s="2">
        <f t="shared" si="24"/>
        <v>2</v>
      </c>
      <c r="AC224" s="2">
        <f t="shared" si="25"/>
        <v>1492844.2800000003</v>
      </c>
      <c r="AD224" s="5">
        <f t="shared" si="26"/>
        <v>609431.3900000006</v>
      </c>
      <c r="AE224" s="5">
        <f t="shared" si="27"/>
        <v>2102275.6700000009</v>
      </c>
      <c r="AG224" s="2">
        <f t="shared" si="28"/>
        <v>8</v>
      </c>
      <c r="AH224" s="2">
        <f t="shared" si="29"/>
        <v>2025</v>
      </c>
      <c r="AJ224" s="5">
        <f t="shared" si="30"/>
        <v>130638.37</v>
      </c>
      <c r="AK224" s="2">
        <f t="shared" si="31"/>
        <v>21</v>
      </c>
    </row>
    <row r="225" spans="1:37">
      <c r="A225" s="4">
        <v>45874</v>
      </c>
      <c r="B225" s="11">
        <f>StdO_Customers_Residential!B225+StdO_Customers_Small_Commercial!B225+StdO_Customers_Lighting!B225</f>
        <v>82794.53</v>
      </c>
      <c r="C225" s="11">
        <f>StdO_Customers_Residential!C225+StdO_Customers_Small_Commercial!C225+StdO_Customers_Lighting!C225</f>
        <v>73960.05</v>
      </c>
      <c r="D225" s="11">
        <f>StdO_Customers_Residential!D225+StdO_Customers_Small_Commercial!D225+StdO_Customers_Lighting!D225</f>
        <v>70810.75</v>
      </c>
      <c r="E225" s="11">
        <f>StdO_Customers_Residential!E225+StdO_Customers_Small_Commercial!E225+StdO_Customers_Lighting!E225</f>
        <v>68220.259999999995</v>
      </c>
      <c r="F225" s="11">
        <f>StdO_Customers_Residential!F225+StdO_Customers_Small_Commercial!F225+StdO_Customers_Lighting!F225</f>
        <v>69414.320000000007</v>
      </c>
      <c r="G225" s="11">
        <f>StdO_Customers_Residential!G225+StdO_Customers_Small_Commercial!G225+StdO_Customers_Lighting!G225</f>
        <v>71740.759999999995</v>
      </c>
      <c r="H225" s="11">
        <f>StdO_Customers_Residential!H225+StdO_Customers_Small_Commercial!H225+StdO_Customers_Lighting!H225</f>
        <v>73712.710000000006</v>
      </c>
      <c r="I225" s="11">
        <f>StdO_Customers_Residential!I225+StdO_Customers_Small_Commercial!I225+StdO_Customers_Lighting!I225</f>
        <v>71798.25</v>
      </c>
      <c r="J225" s="11">
        <f>StdO_Customers_Residential!J225+StdO_Customers_Small_Commercial!J225+StdO_Customers_Lighting!J225</f>
        <v>63663.01</v>
      </c>
      <c r="K225" s="11">
        <f>StdO_Customers_Residential!K225+StdO_Customers_Small_Commercial!K225+StdO_Customers_Lighting!K225</f>
        <v>53746.21</v>
      </c>
      <c r="L225" s="11">
        <f>StdO_Customers_Residential!L225+StdO_Customers_Small_Commercial!L225+StdO_Customers_Lighting!L225</f>
        <v>52078.85</v>
      </c>
      <c r="M225" s="11">
        <f>StdO_Customers_Residential!M225+StdO_Customers_Small_Commercial!M225+StdO_Customers_Lighting!M225</f>
        <v>49736.53</v>
      </c>
      <c r="N225" s="11">
        <f>StdO_Customers_Residential!N225+StdO_Customers_Small_Commercial!N225+StdO_Customers_Lighting!N225</f>
        <v>50017.68</v>
      </c>
      <c r="O225" s="11">
        <f>StdO_Customers_Residential!O225+StdO_Customers_Small_Commercial!O225+StdO_Customers_Lighting!O225</f>
        <v>52308.34</v>
      </c>
      <c r="P225" s="11">
        <f>StdO_Customers_Residential!P225+StdO_Customers_Small_Commercial!P225+StdO_Customers_Lighting!P225</f>
        <v>52092.56</v>
      </c>
      <c r="Q225" s="11">
        <f>StdO_Customers_Residential!Q225+StdO_Customers_Small_Commercial!Q225+StdO_Customers_Lighting!Q225</f>
        <v>55439.83</v>
      </c>
      <c r="R225" s="11">
        <f>StdO_Customers_Residential!R225+StdO_Customers_Small_Commercial!R225+StdO_Customers_Lighting!R225</f>
        <v>67114.789999999979</v>
      </c>
      <c r="S225" s="11">
        <f>StdO_Customers_Residential!S225+StdO_Customers_Small_Commercial!S225+StdO_Customers_Lighting!S225</f>
        <v>86524.160000000003</v>
      </c>
      <c r="T225" s="11">
        <f>StdO_Customers_Residential!T225+StdO_Customers_Small_Commercial!T225+StdO_Customers_Lighting!T225</f>
        <v>107823.24</v>
      </c>
      <c r="U225" s="11">
        <f>StdO_Customers_Residential!U225+StdO_Customers_Small_Commercial!U225+StdO_Customers_Lighting!U225</f>
        <v>115238.12</v>
      </c>
      <c r="V225" s="11">
        <f>StdO_Customers_Residential!V225+StdO_Customers_Small_Commercial!V225+StdO_Customers_Lighting!V225</f>
        <v>119177.76</v>
      </c>
      <c r="W225" s="11">
        <f>StdO_Customers_Residential!W225+StdO_Customers_Small_Commercial!W225+StdO_Customers_Lighting!W225</f>
        <v>110796.27</v>
      </c>
      <c r="X225" s="11">
        <f>StdO_Customers_Residential!X225+StdO_Customers_Small_Commercial!X225+StdO_Customers_Lighting!X225</f>
        <v>97187.63</v>
      </c>
      <c r="Y225" s="11">
        <f>StdO_Customers_Residential!Y225+StdO_Customers_Small_Commercial!Y225+StdO_Customers_Lighting!Y225</f>
        <v>85960.62</v>
      </c>
      <c r="Z225" s="11">
        <f>StdO_Customers_Residential!Z225+StdO_Customers_Small_Commercial!Z225+StdO_Customers_Lighting!Z225</f>
        <v>0</v>
      </c>
      <c r="AA225" s="2">
        <f>IFERROR(INDEX('Holiday Schedule'!$D$3:$D$24,MATCH(Total_StdO_Customers!A225,'Holiday Schedule'!$C$3:$C$24,0)),0)</f>
        <v>0</v>
      </c>
      <c r="AB225" s="2">
        <f t="shared" si="24"/>
        <v>3</v>
      </c>
      <c r="AC225" s="2">
        <f t="shared" si="25"/>
        <v>1204743.23</v>
      </c>
      <c r="AD225" s="5">
        <f t="shared" si="26"/>
        <v>596614</v>
      </c>
      <c r="AE225" s="5">
        <f t="shared" si="27"/>
        <v>1801357.23</v>
      </c>
      <c r="AG225" s="2">
        <f t="shared" si="28"/>
        <v>8</v>
      </c>
      <c r="AH225" s="2">
        <f t="shared" si="29"/>
        <v>2025</v>
      </c>
      <c r="AJ225" s="5">
        <f t="shared" si="30"/>
        <v>119177.76</v>
      </c>
      <c r="AK225" s="2">
        <f t="shared" si="31"/>
        <v>21</v>
      </c>
    </row>
    <row r="226" spans="1:37">
      <c r="A226" s="4">
        <v>45875</v>
      </c>
      <c r="B226" s="11">
        <f>StdO_Customers_Residential!B226+StdO_Customers_Small_Commercial!B226+StdO_Customers_Lighting!B226</f>
        <v>75836.22</v>
      </c>
      <c r="C226" s="11">
        <f>StdO_Customers_Residential!C226+StdO_Customers_Small_Commercial!C226+StdO_Customers_Lighting!C226</f>
        <v>68491.92</v>
      </c>
      <c r="D226" s="11">
        <f>StdO_Customers_Residential!D226+StdO_Customers_Small_Commercial!D226+StdO_Customers_Lighting!D226</f>
        <v>64473.91</v>
      </c>
      <c r="E226" s="11">
        <f>StdO_Customers_Residential!E226+StdO_Customers_Small_Commercial!E226+StdO_Customers_Lighting!E226</f>
        <v>63631.98</v>
      </c>
      <c r="F226" s="11">
        <f>StdO_Customers_Residential!F226+StdO_Customers_Small_Commercial!F226+StdO_Customers_Lighting!F226</f>
        <v>65391.89</v>
      </c>
      <c r="G226" s="11">
        <f>StdO_Customers_Residential!G226+StdO_Customers_Small_Commercial!G226+StdO_Customers_Lighting!G226</f>
        <v>66279.06</v>
      </c>
      <c r="H226" s="11">
        <f>StdO_Customers_Residential!H226+StdO_Customers_Small_Commercial!H226+StdO_Customers_Lighting!H226</f>
        <v>69025.66</v>
      </c>
      <c r="I226" s="11">
        <f>StdO_Customers_Residential!I226+StdO_Customers_Small_Commercial!I226+StdO_Customers_Lighting!I226</f>
        <v>64586.12</v>
      </c>
      <c r="J226" s="11">
        <f>StdO_Customers_Residential!J226+StdO_Customers_Small_Commercial!J226+StdO_Customers_Lighting!J226</f>
        <v>54157.43</v>
      </c>
      <c r="K226" s="11">
        <f>StdO_Customers_Residential!K226+StdO_Customers_Small_Commercial!K226+StdO_Customers_Lighting!K226</f>
        <v>48893.22</v>
      </c>
      <c r="L226" s="11">
        <f>StdO_Customers_Residential!L226+StdO_Customers_Small_Commercial!L226+StdO_Customers_Lighting!L226</f>
        <v>48422.98</v>
      </c>
      <c r="M226" s="11">
        <f>StdO_Customers_Residential!M226+StdO_Customers_Small_Commercial!M226+StdO_Customers_Lighting!M226</f>
        <v>51849.66</v>
      </c>
      <c r="N226" s="11">
        <f>StdO_Customers_Residential!N226+StdO_Customers_Small_Commercial!N226+StdO_Customers_Lighting!N226</f>
        <v>55974.710000000006</v>
      </c>
      <c r="O226" s="11">
        <f>StdO_Customers_Residential!O226+StdO_Customers_Small_Commercial!O226+StdO_Customers_Lighting!O226</f>
        <v>59474.68</v>
      </c>
      <c r="P226" s="11">
        <f>StdO_Customers_Residential!P226+StdO_Customers_Small_Commercial!P226+StdO_Customers_Lighting!P226</f>
        <v>55811.039999999994</v>
      </c>
      <c r="Q226" s="11">
        <f>StdO_Customers_Residential!Q226+StdO_Customers_Small_Commercial!Q226+StdO_Customers_Lighting!Q226</f>
        <v>60583.87000000001</v>
      </c>
      <c r="R226" s="11">
        <f>StdO_Customers_Residential!R226+StdO_Customers_Small_Commercial!R226+StdO_Customers_Lighting!R226</f>
        <v>70060.41</v>
      </c>
      <c r="S226" s="11">
        <f>StdO_Customers_Residential!S226+StdO_Customers_Small_Commercial!S226+StdO_Customers_Lighting!S226</f>
        <v>89400.829999999987</v>
      </c>
      <c r="T226" s="11">
        <f>StdO_Customers_Residential!T226+StdO_Customers_Small_Commercial!T226+StdO_Customers_Lighting!T226</f>
        <v>107753.07</v>
      </c>
      <c r="U226" s="11">
        <f>StdO_Customers_Residential!U226+StdO_Customers_Small_Commercial!U226+StdO_Customers_Lighting!U226</f>
        <v>116386.76</v>
      </c>
      <c r="V226" s="11">
        <f>StdO_Customers_Residential!V226+StdO_Customers_Small_Commercial!V226+StdO_Customers_Lighting!V226</f>
        <v>119367.13999999998</v>
      </c>
      <c r="W226" s="11">
        <f>StdO_Customers_Residential!W226+StdO_Customers_Small_Commercial!W226+StdO_Customers_Lighting!W226</f>
        <v>112659.18</v>
      </c>
      <c r="X226" s="11">
        <f>StdO_Customers_Residential!X226+StdO_Customers_Small_Commercial!X226+StdO_Customers_Lighting!X226</f>
        <v>98694.65</v>
      </c>
      <c r="Y226" s="11">
        <f>StdO_Customers_Residential!Y226+StdO_Customers_Small_Commercial!Y226+StdO_Customers_Lighting!Y226</f>
        <v>87304.59</v>
      </c>
      <c r="Z226" s="11">
        <f>StdO_Customers_Residential!Z226+StdO_Customers_Small_Commercial!Z226+StdO_Customers_Lighting!Z226</f>
        <v>0</v>
      </c>
      <c r="AA226" s="2">
        <f>IFERROR(INDEX('Holiday Schedule'!$D$3:$D$24,MATCH(Total_StdO_Customers!A226,'Holiday Schedule'!$C$3:$C$24,0)),0)</f>
        <v>0</v>
      </c>
      <c r="AB226" s="2">
        <f t="shared" si="24"/>
        <v>4</v>
      </c>
      <c r="AC226" s="2">
        <f t="shared" si="25"/>
        <v>1214075.75</v>
      </c>
      <c r="AD226" s="5">
        <f t="shared" si="26"/>
        <v>560435.23</v>
      </c>
      <c r="AE226" s="5">
        <f t="shared" si="27"/>
        <v>1774510.98</v>
      </c>
      <c r="AG226" s="2">
        <f t="shared" si="28"/>
        <v>8</v>
      </c>
      <c r="AH226" s="2">
        <f t="shared" si="29"/>
        <v>2025</v>
      </c>
      <c r="AJ226" s="5">
        <f t="shared" si="30"/>
        <v>119367.13999999998</v>
      </c>
      <c r="AK226" s="2">
        <f t="shared" si="31"/>
        <v>21</v>
      </c>
    </row>
    <row r="227" spans="1:37">
      <c r="A227" s="4">
        <v>45876</v>
      </c>
      <c r="B227" s="11">
        <f>StdO_Customers_Residential!B227+StdO_Customers_Small_Commercial!B227+StdO_Customers_Lighting!B227</f>
        <v>75685.56</v>
      </c>
      <c r="C227" s="11">
        <f>StdO_Customers_Residential!C227+StdO_Customers_Small_Commercial!C227+StdO_Customers_Lighting!C227</f>
        <v>69480.670000000013</v>
      </c>
      <c r="D227" s="11">
        <f>StdO_Customers_Residential!D227+StdO_Customers_Small_Commercial!D227+StdO_Customers_Lighting!D227</f>
        <v>66707.06</v>
      </c>
      <c r="E227" s="11">
        <f>StdO_Customers_Residential!E227+StdO_Customers_Small_Commercial!E227+StdO_Customers_Lighting!E227</f>
        <v>65010.06</v>
      </c>
      <c r="F227" s="11">
        <f>StdO_Customers_Residential!F227+StdO_Customers_Small_Commercial!F227+StdO_Customers_Lighting!F227</f>
        <v>66165.02</v>
      </c>
      <c r="G227" s="11">
        <f>StdO_Customers_Residential!G227+StdO_Customers_Small_Commercial!G227+StdO_Customers_Lighting!G227</f>
        <v>68037.05</v>
      </c>
      <c r="H227" s="11">
        <f>StdO_Customers_Residential!H227+StdO_Customers_Small_Commercial!H227+StdO_Customers_Lighting!H227</f>
        <v>71605.19</v>
      </c>
      <c r="I227" s="11">
        <f>StdO_Customers_Residential!I227+StdO_Customers_Small_Commercial!I227+StdO_Customers_Lighting!I227</f>
        <v>66385.460000000006</v>
      </c>
      <c r="J227" s="11">
        <f>StdO_Customers_Residential!J227+StdO_Customers_Small_Commercial!J227+StdO_Customers_Lighting!J227</f>
        <v>58581.479999999996</v>
      </c>
      <c r="K227" s="11">
        <f>StdO_Customers_Residential!K227+StdO_Customers_Small_Commercial!K227+StdO_Customers_Lighting!K227</f>
        <v>54249.9</v>
      </c>
      <c r="L227" s="11">
        <f>StdO_Customers_Residential!L227+StdO_Customers_Small_Commercial!L227+StdO_Customers_Lighting!L227</f>
        <v>55829.8</v>
      </c>
      <c r="M227" s="11">
        <f>StdO_Customers_Residential!M227+StdO_Customers_Small_Commercial!M227+StdO_Customers_Lighting!M227</f>
        <v>57374.83</v>
      </c>
      <c r="N227" s="11">
        <f>StdO_Customers_Residential!N227+StdO_Customers_Small_Commercial!N227+StdO_Customers_Lighting!N227</f>
        <v>57741.14</v>
      </c>
      <c r="O227" s="11">
        <f>StdO_Customers_Residential!O227+StdO_Customers_Small_Commercial!O227+StdO_Customers_Lighting!O227</f>
        <v>58969.42</v>
      </c>
      <c r="P227" s="11">
        <f>StdO_Customers_Residential!P227+StdO_Customers_Small_Commercial!P227+StdO_Customers_Lighting!P227</f>
        <v>58931.199999999997</v>
      </c>
      <c r="Q227" s="11">
        <f>StdO_Customers_Residential!Q227+StdO_Customers_Small_Commercial!Q227+StdO_Customers_Lighting!Q227</f>
        <v>65631.539999999994</v>
      </c>
      <c r="R227" s="11">
        <f>StdO_Customers_Residential!R227+StdO_Customers_Small_Commercial!R227+StdO_Customers_Lighting!R227</f>
        <v>75764.960000000006</v>
      </c>
      <c r="S227" s="11">
        <f>StdO_Customers_Residential!S227+StdO_Customers_Small_Commercial!S227+StdO_Customers_Lighting!S227</f>
        <v>95585.55</v>
      </c>
      <c r="T227" s="11">
        <f>StdO_Customers_Residential!T227+StdO_Customers_Small_Commercial!T227+StdO_Customers_Lighting!T227</f>
        <v>115580.33</v>
      </c>
      <c r="U227" s="11">
        <f>StdO_Customers_Residential!U227+StdO_Customers_Small_Commercial!U227+StdO_Customers_Lighting!U227</f>
        <v>124996.63</v>
      </c>
      <c r="V227" s="11">
        <f>StdO_Customers_Residential!V227+StdO_Customers_Small_Commercial!V227+StdO_Customers_Lighting!V227</f>
        <v>125915.63</v>
      </c>
      <c r="W227" s="11">
        <f>StdO_Customers_Residential!W227+StdO_Customers_Small_Commercial!W227+StdO_Customers_Lighting!W227</f>
        <v>118383.97</v>
      </c>
      <c r="X227" s="11">
        <f>StdO_Customers_Residential!X227+StdO_Customers_Small_Commercial!X227+StdO_Customers_Lighting!X227</f>
        <v>105910.09</v>
      </c>
      <c r="Y227" s="11">
        <f>StdO_Customers_Residential!Y227+StdO_Customers_Small_Commercial!Y227+StdO_Customers_Lighting!Y227</f>
        <v>90645.46</v>
      </c>
      <c r="Z227" s="11">
        <f>StdO_Customers_Residential!Z227+StdO_Customers_Small_Commercial!Z227+StdO_Customers_Lighting!Z227</f>
        <v>0</v>
      </c>
      <c r="AA227" s="2">
        <f>IFERROR(INDEX('Holiday Schedule'!$D$3:$D$24,MATCH(Total_StdO_Customers!A227,'Holiday Schedule'!$C$3:$C$24,0)),0)</f>
        <v>0</v>
      </c>
      <c r="AB227" s="2">
        <f t="shared" si="24"/>
        <v>5</v>
      </c>
      <c r="AC227" s="2">
        <f t="shared" si="25"/>
        <v>1295831.9300000002</v>
      </c>
      <c r="AD227" s="5">
        <f t="shared" si="26"/>
        <v>573336.06999999983</v>
      </c>
      <c r="AE227" s="5">
        <f t="shared" si="27"/>
        <v>1869168</v>
      </c>
      <c r="AG227" s="2">
        <f t="shared" si="28"/>
        <v>8</v>
      </c>
      <c r="AH227" s="2">
        <f t="shared" si="29"/>
        <v>2025</v>
      </c>
      <c r="AJ227" s="5">
        <f t="shared" si="30"/>
        <v>125915.63</v>
      </c>
      <c r="AK227" s="2">
        <f t="shared" si="31"/>
        <v>21</v>
      </c>
    </row>
    <row r="228" spans="1:37">
      <c r="A228" s="4">
        <v>45877</v>
      </c>
      <c r="B228" s="11">
        <f>StdO_Customers_Residential!B228+StdO_Customers_Small_Commercial!B228+StdO_Customers_Lighting!B228</f>
        <v>81005.84</v>
      </c>
      <c r="C228" s="11">
        <f>StdO_Customers_Residential!C228+StdO_Customers_Small_Commercial!C228+StdO_Customers_Lighting!C228</f>
        <v>72189.149999999994</v>
      </c>
      <c r="D228" s="11">
        <f>StdO_Customers_Residential!D228+StdO_Customers_Small_Commercial!D228+StdO_Customers_Lighting!D228</f>
        <v>68999.12</v>
      </c>
      <c r="E228" s="11">
        <f>StdO_Customers_Residential!E228+StdO_Customers_Small_Commercial!E228+StdO_Customers_Lighting!E228</f>
        <v>66545.25</v>
      </c>
      <c r="F228" s="11">
        <f>StdO_Customers_Residential!F228+StdO_Customers_Small_Commercial!F228+StdO_Customers_Lighting!F228</f>
        <v>67758.34</v>
      </c>
      <c r="G228" s="11">
        <f>StdO_Customers_Residential!G228+StdO_Customers_Small_Commercial!G228+StdO_Customers_Lighting!G228</f>
        <v>70211.570000000007</v>
      </c>
      <c r="H228" s="11">
        <f>StdO_Customers_Residential!H228+StdO_Customers_Small_Commercial!H228+StdO_Customers_Lighting!H228</f>
        <v>72756.12</v>
      </c>
      <c r="I228" s="11">
        <f>StdO_Customers_Residential!I228+StdO_Customers_Small_Commercial!I228+StdO_Customers_Lighting!I228</f>
        <v>68214.61</v>
      </c>
      <c r="J228" s="11">
        <f>StdO_Customers_Residential!J228+StdO_Customers_Small_Commercial!J228+StdO_Customers_Lighting!J228</f>
        <v>60483.63</v>
      </c>
      <c r="K228" s="11">
        <f>StdO_Customers_Residential!K228+StdO_Customers_Small_Commercial!K228+StdO_Customers_Lighting!K228</f>
        <v>55003.59</v>
      </c>
      <c r="L228" s="11">
        <f>StdO_Customers_Residential!L228+StdO_Customers_Small_Commercial!L228+StdO_Customers_Lighting!L228</f>
        <v>58667.88</v>
      </c>
      <c r="M228" s="11">
        <f>StdO_Customers_Residential!M228+StdO_Customers_Small_Commercial!M228+StdO_Customers_Lighting!M228</f>
        <v>59641.29</v>
      </c>
      <c r="N228" s="11">
        <f>StdO_Customers_Residential!N228+StdO_Customers_Small_Commercial!N228+StdO_Customers_Lighting!N228</f>
        <v>62638.48</v>
      </c>
      <c r="O228" s="11">
        <f>StdO_Customers_Residential!O228+StdO_Customers_Small_Commercial!O228+StdO_Customers_Lighting!O228</f>
        <v>66919.759999999995</v>
      </c>
      <c r="P228" s="11">
        <f>StdO_Customers_Residential!P228+StdO_Customers_Small_Commercial!P228+StdO_Customers_Lighting!P228</f>
        <v>70049.100000000006</v>
      </c>
      <c r="Q228" s="11">
        <f>StdO_Customers_Residential!Q228+StdO_Customers_Small_Commercial!Q228+StdO_Customers_Lighting!Q228</f>
        <v>73316.350000000006</v>
      </c>
      <c r="R228" s="11">
        <f>StdO_Customers_Residential!R228+StdO_Customers_Small_Commercial!R228+StdO_Customers_Lighting!R228</f>
        <v>84038.53</v>
      </c>
      <c r="S228" s="11">
        <f>StdO_Customers_Residential!S228+StdO_Customers_Small_Commercial!S228+StdO_Customers_Lighting!S228</f>
        <v>97934.38</v>
      </c>
      <c r="T228" s="11">
        <f>StdO_Customers_Residential!T228+StdO_Customers_Small_Commercial!T228+StdO_Customers_Lighting!T228</f>
        <v>111806.32</v>
      </c>
      <c r="U228" s="11">
        <f>StdO_Customers_Residential!U228+StdO_Customers_Small_Commercial!U228+StdO_Customers_Lighting!U228</f>
        <v>121270.36</v>
      </c>
      <c r="V228" s="11">
        <f>StdO_Customers_Residential!V228+StdO_Customers_Small_Commercial!V228+StdO_Customers_Lighting!V228</f>
        <v>122788.55</v>
      </c>
      <c r="W228" s="11">
        <f>StdO_Customers_Residential!W228+StdO_Customers_Small_Commercial!W228+StdO_Customers_Lighting!W228</f>
        <v>116937.69</v>
      </c>
      <c r="X228" s="11">
        <f>StdO_Customers_Residential!X228+StdO_Customers_Small_Commercial!X228+StdO_Customers_Lighting!X228</f>
        <v>103939.6</v>
      </c>
      <c r="Y228" s="11">
        <f>StdO_Customers_Residential!Y228+StdO_Customers_Small_Commercial!Y228+StdO_Customers_Lighting!Y228</f>
        <v>91952.33</v>
      </c>
      <c r="Z228" s="11">
        <f>StdO_Customers_Residential!Z228+StdO_Customers_Small_Commercial!Z228+StdO_Customers_Lighting!Z228</f>
        <v>0</v>
      </c>
      <c r="AA228" s="2">
        <f>IFERROR(INDEX('Holiday Schedule'!$D$3:$D$24,MATCH(Total_StdO_Customers!A228,'Holiday Schedule'!$C$3:$C$24,0)),0)</f>
        <v>0</v>
      </c>
      <c r="AB228" s="2">
        <f t="shared" si="24"/>
        <v>6</v>
      </c>
      <c r="AC228" s="2">
        <f t="shared" si="25"/>
        <v>1333650.1199999999</v>
      </c>
      <c r="AD228" s="5">
        <f t="shared" si="26"/>
        <v>591417.72000000067</v>
      </c>
      <c r="AE228" s="5">
        <f t="shared" si="27"/>
        <v>1925067.8400000005</v>
      </c>
      <c r="AG228" s="2">
        <f t="shared" si="28"/>
        <v>8</v>
      </c>
      <c r="AH228" s="2">
        <f t="shared" si="29"/>
        <v>2025</v>
      </c>
      <c r="AJ228" s="5">
        <f t="shared" si="30"/>
        <v>122788.55</v>
      </c>
      <c r="AK228" s="2">
        <f t="shared" si="31"/>
        <v>21</v>
      </c>
    </row>
    <row r="229" spans="1:37">
      <c r="A229" s="4">
        <v>45878</v>
      </c>
      <c r="B229" s="11">
        <f>StdO_Customers_Residential!B229+StdO_Customers_Small_Commercial!B229+StdO_Customers_Lighting!B229</f>
        <v>79430.58</v>
      </c>
      <c r="C229" s="11">
        <f>StdO_Customers_Residential!C229+StdO_Customers_Small_Commercial!C229+StdO_Customers_Lighting!C229</f>
        <v>72710.490000000005</v>
      </c>
      <c r="D229" s="11">
        <f>StdO_Customers_Residential!D229+StdO_Customers_Small_Commercial!D229+StdO_Customers_Lighting!D229</f>
        <v>68142.570000000007</v>
      </c>
      <c r="E229" s="11">
        <f>StdO_Customers_Residential!E229+StdO_Customers_Small_Commercial!E229+StdO_Customers_Lighting!E229</f>
        <v>66577.210000000006</v>
      </c>
      <c r="F229" s="11">
        <f>StdO_Customers_Residential!F229+StdO_Customers_Small_Commercial!F229+StdO_Customers_Lighting!F229</f>
        <v>66830.59</v>
      </c>
      <c r="G229" s="11">
        <f>StdO_Customers_Residential!G229+StdO_Customers_Small_Commercial!G229+StdO_Customers_Lighting!G229</f>
        <v>67252.2</v>
      </c>
      <c r="H229" s="11">
        <f>StdO_Customers_Residential!H229+StdO_Customers_Small_Commercial!H229+StdO_Customers_Lighting!H229</f>
        <v>66741.699999999983</v>
      </c>
      <c r="I229" s="11">
        <f>StdO_Customers_Residential!I229+StdO_Customers_Small_Commercial!I229+StdO_Customers_Lighting!I229</f>
        <v>62923.899999999994</v>
      </c>
      <c r="J229" s="11">
        <f>StdO_Customers_Residential!J229+StdO_Customers_Small_Commercial!J229+StdO_Customers_Lighting!J229</f>
        <v>53808.37000000001</v>
      </c>
      <c r="K229" s="11">
        <f>StdO_Customers_Residential!K229+StdO_Customers_Small_Commercial!K229+StdO_Customers_Lighting!K229</f>
        <v>48702.81</v>
      </c>
      <c r="L229" s="11">
        <f>StdO_Customers_Residential!L229+StdO_Customers_Small_Commercial!L229+StdO_Customers_Lighting!L229</f>
        <v>48420.73</v>
      </c>
      <c r="M229" s="11">
        <f>StdO_Customers_Residential!M229+StdO_Customers_Small_Commercial!M229+StdO_Customers_Lighting!M229</f>
        <v>49451.44</v>
      </c>
      <c r="N229" s="11">
        <f>StdO_Customers_Residential!N229+StdO_Customers_Small_Commercial!N229+StdO_Customers_Lighting!N229</f>
        <v>49300.09</v>
      </c>
      <c r="O229" s="11">
        <f>StdO_Customers_Residential!O229+StdO_Customers_Small_Commercial!O229+StdO_Customers_Lighting!O229</f>
        <v>51796.770000000004</v>
      </c>
      <c r="P229" s="11">
        <f>StdO_Customers_Residential!P229+StdO_Customers_Small_Commercial!P229+StdO_Customers_Lighting!P229</f>
        <v>53699.490000000005</v>
      </c>
      <c r="Q229" s="11">
        <f>StdO_Customers_Residential!Q229+StdO_Customers_Small_Commercial!Q229+StdO_Customers_Lighting!Q229</f>
        <v>58745.1</v>
      </c>
      <c r="R229" s="11">
        <f>StdO_Customers_Residential!R229+StdO_Customers_Small_Commercial!R229+StdO_Customers_Lighting!R229</f>
        <v>68602.429999999993</v>
      </c>
      <c r="S229" s="11">
        <f>StdO_Customers_Residential!S229+StdO_Customers_Small_Commercial!S229+StdO_Customers_Lighting!S229</f>
        <v>87751.88</v>
      </c>
      <c r="T229" s="11">
        <f>StdO_Customers_Residential!T229+StdO_Customers_Small_Commercial!T229+StdO_Customers_Lighting!T229</f>
        <v>106171.32</v>
      </c>
      <c r="U229" s="11">
        <f>StdO_Customers_Residential!U229+StdO_Customers_Small_Commercial!U229+StdO_Customers_Lighting!U229</f>
        <v>113740.59</v>
      </c>
      <c r="V229" s="11">
        <f>StdO_Customers_Residential!V229+StdO_Customers_Small_Commercial!V229+StdO_Customers_Lighting!V229</f>
        <v>115433.69</v>
      </c>
      <c r="W229" s="11">
        <f>StdO_Customers_Residential!W229+StdO_Customers_Small_Commercial!W229+StdO_Customers_Lighting!W229</f>
        <v>110311.59999999999</v>
      </c>
      <c r="X229" s="11">
        <f>StdO_Customers_Residential!X229+StdO_Customers_Small_Commercial!X229+StdO_Customers_Lighting!X229</f>
        <v>99519.42</v>
      </c>
      <c r="Y229" s="11">
        <f>StdO_Customers_Residential!Y229+StdO_Customers_Small_Commercial!Y229+StdO_Customers_Lighting!Y229</f>
        <v>88242.35</v>
      </c>
      <c r="Z229" s="11">
        <f>StdO_Customers_Residential!Z229+StdO_Customers_Small_Commercial!Z229+StdO_Customers_Lighting!Z229</f>
        <v>0</v>
      </c>
      <c r="AA229" s="2">
        <f>IFERROR(INDEX('Holiday Schedule'!$D$3:$D$24,MATCH(Total_StdO_Customers!A229,'Holiday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1754307.3200000003</v>
      </c>
      <c r="AE229" s="5">
        <f t="shared" si="27"/>
        <v>1754307.3200000003</v>
      </c>
      <c r="AG229" s="2">
        <f t="shared" si="28"/>
        <v>8</v>
      </c>
      <c r="AH229" s="2">
        <f t="shared" si="29"/>
        <v>2025</v>
      </c>
      <c r="AJ229" s="5">
        <f t="shared" si="30"/>
        <v>115433.69</v>
      </c>
      <c r="AK229" s="2">
        <f t="shared" si="31"/>
        <v>21</v>
      </c>
    </row>
    <row r="230" spans="1:37">
      <c r="A230" s="4">
        <v>45879</v>
      </c>
      <c r="B230" s="11">
        <f>StdO_Customers_Residential!B230+StdO_Customers_Small_Commercial!B230+StdO_Customers_Lighting!B230</f>
        <v>76899.289999999994</v>
      </c>
      <c r="C230" s="11">
        <f>StdO_Customers_Residential!C230+StdO_Customers_Small_Commercial!C230+StdO_Customers_Lighting!C230</f>
        <v>71891.210000000006</v>
      </c>
      <c r="D230" s="11">
        <f>StdO_Customers_Residential!D230+StdO_Customers_Small_Commercial!D230+StdO_Customers_Lighting!D230</f>
        <v>68399</v>
      </c>
      <c r="E230" s="11">
        <f>StdO_Customers_Residential!E230+StdO_Customers_Small_Commercial!E230+StdO_Customers_Lighting!E230</f>
        <v>66049.17</v>
      </c>
      <c r="F230" s="11">
        <f>StdO_Customers_Residential!F230+StdO_Customers_Small_Commercial!F230+StdO_Customers_Lighting!F230</f>
        <v>66113.69</v>
      </c>
      <c r="G230" s="11">
        <f>StdO_Customers_Residential!G230+StdO_Customers_Small_Commercial!G230+StdO_Customers_Lighting!G230</f>
        <v>66056.350000000006</v>
      </c>
      <c r="H230" s="11">
        <f>StdO_Customers_Residential!H230+StdO_Customers_Small_Commercial!H230+StdO_Customers_Lighting!H230</f>
        <v>66079.509999999995</v>
      </c>
      <c r="I230" s="11">
        <f>StdO_Customers_Residential!I230+StdO_Customers_Small_Commercial!I230+StdO_Customers_Lighting!I230</f>
        <v>63800.160000000003</v>
      </c>
      <c r="J230" s="11">
        <f>StdO_Customers_Residential!J230+StdO_Customers_Small_Commercial!J230+StdO_Customers_Lighting!J230</f>
        <v>57877.13</v>
      </c>
      <c r="K230" s="11">
        <f>StdO_Customers_Residential!K230+StdO_Customers_Small_Commercial!K230+StdO_Customers_Lighting!K230</f>
        <v>54062.59</v>
      </c>
      <c r="L230" s="11">
        <f>StdO_Customers_Residential!L230+StdO_Customers_Small_Commercial!L230+StdO_Customers_Lighting!L230</f>
        <v>52741.37999999999</v>
      </c>
      <c r="M230" s="11">
        <f>StdO_Customers_Residential!M230+StdO_Customers_Small_Commercial!M230+StdO_Customers_Lighting!M230</f>
        <v>55403.74</v>
      </c>
      <c r="N230" s="11">
        <f>StdO_Customers_Residential!N230+StdO_Customers_Small_Commercial!N230+StdO_Customers_Lighting!N230</f>
        <v>58063.72</v>
      </c>
      <c r="O230" s="11">
        <f>StdO_Customers_Residential!O230+StdO_Customers_Small_Commercial!O230+StdO_Customers_Lighting!O230</f>
        <v>63002.09</v>
      </c>
      <c r="P230" s="11">
        <f>StdO_Customers_Residential!P230+StdO_Customers_Small_Commercial!P230+StdO_Customers_Lighting!P230</f>
        <v>68260.69</v>
      </c>
      <c r="Q230" s="11">
        <f>StdO_Customers_Residential!Q230+StdO_Customers_Small_Commercial!Q230+StdO_Customers_Lighting!Q230</f>
        <v>75484.649999999994</v>
      </c>
      <c r="R230" s="11">
        <f>StdO_Customers_Residential!R230+StdO_Customers_Small_Commercial!R230+StdO_Customers_Lighting!R230</f>
        <v>88304.37</v>
      </c>
      <c r="S230" s="11">
        <f>StdO_Customers_Residential!S230+StdO_Customers_Small_Commercial!S230+StdO_Customers_Lighting!S230</f>
        <v>106694.3</v>
      </c>
      <c r="T230" s="11">
        <f>StdO_Customers_Residential!T230+StdO_Customers_Small_Commercial!T230+StdO_Customers_Lighting!T230</f>
        <v>126529.36</v>
      </c>
      <c r="U230" s="11">
        <f>StdO_Customers_Residential!U230+StdO_Customers_Small_Commercial!U230+StdO_Customers_Lighting!U230</f>
        <v>135492.81</v>
      </c>
      <c r="V230" s="11">
        <f>StdO_Customers_Residential!V230+StdO_Customers_Small_Commercial!V230+StdO_Customers_Lighting!V230</f>
        <v>141503.26</v>
      </c>
      <c r="W230" s="11">
        <f>StdO_Customers_Residential!W230+StdO_Customers_Small_Commercial!W230+StdO_Customers_Lighting!W230</f>
        <v>127071.95</v>
      </c>
      <c r="X230" s="11">
        <f>StdO_Customers_Residential!X230+StdO_Customers_Small_Commercial!X230+StdO_Customers_Lighting!X230</f>
        <v>113844.34</v>
      </c>
      <c r="Y230" s="11">
        <f>StdO_Customers_Residential!Y230+StdO_Customers_Small_Commercial!Y230+StdO_Customers_Lighting!Y230</f>
        <v>98445.36</v>
      </c>
      <c r="Z230" s="11">
        <f>StdO_Customers_Residential!Z230+StdO_Customers_Small_Commercial!Z230+StdO_Customers_Lighting!Z230</f>
        <v>0</v>
      </c>
      <c r="AA230" s="2">
        <f>IFERROR(INDEX('Holiday Schedule'!$D$3:$D$24,MATCH(Total_StdO_Customers!A230,'Holiday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1968070.1200000003</v>
      </c>
      <c r="AE230" s="5">
        <f t="shared" si="27"/>
        <v>1968070.1200000003</v>
      </c>
      <c r="AG230" s="2">
        <f t="shared" si="28"/>
        <v>8</v>
      </c>
      <c r="AH230" s="2">
        <f t="shared" si="29"/>
        <v>2025</v>
      </c>
      <c r="AJ230" s="5">
        <f t="shared" si="30"/>
        <v>141503.26</v>
      </c>
      <c r="AK230" s="2">
        <f t="shared" si="31"/>
        <v>21</v>
      </c>
    </row>
    <row r="231" spans="1:37">
      <c r="A231" s="4">
        <v>45880</v>
      </c>
      <c r="B231" s="11">
        <f>StdO_Customers_Residential!B231+StdO_Customers_Small_Commercial!B231+StdO_Customers_Lighting!B231</f>
        <v>87796.55</v>
      </c>
      <c r="C231" s="11">
        <f>StdO_Customers_Residential!C231+StdO_Customers_Small_Commercial!C231+StdO_Customers_Lighting!C231</f>
        <v>80327.38</v>
      </c>
      <c r="D231" s="11">
        <f>StdO_Customers_Residential!D231+StdO_Customers_Small_Commercial!D231+StdO_Customers_Lighting!D231</f>
        <v>76290.25</v>
      </c>
      <c r="E231" s="11">
        <f>StdO_Customers_Residential!E231+StdO_Customers_Small_Commercial!E231+StdO_Customers_Lighting!E231</f>
        <v>74588.429999999993</v>
      </c>
      <c r="F231" s="11">
        <f>StdO_Customers_Residential!F231+StdO_Customers_Small_Commercial!F231+StdO_Customers_Lighting!F231</f>
        <v>75559.94</v>
      </c>
      <c r="G231" s="11">
        <f>StdO_Customers_Residential!G231+StdO_Customers_Small_Commercial!G231+StdO_Customers_Lighting!G231</f>
        <v>78338.44</v>
      </c>
      <c r="H231" s="11">
        <f>StdO_Customers_Residential!H231+StdO_Customers_Small_Commercial!H231+StdO_Customers_Lighting!H231</f>
        <v>83451.580000000016</v>
      </c>
      <c r="I231" s="11">
        <f>StdO_Customers_Residential!I231+StdO_Customers_Small_Commercial!I231+StdO_Customers_Lighting!I231</f>
        <v>82900.89</v>
      </c>
      <c r="J231" s="11">
        <f>StdO_Customers_Residential!J231+StdO_Customers_Small_Commercial!J231+StdO_Customers_Lighting!J231</f>
        <v>73545.279999999999</v>
      </c>
      <c r="K231" s="11">
        <f>StdO_Customers_Residential!K231+StdO_Customers_Small_Commercial!K231+StdO_Customers_Lighting!K231</f>
        <v>70690.28</v>
      </c>
      <c r="L231" s="11">
        <f>StdO_Customers_Residential!L231+StdO_Customers_Small_Commercial!L231+StdO_Customers_Lighting!L231</f>
        <v>76371.81</v>
      </c>
      <c r="M231" s="11">
        <f>StdO_Customers_Residential!M231+StdO_Customers_Small_Commercial!M231+StdO_Customers_Lighting!M231</f>
        <v>77074.429999999993</v>
      </c>
      <c r="N231" s="11">
        <f>StdO_Customers_Residential!N231+StdO_Customers_Small_Commercial!N231+StdO_Customers_Lighting!N231</f>
        <v>82423.579999999987</v>
      </c>
      <c r="O231" s="11">
        <f>StdO_Customers_Residential!O231+StdO_Customers_Small_Commercial!O231+StdO_Customers_Lighting!O231</f>
        <v>85723.78</v>
      </c>
      <c r="P231" s="11">
        <f>StdO_Customers_Residential!P231+StdO_Customers_Small_Commercial!P231+StdO_Customers_Lighting!P231</f>
        <v>90236.31</v>
      </c>
      <c r="Q231" s="11">
        <f>StdO_Customers_Residential!Q231+StdO_Customers_Small_Commercial!Q231+StdO_Customers_Lighting!Q231</f>
        <v>95040.82</v>
      </c>
      <c r="R231" s="11">
        <f>StdO_Customers_Residential!R231+StdO_Customers_Small_Commercial!R231+StdO_Customers_Lighting!R231</f>
        <v>112255.67999999999</v>
      </c>
      <c r="S231" s="11">
        <f>StdO_Customers_Residential!S231+StdO_Customers_Small_Commercial!S231+StdO_Customers_Lighting!S231</f>
        <v>128939</v>
      </c>
      <c r="T231" s="11">
        <f>StdO_Customers_Residential!T231+StdO_Customers_Small_Commercial!T231+StdO_Customers_Lighting!T231</f>
        <v>145777.56</v>
      </c>
      <c r="U231" s="11">
        <f>StdO_Customers_Residential!U231+StdO_Customers_Small_Commercial!U231+StdO_Customers_Lighting!U231</f>
        <v>150644.12</v>
      </c>
      <c r="V231" s="11">
        <f>StdO_Customers_Residential!V231+StdO_Customers_Small_Commercial!V231+StdO_Customers_Lighting!V231</f>
        <v>152355.65</v>
      </c>
      <c r="W231" s="11">
        <f>StdO_Customers_Residential!W231+StdO_Customers_Small_Commercial!W231+StdO_Customers_Lighting!W231</f>
        <v>141237.21</v>
      </c>
      <c r="X231" s="11">
        <f>StdO_Customers_Residential!X231+StdO_Customers_Small_Commercial!X231+StdO_Customers_Lighting!X231</f>
        <v>127543.03</v>
      </c>
      <c r="Y231" s="11">
        <f>StdO_Customers_Residential!Y231+StdO_Customers_Small_Commercial!Y231+StdO_Customers_Lighting!Y231</f>
        <v>111726.34</v>
      </c>
      <c r="Z231" s="11">
        <f>StdO_Customers_Residential!Z231+StdO_Customers_Small_Commercial!Z231+StdO_Customers_Lighting!Z231</f>
        <v>0</v>
      </c>
      <c r="AA231" s="2">
        <f>IFERROR(INDEX('Holiday Schedule'!$D$3:$D$24,MATCH(Total_StdO_Customers!A231,'Holiday Schedule'!$C$3:$C$24,0)),0)</f>
        <v>0</v>
      </c>
      <c r="AB231" s="2">
        <f t="shared" si="24"/>
        <v>2</v>
      </c>
      <c r="AC231" s="2">
        <f t="shared" si="25"/>
        <v>1692759.43</v>
      </c>
      <c r="AD231" s="5">
        <f t="shared" si="26"/>
        <v>668078.90999999945</v>
      </c>
      <c r="AE231" s="5">
        <f t="shared" si="27"/>
        <v>2360838.3399999994</v>
      </c>
      <c r="AG231" s="2">
        <f t="shared" si="28"/>
        <v>8</v>
      </c>
      <c r="AH231" s="2">
        <f t="shared" si="29"/>
        <v>2025</v>
      </c>
      <c r="AJ231" s="5">
        <f t="shared" si="30"/>
        <v>152355.65</v>
      </c>
      <c r="AK231" s="2">
        <f t="shared" si="31"/>
        <v>21</v>
      </c>
    </row>
    <row r="232" spans="1:37">
      <c r="A232" s="4">
        <v>45881</v>
      </c>
      <c r="B232" s="11">
        <f>StdO_Customers_Residential!B232+StdO_Customers_Small_Commercial!B232+StdO_Customers_Lighting!B232</f>
        <v>98723.48</v>
      </c>
      <c r="C232" s="11">
        <f>StdO_Customers_Residential!C232+StdO_Customers_Small_Commercial!C232+StdO_Customers_Lighting!C232</f>
        <v>88980.66</v>
      </c>
      <c r="D232" s="11">
        <f>StdO_Customers_Residential!D232+StdO_Customers_Small_Commercial!D232+StdO_Customers_Lighting!D232</f>
        <v>85250.85</v>
      </c>
      <c r="E232" s="11">
        <f>StdO_Customers_Residential!E232+StdO_Customers_Small_Commercial!E232+StdO_Customers_Lighting!E232</f>
        <v>82198.81</v>
      </c>
      <c r="F232" s="11">
        <f>StdO_Customers_Residential!F232+StdO_Customers_Small_Commercial!F232+StdO_Customers_Lighting!F232</f>
        <v>82525.66</v>
      </c>
      <c r="G232" s="11">
        <f>StdO_Customers_Residential!G232+StdO_Customers_Small_Commercial!G232+StdO_Customers_Lighting!G232</f>
        <v>84696.71</v>
      </c>
      <c r="H232" s="11">
        <f>StdO_Customers_Residential!H232+StdO_Customers_Small_Commercial!H232+StdO_Customers_Lighting!H232</f>
        <v>87554.08</v>
      </c>
      <c r="I232" s="11">
        <f>StdO_Customers_Residential!I232+StdO_Customers_Small_Commercial!I232+StdO_Customers_Lighting!I232</f>
        <v>88797.27</v>
      </c>
      <c r="J232" s="11">
        <f>StdO_Customers_Residential!J232+StdO_Customers_Small_Commercial!J232+StdO_Customers_Lighting!J232</f>
        <v>83651.8</v>
      </c>
      <c r="K232" s="11">
        <f>StdO_Customers_Residential!K232+StdO_Customers_Small_Commercial!K232+StdO_Customers_Lighting!K232</f>
        <v>78125.59</v>
      </c>
      <c r="L232" s="11">
        <f>StdO_Customers_Residential!L232+StdO_Customers_Small_Commercial!L232+StdO_Customers_Lighting!L232</f>
        <v>87032.33</v>
      </c>
      <c r="M232" s="11">
        <f>StdO_Customers_Residential!M232+StdO_Customers_Small_Commercial!M232+StdO_Customers_Lighting!M232</f>
        <v>88380</v>
      </c>
      <c r="N232" s="11">
        <f>StdO_Customers_Residential!N232+StdO_Customers_Small_Commercial!N232+StdO_Customers_Lighting!N232</f>
        <v>93849.83</v>
      </c>
      <c r="O232" s="11">
        <f>StdO_Customers_Residential!O232+StdO_Customers_Small_Commercial!O232+StdO_Customers_Lighting!O232</f>
        <v>97754.81</v>
      </c>
      <c r="P232" s="11">
        <f>StdO_Customers_Residential!P232+StdO_Customers_Small_Commercial!P232+StdO_Customers_Lighting!P232</f>
        <v>99129.87</v>
      </c>
      <c r="Q232" s="11">
        <f>StdO_Customers_Residential!Q232+StdO_Customers_Small_Commercial!Q232+StdO_Customers_Lighting!Q232</f>
        <v>104664.93</v>
      </c>
      <c r="R232" s="11">
        <f>StdO_Customers_Residential!R232+StdO_Customers_Small_Commercial!R232+StdO_Customers_Lighting!R232</f>
        <v>115568.27</v>
      </c>
      <c r="S232" s="11">
        <f>StdO_Customers_Residential!S232+StdO_Customers_Small_Commercial!S232+StdO_Customers_Lighting!S232</f>
        <v>131621.89000000001</v>
      </c>
      <c r="T232" s="11">
        <f>StdO_Customers_Residential!T232+StdO_Customers_Small_Commercial!T232+StdO_Customers_Lighting!T232</f>
        <v>150830.48000000001</v>
      </c>
      <c r="U232" s="11">
        <f>StdO_Customers_Residential!U232+StdO_Customers_Small_Commercial!U232+StdO_Customers_Lighting!U232</f>
        <v>156917.51999999999</v>
      </c>
      <c r="V232" s="11">
        <f>StdO_Customers_Residential!V232+StdO_Customers_Small_Commercial!V232+StdO_Customers_Lighting!V232</f>
        <v>155613.92000000001</v>
      </c>
      <c r="W232" s="11">
        <f>StdO_Customers_Residential!W232+StdO_Customers_Small_Commercial!W232+StdO_Customers_Lighting!W232</f>
        <v>146845.78</v>
      </c>
      <c r="X232" s="11">
        <f>StdO_Customers_Residential!X232+StdO_Customers_Small_Commercial!X232+StdO_Customers_Lighting!X232</f>
        <v>130172.89</v>
      </c>
      <c r="Y232" s="11">
        <f>StdO_Customers_Residential!Y232+StdO_Customers_Small_Commercial!Y232+StdO_Customers_Lighting!Y232</f>
        <v>116397.69</v>
      </c>
      <c r="Z232" s="11">
        <f>StdO_Customers_Residential!Z232+StdO_Customers_Small_Commercial!Z232+StdO_Customers_Lighting!Z232</f>
        <v>0</v>
      </c>
      <c r="AA232" s="2">
        <f>IFERROR(INDEX('Holiday Schedule'!$D$3:$D$24,MATCH(Total_StdO_Customers!A232,'Holiday Schedule'!$C$3:$C$24,0)),0)</f>
        <v>0</v>
      </c>
      <c r="AB232" s="2">
        <f t="shared" si="24"/>
        <v>3</v>
      </c>
      <c r="AC232" s="2">
        <f t="shared" si="25"/>
        <v>1808957.1799999997</v>
      </c>
      <c r="AD232" s="5">
        <f t="shared" si="26"/>
        <v>726327.94</v>
      </c>
      <c r="AE232" s="5">
        <f t="shared" si="27"/>
        <v>2535285.1199999996</v>
      </c>
      <c r="AG232" s="2">
        <f t="shared" si="28"/>
        <v>8</v>
      </c>
      <c r="AH232" s="2">
        <f t="shared" si="29"/>
        <v>2025</v>
      </c>
      <c r="AJ232" s="5">
        <f t="shared" si="30"/>
        <v>156917.51999999999</v>
      </c>
      <c r="AK232" s="2">
        <f t="shared" si="31"/>
        <v>20</v>
      </c>
    </row>
    <row r="233" spans="1:37">
      <c r="A233" s="4">
        <v>45882</v>
      </c>
      <c r="B233" s="11">
        <f>StdO_Customers_Residential!B233+StdO_Customers_Small_Commercial!B233+StdO_Customers_Lighting!B233</f>
        <v>100334.7</v>
      </c>
      <c r="C233" s="11">
        <f>StdO_Customers_Residential!C233+StdO_Customers_Small_Commercial!C233+StdO_Customers_Lighting!C233</f>
        <v>92192.25</v>
      </c>
      <c r="D233" s="11">
        <f>StdO_Customers_Residential!D233+StdO_Customers_Small_Commercial!D233+StdO_Customers_Lighting!D233</f>
        <v>87110.38</v>
      </c>
      <c r="E233" s="11">
        <f>StdO_Customers_Residential!E233+StdO_Customers_Small_Commercial!E233+StdO_Customers_Lighting!E233</f>
        <v>83674.10000000002</v>
      </c>
      <c r="F233" s="11">
        <f>StdO_Customers_Residential!F233+StdO_Customers_Small_Commercial!F233+StdO_Customers_Lighting!F233</f>
        <v>83444.460000000006</v>
      </c>
      <c r="G233" s="11">
        <f>StdO_Customers_Residential!G233+StdO_Customers_Small_Commercial!G233+StdO_Customers_Lighting!G233</f>
        <v>87141.89</v>
      </c>
      <c r="H233" s="11">
        <f>StdO_Customers_Residential!H233+StdO_Customers_Small_Commercial!H233+StdO_Customers_Lighting!H233</f>
        <v>89241.98</v>
      </c>
      <c r="I233" s="11">
        <f>StdO_Customers_Residential!I233+StdO_Customers_Small_Commercial!I233+StdO_Customers_Lighting!I233</f>
        <v>88643.199999999997</v>
      </c>
      <c r="J233" s="11">
        <f>StdO_Customers_Residential!J233+StdO_Customers_Small_Commercial!J233+StdO_Customers_Lighting!J233</f>
        <v>80981.820000000007</v>
      </c>
      <c r="K233" s="11">
        <f>StdO_Customers_Residential!K233+StdO_Customers_Small_Commercial!K233+StdO_Customers_Lighting!K233</f>
        <v>78912.080000000016</v>
      </c>
      <c r="L233" s="11">
        <f>StdO_Customers_Residential!L233+StdO_Customers_Small_Commercial!L233+StdO_Customers_Lighting!L233</f>
        <v>84190.19</v>
      </c>
      <c r="M233" s="11">
        <f>StdO_Customers_Residential!M233+StdO_Customers_Small_Commercial!M233+StdO_Customers_Lighting!M233</f>
        <v>87102.58</v>
      </c>
      <c r="N233" s="11">
        <f>StdO_Customers_Residential!N233+StdO_Customers_Small_Commercial!N233+StdO_Customers_Lighting!N233</f>
        <v>84411</v>
      </c>
      <c r="O233" s="11">
        <f>StdO_Customers_Residential!O233+StdO_Customers_Small_Commercial!O233+StdO_Customers_Lighting!O233</f>
        <v>88294.07</v>
      </c>
      <c r="P233" s="11">
        <f>StdO_Customers_Residential!P233+StdO_Customers_Small_Commercial!P233+StdO_Customers_Lighting!P233</f>
        <v>89595.57</v>
      </c>
      <c r="Q233" s="11">
        <f>StdO_Customers_Residential!Q233+StdO_Customers_Small_Commercial!Q233+StdO_Customers_Lighting!Q233</f>
        <v>96300.42</v>
      </c>
      <c r="R233" s="11">
        <f>StdO_Customers_Residential!R233+StdO_Customers_Small_Commercial!R233+StdO_Customers_Lighting!R233</f>
        <v>106164.37</v>
      </c>
      <c r="S233" s="11">
        <f>StdO_Customers_Residential!S233+StdO_Customers_Small_Commercial!S233+StdO_Customers_Lighting!S233</f>
        <v>125280.32999999999</v>
      </c>
      <c r="T233" s="11">
        <f>StdO_Customers_Residential!T233+StdO_Customers_Small_Commercial!T233+StdO_Customers_Lighting!T233</f>
        <v>139776.01</v>
      </c>
      <c r="U233" s="11">
        <f>StdO_Customers_Residential!U233+StdO_Customers_Small_Commercial!U233+StdO_Customers_Lighting!U233</f>
        <v>146030.15</v>
      </c>
      <c r="V233" s="11">
        <f>StdO_Customers_Residential!V233+StdO_Customers_Small_Commercial!V233+StdO_Customers_Lighting!V233</f>
        <v>145717.99</v>
      </c>
      <c r="W233" s="11">
        <f>StdO_Customers_Residential!W233+StdO_Customers_Small_Commercial!W233+StdO_Customers_Lighting!W233</f>
        <v>136769.19</v>
      </c>
      <c r="X233" s="11">
        <f>StdO_Customers_Residential!X233+StdO_Customers_Small_Commercial!X233+StdO_Customers_Lighting!X233</f>
        <v>120715.09</v>
      </c>
      <c r="Y233" s="11">
        <f>StdO_Customers_Residential!Y233+StdO_Customers_Small_Commercial!Y233+StdO_Customers_Lighting!Y233</f>
        <v>108264.7</v>
      </c>
      <c r="Z233" s="11">
        <f>StdO_Customers_Residential!Z233+StdO_Customers_Small_Commercial!Z233+StdO_Customers_Lighting!Z233</f>
        <v>0</v>
      </c>
      <c r="AA233" s="2">
        <f>IFERROR(INDEX('Holiday Schedule'!$D$3:$D$24,MATCH(Total_StdO_Customers!A233,'Holiday Schedule'!$C$3:$C$24,0)),0)</f>
        <v>0</v>
      </c>
      <c r="AB233" s="2">
        <f t="shared" si="24"/>
        <v>4</v>
      </c>
      <c r="AC233" s="2">
        <f t="shared" si="25"/>
        <v>1698884.06</v>
      </c>
      <c r="AD233" s="5">
        <f t="shared" si="26"/>
        <v>731404.46</v>
      </c>
      <c r="AE233" s="5">
        <f t="shared" si="27"/>
        <v>2430288.52</v>
      </c>
      <c r="AG233" s="2">
        <f t="shared" si="28"/>
        <v>8</v>
      </c>
      <c r="AH233" s="2">
        <f t="shared" si="29"/>
        <v>2025</v>
      </c>
      <c r="AJ233" s="5">
        <f t="shared" si="30"/>
        <v>146030.15</v>
      </c>
      <c r="AK233" s="2">
        <f t="shared" si="31"/>
        <v>20</v>
      </c>
    </row>
    <row r="234" spans="1:37">
      <c r="A234" s="4">
        <v>45883</v>
      </c>
      <c r="B234" s="11">
        <f>StdO_Customers_Residential!B234+StdO_Customers_Small_Commercial!B234+StdO_Customers_Lighting!B234</f>
        <v>96437.090000000011</v>
      </c>
      <c r="C234" s="11">
        <f>StdO_Customers_Residential!C234+StdO_Customers_Small_Commercial!C234+StdO_Customers_Lighting!C234</f>
        <v>89144.02</v>
      </c>
      <c r="D234" s="11">
        <f>StdO_Customers_Residential!D234+StdO_Customers_Small_Commercial!D234+StdO_Customers_Lighting!D234</f>
        <v>86080.35</v>
      </c>
      <c r="E234" s="11">
        <f>StdO_Customers_Residential!E234+StdO_Customers_Small_Commercial!E234+StdO_Customers_Lighting!E234</f>
        <v>83031.83</v>
      </c>
      <c r="F234" s="11">
        <f>StdO_Customers_Residential!F234+StdO_Customers_Small_Commercial!F234+StdO_Customers_Lighting!F234</f>
        <v>83365.180000000008</v>
      </c>
      <c r="G234" s="11">
        <f>StdO_Customers_Residential!G234+StdO_Customers_Small_Commercial!G234+StdO_Customers_Lighting!G234</f>
        <v>84964.21</v>
      </c>
      <c r="H234" s="11">
        <f>StdO_Customers_Residential!H234+StdO_Customers_Small_Commercial!H234+StdO_Customers_Lighting!H234</f>
        <v>94737.73</v>
      </c>
      <c r="I234" s="11">
        <f>StdO_Customers_Residential!I234+StdO_Customers_Small_Commercial!I234+StdO_Customers_Lighting!I234</f>
        <v>122027.56</v>
      </c>
      <c r="J234" s="11">
        <f>StdO_Customers_Residential!J234+StdO_Customers_Small_Commercial!J234+StdO_Customers_Lighting!J234</f>
        <v>101183.03999999999</v>
      </c>
      <c r="K234" s="11">
        <f>StdO_Customers_Residential!K234+StdO_Customers_Small_Commercial!K234+StdO_Customers_Lighting!K234</f>
        <v>100110.09</v>
      </c>
      <c r="L234" s="11">
        <f>StdO_Customers_Residential!L234+StdO_Customers_Small_Commercial!L234+StdO_Customers_Lighting!L234</f>
        <v>89763.610000000015</v>
      </c>
      <c r="M234" s="11">
        <f>StdO_Customers_Residential!M234+StdO_Customers_Small_Commercial!M234+StdO_Customers_Lighting!M234</f>
        <v>83952.75</v>
      </c>
      <c r="N234" s="11">
        <f>StdO_Customers_Residential!N234+StdO_Customers_Small_Commercial!N234+StdO_Customers_Lighting!N234</f>
        <v>87767.66</v>
      </c>
      <c r="O234" s="11">
        <f>StdO_Customers_Residential!O234+StdO_Customers_Small_Commercial!O234+StdO_Customers_Lighting!O234</f>
        <v>96823.67</v>
      </c>
      <c r="P234" s="11">
        <f>StdO_Customers_Residential!P234+StdO_Customers_Small_Commercial!P234+StdO_Customers_Lighting!P234</f>
        <v>97444.17</v>
      </c>
      <c r="Q234" s="11">
        <f>StdO_Customers_Residential!Q234+StdO_Customers_Small_Commercial!Q234+StdO_Customers_Lighting!Q234</f>
        <v>96444.38</v>
      </c>
      <c r="R234" s="11">
        <f>StdO_Customers_Residential!R234+StdO_Customers_Small_Commercial!R234+StdO_Customers_Lighting!R234</f>
        <v>110954.93</v>
      </c>
      <c r="S234" s="11">
        <f>StdO_Customers_Residential!S234+StdO_Customers_Small_Commercial!S234+StdO_Customers_Lighting!S234</f>
        <v>123293.01999999999</v>
      </c>
      <c r="T234" s="11">
        <f>StdO_Customers_Residential!T234+StdO_Customers_Small_Commercial!T234+StdO_Customers_Lighting!T234</f>
        <v>135478.13</v>
      </c>
      <c r="U234" s="11">
        <f>StdO_Customers_Residential!U234+StdO_Customers_Small_Commercial!U234+StdO_Customers_Lighting!U234</f>
        <v>137573.01</v>
      </c>
      <c r="V234" s="11">
        <f>StdO_Customers_Residential!V234+StdO_Customers_Small_Commercial!V234+StdO_Customers_Lighting!V234</f>
        <v>143410.75</v>
      </c>
      <c r="W234" s="11">
        <f>StdO_Customers_Residential!W234+StdO_Customers_Small_Commercial!W234+StdO_Customers_Lighting!W234</f>
        <v>131723.16</v>
      </c>
      <c r="X234" s="11">
        <f>StdO_Customers_Residential!X234+StdO_Customers_Small_Commercial!X234+StdO_Customers_Lighting!X234</f>
        <v>118400.46</v>
      </c>
      <c r="Y234" s="11">
        <f>StdO_Customers_Residential!Y234+StdO_Customers_Small_Commercial!Y234+StdO_Customers_Lighting!Y234</f>
        <v>107839.01</v>
      </c>
      <c r="Z234" s="11">
        <f>StdO_Customers_Residential!Z234+StdO_Customers_Small_Commercial!Z234+StdO_Customers_Lighting!Z234</f>
        <v>0</v>
      </c>
      <c r="AA234" s="2">
        <f>IFERROR(INDEX('Holiday Schedule'!$D$3:$D$24,MATCH(Total_StdO_Customers!A234,'Holiday Schedule'!$C$3:$C$24,0)),0)</f>
        <v>0</v>
      </c>
      <c r="AB234" s="2">
        <f t="shared" si="24"/>
        <v>5</v>
      </c>
      <c r="AC234" s="2">
        <f t="shared" si="25"/>
        <v>1776350.3900000001</v>
      </c>
      <c r="AD234" s="5">
        <f t="shared" si="26"/>
        <v>725599.41999999946</v>
      </c>
      <c r="AE234" s="5">
        <f t="shared" si="27"/>
        <v>2501949.8099999996</v>
      </c>
      <c r="AG234" s="2">
        <f t="shared" si="28"/>
        <v>8</v>
      </c>
      <c r="AH234" s="2">
        <f t="shared" si="29"/>
        <v>2025</v>
      </c>
      <c r="AJ234" s="5">
        <f t="shared" si="30"/>
        <v>143410.75</v>
      </c>
      <c r="AK234" s="2">
        <f t="shared" si="31"/>
        <v>21</v>
      </c>
    </row>
    <row r="235" spans="1:37">
      <c r="A235" s="4">
        <v>45884</v>
      </c>
      <c r="B235" s="11">
        <f>StdO_Customers_Residential!B235+StdO_Customers_Small_Commercial!B235+StdO_Customers_Lighting!B235</f>
        <v>93499.04</v>
      </c>
      <c r="C235" s="11">
        <f>StdO_Customers_Residential!C235+StdO_Customers_Small_Commercial!C235+StdO_Customers_Lighting!C235</f>
        <v>84871.05</v>
      </c>
      <c r="D235" s="11">
        <f>StdO_Customers_Residential!D235+StdO_Customers_Small_Commercial!D235+StdO_Customers_Lighting!D235</f>
        <v>81086</v>
      </c>
      <c r="E235" s="11">
        <f>StdO_Customers_Residential!E235+StdO_Customers_Small_Commercial!E235+StdO_Customers_Lighting!E235</f>
        <v>77644.690000000017</v>
      </c>
      <c r="F235" s="11">
        <f>StdO_Customers_Residential!F235+StdO_Customers_Small_Commercial!F235+StdO_Customers_Lighting!F235</f>
        <v>77251.37000000001</v>
      </c>
      <c r="G235" s="11">
        <f>StdO_Customers_Residential!G235+StdO_Customers_Small_Commercial!G235+StdO_Customers_Lighting!G235</f>
        <v>80086.73</v>
      </c>
      <c r="H235" s="11">
        <f>StdO_Customers_Residential!H235+StdO_Customers_Small_Commercial!H235+StdO_Customers_Lighting!H235</f>
        <v>81190.39</v>
      </c>
      <c r="I235" s="11">
        <f>StdO_Customers_Residential!I235+StdO_Customers_Small_Commercial!I235+StdO_Customers_Lighting!I235</f>
        <v>67941.899999999994</v>
      </c>
      <c r="J235" s="11">
        <f>StdO_Customers_Residential!J235+StdO_Customers_Small_Commercial!J235+StdO_Customers_Lighting!J235</f>
        <v>59205.8</v>
      </c>
      <c r="K235" s="11">
        <f>StdO_Customers_Residential!K235+StdO_Customers_Small_Commercial!K235+StdO_Customers_Lighting!K235</f>
        <v>51425.790000000008</v>
      </c>
      <c r="L235" s="11">
        <f>StdO_Customers_Residential!L235+StdO_Customers_Small_Commercial!L235+StdO_Customers_Lighting!L235</f>
        <v>51186.729999999996</v>
      </c>
      <c r="M235" s="11">
        <f>StdO_Customers_Residential!M235+StdO_Customers_Small_Commercial!M235+StdO_Customers_Lighting!M235</f>
        <v>51776.7</v>
      </c>
      <c r="N235" s="11">
        <f>StdO_Customers_Residential!N235+StdO_Customers_Small_Commercial!N235+StdO_Customers_Lighting!N235</f>
        <v>41537.910000000003</v>
      </c>
      <c r="O235" s="11">
        <f>StdO_Customers_Residential!O235+StdO_Customers_Small_Commercial!O235+StdO_Customers_Lighting!O235</f>
        <v>53753.5</v>
      </c>
      <c r="P235" s="11">
        <f>StdO_Customers_Residential!P235+StdO_Customers_Small_Commercial!P235+StdO_Customers_Lighting!P235</f>
        <v>54519.63</v>
      </c>
      <c r="Q235" s="11">
        <f>StdO_Customers_Residential!Q235+StdO_Customers_Small_Commercial!Q235+StdO_Customers_Lighting!Q235</f>
        <v>59439.900000000009</v>
      </c>
      <c r="R235" s="11">
        <f>StdO_Customers_Residential!R235+StdO_Customers_Small_Commercial!R235+StdO_Customers_Lighting!R235</f>
        <v>70057.64</v>
      </c>
      <c r="S235" s="11">
        <f>StdO_Customers_Residential!S235+StdO_Customers_Small_Commercial!S235+StdO_Customers_Lighting!S235</f>
        <v>91627.81</v>
      </c>
      <c r="T235" s="11">
        <f>StdO_Customers_Residential!T235+StdO_Customers_Small_Commercial!T235+StdO_Customers_Lighting!T235</f>
        <v>113591.67</v>
      </c>
      <c r="U235" s="11">
        <f>StdO_Customers_Residential!U235+StdO_Customers_Small_Commercial!U235+StdO_Customers_Lighting!U235</f>
        <v>122531.22</v>
      </c>
      <c r="V235" s="11">
        <f>StdO_Customers_Residential!V235+StdO_Customers_Small_Commercial!V235+StdO_Customers_Lighting!V235</f>
        <v>121459.95</v>
      </c>
      <c r="W235" s="11">
        <f>StdO_Customers_Residential!W235+StdO_Customers_Small_Commercial!W235+StdO_Customers_Lighting!W235</f>
        <v>114556.39000000001</v>
      </c>
      <c r="X235" s="11">
        <f>StdO_Customers_Residential!X235+StdO_Customers_Small_Commercial!X235+StdO_Customers_Lighting!X235</f>
        <v>102003.92</v>
      </c>
      <c r="Y235" s="11">
        <f>StdO_Customers_Residential!Y235+StdO_Customers_Small_Commercial!Y235+StdO_Customers_Lighting!Y235</f>
        <v>89094.6</v>
      </c>
      <c r="Z235" s="11">
        <f>StdO_Customers_Residential!Z235+StdO_Customers_Small_Commercial!Z235+StdO_Customers_Lighting!Z235</f>
        <v>0</v>
      </c>
      <c r="AA235" s="2">
        <f>IFERROR(INDEX('Holiday Schedule'!$D$3:$D$24,MATCH(Total_StdO_Customers!A235,'Holiday Schedule'!$C$3:$C$24,0)),0)</f>
        <v>0</v>
      </c>
      <c r="AB235" s="2">
        <f t="shared" si="24"/>
        <v>6</v>
      </c>
      <c r="AC235" s="2">
        <f t="shared" si="25"/>
        <v>1226616.46</v>
      </c>
      <c r="AD235" s="5">
        <f t="shared" si="26"/>
        <v>664723.87000000011</v>
      </c>
      <c r="AE235" s="5">
        <f t="shared" si="27"/>
        <v>1891340.33</v>
      </c>
      <c r="AG235" s="2">
        <f t="shared" si="28"/>
        <v>8</v>
      </c>
      <c r="AH235" s="2">
        <f t="shared" si="29"/>
        <v>2025</v>
      </c>
      <c r="AJ235" s="5">
        <f t="shared" si="30"/>
        <v>122531.22</v>
      </c>
      <c r="AK235" s="2">
        <f t="shared" si="31"/>
        <v>20</v>
      </c>
    </row>
    <row r="236" spans="1:37">
      <c r="A236" s="4">
        <v>45885</v>
      </c>
      <c r="B236" s="11">
        <f>StdO_Customers_Residential!B236+StdO_Customers_Small_Commercial!B236+StdO_Customers_Lighting!B236</f>
        <v>80385.14</v>
      </c>
      <c r="C236" s="11">
        <f>StdO_Customers_Residential!C236+StdO_Customers_Small_Commercial!C236+StdO_Customers_Lighting!C236</f>
        <v>71826.64</v>
      </c>
      <c r="D236" s="11">
        <f>StdO_Customers_Residential!D236+StdO_Customers_Small_Commercial!D236+StdO_Customers_Lighting!D236</f>
        <v>68583.509999999995</v>
      </c>
      <c r="E236" s="11">
        <f>StdO_Customers_Residential!E236+StdO_Customers_Small_Commercial!E236+StdO_Customers_Lighting!E236</f>
        <v>66448.710000000021</v>
      </c>
      <c r="F236" s="11">
        <f>StdO_Customers_Residential!F236+StdO_Customers_Small_Commercial!F236+StdO_Customers_Lighting!F236</f>
        <v>65707.929999999993</v>
      </c>
      <c r="G236" s="11">
        <f>StdO_Customers_Residential!G236+StdO_Customers_Small_Commercial!G236+StdO_Customers_Lighting!G236</f>
        <v>67364.58</v>
      </c>
      <c r="H236" s="11">
        <f>StdO_Customers_Residential!H236+StdO_Customers_Small_Commercial!H236+StdO_Customers_Lighting!H236</f>
        <v>66930.960000000006</v>
      </c>
      <c r="I236" s="11">
        <f>StdO_Customers_Residential!I236+StdO_Customers_Small_Commercial!I236+StdO_Customers_Lighting!I236</f>
        <v>57448.42</v>
      </c>
      <c r="J236" s="11">
        <f>StdO_Customers_Residential!J236+StdO_Customers_Small_Commercial!J236+StdO_Customers_Lighting!J236</f>
        <v>47585.88</v>
      </c>
      <c r="K236" s="11">
        <f>StdO_Customers_Residential!K236+StdO_Customers_Small_Commercial!K236+StdO_Customers_Lighting!K236</f>
        <v>41074.930000000008</v>
      </c>
      <c r="L236" s="11">
        <f>StdO_Customers_Residential!L236+StdO_Customers_Small_Commercial!L236+StdO_Customers_Lighting!L236</f>
        <v>41992.820000000007</v>
      </c>
      <c r="M236" s="11">
        <f>StdO_Customers_Residential!M236+StdO_Customers_Small_Commercial!M236+StdO_Customers_Lighting!M236</f>
        <v>42662.14</v>
      </c>
      <c r="N236" s="11">
        <f>StdO_Customers_Residential!N236+StdO_Customers_Small_Commercial!N236+StdO_Customers_Lighting!N236</f>
        <v>44416.24</v>
      </c>
      <c r="O236" s="11">
        <f>StdO_Customers_Residential!O236+StdO_Customers_Small_Commercial!O236+StdO_Customers_Lighting!O236</f>
        <v>46000.6</v>
      </c>
      <c r="P236" s="11">
        <f>StdO_Customers_Residential!P236+StdO_Customers_Small_Commercial!P236+StdO_Customers_Lighting!P236</f>
        <v>47293.4</v>
      </c>
      <c r="Q236" s="11">
        <f>StdO_Customers_Residential!Q236+StdO_Customers_Small_Commercial!Q236+StdO_Customers_Lighting!Q236</f>
        <v>52847.58</v>
      </c>
      <c r="R236" s="11">
        <f>StdO_Customers_Residential!R236+StdO_Customers_Small_Commercial!R236+StdO_Customers_Lighting!R236</f>
        <v>64790.720000000001</v>
      </c>
      <c r="S236" s="11">
        <f>StdO_Customers_Residential!S236+StdO_Customers_Small_Commercial!S236+StdO_Customers_Lighting!S236</f>
        <v>87467.5</v>
      </c>
      <c r="T236" s="11">
        <f>StdO_Customers_Residential!T236+StdO_Customers_Small_Commercial!T236+StdO_Customers_Lighting!T236</f>
        <v>107577.44</v>
      </c>
      <c r="U236" s="11">
        <f>StdO_Customers_Residential!U236+StdO_Customers_Small_Commercial!U236+StdO_Customers_Lighting!U236</f>
        <v>118299.87</v>
      </c>
      <c r="V236" s="11">
        <f>StdO_Customers_Residential!V236+StdO_Customers_Small_Commercial!V236+StdO_Customers_Lighting!V236</f>
        <v>119724.38</v>
      </c>
      <c r="W236" s="11">
        <f>StdO_Customers_Residential!W236+StdO_Customers_Small_Commercial!W236+StdO_Customers_Lighting!W236</f>
        <v>113120.83</v>
      </c>
      <c r="X236" s="11">
        <f>StdO_Customers_Residential!X236+StdO_Customers_Small_Commercial!X236+StdO_Customers_Lighting!X236</f>
        <v>101683.53</v>
      </c>
      <c r="Y236" s="11">
        <f>StdO_Customers_Residential!Y236+StdO_Customers_Small_Commercial!Y236+StdO_Customers_Lighting!Y236</f>
        <v>92342.6</v>
      </c>
      <c r="Z236" s="11">
        <f>StdO_Customers_Residential!Z236+StdO_Customers_Small_Commercial!Z236+StdO_Customers_Lighting!Z236</f>
        <v>0</v>
      </c>
      <c r="AA236" s="2">
        <f>IFERROR(INDEX('Holiday Schedule'!$D$3:$D$24,MATCH(Total_StdO_Customers!A236,'Holiday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1713576.3499999999</v>
      </c>
      <c r="AE236" s="5">
        <f t="shared" si="27"/>
        <v>1713576.3499999999</v>
      </c>
      <c r="AG236" s="2">
        <f t="shared" si="28"/>
        <v>8</v>
      </c>
      <c r="AH236" s="2">
        <f t="shared" si="29"/>
        <v>2025</v>
      </c>
      <c r="AJ236" s="5">
        <f t="shared" si="30"/>
        <v>119724.38</v>
      </c>
      <c r="AK236" s="2">
        <f t="shared" si="31"/>
        <v>21</v>
      </c>
    </row>
    <row r="237" spans="1:37">
      <c r="A237" s="4">
        <v>45886</v>
      </c>
      <c r="B237" s="11">
        <f>StdO_Customers_Residential!B237+StdO_Customers_Small_Commercial!B237+StdO_Customers_Lighting!B237</f>
        <v>79772.98</v>
      </c>
      <c r="C237" s="11">
        <f>StdO_Customers_Residential!C237+StdO_Customers_Small_Commercial!C237+StdO_Customers_Lighting!C237</f>
        <v>75109.61</v>
      </c>
      <c r="D237" s="11">
        <f>StdO_Customers_Residential!D237+StdO_Customers_Small_Commercial!D237+StdO_Customers_Lighting!D237</f>
        <v>71207.22</v>
      </c>
      <c r="E237" s="11">
        <f>StdO_Customers_Residential!E237+StdO_Customers_Small_Commercial!E237+StdO_Customers_Lighting!E237</f>
        <v>68663.839999999997</v>
      </c>
      <c r="F237" s="11">
        <f>StdO_Customers_Residential!F237+StdO_Customers_Small_Commercial!F237+StdO_Customers_Lighting!F237</f>
        <v>69139.820000000007</v>
      </c>
      <c r="G237" s="11">
        <f>StdO_Customers_Residential!G237+StdO_Customers_Small_Commercial!G237+StdO_Customers_Lighting!G237</f>
        <v>69680.83</v>
      </c>
      <c r="H237" s="11">
        <f>StdO_Customers_Residential!H237+StdO_Customers_Small_Commercial!H237+StdO_Customers_Lighting!H237</f>
        <v>68153.429999999993</v>
      </c>
      <c r="I237" s="11">
        <f>StdO_Customers_Residential!I237+StdO_Customers_Small_Commercial!I237+StdO_Customers_Lighting!I237</f>
        <v>66996.25</v>
      </c>
      <c r="J237" s="11">
        <f>StdO_Customers_Residential!J237+StdO_Customers_Small_Commercial!J237+StdO_Customers_Lighting!J237</f>
        <v>56541.47</v>
      </c>
      <c r="K237" s="11">
        <f>StdO_Customers_Residential!K237+StdO_Customers_Small_Commercial!K237+StdO_Customers_Lighting!K237</f>
        <v>49999.24</v>
      </c>
      <c r="L237" s="11">
        <f>StdO_Customers_Residential!L237+StdO_Customers_Small_Commercial!L237+StdO_Customers_Lighting!L237</f>
        <v>54890.11</v>
      </c>
      <c r="M237" s="11">
        <f>StdO_Customers_Residential!M237+StdO_Customers_Small_Commercial!M237+StdO_Customers_Lighting!M237</f>
        <v>69428.08</v>
      </c>
      <c r="N237" s="11">
        <f>StdO_Customers_Residential!N237+StdO_Customers_Small_Commercial!N237+StdO_Customers_Lighting!N237</f>
        <v>67461.039999999994</v>
      </c>
      <c r="O237" s="11">
        <f>StdO_Customers_Residential!O237+StdO_Customers_Small_Commercial!O237+StdO_Customers_Lighting!O237</f>
        <v>75954.03</v>
      </c>
      <c r="P237" s="11">
        <f>StdO_Customers_Residential!P237+StdO_Customers_Small_Commercial!P237+StdO_Customers_Lighting!P237</f>
        <v>91082.99</v>
      </c>
      <c r="Q237" s="11">
        <f>StdO_Customers_Residential!Q237+StdO_Customers_Small_Commercial!Q237+StdO_Customers_Lighting!Q237</f>
        <v>94196.45</v>
      </c>
      <c r="R237" s="11">
        <f>StdO_Customers_Residential!R237+StdO_Customers_Small_Commercial!R237+StdO_Customers_Lighting!R237</f>
        <v>104446</v>
      </c>
      <c r="S237" s="11">
        <f>StdO_Customers_Residential!S237+StdO_Customers_Small_Commercial!S237+StdO_Customers_Lighting!S237</f>
        <v>116404.61</v>
      </c>
      <c r="T237" s="11">
        <f>StdO_Customers_Residential!T237+StdO_Customers_Small_Commercial!T237+StdO_Customers_Lighting!T237</f>
        <v>119645.15</v>
      </c>
      <c r="U237" s="11">
        <f>StdO_Customers_Residential!U237+StdO_Customers_Small_Commercial!U237+StdO_Customers_Lighting!U237</f>
        <v>119092.95</v>
      </c>
      <c r="V237" s="11">
        <f>StdO_Customers_Residential!V237+StdO_Customers_Small_Commercial!V237+StdO_Customers_Lighting!V237</f>
        <v>118895.19</v>
      </c>
      <c r="W237" s="11">
        <f>StdO_Customers_Residential!W237+StdO_Customers_Small_Commercial!W237+StdO_Customers_Lighting!W237</f>
        <v>106094.87</v>
      </c>
      <c r="X237" s="11">
        <f>StdO_Customers_Residential!X237+StdO_Customers_Small_Commercial!X237+StdO_Customers_Lighting!X237</f>
        <v>95178.02</v>
      </c>
      <c r="Y237" s="11">
        <f>StdO_Customers_Residential!Y237+StdO_Customers_Small_Commercial!Y237+StdO_Customers_Lighting!Y237</f>
        <v>83324.259999999995</v>
      </c>
      <c r="Z237" s="11">
        <f>StdO_Customers_Residential!Z237+StdO_Customers_Small_Commercial!Z237+StdO_Customers_Lighting!Z237</f>
        <v>0</v>
      </c>
      <c r="AA237" s="2">
        <f>IFERROR(INDEX('Holiday Schedule'!$D$3:$D$24,MATCH(Total_StdO_Customers!A237,'Holiday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1991358.4399999997</v>
      </c>
      <c r="AE237" s="5">
        <f t="shared" si="27"/>
        <v>1991358.4399999997</v>
      </c>
      <c r="AG237" s="2">
        <f t="shared" si="28"/>
        <v>8</v>
      </c>
      <c r="AH237" s="2">
        <f t="shared" si="29"/>
        <v>2025</v>
      </c>
      <c r="AJ237" s="5">
        <f t="shared" si="30"/>
        <v>119645.15</v>
      </c>
      <c r="AK237" s="2">
        <f t="shared" si="31"/>
        <v>19</v>
      </c>
    </row>
    <row r="238" spans="1:37">
      <c r="A238" s="4">
        <v>45887</v>
      </c>
      <c r="B238" s="11">
        <f>StdO_Customers_Residential!B238+StdO_Customers_Small_Commercial!B238+StdO_Customers_Lighting!B238</f>
        <v>74701.2</v>
      </c>
      <c r="C238" s="11">
        <f>StdO_Customers_Residential!C238+StdO_Customers_Small_Commercial!C238+StdO_Customers_Lighting!C238</f>
        <v>69692.66</v>
      </c>
      <c r="D238" s="11">
        <f>StdO_Customers_Residential!D238+StdO_Customers_Small_Commercial!D238+StdO_Customers_Lighting!D238</f>
        <v>66286.87</v>
      </c>
      <c r="E238" s="11">
        <f>StdO_Customers_Residential!E238+StdO_Customers_Small_Commercial!E238+StdO_Customers_Lighting!E238</f>
        <v>65098.69</v>
      </c>
      <c r="F238" s="11">
        <f>StdO_Customers_Residential!F238+StdO_Customers_Small_Commercial!F238+StdO_Customers_Lighting!F238</f>
        <v>67525.279999999999</v>
      </c>
      <c r="G238" s="11">
        <f>StdO_Customers_Residential!G238+StdO_Customers_Small_Commercial!G238+StdO_Customers_Lighting!G238</f>
        <v>70448.639999999999</v>
      </c>
      <c r="H238" s="11">
        <f>StdO_Customers_Residential!H238+StdO_Customers_Small_Commercial!H238+StdO_Customers_Lighting!H238</f>
        <v>74614.2</v>
      </c>
      <c r="I238" s="11">
        <f>StdO_Customers_Residential!I238+StdO_Customers_Small_Commercial!I238+StdO_Customers_Lighting!I238</f>
        <v>65507.93</v>
      </c>
      <c r="J238" s="11">
        <f>StdO_Customers_Residential!J238+StdO_Customers_Small_Commercial!J238+StdO_Customers_Lighting!J238</f>
        <v>50201.83</v>
      </c>
      <c r="K238" s="11">
        <f>StdO_Customers_Residential!K238+StdO_Customers_Small_Commercial!K238+StdO_Customers_Lighting!K238</f>
        <v>41760.559999999998</v>
      </c>
      <c r="L238" s="11">
        <f>StdO_Customers_Residential!L238+StdO_Customers_Small_Commercial!L238+StdO_Customers_Lighting!L238</f>
        <v>65471</v>
      </c>
      <c r="M238" s="11">
        <f>StdO_Customers_Residential!M238+StdO_Customers_Small_Commercial!M238+StdO_Customers_Lighting!M238</f>
        <v>43903.399999999994</v>
      </c>
      <c r="N238" s="11">
        <f>StdO_Customers_Residential!N238+StdO_Customers_Small_Commercial!N238+StdO_Customers_Lighting!N238</f>
        <v>42960.91</v>
      </c>
      <c r="O238" s="11">
        <f>StdO_Customers_Residential!O238+StdO_Customers_Small_Commercial!O238+StdO_Customers_Lighting!O238</f>
        <v>43937.75</v>
      </c>
      <c r="P238" s="11">
        <f>StdO_Customers_Residential!P238+StdO_Customers_Small_Commercial!P238+StdO_Customers_Lighting!P238</f>
        <v>44944.42</v>
      </c>
      <c r="Q238" s="11">
        <f>StdO_Customers_Residential!Q238+StdO_Customers_Small_Commercial!Q238+StdO_Customers_Lighting!Q238</f>
        <v>45960.03</v>
      </c>
      <c r="R238" s="11">
        <f>StdO_Customers_Residential!R238+StdO_Customers_Small_Commercial!R238+StdO_Customers_Lighting!R238</f>
        <v>55688.22</v>
      </c>
      <c r="S238" s="11">
        <f>StdO_Customers_Residential!S238+StdO_Customers_Small_Commercial!S238+StdO_Customers_Lighting!S238</f>
        <v>76277.75999999998</v>
      </c>
      <c r="T238" s="11">
        <f>StdO_Customers_Residential!T238+StdO_Customers_Small_Commercial!T238+StdO_Customers_Lighting!T238</f>
        <v>97531.12</v>
      </c>
      <c r="U238" s="11">
        <f>StdO_Customers_Residential!U238+StdO_Customers_Small_Commercial!U238+StdO_Customers_Lighting!U238</f>
        <v>108625.54</v>
      </c>
      <c r="V238" s="11">
        <f>StdO_Customers_Residential!V238+StdO_Customers_Small_Commercial!V238+StdO_Customers_Lighting!V238</f>
        <v>111002.87</v>
      </c>
      <c r="W238" s="11">
        <f>StdO_Customers_Residential!W238+StdO_Customers_Small_Commercial!W238+StdO_Customers_Lighting!W238</f>
        <v>103854.02</v>
      </c>
      <c r="X238" s="11">
        <f>StdO_Customers_Residential!X238+StdO_Customers_Small_Commercial!X238+StdO_Customers_Lighting!X238</f>
        <v>92301.51</v>
      </c>
      <c r="Y238" s="11">
        <f>StdO_Customers_Residential!Y238+StdO_Customers_Small_Commercial!Y238+StdO_Customers_Lighting!Y238</f>
        <v>80146.11</v>
      </c>
      <c r="Z238" s="11">
        <f>StdO_Customers_Residential!Z238+StdO_Customers_Small_Commercial!Z238+StdO_Customers_Lighting!Z238</f>
        <v>0</v>
      </c>
      <c r="AA238" s="2">
        <f>IFERROR(INDEX('Holiday Schedule'!$D$3:$D$24,MATCH(Total_StdO_Customers!A238,'Holiday Schedule'!$C$3:$C$24,0)),0)</f>
        <v>0</v>
      </c>
      <c r="AB238" s="2">
        <f t="shared" si="24"/>
        <v>2</v>
      </c>
      <c r="AC238" s="2">
        <f t="shared" si="25"/>
        <v>1089928.8699999999</v>
      </c>
      <c r="AD238" s="5">
        <f t="shared" si="26"/>
        <v>568513.65000000014</v>
      </c>
      <c r="AE238" s="5">
        <f t="shared" si="27"/>
        <v>1658442.52</v>
      </c>
      <c r="AG238" s="2">
        <f t="shared" si="28"/>
        <v>8</v>
      </c>
      <c r="AH238" s="2">
        <f t="shared" si="29"/>
        <v>2025</v>
      </c>
      <c r="AJ238" s="5">
        <f t="shared" si="30"/>
        <v>111002.87</v>
      </c>
      <c r="AK238" s="2">
        <f t="shared" si="31"/>
        <v>21</v>
      </c>
    </row>
    <row r="239" spans="1:37">
      <c r="A239" s="4">
        <v>45888</v>
      </c>
      <c r="B239" s="11">
        <f>StdO_Customers_Residential!B239+StdO_Customers_Small_Commercial!B239+StdO_Customers_Lighting!B239</f>
        <v>68885.48</v>
      </c>
      <c r="C239" s="11">
        <f>StdO_Customers_Residential!C239+StdO_Customers_Small_Commercial!C239+StdO_Customers_Lighting!C239</f>
        <v>63833.58</v>
      </c>
      <c r="D239" s="11">
        <f>StdO_Customers_Residential!D239+StdO_Customers_Small_Commercial!D239+StdO_Customers_Lighting!D239</f>
        <v>62137.41</v>
      </c>
      <c r="E239" s="11">
        <f>StdO_Customers_Residential!E239+StdO_Customers_Small_Commercial!E239+StdO_Customers_Lighting!E239</f>
        <v>61553.66</v>
      </c>
      <c r="F239" s="11">
        <f>StdO_Customers_Residential!F239+StdO_Customers_Small_Commercial!F239+StdO_Customers_Lighting!F239</f>
        <v>63875.33</v>
      </c>
      <c r="G239" s="11">
        <f>StdO_Customers_Residential!G239+StdO_Customers_Small_Commercial!G239+StdO_Customers_Lighting!G239</f>
        <v>67564.17</v>
      </c>
      <c r="H239" s="11">
        <f>StdO_Customers_Residential!H239+StdO_Customers_Small_Commercial!H239+StdO_Customers_Lighting!H239</f>
        <v>71614.149999999994</v>
      </c>
      <c r="I239" s="11">
        <f>StdO_Customers_Residential!I239+StdO_Customers_Small_Commercial!I239+StdO_Customers_Lighting!I239</f>
        <v>64804.6</v>
      </c>
      <c r="J239" s="11">
        <f>StdO_Customers_Residential!J239+StdO_Customers_Small_Commercial!J239+StdO_Customers_Lighting!J239</f>
        <v>55687.989999999991</v>
      </c>
      <c r="K239" s="11">
        <f>StdO_Customers_Residential!K239+StdO_Customers_Small_Commercial!K239+StdO_Customers_Lighting!K239</f>
        <v>45116.25</v>
      </c>
      <c r="L239" s="11">
        <f>StdO_Customers_Residential!L239+StdO_Customers_Small_Commercial!L239+StdO_Customers_Lighting!L239</f>
        <v>39891.19</v>
      </c>
      <c r="M239" s="11">
        <f>StdO_Customers_Residential!M239+StdO_Customers_Small_Commercial!M239+StdO_Customers_Lighting!M239</f>
        <v>37593.160000000003</v>
      </c>
      <c r="N239" s="11">
        <f>StdO_Customers_Residential!N239+StdO_Customers_Small_Commercial!N239+StdO_Customers_Lighting!N239</f>
        <v>37102.28</v>
      </c>
      <c r="O239" s="11">
        <f>StdO_Customers_Residential!O239+StdO_Customers_Small_Commercial!O239+StdO_Customers_Lighting!O239</f>
        <v>39023.199999999997</v>
      </c>
      <c r="P239" s="11">
        <f>StdO_Customers_Residential!P239+StdO_Customers_Small_Commercial!P239+StdO_Customers_Lighting!P239</f>
        <v>37909.620000000003</v>
      </c>
      <c r="Q239" s="11">
        <f>StdO_Customers_Residential!Q239+StdO_Customers_Small_Commercial!Q239+StdO_Customers_Lighting!Q239</f>
        <v>40676.080000000002</v>
      </c>
      <c r="R239" s="11">
        <f>StdO_Customers_Residential!R239+StdO_Customers_Small_Commercial!R239+StdO_Customers_Lighting!R239</f>
        <v>51639.820000000007</v>
      </c>
      <c r="S239" s="11">
        <f>StdO_Customers_Residential!S239+StdO_Customers_Small_Commercial!S239+StdO_Customers_Lighting!S239</f>
        <v>75914.22</v>
      </c>
      <c r="T239" s="11">
        <f>StdO_Customers_Residential!T239+StdO_Customers_Small_Commercial!T239+StdO_Customers_Lighting!T239</f>
        <v>97760.66</v>
      </c>
      <c r="U239" s="11">
        <f>StdO_Customers_Residential!U239+StdO_Customers_Small_Commercial!U239+StdO_Customers_Lighting!U239</f>
        <v>106257.69999999998</v>
      </c>
      <c r="V239" s="11">
        <f>StdO_Customers_Residential!V239+StdO_Customers_Small_Commercial!V239+StdO_Customers_Lighting!V239</f>
        <v>107031.99000000002</v>
      </c>
      <c r="W239" s="11">
        <f>StdO_Customers_Residential!W239+StdO_Customers_Small_Commercial!W239+StdO_Customers_Lighting!W239</f>
        <v>101405.89</v>
      </c>
      <c r="X239" s="11">
        <f>StdO_Customers_Residential!X239+StdO_Customers_Small_Commercial!X239+StdO_Customers_Lighting!X239</f>
        <v>89503.57</v>
      </c>
      <c r="Y239" s="11">
        <f>StdO_Customers_Residential!Y239+StdO_Customers_Small_Commercial!Y239+StdO_Customers_Lighting!Y239</f>
        <v>79812.09</v>
      </c>
      <c r="Z239" s="11">
        <f>StdO_Customers_Residential!Z239+StdO_Customers_Small_Commercial!Z239+StdO_Customers_Lighting!Z239</f>
        <v>0</v>
      </c>
      <c r="AA239" s="2">
        <f>IFERROR(INDEX('Holiday Schedule'!$D$3:$D$24,MATCH(Total_StdO_Customers!A239,'Holiday Schedule'!$C$3:$C$24,0)),0)</f>
        <v>0</v>
      </c>
      <c r="AB239" s="2">
        <f t="shared" si="24"/>
        <v>3</v>
      </c>
      <c r="AC239" s="2">
        <f t="shared" si="25"/>
        <v>1027318.22</v>
      </c>
      <c r="AD239" s="5">
        <f t="shared" si="26"/>
        <v>539275.86999999988</v>
      </c>
      <c r="AE239" s="5">
        <f t="shared" si="27"/>
        <v>1566594.0899999999</v>
      </c>
      <c r="AG239" s="2">
        <f t="shared" si="28"/>
        <v>8</v>
      </c>
      <c r="AH239" s="2">
        <f t="shared" si="29"/>
        <v>2025</v>
      </c>
      <c r="AJ239" s="5">
        <f t="shared" si="30"/>
        <v>107031.99000000002</v>
      </c>
      <c r="AK239" s="2">
        <f t="shared" si="31"/>
        <v>21</v>
      </c>
    </row>
    <row r="240" spans="1:37">
      <c r="A240" s="4">
        <v>45889</v>
      </c>
      <c r="B240" s="11">
        <f>StdO_Customers_Residential!B240+StdO_Customers_Small_Commercial!B240+StdO_Customers_Lighting!B240</f>
        <v>71526.75</v>
      </c>
      <c r="C240" s="11">
        <f>StdO_Customers_Residential!C240+StdO_Customers_Small_Commercial!C240+StdO_Customers_Lighting!C240</f>
        <v>65469.4</v>
      </c>
      <c r="D240" s="11">
        <f>StdO_Customers_Residential!D240+StdO_Customers_Small_Commercial!D240+StdO_Customers_Lighting!D240</f>
        <v>63992.04</v>
      </c>
      <c r="E240" s="11">
        <f>StdO_Customers_Residential!E240+StdO_Customers_Small_Commercial!E240+StdO_Customers_Lighting!E240</f>
        <v>63307.41</v>
      </c>
      <c r="F240" s="11">
        <f>StdO_Customers_Residential!F240+StdO_Customers_Small_Commercial!F240+StdO_Customers_Lighting!F240</f>
        <v>65810.12</v>
      </c>
      <c r="G240" s="11">
        <f>StdO_Customers_Residential!G240+StdO_Customers_Small_Commercial!G240+StdO_Customers_Lighting!G240</f>
        <v>68497.260000000009</v>
      </c>
      <c r="H240" s="11">
        <f>StdO_Customers_Residential!H240+StdO_Customers_Small_Commercial!H240+StdO_Customers_Lighting!H240</f>
        <v>73613.62</v>
      </c>
      <c r="I240" s="11">
        <f>StdO_Customers_Residential!I240+StdO_Customers_Small_Commercial!I240+StdO_Customers_Lighting!I240</f>
        <v>74622.76999999999</v>
      </c>
      <c r="J240" s="11">
        <f>StdO_Customers_Residential!J240+StdO_Customers_Small_Commercial!J240+StdO_Customers_Lighting!J240</f>
        <v>69620.800000000003</v>
      </c>
      <c r="K240" s="11">
        <f>StdO_Customers_Residential!K240+StdO_Customers_Small_Commercial!K240+StdO_Customers_Lighting!K240</f>
        <v>58871.21</v>
      </c>
      <c r="L240" s="11">
        <f>StdO_Customers_Residential!L240+StdO_Customers_Small_Commercial!L240+StdO_Customers_Lighting!L240</f>
        <v>54398.14</v>
      </c>
      <c r="M240" s="11">
        <f>StdO_Customers_Residential!M240+StdO_Customers_Small_Commercial!M240+StdO_Customers_Lighting!M240</f>
        <v>55105.23</v>
      </c>
      <c r="N240" s="11">
        <f>StdO_Customers_Residential!N240+StdO_Customers_Small_Commercial!N240+StdO_Customers_Lighting!N240</f>
        <v>46804.22</v>
      </c>
      <c r="O240" s="11">
        <f>StdO_Customers_Residential!O240+StdO_Customers_Small_Commercial!O240+StdO_Customers_Lighting!O240</f>
        <v>47444.759999999995</v>
      </c>
      <c r="P240" s="11">
        <f>StdO_Customers_Residential!P240+StdO_Customers_Small_Commercial!P240+StdO_Customers_Lighting!P240</f>
        <v>52428.800000000003</v>
      </c>
      <c r="Q240" s="11">
        <f>StdO_Customers_Residential!Q240+StdO_Customers_Small_Commercial!Q240+StdO_Customers_Lighting!Q240</f>
        <v>59062</v>
      </c>
      <c r="R240" s="11">
        <f>StdO_Customers_Residential!R240+StdO_Customers_Small_Commercial!R240+StdO_Customers_Lighting!R240</f>
        <v>70267.009999999995</v>
      </c>
      <c r="S240" s="11">
        <f>StdO_Customers_Residential!S240+StdO_Customers_Small_Commercial!S240+StdO_Customers_Lighting!S240</f>
        <v>78468.289999999979</v>
      </c>
      <c r="T240" s="11">
        <f>StdO_Customers_Residential!T240+StdO_Customers_Small_Commercial!T240+StdO_Customers_Lighting!T240</f>
        <v>98409.5</v>
      </c>
      <c r="U240" s="11">
        <f>StdO_Customers_Residential!U240+StdO_Customers_Small_Commercial!U240+StdO_Customers_Lighting!U240</f>
        <v>106448.43</v>
      </c>
      <c r="V240" s="11">
        <f>StdO_Customers_Residential!V240+StdO_Customers_Small_Commercial!V240+StdO_Customers_Lighting!V240</f>
        <v>109339.00999999998</v>
      </c>
      <c r="W240" s="11">
        <f>StdO_Customers_Residential!W240+StdO_Customers_Small_Commercial!W240+StdO_Customers_Lighting!W240</f>
        <v>101614.34</v>
      </c>
      <c r="X240" s="11">
        <f>StdO_Customers_Residential!X240+StdO_Customers_Small_Commercial!X240+StdO_Customers_Lighting!X240</f>
        <v>91390.23000000001</v>
      </c>
      <c r="Y240" s="11">
        <f>StdO_Customers_Residential!Y240+StdO_Customers_Small_Commercial!Y240+StdO_Customers_Lighting!Y240</f>
        <v>79441.62</v>
      </c>
      <c r="Z240" s="11">
        <f>StdO_Customers_Residential!Z240+StdO_Customers_Small_Commercial!Z240+StdO_Customers_Lighting!Z240</f>
        <v>0</v>
      </c>
      <c r="AA240" s="2">
        <f>IFERROR(INDEX('Holiday Schedule'!$D$3:$D$24,MATCH(Total_StdO_Customers!A240,'Holiday Schedule'!$C$3:$C$24,0)),0)</f>
        <v>0</v>
      </c>
      <c r="AB240" s="2">
        <f t="shared" si="24"/>
        <v>4</v>
      </c>
      <c r="AC240" s="2">
        <f t="shared" si="25"/>
        <v>1174294.74</v>
      </c>
      <c r="AD240" s="5">
        <f t="shared" si="26"/>
        <v>551658.22</v>
      </c>
      <c r="AE240" s="5">
        <f t="shared" si="27"/>
        <v>1725952.96</v>
      </c>
      <c r="AG240" s="2">
        <f t="shared" si="28"/>
        <v>8</v>
      </c>
      <c r="AH240" s="2">
        <f t="shared" si="29"/>
        <v>2025</v>
      </c>
      <c r="AJ240" s="5">
        <f t="shared" si="30"/>
        <v>109339.00999999998</v>
      </c>
      <c r="AK240" s="2">
        <f t="shared" si="31"/>
        <v>21</v>
      </c>
    </row>
    <row r="241" spans="1:37">
      <c r="A241" s="4">
        <v>45890</v>
      </c>
      <c r="B241" s="11">
        <f>StdO_Customers_Residential!B241+StdO_Customers_Small_Commercial!B241+StdO_Customers_Lighting!B241</f>
        <v>70871.990000000005</v>
      </c>
      <c r="C241" s="11">
        <f>StdO_Customers_Residential!C241+StdO_Customers_Small_Commercial!C241+StdO_Customers_Lighting!C241</f>
        <v>66245.98</v>
      </c>
      <c r="D241" s="11">
        <f>StdO_Customers_Residential!D241+StdO_Customers_Small_Commercial!D241+StdO_Customers_Lighting!D241</f>
        <v>64155.87</v>
      </c>
      <c r="E241" s="11">
        <f>StdO_Customers_Residential!E241+StdO_Customers_Small_Commercial!E241+StdO_Customers_Lighting!E241</f>
        <v>63287.06</v>
      </c>
      <c r="F241" s="11">
        <f>StdO_Customers_Residential!F241+StdO_Customers_Small_Commercial!F241+StdO_Customers_Lighting!F241</f>
        <v>65461.77</v>
      </c>
      <c r="G241" s="11">
        <f>StdO_Customers_Residential!G241+StdO_Customers_Small_Commercial!G241+StdO_Customers_Lighting!G241</f>
        <v>70137.399999999994</v>
      </c>
      <c r="H241" s="11">
        <f>StdO_Customers_Residential!H241+StdO_Customers_Small_Commercial!H241+StdO_Customers_Lighting!H241</f>
        <v>73508.149999999994</v>
      </c>
      <c r="I241" s="11">
        <f>StdO_Customers_Residential!I241+StdO_Customers_Small_Commercial!I241+StdO_Customers_Lighting!I241</f>
        <v>66009.2</v>
      </c>
      <c r="J241" s="11">
        <f>StdO_Customers_Residential!J241+StdO_Customers_Small_Commercial!J241+StdO_Customers_Lighting!J241</f>
        <v>47844.289999999994</v>
      </c>
      <c r="K241" s="11">
        <f>StdO_Customers_Residential!K241+StdO_Customers_Small_Commercial!K241+StdO_Customers_Lighting!K241</f>
        <v>36661.61</v>
      </c>
      <c r="L241" s="11">
        <f>StdO_Customers_Residential!L241+StdO_Customers_Small_Commercial!L241+StdO_Customers_Lighting!L241</f>
        <v>35150.480000000003</v>
      </c>
      <c r="M241" s="11">
        <f>StdO_Customers_Residential!M241+StdO_Customers_Small_Commercial!M241+StdO_Customers_Lighting!M241</f>
        <v>33273.4</v>
      </c>
      <c r="N241" s="11">
        <f>StdO_Customers_Residential!N241+StdO_Customers_Small_Commercial!N241+StdO_Customers_Lighting!N241</f>
        <v>34033.93</v>
      </c>
      <c r="O241" s="11">
        <f>StdO_Customers_Residential!O241+StdO_Customers_Small_Commercial!O241+StdO_Customers_Lighting!O241</f>
        <v>35626.119999999995</v>
      </c>
      <c r="P241" s="11">
        <f>StdO_Customers_Residential!P241+StdO_Customers_Small_Commercial!P241+StdO_Customers_Lighting!P241</f>
        <v>37117.910000000003</v>
      </c>
      <c r="Q241" s="11">
        <f>StdO_Customers_Residential!Q241+StdO_Customers_Small_Commercial!Q241+StdO_Customers_Lighting!Q241</f>
        <v>42512.24</v>
      </c>
      <c r="R241" s="11">
        <f>StdO_Customers_Residential!R241+StdO_Customers_Small_Commercial!R241+StdO_Customers_Lighting!R241</f>
        <v>54809.599999999999</v>
      </c>
      <c r="S241" s="11">
        <f>StdO_Customers_Residential!S241+StdO_Customers_Small_Commercial!S241+StdO_Customers_Lighting!S241</f>
        <v>77973.95</v>
      </c>
      <c r="T241" s="11">
        <f>StdO_Customers_Residential!T241+StdO_Customers_Small_Commercial!T241+StdO_Customers_Lighting!T241</f>
        <v>99668.35</v>
      </c>
      <c r="U241" s="11">
        <f>StdO_Customers_Residential!U241+StdO_Customers_Small_Commercial!U241+StdO_Customers_Lighting!U241</f>
        <v>110029.16</v>
      </c>
      <c r="V241" s="11">
        <f>StdO_Customers_Residential!V241+StdO_Customers_Small_Commercial!V241+StdO_Customers_Lighting!V241</f>
        <v>110885.54</v>
      </c>
      <c r="W241" s="11">
        <f>StdO_Customers_Residential!W241+StdO_Customers_Small_Commercial!W241+StdO_Customers_Lighting!W241</f>
        <v>104263.08</v>
      </c>
      <c r="X241" s="11">
        <f>StdO_Customers_Residential!X241+StdO_Customers_Small_Commercial!X241+StdO_Customers_Lighting!X241</f>
        <v>92342.57</v>
      </c>
      <c r="Y241" s="11">
        <f>StdO_Customers_Residential!Y241+StdO_Customers_Small_Commercial!Y241+StdO_Customers_Lighting!Y241</f>
        <v>81614.149999999994</v>
      </c>
      <c r="Z241" s="11">
        <f>StdO_Customers_Residential!Z241+StdO_Customers_Small_Commercial!Z241+StdO_Customers_Lighting!Z241</f>
        <v>0</v>
      </c>
      <c r="AA241" s="2">
        <f>IFERROR(INDEX('Holiday Schedule'!$D$3:$D$24,MATCH(Total_StdO_Customers!A241,'Holiday Schedule'!$C$3:$C$24,0)),0)</f>
        <v>0</v>
      </c>
      <c r="AB241" s="2">
        <f t="shared" si="24"/>
        <v>5</v>
      </c>
      <c r="AC241" s="2">
        <f t="shared" si="25"/>
        <v>1018201.4299999999</v>
      </c>
      <c r="AD241" s="5">
        <f t="shared" si="26"/>
        <v>555282.37000000011</v>
      </c>
      <c r="AE241" s="5">
        <f t="shared" si="27"/>
        <v>1573483.8</v>
      </c>
      <c r="AG241" s="2">
        <f t="shared" si="28"/>
        <v>8</v>
      </c>
      <c r="AH241" s="2">
        <f t="shared" si="29"/>
        <v>2025</v>
      </c>
      <c r="AJ241" s="5">
        <f t="shared" si="30"/>
        <v>110885.54</v>
      </c>
      <c r="AK241" s="2">
        <f t="shared" si="31"/>
        <v>21</v>
      </c>
    </row>
    <row r="242" spans="1:37">
      <c r="A242" s="4">
        <v>45891</v>
      </c>
      <c r="B242" s="11">
        <f>StdO_Customers_Residential!B242+StdO_Customers_Small_Commercial!B242+StdO_Customers_Lighting!B242</f>
        <v>71535.509999999995</v>
      </c>
      <c r="C242" s="11">
        <f>StdO_Customers_Residential!C242+StdO_Customers_Small_Commercial!C242+StdO_Customers_Lighting!C242</f>
        <v>67612.42</v>
      </c>
      <c r="D242" s="11">
        <f>StdO_Customers_Residential!D242+StdO_Customers_Small_Commercial!D242+StdO_Customers_Lighting!D242</f>
        <v>64457.22</v>
      </c>
      <c r="E242" s="11">
        <f>StdO_Customers_Residential!E242+StdO_Customers_Small_Commercial!E242+StdO_Customers_Lighting!E242</f>
        <v>64093.93</v>
      </c>
      <c r="F242" s="11">
        <f>StdO_Customers_Residential!F242+StdO_Customers_Small_Commercial!F242+StdO_Customers_Lighting!F242</f>
        <v>65596.37</v>
      </c>
      <c r="G242" s="11">
        <f>StdO_Customers_Residential!G242+StdO_Customers_Small_Commercial!G242+StdO_Customers_Lighting!G242</f>
        <v>69291.06</v>
      </c>
      <c r="H242" s="11">
        <f>StdO_Customers_Residential!H242+StdO_Customers_Small_Commercial!H242+StdO_Customers_Lighting!H242</f>
        <v>74942.11</v>
      </c>
      <c r="I242" s="11">
        <f>StdO_Customers_Residential!I242+StdO_Customers_Small_Commercial!I242+StdO_Customers_Lighting!I242</f>
        <v>66458.27</v>
      </c>
      <c r="J242" s="11">
        <f>StdO_Customers_Residential!J242+StdO_Customers_Small_Commercial!J242+StdO_Customers_Lighting!J242</f>
        <v>51195.48</v>
      </c>
      <c r="K242" s="11">
        <f>StdO_Customers_Residential!K242+StdO_Customers_Small_Commercial!K242+StdO_Customers_Lighting!K242</f>
        <v>41302.11</v>
      </c>
      <c r="L242" s="11">
        <f>StdO_Customers_Residential!L242+StdO_Customers_Small_Commercial!L242+StdO_Customers_Lighting!L242</f>
        <v>38848.78</v>
      </c>
      <c r="M242" s="11">
        <f>StdO_Customers_Residential!M242+StdO_Customers_Small_Commercial!M242+StdO_Customers_Lighting!M242</f>
        <v>39818.150000000009</v>
      </c>
      <c r="N242" s="11">
        <f>StdO_Customers_Residential!N242+StdO_Customers_Small_Commercial!N242+StdO_Customers_Lighting!N242</f>
        <v>44622.94</v>
      </c>
      <c r="O242" s="11">
        <f>StdO_Customers_Residential!O242+StdO_Customers_Small_Commercial!O242+StdO_Customers_Lighting!O242</f>
        <v>44275.09</v>
      </c>
      <c r="P242" s="11">
        <f>StdO_Customers_Residential!P242+StdO_Customers_Small_Commercial!P242+StdO_Customers_Lighting!P242</f>
        <v>44260.84</v>
      </c>
      <c r="Q242" s="11">
        <f>StdO_Customers_Residential!Q242+StdO_Customers_Small_Commercial!Q242+StdO_Customers_Lighting!Q242</f>
        <v>50092.81</v>
      </c>
      <c r="R242" s="11">
        <f>StdO_Customers_Residential!R242+StdO_Customers_Small_Commercial!R242+StdO_Customers_Lighting!R242</f>
        <v>61736.14</v>
      </c>
      <c r="S242" s="11">
        <f>StdO_Customers_Residential!S242+StdO_Customers_Small_Commercial!S242+StdO_Customers_Lighting!S242</f>
        <v>82839.17</v>
      </c>
      <c r="T242" s="11">
        <f>StdO_Customers_Residential!T242+StdO_Customers_Small_Commercial!T242+StdO_Customers_Lighting!T242</f>
        <v>103626.29</v>
      </c>
      <c r="U242" s="11">
        <f>StdO_Customers_Residential!U242+StdO_Customers_Small_Commercial!U242+StdO_Customers_Lighting!U242</f>
        <v>112895.63</v>
      </c>
      <c r="V242" s="11">
        <f>StdO_Customers_Residential!V242+StdO_Customers_Small_Commercial!V242+StdO_Customers_Lighting!V242</f>
        <v>112640.67</v>
      </c>
      <c r="W242" s="11">
        <f>StdO_Customers_Residential!W242+StdO_Customers_Small_Commercial!W242+StdO_Customers_Lighting!W242</f>
        <v>106177.77999999998</v>
      </c>
      <c r="X242" s="11">
        <f>StdO_Customers_Residential!X242+StdO_Customers_Small_Commercial!X242+StdO_Customers_Lighting!X242</f>
        <v>95922.61</v>
      </c>
      <c r="Y242" s="11">
        <f>StdO_Customers_Residential!Y242+StdO_Customers_Small_Commercial!Y242+StdO_Customers_Lighting!Y242</f>
        <v>85490.79</v>
      </c>
      <c r="Z242" s="11">
        <f>StdO_Customers_Residential!Z242+StdO_Customers_Small_Commercial!Z242+StdO_Customers_Lighting!Z242</f>
        <v>0</v>
      </c>
      <c r="AA242" s="2">
        <f>IFERROR(INDEX('Holiday Schedule'!$D$3:$D$24,MATCH(Total_StdO_Customers!A242,'Holiday Schedule'!$C$3:$C$24,0)),0)</f>
        <v>0</v>
      </c>
      <c r="AB242" s="2">
        <f t="shared" si="24"/>
        <v>6</v>
      </c>
      <c r="AC242" s="2">
        <f t="shared" si="25"/>
        <v>1096712.76</v>
      </c>
      <c r="AD242" s="5">
        <f t="shared" si="26"/>
        <v>563019.41000000038</v>
      </c>
      <c r="AE242" s="5">
        <f t="shared" si="27"/>
        <v>1659732.1700000004</v>
      </c>
      <c r="AG242" s="2">
        <f t="shared" si="28"/>
        <v>8</v>
      </c>
      <c r="AH242" s="2">
        <f t="shared" si="29"/>
        <v>2025</v>
      </c>
      <c r="AJ242" s="5">
        <f t="shared" si="30"/>
        <v>112895.63</v>
      </c>
      <c r="AK242" s="2">
        <f t="shared" si="31"/>
        <v>20</v>
      </c>
    </row>
    <row r="243" spans="1:37">
      <c r="A243" s="4">
        <v>45892</v>
      </c>
      <c r="B243" s="11">
        <f>StdO_Customers_Residential!B243+StdO_Customers_Small_Commercial!B243+StdO_Customers_Lighting!B243</f>
        <v>75265.759999999995</v>
      </c>
      <c r="C243" s="11">
        <f>StdO_Customers_Residential!C243+StdO_Customers_Small_Commercial!C243+StdO_Customers_Lighting!C243</f>
        <v>69838.28</v>
      </c>
      <c r="D243" s="11">
        <f>StdO_Customers_Residential!D243+StdO_Customers_Small_Commercial!D243+StdO_Customers_Lighting!D243</f>
        <v>67043.679999999993</v>
      </c>
      <c r="E243" s="11">
        <f>StdO_Customers_Residential!E243+StdO_Customers_Small_Commercial!E243+StdO_Customers_Lighting!E243</f>
        <v>64125.61</v>
      </c>
      <c r="F243" s="11">
        <f>StdO_Customers_Residential!F243+StdO_Customers_Small_Commercial!F243+StdO_Customers_Lighting!F243</f>
        <v>65675.249999999985</v>
      </c>
      <c r="G243" s="11">
        <f>StdO_Customers_Residential!G243+StdO_Customers_Small_Commercial!G243+StdO_Customers_Lighting!G243</f>
        <v>67181.98000000001</v>
      </c>
      <c r="H243" s="11">
        <f>StdO_Customers_Residential!H243+StdO_Customers_Small_Commercial!H243+StdO_Customers_Lighting!H243</f>
        <v>67066.289999999994</v>
      </c>
      <c r="I243" s="11">
        <f>StdO_Customers_Residential!I243+StdO_Customers_Small_Commercial!I243+StdO_Customers_Lighting!I243</f>
        <v>64661.79</v>
      </c>
      <c r="J243" s="11">
        <f>StdO_Customers_Residential!J243+StdO_Customers_Small_Commercial!J243+StdO_Customers_Lighting!J243</f>
        <v>60473.55</v>
      </c>
      <c r="K243" s="11">
        <f>StdO_Customers_Residential!K243+StdO_Customers_Small_Commercial!K243+StdO_Customers_Lighting!K243</f>
        <v>37407.22</v>
      </c>
      <c r="L243" s="11">
        <f>StdO_Customers_Residential!L243+StdO_Customers_Small_Commercial!L243+StdO_Customers_Lighting!L243</f>
        <v>34138.81</v>
      </c>
      <c r="M243" s="11">
        <f>StdO_Customers_Residential!M243+StdO_Customers_Small_Commercial!M243+StdO_Customers_Lighting!M243</f>
        <v>33735.47</v>
      </c>
      <c r="N243" s="11">
        <f>StdO_Customers_Residential!N243+StdO_Customers_Small_Commercial!N243+StdO_Customers_Lighting!N243</f>
        <v>35149.07</v>
      </c>
      <c r="O243" s="11">
        <f>StdO_Customers_Residential!O243+StdO_Customers_Small_Commercial!O243+StdO_Customers_Lighting!O243</f>
        <v>36489.260000000009</v>
      </c>
      <c r="P243" s="11">
        <f>StdO_Customers_Residential!P243+StdO_Customers_Small_Commercial!P243+StdO_Customers_Lighting!P243</f>
        <v>40148.89</v>
      </c>
      <c r="Q243" s="11">
        <f>StdO_Customers_Residential!Q243+StdO_Customers_Small_Commercial!Q243+StdO_Customers_Lighting!Q243</f>
        <v>47086.29</v>
      </c>
      <c r="R243" s="11">
        <f>StdO_Customers_Residential!R243+StdO_Customers_Small_Commercial!R243+StdO_Customers_Lighting!R243</f>
        <v>58792.93</v>
      </c>
      <c r="S243" s="11">
        <f>StdO_Customers_Residential!S243+StdO_Customers_Small_Commercial!S243+StdO_Customers_Lighting!S243</f>
        <v>86618.36</v>
      </c>
      <c r="T243" s="11">
        <f>StdO_Customers_Residential!T243+StdO_Customers_Small_Commercial!T243+StdO_Customers_Lighting!T243</f>
        <v>105327.93</v>
      </c>
      <c r="U243" s="11">
        <f>StdO_Customers_Residential!U243+StdO_Customers_Small_Commercial!U243+StdO_Customers_Lighting!U243</f>
        <v>113700.68</v>
      </c>
      <c r="V243" s="11">
        <f>StdO_Customers_Residential!V243+StdO_Customers_Small_Commercial!V243+StdO_Customers_Lighting!V243</f>
        <v>112866.53</v>
      </c>
      <c r="W243" s="11">
        <f>StdO_Customers_Residential!W243+StdO_Customers_Small_Commercial!W243+StdO_Customers_Lighting!W243</f>
        <v>107945.13</v>
      </c>
      <c r="X243" s="11">
        <f>StdO_Customers_Residential!X243+StdO_Customers_Small_Commercial!X243+StdO_Customers_Lighting!X243</f>
        <v>96686.78</v>
      </c>
      <c r="Y243" s="11">
        <f>StdO_Customers_Residential!Y243+StdO_Customers_Small_Commercial!Y243+StdO_Customers_Lighting!Y243</f>
        <v>85969.96</v>
      </c>
      <c r="Z243" s="11">
        <f>StdO_Customers_Residential!Z243+StdO_Customers_Small_Commercial!Z243+StdO_Customers_Lighting!Z243</f>
        <v>0</v>
      </c>
      <c r="AA243" s="2">
        <f>IFERROR(INDEX('Holiday Schedule'!$D$3:$D$24,MATCH(Total_StdO_Customers!A243,'Holiday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1633395.4999999998</v>
      </c>
      <c r="AE243" s="5">
        <f t="shared" si="27"/>
        <v>1633395.4999999998</v>
      </c>
      <c r="AG243" s="2">
        <f t="shared" si="28"/>
        <v>8</v>
      </c>
      <c r="AH243" s="2">
        <f t="shared" si="29"/>
        <v>2025</v>
      </c>
      <c r="AJ243" s="5">
        <f t="shared" si="30"/>
        <v>113700.68</v>
      </c>
      <c r="AK243" s="2">
        <f t="shared" si="31"/>
        <v>20</v>
      </c>
    </row>
    <row r="244" spans="1:37">
      <c r="A244" s="4">
        <v>45893</v>
      </c>
      <c r="B244" s="11">
        <f>StdO_Customers_Residential!B244+StdO_Customers_Small_Commercial!B244+StdO_Customers_Lighting!B244</f>
        <v>77188.160000000003</v>
      </c>
      <c r="C244" s="11">
        <f>StdO_Customers_Residential!C244+StdO_Customers_Small_Commercial!C244+StdO_Customers_Lighting!C244</f>
        <v>72776.429999999993</v>
      </c>
      <c r="D244" s="11">
        <f>StdO_Customers_Residential!D244+StdO_Customers_Small_Commercial!D244+StdO_Customers_Lighting!D244</f>
        <v>69725.849999999991</v>
      </c>
      <c r="E244" s="11">
        <f>StdO_Customers_Residential!E244+StdO_Customers_Small_Commercial!E244+StdO_Customers_Lighting!E244</f>
        <v>66979.88</v>
      </c>
      <c r="F244" s="11">
        <f>StdO_Customers_Residential!F244+StdO_Customers_Small_Commercial!F244+StdO_Customers_Lighting!F244</f>
        <v>67220.83</v>
      </c>
      <c r="G244" s="11">
        <f>StdO_Customers_Residential!G244+StdO_Customers_Small_Commercial!G244+StdO_Customers_Lighting!G244</f>
        <v>68373.149999999994</v>
      </c>
      <c r="H244" s="11">
        <f>StdO_Customers_Residential!H244+StdO_Customers_Small_Commercial!H244+StdO_Customers_Lighting!H244</f>
        <v>68234.429999999993</v>
      </c>
      <c r="I244" s="11">
        <f>StdO_Customers_Residential!I244+StdO_Customers_Small_Commercial!I244+StdO_Customers_Lighting!I244</f>
        <v>59688.17</v>
      </c>
      <c r="J244" s="11">
        <f>StdO_Customers_Residential!J244+StdO_Customers_Small_Commercial!J244+StdO_Customers_Lighting!J244</f>
        <v>47211.01</v>
      </c>
      <c r="K244" s="11">
        <f>StdO_Customers_Residential!K244+StdO_Customers_Small_Commercial!K244+StdO_Customers_Lighting!K244</f>
        <v>40215.129999999997</v>
      </c>
      <c r="L244" s="11">
        <f>StdO_Customers_Residential!L244+StdO_Customers_Small_Commercial!L244+StdO_Customers_Lighting!L244</f>
        <v>38013.519999999997</v>
      </c>
      <c r="M244" s="11">
        <f>StdO_Customers_Residential!M244+StdO_Customers_Small_Commercial!M244+StdO_Customers_Lighting!M244</f>
        <v>42428.5</v>
      </c>
      <c r="N244" s="11">
        <f>StdO_Customers_Residential!N244+StdO_Customers_Small_Commercial!N244+StdO_Customers_Lighting!N244</f>
        <v>40909.129999999997</v>
      </c>
      <c r="O244" s="11">
        <f>StdO_Customers_Residential!O244+StdO_Customers_Small_Commercial!O244+StdO_Customers_Lighting!O244</f>
        <v>46579.88</v>
      </c>
      <c r="P244" s="11">
        <f>StdO_Customers_Residential!P244+StdO_Customers_Small_Commercial!P244+StdO_Customers_Lighting!P244</f>
        <v>51342.54</v>
      </c>
      <c r="Q244" s="11">
        <f>StdO_Customers_Residential!Q244+StdO_Customers_Small_Commercial!Q244+StdO_Customers_Lighting!Q244</f>
        <v>60043.34</v>
      </c>
      <c r="R244" s="11">
        <f>StdO_Customers_Residential!R244+StdO_Customers_Small_Commercial!R244+StdO_Customers_Lighting!R244</f>
        <v>76634.92</v>
      </c>
      <c r="S244" s="11">
        <f>StdO_Customers_Residential!S244+StdO_Customers_Small_Commercial!S244+StdO_Customers_Lighting!S244</f>
        <v>97808.34</v>
      </c>
      <c r="T244" s="11">
        <f>StdO_Customers_Residential!T244+StdO_Customers_Small_Commercial!T244+StdO_Customers_Lighting!T244</f>
        <v>110147.25</v>
      </c>
      <c r="U244" s="11">
        <f>StdO_Customers_Residential!U244+StdO_Customers_Small_Commercial!U244+StdO_Customers_Lighting!U244</f>
        <v>116871.22</v>
      </c>
      <c r="V244" s="11">
        <f>StdO_Customers_Residential!V244+StdO_Customers_Small_Commercial!V244+StdO_Customers_Lighting!V244</f>
        <v>118078.61</v>
      </c>
      <c r="W244" s="11">
        <f>StdO_Customers_Residential!W244+StdO_Customers_Small_Commercial!W244+StdO_Customers_Lighting!W244</f>
        <v>108424.87</v>
      </c>
      <c r="X244" s="11">
        <f>StdO_Customers_Residential!X244+StdO_Customers_Small_Commercial!X244+StdO_Customers_Lighting!X244</f>
        <v>97283</v>
      </c>
      <c r="Y244" s="11">
        <f>StdO_Customers_Residential!Y244+StdO_Customers_Small_Commercial!Y244+StdO_Customers_Lighting!Y244</f>
        <v>87221.7</v>
      </c>
      <c r="Z244" s="11">
        <f>StdO_Customers_Residential!Z244+StdO_Customers_Small_Commercial!Z244+StdO_Customers_Lighting!Z244</f>
        <v>0</v>
      </c>
      <c r="AA244" s="2">
        <f>IFERROR(INDEX('Holiday Schedule'!$D$3:$D$24,MATCH(Total_StdO_Customers!A244,'Holiday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1729399.86</v>
      </c>
      <c r="AE244" s="5">
        <f t="shared" si="27"/>
        <v>1729399.86</v>
      </c>
      <c r="AG244" s="2">
        <f t="shared" si="28"/>
        <v>8</v>
      </c>
      <c r="AH244" s="2">
        <f t="shared" si="29"/>
        <v>2025</v>
      </c>
      <c r="AJ244" s="5">
        <f t="shared" si="30"/>
        <v>118078.61</v>
      </c>
      <c r="AK244" s="2">
        <f t="shared" si="31"/>
        <v>21</v>
      </c>
    </row>
    <row r="245" spans="1:37">
      <c r="A245" s="4">
        <v>45894</v>
      </c>
      <c r="B245" s="11">
        <f>StdO_Customers_Residential!B245+StdO_Customers_Small_Commercial!B245+StdO_Customers_Lighting!B245</f>
        <v>79659.789999999994</v>
      </c>
      <c r="C245" s="11">
        <f>StdO_Customers_Residential!C245+StdO_Customers_Small_Commercial!C245+StdO_Customers_Lighting!C245</f>
        <v>72455.69</v>
      </c>
      <c r="D245" s="11">
        <f>StdO_Customers_Residential!D245+StdO_Customers_Small_Commercial!D245+StdO_Customers_Lighting!D245</f>
        <v>70294.12</v>
      </c>
      <c r="E245" s="11">
        <f>StdO_Customers_Residential!E245+StdO_Customers_Small_Commercial!E245+StdO_Customers_Lighting!E245</f>
        <v>70065.289999999994</v>
      </c>
      <c r="F245" s="11">
        <f>StdO_Customers_Residential!F245+StdO_Customers_Small_Commercial!F245+StdO_Customers_Lighting!F245</f>
        <v>71945.759999999995</v>
      </c>
      <c r="G245" s="11">
        <f>StdO_Customers_Residential!G245+StdO_Customers_Small_Commercial!G245+StdO_Customers_Lighting!G245</f>
        <v>76487.25</v>
      </c>
      <c r="H245" s="11">
        <f>StdO_Customers_Residential!H245+StdO_Customers_Small_Commercial!H245+StdO_Customers_Lighting!H245</f>
        <v>83719.039999999994</v>
      </c>
      <c r="I245" s="11">
        <f>StdO_Customers_Residential!I245+StdO_Customers_Small_Commercial!I245+StdO_Customers_Lighting!I245</f>
        <v>91726.34</v>
      </c>
      <c r="J245" s="11">
        <f>StdO_Customers_Residential!J245+StdO_Customers_Small_Commercial!J245+StdO_Customers_Lighting!J245</f>
        <v>94411.44</v>
      </c>
      <c r="K245" s="11">
        <f>StdO_Customers_Residential!K245+StdO_Customers_Small_Commercial!K245+StdO_Customers_Lighting!K245</f>
        <v>94835.389999999985</v>
      </c>
      <c r="L245" s="11">
        <f>StdO_Customers_Residential!L245+StdO_Customers_Small_Commercial!L245+StdO_Customers_Lighting!L245</f>
        <v>100369.44</v>
      </c>
      <c r="M245" s="11">
        <f>StdO_Customers_Residential!M245+StdO_Customers_Small_Commercial!M245+StdO_Customers_Lighting!M245</f>
        <v>93609.22</v>
      </c>
      <c r="N245" s="11">
        <f>StdO_Customers_Residential!N245+StdO_Customers_Small_Commercial!N245+StdO_Customers_Lighting!N245</f>
        <v>91413.609999999986</v>
      </c>
      <c r="O245" s="11">
        <f>StdO_Customers_Residential!O245+StdO_Customers_Small_Commercial!O245+StdO_Customers_Lighting!O245</f>
        <v>88078.18</v>
      </c>
      <c r="P245" s="11">
        <f>StdO_Customers_Residential!P245+StdO_Customers_Small_Commercial!P245+StdO_Customers_Lighting!P245</f>
        <v>84971.57</v>
      </c>
      <c r="Q245" s="11">
        <f>StdO_Customers_Residential!Q245+StdO_Customers_Small_Commercial!Q245+StdO_Customers_Lighting!Q245</f>
        <v>85837.27</v>
      </c>
      <c r="R245" s="11">
        <f>StdO_Customers_Residential!R245+StdO_Customers_Small_Commercial!R245+StdO_Customers_Lighting!R245</f>
        <v>88312.76</v>
      </c>
      <c r="S245" s="11">
        <f>StdO_Customers_Residential!S245+StdO_Customers_Small_Commercial!S245+StdO_Customers_Lighting!S245</f>
        <v>97852.85</v>
      </c>
      <c r="T245" s="11">
        <f>StdO_Customers_Residential!T245+StdO_Customers_Small_Commercial!T245+StdO_Customers_Lighting!T245</f>
        <v>108449.3</v>
      </c>
      <c r="U245" s="11">
        <f>StdO_Customers_Residential!U245+StdO_Customers_Small_Commercial!U245+StdO_Customers_Lighting!U245</f>
        <v>113893.75</v>
      </c>
      <c r="V245" s="11">
        <f>StdO_Customers_Residential!V245+StdO_Customers_Small_Commercial!V245+StdO_Customers_Lighting!V245</f>
        <v>111304.55</v>
      </c>
      <c r="W245" s="11">
        <f>StdO_Customers_Residential!W245+StdO_Customers_Small_Commercial!W245+StdO_Customers_Lighting!W245</f>
        <v>105068.09</v>
      </c>
      <c r="X245" s="11">
        <f>StdO_Customers_Residential!X245+StdO_Customers_Small_Commercial!X245+StdO_Customers_Lighting!X245</f>
        <v>94879.05</v>
      </c>
      <c r="Y245" s="11">
        <f>StdO_Customers_Residential!Y245+StdO_Customers_Small_Commercial!Y245+StdO_Customers_Lighting!Y245</f>
        <v>84688.5</v>
      </c>
      <c r="Z245" s="11">
        <f>StdO_Customers_Residential!Z245+StdO_Customers_Small_Commercial!Z245+StdO_Customers_Lighting!Z245</f>
        <v>0</v>
      </c>
      <c r="AA245" s="2">
        <f>IFERROR(INDEX('Holiday Schedule'!$D$3:$D$24,MATCH(Total_StdO_Customers!A245,'Holiday Schedule'!$C$3:$C$24,0)),0)</f>
        <v>0</v>
      </c>
      <c r="AB245" s="2">
        <f t="shared" si="24"/>
        <v>2</v>
      </c>
      <c r="AC245" s="2">
        <f t="shared" si="25"/>
        <v>1545012.81</v>
      </c>
      <c r="AD245" s="5">
        <f t="shared" si="26"/>
        <v>609315.43999999994</v>
      </c>
      <c r="AE245" s="5">
        <f t="shared" si="27"/>
        <v>2154328.25</v>
      </c>
      <c r="AG245" s="2">
        <f t="shared" si="28"/>
        <v>8</v>
      </c>
      <c r="AH245" s="2">
        <f t="shared" si="29"/>
        <v>2025</v>
      </c>
      <c r="AJ245" s="5">
        <f t="shared" si="30"/>
        <v>113893.75</v>
      </c>
      <c r="AK245" s="2">
        <f t="shared" si="31"/>
        <v>20</v>
      </c>
    </row>
    <row r="246" spans="1:37">
      <c r="A246" s="4">
        <v>45895</v>
      </c>
      <c r="B246" s="11">
        <f>StdO_Customers_Residential!B246+StdO_Customers_Small_Commercial!B246+StdO_Customers_Lighting!B246</f>
        <v>76171.899999999994</v>
      </c>
      <c r="C246" s="11">
        <f>StdO_Customers_Residential!C246+StdO_Customers_Small_Commercial!C246+StdO_Customers_Lighting!C246</f>
        <v>70550.36</v>
      </c>
      <c r="D246" s="11">
        <f>StdO_Customers_Residential!D246+StdO_Customers_Small_Commercial!D246+StdO_Customers_Lighting!D246</f>
        <v>68187.55</v>
      </c>
      <c r="E246" s="11">
        <f>StdO_Customers_Residential!E246+StdO_Customers_Small_Commercial!E246+StdO_Customers_Lighting!E246</f>
        <v>66956.759999999995</v>
      </c>
      <c r="F246" s="11">
        <f>StdO_Customers_Residential!F246+StdO_Customers_Small_Commercial!F246+StdO_Customers_Lighting!F246</f>
        <v>69480.34</v>
      </c>
      <c r="G246" s="11">
        <f>StdO_Customers_Residential!G246+StdO_Customers_Small_Commercial!G246+StdO_Customers_Lighting!G246</f>
        <v>73626.61</v>
      </c>
      <c r="H246" s="11">
        <f>StdO_Customers_Residential!H246+StdO_Customers_Small_Commercial!H246+StdO_Customers_Lighting!H246</f>
        <v>77045.260000000009</v>
      </c>
      <c r="I246" s="11">
        <f>StdO_Customers_Residential!I246+StdO_Customers_Small_Commercial!I246+StdO_Customers_Lighting!I246</f>
        <v>77706.3</v>
      </c>
      <c r="J246" s="11">
        <f>StdO_Customers_Residential!J246+StdO_Customers_Small_Commercial!J246+StdO_Customers_Lighting!J246</f>
        <v>62551.89</v>
      </c>
      <c r="K246" s="11">
        <f>StdO_Customers_Residential!K246+StdO_Customers_Small_Commercial!K246+StdO_Customers_Lighting!K246</f>
        <v>53510.05</v>
      </c>
      <c r="L246" s="11">
        <f>StdO_Customers_Residential!L246+StdO_Customers_Small_Commercial!L246+StdO_Customers_Lighting!L246</f>
        <v>52944.11</v>
      </c>
      <c r="M246" s="11">
        <f>StdO_Customers_Residential!M246+StdO_Customers_Small_Commercial!M246+StdO_Customers_Lighting!M246</f>
        <v>58051.33</v>
      </c>
      <c r="N246" s="11">
        <f>StdO_Customers_Residential!N246+StdO_Customers_Small_Commercial!N246+StdO_Customers_Lighting!N246</f>
        <v>62448.430000000008</v>
      </c>
      <c r="O246" s="11">
        <f>StdO_Customers_Residential!O246+StdO_Customers_Small_Commercial!O246+StdO_Customers_Lighting!O246</f>
        <v>64107.88</v>
      </c>
      <c r="P246" s="11">
        <f>StdO_Customers_Residential!P246+StdO_Customers_Small_Commercial!P246+StdO_Customers_Lighting!P246</f>
        <v>59015.74</v>
      </c>
      <c r="Q246" s="11">
        <f>StdO_Customers_Residential!Q246+StdO_Customers_Small_Commercial!Q246+StdO_Customers_Lighting!Q246</f>
        <v>62449.649999999994</v>
      </c>
      <c r="R246" s="11">
        <f>StdO_Customers_Residential!R246+StdO_Customers_Small_Commercial!R246+StdO_Customers_Lighting!R246</f>
        <v>70201.710000000006</v>
      </c>
      <c r="S246" s="11">
        <f>StdO_Customers_Residential!S246+StdO_Customers_Small_Commercial!S246+StdO_Customers_Lighting!S246</f>
        <v>87883.85</v>
      </c>
      <c r="T246" s="11">
        <f>StdO_Customers_Residential!T246+StdO_Customers_Small_Commercial!T246+StdO_Customers_Lighting!T246</f>
        <v>105423.42</v>
      </c>
      <c r="U246" s="11">
        <f>StdO_Customers_Residential!U246+StdO_Customers_Small_Commercial!U246+StdO_Customers_Lighting!U246</f>
        <v>115413.78</v>
      </c>
      <c r="V246" s="11">
        <f>StdO_Customers_Residential!V246+StdO_Customers_Small_Commercial!V246+StdO_Customers_Lighting!V246</f>
        <v>112671.96000000002</v>
      </c>
      <c r="W246" s="11">
        <f>StdO_Customers_Residential!W246+StdO_Customers_Small_Commercial!W246+StdO_Customers_Lighting!W246</f>
        <v>105882.49</v>
      </c>
      <c r="X246" s="11">
        <f>StdO_Customers_Residential!X246+StdO_Customers_Small_Commercial!X246+StdO_Customers_Lighting!X246</f>
        <v>93288.24</v>
      </c>
      <c r="Y246" s="11">
        <f>StdO_Customers_Residential!Y246+StdO_Customers_Small_Commercial!Y246+StdO_Customers_Lighting!Y246</f>
        <v>81284.3</v>
      </c>
      <c r="Z246" s="11">
        <f>StdO_Customers_Residential!Z246+StdO_Customers_Small_Commercial!Z246+StdO_Customers_Lighting!Z246</f>
        <v>0</v>
      </c>
      <c r="AA246" s="2">
        <f>IFERROR(INDEX('Holiday Schedule'!$D$3:$D$24,MATCH(Total_StdO_Customers!A246,'Holiday Schedule'!$C$3:$C$24,0)),0)</f>
        <v>0</v>
      </c>
      <c r="AB246" s="2">
        <f t="shared" si="24"/>
        <v>3</v>
      </c>
      <c r="AC246" s="2">
        <f t="shared" si="25"/>
        <v>1243550.83</v>
      </c>
      <c r="AD246" s="5">
        <f t="shared" si="26"/>
        <v>583303.08000000007</v>
      </c>
      <c r="AE246" s="5">
        <f t="shared" si="27"/>
        <v>1826853.9100000001</v>
      </c>
      <c r="AG246" s="2">
        <f t="shared" si="28"/>
        <v>8</v>
      </c>
      <c r="AH246" s="2">
        <f t="shared" si="29"/>
        <v>2025</v>
      </c>
      <c r="AJ246" s="5">
        <f t="shared" si="30"/>
        <v>115413.78</v>
      </c>
      <c r="AK246" s="2">
        <f t="shared" si="31"/>
        <v>20</v>
      </c>
    </row>
    <row r="247" spans="1:37">
      <c r="A247" s="4">
        <v>45896</v>
      </c>
      <c r="B247" s="11">
        <f>StdO_Customers_Residential!B247+StdO_Customers_Small_Commercial!B247+StdO_Customers_Lighting!B247</f>
        <v>71969.64</v>
      </c>
      <c r="C247" s="11">
        <f>StdO_Customers_Residential!C247+StdO_Customers_Small_Commercial!C247+StdO_Customers_Lighting!C247</f>
        <v>67133.899999999994</v>
      </c>
      <c r="D247" s="11">
        <f>StdO_Customers_Residential!D247+StdO_Customers_Small_Commercial!D247+StdO_Customers_Lighting!D247</f>
        <v>64859.91</v>
      </c>
      <c r="E247" s="11">
        <f>StdO_Customers_Residential!E247+StdO_Customers_Small_Commercial!E247+StdO_Customers_Lighting!E247</f>
        <v>63739.86</v>
      </c>
      <c r="F247" s="11">
        <f>StdO_Customers_Residential!F247+StdO_Customers_Small_Commercial!F247+StdO_Customers_Lighting!F247</f>
        <v>65316.160000000003</v>
      </c>
      <c r="G247" s="11">
        <f>StdO_Customers_Residential!G247+StdO_Customers_Small_Commercial!G247+StdO_Customers_Lighting!G247</f>
        <v>70234.61</v>
      </c>
      <c r="H247" s="11">
        <f>StdO_Customers_Residential!H247+StdO_Customers_Small_Commercial!H247+StdO_Customers_Lighting!H247</f>
        <v>76820.570000000007</v>
      </c>
      <c r="I247" s="11">
        <f>StdO_Customers_Residential!I247+StdO_Customers_Small_Commercial!I247+StdO_Customers_Lighting!I247</f>
        <v>67341.779999999984</v>
      </c>
      <c r="J247" s="11">
        <f>StdO_Customers_Residential!J247+StdO_Customers_Small_Commercial!J247+StdO_Customers_Lighting!J247</f>
        <v>51045.25</v>
      </c>
      <c r="K247" s="11">
        <f>StdO_Customers_Residential!K247+StdO_Customers_Small_Commercial!K247+StdO_Customers_Lighting!K247</f>
        <v>45460.86</v>
      </c>
      <c r="L247" s="11">
        <f>StdO_Customers_Residential!L247+StdO_Customers_Small_Commercial!L247+StdO_Customers_Lighting!L247</f>
        <v>39583.160000000003</v>
      </c>
      <c r="M247" s="11">
        <f>StdO_Customers_Residential!M247+StdO_Customers_Small_Commercial!M247+StdO_Customers_Lighting!M247</f>
        <v>46052.74</v>
      </c>
      <c r="N247" s="11">
        <f>StdO_Customers_Residential!N247+StdO_Customers_Small_Commercial!N247+StdO_Customers_Lighting!N247</f>
        <v>53295.78</v>
      </c>
      <c r="O247" s="11">
        <f>StdO_Customers_Residential!O247+StdO_Customers_Small_Commercial!O247+StdO_Customers_Lighting!O247</f>
        <v>58597.96</v>
      </c>
      <c r="P247" s="11">
        <f>StdO_Customers_Residential!P247+StdO_Customers_Small_Commercial!P247+StdO_Customers_Lighting!P247</f>
        <v>60724.5</v>
      </c>
      <c r="Q247" s="11">
        <f>StdO_Customers_Residential!Q247+StdO_Customers_Small_Commercial!Q247+StdO_Customers_Lighting!Q247</f>
        <v>57944.31</v>
      </c>
      <c r="R247" s="11">
        <f>StdO_Customers_Residential!R247+StdO_Customers_Small_Commercial!R247+StdO_Customers_Lighting!R247</f>
        <v>71284.03</v>
      </c>
      <c r="S247" s="11">
        <f>StdO_Customers_Residential!S247+StdO_Customers_Small_Commercial!S247+StdO_Customers_Lighting!S247</f>
        <v>91959.709999999992</v>
      </c>
      <c r="T247" s="11">
        <f>StdO_Customers_Residential!T247+StdO_Customers_Small_Commercial!T247+StdO_Customers_Lighting!T247</f>
        <v>101909.73</v>
      </c>
      <c r="U247" s="11">
        <f>StdO_Customers_Residential!U247+StdO_Customers_Small_Commercial!U247+StdO_Customers_Lighting!U247</f>
        <v>110436.9</v>
      </c>
      <c r="V247" s="11">
        <f>StdO_Customers_Residential!V247+StdO_Customers_Small_Commercial!V247+StdO_Customers_Lighting!V247</f>
        <v>107780.43</v>
      </c>
      <c r="W247" s="11">
        <f>StdO_Customers_Residential!W247+StdO_Customers_Small_Commercial!W247+StdO_Customers_Lighting!W247</f>
        <v>101934.54</v>
      </c>
      <c r="X247" s="11">
        <f>StdO_Customers_Residential!X247+StdO_Customers_Small_Commercial!X247+StdO_Customers_Lighting!X247</f>
        <v>89729.91</v>
      </c>
      <c r="Y247" s="11">
        <f>StdO_Customers_Residential!Y247+StdO_Customers_Small_Commercial!Y247+StdO_Customers_Lighting!Y247</f>
        <v>79569.11</v>
      </c>
      <c r="Z247" s="11">
        <f>StdO_Customers_Residential!Z247+StdO_Customers_Small_Commercial!Z247+StdO_Customers_Lighting!Z247</f>
        <v>0</v>
      </c>
      <c r="AA247" s="2">
        <f>IFERROR(INDEX('Holiday Schedule'!$D$3:$D$24,MATCH(Total_StdO_Customers!A247,'Holiday Schedule'!$C$3:$C$24,0)),0)</f>
        <v>0</v>
      </c>
      <c r="AB247" s="2">
        <f t="shared" si="24"/>
        <v>4</v>
      </c>
      <c r="AC247" s="2">
        <f t="shared" si="25"/>
        <v>1155081.5899999999</v>
      </c>
      <c r="AD247" s="5">
        <f t="shared" si="26"/>
        <v>559643.76</v>
      </c>
      <c r="AE247" s="5">
        <f t="shared" si="27"/>
        <v>1714725.3499999999</v>
      </c>
      <c r="AG247" s="2">
        <f t="shared" si="28"/>
        <v>8</v>
      </c>
      <c r="AH247" s="2">
        <f t="shared" si="29"/>
        <v>2025</v>
      </c>
      <c r="AJ247" s="5">
        <f t="shared" si="30"/>
        <v>110436.9</v>
      </c>
      <c r="AK247" s="2">
        <f t="shared" si="31"/>
        <v>20</v>
      </c>
    </row>
    <row r="248" spans="1:37">
      <c r="A248" s="4">
        <v>45897</v>
      </c>
      <c r="B248" s="11">
        <f>StdO_Customers_Residential!B248+StdO_Customers_Small_Commercial!B248+StdO_Customers_Lighting!B248</f>
        <v>70659.25</v>
      </c>
      <c r="C248" s="11">
        <f>StdO_Customers_Residential!C248+StdO_Customers_Small_Commercial!C248+StdO_Customers_Lighting!C248</f>
        <v>67035.03</v>
      </c>
      <c r="D248" s="11">
        <f>StdO_Customers_Residential!D248+StdO_Customers_Small_Commercial!D248+StdO_Customers_Lighting!D248</f>
        <v>64451.91</v>
      </c>
      <c r="E248" s="11">
        <f>StdO_Customers_Residential!E248+StdO_Customers_Small_Commercial!E248+StdO_Customers_Lighting!E248</f>
        <v>63267.77</v>
      </c>
      <c r="F248" s="11">
        <f>StdO_Customers_Residential!F248+StdO_Customers_Small_Commercial!F248+StdO_Customers_Lighting!F248</f>
        <v>65890.92</v>
      </c>
      <c r="G248" s="11">
        <f>StdO_Customers_Residential!G248+StdO_Customers_Small_Commercial!G248+StdO_Customers_Lighting!G248</f>
        <v>70192.44</v>
      </c>
      <c r="H248" s="11">
        <f>StdO_Customers_Residential!H248+StdO_Customers_Small_Commercial!H248+StdO_Customers_Lighting!H248</f>
        <v>76458.61</v>
      </c>
      <c r="I248" s="11">
        <f>StdO_Customers_Residential!I248+StdO_Customers_Small_Commercial!I248+StdO_Customers_Lighting!I248</f>
        <v>66270.64</v>
      </c>
      <c r="J248" s="11">
        <f>StdO_Customers_Residential!J248+StdO_Customers_Small_Commercial!J248+StdO_Customers_Lighting!J248</f>
        <v>45615.87</v>
      </c>
      <c r="K248" s="11">
        <f>StdO_Customers_Residential!K248+StdO_Customers_Small_Commercial!K248+StdO_Customers_Lighting!K248</f>
        <v>34980.22</v>
      </c>
      <c r="L248" s="11">
        <f>StdO_Customers_Residential!L248+StdO_Customers_Small_Commercial!L248+StdO_Customers_Lighting!L248</f>
        <v>33251.980000000003</v>
      </c>
      <c r="M248" s="11">
        <f>StdO_Customers_Residential!M248+StdO_Customers_Small_Commercial!M248+StdO_Customers_Lighting!M248</f>
        <v>40122.65</v>
      </c>
      <c r="N248" s="11">
        <f>StdO_Customers_Residential!N248+StdO_Customers_Small_Commercial!N248+StdO_Customers_Lighting!N248</f>
        <v>39079.61</v>
      </c>
      <c r="O248" s="11">
        <f>StdO_Customers_Residential!O248+StdO_Customers_Small_Commercial!O248+StdO_Customers_Lighting!O248</f>
        <v>34911.24</v>
      </c>
      <c r="P248" s="11">
        <f>StdO_Customers_Residential!P248+StdO_Customers_Small_Commercial!P248+StdO_Customers_Lighting!P248</f>
        <v>35418.47</v>
      </c>
      <c r="Q248" s="11">
        <f>StdO_Customers_Residential!Q248+StdO_Customers_Small_Commercial!Q248+StdO_Customers_Lighting!Q248</f>
        <v>39213.760000000009</v>
      </c>
      <c r="R248" s="11">
        <f>StdO_Customers_Residential!R248+StdO_Customers_Small_Commercial!R248+StdO_Customers_Lighting!R248</f>
        <v>53354.2</v>
      </c>
      <c r="S248" s="11">
        <f>StdO_Customers_Residential!S248+StdO_Customers_Small_Commercial!S248+StdO_Customers_Lighting!S248</f>
        <v>77004.100000000006</v>
      </c>
      <c r="T248" s="11">
        <f>StdO_Customers_Residential!T248+StdO_Customers_Small_Commercial!T248+StdO_Customers_Lighting!T248</f>
        <v>98732.88</v>
      </c>
      <c r="U248" s="11">
        <f>StdO_Customers_Residential!U248+StdO_Customers_Small_Commercial!U248+StdO_Customers_Lighting!U248</f>
        <v>107354.62</v>
      </c>
      <c r="V248" s="11">
        <f>StdO_Customers_Residential!V248+StdO_Customers_Small_Commercial!V248+StdO_Customers_Lighting!V248</f>
        <v>107670.29</v>
      </c>
      <c r="W248" s="11">
        <f>StdO_Customers_Residential!W248+StdO_Customers_Small_Commercial!W248+StdO_Customers_Lighting!W248</f>
        <v>100625.18</v>
      </c>
      <c r="X248" s="11">
        <f>StdO_Customers_Residential!X248+StdO_Customers_Small_Commercial!X248+StdO_Customers_Lighting!X248</f>
        <v>91373.14</v>
      </c>
      <c r="Y248" s="11">
        <f>StdO_Customers_Residential!Y248+StdO_Customers_Small_Commercial!Y248+StdO_Customers_Lighting!Y248</f>
        <v>80171.27</v>
      </c>
      <c r="Z248" s="11">
        <f>StdO_Customers_Residential!Z248+StdO_Customers_Small_Commercial!Z248+StdO_Customers_Lighting!Z248</f>
        <v>0</v>
      </c>
      <c r="AA248" s="2">
        <f>IFERROR(INDEX('Holiday Schedule'!$D$3:$D$24,MATCH(Total_StdO_Customers!A248,'Holiday Schedule'!$C$3:$C$24,0)),0)</f>
        <v>0</v>
      </c>
      <c r="AB248" s="2">
        <f t="shared" si="24"/>
        <v>5</v>
      </c>
      <c r="AC248" s="2">
        <f t="shared" si="25"/>
        <v>1004978.8500000002</v>
      </c>
      <c r="AD248" s="5">
        <f t="shared" si="26"/>
        <v>558127.1999999996</v>
      </c>
      <c r="AE248" s="5">
        <f t="shared" si="27"/>
        <v>1563106.0499999998</v>
      </c>
      <c r="AG248" s="2">
        <f t="shared" si="28"/>
        <v>8</v>
      </c>
      <c r="AH248" s="2">
        <f t="shared" si="29"/>
        <v>2025</v>
      </c>
      <c r="AJ248" s="5">
        <f t="shared" si="30"/>
        <v>107670.29</v>
      </c>
      <c r="AK248" s="2">
        <f t="shared" si="31"/>
        <v>21</v>
      </c>
    </row>
    <row r="249" spans="1:37">
      <c r="A249" s="4">
        <v>45898</v>
      </c>
      <c r="B249" s="11">
        <f>StdO_Customers_Residential!B249+StdO_Customers_Small_Commercial!B249+StdO_Customers_Lighting!B249</f>
        <v>72128.990000000005</v>
      </c>
      <c r="C249" s="11">
        <f>StdO_Customers_Residential!C249+StdO_Customers_Small_Commercial!C249+StdO_Customers_Lighting!C249</f>
        <v>66784.320000000007</v>
      </c>
      <c r="D249" s="11">
        <f>StdO_Customers_Residential!D249+StdO_Customers_Small_Commercial!D249+StdO_Customers_Lighting!D249</f>
        <v>64277.01</v>
      </c>
      <c r="E249" s="11">
        <f>StdO_Customers_Residential!E249+StdO_Customers_Small_Commercial!E249+StdO_Customers_Lighting!E249</f>
        <v>64015.44</v>
      </c>
      <c r="F249" s="11">
        <f>StdO_Customers_Residential!F249+StdO_Customers_Small_Commercial!F249+StdO_Customers_Lighting!F249</f>
        <v>65486.84</v>
      </c>
      <c r="G249" s="11">
        <f>StdO_Customers_Residential!G249+StdO_Customers_Small_Commercial!G249+StdO_Customers_Lighting!G249</f>
        <v>70316.97</v>
      </c>
      <c r="H249" s="11">
        <f>StdO_Customers_Residential!H249+StdO_Customers_Small_Commercial!H249+StdO_Customers_Lighting!H249</f>
        <v>76343.429999999993</v>
      </c>
      <c r="I249" s="11">
        <f>StdO_Customers_Residential!I249+StdO_Customers_Small_Commercial!I249+StdO_Customers_Lighting!I249</f>
        <v>78805.179999999978</v>
      </c>
      <c r="J249" s="11">
        <f>StdO_Customers_Residential!J249+StdO_Customers_Small_Commercial!J249+StdO_Customers_Lighting!J249</f>
        <v>74626.12</v>
      </c>
      <c r="K249" s="11">
        <f>StdO_Customers_Residential!K249+StdO_Customers_Small_Commercial!K249+StdO_Customers_Lighting!K249</f>
        <v>71308.03</v>
      </c>
      <c r="L249" s="11">
        <f>StdO_Customers_Residential!L249+StdO_Customers_Small_Commercial!L249+StdO_Customers_Lighting!L249</f>
        <v>61006.479999999996</v>
      </c>
      <c r="M249" s="11">
        <f>StdO_Customers_Residential!M249+StdO_Customers_Small_Commercial!M249+StdO_Customers_Lighting!M249</f>
        <v>71819.64</v>
      </c>
      <c r="N249" s="11">
        <f>StdO_Customers_Residential!N249+StdO_Customers_Small_Commercial!N249+StdO_Customers_Lighting!N249</f>
        <v>74216.710000000006</v>
      </c>
      <c r="O249" s="11">
        <f>StdO_Customers_Residential!O249+StdO_Customers_Small_Commercial!O249+StdO_Customers_Lighting!O249</f>
        <v>76702.59</v>
      </c>
      <c r="P249" s="11">
        <f>StdO_Customers_Residential!P249+StdO_Customers_Small_Commercial!P249+StdO_Customers_Lighting!P249</f>
        <v>75528.97</v>
      </c>
      <c r="Q249" s="11">
        <f>StdO_Customers_Residential!Q249+StdO_Customers_Small_Commercial!Q249+StdO_Customers_Lighting!Q249</f>
        <v>74474.05</v>
      </c>
      <c r="R249" s="11">
        <f>StdO_Customers_Residential!R249+StdO_Customers_Small_Commercial!R249+StdO_Customers_Lighting!R249</f>
        <v>83480.72</v>
      </c>
      <c r="S249" s="11">
        <f>StdO_Customers_Residential!S249+StdO_Customers_Small_Commercial!S249+StdO_Customers_Lighting!S249</f>
        <v>94194.93</v>
      </c>
      <c r="T249" s="11">
        <f>StdO_Customers_Residential!T249+StdO_Customers_Small_Commercial!T249+StdO_Customers_Lighting!T249</f>
        <v>101086.86000000002</v>
      </c>
      <c r="U249" s="11">
        <f>StdO_Customers_Residential!U249+StdO_Customers_Small_Commercial!U249+StdO_Customers_Lighting!U249</f>
        <v>104670.95</v>
      </c>
      <c r="V249" s="11">
        <f>StdO_Customers_Residential!V249+StdO_Customers_Small_Commercial!V249+StdO_Customers_Lighting!V249</f>
        <v>102928.7</v>
      </c>
      <c r="W249" s="11">
        <f>StdO_Customers_Residential!W249+StdO_Customers_Small_Commercial!W249+StdO_Customers_Lighting!W249</f>
        <v>98343.03</v>
      </c>
      <c r="X249" s="11">
        <f>StdO_Customers_Residential!X249+StdO_Customers_Small_Commercial!X249+StdO_Customers_Lighting!X249</f>
        <v>89544.02</v>
      </c>
      <c r="Y249" s="11">
        <f>StdO_Customers_Residential!Y249+StdO_Customers_Small_Commercial!Y249+StdO_Customers_Lighting!Y249</f>
        <v>80935.210000000006</v>
      </c>
      <c r="Z249" s="11">
        <f>StdO_Customers_Residential!Z249+StdO_Customers_Small_Commercial!Z249+StdO_Customers_Lighting!Z249</f>
        <v>0</v>
      </c>
      <c r="AA249" s="2">
        <f>IFERROR(INDEX('Holiday Schedule'!$D$3:$D$24,MATCH(Total_StdO_Customers!A249,'Holiday Schedule'!$C$3:$C$24,0)),0)</f>
        <v>0</v>
      </c>
      <c r="AB249" s="2">
        <f t="shared" si="24"/>
        <v>6</v>
      </c>
      <c r="AC249" s="2">
        <f t="shared" si="25"/>
        <v>1332736.98</v>
      </c>
      <c r="AD249" s="5">
        <f t="shared" si="26"/>
        <v>560288.21</v>
      </c>
      <c r="AE249" s="5">
        <f t="shared" si="27"/>
        <v>1893025.19</v>
      </c>
      <c r="AG249" s="2">
        <f t="shared" si="28"/>
        <v>8</v>
      </c>
      <c r="AH249" s="2">
        <f t="shared" si="29"/>
        <v>2025</v>
      </c>
      <c r="AJ249" s="5">
        <f t="shared" si="30"/>
        <v>104670.95</v>
      </c>
      <c r="AK249" s="2">
        <f t="shared" si="31"/>
        <v>20</v>
      </c>
    </row>
    <row r="250" spans="1:37">
      <c r="A250" s="4">
        <v>45899</v>
      </c>
      <c r="B250" s="11">
        <f>StdO_Customers_Residential!B250+StdO_Customers_Small_Commercial!B250+StdO_Customers_Lighting!B250</f>
        <v>71800.05</v>
      </c>
      <c r="C250" s="11">
        <f>StdO_Customers_Residential!C250+StdO_Customers_Small_Commercial!C250+StdO_Customers_Lighting!C250</f>
        <v>66391.73</v>
      </c>
      <c r="D250" s="11">
        <f>StdO_Customers_Residential!D250+StdO_Customers_Small_Commercial!D250+StdO_Customers_Lighting!D250</f>
        <v>65214.23</v>
      </c>
      <c r="E250" s="11">
        <f>StdO_Customers_Residential!E250+StdO_Customers_Small_Commercial!E250+StdO_Customers_Lighting!E250</f>
        <v>62700.800000000003</v>
      </c>
      <c r="F250" s="11">
        <f>StdO_Customers_Residential!F250+StdO_Customers_Small_Commercial!F250+StdO_Customers_Lighting!F250</f>
        <v>64409.74</v>
      </c>
      <c r="G250" s="11">
        <f>StdO_Customers_Residential!G250+StdO_Customers_Small_Commercial!G250+StdO_Customers_Lighting!G250</f>
        <v>65775.38</v>
      </c>
      <c r="H250" s="11">
        <f>StdO_Customers_Residential!H250+StdO_Customers_Small_Commercial!H250+StdO_Customers_Lighting!H250</f>
        <v>68897.179999999993</v>
      </c>
      <c r="I250" s="11">
        <f>StdO_Customers_Residential!I250+StdO_Customers_Small_Commercial!I250+StdO_Customers_Lighting!I250</f>
        <v>73115.830000000016</v>
      </c>
      <c r="J250" s="11">
        <f>StdO_Customers_Residential!J250+StdO_Customers_Small_Commercial!J250+StdO_Customers_Lighting!J250</f>
        <v>74048.91</v>
      </c>
      <c r="K250" s="11">
        <f>StdO_Customers_Residential!K250+StdO_Customers_Small_Commercial!K250+StdO_Customers_Lighting!K250</f>
        <v>68893.55</v>
      </c>
      <c r="L250" s="11">
        <f>StdO_Customers_Residential!L250+StdO_Customers_Small_Commercial!L250+StdO_Customers_Lighting!L250</f>
        <v>60674.23</v>
      </c>
      <c r="M250" s="11">
        <f>StdO_Customers_Residential!M250+StdO_Customers_Small_Commercial!M250+StdO_Customers_Lighting!M250</f>
        <v>50807.81</v>
      </c>
      <c r="N250" s="11">
        <f>StdO_Customers_Residential!N250+StdO_Customers_Small_Commercial!N250+StdO_Customers_Lighting!N250</f>
        <v>47511.55</v>
      </c>
      <c r="O250" s="11">
        <f>StdO_Customers_Residential!O250+StdO_Customers_Small_Commercial!O250+StdO_Customers_Lighting!O250</f>
        <v>40795.910000000003</v>
      </c>
      <c r="P250" s="11">
        <f>StdO_Customers_Residential!P250+StdO_Customers_Small_Commercial!P250+StdO_Customers_Lighting!P250</f>
        <v>40732.589999999997</v>
      </c>
      <c r="Q250" s="11">
        <f>StdO_Customers_Residential!Q250+StdO_Customers_Small_Commercial!Q250+StdO_Customers_Lighting!Q250</f>
        <v>39872.75</v>
      </c>
      <c r="R250" s="11">
        <f>StdO_Customers_Residential!R250+StdO_Customers_Small_Commercial!R250+StdO_Customers_Lighting!R250</f>
        <v>56566.149999999994</v>
      </c>
      <c r="S250" s="11">
        <f>StdO_Customers_Residential!S250+StdO_Customers_Small_Commercial!S250+StdO_Customers_Lighting!S250</f>
        <v>81438.94</v>
      </c>
      <c r="T250" s="11">
        <f>StdO_Customers_Residential!T250+StdO_Customers_Small_Commercial!T250+StdO_Customers_Lighting!T250</f>
        <v>94483.87</v>
      </c>
      <c r="U250" s="11">
        <f>StdO_Customers_Residential!U250+StdO_Customers_Small_Commercial!U250+StdO_Customers_Lighting!U250</f>
        <v>103408.31</v>
      </c>
      <c r="V250" s="11">
        <f>StdO_Customers_Residential!V250+StdO_Customers_Small_Commercial!V250+StdO_Customers_Lighting!V250</f>
        <v>102330.98</v>
      </c>
      <c r="W250" s="11">
        <f>StdO_Customers_Residential!W250+StdO_Customers_Small_Commercial!W250+StdO_Customers_Lighting!W250</f>
        <v>97168.47</v>
      </c>
      <c r="X250" s="11">
        <f>StdO_Customers_Residential!X250+StdO_Customers_Small_Commercial!X250+StdO_Customers_Lighting!X250</f>
        <v>88357</v>
      </c>
      <c r="Y250" s="11">
        <f>StdO_Customers_Residential!Y250+StdO_Customers_Small_Commercial!Y250+StdO_Customers_Lighting!Y250</f>
        <v>79223.09</v>
      </c>
      <c r="Z250" s="11">
        <f>StdO_Customers_Residential!Z250+StdO_Customers_Small_Commercial!Z250+StdO_Customers_Lighting!Z250</f>
        <v>0</v>
      </c>
      <c r="AA250" s="2">
        <f>IFERROR(INDEX('Holiday Schedule'!$D$3:$D$24,MATCH(Total_StdO_Customers!A250,'Holiday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1664619.0500000003</v>
      </c>
      <c r="AE250" s="5">
        <f t="shared" si="27"/>
        <v>1664619.0500000003</v>
      </c>
      <c r="AG250" s="2">
        <f t="shared" si="28"/>
        <v>8</v>
      </c>
      <c r="AH250" s="2">
        <f t="shared" si="29"/>
        <v>2025</v>
      </c>
      <c r="AJ250" s="5">
        <f t="shared" si="30"/>
        <v>103408.31</v>
      </c>
      <c r="AK250" s="2">
        <f t="shared" si="31"/>
        <v>20</v>
      </c>
    </row>
    <row r="251" spans="1:37">
      <c r="A251" s="4">
        <v>45900</v>
      </c>
      <c r="B251" s="11">
        <f>StdO_Customers_Residential!B251+StdO_Customers_Small_Commercial!B251+StdO_Customers_Lighting!B251</f>
        <v>69933.710000000006</v>
      </c>
      <c r="C251" s="11">
        <f>StdO_Customers_Residential!C251+StdO_Customers_Small_Commercial!C251+StdO_Customers_Lighting!C251</f>
        <v>65548.009999999995</v>
      </c>
      <c r="D251" s="11">
        <f>StdO_Customers_Residential!D251+StdO_Customers_Small_Commercial!D251+StdO_Customers_Lighting!D251</f>
        <v>63083.029999999992</v>
      </c>
      <c r="E251" s="11">
        <f>StdO_Customers_Residential!E251+StdO_Customers_Small_Commercial!E251+StdO_Customers_Lighting!E251</f>
        <v>61706.61</v>
      </c>
      <c r="F251" s="11">
        <f>StdO_Customers_Residential!F251+StdO_Customers_Small_Commercial!F251+StdO_Customers_Lighting!F251</f>
        <v>61580</v>
      </c>
      <c r="G251" s="11">
        <f>StdO_Customers_Residential!G251+StdO_Customers_Small_Commercial!G251+StdO_Customers_Lighting!G251</f>
        <v>63187.94999999999</v>
      </c>
      <c r="H251" s="11">
        <f>StdO_Customers_Residential!H251+StdO_Customers_Small_Commercial!H251+StdO_Customers_Lighting!H251</f>
        <v>64957.599999999999</v>
      </c>
      <c r="I251" s="11">
        <f>StdO_Customers_Residential!I251+StdO_Customers_Small_Commercial!I251+StdO_Customers_Lighting!I251</f>
        <v>57557.78</v>
      </c>
      <c r="J251" s="11">
        <f>StdO_Customers_Residential!J251+StdO_Customers_Small_Commercial!J251+StdO_Customers_Lighting!J251</f>
        <v>41040.28</v>
      </c>
      <c r="K251" s="11">
        <f>StdO_Customers_Residential!K251+StdO_Customers_Small_Commercial!K251+StdO_Customers_Lighting!K251</f>
        <v>31064.97</v>
      </c>
      <c r="L251" s="11">
        <f>StdO_Customers_Residential!L251+StdO_Customers_Small_Commercial!L251+StdO_Customers_Lighting!L251</f>
        <v>29965.3</v>
      </c>
      <c r="M251" s="11">
        <f>StdO_Customers_Residential!M251+StdO_Customers_Small_Commercial!M251+StdO_Customers_Lighting!M251</f>
        <v>33436.679999999993</v>
      </c>
      <c r="N251" s="11">
        <f>StdO_Customers_Residential!N251+StdO_Customers_Small_Commercial!N251+StdO_Customers_Lighting!N251</f>
        <v>37180.49</v>
      </c>
      <c r="O251" s="11">
        <f>StdO_Customers_Residential!O251+StdO_Customers_Small_Commercial!O251+StdO_Customers_Lighting!O251</f>
        <v>40023.040000000001</v>
      </c>
      <c r="P251" s="11">
        <f>StdO_Customers_Residential!P251+StdO_Customers_Small_Commercial!P251+StdO_Customers_Lighting!P251</f>
        <v>41128.74</v>
      </c>
      <c r="Q251" s="11">
        <f>StdO_Customers_Residential!Q251+StdO_Customers_Small_Commercial!Q251+StdO_Customers_Lighting!Q251</f>
        <v>43668.15</v>
      </c>
      <c r="R251" s="11">
        <f>StdO_Customers_Residential!R251+StdO_Customers_Small_Commercial!R251+StdO_Customers_Lighting!R251</f>
        <v>54449.239999999991</v>
      </c>
      <c r="S251" s="11">
        <f>StdO_Customers_Residential!S251+StdO_Customers_Small_Commercial!S251+StdO_Customers_Lighting!S251</f>
        <v>78930.539999999994</v>
      </c>
      <c r="T251" s="11">
        <f>StdO_Customers_Residential!T251+StdO_Customers_Small_Commercial!T251+StdO_Customers_Lighting!T251</f>
        <v>98992.50999999998</v>
      </c>
      <c r="U251" s="11">
        <f>StdO_Customers_Residential!U251+StdO_Customers_Small_Commercial!U251+StdO_Customers_Lighting!U251</f>
        <v>106905.91999999998</v>
      </c>
      <c r="V251" s="11">
        <f>StdO_Customers_Residential!V251+StdO_Customers_Small_Commercial!V251+StdO_Customers_Lighting!V251</f>
        <v>106733.38</v>
      </c>
      <c r="W251" s="11">
        <f>StdO_Customers_Residential!W251+StdO_Customers_Small_Commercial!W251+StdO_Customers_Lighting!W251</f>
        <v>99780.900000000009</v>
      </c>
      <c r="X251" s="11">
        <f>StdO_Customers_Residential!X251+StdO_Customers_Small_Commercial!X251+StdO_Customers_Lighting!X251</f>
        <v>90101.18</v>
      </c>
      <c r="Y251" s="11">
        <f>StdO_Customers_Residential!Y251+StdO_Customers_Small_Commercial!Y251+StdO_Customers_Lighting!Y251</f>
        <v>81086.689999999988</v>
      </c>
      <c r="Z251" s="11">
        <f>StdO_Customers_Residential!Z251+StdO_Customers_Small_Commercial!Z251+StdO_Customers_Lighting!Z251</f>
        <v>0</v>
      </c>
      <c r="AA251" s="2">
        <f>IFERROR(INDEX('Holiday Schedule'!$D$3:$D$24,MATCH(Total_StdO_Customers!A251,'Holiday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1522042.7</v>
      </c>
      <c r="AE251" s="5">
        <f t="shared" si="27"/>
        <v>1522042.7</v>
      </c>
      <c r="AG251" s="2">
        <f t="shared" si="28"/>
        <v>8</v>
      </c>
      <c r="AH251" s="2">
        <f t="shared" si="29"/>
        <v>2025</v>
      </c>
      <c r="AJ251" s="5">
        <f t="shared" si="30"/>
        <v>106905.91999999998</v>
      </c>
      <c r="AK251" s="2">
        <f t="shared" si="31"/>
        <v>20</v>
      </c>
    </row>
    <row r="252" spans="1:37">
      <c r="A252" s="4">
        <v>45901</v>
      </c>
      <c r="B252" s="11">
        <f>StdO_Customers_Residential!B252+StdO_Customers_Small_Commercial!B252+StdO_Customers_Lighting!B252</f>
        <v>70280.7</v>
      </c>
      <c r="C252" s="11">
        <f>StdO_Customers_Residential!C252+StdO_Customers_Small_Commercial!C252+StdO_Customers_Lighting!C252</f>
        <v>65415.32</v>
      </c>
      <c r="D252" s="11">
        <f>StdO_Customers_Residential!D252+StdO_Customers_Small_Commercial!D252+StdO_Customers_Lighting!D252</f>
        <v>62332.47</v>
      </c>
      <c r="E252" s="11">
        <f>StdO_Customers_Residential!E252+StdO_Customers_Small_Commercial!E252+StdO_Customers_Lighting!E252</f>
        <v>61448.41</v>
      </c>
      <c r="F252" s="11">
        <f>StdO_Customers_Residential!F252+StdO_Customers_Small_Commercial!F252+StdO_Customers_Lighting!F252</f>
        <v>61818.04</v>
      </c>
      <c r="G252" s="11">
        <f>StdO_Customers_Residential!G252+StdO_Customers_Small_Commercial!G252+StdO_Customers_Lighting!G252</f>
        <v>64753.15</v>
      </c>
      <c r="H252" s="11">
        <f>StdO_Customers_Residential!H252+StdO_Customers_Small_Commercial!H252+StdO_Customers_Lighting!H252</f>
        <v>66076.179999999993</v>
      </c>
      <c r="I252" s="11">
        <f>StdO_Customers_Residential!I252+StdO_Customers_Small_Commercial!I252+StdO_Customers_Lighting!I252</f>
        <v>61302.15</v>
      </c>
      <c r="J252" s="11">
        <f>StdO_Customers_Residential!J252+StdO_Customers_Small_Commercial!J252+StdO_Customers_Lighting!J252</f>
        <v>44509.95</v>
      </c>
      <c r="K252" s="11">
        <f>StdO_Customers_Residential!K252+StdO_Customers_Small_Commercial!K252+StdO_Customers_Lighting!K252</f>
        <v>35091.75</v>
      </c>
      <c r="L252" s="11">
        <f>StdO_Customers_Residential!L252+StdO_Customers_Small_Commercial!L252+StdO_Customers_Lighting!L252</f>
        <v>32446.54</v>
      </c>
      <c r="M252" s="11">
        <f>StdO_Customers_Residential!M252+StdO_Customers_Small_Commercial!M252+StdO_Customers_Lighting!M252</f>
        <v>34884.89</v>
      </c>
      <c r="N252" s="11">
        <f>StdO_Customers_Residential!N252+StdO_Customers_Small_Commercial!N252+StdO_Customers_Lighting!N252</f>
        <v>38291.32</v>
      </c>
      <c r="O252" s="11">
        <f>StdO_Customers_Residential!O252+StdO_Customers_Small_Commercial!O252+StdO_Customers_Lighting!O252</f>
        <v>41881.679999999993</v>
      </c>
      <c r="P252" s="11">
        <f>StdO_Customers_Residential!P252+StdO_Customers_Small_Commercial!P252+StdO_Customers_Lighting!P252</f>
        <v>44349.53</v>
      </c>
      <c r="Q252" s="11">
        <f>StdO_Customers_Residential!Q252+StdO_Customers_Small_Commercial!Q252+StdO_Customers_Lighting!Q252</f>
        <v>50957.31</v>
      </c>
      <c r="R252" s="11">
        <f>StdO_Customers_Residential!R252+StdO_Customers_Small_Commercial!R252+StdO_Customers_Lighting!R252</f>
        <v>64621.279999999999</v>
      </c>
      <c r="S252" s="11">
        <f>StdO_Customers_Residential!S252+StdO_Customers_Small_Commercial!S252+StdO_Customers_Lighting!S252</f>
        <v>88157.52</v>
      </c>
      <c r="T252" s="11">
        <f>StdO_Customers_Residential!T252+StdO_Customers_Small_Commercial!T252+StdO_Customers_Lighting!T252</f>
        <v>111029.92000000001</v>
      </c>
      <c r="U252" s="11">
        <f>StdO_Customers_Residential!U252+StdO_Customers_Small_Commercial!U252+StdO_Customers_Lighting!U252</f>
        <v>119838.91</v>
      </c>
      <c r="V252" s="11">
        <f>StdO_Customers_Residential!V252+StdO_Customers_Small_Commercial!V252+StdO_Customers_Lighting!V252</f>
        <v>116883.93</v>
      </c>
      <c r="W252" s="11">
        <f>StdO_Customers_Residential!W252+StdO_Customers_Small_Commercial!W252+StdO_Customers_Lighting!W252</f>
        <v>104512.07999999999</v>
      </c>
      <c r="X252" s="11">
        <f>StdO_Customers_Residential!X252+StdO_Customers_Small_Commercial!X252+StdO_Customers_Lighting!X252</f>
        <v>90633.36</v>
      </c>
      <c r="Y252" s="11">
        <f>StdO_Customers_Residential!Y252+StdO_Customers_Small_Commercial!Y252+StdO_Customers_Lighting!Y252</f>
        <v>79704.33</v>
      </c>
      <c r="Z252" s="11">
        <f>StdO_Customers_Residential!Z252+StdO_Customers_Small_Commercial!Z252+StdO_Customers_Lighting!Z252</f>
        <v>0</v>
      </c>
      <c r="AA252" s="2">
        <f>IFERROR(INDEX('Holiday Schedule'!$D$3:$D$24,MATCH(Total_StdO_Customers!A252,'Holiday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1611220.7200000002</v>
      </c>
      <c r="AE252" s="5">
        <f t="shared" si="27"/>
        <v>1611220.7200000002</v>
      </c>
      <c r="AG252" s="2">
        <f t="shared" si="28"/>
        <v>9</v>
      </c>
      <c r="AH252" s="2">
        <f t="shared" si="29"/>
        <v>2025</v>
      </c>
      <c r="AJ252" s="5">
        <f t="shared" si="30"/>
        <v>119838.91</v>
      </c>
      <c r="AK252" s="2">
        <f t="shared" si="31"/>
        <v>20</v>
      </c>
    </row>
    <row r="253" spans="1:37">
      <c r="A253" s="4">
        <v>45902</v>
      </c>
      <c r="B253" s="11">
        <f>StdO_Customers_Residential!B253+StdO_Customers_Small_Commercial!B253+StdO_Customers_Lighting!B253</f>
        <v>71153.45</v>
      </c>
      <c r="C253" s="11">
        <f>StdO_Customers_Residential!C253+StdO_Customers_Small_Commercial!C253+StdO_Customers_Lighting!C253</f>
        <v>66288.91</v>
      </c>
      <c r="D253" s="11">
        <f>StdO_Customers_Residential!D253+StdO_Customers_Small_Commercial!D253+StdO_Customers_Lighting!D253</f>
        <v>63479.19</v>
      </c>
      <c r="E253" s="11">
        <f>StdO_Customers_Residential!E253+StdO_Customers_Small_Commercial!E253+StdO_Customers_Lighting!E253</f>
        <v>63469.53</v>
      </c>
      <c r="F253" s="11">
        <f>StdO_Customers_Residential!F253+StdO_Customers_Small_Commercial!F253+StdO_Customers_Lighting!F253</f>
        <v>64632.14</v>
      </c>
      <c r="G253" s="11">
        <f>StdO_Customers_Residential!G253+StdO_Customers_Small_Commercial!G253+StdO_Customers_Lighting!G253</f>
        <v>70928.22</v>
      </c>
      <c r="H253" s="11">
        <f>StdO_Customers_Residential!H253+StdO_Customers_Small_Commercial!H253+StdO_Customers_Lighting!H253</f>
        <v>79019.8</v>
      </c>
      <c r="I253" s="11">
        <f>StdO_Customers_Residential!I253+StdO_Customers_Small_Commercial!I253+StdO_Customers_Lighting!I253</f>
        <v>81336.949999999983</v>
      </c>
      <c r="J253" s="11">
        <f>StdO_Customers_Residential!J253+StdO_Customers_Small_Commercial!J253+StdO_Customers_Lighting!J253</f>
        <v>64210.58</v>
      </c>
      <c r="K253" s="11">
        <f>StdO_Customers_Residential!K253+StdO_Customers_Small_Commercial!K253+StdO_Customers_Lighting!K253</f>
        <v>53921.31</v>
      </c>
      <c r="L253" s="11">
        <f>StdO_Customers_Residential!L253+StdO_Customers_Small_Commercial!L253+StdO_Customers_Lighting!L253</f>
        <v>52627.45</v>
      </c>
      <c r="M253" s="11">
        <f>StdO_Customers_Residential!M253+StdO_Customers_Small_Commercial!M253+StdO_Customers_Lighting!M253</f>
        <v>50999.34</v>
      </c>
      <c r="N253" s="11">
        <f>StdO_Customers_Residential!N253+StdO_Customers_Small_Commercial!N253+StdO_Customers_Lighting!N253</f>
        <v>54047.29</v>
      </c>
      <c r="O253" s="11">
        <f>StdO_Customers_Residential!O253+StdO_Customers_Small_Commercial!O253+StdO_Customers_Lighting!O253</f>
        <v>51485.290000000008</v>
      </c>
      <c r="P253" s="11">
        <f>StdO_Customers_Residential!P253+StdO_Customers_Small_Commercial!P253+StdO_Customers_Lighting!P253</f>
        <v>55469.16</v>
      </c>
      <c r="Q253" s="11">
        <f>StdO_Customers_Residential!Q253+StdO_Customers_Small_Commercial!Q253+StdO_Customers_Lighting!Q253</f>
        <v>57818.97</v>
      </c>
      <c r="R253" s="11">
        <f>StdO_Customers_Residential!R253+StdO_Customers_Small_Commercial!R253+StdO_Customers_Lighting!R253</f>
        <v>65688.38</v>
      </c>
      <c r="S253" s="11">
        <f>StdO_Customers_Residential!S253+StdO_Customers_Small_Commercial!S253+StdO_Customers_Lighting!S253</f>
        <v>88821.9</v>
      </c>
      <c r="T253" s="11">
        <f>StdO_Customers_Residential!T253+StdO_Customers_Small_Commercial!T253+StdO_Customers_Lighting!T253</f>
        <v>109666.38</v>
      </c>
      <c r="U253" s="11">
        <f>StdO_Customers_Residential!U253+StdO_Customers_Small_Commercial!U253+StdO_Customers_Lighting!U253</f>
        <v>117562.49</v>
      </c>
      <c r="V253" s="11">
        <f>StdO_Customers_Residential!V253+StdO_Customers_Small_Commercial!V253+StdO_Customers_Lighting!V253</f>
        <v>112809.36</v>
      </c>
      <c r="W253" s="11">
        <f>StdO_Customers_Residential!W253+StdO_Customers_Small_Commercial!W253+StdO_Customers_Lighting!W253</f>
        <v>103012.01</v>
      </c>
      <c r="X253" s="11">
        <f>StdO_Customers_Residential!X253+StdO_Customers_Small_Commercial!X253+StdO_Customers_Lighting!X253</f>
        <v>89966.21</v>
      </c>
      <c r="Y253" s="11">
        <f>StdO_Customers_Residential!Y253+StdO_Customers_Small_Commercial!Y253+StdO_Customers_Lighting!Y253</f>
        <v>78891.56</v>
      </c>
      <c r="Z253" s="11">
        <f>StdO_Customers_Residential!Z253+StdO_Customers_Small_Commercial!Z253+StdO_Customers_Lighting!Z253</f>
        <v>0</v>
      </c>
      <c r="AA253" s="2">
        <f>IFERROR(INDEX('Holiday Schedule'!$D$3:$D$24,MATCH(Total_StdO_Customers!A253,'Holiday Schedule'!$C$3:$C$24,0)),0)</f>
        <v>0</v>
      </c>
      <c r="AB253" s="2">
        <f t="shared" si="24"/>
        <v>3</v>
      </c>
      <c r="AC253" s="2">
        <f t="shared" si="25"/>
        <v>1209443.0699999998</v>
      </c>
      <c r="AD253" s="5">
        <f t="shared" si="26"/>
        <v>557862.80000000005</v>
      </c>
      <c r="AE253" s="5">
        <f t="shared" si="27"/>
        <v>1767305.8699999999</v>
      </c>
      <c r="AG253" s="2">
        <f t="shared" si="28"/>
        <v>9</v>
      </c>
      <c r="AH253" s="2">
        <f t="shared" si="29"/>
        <v>2025</v>
      </c>
      <c r="AJ253" s="5">
        <f t="shared" si="30"/>
        <v>117562.49</v>
      </c>
      <c r="AK253" s="2">
        <f t="shared" si="31"/>
        <v>20</v>
      </c>
    </row>
    <row r="254" spans="1:37">
      <c r="A254" s="4">
        <v>45903</v>
      </c>
      <c r="B254" s="11">
        <f>StdO_Customers_Residential!B254+StdO_Customers_Small_Commercial!B254+StdO_Customers_Lighting!B254</f>
        <v>44693.94</v>
      </c>
      <c r="C254" s="11">
        <f>StdO_Customers_Residential!C254+StdO_Customers_Small_Commercial!C254+StdO_Customers_Lighting!C254</f>
        <v>49070.06</v>
      </c>
      <c r="D254" s="11">
        <f>StdO_Customers_Residential!D254+StdO_Customers_Small_Commercial!D254+StdO_Customers_Lighting!D254</f>
        <v>48459.62000000001</v>
      </c>
      <c r="E254" s="11">
        <f>StdO_Customers_Residential!E254+StdO_Customers_Small_Commercial!E254+StdO_Customers_Lighting!E254</f>
        <v>54344.26</v>
      </c>
      <c r="F254" s="11">
        <f>StdO_Customers_Residential!F254+StdO_Customers_Small_Commercial!F254+StdO_Customers_Lighting!F254</f>
        <v>61489.37</v>
      </c>
      <c r="G254" s="11">
        <f>StdO_Customers_Residential!G254+StdO_Customers_Small_Commercial!G254+StdO_Customers_Lighting!G254</f>
        <v>68334.38</v>
      </c>
      <c r="H254" s="11">
        <f>StdO_Customers_Residential!H254+StdO_Customers_Small_Commercial!H254+StdO_Customers_Lighting!H254</f>
        <v>77766.69</v>
      </c>
      <c r="I254" s="11">
        <f>StdO_Customers_Residential!I254+StdO_Customers_Small_Commercial!I254+StdO_Customers_Lighting!I254</f>
        <v>82729.41</v>
      </c>
      <c r="J254" s="11">
        <f>StdO_Customers_Residential!J254+StdO_Customers_Small_Commercial!J254+StdO_Customers_Lighting!J254</f>
        <v>63568</v>
      </c>
      <c r="K254" s="11">
        <f>StdO_Customers_Residential!K254+StdO_Customers_Small_Commercial!K254+StdO_Customers_Lighting!K254</f>
        <v>48144.47</v>
      </c>
      <c r="L254" s="11">
        <f>StdO_Customers_Residential!L254+StdO_Customers_Small_Commercial!L254+StdO_Customers_Lighting!L254</f>
        <v>39046.68</v>
      </c>
      <c r="M254" s="11">
        <f>StdO_Customers_Residential!M254+StdO_Customers_Small_Commercial!M254+StdO_Customers_Lighting!M254</f>
        <v>36599.03</v>
      </c>
      <c r="N254" s="11">
        <f>StdO_Customers_Residential!N254+StdO_Customers_Small_Commercial!N254+StdO_Customers_Lighting!N254</f>
        <v>43543.849999999991</v>
      </c>
      <c r="O254" s="11">
        <f>StdO_Customers_Residential!O254+StdO_Customers_Small_Commercial!O254+StdO_Customers_Lighting!O254</f>
        <v>39832.14</v>
      </c>
      <c r="P254" s="11">
        <f>StdO_Customers_Residential!P254+StdO_Customers_Small_Commercial!P254+StdO_Customers_Lighting!P254</f>
        <v>39979.68</v>
      </c>
      <c r="Q254" s="11">
        <f>StdO_Customers_Residential!Q254+StdO_Customers_Small_Commercial!Q254+StdO_Customers_Lighting!Q254</f>
        <v>45035.89</v>
      </c>
      <c r="R254" s="11">
        <f>StdO_Customers_Residential!R254+StdO_Customers_Small_Commercial!R254+StdO_Customers_Lighting!R254</f>
        <v>59680.69</v>
      </c>
      <c r="S254" s="11">
        <f>StdO_Customers_Residential!S254+StdO_Customers_Small_Commercial!S254+StdO_Customers_Lighting!S254</f>
        <v>88205.9</v>
      </c>
      <c r="T254" s="11">
        <f>StdO_Customers_Residential!T254+StdO_Customers_Small_Commercial!T254+StdO_Customers_Lighting!T254</f>
        <v>109049.17</v>
      </c>
      <c r="U254" s="11">
        <f>StdO_Customers_Residential!U254+StdO_Customers_Small_Commercial!U254+StdO_Customers_Lighting!U254</f>
        <v>114736.83</v>
      </c>
      <c r="V254" s="11">
        <f>StdO_Customers_Residential!V254+StdO_Customers_Small_Commercial!V254+StdO_Customers_Lighting!V254</f>
        <v>112462.71</v>
      </c>
      <c r="W254" s="11">
        <f>StdO_Customers_Residential!W254+StdO_Customers_Small_Commercial!W254+StdO_Customers_Lighting!W254</f>
        <v>101819.02</v>
      </c>
      <c r="X254" s="11">
        <f>StdO_Customers_Residential!X254+StdO_Customers_Small_Commercial!X254+StdO_Customers_Lighting!X254</f>
        <v>89637.4</v>
      </c>
      <c r="Y254" s="11">
        <f>StdO_Customers_Residential!Y254+StdO_Customers_Small_Commercial!Y254+StdO_Customers_Lighting!Y254</f>
        <v>78149.42</v>
      </c>
      <c r="Z254" s="11">
        <f>StdO_Customers_Residential!Z254+StdO_Customers_Small_Commercial!Z254+StdO_Customers_Lighting!Z254</f>
        <v>0</v>
      </c>
      <c r="AA254" s="2">
        <f>IFERROR(INDEX('Holiday Schedule'!$D$3:$D$24,MATCH(Total_StdO_Customers!A254,'Holiday Schedule'!$C$3:$C$24,0)),0)</f>
        <v>0</v>
      </c>
      <c r="AB254" s="2">
        <f t="shared" si="24"/>
        <v>4</v>
      </c>
      <c r="AC254" s="2">
        <f t="shared" si="25"/>
        <v>1114070.8699999999</v>
      </c>
      <c r="AD254" s="5">
        <f t="shared" si="26"/>
        <v>482307.74000000022</v>
      </c>
      <c r="AE254" s="5">
        <f t="shared" si="27"/>
        <v>1596378.61</v>
      </c>
      <c r="AG254" s="2">
        <f t="shared" si="28"/>
        <v>9</v>
      </c>
      <c r="AH254" s="2">
        <f t="shared" si="29"/>
        <v>2025</v>
      </c>
      <c r="AJ254" s="5">
        <f t="shared" si="30"/>
        <v>114736.83</v>
      </c>
      <c r="AK254" s="2">
        <f t="shared" si="31"/>
        <v>20</v>
      </c>
    </row>
    <row r="255" spans="1:37">
      <c r="A255" s="4">
        <v>45904</v>
      </c>
      <c r="B255" s="11">
        <f>StdO_Customers_Residential!B255+StdO_Customers_Small_Commercial!B255+StdO_Customers_Lighting!B255</f>
        <v>70128.800000000003</v>
      </c>
      <c r="C255" s="11">
        <f>StdO_Customers_Residential!C255+StdO_Customers_Small_Commercial!C255+StdO_Customers_Lighting!C255</f>
        <v>65987.59</v>
      </c>
      <c r="D255" s="11">
        <f>StdO_Customers_Residential!D255+StdO_Customers_Small_Commercial!D255+StdO_Customers_Lighting!D255</f>
        <v>64993.21</v>
      </c>
      <c r="E255" s="11">
        <f>StdO_Customers_Residential!E255+StdO_Customers_Small_Commercial!E255+StdO_Customers_Lighting!E255</f>
        <v>63765.91</v>
      </c>
      <c r="F255" s="11">
        <f>StdO_Customers_Residential!F255+StdO_Customers_Small_Commercial!F255+StdO_Customers_Lighting!F255</f>
        <v>65555.789999999994</v>
      </c>
      <c r="G255" s="11">
        <f>StdO_Customers_Residential!G255+StdO_Customers_Small_Commercial!G255+StdO_Customers_Lighting!G255</f>
        <v>71885.100000000006</v>
      </c>
      <c r="H255" s="11">
        <f>StdO_Customers_Residential!H255+StdO_Customers_Small_Commercial!H255+StdO_Customers_Lighting!H255</f>
        <v>82314.820000000007</v>
      </c>
      <c r="I255" s="11">
        <f>StdO_Customers_Residential!I255+StdO_Customers_Small_Commercial!I255+StdO_Customers_Lighting!I255</f>
        <v>88909.16</v>
      </c>
      <c r="J255" s="11">
        <f>StdO_Customers_Residential!J255+StdO_Customers_Small_Commercial!J255+StdO_Customers_Lighting!J255</f>
        <v>81796.67</v>
      </c>
      <c r="K255" s="11">
        <f>StdO_Customers_Residential!K255+StdO_Customers_Small_Commercial!K255+StdO_Customers_Lighting!K255</f>
        <v>57668.93</v>
      </c>
      <c r="L255" s="11">
        <f>StdO_Customers_Residential!L255+StdO_Customers_Small_Commercial!L255+StdO_Customers_Lighting!L255</f>
        <v>45758.49</v>
      </c>
      <c r="M255" s="11">
        <f>StdO_Customers_Residential!M255+StdO_Customers_Small_Commercial!M255+StdO_Customers_Lighting!M255</f>
        <v>39220.570000000007</v>
      </c>
      <c r="N255" s="11">
        <f>StdO_Customers_Residential!N255+StdO_Customers_Small_Commercial!N255+StdO_Customers_Lighting!N255</f>
        <v>39090.65</v>
      </c>
      <c r="O255" s="11">
        <f>StdO_Customers_Residential!O255+StdO_Customers_Small_Commercial!O255+StdO_Customers_Lighting!O255</f>
        <v>37858.480000000003</v>
      </c>
      <c r="P255" s="11">
        <f>StdO_Customers_Residential!P255+StdO_Customers_Small_Commercial!P255+StdO_Customers_Lighting!P255</f>
        <v>40335.089999999997</v>
      </c>
      <c r="Q255" s="11">
        <f>StdO_Customers_Residential!Q255+StdO_Customers_Small_Commercial!Q255+StdO_Customers_Lighting!Q255</f>
        <v>46014.22</v>
      </c>
      <c r="R255" s="11">
        <f>StdO_Customers_Residential!R255+StdO_Customers_Small_Commercial!R255+StdO_Customers_Lighting!R255</f>
        <v>59203.58</v>
      </c>
      <c r="S255" s="11">
        <f>StdO_Customers_Residential!S255+StdO_Customers_Small_Commercial!S255+StdO_Customers_Lighting!S255</f>
        <v>85350.080000000002</v>
      </c>
      <c r="T255" s="11">
        <f>StdO_Customers_Residential!T255+StdO_Customers_Small_Commercial!T255+StdO_Customers_Lighting!T255</f>
        <v>106773.77</v>
      </c>
      <c r="U255" s="11">
        <f>StdO_Customers_Residential!U255+StdO_Customers_Small_Commercial!U255+StdO_Customers_Lighting!U255</f>
        <v>116135.88</v>
      </c>
      <c r="V255" s="11">
        <f>StdO_Customers_Residential!V255+StdO_Customers_Small_Commercial!V255+StdO_Customers_Lighting!V255</f>
        <v>112068.73</v>
      </c>
      <c r="W255" s="11">
        <f>StdO_Customers_Residential!W255+StdO_Customers_Small_Commercial!W255+StdO_Customers_Lighting!W255</f>
        <v>102487.59000000001</v>
      </c>
      <c r="X255" s="11">
        <f>StdO_Customers_Residential!X255+StdO_Customers_Small_Commercial!X255+StdO_Customers_Lighting!X255</f>
        <v>90380.14999999998</v>
      </c>
      <c r="Y255" s="11">
        <f>StdO_Customers_Residential!Y255+StdO_Customers_Small_Commercial!Y255+StdO_Customers_Lighting!Y255</f>
        <v>80323.38</v>
      </c>
      <c r="Z255" s="11">
        <f>StdO_Customers_Residential!Z255+StdO_Customers_Small_Commercial!Z255+StdO_Customers_Lighting!Z255</f>
        <v>0</v>
      </c>
      <c r="AA255" s="2">
        <f>IFERROR(INDEX('Holiday Schedule'!$D$3:$D$24,MATCH(Total_StdO_Customers!A255,'Holiday Schedule'!$C$3:$C$24,0)),0)</f>
        <v>0</v>
      </c>
      <c r="AB255" s="2">
        <f t="shared" si="24"/>
        <v>5</v>
      </c>
      <c r="AC255" s="2">
        <f t="shared" si="25"/>
        <v>1149052.0399999998</v>
      </c>
      <c r="AD255" s="5">
        <f t="shared" si="26"/>
        <v>564954.60000000033</v>
      </c>
      <c r="AE255" s="5">
        <f t="shared" si="27"/>
        <v>1714006.6400000001</v>
      </c>
      <c r="AG255" s="2">
        <f t="shared" si="28"/>
        <v>9</v>
      </c>
      <c r="AH255" s="2">
        <f t="shared" si="29"/>
        <v>2025</v>
      </c>
      <c r="AJ255" s="5">
        <f t="shared" si="30"/>
        <v>116135.88</v>
      </c>
      <c r="AK255" s="2">
        <f t="shared" si="31"/>
        <v>20</v>
      </c>
    </row>
    <row r="256" spans="1:37">
      <c r="A256" s="4">
        <v>45905</v>
      </c>
      <c r="B256" s="11">
        <f>StdO_Customers_Residential!B256+StdO_Customers_Small_Commercial!B256+StdO_Customers_Lighting!B256</f>
        <v>71057.279999999999</v>
      </c>
      <c r="C256" s="11">
        <f>StdO_Customers_Residential!C256+StdO_Customers_Small_Commercial!C256+StdO_Customers_Lighting!C256</f>
        <v>68138.209999999992</v>
      </c>
      <c r="D256" s="11">
        <f>StdO_Customers_Residential!D256+StdO_Customers_Small_Commercial!D256+StdO_Customers_Lighting!D256</f>
        <v>65010.510000000009</v>
      </c>
      <c r="E256" s="11">
        <f>StdO_Customers_Residential!E256+StdO_Customers_Small_Commercial!E256+StdO_Customers_Lighting!E256</f>
        <v>65178.44</v>
      </c>
      <c r="F256" s="11">
        <f>StdO_Customers_Residential!F256+StdO_Customers_Small_Commercial!F256+StdO_Customers_Lighting!F256</f>
        <v>67030.690000000017</v>
      </c>
      <c r="G256" s="11">
        <f>StdO_Customers_Residential!G256+StdO_Customers_Small_Commercial!G256+StdO_Customers_Lighting!G256</f>
        <v>72897.7</v>
      </c>
      <c r="H256" s="11">
        <f>StdO_Customers_Residential!H256+StdO_Customers_Small_Commercial!H256+StdO_Customers_Lighting!H256</f>
        <v>80867.26999999999</v>
      </c>
      <c r="I256" s="11">
        <f>StdO_Customers_Residential!I256+StdO_Customers_Small_Commercial!I256+StdO_Customers_Lighting!I256</f>
        <v>92328.56</v>
      </c>
      <c r="J256" s="11">
        <f>StdO_Customers_Residential!J256+StdO_Customers_Small_Commercial!J256+StdO_Customers_Lighting!J256</f>
        <v>90554.08</v>
      </c>
      <c r="K256" s="11">
        <f>StdO_Customers_Residential!K256+StdO_Customers_Small_Commercial!K256+StdO_Customers_Lighting!K256</f>
        <v>82275.31</v>
      </c>
      <c r="L256" s="11">
        <f>StdO_Customers_Residential!L256+StdO_Customers_Small_Commercial!L256+StdO_Customers_Lighting!L256</f>
        <v>73752.859999999986</v>
      </c>
      <c r="M256" s="11">
        <f>StdO_Customers_Residential!M256+StdO_Customers_Small_Commercial!M256+StdO_Customers_Lighting!M256</f>
        <v>60208.47</v>
      </c>
      <c r="N256" s="11">
        <f>StdO_Customers_Residential!N256+StdO_Customers_Small_Commercial!N256+StdO_Customers_Lighting!N256</f>
        <v>65958.09</v>
      </c>
      <c r="O256" s="11">
        <f>StdO_Customers_Residential!O256+StdO_Customers_Small_Commercial!O256+StdO_Customers_Lighting!O256</f>
        <v>70700.260000000009</v>
      </c>
      <c r="P256" s="11">
        <f>StdO_Customers_Residential!P256+StdO_Customers_Small_Commercial!P256+StdO_Customers_Lighting!P256</f>
        <v>74338.559999999998</v>
      </c>
      <c r="Q256" s="11">
        <f>StdO_Customers_Residential!Q256+StdO_Customers_Small_Commercial!Q256+StdO_Customers_Lighting!Q256</f>
        <v>80734.03</v>
      </c>
      <c r="R256" s="11">
        <f>StdO_Customers_Residential!R256+StdO_Customers_Small_Commercial!R256+StdO_Customers_Lighting!R256</f>
        <v>87758.28</v>
      </c>
      <c r="S256" s="11">
        <f>StdO_Customers_Residential!S256+StdO_Customers_Small_Commercial!S256+StdO_Customers_Lighting!S256</f>
        <v>99569.71</v>
      </c>
      <c r="T256" s="11">
        <f>StdO_Customers_Residential!T256+StdO_Customers_Small_Commercial!T256+StdO_Customers_Lighting!T256</f>
        <v>106247.62</v>
      </c>
      <c r="U256" s="11">
        <f>StdO_Customers_Residential!U256+StdO_Customers_Small_Commercial!U256+StdO_Customers_Lighting!U256</f>
        <v>109747.18</v>
      </c>
      <c r="V256" s="11">
        <f>StdO_Customers_Residential!V256+StdO_Customers_Small_Commercial!V256+StdO_Customers_Lighting!V256</f>
        <v>107366.85</v>
      </c>
      <c r="W256" s="11">
        <f>StdO_Customers_Residential!W256+StdO_Customers_Small_Commercial!W256+StdO_Customers_Lighting!W256</f>
        <v>100492.77</v>
      </c>
      <c r="X256" s="11">
        <f>StdO_Customers_Residential!X256+StdO_Customers_Small_Commercial!X256+StdO_Customers_Lighting!X256</f>
        <v>91562.35</v>
      </c>
      <c r="Y256" s="11">
        <f>StdO_Customers_Residential!Y256+StdO_Customers_Small_Commercial!Y256+StdO_Customers_Lighting!Y256</f>
        <v>81204.960000000006</v>
      </c>
      <c r="Z256" s="11">
        <f>StdO_Customers_Residential!Z256+StdO_Customers_Small_Commercial!Z256+StdO_Customers_Lighting!Z256</f>
        <v>0</v>
      </c>
      <c r="AA256" s="2">
        <f>IFERROR(INDEX('Holiday Schedule'!$D$3:$D$24,MATCH(Total_StdO_Customers!A256,'Holiday Schedule'!$C$3:$C$24,0)),0)</f>
        <v>0</v>
      </c>
      <c r="AB256" s="2">
        <f t="shared" si="24"/>
        <v>6</v>
      </c>
      <c r="AC256" s="2">
        <f t="shared" si="25"/>
        <v>1393594.9800000002</v>
      </c>
      <c r="AD256" s="5">
        <f t="shared" si="26"/>
        <v>571385.05999999959</v>
      </c>
      <c r="AE256" s="5">
        <f t="shared" si="27"/>
        <v>1964980.0399999998</v>
      </c>
      <c r="AG256" s="2">
        <f t="shared" si="28"/>
        <v>9</v>
      </c>
      <c r="AH256" s="2">
        <f t="shared" si="29"/>
        <v>2025</v>
      </c>
      <c r="AJ256" s="5">
        <f t="shared" si="30"/>
        <v>109747.18</v>
      </c>
      <c r="AK256" s="2">
        <f t="shared" si="31"/>
        <v>20</v>
      </c>
    </row>
    <row r="257" spans="1:37">
      <c r="A257" s="4">
        <v>45906</v>
      </c>
      <c r="B257" s="11">
        <f>StdO_Customers_Residential!B257+StdO_Customers_Small_Commercial!B257+StdO_Customers_Lighting!B257</f>
        <v>73066.22</v>
      </c>
      <c r="C257" s="11">
        <f>StdO_Customers_Residential!C257+StdO_Customers_Small_Commercial!C257+StdO_Customers_Lighting!C257</f>
        <v>69320.700000000012</v>
      </c>
      <c r="D257" s="11">
        <f>StdO_Customers_Residential!D257+StdO_Customers_Small_Commercial!D257+StdO_Customers_Lighting!D257</f>
        <v>67616.259999999995</v>
      </c>
      <c r="E257" s="11">
        <f>StdO_Customers_Residential!E257+StdO_Customers_Small_Commercial!E257+StdO_Customers_Lighting!E257</f>
        <v>66611.19</v>
      </c>
      <c r="F257" s="11">
        <f>StdO_Customers_Residential!F257+StdO_Customers_Small_Commercial!F257+StdO_Customers_Lighting!F257</f>
        <v>66836.570000000007</v>
      </c>
      <c r="G257" s="11">
        <f>StdO_Customers_Residential!G257+StdO_Customers_Small_Commercial!G257+StdO_Customers_Lighting!G257</f>
        <v>68419.83</v>
      </c>
      <c r="H257" s="11">
        <f>StdO_Customers_Residential!H257+StdO_Customers_Small_Commercial!H257+StdO_Customers_Lighting!H257</f>
        <v>72986.83</v>
      </c>
      <c r="I257" s="11">
        <f>StdO_Customers_Residential!I257+StdO_Customers_Small_Commercial!I257+StdO_Customers_Lighting!I257</f>
        <v>83293.88</v>
      </c>
      <c r="J257" s="11">
        <f>StdO_Customers_Residential!J257+StdO_Customers_Small_Commercial!J257+StdO_Customers_Lighting!J257</f>
        <v>85410.2</v>
      </c>
      <c r="K257" s="11">
        <f>StdO_Customers_Residential!K257+StdO_Customers_Small_Commercial!K257+StdO_Customers_Lighting!K257</f>
        <v>80179.83</v>
      </c>
      <c r="L257" s="11">
        <f>StdO_Customers_Residential!L257+StdO_Customers_Small_Commercial!L257+StdO_Customers_Lighting!L257</f>
        <v>78078</v>
      </c>
      <c r="M257" s="11">
        <f>StdO_Customers_Residential!M257+StdO_Customers_Small_Commercial!M257+StdO_Customers_Lighting!M257</f>
        <v>74270.11</v>
      </c>
      <c r="N257" s="11">
        <f>StdO_Customers_Residential!N257+StdO_Customers_Small_Commercial!N257+StdO_Customers_Lighting!N257</f>
        <v>62271.54</v>
      </c>
      <c r="O257" s="11">
        <f>StdO_Customers_Residential!O257+StdO_Customers_Small_Commercial!O257+StdO_Customers_Lighting!O257</f>
        <v>61346.11</v>
      </c>
      <c r="P257" s="11">
        <f>StdO_Customers_Residential!P257+StdO_Customers_Small_Commercial!P257+StdO_Customers_Lighting!P257</f>
        <v>70796.25</v>
      </c>
      <c r="Q257" s="11">
        <f>StdO_Customers_Residential!Q257+StdO_Customers_Small_Commercial!Q257+StdO_Customers_Lighting!Q257</f>
        <v>82859.320000000007</v>
      </c>
      <c r="R257" s="11">
        <f>StdO_Customers_Residential!R257+StdO_Customers_Small_Commercial!R257+StdO_Customers_Lighting!R257</f>
        <v>95751.64</v>
      </c>
      <c r="S257" s="11">
        <f>StdO_Customers_Residential!S257+StdO_Customers_Small_Commercial!S257+StdO_Customers_Lighting!S257</f>
        <v>109723.61</v>
      </c>
      <c r="T257" s="11">
        <f>StdO_Customers_Residential!T257+StdO_Customers_Small_Commercial!T257+StdO_Customers_Lighting!T257</f>
        <v>111186.33</v>
      </c>
      <c r="U257" s="11">
        <f>StdO_Customers_Residential!U257+StdO_Customers_Small_Commercial!U257+StdO_Customers_Lighting!U257</f>
        <v>110041.45999999999</v>
      </c>
      <c r="V257" s="11">
        <f>StdO_Customers_Residential!V257+StdO_Customers_Small_Commercial!V257+StdO_Customers_Lighting!V257</f>
        <v>106230.39</v>
      </c>
      <c r="W257" s="11">
        <f>StdO_Customers_Residential!W257+StdO_Customers_Small_Commercial!W257+StdO_Customers_Lighting!W257</f>
        <v>98914.21</v>
      </c>
      <c r="X257" s="11">
        <f>StdO_Customers_Residential!X257+StdO_Customers_Small_Commercial!X257+StdO_Customers_Lighting!X257</f>
        <v>88447.49</v>
      </c>
      <c r="Y257" s="11">
        <f>StdO_Customers_Residential!Y257+StdO_Customers_Small_Commercial!Y257+StdO_Customers_Lighting!Y257</f>
        <v>79708.490000000005</v>
      </c>
      <c r="Z257" s="11">
        <f>StdO_Customers_Residential!Z257+StdO_Customers_Small_Commercial!Z257+StdO_Customers_Lighting!Z257</f>
        <v>0</v>
      </c>
      <c r="AA257" s="2">
        <f>IFERROR(INDEX('Holiday Schedule'!$D$3:$D$24,MATCH(Total_StdO_Customers!A257,'Holiday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1963366.46</v>
      </c>
      <c r="AE257" s="5">
        <f t="shared" si="27"/>
        <v>1963366.46</v>
      </c>
      <c r="AG257" s="2">
        <f t="shared" si="28"/>
        <v>9</v>
      </c>
      <c r="AH257" s="2">
        <f t="shared" si="29"/>
        <v>2025</v>
      </c>
      <c r="AJ257" s="5">
        <f t="shared" si="30"/>
        <v>111186.33</v>
      </c>
      <c r="AK257" s="2">
        <f t="shared" si="31"/>
        <v>19</v>
      </c>
    </row>
    <row r="258" spans="1:37">
      <c r="A258" s="4">
        <v>45907</v>
      </c>
      <c r="B258" s="11">
        <f>StdO_Customers_Residential!B258+StdO_Customers_Small_Commercial!B258+StdO_Customers_Lighting!B258</f>
        <v>70625.53</v>
      </c>
      <c r="C258" s="11">
        <f>StdO_Customers_Residential!C258+StdO_Customers_Small_Commercial!C258+StdO_Customers_Lighting!C258</f>
        <v>66954.14</v>
      </c>
      <c r="D258" s="11">
        <f>StdO_Customers_Residential!D258+StdO_Customers_Small_Commercial!D258+StdO_Customers_Lighting!D258</f>
        <v>64539.710000000006</v>
      </c>
      <c r="E258" s="11">
        <f>StdO_Customers_Residential!E258+StdO_Customers_Small_Commercial!E258+StdO_Customers_Lighting!E258</f>
        <v>62994.169999999991</v>
      </c>
      <c r="F258" s="11">
        <f>StdO_Customers_Residential!F258+StdO_Customers_Small_Commercial!F258+StdO_Customers_Lighting!F258</f>
        <v>63725.77</v>
      </c>
      <c r="G258" s="11">
        <f>StdO_Customers_Residential!G258+StdO_Customers_Small_Commercial!G258+StdO_Customers_Lighting!G258</f>
        <v>65371.85</v>
      </c>
      <c r="H258" s="11">
        <f>StdO_Customers_Residential!H258+StdO_Customers_Small_Commercial!H258+StdO_Customers_Lighting!H258</f>
        <v>69409.31</v>
      </c>
      <c r="I258" s="11">
        <f>StdO_Customers_Residential!I258+StdO_Customers_Small_Commercial!I258+StdO_Customers_Lighting!I258</f>
        <v>77729.84</v>
      </c>
      <c r="J258" s="11">
        <f>StdO_Customers_Residential!J258+StdO_Customers_Small_Commercial!J258+StdO_Customers_Lighting!J258</f>
        <v>84526.66</v>
      </c>
      <c r="K258" s="11">
        <f>StdO_Customers_Residential!K258+StdO_Customers_Small_Commercial!K258+StdO_Customers_Lighting!K258</f>
        <v>85297.919999999998</v>
      </c>
      <c r="L258" s="11">
        <f>StdO_Customers_Residential!L258+StdO_Customers_Small_Commercial!L258+StdO_Customers_Lighting!L258</f>
        <v>87457.45</v>
      </c>
      <c r="M258" s="11">
        <f>StdO_Customers_Residential!M258+StdO_Customers_Small_Commercial!M258+StdO_Customers_Lighting!M258</f>
        <v>85580.63</v>
      </c>
      <c r="N258" s="11">
        <f>StdO_Customers_Residential!N258+StdO_Customers_Small_Commercial!N258+StdO_Customers_Lighting!N258</f>
        <v>83698.86</v>
      </c>
      <c r="O258" s="11">
        <f>StdO_Customers_Residential!O258+StdO_Customers_Small_Commercial!O258+StdO_Customers_Lighting!O258</f>
        <v>76587.72</v>
      </c>
      <c r="P258" s="11">
        <f>StdO_Customers_Residential!P258+StdO_Customers_Small_Commercial!P258+StdO_Customers_Lighting!P258</f>
        <v>73631.710000000006</v>
      </c>
      <c r="Q258" s="11">
        <f>StdO_Customers_Residential!Q258+StdO_Customers_Small_Commercial!Q258+StdO_Customers_Lighting!Q258</f>
        <v>81034.63</v>
      </c>
      <c r="R258" s="11">
        <f>StdO_Customers_Residential!R258+StdO_Customers_Small_Commercial!R258+StdO_Customers_Lighting!R258</f>
        <v>86781.65</v>
      </c>
      <c r="S258" s="11">
        <f>StdO_Customers_Residential!S258+StdO_Customers_Small_Commercial!S258+StdO_Customers_Lighting!S258</f>
        <v>98830.93</v>
      </c>
      <c r="T258" s="11">
        <f>StdO_Customers_Residential!T258+StdO_Customers_Small_Commercial!T258+StdO_Customers_Lighting!T258</f>
        <v>105047.4</v>
      </c>
      <c r="U258" s="11">
        <f>StdO_Customers_Residential!U258+StdO_Customers_Small_Commercial!U258+StdO_Customers_Lighting!U258</f>
        <v>112199.72</v>
      </c>
      <c r="V258" s="11">
        <f>StdO_Customers_Residential!V258+StdO_Customers_Small_Commercial!V258+StdO_Customers_Lighting!V258</f>
        <v>108490.76</v>
      </c>
      <c r="W258" s="11">
        <f>StdO_Customers_Residential!W258+StdO_Customers_Small_Commercial!W258+StdO_Customers_Lighting!W258</f>
        <v>98090.78</v>
      </c>
      <c r="X258" s="11">
        <f>StdO_Customers_Residential!X258+StdO_Customers_Small_Commercial!X258+StdO_Customers_Lighting!X258</f>
        <v>86603.63</v>
      </c>
      <c r="Y258" s="11">
        <f>StdO_Customers_Residential!Y258+StdO_Customers_Small_Commercial!Y258+StdO_Customers_Lighting!Y258</f>
        <v>77122.34</v>
      </c>
      <c r="Z258" s="11">
        <f>StdO_Customers_Residential!Z258+StdO_Customers_Small_Commercial!Z258+StdO_Customers_Lighting!Z258</f>
        <v>0</v>
      </c>
      <c r="AA258" s="2">
        <f>IFERROR(INDEX('Holiday Schedule'!$D$3:$D$24,MATCH(Total_StdO_Customers!A258,'Holiday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1972333.1099999996</v>
      </c>
      <c r="AE258" s="5">
        <f t="shared" si="27"/>
        <v>1972333.1099999996</v>
      </c>
      <c r="AG258" s="2">
        <f t="shared" si="28"/>
        <v>9</v>
      </c>
      <c r="AH258" s="2">
        <f t="shared" si="29"/>
        <v>2025</v>
      </c>
      <c r="AJ258" s="5">
        <f t="shared" si="30"/>
        <v>112199.72</v>
      </c>
      <c r="AK258" s="2">
        <f t="shared" si="31"/>
        <v>20</v>
      </c>
    </row>
    <row r="259" spans="1:37">
      <c r="A259" s="4">
        <v>45908</v>
      </c>
      <c r="B259" s="11">
        <f>StdO_Customers_Residential!B259+StdO_Customers_Small_Commercial!B259+StdO_Customers_Lighting!B259</f>
        <v>68684.37</v>
      </c>
      <c r="C259" s="11">
        <f>StdO_Customers_Residential!C259+StdO_Customers_Small_Commercial!C259+StdO_Customers_Lighting!C259</f>
        <v>64269.01999999999</v>
      </c>
      <c r="D259" s="11">
        <f>StdO_Customers_Residential!D259+StdO_Customers_Small_Commercial!D259+StdO_Customers_Lighting!D259</f>
        <v>63039.329999999994</v>
      </c>
      <c r="E259" s="11">
        <f>StdO_Customers_Residential!E259+StdO_Customers_Small_Commercial!E259+StdO_Customers_Lighting!E259</f>
        <v>62902.140000000007</v>
      </c>
      <c r="F259" s="11">
        <f>StdO_Customers_Residential!F259+StdO_Customers_Small_Commercial!F259+StdO_Customers_Lighting!F259</f>
        <v>63647.94</v>
      </c>
      <c r="G259" s="11">
        <f>StdO_Customers_Residential!G259+StdO_Customers_Small_Commercial!G259+StdO_Customers_Lighting!G259</f>
        <v>69022.48</v>
      </c>
      <c r="H259" s="11">
        <f>StdO_Customers_Residential!H259+StdO_Customers_Small_Commercial!H259+StdO_Customers_Lighting!H259</f>
        <v>79319.540000000008</v>
      </c>
      <c r="I259" s="11">
        <f>StdO_Customers_Residential!I259+StdO_Customers_Small_Commercial!I259+StdO_Customers_Lighting!I259</f>
        <v>75844.160000000003</v>
      </c>
      <c r="J259" s="11">
        <f>StdO_Customers_Residential!J259+StdO_Customers_Small_Commercial!J259+StdO_Customers_Lighting!J259</f>
        <v>51748.649999999994</v>
      </c>
      <c r="K259" s="11">
        <f>StdO_Customers_Residential!K259+StdO_Customers_Small_Commercial!K259+StdO_Customers_Lighting!K259</f>
        <v>37701.120000000003</v>
      </c>
      <c r="L259" s="11">
        <f>StdO_Customers_Residential!L259+StdO_Customers_Small_Commercial!L259+StdO_Customers_Lighting!L259</f>
        <v>33647.97</v>
      </c>
      <c r="M259" s="11">
        <f>StdO_Customers_Residential!M259+StdO_Customers_Small_Commercial!M259+StdO_Customers_Lighting!M259</f>
        <v>37489.019999999997</v>
      </c>
      <c r="N259" s="11">
        <f>StdO_Customers_Residential!N259+StdO_Customers_Small_Commercial!N259+StdO_Customers_Lighting!N259</f>
        <v>40131.61</v>
      </c>
      <c r="O259" s="11">
        <f>StdO_Customers_Residential!O259+StdO_Customers_Small_Commercial!O259+StdO_Customers_Lighting!O259</f>
        <v>40817.449999999997</v>
      </c>
      <c r="P259" s="11">
        <f>StdO_Customers_Residential!P259+StdO_Customers_Small_Commercial!P259+StdO_Customers_Lighting!P259</f>
        <v>45968.83</v>
      </c>
      <c r="Q259" s="11">
        <f>StdO_Customers_Residential!Q259+StdO_Customers_Small_Commercial!Q259+StdO_Customers_Lighting!Q259</f>
        <v>49307.57</v>
      </c>
      <c r="R259" s="11">
        <f>StdO_Customers_Residential!R259+StdO_Customers_Small_Commercial!R259+StdO_Customers_Lighting!R259</f>
        <v>65533.36</v>
      </c>
      <c r="S259" s="11">
        <f>StdO_Customers_Residential!S259+StdO_Customers_Small_Commercial!S259+StdO_Customers_Lighting!S259</f>
        <v>83770.09</v>
      </c>
      <c r="T259" s="11">
        <f>StdO_Customers_Residential!T259+StdO_Customers_Small_Commercial!T259+StdO_Customers_Lighting!T259</f>
        <v>99723.109999999986</v>
      </c>
      <c r="U259" s="11">
        <f>StdO_Customers_Residential!U259+StdO_Customers_Small_Commercial!U259+StdO_Customers_Lighting!U259</f>
        <v>109127.46</v>
      </c>
      <c r="V259" s="11">
        <f>StdO_Customers_Residential!V259+StdO_Customers_Small_Commercial!V259+StdO_Customers_Lighting!V259</f>
        <v>106038.29</v>
      </c>
      <c r="W259" s="11">
        <f>StdO_Customers_Residential!W259+StdO_Customers_Small_Commercial!W259+StdO_Customers_Lighting!W259</f>
        <v>95662.06</v>
      </c>
      <c r="X259" s="11">
        <f>StdO_Customers_Residential!X259+StdO_Customers_Small_Commercial!X259+StdO_Customers_Lighting!X259</f>
        <v>84175.08</v>
      </c>
      <c r="Y259" s="11">
        <f>StdO_Customers_Residential!Y259+StdO_Customers_Small_Commercial!Y259+StdO_Customers_Lighting!Y259</f>
        <v>75781.41</v>
      </c>
      <c r="Z259" s="11">
        <f>StdO_Customers_Residential!Z259+StdO_Customers_Small_Commercial!Z259+StdO_Customers_Lighting!Z259</f>
        <v>0</v>
      </c>
      <c r="AA259" s="2">
        <f>IFERROR(INDEX('Holiday Schedule'!$D$3:$D$24,MATCH(Total_StdO_Customers!A259,'Holiday Schedule'!$C$3:$C$24,0)),0)</f>
        <v>0</v>
      </c>
      <c r="AB259" s="2">
        <f t="shared" si="24"/>
        <v>2</v>
      </c>
      <c r="AC259" s="2">
        <f t="shared" si="25"/>
        <v>1056685.83</v>
      </c>
      <c r="AD259" s="5">
        <f t="shared" si="26"/>
        <v>546666.22999999975</v>
      </c>
      <c r="AE259" s="5">
        <f t="shared" si="27"/>
        <v>1603352.0599999998</v>
      </c>
      <c r="AG259" s="2">
        <f t="shared" si="28"/>
        <v>9</v>
      </c>
      <c r="AH259" s="2">
        <f t="shared" si="29"/>
        <v>2025</v>
      </c>
      <c r="AJ259" s="5">
        <f t="shared" si="30"/>
        <v>109127.46</v>
      </c>
      <c r="AK259" s="2">
        <f t="shared" si="31"/>
        <v>20</v>
      </c>
    </row>
    <row r="260" spans="1:37">
      <c r="A260" s="4">
        <v>45909</v>
      </c>
      <c r="B260" s="11">
        <f>StdO_Customers_Residential!B260+StdO_Customers_Small_Commercial!B260+StdO_Customers_Lighting!B260</f>
        <v>67099.13</v>
      </c>
      <c r="C260" s="11">
        <f>StdO_Customers_Residential!C260+StdO_Customers_Small_Commercial!C260+StdO_Customers_Lighting!C260</f>
        <v>63429.990000000005</v>
      </c>
      <c r="D260" s="11">
        <f>StdO_Customers_Residential!D260+StdO_Customers_Small_Commercial!D260+StdO_Customers_Lighting!D260</f>
        <v>62119.01</v>
      </c>
      <c r="E260" s="11">
        <f>StdO_Customers_Residential!E260+StdO_Customers_Small_Commercial!E260+StdO_Customers_Lighting!E260</f>
        <v>62133.41</v>
      </c>
      <c r="F260" s="11">
        <f>StdO_Customers_Residential!F260+StdO_Customers_Small_Commercial!F260+StdO_Customers_Lighting!F260</f>
        <v>63927.58</v>
      </c>
      <c r="G260" s="11">
        <f>StdO_Customers_Residential!G260+StdO_Customers_Small_Commercial!G260+StdO_Customers_Lighting!G260</f>
        <v>71015.06</v>
      </c>
      <c r="H260" s="11">
        <f>StdO_Customers_Residential!H260+StdO_Customers_Small_Commercial!H260+StdO_Customers_Lighting!H260</f>
        <v>80158.830000000016</v>
      </c>
      <c r="I260" s="11">
        <f>StdO_Customers_Residential!I260+StdO_Customers_Small_Commercial!I260+StdO_Customers_Lighting!I260</f>
        <v>75996.12000000001</v>
      </c>
      <c r="J260" s="11">
        <f>StdO_Customers_Residential!J260+StdO_Customers_Small_Commercial!J260+StdO_Customers_Lighting!J260</f>
        <v>51758.45</v>
      </c>
      <c r="K260" s="11">
        <f>StdO_Customers_Residential!K260+StdO_Customers_Small_Commercial!K260+StdO_Customers_Lighting!K260</f>
        <v>36547.589999999997</v>
      </c>
      <c r="L260" s="11">
        <f>StdO_Customers_Residential!L260+StdO_Customers_Small_Commercial!L260+StdO_Customers_Lighting!L260</f>
        <v>30815.82</v>
      </c>
      <c r="M260" s="11">
        <f>StdO_Customers_Residential!M260+StdO_Customers_Small_Commercial!M260+StdO_Customers_Lighting!M260</f>
        <v>29902.340000000004</v>
      </c>
      <c r="N260" s="11">
        <f>StdO_Customers_Residential!N260+StdO_Customers_Small_Commercial!N260+StdO_Customers_Lighting!N260</f>
        <v>29838.13</v>
      </c>
      <c r="O260" s="11">
        <f>StdO_Customers_Residential!O260+StdO_Customers_Small_Commercial!O260+StdO_Customers_Lighting!O260</f>
        <v>32216.47</v>
      </c>
      <c r="P260" s="11">
        <f>StdO_Customers_Residential!P260+StdO_Customers_Small_Commercial!P260+StdO_Customers_Lighting!P260</f>
        <v>34263.510000000009</v>
      </c>
      <c r="Q260" s="11">
        <f>StdO_Customers_Residential!Q260+StdO_Customers_Small_Commercial!Q260+StdO_Customers_Lighting!Q260</f>
        <v>39403.99</v>
      </c>
      <c r="R260" s="11">
        <f>StdO_Customers_Residential!R260+StdO_Customers_Small_Commercial!R260+StdO_Customers_Lighting!R260</f>
        <v>56458.05</v>
      </c>
      <c r="S260" s="11">
        <f>StdO_Customers_Residential!S260+StdO_Customers_Small_Commercial!S260+StdO_Customers_Lighting!S260</f>
        <v>82588.800000000017</v>
      </c>
      <c r="T260" s="11">
        <f>StdO_Customers_Residential!T260+StdO_Customers_Small_Commercial!T260+StdO_Customers_Lighting!T260</f>
        <v>101569.28</v>
      </c>
      <c r="U260" s="11">
        <f>StdO_Customers_Residential!U260+StdO_Customers_Small_Commercial!U260+StdO_Customers_Lighting!U260</f>
        <v>109922.39000000001</v>
      </c>
      <c r="V260" s="11">
        <f>StdO_Customers_Residential!V260+StdO_Customers_Small_Commercial!V260+StdO_Customers_Lighting!V260</f>
        <v>105927.29</v>
      </c>
      <c r="W260" s="11">
        <f>StdO_Customers_Residential!W260+StdO_Customers_Small_Commercial!W260+StdO_Customers_Lighting!W260</f>
        <v>95855.51</v>
      </c>
      <c r="X260" s="11">
        <f>StdO_Customers_Residential!X260+StdO_Customers_Small_Commercial!X260+StdO_Customers_Lighting!X260</f>
        <v>84113.11</v>
      </c>
      <c r="Y260" s="11">
        <f>StdO_Customers_Residential!Y260+StdO_Customers_Small_Commercial!Y260+StdO_Customers_Lighting!Y260</f>
        <v>75040.639999999999</v>
      </c>
      <c r="Z260" s="11">
        <f>StdO_Customers_Residential!Z260+StdO_Customers_Small_Commercial!Z260+StdO_Customers_Lighting!Z260</f>
        <v>0</v>
      </c>
      <c r="AA260" s="2">
        <f>IFERROR(INDEX('Holiday Schedule'!$D$3:$D$24,MATCH(Total_StdO_Customers!A260,'Holiday Schedule'!$C$3:$C$24,0)),0)</f>
        <v>0</v>
      </c>
      <c r="AB260" s="2">
        <f t="shared" si="24"/>
        <v>3</v>
      </c>
      <c r="AC260" s="2">
        <f t="shared" si="25"/>
        <v>997176.85000000009</v>
      </c>
      <c r="AD260" s="5">
        <f t="shared" si="26"/>
        <v>544923.64999999967</v>
      </c>
      <c r="AE260" s="5">
        <f t="shared" si="27"/>
        <v>1542100.4999999998</v>
      </c>
      <c r="AG260" s="2">
        <f t="shared" si="28"/>
        <v>9</v>
      </c>
      <c r="AH260" s="2">
        <f t="shared" si="29"/>
        <v>2025</v>
      </c>
      <c r="AJ260" s="5">
        <f t="shared" si="30"/>
        <v>109922.39000000001</v>
      </c>
      <c r="AK260" s="2">
        <f t="shared" si="31"/>
        <v>20</v>
      </c>
    </row>
    <row r="261" spans="1:37">
      <c r="A261" s="4">
        <v>45910</v>
      </c>
      <c r="B261" s="11">
        <f>StdO_Customers_Residential!B261+StdO_Customers_Small_Commercial!B261+StdO_Customers_Lighting!B261</f>
        <v>66991.62000000001</v>
      </c>
      <c r="C261" s="11">
        <f>StdO_Customers_Residential!C261+StdO_Customers_Small_Commercial!C261+StdO_Customers_Lighting!C261</f>
        <v>64269.33</v>
      </c>
      <c r="D261" s="11">
        <f>StdO_Customers_Residential!D261+StdO_Customers_Small_Commercial!D261+StdO_Customers_Lighting!D261</f>
        <v>62292.25</v>
      </c>
      <c r="E261" s="11">
        <f>StdO_Customers_Residential!E261+StdO_Customers_Small_Commercial!E261+StdO_Customers_Lighting!E261</f>
        <v>62397.55</v>
      </c>
      <c r="F261" s="11">
        <f>StdO_Customers_Residential!F261+StdO_Customers_Small_Commercial!F261+StdO_Customers_Lighting!F261</f>
        <v>64663.08</v>
      </c>
      <c r="G261" s="11">
        <f>StdO_Customers_Residential!G261+StdO_Customers_Small_Commercial!G261+StdO_Customers_Lighting!G261</f>
        <v>71833.34</v>
      </c>
      <c r="H261" s="11">
        <f>StdO_Customers_Residential!H261+StdO_Customers_Small_Commercial!H261+StdO_Customers_Lighting!H261</f>
        <v>82468.479999999981</v>
      </c>
      <c r="I261" s="11">
        <f>StdO_Customers_Residential!I261+StdO_Customers_Small_Commercial!I261+StdO_Customers_Lighting!I261</f>
        <v>81346.350000000006</v>
      </c>
      <c r="J261" s="11">
        <f>StdO_Customers_Residential!J261+StdO_Customers_Small_Commercial!J261+StdO_Customers_Lighting!J261</f>
        <v>61351.869999999995</v>
      </c>
      <c r="K261" s="11">
        <f>StdO_Customers_Residential!K261+StdO_Customers_Small_Commercial!K261+StdO_Customers_Lighting!K261</f>
        <v>41692.6</v>
      </c>
      <c r="L261" s="11">
        <f>StdO_Customers_Residential!L261+StdO_Customers_Small_Commercial!L261+StdO_Customers_Lighting!L261</f>
        <v>36208.089999999997</v>
      </c>
      <c r="M261" s="11">
        <f>StdO_Customers_Residential!M261+StdO_Customers_Small_Commercial!M261+StdO_Customers_Lighting!M261</f>
        <v>34570.410000000003</v>
      </c>
      <c r="N261" s="11">
        <f>StdO_Customers_Residential!N261+StdO_Customers_Small_Commercial!N261+StdO_Customers_Lighting!N261</f>
        <v>35484.31</v>
      </c>
      <c r="O261" s="11">
        <f>StdO_Customers_Residential!O261+StdO_Customers_Small_Commercial!O261+StdO_Customers_Lighting!O261</f>
        <v>34120.160000000003</v>
      </c>
      <c r="P261" s="11">
        <f>StdO_Customers_Residential!P261+StdO_Customers_Small_Commercial!P261+StdO_Customers_Lighting!P261</f>
        <v>32743.64</v>
      </c>
      <c r="Q261" s="11">
        <f>StdO_Customers_Residential!Q261+StdO_Customers_Small_Commercial!Q261+StdO_Customers_Lighting!Q261</f>
        <v>37512.339999999997</v>
      </c>
      <c r="R261" s="11">
        <f>StdO_Customers_Residential!R261+StdO_Customers_Small_Commercial!R261+StdO_Customers_Lighting!R261</f>
        <v>52413.440000000002</v>
      </c>
      <c r="S261" s="11">
        <f>StdO_Customers_Residential!S261+StdO_Customers_Small_Commercial!S261+StdO_Customers_Lighting!S261</f>
        <v>80756.61</v>
      </c>
      <c r="T261" s="11">
        <f>StdO_Customers_Residential!T261+StdO_Customers_Small_Commercial!T261+StdO_Customers_Lighting!T261</f>
        <v>101972.28</v>
      </c>
      <c r="U261" s="11">
        <f>StdO_Customers_Residential!U261+StdO_Customers_Small_Commercial!U261+StdO_Customers_Lighting!U261</f>
        <v>110642.03999999998</v>
      </c>
      <c r="V261" s="11">
        <f>StdO_Customers_Residential!V261+StdO_Customers_Small_Commercial!V261+StdO_Customers_Lighting!V261</f>
        <v>107784.61000000002</v>
      </c>
      <c r="W261" s="11">
        <f>StdO_Customers_Residential!W261+StdO_Customers_Small_Commercial!W261+StdO_Customers_Lighting!W261</f>
        <v>97242.78</v>
      </c>
      <c r="X261" s="11">
        <f>StdO_Customers_Residential!X261+StdO_Customers_Small_Commercial!X261+StdO_Customers_Lighting!X261</f>
        <v>85390.29</v>
      </c>
      <c r="Y261" s="11">
        <f>StdO_Customers_Residential!Y261+StdO_Customers_Small_Commercial!Y261+StdO_Customers_Lighting!Y261</f>
        <v>75771.98</v>
      </c>
      <c r="Z261" s="11">
        <f>StdO_Customers_Residential!Z261+StdO_Customers_Small_Commercial!Z261+StdO_Customers_Lighting!Z261</f>
        <v>0</v>
      </c>
      <c r="AA261" s="2">
        <f>IFERROR(INDEX('Holiday Schedule'!$D$3:$D$24,MATCH(Total_StdO_Customers!A261,'Holiday Schedule'!$C$3:$C$24,0)),0)</f>
        <v>0</v>
      </c>
      <c r="AB261" s="2">
        <f t="shared" si="24"/>
        <v>4</v>
      </c>
      <c r="AC261" s="2">
        <f t="shared" si="25"/>
        <v>1031231.8200000002</v>
      </c>
      <c r="AD261" s="5">
        <f t="shared" si="26"/>
        <v>550687.63</v>
      </c>
      <c r="AE261" s="5">
        <f t="shared" si="27"/>
        <v>1581919.4500000002</v>
      </c>
      <c r="AG261" s="2">
        <f t="shared" si="28"/>
        <v>9</v>
      </c>
      <c r="AH261" s="2">
        <f t="shared" si="29"/>
        <v>2025</v>
      </c>
      <c r="AJ261" s="5">
        <f t="shared" si="30"/>
        <v>110642.03999999998</v>
      </c>
      <c r="AK261" s="2">
        <f t="shared" si="31"/>
        <v>20</v>
      </c>
    </row>
    <row r="262" spans="1:37">
      <c r="A262" s="4">
        <v>45911</v>
      </c>
      <c r="B262" s="11">
        <f>StdO_Customers_Residential!B262+StdO_Customers_Small_Commercial!B262+StdO_Customers_Lighting!B262</f>
        <v>67547.62</v>
      </c>
      <c r="C262" s="11">
        <f>StdO_Customers_Residential!C262+StdO_Customers_Small_Commercial!C262+StdO_Customers_Lighting!C262</f>
        <v>63368.74</v>
      </c>
      <c r="D262" s="11">
        <f>StdO_Customers_Residential!D262+StdO_Customers_Small_Commercial!D262+StdO_Customers_Lighting!D262</f>
        <v>61258.61</v>
      </c>
      <c r="E262" s="11">
        <f>StdO_Customers_Residential!E262+StdO_Customers_Small_Commercial!E262+StdO_Customers_Lighting!E262</f>
        <v>62532.9</v>
      </c>
      <c r="F262" s="11">
        <f>StdO_Customers_Residential!F262+StdO_Customers_Small_Commercial!F262+StdO_Customers_Lighting!F262</f>
        <v>64566.8</v>
      </c>
      <c r="G262" s="11">
        <f>StdO_Customers_Residential!G262+StdO_Customers_Small_Commercial!G262+StdO_Customers_Lighting!G262</f>
        <v>71137.73</v>
      </c>
      <c r="H262" s="11">
        <f>StdO_Customers_Residential!H262+StdO_Customers_Small_Commercial!H262+StdO_Customers_Lighting!H262</f>
        <v>81546.070000000007</v>
      </c>
      <c r="I262" s="11">
        <f>StdO_Customers_Residential!I262+StdO_Customers_Small_Commercial!I262+StdO_Customers_Lighting!I262</f>
        <v>77418.22</v>
      </c>
      <c r="J262" s="11">
        <f>StdO_Customers_Residential!J262+StdO_Customers_Small_Commercial!J262+StdO_Customers_Lighting!J262</f>
        <v>53134.96</v>
      </c>
      <c r="K262" s="11">
        <f>StdO_Customers_Residential!K262+StdO_Customers_Small_Commercial!K262+StdO_Customers_Lighting!K262</f>
        <v>37027.410000000003</v>
      </c>
      <c r="L262" s="11">
        <f>StdO_Customers_Residential!L262+StdO_Customers_Small_Commercial!L262+StdO_Customers_Lighting!L262</f>
        <v>32051.68</v>
      </c>
      <c r="M262" s="11">
        <f>StdO_Customers_Residential!M262+StdO_Customers_Small_Commercial!M262+StdO_Customers_Lighting!M262</f>
        <v>31881.65</v>
      </c>
      <c r="N262" s="11">
        <f>StdO_Customers_Residential!N262+StdO_Customers_Small_Commercial!N262+StdO_Customers_Lighting!N262</f>
        <v>42292.36</v>
      </c>
      <c r="O262" s="11">
        <f>StdO_Customers_Residential!O262+StdO_Customers_Small_Commercial!O262+StdO_Customers_Lighting!O262</f>
        <v>51357.31</v>
      </c>
      <c r="P262" s="11">
        <f>StdO_Customers_Residential!P262+StdO_Customers_Small_Commercial!P262+StdO_Customers_Lighting!P262</f>
        <v>48257.84</v>
      </c>
      <c r="Q262" s="11">
        <f>StdO_Customers_Residential!Q262+StdO_Customers_Small_Commercial!Q262+StdO_Customers_Lighting!Q262</f>
        <v>48961.64</v>
      </c>
      <c r="R262" s="11">
        <f>StdO_Customers_Residential!R262+StdO_Customers_Small_Commercial!R262+StdO_Customers_Lighting!R262</f>
        <v>57115.08</v>
      </c>
      <c r="S262" s="11">
        <f>StdO_Customers_Residential!S262+StdO_Customers_Small_Commercial!S262+StdO_Customers_Lighting!S262</f>
        <v>85049.22</v>
      </c>
      <c r="T262" s="11">
        <f>StdO_Customers_Residential!T262+StdO_Customers_Small_Commercial!T262+StdO_Customers_Lighting!T262</f>
        <v>103649.52000000002</v>
      </c>
      <c r="U262" s="11">
        <f>StdO_Customers_Residential!U262+StdO_Customers_Small_Commercial!U262+StdO_Customers_Lighting!U262</f>
        <v>112891.13</v>
      </c>
      <c r="V262" s="11">
        <f>StdO_Customers_Residential!V262+StdO_Customers_Small_Commercial!V262+StdO_Customers_Lighting!V262</f>
        <v>107757.73</v>
      </c>
      <c r="W262" s="11">
        <f>StdO_Customers_Residential!W262+StdO_Customers_Small_Commercial!W262+StdO_Customers_Lighting!W262</f>
        <v>98257.39</v>
      </c>
      <c r="X262" s="11">
        <f>StdO_Customers_Residential!X262+StdO_Customers_Small_Commercial!X262+StdO_Customers_Lighting!X262</f>
        <v>85972.63</v>
      </c>
      <c r="Y262" s="11">
        <f>StdO_Customers_Residential!Y262+StdO_Customers_Small_Commercial!Y262+StdO_Customers_Lighting!Y262</f>
        <v>75060.689999999988</v>
      </c>
      <c r="Z262" s="11">
        <f>StdO_Customers_Residential!Z262+StdO_Customers_Small_Commercial!Z262+StdO_Customers_Lighting!Z262</f>
        <v>0</v>
      </c>
      <c r="AA262" s="2">
        <f>IFERROR(INDEX('Holiday Schedule'!$D$3:$D$24,MATCH(Total_StdO_Customers!A262,'Holiday Schedule'!$C$3:$C$24,0)),0)</f>
        <v>0</v>
      </c>
      <c r="AB262" s="2">
        <f t="shared" si="24"/>
        <v>5</v>
      </c>
      <c r="AC262" s="2">
        <f t="shared" si="25"/>
        <v>1073075.77</v>
      </c>
      <c r="AD262" s="5">
        <f t="shared" si="26"/>
        <v>547019.15999999968</v>
      </c>
      <c r="AE262" s="5">
        <f t="shared" si="27"/>
        <v>1620094.9299999997</v>
      </c>
      <c r="AG262" s="2">
        <f t="shared" si="28"/>
        <v>9</v>
      </c>
      <c r="AH262" s="2">
        <f t="shared" si="29"/>
        <v>2025</v>
      </c>
      <c r="AJ262" s="5">
        <f t="shared" si="30"/>
        <v>112891.13</v>
      </c>
      <c r="AK262" s="2">
        <f t="shared" si="31"/>
        <v>20</v>
      </c>
    </row>
    <row r="263" spans="1:37">
      <c r="A263" s="4">
        <v>45912</v>
      </c>
      <c r="B263" s="11">
        <f>StdO_Customers_Residential!B263+StdO_Customers_Small_Commercial!B263+StdO_Customers_Lighting!B263</f>
        <v>68216.979999999981</v>
      </c>
      <c r="C263" s="11">
        <f>StdO_Customers_Residential!C263+StdO_Customers_Small_Commercial!C263+StdO_Customers_Lighting!C263</f>
        <v>64174.99</v>
      </c>
      <c r="D263" s="11">
        <f>StdO_Customers_Residential!D263+StdO_Customers_Small_Commercial!D263+StdO_Customers_Lighting!D263</f>
        <v>61773.290000000008</v>
      </c>
      <c r="E263" s="11">
        <f>StdO_Customers_Residential!E263+StdO_Customers_Small_Commercial!E263+StdO_Customers_Lighting!E263</f>
        <v>61749.079999999994</v>
      </c>
      <c r="F263" s="11">
        <f>StdO_Customers_Residential!F263+StdO_Customers_Small_Commercial!F263+StdO_Customers_Lighting!F263</f>
        <v>64069.43</v>
      </c>
      <c r="G263" s="11">
        <f>StdO_Customers_Residential!G263+StdO_Customers_Small_Commercial!G263+StdO_Customers_Lighting!G263</f>
        <v>70759.59</v>
      </c>
      <c r="H263" s="11">
        <f>StdO_Customers_Residential!H263+StdO_Customers_Small_Commercial!H263+StdO_Customers_Lighting!H263</f>
        <v>80288.44</v>
      </c>
      <c r="I263" s="11">
        <f>StdO_Customers_Residential!I263+StdO_Customers_Small_Commercial!I263+StdO_Customers_Lighting!I263</f>
        <v>74651.23000000001</v>
      </c>
      <c r="J263" s="11">
        <f>StdO_Customers_Residential!J263+StdO_Customers_Small_Commercial!J263+StdO_Customers_Lighting!J263</f>
        <v>50693.7</v>
      </c>
      <c r="K263" s="11">
        <f>StdO_Customers_Residential!K263+StdO_Customers_Small_Commercial!K263+StdO_Customers_Lighting!K263</f>
        <v>34369.89</v>
      </c>
      <c r="L263" s="11">
        <f>StdO_Customers_Residential!L263+StdO_Customers_Small_Commercial!L263+StdO_Customers_Lighting!L263</f>
        <v>29174.909999999996</v>
      </c>
      <c r="M263" s="11">
        <f>StdO_Customers_Residential!M263+StdO_Customers_Small_Commercial!M263+StdO_Customers_Lighting!M263</f>
        <v>27913.18</v>
      </c>
      <c r="N263" s="11">
        <f>StdO_Customers_Residential!N263+StdO_Customers_Small_Commercial!N263+StdO_Customers_Lighting!N263</f>
        <v>27383.35</v>
      </c>
      <c r="O263" s="11">
        <f>StdO_Customers_Residential!O263+StdO_Customers_Small_Commercial!O263+StdO_Customers_Lighting!O263</f>
        <v>26504.15</v>
      </c>
      <c r="P263" s="11">
        <f>StdO_Customers_Residential!P263+StdO_Customers_Small_Commercial!P263+StdO_Customers_Lighting!P263</f>
        <v>27101.78</v>
      </c>
      <c r="Q263" s="11">
        <f>StdO_Customers_Residential!Q263+StdO_Customers_Small_Commercial!Q263+StdO_Customers_Lighting!Q263</f>
        <v>33509.57</v>
      </c>
      <c r="R263" s="11">
        <f>StdO_Customers_Residential!R263+StdO_Customers_Small_Commercial!R263+StdO_Customers_Lighting!R263</f>
        <v>49651.37999999999</v>
      </c>
      <c r="S263" s="11">
        <f>StdO_Customers_Residential!S263+StdO_Customers_Small_Commercial!S263+StdO_Customers_Lighting!S263</f>
        <v>78570.19</v>
      </c>
      <c r="T263" s="11">
        <f>StdO_Customers_Residential!T263+StdO_Customers_Small_Commercial!T263+StdO_Customers_Lighting!T263</f>
        <v>99321.75</v>
      </c>
      <c r="U263" s="11">
        <f>StdO_Customers_Residential!U263+StdO_Customers_Small_Commercial!U263+StdO_Customers_Lighting!U263</f>
        <v>105419.13</v>
      </c>
      <c r="V263" s="11">
        <f>StdO_Customers_Residential!V263+StdO_Customers_Small_Commercial!V263+StdO_Customers_Lighting!V263</f>
        <v>102010.97</v>
      </c>
      <c r="W263" s="11">
        <f>StdO_Customers_Residential!W263+StdO_Customers_Small_Commercial!W263+StdO_Customers_Lighting!W263</f>
        <v>94518.26</v>
      </c>
      <c r="X263" s="11">
        <f>StdO_Customers_Residential!X263+StdO_Customers_Small_Commercial!X263+StdO_Customers_Lighting!X263</f>
        <v>84632.68</v>
      </c>
      <c r="Y263" s="11">
        <f>StdO_Customers_Residential!Y263+StdO_Customers_Small_Commercial!Y263+StdO_Customers_Lighting!Y263</f>
        <v>76033.850000000006</v>
      </c>
      <c r="Z263" s="11">
        <f>StdO_Customers_Residential!Z263+StdO_Customers_Small_Commercial!Z263+StdO_Customers_Lighting!Z263</f>
        <v>0</v>
      </c>
      <c r="AA263" s="2">
        <f>IFERROR(INDEX('Holiday Schedule'!$D$3:$D$24,MATCH(Total_StdO_Customers!A263,'Holiday Schedule'!$C$3:$C$24,0)),0)</f>
        <v>0</v>
      </c>
      <c r="AB263" s="2">
        <f t="shared" si="24"/>
        <v>6</v>
      </c>
      <c r="AC263" s="2">
        <f t="shared" si="25"/>
        <v>945426.12000000011</v>
      </c>
      <c r="AD263" s="5">
        <f t="shared" si="26"/>
        <v>547065.65000000014</v>
      </c>
      <c r="AE263" s="5">
        <f t="shared" si="27"/>
        <v>1492491.7700000003</v>
      </c>
      <c r="AG263" s="2">
        <f t="shared" si="28"/>
        <v>9</v>
      </c>
      <c r="AH263" s="2">
        <f t="shared" si="29"/>
        <v>2025</v>
      </c>
      <c r="AJ263" s="5">
        <f t="shared" si="30"/>
        <v>105419.13</v>
      </c>
      <c r="AK263" s="2">
        <f t="shared" si="31"/>
        <v>20</v>
      </c>
    </row>
    <row r="264" spans="1:37">
      <c r="A264" s="4">
        <v>45913</v>
      </c>
      <c r="B264" s="11">
        <f>StdO_Customers_Residential!B264+StdO_Customers_Small_Commercial!B264+StdO_Customers_Lighting!B264</f>
        <v>67665.689999999988</v>
      </c>
      <c r="C264" s="11">
        <f>StdO_Customers_Residential!C264+StdO_Customers_Small_Commercial!C264+StdO_Customers_Lighting!C264</f>
        <v>64045.89</v>
      </c>
      <c r="D264" s="11">
        <f>StdO_Customers_Residential!D264+StdO_Customers_Small_Commercial!D264+StdO_Customers_Lighting!D264</f>
        <v>61945.24</v>
      </c>
      <c r="E264" s="11">
        <f>StdO_Customers_Residential!E264+StdO_Customers_Small_Commercial!E264+StdO_Customers_Lighting!E264</f>
        <v>61812.21</v>
      </c>
      <c r="F264" s="11">
        <f>StdO_Customers_Residential!F264+StdO_Customers_Small_Commercial!F264+StdO_Customers_Lighting!F264</f>
        <v>62480.869999999995</v>
      </c>
      <c r="G264" s="11">
        <f>StdO_Customers_Residential!G264+StdO_Customers_Small_Commercial!G264+StdO_Customers_Lighting!G264</f>
        <v>65924.88</v>
      </c>
      <c r="H264" s="11">
        <f>StdO_Customers_Residential!H264+StdO_Customers_Small_Commercial!H264+StdO_Customers_Lighting!H264</f>
        <v>70204.28</v>
      </c>
      <c r="I264" s="11">
        <f>StdO_Customers_Residential!I264+StdO_Customers_Small_Commercial!I264+StdO_Customers_Lighting!I264</f>
        <v>69268.62</v>
      </c>
      <c r="J264" s="11">
        <f>StdO_Customers_Residential!J264+StdO_Customers_Small_Commercial!J264+StdO_Customers_Lighting!J264</f>
        <v>54955.76</v>
      </c>
      <c r="K264" s="11">
        <f>StdO_Customers_Residential!K264+StdO_Customers_Small_Commercial!K264+StdO_Customers_Lighting!K264</f>
        <v>37530.680000000008</v>
      </c>
      <c r="L264" s="11">
        <f>StdO_Customers_Residential!L264+StdO_Customers_Small_Commercial!L264+StdO_Customers_Lighting!L264</f>
        <v>38239.739999999991</v>
      </c>
      <c r="M264" s="11">
        <f>StdO_Customers_Residential!M264+StdO_Customers_Small_Commercial!M264+StdO_Customers_Lighting!M264</f>
        <v>38536.239999999998</v>
      </c>
      <c r="N264" s="11">
        <f>StdO_Customers_Residential!N264+StdO_Customers_Small_Commercial!N264+StdO_Customers_Lighting!N264</f>
        <v>37114.839999999997</v>
      </c>
      <c r="O264" s="11">
        <f>StdO_Customers_Residential!O264+StdO_Customers_Small_Commercial!O264+StdO_Customers_Lighting!O264</f>
        <v>35566.83</v>
      </c>
      <c r="P264" s="11">
        <f>StdO_Customers_Residential!P264+StdO_Customers_Small_Commercial!P264+StdO_Customers_Lighting!P264</f>
        <v>40376.269999999997</v>
      </c>
      <c r="Q264" s="11">
        <f>StdO_Customers_Residential!Q264+StdO_Customers_Small_Commercial!Q264+StdO_Customers_Lighting!Q264</f>
        <v>58002.28</v>
      </c>
      <c r="R264" s="11">
        <f>StdO_Customers_Residential!R264+StdO_Customers_Small_Commercial!R264+StdO_Customers_Lighting!R264</f>
        <v>69956.160000000003</v>
      </c>
      <c r="S264" s="11">
        <f>StdO_Customers_Residential!S264+StdO_Customers_Small_Commercial!S264+StdO_Customers_Lighting!S264</f>
        <v>85901.01</v>
      </c>
      <c r="T264" s="11">
        <f>StdO_Customers_Residential!T264+StdO_Customers_Small_Commercial!T264+StdO_Customers_Lighting!T264</f>
        <v>96721.86</v>
      </c>
      <c r="U264" s="11">
        <f>StdO_Customers_Residential!U264+StdO_Customers_Small_Commercial!U264+StdO_Customers_Lighting!U264</f>
        <v>103505.92</v>
      </c>
      <c r="V264" s="11">
        <f>StdO_Customers_Residential!V264+StdO_Customers_Small_Commercial!V264+StdO_Customers_Lighting!V264</f>
        <v>101064.76</v>
      </c>
      <c r="W264" s="11">
        <f>StdO_Customers_Residential!W264+StdO_Customers_Small_Commercial!W264+StdO_Customers_Lighting!W264</f>
        <v>93323.53</v>
      </c>
      <c r="X264" s="11">
        <f>StdO_Customers_Residential!X264+StdO_Customers_Small_Commercial!X264+StdO_Customers_Lighting!X264</f>
        <v>85245.57</v>
      </c>
      <c r="Y264" s="11">
        <f>StdO_Customers_Residential!Y264+StdO_Customers_Small_Commercial!Y264+StdO_Customers_Lighting!Y264</f>
        <v>76798.070000000007</v>
      </c>
      <c r="Z264" s="11">
        <f>StdO_Customers_Residential!Z264+StdO_Customers_Small_Commercial!Z264+StdO_Customers_Lighting!Z264</f>
        <v>0</v>
      </c>
      <c r="AA264" s="2">
        <f>IFERROR(INDEX('Holiday Schedule'!$D$3:$D$24,MATCH(Total_StdO_Customers!A264,'Holiday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1576187.2000000002</v>
      </c>
      <c r="AE264" s="5">
        <f t="shared" si="27"/>
        <v>1576187.2000000002</v>
      </c>
      <c r="AG264" s="2">
        <f t="shared" si="28"/>
        <v>9</v>
      </c>
      <c r="AH264" s="2">
        <f t="shared" si="29"/>
        <v>2025</v>
      </c>
      <c r="AJ264" s="5">
        <f t="shared" si="30"/>
        <v>103505.92</v>
      </c>
      <c r="AK264" s="2">
        <f t="shared" si="31"/>
        <v>20</v>
      </c>
    </row>
    <row r="265" spans="1:37">
      <c r="A265" s="4">
        <v>45914</v>
      </c>
      <c r="B265" s="11">
        <f>StdO_Customers_Residential!B265+StdO_Customers_Small_Commercial!B265+StdO_Customers_Lighting!B265</f>
        <v>68337.509999999995</v>
      </c>
      <c r="C265" s="11">
        <f>StdO_Customers_Residential!C265+StdO_Customers_Small_Commercial!C265+StdO_Customers_Lighting!C265</f>
        <v>64222.74</v>
      </c>
      <c r="D265" s="11">
        <f>StdO_Customers_Residential!D265+StdO_Customers_Small_Commercial!D265+StdO_Customers_Lighting!D265</f>
        <v>62224.04</v>
      </c>
      <c r="E265" s="11">
        <f>StdO_Customers_Residential!E265+StdO_Customers_Small_Commercial!E265+StdO_Customers_Lighting!E265</f>
        <v>61422.530000000006</v>
      </c>
      <c r="F265" s="11">
        <f>StdO_Customers_Residential!F265+StdO_Customers_Small_Commercial!F265+StdO_Customers_Lighting!F265</f>
        <v>62110.75</v>
      </c>
      <c r="G265" s="11">
        <f>StdO_Customers_Residential!G265+StdO_Customers_Small_Commercial!G265+StdO_Customers_Lighting!G265</f>
        <v>63934.21</v>
      </c>
      <c r="H265" s="11">
        <f>StdO_Customers_Residential!H265+StdO_Customers_Small_Commercial!H265+StdO_Customers_Lighting!H265</f>
        <v>68312.229999999981</v>
      </c>
      <c r="I265" s="11">
        <f>StdO_Customers_Residential!I265+StdO_Customers_Small_Commercial!I265+StdO_Customers_Lighting!I265</f>
        <v>71390.600000000006</v>
      </c>
      <c r="J265" s="11">
        <f>StdO_Customers_Residential!J265+StdO_Customers_Small_Commercial!J265+StdO_Customers_Lighting!J265</f>
        <v>61285.81</v>
      </c>
      <c r="K265" s="11">
        <f>StdO_Customers_Residential!K265+StdO_Customers_Small_Commercial!K265+StdO_Customers_Lighting!K265</f>
        <v>43012.39</v>
      </c>
      <c r="L265" s="11">
        <f>StdO_Customers_Residential!L265+StdO_Customers_Small_Commercial!L265+StdO_Customers_Lighting!L265</f>
        <v>35326.1</v>
      </c>
      <c r="M265" s="11">
        <f>StdO_Customers_Residential!M265+StdO_Customers_Small_Commercial!M265+StdO_Customers_Lighting!M265</f>
        <v>33140.83</v>
      </c>
      <c r="N265" s="11">
        <f>StdO_Customers_Residential!N265+StdO_Customers_Small_Commercial!N265+StdO_Customers_Lighting!N265</f>
        <v>35563.019999999997</v>
      </c>
      <c r="O265" s="11">
        <f>StdO_Customers_Residential!O265+StdO_Customers_Small_Commercial!O265+StdO_Customers_Lighting!O265</f>
        <v>37655.79</v>
      </c>
      <c r="P265" s="11">
        <f>StdO_Customers_Residential!P265+StdO_Customers_Small_Commercial!P265+StdO_Customers_Lighting!P265</f>
        <v>51444.649999999994</v>
      </c>
      <c r="Q265" s="11">
        <f>StdO_Customers_Residential!Q265+StdO_Customers_Small_Commercial!Q265+StdO_Customers_Lighting!Q265</f>
        <v>63704.34</v>
      </c>
      <c r="R265" s="11">
        <f>StdO_Customers_Residential!R265+StdO_Customers_Small_Commercial!R265+StdO_Customers_Lighting!R265</f>
        <v>71328.399999999994</v>
      </c>
      <c r="S265" s="11">
        <f>StdO_Customers_Residential!S265+StdO_Customers_Small_Commercial!S265+StdO_Customers_Lighting!S265</f>
        <v>92947.89</v>
      </c>
      <c r="T265" s="11">
        <f>StdO_Customers_Residential!T265+StdO_Customers_Small_Commercial!T265+StdO_Customers_Lighting!T265</f>
        <v>108776.87</v>
      </c>
      <c r="U265" s="11">
        <f>StdO_Customers_Residential!U265+StdO_Customers_Small_Commercial!U265+StdO_Customers_Lighting!U265</f>
        <v>114761.86</v>
      </c>
      <c r="V265" s="11">
        <f>StdO_Customers_Residential!V265+StdO_Customers_Small_Commercial!V265+StdO_Customers_Lighting!V265</f>
        <v>110056.25</v>
      </c>
      <c r="W265" s="11">
        <f>StdO_Customers_Residential!W265+StdO_Customers_Small_Commercial!W265+StdO_Customers_Lighting!W265</f>
        <v>100248.77</v>
      </c>
      <c r="X265" s="11">
        <f>StdO_Customers_Residential!X265+StdO_Customers_Small_Commercial!X265+StdO_Customers_Lighting!X265</f>
        <v>88406.96</v>
      </c>
      <c r="Y265" s="11">
        <f>StdO_Customers_Residential!Y265+StdO_Customers_Small_Commercial!Y265+StdO_Customers_Lighting!Y265</f>
        <v>78317.31</v>
      </c>
      <c r="Z265" s="11">
        <f>StdO_Customers_Residential!Z265+StdO_Customers_Small_Commercial!Z265+StdO_Customers_Lighting!Z265</f>
        <v>0</v>
      </c>
      <c r="AA265" s="2">
        <f>IFERROR(INDEX('Holiday Schedule'!$D$3:$D$24,MATCH(Total_StdO_Customers!A265,'Holiday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1647931.85</v>
      </c>
      <c r="AE265" s="5">
        <f t="shared" si="27"/>
        <v>1647931.85</v>
      </c>
      <c r="AG265" s="2">
        <f t="shared" si="28"/>
        <v>9</v>
      </c>
      <c r="AH265" s="2">
        <f t="shared" si="29"/>
        <v>2025</v>
      </c>
      <c r="AJ265" s="5">
        <f t="shared" si="30"/>
        <v>114761.86</v>
      </c>
      <c r="AK265" s="2">
        <f t="shared" si="31"/>
        <v>20</v>
      </c>
    </row>
    <row r="266" spans="1:37">
      <c r="A266" s="4">
        <v>45915</v>
      </c>
      <c r="B266" s="11">
        <f>StdO_Customers_Residential!B266+StdO_Customers_Small_Commercial!B266+StdO_Customers_Lighting!B266</f>
        <v>68895.47</v>
      </c>
      <c r="C266" s="11">
        <f>StdO_Customers_Residential!C266+StdO_Customers_Small_Commercial!C266+StdO_Customers_Lighting!C266</f>
        <v>64140.500000000007</v>
      </c>
      <c r="D266" s="11">
        <f>StdO_Customers_Residential!D266+StdO_Customers_Small_Commercial!D266+StdO_Customers_Lighting!D266</f>
        <v>62165.569999999992</v>
      </c>
      <c r="E266" s="11">
        <f>StdO_Customers_Residential!E266+StdO_Customers_Small_Commercial!E266+StdO_Customers_Lighting!E266</f>
        <v>61290.7</v>
      </c>
      <c r="F266" s="11">
        <f>StdO_Customers_Residential!F266+StdO_Customers_Small_Commercial!F266+StdO_Customers_Lighting!F266</f>
        <v>64462.82</v>
      </c>
      <c r="G266" s="11">
        <f>StdO_Customers_Residential!G266+StdO_Customers_Small_Commercial!G266+StdO_Customers_Lighting!G266</f>
        <v>71123.260000000009</v>
      </c>
      <c r="H266" s="11">
        <f>StdO_Customers_Residential!H266+StdO_Customers_Small_Commercial!H266+StdO_Customers_Lighting!H266</f>
        <v>80236.639999999999</v>
      </c>
      <c r="I266" s="11">
        <f>StdO_Customers_Residential!I266+StdO_Customers_Small_Commercial!I266+StdO_Customers_Lighting!I266</f>
        <v>77672.11</v>
      </c>
      <c r="J266" s="11">
        <f>StdO_Customers_Residential!J266+StdO_Customers_Small_Commercial!J266+StdO_Customers_Lighting!J266</f>
        <v>54221.34</v>
      </c>
      <c r="K266" s="11">
        <f>StdO_Customers_Residential!K266+StdO_Customers_Small_Commercial!K266+StdO_Customers_Lighting!K266</f>
        <v>38371.53</v>
      </c>
      <c r="L266" s="11">
        <f>StdO_Customers_Residential!L266+StdO_Customers_Small_Commercial!L266+StdO_Customers_Lighting!L266</f>
        <v>33719.22</v>
      </c>
      <c r="M266" s="11">
        <f>StdO_Customers_Residential!M266+StdO_Customers_Small_Commercial!M266+StdO_Customers_Lighting!M266</f>
        <v>33315.040000000001</v>
      </c>
      <c r="N266" s="11">
        <f>StdO_Customers_Residential!N266+StdO_Customers_Small_Commercial!N266+StdO_Customers_Lighting!N266</f>
        <v>34007.07</v>
      </c>
      <c r="O266" s="11">
        <f>StdO_Customers_Residential!O266+StdO_Customers_Small_Commercial!O266+StdO_Customers_Lighting!O266</f>
        <v>33332.25</v>
      </c>
      <c r="P266" s="11">
        <f>StdO_Customers_Residential!P266+StdO_Customers_Small_Commercial!P266+StdO_Customers_Lighting!P266</f>
        <v>34451.03</v>
      </c>
      <c r="Q266" s="11">
        <f>StdO_Customers_Residential!Q266+StdO_Customers_Small_Commercial!Q266+StdO_Customers_Lighting!Q266</f>
        <v>41311.65</v>
      </c>
      <c r="R266" s="11">
        <f>StdO_Customers_Residential!R266+StdO_Customers_Small_Commercial!R266+StdO_Customers_Lighting!R266</f>
        <v>59147.63</v>
      </c>
      <c r="S266" s="11">
        <f>StdO_Customers_Residential!S266+StdO_Customers_Small_Commercial!S266+StdO_Customers_Lighting!S266</f>
        <v>88039.59</v>
      </c>
      <c r="T266" s="11">
        <f>StdO_Customers_Residential!T266+StdO_Customers_Small_Commercial!T266+StdO_Customers_Lighting!T266</f>
        <v>107259.63</v>
      </c>
      <c r="U266" s="11">
        <f>StdO_Customers_Residential!U266+StdO_Customers_Small_Commercial!U266+StdO_Customers_Lighting!U266</f>
        <v>112841.47</v>
      </c>
      <c r="V266" s="11">
        <f>StdO_Customers_Residential!V266+StdO_Customers_Small_Commercial!V266+StdO_Customers_Lighting!V266</f>
        <v>107844.21999999999</v>
      </c>
      <c r="W266" s="11">
        <f>StdO_Customers_Residential!W266+StdO_Customers_Small_Commercial!W266+StdO_Customers_Lighting!W266</f>
        <v>97760.88</v>
      </c>
      <c r="X266" s="11">
        <f>StdO_Customers_Residential!X266+StdO_Customers_Small_Commercial!X266+StdO_Customers_Lighting!X266</f>
        <v>86081.479999999981</v>
      </c>
      <c r="Y266" s="11">
        <f>StdO_Customers_Residential!Y266+StdO_Customers_Small_Commercial!Y266+StdO_Customers_Lighting!Y266</f>
        <v>76769.600000000006</v>
      </c>
      <c r="Z266" s="11">
        <f>StdO_Customers_Residential!Z266+StdO_Customers_Small_Commercial!Z266+StdO_Customers_Lighting!Z266</f>
        <v>0</v>
      </c>
      <c r="AA266" s="2">
        <f>IFERROR(INDEX('Holiday Schedule'!$D$3:$D$24,MATCH(Total_StdO_Customers!A266,'Holiday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1039376.1399999999</v>
      </c>
      <c r="AD266" s="5">
        <f t="shared" ref="AD266:AD329" si="34">AE266-AC266</f>
        <v>549084.56000000029</v>
      </c>
      <c r="AE266" s="5">
        <f t="shared" ref="AE266:AE329" si="35">SUM(B266:Y266)</f>
        <v>1588460.7000000002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112841.47</v>
      </c>
      <c r="AK266" s="2">
        <f t="shared" ref="AK266:AK329" si="39">IF(AE266&gt;0,INDEX(B$8:Y$8,MATCH(AJ266,B266:Y266,0)),"")</f>
        <v>20</v>
      </c>
    </row>
    <row r="267" spans="1:37">
      <c r="A267" s="4">
        <v>45916</v>
      </c>
      <c r="B267" s="11">
        <f>StdO_Customers_Residential!B267+StdO_Customers_Small_Commercial!B267+StdO_Customers_Lighting!B267</f>
        <v>68835.64</v>
      </c>
      <c r="C267" s="11">
        <f>StdO_Customers_Residential!C267+StdO_Customers_Small_Commercial!C267+StdO_Customers_Lighting!C267</f>
        <v>64736.44</v>
      </c>
      <c r="D267" s="11">
        <f>StdO_Customers_Residential!D267+StdO_Customers_Small_Commercial!D267+StdO_Customers_Lighting!D267</f>
        <v>62073.160000000011</v>
      </c>
      <c r="E267" s="11">
        <f>StdO_Customers_Residential!E267+StdO_Customers_Small_Commercial!E267+StdO_Customers_Lighting!E267</f>
        <v>62168.34</v>
      </c>
      <c r="F267" s="11">
        <f>StdO_Customers_Residential!F267+StdO_Customers_Small_Commercial!F267+StdO_Customers_Lighting!F267</f>
        <v>65169.48</v>
      </c>
      <c r="G267" s="11">
        <f>StdO_Customers_Residential!G267+StdO_Customers_Small_Commercial!G267+StdO_Customers_Lighting!G267</f>
        <v>71219.22</v>
      </c>
      <c r="H267" s="11">
        <f>StdO_Customers_Residential!H267+StdO_Customers_Small_Commercial!H267+StdO_Customers_Lighting!H267</f>
        <v>81317.23</v>
      </c>
      <c r="I267" s="11">
        <f>StdO_Customers_Residential!I267+StdO_Customers_Small_Commercial!I267+StdO_Customers_Lighting!I267</f>
        <v>79322.86</v>
      </c>
      <c r="J267" s="11">
        <f>StdO_Customers_Residential!J267+StdO_Customers_Small_Commercial!J267+StdO_Customers_Lighting!J267</f>
        <v>55226.8</v>
      </c>
      <c r="K267" s="11">
        <f>StdO_Customers_Residential!K267+StdO_Customers_Small_Commercial!K267+StdO_Customers_Lighting!K267</f>
        <v>39151.040000000001</v>
      </c>
      <c r="L267" s="11">
        <f>StdO_Customers_Residential!L267+StdO_Customers_Small_Commercial!L267+StdO_Customers_Lighting!L267</f>
        <v>34437.14</v>
      </c>
      <c r="M267" s="11">
        <f>StdO_Customers_Residential!M267+StdO_Customers_Small_Commercial!M267+StdO_Customers_Lighting!M267</f>
        <v>34185.370000000003</v>
      </c>
      <c r="N267" s="11">
        <f>StdO_Customers_Residential!N267+StdO_Customers_Small_Commercial!N267+StdO_Customers_Lighting!N267</f>
        <v>34972.53</v>
      </c>
      <c r="O267" s="11">
        <f>StdO_Customers_Residential!O267+StdO_Customers_Small_Commercial!O267+StdO_Customers_Lighting!O267</f>
        <v>34869.369999999995</v>
      </c>
      <c r="P267" s="11">
        <f>StdO_Customers_Residential!P267+StdO_Customers_Small_Commercial!P267+StdO_Customers_Lighting!P267</f>
        <v>37052.070000000007</v>
      </c>
      <c r="Q267" s="11">
        <f>StdO_Customers_Residential!Q267+StdO_Customers_Small_Commercial!Q267+StdO_Customers_Lighting!Q267</f>
        <v>45105.95</v>
      </c>
      <c r="R267" s="11">
        <f>StdO_Customers_Residential!R267+StdO_Customers_Small_Commercial!R267+StdO_Customers_Lighting!R267</f>
        <v>63612.11</v>
      </c>
      <c r="S267" s="11">
        <f>StdO_Customers_Residential!S267+StdO_Customers_Small_Commercial!S267+StdO_Customers_Lighting!S267</f>
        <v>90212.91</v>
      </c>
      <c r="T267" s="11">
        <f>StdO_Customers_Residential!T267+StdO_Customers_Small_Commercial!T267+StdO_Customers_Lighting!T267</f>
        <v>108484.25</v>
      </c>
      <c r="U267" s="11">
        <f>StdO_Customers_Residential!U267+StdO_Customers_Small_Commercial!U267+StdO_Customers_Lighting!U267</f>
        <v>113772.65</v>
      </c>
      <c r="V267" s="11">
        <f>StdO_Customers_Residential!V267+StdO_Customers_Small_Commercial!V267+StdO_Customers_Lighting!V267</f>
        <v>108847.29</v>
      </c>
      <c r="W267" s="11">
        <f>StdO_Customers_Residential!W267+StdO_Customers_Small_Commercial!W267+StdO_Customers_Lighting!W267</f>
        <v>98059.32</v>
      </c>
      <c r="X267" s="11">
        <f>StdO_Customers_Residential!X267+StdO_Customers_Small_Commercial!X267+StdO_Customers_Lighting!X267</f>
        <v>86781.76999999999</v>
      </c>
      <c r="Y267" s="11">
        <f>StdO_Customers_Residential!Y267+StdO_Customers_Small_Commercial!Y267+StdO_Customers_Lighting!Y267</f>
        <v>76834.880000000005</v>
      </c>
      <c r="Z267" s="11">
        <f>StdO_Customers_Residential!Z267+StdO_Customers_Small_Commercial!Z267+StdO_Customers_Lighting!Z267</f>
        <v>0</v>
      </c>
      <c r="AA267" s="2">
        <f>IFERROR(INDEX('Holiday Schedule'!$D$3:$D$24,MATCH(Total_StdO_Customers!A267,'Holiday Schedule'!$C$3:$C$24,0)),0)</f>
        <v>0</v>
      </c>
      <c r="AB267" s="2">
        <f t="shared" si="32"/>
        <v>3</v>
      </c>
      <c r="AC267" s="2">
        <f t="shared" si="33"/>
        <v>1064093.4300000002</v>
      </c>
      <c r="AD267" s="5">
        <f t="shared" si="34"/>
        <v>552354.39000000013</v>
      </c>
      <c r="AE267" s="5">
        <f t="shared" si="35"/>
        <v>1616447.8200000003</v>
      </c>
      <c r="AG267" s="2">
        <f t="shared" si="36"/>
        <v>9</v>
      </c>
      <c r="AH267" s="2">
        <f t="shared" si="37"/>
        <v>2025</v>
      </c>
      <c r="AJ267" s="5">
        <f t="shared" si="38"/>
        <v>113772.65</v>
      </c>
      <c r="AK267" s="2">
        <f t="shared" si="39"/>
        <v>20</v>
      </c>
    </row>
    <row r="268" spans="1:37">
      <c r="A268" s="4">
        <v>45917</v>
      </c>
      <c r="B268" s="11">
        <f>StdO_Customers_Residential!B268+StdO_Customers_Small_Commercial!B268+StdO_Customers_Lighting!B268</f>
        <v>69344.33</v>
      </c>
      <c r="C268" s="11">
        <f>StdO_Customers_Residential!C268+StdO_Customers_Small_Commercial!C268+StdO_Customers_Lighting!C268</f>
        <v>64371.999999999993</v>
      </c>
      <c r="D268" s="11">
        <f>StdO_Customers_Residential!D268+StdO_Customers_Small_Commercial!D268+StdO_Customers_Lighting!D268</f>
        <v>63670.65</v>
      </c>
      <c r="E268" s="11">
        <f>StdO_Customers_Residential!E268+StdO_Customers_Small_Commercial!E268+StdO_Customers_Lighting!E268</f>
        <v>62248.009999999995</v>
      </c>
      <c r="F268" s="11">
        <f>StdO_Customers_Residential!F268+StdO_Customers_Small_Commercial!F268+StdO_Customers_Lighting!F268</f>
        <v>64890.689999999995</v>
      </c>
      <c r="G268" s="11">
        <f>StdO_Customers_Residential!G268+StdO_Customers_Small_Commercial!G268+StdO_Customers_Lighting!G268</f>
        <v>71779.3</v>
      </c>
      <c r="H268" s="11">
        <f>StdO_Customers_Residential!H268+StdO_Customers_Small_Commercial!H268+StdO_Customers_Lighting!H268</f>
        <v>80829.37</v>
      </c>
      <c r="I268" s="11">
        <f>StdO_Customers_Residential!I268+StdO_Customers_Small_Commercial!I268+StdO_Customers_Lighting!I268</f>
        <v>80671.179999999993</v>
      </c>
      <c r="J268" s="11">
        <f>StdO_Customers_Residential!J268+StdO_Customers_Small_Commercial!J268+StdO_Customers_Lighting!J268</f>
        <v>60438.49</v>
      </c>
      <c r="K268" s="11">
        <f>StdO_Customers_Residential!K268+StdO_Customers_Small_Commercial!K268+StdO_Customers_Lighting!K268</f>
        <v>51676.81</v>
      </c>
      <c r="L268" s="11">
        <f>StdO_Customers_Residential!L268+StdO_Customers_Small_Commercial!L268+StdO_Customers_Lighting!L268</f>
        <v>41204.050000000003</v>
      </c>
      <c r="M268" s="11">
        <f>StdO_Customers_Residential!M268+StdO_Customers_Small_Commercial!M268+StdO_Customers_Lighting!M268</f>
        <v>43164.82</v>
      </c>
      <c r="N268" s="11">
        <f>StdO_Customers_Residential!N268+StdO_Customers_Small_Commercial!N268+StdO_Customers_Lighting!N268</f>
        <v>42408.17</v>
      </c>
      <c r="O268" s="11">
        <f>StdO_Customers_Residential!O268+StdO_Customers_Small_Commercial!O268+StdO_Customers_Lighting!O268</f>
        <v>49560.36</v>
      </c>
      <c r="P268" s="11">
        <f>StdO_Customers_Residential!P268+StdO_Customers_Small_Commercial!P268+StdO_Customers_Lighting!P268</f>
        <v>53312.239999999991</v>
      </c>
      <c r="Q268" s="11">
        <f>StdO_Customers_Residential!Q268+StdO_Customers_Small_Commercial!Q268+StdO_Customers_Lighting!Q268</f>
        <v>60605.39</v>
      </c>
      <c r="R268" s="11">
        <f>StdO_Customers_Residential!R268+StdO_Customers_Small_Commercial!R268+StdO_Customers_Lighting!R268</f>
        <v>77051.81</v>
      </c>
      <c r="S268" s="11">
        <f>StdO_Customers_Residential!S268+StdO_Customers_Small_Commercial!S268+StdO_Customers_Lighting!S268</f>
        <v>91019.639999999985</v>
      </c>
      <c r="T268" s="11">
        <f>StdO_Customers_Residential!T268+StdO_Customers_Small_Commercial!T268+StdO_Customers_Lighting!T268</f>
        <v>105756.39</v>
      </c>
      <c r="U268" s="11">
        <f>StdO_Customers_Residential!U268+StdO_Customers_Small_Commercial!U268+StdO_Customers_Lighting!U268</f>
        <v>112304.89</v>
      </c>
      <c r="V268" s="11">
        <f>StdO_Customers_Residential!V268+StdO_Customers_Small_Commercial!V268+StdO_Customers_Lighting!V268</f>
        <v>107322.26000000001</v>
      </c>
      <c r="W268" s="11">
        <f>StdO_Customers_Residential!W268+StdO_Customers_Small_Commercial!W268+StdO_Customers_Lighting!W268</f>
        <v>96614.34</v>
      </c>
      <c r="X268" s="11">
        <f>StdO_Customers_Residential!X268+StdO_Customers_Small_Commercial!X268+StdO_Customers_Lighting!X268</f>
        <v>86645.1</v>
      </c>
      <c r="Y268" s="11">
        <f>StdO_Customers_Residential!Y268+StdO_Customers_Small_Commercial!Y268+StdO_Customers_Lighting!Y268</f>
        <v>76997.16</v>
      </c>
      <c r="Z268" s="11">
        <f>StdO_Customers_Residential!Z268+StdO_Customers_Small_Commercial!Z268+StdO_Customers_Lighting!Z268</f>
        <v>0</v>
      </c>
      <c r="AA268" s="2">
        <f>IFERROR(INDEX('Holiday Schedule'!$D$3:$D$24,MATCH(Total_StdO_Customers!A268,'Holiday Schedule'!$C$3:$C$24,0)),0)</f>
        <v>0</v>
      </c>
      <c r="AB268" s="2">
        <f t="shared" si="32"/>
        <v>4</v>
      </c>
      <c r="AC268" s="2">
        <f t="shared" si="33"/>
        <v>1159755.9400000002</v>
      </c>
      <c r="AD268" s="5">
        <f t="shared" si="34"/>
        <v>554131.50999999978</v>
      </c>
      <c r="AE268" s="5">
        <f t="shared" si="35"/>
        <v>1713887.45</v>
      </c>
      <c r="AG268" s="2">
        <f t="shared" si="36"/>
        <v>9</v>
      </c>
      <c r="AH268" s="2">
        <f t="shared" si="37"/>
        <v>2025</v>
      </c>
      <c r="AJ268" s="5">
        <f t="shared" si="38"/>
        <v>112304.89</v>
      </c>
      <c r="AK268" s="2">
        <f t="shared" si="39"/>
        <v>20</v>
      </c>
    </row>
    <row r="269" spans="1:37">
      <c r="A269" s="4">
        <v>45918</v>
      </c>
      <c r="B269" s="11">
        <f>StdO_Customers_Residential!B269+StdO_Customers_Small_Commercial!B269+StdO_Customers_Lighting!B269</f>
        <v>67982.22</v>
      </c>
      <c r="C269" s="11">
        <f>StdO_Customers_Residential!C269+StdO_Customers_Small_Commercial!C269+StdO_Customers_Lighting!C269</f>
        <v>64600.89</v>
      </c>
      <c r="D269" s="11">
        <f>StdO_Customers_Residential!D269+StdO_Customers_Small_Commercial!D269+StdO_Customers_Lighting!D269</f>
        <v>63294.21</v>
      </c>
      <c r="E269" s="11">
        <f>StdO_Customers_Residential!E269+StdO_Customers_Small_Commercial!E269+StdO_Customers_Lighting!E269</f>
        <v>63116.75</v>
      </c>
      <c r="F269" s="11">
        <f>StdO_Customers_Residential!F269+StdO_Customers_Small_Commercial!F269+StdO_Customers_Lighting!F269</f>
        <v>65221.9</v>
      </c>
      <c r="G269" s="11">
        <f>StdO_Customers_Residential!G269+StdO_Customers_Small_Commercial!G269+StdO_Customers_Lighting!G269</f>
        <v>71572.66</v>
      </c>
      <c r="H269" s="11">
        <f>StdO_Customers_Residential!H269+StdO_Customers_Small_Commercial!H269+StdO_Customers_Lighting!H269</f>
        <v>83186.83</v>
      </c>
      <c r="I269" s="11">
        <f>StdO_Customers_Residential!I269+StdO_Customers_Small_Commercial!I269+StdO_Customers_Lighting!I269</f>
        <v>91360</v>
      </c>
      <c r="J269" s="11">
        <f>StdO_Customers_Residential!J269+StdO_Customers_Small_Commercial!J269+StdO_Customers_Lighting!J269</f>
        <v>78828.55</v>
      </c>
      <c r="K269" s="11">
        <f>StdO_Customers_Residential!K269+StdO_Customers_Small_Commercial!K269+StdO_Customers_Lighting!K269</f>
        <v>59581.25</v>
      </c>
      <c r="L269" s="11">
        <f>StdO_Customers_Residential!L269+StdO_Customers_Small_Commercial!L269+StdO_Customers_Lighting!L269</f>
        <v>49761.55</v>
      </c>
      <c r="M269" s="11">
        <f>StdO_Customers_Residential!M269+StdO_Customers_Small_Commercial!M269+StdO_Customers_Lighting!M269</f>
        <v>46483.289999999994</v>
      </c>
      <c r="N269" s="11">
        <f>StdO_Customers_Residential!N269+StdO_Customers_Small_Commercial!N269+StdO_Customers_Lighting!N269</f>
        <v>44992.17</v>
      </c>
      <c r="O269" s="11">
        <f>StdO_Customers_Residential!O269+StdO_Customers_Small_Commercial!O269+StdO_Customers_Lighting!O269</f>
        <v>44605.25</v>
      </c>
      <c r="P269" s="11">
        <f>StdO_Customers_Residential!P269+StdO_Customers_Small_Commercial!P269+StdO_Customers_Lighting!P269</f>
        <v>43434.739999999991</v>
      </c>
      <c r="Q269" s="11">
        <f>StdO_Customers_Residential!Q269+StdO_Customers_Small_Commercial!Q269+StdO_Customers_Lighting!Q269</f>
        <v>50493.53</v>
      </c>
      <c r="R269" s="11">
        <f>StdO_Customers_Residential!R269+StdO_Customers_Small_Commercial!R269+StdO_Customers_Lighting!R269</f>
        <v>67365.53</v>
      </c>
      <c r="S269" s="11">
        <f>StdO_Customers_Residential!S269+StdO_Customers_Small_Commercial!S269+StdO_Customers_Lighting!S269</f>
        <v>93278.89</v>
      </c>
      <c r="T269" s="11">
        <f>StdO_Customers_Residential!T269+StdO_Customers_Small_Commercial!T269+StdO_Customers_Lighting!T269</f>
        <v>109716.07</v>
      </c>
      <c r="U269" s="11">
        <f>StdO_Customers_Residential!U269+StdO_Customers_Small_Commercial!U269+StdO_Customers_Lighting!U269</f>
        <v>115890.79000000001</v>
      </c>
      <c r="V269" s="11">
        <f>StdO_Customers_Residential!V269+StdO_Customers_Small_Commercial!V269+StdO_Customers_Lighting!V269</f>
        <v>110848.96000000001</v>
      </c>
      <c r="W269" s="11">
        <f>StdO_Customers_Residential!W269+StdO_Customers_Small_Commercial!W269+StdO_Customers_Lighting!W269</f>
        <v>100373.97</v>
      </c>
      <c r="X269" s="11">
        <f>StdO_Customers_Residential!X269+StdO_Customers_Small_Commercial!X269+StdO_Customers_Lighting!X269</f>
        <v>89003.72</v>
      </c>
      <c r="Y269" s="11">
        <f>StdO_Customers_Residential!Y269+StdO_Customers_Small_Commercial!Y269+StdO_Customers_Lighting!Y269</f>
        <v>79697.02</v>
      </c>
      <c r="Z269" s="11">
        <f>StdO_Customers_Residential!Z269+StdO_Customers_Small_Commercial!Z269+StdO_Customers_Lighting!Z269</f>
        <v>0</v>
      </c>
      <c r="AA269" s="2">
        <f>IFERROR(INDEX('Holiday Schedule'!$D$3:$D$24,MATCH(Total_StdO_Customers!A269,'Holiday Schedule'!$C$3:$C$24,0)),0)</f>
        <v>0</v>
      </c>
      <c r="AB269" s="2">
        <f t="shared" si="32"/>
        <v>5</v>
      </c>
      <c r="AC269" s="2">
        <f t="shared" si="33"/>
        <v>1196018.26</v>
      </c>
      <c r="AD269" s="5">
        <f t="shared" si="34"/>
        <v>558672.48</v>
      </c>
      <c r="AE269" s="5">
        <f t="shared" si="35"/>
        <v>1754690.74</v>
      </c>
      <c r="AG269" s="2">
        <f t="shared" si="36"/>
        <v>9</v>
      </c>
      <c r="AH269" s="2">
        <f t="shared" si="37"/>
        <v>2025</v>
      </c>
      <c r="AJ269" s="5">
        <f t="shared" si="38"/>
        <v>115890.79000000001</v>
      </c>
      <c r="AK269" s="2">
        <f t="shared" si="39"/>
        <v>20</v>
      </c>
    </row>
    <row r="270" spans="1:37">
      <c r="A270" s="4">
        <v>45919</v>
      </c>
      <c r="B270" s="11">
        <f>StdO_Customers_Residential!B270+StdO_Customers_Small_Commercial!B270+StdO_Customers_Lighting!B270</f>
        <v>69792.2</v>
      </c>
      <c r="C270" s="11">
        <f>StdO_Customers_Residential!C270+StdO_Customers_Small_Commercial!C270+StdO_Customers_Lighting!C270</f>
        <v>61251.81</v>
      </c>
      <c r="D270" s="11">
        <f>StdO_Customers_Residential!D270+StdO_Customers_Small_Commercial!D270+StdO_Customers_Lighting!D270</f>
        <v>59949.39</v>
      </c>
      <c r="E270" s="11">
        <f>StdO_Customers_Residential!E270+StdO_Customers_Small_Commercial!E270+StdO_Customers_Lighting!E270</f>
        <v>59070.63</v>
      </c>
      <c r="F270" s="11">
        <f>StdO_Customers_Residential!F270+StdO_Customers_Small_Commercial!F270+StdO_Customers_Lighting!F270</f>
        <v>60381.52</v>
      </c>
      <c r="G270" s="11">
        <f>StdO_Customers_Residential!G270+StdO_Customers_Small_Commercial!G270+StdO_Customers_Lighting!G270</f>
        <v>66287.28</v>
      </c>
      <c r="H270" s="11">
        <f>StdO_Customers_Residential!H270+StdO_Customers_Small_Commercial!H270+StdO_Customers_Lighting!H270</f>
        <v>75833.45</v>
      </c>
      <c r="I270" s="11">
        <f>StdO_Customers_Residential!I270+StdO_Customers_Small_Commercial!I270+StdO_Customers_Lighting!I270</f>
        <v>82601.47</v>
      </c>
      <c r="J270" s="11">
        <f>StdO_Customers_Residential!J270+StdO_Customers_Small_Commercial!J270+StdO_Customers_Lighting!J270</f>
        <v>61292.68</v>
      </c>
      <c r="K270" s="11">
        <f>StdO_Customers_Residential!K270+StdO_Customers_Small_Commercial!K270+StdO_Customers_Lighting!K270</f>
        <v>43101.770000000004</v>
      </c>
      <c r="L270" s="11">
        <f>StdO_Customers_Residential!L270+StdO_Customers_Small_Commercial!L270+StdO_Customers_Lighting!L270</f>
        <v>34447.46</v>
      </c>
      <c r="M270" s="11">
        <f>StdO_Customers_Residential!M270+StdO_Customers_Small_Commercial!M270+StdO_Customers_Lighting!M270</f>
        <v>34509.14</v>
      </c>
      <c r="N270" s="11">
        <f>StdO_Customers_Residential!N270+StdO_Customers_Small_Commercial!N270+StdO_Customers_Lighting!N270</f>
        <v>30310.77</v>
      </c>
      <c r="O270" s="11">
        <f>StdO_Customers_Residential!O270+StdO_Customers_Small_Commercial!O270+StdO_Customers_Lighting!O270</f>
        <v>30256.85</v>
      </c>
      <c r="P270" s="11">
        <f>StdO_Customers_Residential!P270+StdO_Customers_Small_Commercial!P270+StdO_Customers_Lighting!P270</f>
        <v>31201.409999999996</v>
      </c>
      <c r="Q270" s="11">
        <f>StdO_Customers_Residential!Q270+StdO_Customers_Small_Commercial!Q270+StdO_Customers_Lighting!Q270</f>
        <v>36832</v>
      </c>
      <c r="R270" s="11">
        <f>StdO_Customers_Residential!R270+StdO_Customers_Small_Commercial!R270+StdO_Customers_Lighting!R270</f>
        <v>53067.519999999997</v>
      </c>
      <c r="S270" s="11">
        <f>StdO_Customers_Residential!S270+StdO_Customers_Small_Commercial!S270+StdO_Customers_Lighting!S270</f>
        <v>79234.66</v>
      </c>
      <c r="T270" s="11">
        <f>StdO_Customers_Residential!T270+StdO_Customers_Small_Commercial!T270+StdO_Customers_Lighting!T270</f>
        <v>96829.51</v>
      </c>
      <c r="U270" s="11">
        <f>StdO_Customers_Residential!U270+StdO_Customers_Small_Commercial!U270+StdO_Customers_Lighting!U270</f>
        <v>101510.08</v>
      </c>
      <c r="V270" s="11">
        <f>StdO_Customers_Residential!V270+StdO_Customers_Small_Commercial!V270+StdO_Customers_Lighting!V270</f>
        <v>97945.12</v>
      </c>
      <c r="W270" s="11">
        <f>StdO_Customers_Residential!W270+StdO_Customers_Small_Commercial!W270+StdO_Customers_Lighting!W270</f>
        <v>90380.56</v>
      </c>
      <c r="X270" s="11">
        <f>StdO_Customers_Residential!X270+StdO_Customers_Small_Commercial!X270+StdO_Customers_Lighting!X270</f>
        <v>80646.97</v>
      </c>
      <c r="Y270" s="11">
        <f>StdO_Customers_Residential!Y270+StdO_Customers_Small_Commercial!Y270+StdO_Customers_Lighting!Y270</f>
        <v>72200.990000000005</v>
      </c>
      <c r="Z270" s="11">
        <f>StdO_Customers_Residential!Z270+StdO_Customers_Small_Commercial!Z270+StdO_Customers_Lighting!Z270</f>
        <v>0</v>
      </c>
      <c r="AA270" s="2">
        <f>IFERROR(INDEX('Holiday Schedule'!$D$3:$D$24,MATCH(Total_StdO_Customers!A270,'Holiday Schedule'!$C$3:$C$24,0)),0)</f>
        <v>0</v>
      </c>
      <c r="AB270" s="2">
        <f t="shared" si="32"/>
        <v>6</v>
      </c>
      <c r="AC270" s="2">
        <f t="shared" si="33"/>
        <v>984167.97</v>
      </c>
      <c r="AD270" s="5">
        <f t="shared" si="34"/>
        <v>524767.27000000025</v>
      </c>
      <c r="AE270" s="5">
        <f t="shared" si="35"/>
        <v>1508935.2400000002</v>
      </c>
      <c r="AG270" s="2">
        <f t="shared" si="36"/>
        <v>9</v>
      </c>
      <c r="AH270" s="2">
        <f t="shared" si="37"/>
        <v>2025</v>
      </c>
      <c r="AJ270" s="5">
        <f t="shared" si="38"/>
        <v>101510.08</v>
      </c>
      <c r="AK270" s="2">
        <f t="shared" si="39"/>
        <v>20</v>
      </c>
    </row>
    <row r="271" spans="1:37">
      <c r="A271" s="4">
        <v>45920</v>
      </c>
      <c r="B271" s="11">
        <f>StdO_Customers_Residential!B271+StdO_Customers_Small_Commercial!B271+StdO_Customers_Lighting!B271</f>
        <v>63176.34</v>
      </c>
      <c r="C271" s="11">
        <f>StdO_Customers_Residential!C271+StdO_Customers_Small_Commercial!C271+StdO_Customers_Lighting!C271</f>
        <v>58526.5</v>
      </c>
      <c r="D271" s="11">
        <f>StdO_Customers_Residential!D271+StdO_Customers_Small_Commercial!D271+StdO_Customers_Lighting!D271</f>
        <v>55916.56</v>
      </c>
      <c r="E271" s="11">
        <f>StdO_Customers_Residential!E271+StdO_Customers_Small_Commercial!E271+StdO_Customers_Lighting!E271</f>
        <v>55475.18</v>
      </c>
      <c r="F271" s="11">
        <f>StdO_Customers_Residential!F271+StdO_Customers_Small_Commercial!F271+StdO_Customers_Lighting!F271</f>
        <v>56728.91</v>
      </c>
      <c r="G271" s="11">
        <f>StdO_Customers_Residential!G271+StdO_Customers_Small_Commercial!G271+StdO_Customers_Lighting!G271</f>
        <v>59981.9</v>
      </c>
      <c r="H271" s="11">
        <f>StdO_Customers_Residential!H271+StdO_Customers_Small_Commercial!H271+StdO_Customers_Lighting!H271</f>
        <v>65255.63</v>
      </c>
      <c r="I271" s="11">
        <f>StdO_Customers_Residential!I271+StdO_Customers_Small_Commercial!I271+StdO_Customers_Lighting!I271</f>
        <v>64709.71</v>
      </c>
      <c r="J271" s="11">
        <f>StdO_Customers_Residential!J271+StdO_Customers_Small_Commercial!J271+StdO_Customers_Lighting!J271</f>
        <v>43335.71</v>
      </c>
      <c r="K271" s="11">
        <f>StdO_Customers_Residential!K271+StdO_Customers_Small_Commercial!K271+StdO_Customers_Lighting!K271</f>
        <v>27881.75</v>
      </c>
      <c r="L271" s="11">
        <f>StdO_Customers_Residential!L271+StdO_Customers_Small_Commercial!L271+StdO_Customers_Lighting!L271</f>
        <v>21500.12</v>
      </c>
      <c r="M271" s="11">
        <f>StdO_Customers_Residential!M271+StdO_Customers_Small_Commercial!M271+StdO_Customers_Lighting!M271</f>
        <v>19590.11</v>
      </c>
      <c r="N271" s="11">
        <f>StdO_Customers_Residential!N271+StdO_Customers_Small_Commercial!N271+StdO_Customers_Lighting!N271</f>
        <v>17780.18</v>
      </c>
      <c r="O271" s="11">
        <f>StdO_Customers_Residential!O271+StdO_Customers_Small_Commercial!O271+StdO_Customers_Lighting!O271</f>
        <v>17336.060000000001</v>
      </c>
      <c r="P271" s="11">
        <f>StdO_Customers_Residential!P271+StdO_Customers_Small_Commercial!P271+StdO_Customers_Lighting!P271</f>
        <v>18695.189999999999</v>
      </c>
      <c r="Q271" s="11">
        <f>StdO_Customers_Residential!Q271+StdO_Customers_Small_Commercial!Q271+StdO_Customers_Lighting!Q271</f>
        <v>25237.89</v>
      </c>
      <c r="R271" s="11">
        <f>StdO_Customers_Residential!R271+StdO_Customers_Small_Commercial!R271+StdO_Customers_Lighting!R271</f>
        <v>44443.27</v>
      </c>
      <c r="S271" s="11">
        <f>StdO_Customers_Residential!S271+StdO_Customers_Small_Commercial!S271+StdO_Customers_Lighting!S271</f>
        <v>73315.78</v>
      </c>
      <c r="T271" s="11">
        <f>StdO_Customers_Residential!T271+StdO_Customers_Small_Commercial!T271+StdO_Customers_Lighting!T271</f>
        <v>91251.58</v>
      </c>
      <c r="U271" s="11">
        <f>StdO_Customers_Residential!U271+StdO_Customers_Small_Commercial!U271+StdO_Customers_Lighting!U271</f>
        <v>98271.88</v>
      </c>
      <c r="V271" s="11">
        <f>StdO_Customers_Residential!V271+StdO_Customers_Small_Commercial!V271+StdO_Customers_Lighting!V271</f>
        <v>94810.06</v>
      </c>
      <c r="W271" s="11">
        <f>StdO_Customers_Residential!W271+StdO_Customers_Small_Commercial!W271+StdO_Customers_Lighting!W271</f>
        <v>88672.26</v>
      </c>
      <c r="X271" s="11">
        <f>StdO_Customers_Residential!X271+StdO_Customers_Small_Commercial!X271+StdO_Customers_Lighting!X271</f>
        <v>78069.570000000007</v>
      </c>
      <c r="Y271" s="11">
        <f>StdO_Customers_Residential!Y271+StdO_Customers_Small_Commercial!Y271+StdO_Customers_Lighting!Y271</f>
        <v>71216.75</v>
      </c>
      <c r="Z271" s="11">
        <f>StdO_Customers_Residential!Z271+StdO_Customers_Small_Commercial!Z271+StdO_Customers_Lighting!Z271</f>
        <v>0</v>
      </c>
      <c r="AA271" s="2">
        <f>IFERROR(INDEX('Holiday Schedule'!$D$3:$D$24,MATCH(Total_StdO_Customers!A271,'Holiday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1311178.8900000001</v>
      </c>
      <c r="AE271" s="5">
        <f t="shared" si="35"/>
        <v>1311178.8900000001</v>
      </c>
      <c r="AG271" s="2">
        <f t="shared" si="36"/>
        <v>9</v>
      </c>
      <c r="AH271" s="2">
        <f t="shared" si="37"/>
        <v>2025</v>
      </c>
      <c r="AJ271" s="5">
        <f t="shared" si="38"/>
        <v>98271.88</v>
      </c>
      <c r="AK271" s="2">
        <f t="shared" si="39"/>
        <v>20</v>
      </c>
    </row>
    <row r="272" spans="1:37">
      <c r="A272" s="4">
        <v>45921</v>
      </c>
      <c r="B272" s="11">
        <f>StdO_Customers_Residential!B272+StdO_Customers_Small_Commercial!B272+StdO_Customers_Lighting!B272</f>
        <v>63167.63</v>
      </c>
      <c r="C272" s="11">
        <f>StdO_Customers_Residential!C272+StdO_Customers_Small_Commercial!C272+StdO_Customers_Lighting!C272</f>
        <v>59608.99</v>
      </c>
      <c r="D272" s="11">
        <f>StdO_Customers_Residential!D272+StdO_Customers_Small_Commercial!D272+StdO_Customers_Lighting!D272</f>
        <v>57748.469999999994</v>
      </c>
      <c r="E272" s="11">
        <f>StdO_Customers_Residential!E272+StdO_Customers_Small_Commercial!E272+StdO_Customers_Lighting!E272</f>
        <v>57008.19</v>
      </c>
      <c r="F272" s="11">
        <f>StdO_Customers_Residential!F272+StdO_Customers_Small_Commercial!F272+StdO_Customers_Lighting!F272</f>
        <v>57730.12</v>
      </c>
      <c r="G272" s="11">
        <f>StdO_Customers_Residential!G272+StdO_Customers_Small_Commercial!G272+StdO_Customers_Lighting!G272</f>
        <v>60670.36</v>
      </c>
      <c r="H272" s="11">
        <f>StdO_Customers_Residential!H272+StdO_Customers_Small_Commercial!H272+StdO_Customers_Lighting!H272</f>
        <v>66053.740000000005</v>
      </c>
      <c r="I272" s="11">
        <f>StdO_Customers_Residential!I272+StdO_Customers_Small_Commercial!I272+StdO_Customers_Lighting!I272</f>
        <v>65569.990000000005</v>
      </c>
      <c r="J272" s="11">
        <f>StdO_Customers_Residential!J272+StdO_Customers_Small_Commercial!J272+StdO_Customers_Lighting!J272</f>
        <v>46464.07</v>
      </c>
      <c r="K272" s="11">
        <f>StdO_Customers_Residential!K272+StdO_Customers_Small_Commercial!K272+StdO_Customers_Lighting!K272</f>
        <v>30823.18</v>
      </c>
      <c r="L272" s="11">
        <f>StdO_Customers_Residential!L272+StdO_Customers_Small_Commercial!L272+StdO_Customers_Lighting!L272</f>
        <v>23826.83</v>
      </c>
      <c r="M272" s="11">
        <f>StdO_Customers_Residential!M272+StdO_Customers_Small_Commercial!M272+StdO_Customers_Lighting!M272</f>
        <v>22563.98</v>
      </c>
      <c r="N272" s="11">
        <f>StdO_Customers_Residential!N272+StdO_Customers_Small_Commercial!N272+StdO_Customers_Lighting!N272</f>
        <v>22418.3</v>
      </c>
      <c r="O272" s="11">
        <f>StdO_Customers_Residential!O272+StdO_Customers_Small_Commercial!O272+StdO_Customers_Lighting!O272</f>
        <v>22370.95</v>
      </c>
      <c r="P272" s="11">
        <f>StdO_Customers_Residential!P272+StdO_Customers_Small_Commercial!P272+StdO_Customers_Lighting!P272</f>
        <v>23784.080000000002</v>
      </c>
      <c r="Q272" s="11">
        <f>StdO_Customers_Residential!Q272+StdO_Customers_Small_Commercial!Q272+StdO_Customers_Lighting!Q272</f>
        <v>31215.21</v>
      </c>
      <c r="R272" s="11">
        <f>StdO_Customers_Residential!R272+StdO_Customers_Small_Commercial!R272+StdO_Customers_Lighting!R272</f>
        <v>52427.28</v>
      </c>
      <c r="S272" s="11">
        <f>StdO_Customers_Residential!S272+StdO_Customers_Small_Commercial!S272+StdO_Customers_Lighting!S272</f>
        <v>81759.69</v>
      </c>
      <c r="T272" s="11">
        <f>StdO_Customers_Residential!T272+StdO_Customers_Small_Commercial!T272+StdO_Customers_Lighting!T272</f>
        <v>99854.62</v>
      </c>
      <c r="U272" s="11">
        <f>StdO_Customers_Residential!U272+StdO_Customers_Small_Commercial!U272+StdO_Customers_Lighting!U272</f>
        <v>107000.36</v>
      </c>
      <c r="V272" s="11">
        <f>StdO_Customers_Residential!V272+StdO_Customers_Small_Commercial!V272+StdO_Customers_Lighting!V272</f>
        <v>102248.92</v>
      </c>
      <c r="W272" s="11">
        <f>StdO_Customers_Residential!W272+StdO_Customers_Small_Commercial!W272+StdO_Customers_Lighting!W272</f>
        <v>91320.68</v>
      </c>
      <c r="X272" s="11">
        <f>StdO_Customers_Residential!X272+StdO_Customers_Small_Commercial!X272+StdO_Customers_Lighting!X272</f>
        <v>79959.34</v>
      </c>
      <c r="Y272" s="11">
        <f>StdO_Customers_Residential!Y272+StdO_Customers_Small_Commercial!Y272+StdO_Customers_Lighting!Y272</f>
        <v>69491.180000000008</v>
      </c>
      <c r="Z272" s="11">
        <f>StdO_Customers_Residential!Z272+StdO_Customers_Small_Commercial!Z272+StdO_Customers_Lighting!Z272</f>
        <v>0</v>
      </c>
      <c r="AA272" s="2">
        <f>IFERROR(INDEX('Holiday Schedule'!$D$3:$D$24,MATCH(Total_StdO_Customers!A272,'Holiday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1395086.1599999997</v>
      </c>
      <c r="AE272" s="5">
        <f t="shared" si="35"/>
        <v>1395086.1599999997</v>
      </c>
      <c r="AG272" s="2">
        <f t="shared" si="36"/>
        <v>9</v>
      </c>
      <c r="AH272" s="2">
        <f t="shared" si="37"/>
        <v>2025</v>
      </c>
      <c r="AJ272" s="5">
        <f t="shared" si="38"/>
        <v>107000.36</v>
      </c>
      <c r="AK272" s="2">
        <f t="shared" si="39"/>
        <v>20</v>
      </c>
    </row>
    <row r="273" spans="1:37">
      <c r="A273" s="4">
        <v>45922</v>
      </c>
      <c r="B273" s="11">
        <f>StdO_Customers_Residential!B273+StdO_Customers_Small_Commercial!B273+StdO_Customers_Lighting!B273</f>
        <v>62508.959999999999</v>
      </c>
      <c r="C273" s="11">
        <f>StdO_Customers_Residential!C273+StdO_Customers_Small_Commercial!C273+StdO_Customers_Lighting!C273</f>
        <v>58313.74</v>
      </c>
      <c r="D273" s="11">
        <f>StdO_Customers_Residential!D273+StdO_Customers_Small_Commercial!D273+StdO_Customers_Lighting!D273</f>
        <v>57122.739999999991</v>
      </c>
      <c r="E273" s="11">
        <f>StdO_Customers_Residential!E273+StdO_Customers_Small_Commercial!E273+StdO_Customers_Lighting!E273</f>
        <v>56780.68</v>
      </c>
      <c r="F273" s="11">
        <f>StdO_Customers_Residential!F273+StdO_Customers_Small_Commercial!F273+StdO_Customers_Lighting!F273</f>
        <v>59084.100000000006</v>
      </c>
      <c r="G273" s="11">
        <f>StdO_Customers_Residential!G273+StdO_Customers_Small_Commercial!G273+StdO_Customers_Lighting!G273</f>
        <v>65822.86</v>
      </c>
      <c r="H273" s="11">
        <f>StdO_Customers_Residential!H273+StdO_Customers_Small_Commercial!H273+StdO_Customers_Lighting!H273</f>
        <v>76837.06</v>
      </c>
      <c r="I273" s="11">
        <f>StdO_Customers_Residential!I273+StdO_Customers_Small_Commercial!I273+StdO_Customers_Lighting!I273</f>
        <v>80472.600000000006</v>
      </c>
      <c r="J273" s="11">
        <f>StdO_Customers_Residential!J273+StdO_Customers_Small_Commercial!J273+StdO_Customers_Lighting!J273</f>
        <v>59785.02</v>
      </c>
      <c r="K273" s="11">
        <f>StdO_Customers_Residential!K273+StdO_Customers_Small_Commercial!K273+StdO_Customers_Lighting!K273</f>
        <v>37665.199999999997</v>
      </c>
      <c r="L273" s="11">
        <f>StdO_Customers_Residential!L273+StdO_Customers_Small_Commercial!L273+StdO_Customers_Lighting!L273</f>
        <v>30571.57</v>
      </c>
      <c r="M273" s="11">
        <f>StdO_Customers_Residential!M273+StdO_Customers_Small_Commercial!M273+StdO_Customers_Lighting!M273</f>
        <v>28430.33</v>
      </c>
      <c r="N273" s="11">
        <f>StdO_Customers_Residential!N273+StdO_Customers_Small_Commercial!N273+StdO_Customers_Lighting!N273</f>
        <v>26200.75</v>
      </c>
      <c r="O273" s="11">
        <f>StdO_Customers_Residential!O273+StdO_Customers_Small_Commercial!O273+StdO_Customers_Lighting!O273</f>
        <v>25065.78</v>
      </c>
      <c r="P273" s="11">
        <f>StdO_Customers_Residential!P273+StdO_Customers_Small_Commercial!P273+StdO_Customers_Lighting!P273</f>
        <v>26515.8</v>
      </c>
      <c r="Q273" s="11">
        <f>StdO_Customers_Residential!Q273+StdO_Customers_Small_Commercial!Q273+StdO_Customers_Lighting!Q273</f>
        <v>35239.71</v>
      </c>
      <c r="R273" s="11">
        <f>StdO_Customers_Residential!R273+StdO_Customers_Small_Commercial!R273+StdO_Customers_Lighting!R273</f>
        <v>57871.149999999994</v>
      </c>
      <c r="S273" s="11">
        <f>StdO_Customers_Residential!S273+StdO_Customers_Small_Commercial!S273+StdO_Customers_Lighting!S273</f>
        <v>85136.01</v>
      </c>
      <c r="T273" s="11">
        <f>StdO_Customers_Residential!T273+StdO_Customers_Small_Commercial!T273+StdO_Customers_Lighting!T273</f>
        <v>99384.139999999985</v>
      </c>
      <c r="U273" s="11">
        <f>StdO_Customers_Residential!U273+StdO_Customers_Small_Commercial!U273+StdO_Customers_Lighting!U273</f>
        <v>105751.07</v>
      </c>
      <c r="V273" s="11">
        <f>StdO_Customers_Residential!V273+StdO_Customers_Small_Commercial!V273+StdO_Customers_Lighting!V273</f>
        <v>100286.35</v>
      </c>
      <c r="W273" s="11">
        <f>StdO_Customers_Residential!W273+StdO_Customers_Small_Commercial!W273+StdO_Customers_Lighting!W273</f>
        <v>90980.57</v>
      </c>
      <c r="X273" s="11">
        <f>StdO_Customers_Residential!X273+StdO_Customers_Small_Commercial!X273+StdO_Customers_Lighting!X273</f>
        <v>79344.710000000021</v>
      </c>
      <c r="Y273" s="11">
        <f>StdO_Customers_Residential!Y273+StdO_Customers_Small_Commercial!Y273+StdO_Customers_Lighting!Y273</f>
        <v>69485.440000000002</v>
      </c>
      <c r="Z273" s="11">
        <f>StdO_Customers_Residential!Z273+StdO_Customers_Small_Commercial!Z273+StdO_Customers_Lighting!Z273</f>
        <v>0</v>
      </c>
      <c r="AA273" s="2">
        <f>IFERROR(INDEX('Holiday Schedule'!$D$3:$D$24,MATCH(Total_StdO_Customers!A273,'Holiday Schedule'!$C$3:$C$24,0)),0)</f>
        <v>0</v>
      </c>
      <c r="AB273" s="2">
        <f t="shared" si="32"/>
        <v>2</v>
      </c>
      <c r="AC273" s="2">
        <f t="shared" si="33"/>
        <v>968700.76</v>
      </c>
      <c r="AD273" s="5">
        <f t="shared" si="34"/>
        <v>505955.58000000007</v>
      </c>
      <c r="AE273" s="5">
        <f t="shared" si="35"/>
        <v>1474656.34</v>
      </c>
      <c r="AG273" s="2">
        <f t="shared" si="36"/>
        <v>9</v>
      </c>
      <c r="AH273" s="2">
        <f t="shared" si="37"/>
        <v>2025</v>
      </c>
      <c r="AJ273" s="5">
        <f t="shared" si="38"/>
        <v>105751.07</v>
      </c>
      <c r="AK273" s="2">
        <f t="shared" si="39"/>
        <v>20</v>
      </c>
    </row>
    <row r="274" spans="1:37">
      <c r="A274" s="4">
        <v>45923</v>
      </c>
      <c r="B274" s="11">
        <f>StdO_Customers_Residential!B274+StdO_Customers_Small_Commercial!B274+StdO_Customers_Lighting!B274</f>
        <v>62115.14</v>
      </c>
      <c r="C274" s="11">
        <f>StdO_Customers_Residential!C274+StdO_Customers_Small_Commercial!C274+StdO_Customers_Lighting!C274</f>
        <v>58395.72</v>
      </c>
      <c r="D274" s="11">
        <f>StdO_Customers_Residential!D274+StdO_Customers_Small_Commercial!D274+StdO_Customers_Lighting!D274</f>
        <v>56581.31</v>
      </c>
      <c r="E274" s="11">
        <f>StdO_Customers_Residential!E274+StdO_Customers_Small_Commercial!E274+StdO_Customers_Lighting!E274</f>
        <v>55924.59</v>
      </c>
      <c r="F274" s="11">
        <f>StdO_Customers_Residential!F274+StdO_Customers_Small_Commercial!F274+StdO_Customers_Lighting!F274</f>
        <v>58252.46</v>
      </c>
      <c r="G274" s="11">
        <f>StdO_Customers_Residential!G274+StdO_Customers_Small_Commercial!G274+StdO_Customers_Lighting!G274</f>
        <v>64196.78</v>
      </c>
      <c r="H274" s="11">
        <f>StdO_Customers_Residential!H274+StdO_Customers_Small_Commercial!H274+StdO_Customers_Lighting!H274</f>
        <v>75864.10000000002</v>
      </c>
      <c r="I274" s="11">
        <f>StdO_Customers_Residential!I274+StdO_Customers_Small_Commercial!I274+StdO_Customers_Lighting!I274</f>
        <v>84533.36</v>
      </c>
      <c r="J274" s="11">
        <f>StdO_Customers_Residential!J274+StdO_Customers_Small_Commercial!J274+StdO_Customers_Lighting!J274</f>
        <v>77845.929999999993</v>
      </c>
      <c r="K274" s="11">
        <f>StdO_Customers_Residential!K274+StdO_Customers_Small_Commercial!K274+StdO_Customers_Lighting!K274</f>
        <v>60175.48</v>
      </c>
      <c r="L274" s="11">
        <f>StdO_Customers_Residential!L274+StdO_Customers_Small_Commercial!L274+StdO_Customers_Lighting!L274</f>
        <v>50890.07</v>
      </c>
      <c r="M274" s="11">
        <f>StdO_Customers_Residential!M274+StdO_Customers_Small_Commercial!M274+StdO_Customers_Lighting!M274</f>
        <v>54644.62</v>
      </c>
      <c r="N274" s="11">
        <f>StdO_Customers_Residential!N274+StdO_Customers_Small_Commercial!N274+StdO_Customers_Lighting!N274</f>
        <v>55346.29</v>
      </c>
      <c r="O274" s="11">
        <f>StdO_Customers_Residential!O274+StdO_Customers_Small_Commercial!O274+StdO_Customers_Lighting!O274</f>
        <v>65405.59</v>
      </c>
      <c r="P274" s="11">
        <f>StdO_Customers_Residential!P274+StdO_Customers_Small_Commercial!P274+StdO_Customers_Lighting!P274</f>
        <v>67087.270000000019</v>
      </c>
      <c r="Q274" s="11">
        <f>StdO_Customers_Residential!Q274+StdO_Customers_Small_Commercial!Q274+StdO_Customers_Lighting!Q274</f>
        <v>71624.42</v>
      </c>
      <c r="R274" s="11">
        <f>StdO_Customers_Residential!R274+StdO_Customers_Small_Commercial!R274+StdO_Customers_Lighting!R274</f>
        <v>78755.850000000006</v>
      </c>
      <c r="S274" s="11">
        <f>StdO_Customers_Residential!S274+StdO_Customers_Small_Commercial!S274+StdO_Customers_Lighting!S274</f>
        <v>91831.59</v>
      </c>
      <c r="T274" s="11">
        <f>StdO_Customers_Residential!T274+StdO_Customers_Small_Commercial!T274+StdO_Customers_Lighting!T274</f>
        <v>102627.37</v>
      </c>
      <c r="U274" s="11">
        <f>StdO_Customers_Residential!U274+StdO_Customers_Small_Commercial!U274+StdO_Customers_Lighting!U274</f>
        <v>106755.48</v>
      </c>
      <c r="V274" s="11">
        <f>StdO_Customers_Residential!V274+StdO_Customers_Small_Commercial!V274+StdO_Customers_Lighting!V274</f>
        <v>101119.49</v>
      </c>
      <c r="W274" s="11">
        <f>StdO_Customers_Residential!W274+StdO_Customers_Small_Commercial!W274+StdO_Customers_Lighting!W274</f>
        <v>92679.61</v>
      </c>
      <c r="X274" s="11">
        <f>StdO_Customers_Residential!X274+StdO_Customers_Small_Commercial!X274+StdO_Customers_Lighting!X274</f>
        <v>80175.039999999994</v>
      </c>
      <c r="Y274" s="11">
        <f>StdO_Customers_Residential!Y274+StdO_Customers_Small_Commercial!Y274+StdO_Customers_Lighting!Y274</f>
        <v>71442.05</v>
      </c>
      <c r="Z274" s="11">
        <f>StdO_Customers_Residential!Z274+StdO_Customers_Small_Commercial!Z274+StdO_Customers_Lighting!Z274</f>
        <v>0</v>
      </c>
      <c r="AA274" s="2">
        <f>IFERROR(INDEX('Holiday Schedule'!$D$3:$D$24,MATCH(Total_StdO_Customers!A274,'Holiday Schedule'!$C$3:$C$24,0)),0)</f>
        <v>0</v>
      </c>
      <c r="AB274" s="2">
        <f t="shared" si="32"/>
        <v>3</v>
      </c>
      <c r="AC274" s="2">
        <f t="shared" si="33"/>
        <v>1241497.4600000002</v>
      </c>
      <c r="AD274" s="5">
        <f t="shared" si="34"/>
        <v>502772.14999999991</v>
      </c>
      <c r="AE274" s="5">
        <f t="shared" si="35"/>
        <v>1744269.61</v>
      </c>
      <c r="AG274" s="2">
        <f t="shared" si="36"/>
        <v>9</v>
      </c>
      <c r="AH274" s="2">
        <f t="shared" si="37"/>
        <v>2025</v>
      </c>
      <c r="AJ274" s="5">
        <f t="shared" si="38"/>
        <v>106755.48</v>
      </c>
      <c r="AK274" s="2">
        <f t="shared" si="39"/>
        <v>20</v>
      </c>
    </row>
    <row r="275" spans="1:37">
      <c r="A275" s="4">
        <v>45924</v>
      </c>
      <c r="B275" s="11">
        <f>StdO_Customers_Residential!B275+StdO_Customers_Small_Commercial!B275+StdO_Customers_Lighting!B275</f>
        <v>65290.15</v>
      </c>
      <c r="C275" s="11">
        <f>StdO_Customers_Residential!C275+StdO_Customers_Small_Commercial!C275+StdO_Customers_Lighting!C275</f>
        <v>61497.459999999992</v>
      </c>
      <c r="D275" s="11">
        <f>StdO_Customers_Residential!D275+StdO_Customers_Small_Commercial!D275+StdO_Customers_Lighting!D275</f>
        <v>59236.36</v>
      </c>
      <c r="E275" s="11">
        <f>StdO_Customers_Residential!E275+StdO_Customers_Small_Commercial!E275+StdO_Customers_Lighting!E275</f>
        <v>58768.69</v>
      </c>
      <c r="F275" s="11">
        <f>StdO_Customers_Residential!F275+StdO_Customers_Small_Commercial!F275+StdO_Customers_Lighting!F275</f>
        <v>61216.160000000003</v>
      </c>
      <c r="G275" s="11">
        <f>StdO_Customers_Residential!G275+StdO_Customers_Small_Commercial!G275+StdO_Customers_Lighting!G275</f>
        <v>67083.199999999997</v>
      </c>
      <c r="H275" s="11">
        <f>StdO_Customers_Residential!H275+StdO_Customers_Small_Commercial!H275+StdO_Customers_Lighting!H275</f>
        <v>78311.53</v>
      </c>
      <c r="I275" s="11">
        <f>StdO_Customers_Residential!I275+StdO_Customers_Small_Commercial!I275+StdO_Customers_Lighting!I275</f>
        <v>87713.65</v>
      </c>
      <c r="J275" s="11">
        <f>StdO_Customers_Residential!J275+StdO_Customers_Small_Commercial!J275+StdO_Customers_Lighting!J275</f>
        <v>87358.86</v>
      </c>
      <c r="K275" s="11">
        <f>StdO_Customers_Residential!K275+StdO_Customers_Small_Commercial!K275+StdO_Customers_Lighting!K275</f>
        <v>83671.98000000001</v>
      </c>
      <c r="L275" s="11">
        <f>StdO_Customers_Residential!L275+StdO_Customers_Small_Commercial!L275+StdO_Customers_Lighting!L275</f>
        <v>81723.899999999994</v>
      </c>
      <c r="M275" s="11">
        <f>StdO_Customers_Residential!M275+StdO_Customers_Small_Commercial!M275+StdO_Customers_Lighting!M275</f>
        <v>75576.05</v>
      </c>
      <c r="N275" s="11">
        <f>StdO_Customers_Residential!N275+StdO_Customers_Small_Commercial!N275+StdO_Customers_Lighting!N275</f>
        <v>72861.899999999994</v>
      </c>
      <c r="O275" s="11">
        <f>StdO_Customers_Residential!O275+StdO_Customers_Small_Commercial!O275+StdO_Customers_Lighting!O275</f>
        <v>68268.39</v>
      </c>
      <c r="P275" s="11">
        <f>StdO_Customers_Residential!P275+StdO_Customers_Small_Commercial!P275+StdO_Customers_Lighting!P275</f>
        <v>65218.01</v>
      </c>
      <c r="Q275" s="11">
        <f>StdO_Customers_Residential!Q275+StdO_Customers_Small_Commercial!Q275+StdO_Customers_Lighting!Q275</f>
        <v>69261.08</v>
      </c>
      <c r="R275" s="11">
        <f>StdO_Customers_Residential!R275+StdO_Customers_Small_Commercial!R275+StdO_Customers_Lighting!R275</f>
        <v>77697.149999999994</v>
      </c>
      <c r="S275" s="11">
        <f>StdO_Customers_Residential!S275+StdO_Customers_Small_Commercial!S275+StdO_Customers_Lighting!S275</f>
        <v>90003.75</v>
      </c>
      <c r="T275" s="11">
        <f>StdO_Customers_Residential!T275+StdO_Customers_Small_Commercial!T275+StdO_Customers_Lighting!T275</f>
        <v>100594.68</v>
      </c>
      <c r="U275" s="11">
        <f>StdO_Customers_Residential!U275+StdO_Customers_Small_Commercial!U275+StdO_Customers_Lighting!U275</f>
        <v>103729.12</v>
      </c>
      <c r="V275" s="11">
        <f>StdO_Customers_Residential!V275+StdO_Customers_Small_Commercial!V275+StdO_Customers_Lighting!V275</f>
        <v>100320.85</v>
      </c>
      <c r="W275" s="11">
        <f>StdO_Customers_Residential!W275+StdO_Customers_Small_Commercial!W275+StdO_Customers_Lighting!W275</f>
        <v>90423.84</v>
      </c>
      <c r="X275" s="11">
        <f>StdO_Customers_Residential!X275+StdO_Customers_Small_Commercial!X275+StdO_Customers_Lighting!X275</f>
        <v>80189.279999999999</v>
      </c>
      <c r="Y275" s="11">
        <f>StdO_Customers_Residential!Y275+StdO_Customers_Small_Commercial!Y275+StdO_Customers_Lighting!Y275</f>
        <v>69860.259999999995</v>
      </c>
      <c r="Z275" s="11">
        <f>StdO_Customers_Residential!Z275+StdO_Customers_Small_Commercial!Z275+StdO_Customers_Lighting!Z275</f>
        <v>0</v>
      </c>
      <c r="AA275" s="2">
        <f>IFERROR(INDEX('Holiday Schedule'!$D$3:$D$24,MATCH(Total_StdO_Customers!A275,'Holiday Schedule'!$C$3:$C$24,0)),0)</f>
        <v>0</v>
      </c>
      <c r="AB275" s="2">
        <f t="shared" si="32"/>
        <v>4</v>
      </c>
      <c r="AC275" s="2">
        <f t="shared" si="33"/>
        <v>1334612.4900000002</v>
      </c>
      <c r="AD275" s="5">
        <f t="shared" si="34"/>
        <v>521263.80999999982</v>
      </c>
      <c r="AE275" s="5">
        <f t="shared" si="35"/>
        <v>1855876.3</v>
      </c>
      <c r="AG275" s="2">
        <f t="shared" si="36"/>
        <v>9</v>
      </c>
      <c r="AH275" s="2">
        <f t="shared" si="37"/>
        <v>2025</v>
      </c>
      <c r="AJ275" s="5">
        <f t="shared" si="38"/>
        <v>103729.12</v>
      </c>
      <c r="AK275" s="2">
        <f t="shared" si="39"/>
        <v>20</v>
      </c>
    </row>
    <row r="276" spans="1:37">
      <c r="A276" s="4">
        <v>45925</v>
      </c>
      <c r="B276" s="11">
        <f>StdO_Customers_Residential!B276+StdO_Customers_Small_Commercial!B276+StdO_Customers_Lighting!B276</f>
        <v>63135.7</v>
      </c>
      <c r="C276" s="11">
        <f>StdO_Customers_Residential!C276+StdO_Customers_Small_Commercial!C276+StdO_Customers_Lighting!C276</f>
        <v>58891.83</v>
      </c>
      <c r="D276" s="11">
        <f>StdO_Customers_Residential!D276+StdO_Customers_Small_Commercial!D276+StdO_Customers_Lighting!D276</f>
        <v>56662.05</v>
      </c>
      <c r="E276" s="11">
        <f>StdO_Customers_Residential!E276+StdO_Customers_Small_Commercial!E276+StdO_Customers_Lighting!E276</f>
        <v>55953.89</v>
      </c>
      <c r="F276" s="11">
        <f>StdO_Customers_Residential!F276+StdO_Customers_Small_Commercial!F276+StdO_Customers_Lighting!F276</f>
        <v>58304.27</v>
      </c>
      <c r="G276" s="11">
        <f>StdO_Customers_Residential!G276+StdO_Customers_Small_Commercial!G276+StdO_Customers_Lighting!G276</f>
        <v>64457.88</v>
      </c>
      <c r="H276" s="11">
        <f>StdO_Customers_Residential!H276+StdO_Customers_Small_Commercial!H276+StdO_Customers_Lighting!H276</f>
        <v>75214.59</v>
      </c>
      <c r="I276" s="11">
        <f>StdO_Customers_Residential!I276+StdO_Customers_Small_Commercial!I276+StdO_Customers_Lighting!I276</f>
        <v>82804.990000000005</v>
      </c>
      <c r="J276" s="11">
        <f>StdO_Customers_Residential!J276+StdO_Customers_Small_Commercial!J276+StdO_Customers_Lighting!J276</f>
        <v>82172.56</v>
      </c>
      <c r="K276" s="11">
        <f>StdO_Customers_Residential!K276+StdO_Customers_Small_Commercial!K276+StdO_Customers_Lighting!K276</f>
        <v>76579.520000000004</v>
      </c>
      <c r="L276" s="11">
        <f>StdO_Customers_Residential!L276+StdO_Customers_Small_Commercial!L276+StdO_Customers_Lighting!L276</f>
        <v>70449.63</v>
      </c>
      <c r="M276" s="11">
        <f>StdO_Customers_Residential!M276+StdO_Customers_Small_Commercial!M276+StdO_Customers_Lighting!M276</f>
        <v>71640.960000000006</v>
      </c>
      <c r="N276" s="11">
        <f>StdO_Customers_Residential!N276+StdO_Customers_Small_Commercial!N276+StdO_Customers_Lighting!N276</f>
        <v>75114.63</v>
      </c>
      <c r="O276" s="11">
        <f>StdO_Customers_Residential!O276+StdO_Customers_Small_Commercial!O276+StdO_Customers_Lighting!O276</f>
        <v>76699.8</v>
      </c>
      <c r="P276" s="11">
        <f>StdO_Customers_Residential!P276+StdO_Customers_Small_Commercial!P276+StdO_Customers_Lighting!P276</f>
        <v>76868.31</v>
      </c>
      <c r="Q276" s="11">
        <f>StdO_Customers_Residential!Q276+StdO_Customers_Small_Commercial!Q276+StdO_Customers_Lighting!Q276</f>
        <v>80987.509999999995</v>
      </c>
      <c r="R276" s="11">
        <f>StdO_Customers_Residential!R276+StdO_Customers_Small_Commercial!R276+StdO_Customers_Lighting!R276</f>
        <v>87265.57</v>
      </c>
      <c r="S276" s="11">
        <f>StdO_Customers_Residential!S276+StdO_Customers_Small_Commercial!S276+StdO_Customers_Lighting!S276</f>
        <v>97095.11</v>
      </c>
      <c r="T276" s="11">
        <f>StdO_Customers_Residential!T276+StdO_Customers_Small_Commercial!T276+StdO_Customers_Lighting!T276</f>
        <v>104701.28</v>
      </c>
      <c r="U276" s="11">
        <f>StdO_Customers_Residential!U276+StdO_Customers_Small_Commercial!U276+StdO_Customers_Lighting!U276</f>
        <v>106595.84</v>
      </c>
      <c r="V276" s="11">
        <f>StdO_Customers_Residential!V276+StdO_Customers_Small_Commercial!V276+StdO_Customers_Lighting!V276</f>
        <v>102305.2</v>
      </c>
      <c r="W276" s="11">
        <f>StdO_Customers_Residential!W276+StdO_Customers_Small_Commercial!W276+StdO_Customers_Lighting!W276</f>
        <v>92991.5</v>
      </c>
      <c r="X276" s="11">
        <f>StdO_Customers_Residential!X276+StdO_Customers_Small_Commercial!X276+StdO_Customers_Lighting!X276</f>
        <v>82365.23</v>
      </c>
      <c r="Y276" s="11">
        <f>StdO_Customers_Residential!Y276+StdO_Customers_Small_Commercial!Y276+StdO_Customers_Lighting!Y276</f>
        <v>73087.850000000006</v>
      </c>
      <c r="Z276" s="11">
        <f>StdO_Customers_Residential!Z276+StdO_Customers_Small_Commercial!Z276+StdO_Customers_Lighting!Z276</f>
        <v>0</v>
      </c>
      <c r="AA276" s="2">
        <f>IFERROR(INDEX('Holiday Schedule'!$D$3:$D$24,MATCH(Total_StdO_Customers!A276,'Holiday Schedule'!$C$3:$C$24,0)),0)</f>
        <v>0</v>
      </c>
      <c r="AB276" s="2">
        <f t="shared" si="32"/>
        <v>5</v>
      </c>
      <c r="AC276" s="2">
        <f t="shared" si="33"/>
        <v>1366637.6400000001</v>
      </c>
      <c r="AD276" s="5">
        <f t="shared" si="34"/>
        <v>505708.06000000029</v>
      </c>
      <c r="AE276" s="5">
        <f t="shared" si="35"/>
        <v>1872345.7000000004</v>
      </c>
      <c r="AG276" s="2">
        <f t="shared" si="36"/>
        <v>9</v>
      </c>
      <c r="AH276" s="2">
        <f t="shared" si="37"/>
        <v>2025</v>
      </c>
      <c r="AJ276" s="5">
        <f t="shared" si="38"/>
        <v>106595.84</v>
      </c>
      <c r="AK276" s="2">
        <f t="shared" si="39"/>
        <v>20</v>
      </c>
    </row>
    <row r="277" spans="1:37">
      <c r="A277" s="4">
        <v>45926</v>
      </c>
      <c r="B277" s="11">
        <f>StdO_Customers_Residential!B277+StdO_Customers_Small_Commercial!B277+StdO_Customers_Lighting!B277</f>
        <v>64498.59</v>
      </c>
      <c r="C277" s="11">
        <f>StdO_Customers_Residential!C277+StdO_Customers_Small_Commercial!C277+StdO_Customers_Lighting!C277</f>
        <v>58992.88</v>
      </c>
      <c r="D277" s="11">
        <f>StdO_Customers_Residential!D277+StdO_Customers_Small_Commercial!D277+StdO_Customers_Lighting!D277</f>
        <v>57871.97</v>
      </c>
      <c r="E277" s="11">
        <f>StdO_Customers_Residential!E277+StdO_Customers_Small_Commercial!E277+StdO_Customers_Lighting!E277</f>
        <v>57912.93</v>
      </c>
      <c r="F277" s="11">
        <f>StdO_Customers_Residential!F277+StdO_Customers_Small_Commercial!F277+StdO_Customers_Lighting!F277</f>
        <v>57839.62000000001</v>
      </c>
      <c r="G277" s="11">
        <f>StdO_Customers_Residential!G277+StdO_Customers_Small_Commercial!G277+StdO_Customers_Lighting!G277</f>
        <v>64812.31</v>
      </c>
      <c r="H277" s="11">
        <f>StdO_Customers_Residential!H277+StdO_Customers_Small_Commercial!H277+StdO_Customers_Lighting!H277</f>
        <v>75211.16</v>
      </c>
      <c r="I277" s="11">
        <f>StdO_Customers_Residential!I277+StdO_Customers_Small_Commercial!I277+StdO_Customers_Lighting!I277</f>
        <v>82961.53</v>
      </c>
      <c r="J277" s="11">
        <f>StdO_Customers_Residential!J277+StdO_Customers_Small_Commercial!J277+StdO_Customers_Lighting!J277</f>
        <v>68110.22</v>
      </c>
      <c r="K277" s="11">
        <f>StdO_Customers_Residential!K277+StdO_Customers_Small_Commercial!K277+StdO_Customers_Lighting!K277</f>
        <v>58077.43</v>
      </c>
      <c r="L277" s="11">
        <f>StdO_Customers_Residential!L277+StdO_Customers_Small_Commercial!L277+StdO_Customers_Lighting!L277</f>
        <v>50826.869999999995</v>
      </c>
      <c r="M277" s="11">
        <f>StdO_Customers_Residential!M277+StdO_Customers_Small_Commercial!M277+StdO_Customers_Lighting!M277</f>
        <v>38382.839999999997</v>
      </c>
      <c r="N277" s="11">
        <f>StdO_Customers_Residential!N277+StdO_Customers_Small_Commercial!N277+StdO_Customers_Lighting!N277</f>
        <v>35383.730000000003</v>
      </c>
      <c r="O277" s="11">
        <f>StdO_Customers_Residential!O277+StdO_Customers_Small_Commercial!O277+StdO_Customers_Lighting!O277</f>
        <v>33534.07</v>
      </c>
      <c r="P277" s="11">
        <f>StdO_Customers_Residential!P277+StdO_Customers_Small_Commercial!P277+StdO_Customers_Lighting!P277</f>
        <v>36683.699999999997</v>
      </c>
      <c r="Q277" s="11">
        <f>StdO_Customers_Residential!Q277+StdO_Customers_Small_Commercial!Q277+StdO_Customers_Lighting!Q277</f>
        <v>50654.84</v>
      </c>
      <c r="R277" s="11">
        <f>StdO_Customers_Residential!R277+StdO_Customers_Small_Commercial!R277+StdO_Customers_Lighting!R277</f>
        <v>70346.53</v>
      </c>
      <c r="S277" s="11">
        <f>StdO_Customers_Residential!S277+StdO_Customers_Small_Commercial!S277+StdO_Customers_Lighting!S277</f>
        <v>91328.82</v>
      </c>
      <c r="T277" s="11">
        <f>StdO_Customers_Residential!T277+StdO_Customers_Small_Commercial!T277+StdO_Customers_Lighting!T277</f>
        <v>101744.13999999998</v>
      </c>
      <c r="U277" s="11">
        <f>StdO_Customers_Residential!U277+StdO_Customers_Small_Commercial!U277+StdO_Customers_Lighting!U277</f>
        <v>105429.6</v>
      </c>
      <c r="V277" s="11">
        <f>StdO_Customers_Residential!V277+StdO_Customers_Small_Commercial!V277+StdO_Customers_Lighting!V277</f>
        <v>102124.76</v>
      </c>
      <c r="W277" s="11">
        <f>StdO_Customers_Residential!W277+StdO_Customers_Small_Commercial!W277+StdO_Customers_Lighting!W277</f>
        <v>94670.5</v>
      </c>
      <c r="X277" s="11">
        <f>StdO_Customers_Residential!X277+StdO_Customers_Small_Commercial!X277+StdO_Customers_Lighting!X277</f>
        <v>83874.09</v>
      </c>
      <c r="Y277" s="11">
        <f>StdO_Customers_Residential!Y277+StdO_Customers_Small_Commercial!Y277+StdO_Customers_Lighting!Y277</f>
        <v>72330.94</v>
      </c>
      <c r="Z277" s="11">
        <f>StdO_Customers_Residential!Z277+StdO_Customers_Small_Commercial!Z277+StdO_Customers_Lighting!Z277</f>
        <v>0</v>
      </c>
      <c r="AA277" s="2">
        <f>IFERROR(INDEX('Holiday Schedule'!$D$3:$D$24,MATCH(Total_StdO_Customers!A277,'Holiday Schedule'!$C$3:$C$24,0)),0)</f>
        <v>0</v>
      </c>
      <c r="AB277" s="2">
        <f t="shared" si="32"/>
        <v>6</v>
      </c>
      <c r="AC277" s="2">
        <f t="shared" si="33"/>
        <v>1104133.6700000002</v>
      </c>
      <c r="AD277" s="5">
        <f t="shared" si="34"/>
        <v>509470.39999999967</v>
      </c>
      <c r="AE277" s="5">
        <f t="shared" si="35"/>
        <v>1613604.0699999998</v>
      </c>
      <c r="AG277" s="2">
        <f t="shared" si="36"/>
        <v>9</v>
      </c>
      <c r="AH277" s="2">
        <f t="shared" si="37"/>
        <v>2025</v>
      </c>
      <c r="AJ277" s="5">
        <f t="shared" si="38"/>
        <v>105429.6</v>
      </c>
      <c r="AK277" s="2">
        <f t="shared" si="39"/>
        <v>20</v>
      </c>
    </row>
    <row r="278" spans="1:37">
      <c r="A278" s="4">
        <v>45927</v>
      </c>
      <c r="B278" s="11">
        <f>StdO_Customers_Residential!B278+StdO_Customers_Small_Commercial!B278+StdO_Customers_Lighting!B278</f>
        <v>67084.92</v>
      </c>
      <c r="C278" s="11">
        <f>StdO_Customers_Residential!C278+StdO_Customers_Small_Commercial!C278+StdO_Customers_Lighting!C278</f>
        <v>60223.94</v>
      </c>
      <c r="D278" s="11">
        <f>StdO_Customers_Residential!D278+StdO_Customers_Small_Commercial!D278+StdO_Customers_Lighting!D278</f>
        <v>57366.650000000009</v>
      </c>
      <c r="E278" s="11">
        <f>StdO_Customers_Residential!E278+StdO_Customers_Small_Commercial!E278+StdO_Customers_Lighting!E278</f>
        <v>56738.030000000006</v>
      </c>
      <c r="F278" s="11">
        <f>StdO_Customers_Residential!F278+StdO_Customers_Small_Commercial!F278+StdO_Customers_Lighting!F278</f>
        <v>56852.67</v>
      </c>
      <c r="G278" s="11">
        <f>StdO_Customers_Residential!G278+StdO_Customers_Small_Commercial!G278+StdO_Customers_Lighting!G278</f>
        <v>58178.53</v>
      </c>
      <c r="H278" s="11">
        <f>StdO_Customers_Residential!H278+StdO_Customers_Small_Commercial!H278+StdO_Customers_Lighting!H278</f>
        <v>64817.57</v>
      </c>
      <c r="I278" s="11">
        <f>StdO_Customers_Residential!I278+StdO_Customers_Small_Commercial!I278+StdO_Customers_Lighting!I278</f>
        <v>65087.07</v>
      </c>
      <c r="J278" s="11">
        <f>StdO_Customers_Residential!J278+StdO_Customers_Small_Commercial!J278+StdO_Customers_Lighting!J278</f>
        <v>43615.13</v>
      </c>
      <c r="K278" s="11">
        <f>StdO_Customers_Residential!K278+StdO_Customers_Small_Commercial!K278+StdO_Customers_Lighting!K278</f>
        <v>26558.1</v>
      </c>
      <c r="L278" s="11">
        <f>StdO_Customers_Residential!L278+StdO_Customers_Small_Commercial!L278+StdO_Customers_Lighting!L278</f>
        <v>20770.650000000001</v>
      </c>
      <c r="M278" s="11">
        <f>StdO_Customers_Residential!M278+StdO_Customers_Small_Commercial!M278+StdO_Customers_Lighting!M278</f>
        <v>19106.28</v>
      </c>
      <c r="N278" s="11">
        <f>StdO_Customers_Residential!N278+StdO_Customers_Small_Commercial!N278+StdO_Customers_Lighting!N278</f>
        <v>18730.04</v>
      </c>
      <c r="O278" s="11">
        <f>StdO_Customers_Residential!O278+StdO_Customers_Small_Commercial!O278+StdO_Customers_Lighting!O278</f>
        <v>18894.869999999995</v>
      </c>
      <c r="P278" s="11">
        <f>StdO_Customers_Residential!P278+StdO_Customers_Small_Commercial!P278+StdO_Customers_Lighting!P278</f>
        <v>20881.79</v>
      </c>
      <c r="Q278" s="11">
        <f>StdO_Customers_Residential!Q278+StdO_Customers_Small_Commercial!Q278+StdO_Customers_Lighting!Q278</f>
        <v>29482.5</v>
      </c>
      <c r="R278" s="11">
        <f>StdO_Customers_Residential!R278+StdO_Customers_Small_Commercial!R278+StdO_Customers_Lighting!R278</f>
        <v>51902.83</v>
      </c>
      <c r="S278" s="11">
        <f>StdO_Customers_Residential!S278+StdO_Customers_Small_Commercial!S278+StdO_Customers_Lighting!S278</f>
        <v>78466.53</v>
      </c>
      <c r="T278" s="11">
        <f>StdO_Customers_Residential!T278+StdO_Customers_Small_Commercial!T278+StdO_Customers_Lighting!T278</f>
        <v>94880.76</v>
      </c>
      <c r="U278" s="11">
        <f>StdO_Customers_Residential!U278+StdO_Customers_Small_Commercial!U278+StdO_Customers_Lighting!U278</f>
        <v>99448.45</v>
      </c>
      <c r="V278" s="11">
        <f>StdO_Customers_Residential!V278+StdO_Customers_Small_Commercial!V278+StdO_Customers_Lighting!V278</f>
        <v>95906.91</v>
      </c>
      <c r="W278" s="11">
        <f>StdO_Customers_Residential!W278+StdO_Customers_Small_Commercial!W278+StdO_Customers_Lighting!W278</f>
        <v>88653.78</v>
      </c>
      <c r="X278" s="11">
        <f>StdO_Customers_Residential!X278+StdO_Customers_Small_Commercial!X278+StdO_Customers_Lighting!X278</f>
        <v>78855.600000000006</v>
      </c>
      <c r="Y278" s="11">
        <f>StdO_Customers_Residential!Y278+StdO_Customers_Small_Commercial!Y278+StdO_Customers_Lighting!Y278</f>
        <v>69444.869999999981</v>
      </c>
      <c r="Z278" s="11">
        <f>StdO_Customers_Residential!Z278+StdO_Customers_Small_Commercial!Z278+StdO_Customers_Lighting!Z278</f>
        <v>0</v>
      </c>
      <c r="AA278" s="2">
        <f>IFERROR(INDEX('Holiday Schedule'!$D$3:$D$24,MATCH(Total_StdO_Customers!A278,'Holiday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1341948.47</v>
      </c>
      <c r="AE278" s="5">
        <f t="shared" si="35"/>
        <v>1341948.47</v>
      </c>
      <c r="AG278" s="2">
        <f t="shared" si="36"/>
        <v>9</v>
      </c>
      <c r="AH278" s="2">
        <f t="shared" si="37"/>
        <v>2025</v>
      </c>
      <c r="AJ278" s="5">
        <f t="shared" si="38"/>
        <v>99448.45</v>
      </c>
      <c r="AK278" s="2">
        <f t="shared" si="39"/>
        <v>20</v>
      </c>
    </row>
    <row r="279" spans="1:37">
      <c r="A279" s="4">
        <v>45928</v>
      </c>
      <c r="B279" s="11">
        <f>StdO_Customers_Residential!B279+StdO_Customers_Small_Commercial!B279+StdO_Customers_Lighting!B279</f>
        <v>62535.48</v>
      </c>
      <c r="C279" s="11">
        <f>StdO_Customers_Residential!C279+StdO_Customers_Small_Commercial!C279+StdO_Customers_Lighting!C279</f>
        <v>59203.46</v>
      </c>
      <c r="D279" s="11">
        <f>StdO_Customers_Residential!D279+StdO_Customers_Small_Commercial!D279+StdO_Customers_Lighting!D279</f>
        <v>56734.060000000005</v>
      </c>
      <c r="E279" s="11">
        <f>StdO_Customers_Residential!E279+StdO_Customers_Small_Commercial!E279+StdO_Customers_Lighting!E279</f>
        <v>55908.69</v>
      </c>
      <c r="F279" s="11">
        <f>StdO_Customers_Residential!F279+StdO_Customers_Small_Commercial!F279+StdO_Customers_Lighting!F279</f>
        <v>56106.47</v>
      </c>
      <c r="G279" s="11">
        <f>StdO_Customers_Residential!G279+StdO_Customers_Small_Commercial!G279+StdO_Customers_Lighting!G279</f>
        <v>59088.99</v>
      </c>
      <c r="H279" s="11">
        <f>StdO_Customers_Residential!H279+StdO_Customers_Small_Commercial!H279+StdO_Customers_Lighting!H279</f>
        <v>63477.58</v>
      </c>
      <c r="I279" s="11">
        <f>StdO_Customers_Residential!I279+StdO_Customers_Small_Commercial!I279+StdO_Customers_Lighting!I279</f>
        <v>72800.2</v>
      </c>
      <c r="J279" s="11">
        <f>StdO_Customers_Residential!J279+StdO_Customers_Small_Commercial!J279+StdO_Customers_Lighting!J279</f>
        <v>65796.39</v>
      </c>
      <c r="K279" s="11">
        <f>StdO_Customers_Residential!K279+StdO_Customers_Small_Commercial!K279+StdO_Customers_Lighting!K279</f>
        <v>44777.85</v>
      </c>
      <c r="L279" s="11">
        <f>StdO_Customers_Residential!L279+StdO_Customers_Small_Commercial!L279+StdO_Customers_Lighting!L279</f>
        <v>31532.12</v>
      </c>
      <c r="M279" s="11">
        <f>StdO_Customers_Residential!M279+StdO_Customers_Small_Commercial!M279+StdO_Customers_Lighting!M279</f>
        <v>27291.84</v>
      </c>
      <c r="N279" s="11">
        <f>StdO_Customers_Residential!N279+StdO_Customers_Small_Commercial!N279+StdO_Customers_Lighting!N279</f>
        <v>30549.68</v>
      </c>
      <c r="O279" s="11">
        <f>StdO_Customers_Residential!O279+StdO_Customers_Small_Commercial!O279+StdO_Customers_Lighting!O279</f>
        <v>36288.94</v>
      </c>
      <c r="P279" s="11">
        <f>StdO_Customers_Residential!P279+StdO_Customers_Small_Commercial!P279+StdO_Customers_Lighting!P279</f>
        <v>44995.56</v>
      </c>
      <c r="Q279" s="11">
        <f>StdO_Customers_Residential!Q279+StdO_Customers_Small_Commercial!Q279+StdO_Customers_Lighting!Q279</f>
        <v>56913.74</v>
      </c>
      <c r="R279" s="11">
        <f>StdO_Customers_Residential!R279+StdO_Customers_Small_Commercial!R279+StdO_Customers_Lighting!R279</f>
        <v>71086.02</v>
      </c>
      <c r="S279" s="11">
        <f>StdO_Customers_Residential!S279+StdO_Customers_Small_Commercial!S279+StdO_Customers_Lighting!S279</f>
        <v>94466.97</v>
      </c>
      <c r="T279" s="11">
        <f>StdO_Customers_Residential!T279+StdO_Customers_Small_Commercial!T279+StdO_Customers_Lighting!T279</f>
        <v>106720.63</v>
      </c>
      <c r="U279" s="11">
        <f>StdO_Customers_Residential!U279+StdO_Customers_Small_Commercial!U279+StdO_Customers_Lighting!U279</f>
        <v>111211.37</v>
      </c>
      <c r="V279" s="11">
        <f>StdO_Customers_Residential!V279+StdO_Customers_Small_Commercial!V279+StdO_Customers_Lighting!V279</f>
        <v>105316.11</v>
      </c>
      <c r="W279" s="11">
        <f>StdO_Customers_Residential!W279+StdO_Customers_Small_Commercial!W279+StdO_Customers_Lighting!W279</f>
        <v>94502.91</v>
      </c>
      <c r="X279" s="11">
        <f>StdO_Customers_Residential!X279+StdO_Customers_Small_Commercial!X279+StdO_Customers_Lighting!X279</f>
        <v>81467.94</v>
      </c>
      <c r="Y279" s="11">
        <f>StdO_Customers_Residential!Y279+StdO_Customers_Small_Commercial!Y279+StdO_Customers_Lighting!Y279</f>
        <v>70684.88</v>
      </c>
      <c r="Z279" s="11">
        <f>StdO_Customers_Residential!Z279+StdO_Customers_Small_Commercial!Z279+StdO_Customers_Lighting!Z279</f>
        <v>0</v>
      </c>
      <c r="AA279" s="2">
        <f>IFERROR(INDEX('Holiday Schedule'!$D$3:$D$24,MATCH(Total_StdO_Customers!A279,'Holiday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1559457.88</v>
      </c>
      <c r="AE279" s="5">
        <f t="shared" si="35"/>
        <v>1559457.88</v>
      </c>
      <c r="AG279" s="2">
        <f t="shared" si="36"/>
        <v>9</v>
      </c>
      <c r="AH279" s="2">
        <f t="shared" si="37"/>
        <v>2025</v>
      </c>
      <c r="AJ279" s="5">
        <f t="shared" si="38"/>
        <v>111211.37</v>
      </c>
      <c r="AK279" s="2">
        <f t="shared" si="39"/>
        <v>20</v>
      </c>
    </row>
    <row r="280" spans="1:37">
      <c r="A280" s="4">
        <v>45929</v>
      </c>
      <c r="B280" s="11">
        <f>StdO_Customers_Residential!B280+StdO_Customers_Small_Commercial!B280+StdO_Customers_Lighting!B280</f>
        <v>62436.410000000011</v>
      </c>
      <c r="C280" s="11">
        <f>StdO_Customers_Residential!C280+StdO_Customers_Small_Commercial!C280+StdO_Customers_Lighting!C280</f>
        <v>58007.26</v>
      </c>
      <c r="D280" s="11">
        <f>StdO_Customers_Residential!D280+StdO_Customers_Small_Commercial!D280+StdO_Customers_Lighting!D280</f>
        <v>56635.83</v>
      </c>
      <c r="E280" s="11">
        <f>StdO_Customers_Residential!E280+StdO_Customers_Small_Commercial!E280+StdO_Customers_Lighting!E280</f>
        <v>55825.05</v>
      </c>
      <c r="F280" s="11">
        <f>StdO_Customers_Residential!F280+StdO_Customers_Small_Commercial!F280+StdO_Customers_Lighting!F280</f>
        <v>57511.16</v>
      </c>
      <c r="G280" s="11">
        <f>StdO_Customers_Residential!G280+StdO_Customers_Small_Commercial!G280+StdO_Customers_Lighting!G280</f>
        <v>63150.559999999998</v>
      </c>
      <c r="H280" s="11">
        <f>StdO_Customers_Residential!H280+StdO_Customers_Small_Commercial!H280+StdO_Customers_Lighting!H280</f>
        <v>74464.56</v>
      </c>
      <c r="I280" s="11">
        <f>StdO_Customers_Residential!I280+StdO_Customers_Small_Commercial!I280+StdO_Customers_Lighting!I280</f>
        <v>76337.06</v>
      </c>
      <c r="J280" s="11">
        <f>StdO_Customers_Residential!J280+StdO_Customers_Small_Commercial!J280+StdO_Customers_Lighting!J280</f>
        <v>52514.27</v>
      </c>
      <c r="K280" s="11">
        <f>StdO_Customers_Residential!K280+StdO_Customers_Small_Commercial!K280+StdO_Customers_Lighting!K280</f>
        <v>36539.97</v>
      </c>
      <c r="L280" s="11">
        <f>StdO_Customers_Residential!L280+StdO_Customers_Small_Commercial!L280+StdO_Customers_Lighting!L280</f>
        <v>29471.119999999999</v>
      </c>
      <c r="M280" s="11">
        <f>StdO_Customers_Residential!M280+StdO_Customers_Small_Commercial!M280+StdO_Customers_Lighting!M280</f>
        <v>29177.07</v>
      </c>
      <c r="N280" s="11">
        <f>StdO_Customers_Residential!N280+StdO_Customers_Small_Commercial!N280+StdO_Customers_Lighting!N280</f>
        <v>30579.63</v>
      </c>
      <c r="O280" s="11">
        <f>StdO_Customers_Residential!O280+StdO_Customers_Small_Commercial!O280+StdO_Customers_Lighting!O280</f>
        <v>32729.48</v>
      </c>
      <c r="P280" s="11">
        <f>StdO_Customers_Residential!P280+StdO_Customers_Small_Commercial!P280+StdO_Customers_Lighting!P280</f>
        <v>33794.44</v>
      </c>
      <c r="Q280" s="11">
        <f>StdO_Customers_Residential!Q280+StdO_Customers_Small_Commercial!Q280+StdO_Customers_Lighting!Q280</f>
        <v>43699.82</v>
      </c>
      <c r="R280" s="11">
        <f>StdO_Customers_Residential!R280+StdO_Customers_Small_Commercial!R280+StdO_Customers_Lighting!R280</f>
        <v>62956.71</v>
      </c>
      <c r="S280" s="11">
        <f>StdO_Customers_Residential!S280+StdO_Customers_Small_Commercial!S280+StdO_Customers_Lighting!S280</f>
        <v>88903.26</v>
      </c>
      <c r="T280" s="11">
        <f>StdO_Customers_Residential!T280+StdO_Customers_Small_Commercial!T280+StdO_Customers_Lighting!T280</f>
        <v>104968.36</v>
      </c>
      <c r="U280" s="11">
        <f>StdO_Customers_Residential!U280+StdO_Customers_Small_Commercial!U280+StdO_Customers_Lighting!U280</f>
        <v>107344.4</v>
      </c>
      <c r="V280" s="11">
        <f>StdO_Customers_Residential!V280+StdO_Customers_Small_Commercial!V280+StdO_Customers_Lighting!V280</f>
        <v>101177.21</v>
      </c>
      <c r="W280" s="11">
        <f>StdO_Customers_Residential!W280+StdO_Customers_Small_Commercial!W280+StdO_Customers_Lighting!W280</f>
        <v>91651.19</v>
      </c>
      <c r="X280" s="11">
        <f>StdO_Customers_Residential!X280+StdO_Customers_Small_Commercial!X280+StdO_Customers_Lighting!X280</f>
        <v>80043.679999999993</v>
      </c>
      <c r="Y280" s="11">
        <f>StdO_Customers_Residential!Y280+StdO_Customers_Small_Commercial!Y280+StdO_Customers_Lighting!Y280</f>
        <v>70082.759999999995</v>
      </c>
      <c r="Z280" s="11">
        <f>StdO_Customers_Residential!Z280+StdO_Customers_Small_Commercial!Z280+StdO_Customers_Lighting!Z280</f>
        <v>0</v>
      </c>
      <c r="AA280" s="2">
        <f>IFERROR(INDEX('Holiday Schedule'!$D$3:$D$24,MATCH(Total_StdO_Customers!A280,'Holiday Schedule'!$C$3:$C$24,0)),0)</f>
        <v>0</v>
      </c>
      <c r="AB280" s="2">
        <f t="shared" si="32"/>
        <v>2</v>
      </c>
      <c r="AC280" s="2">
        <f t="shared" si="33"/>
        <v>1001887.6699999999</v>
      </c>
      <c r="AD280" s="5">
        <f t="shared" si="34"/>
        <v>498113.58999999962</v>
      </c>
      <c r="AE280" s="5">
        <f t="shared" si="35"/>
        <v>1500001.2599999995</v>
      </c>
      <c r="AG280" s="2">
        <f t="shared" si="36"/>
        <v>9</v>
      </c>
      <c r="AH280" s="2">
        <f t="shared" si="37"/>
        <v>2025</v>
      </c>
      <c r="AJ280" s="5">
        <f t="shared" si="38"/>
        <v>107344.4</v>
      </c>
      <c r="AK280" s="2">
        <f t="shared" si="39"/>
        <v>20</v>
      </c>
    </row>
    <row r="281" spans="1:37">
      <c r="A281" s="4">
        <v>45930</v>
      </c>
      <c r="B281" s="11">
        <f>StdO_Customers_Residential!B281+StdO_Customers_Small_Commercial!B281+StdO_Customers_Lighting!B281</f>
        <v>61816.37</v>
      </c>
      <c r="C281" s="11">
        <f>StdO_Customers_Residential!C281+StdO_Customers_Small_Commercial!C281+StdO_Customers_Lighting!C281</f>
        <v>57813.19</v>
      </c>
      <c r="D281" s="11">
        <f>StdO_Customers_Residential!D281+StdO_Customers_Small_Commercial!D281+StdO_Customers_Lighting!D281</f>
        <v>58449.41</v>
      </c>
      <c r="E281" s="11">
        <f>StdO_Customers_Residential!E281+StdO_Customers_Small_Commercial!E281+StdO_Customers_Lighting!E281</f>
        <v>55692.97</v>
      </c>
      <c r="F281" s="11">
        <f>StdO_Customers_Residential!F281+StdO_Customers_Small_Commercial!F281+StdO_Customers_Lighting!F281</f>
        <v>58327.57</v>
      </c>
      <c r="G281" s="11">
        <f>StdO_Customers_Residential!G281+StdO_Customers_Small_Commercial!G281+StdO_Customers_Lighting!G281</f>
        <v>63065.11</v>
      </c>
      <c r="H281" s="11">
        <f>StdO_Customers_Residential!H281+StdO_Customers_Small_Commercial!H281+StdO_Customers_Lighting!H281</f>
        <v>73520.37</v>
      </c>
      <c r="I281" s="11">
        <f>StdO_Customers_Residential!I281+StdO_Customers_Small_Commercial!I281+StdO_Customers_Lighting!I281</f>
        <v>76892.17</v>
      </c>
      <c r="J281" s="11">
        <f>StdO_Customers_Residential!J281+StdO_Customers_Small_Commercial!J281+StdO_Customers_Lighting!J281</f>
        <v>55262.85</v>
      </c>
      <c r="K281" s="11">
        <f>StdO_Customers_Residential!K281+StdO_Customers_Small_Commercial!K281+StdO_Customers_Lighting!K281</f>
        <v>35295.42</v>
      </c>
      <c r="L281" s="11">
        <f>StdO_Customers_Residential!L281+StdO_Customers_Small_Commercial!L281+StdO_Customers_Lighting!L281</f>
        <v>32289.59</v>
      </c>
      <c r="M281" s="11">
        <f>StdO_Customers_Residential!M281+StdO_Customers_Small_Commercial!M281+StdO_Customers_Lighting!M281</f>
        <v>30086.11</v>
      </c>
      <c r="N281" s="11">
        <f>StdO_Customers_Residential!N281+StdO_Customers_Small_Commercial!N281+StdO_Customers_Lighting!N281</f>
        <v>32726.240000000002</v>
      </c>
      <c r="O281" s="11">
        <f>StdO_Customers_Residential!O281+StdO_Customers_Small_Commercial!O281+StdO_Customers_Lighting!O281</f>
        <v>31628.28</v>
      </c>
      <c r="P281" s="11">
        <f>StdO_Customers_Residential!P281+StdO_Customers_Small_Commercial!P281+StdO_Customers_Lighting!P281</f>
        <v>31651.090000000004</v>
      </c>
      <c r="Q281" s="11">
        <f>StdO_Customers_Residential!Q281+StdO_Customers_Small_Commercial!Q281+StdO_Customers_Lighting!Q281</f>
        <v>38257.550000000003</v>
      </c>
      <c r="R281" s="11">
        <f>StdO_Customers_Residential!R281+StdO_Customers_Small_Commercial!R281+StdO_Customers_Lighting!R281</f>
        <v>58617.43</v>
      </c>
      <c r="S281" s="11">
        <f>StdO_Customers_Residential!S281+StdO_Customers_Small_Commercial!S281+StdO_Customers_Lighting!S281</f>
        <v>85050.28</v>
      </c>
      <c r="T281" s="11">
        <f>StdO_Customers_Residential!T281+StdO_Customers_Small_Commercial!T281+StdO_Customers_Lighting!T281</f>
        <v>99905.079999999987</v>
      </c>
      <c r="U281" s="11">
        <f>StdO_Customers_Residential!U281+StdO_Customers_Small_Commercial!U281+StdO_Customers_Lighting!U281</f>
        <v>101111.01</v>
      </c>
      <c r="V281" s="11">
        <f>StdO_Customers_Residential!V281+StdO_Customers_Small_Commercial!V281+StdO_Customers_Lighting!V281</f>
        <v>97860.51</v>
      </c>
      <c r="W281" s="11">
        <f>StdO_Customers_Residential!W281+StdO_Customers_Small_Commercial!W281+StdO_Customers_Lighting!W281</f>
        <v>88068.500000000015</v>
      </c>
      <c r="X281" s="11">
        <f>StdO_Customers_Residential!X281+StdO_Customers_Small_Commercial!X281+StdO_Customers_Lighting!X281</f>
        <v>78322.75</v>
      </c>
      <c r="Y281" s="11">
        <f>StdO_Customers_Residential!Y281+StdO_Customers_Small_Commercial!Y281+StdO_Customers_Lighting!Y281</f>
        <v>68224.39</v>
      </c>
      <c r="Z281" s="11">
        <f>StdO_Customers_Residential!Z281+StdO_Customers_Small_Commercial!Z281+StdO_Customers_Lighting!Z281</f>
        <v>0</v>
      </c>
      <c r="AA281" s="2">
        <f>IFERROR(INDEX('Holiday Schedule'!$D$3:$D$24,MATCH(Total_StdO_Customers!A281,'Holiday Schedule'!$C$3:$C$24,0)),0)</f>
        <v>0</v>
      </c>
      <c r="AB281" s="2">
        <f t="shared" si="32"/>
        <v>3</v>
      </c>
      <c r="AC281" s="2">
        <f t="shared" si="33"/>
        <v>973024.86</v>
      </c>
      <c r="AD281" s="5">
        <f t="shared" si="34"/>
        <v>496909.38</v>
      </c>
      <c r="AE281" s="5">
        <f t="shared" si="35"/>
        <v>1469934.24</v>
      </c>
      <c r="AG281" s="2">
        <f t="shared" si="36"/>
        <v>9</v>
      </c>
      <c r="AH281" s="2">
        <f t="shared" si="37"/>
        <v>2025</v>
      </c>
      <c r="AJ281" s="5">
        <f t="shared" si="38"/>
        <v>101111.01</v>
      </c>
      <c r="AK281" s="2">
        <f t="shared" si="39"/>
        <v>20</v>
      </c>
    </row>
    <row r="282" spans="1:37">
      <c r="A282" s="4">
        <v>45931</v>
      </c>
      <c r="B282" s="11">
        <f>StdO_Customers_Residential!B282+StdO_Customers_Small_Commercial!B282+StdO_Customers_Lighting!B282</f>
        <v>61968.041646249112</v>
      </c>
      <c r="C282" s="11">
        <f>StdO_Customers_Residential!C282+StdO_Customers_Small_Commercial!C282+StdO_Customers_Lighting!C282</f>
        <v>64483.363700539616</v>
      </c>
      <c r="D282" s="11">
        <f>StdO_Customers_Residential!D282+StdO_Customers_Small_Commercial!D282+StdO_Customers_Lighting!D282</f>
        <v>61768.026186882977</v>
      </c>
      <c r="E282" s="11">
        <f>StdO_Customers_Residential!E282+StdO_Customers_Small_Commercial!E282+StdO_Customers_Lighting!E282</f>
        <v>63144.585937405129</v>
      </c>
      <c r="F282" s="11">
        <f>StdO_Customers_Residential!F282+StdO_Customers_Small_Commercial!F282+StdO_Customers_Lighting!F282</f>
        <v>66509.187880013749</v>
      </c>
      <c r="G282" s="11">
        <f>StdO_Customers_Residential!G282+StdO_Customers_Small_Commercial!G282+StdO_Customers_Lighting!G282</f>
        <v>74357.394705500861</v>
      </c>
      <c r="H282" s="11">
        <f>StdO_Customers_Residential!H282+StdO_Customers_Small_Commercial!H282+StdO_Customers_Lighting!H282</f>
        <v>90705.286408490821</v>
      </c>
      <c r="I282" s="11">
        <f>StdO_Customers_Residential!I282+StdO_Customers_Small_Commercial!I282+StdO_Customers_Lighting!I282</f>
        <v>85367.287017491923</v>
      </c>
      <c r="J282" s="11">
        <f>StdO_Customers_Residential!J282+StdO_Customers_Small_Commercial!J282+StdO_Customers_Lighting!J282</f>
        <v>61424.025240449657</v>
      </c>
      <c r="K282" s="11">
        <f>StdO_Customers_Residential!K282+StdO_Customers_Small_Commercial!K282+StdO_Customers_Lighting!K282</f>
        <v>45168.656046168595</v>
      </c>
      <c r="L282" s="11">
        <f>StdO_Customers_Residential!L282+StdO_Customers_Small_Commercial!L282+StdO_Customers_Lighting!L282</f>
        <v>45045.360336891521</v>
      </c>
      <c r="M282" s="11">
        <f>StdO_Customers_Residential!M282+StdO_Customers_Small_Commercial!M282+StdO_Customers_Lighting!M282</f>
        <v>47136.59502015906</v>
      </c>
      <c r="N282" s="11">
        <f>StdO_Customers_Residential!N282+StdO_Customers_Small_Commercial!N282+StdO_Customers_Lighting!N282</f>
        <v>51838.524330548222</v>
      </c>
      <c r="O282" s="11">
        <f>StdO_Customers_Residential!O282+StdO_Customers_Small_Commercial!O282+StdO_Customers_Lighting!O282</f>
        <v>51068.296156595126</v>
      </c>
      <c r="P282" s="11">
        <f>StdO_Customers_Residential!P282+StdO_Customers_Small_Commercial!P282+StdO_Customers_Lighting!P282</f>
        <v>49118.779040293331</v>
      </c>
      <c r="Q282" s="11">
        <f>StdO_Customers_Residential!Q282+StdO_Customers_Small_Commercial!Q282+StdO_Customers_Lighting!Q282</f>
        <v>53233.78825166724</v>
      </c>
      <c r="R282" s="11">
        <f>StdO_Customers_Residential!R282+StdO_Customers_Small_Commercial!R282+StdO_Customers_Lighting!R282</f>
        <v>73455.570532858823</v>
      </c>
      <c r="S282" s="11">
        <f>StdO_Customers_Residential!S282+StdO_Customers_Small_Commercial!S282+StdO_Customers_Lighting!S282</f>
        <v>99802.911553815022</v>
      </c>
      <c r="T282" s="11">
        <f>StdO_Customers_Residential!T282+StdO_Customers_Small_Commercial!T282+StdO_Customers_Lighting!T282</f>
        <v>114373.69357222471</v>
      </c>
      <c r="U282" s="11">
        <f>StdO_Customers_Residential!U282+StdO_Customers_Small_Commercial!U282+StdO_Customers_Lighting!U282</f>
        <v>114377.53426886814</v>
      </c>
      <c r="V282" s="11">
        <f>StdO_Customers_Residential!V282+StdO_Customers_Small_Commercial!V282+StdO_Customers_Lighting!V282</f>
        <v>108577.88393017987</v>
      </c>
      <c r="W282" s="11">
        <f>StdO_Customers_Residential!W282+StdO_Customers_Small_Commercial!W282+StdO_Customers_Lighting!W282</f>
        <v>99495.396447799692</v>
      </c>
      <c r="X282" s="11">
        <f>StdO_Customers_Residential!X282+StdO_Customers_Small_Commercial!X282+StdO_Customers_Lighting!X282</f>
        <v>86914.726706093425</v>
      </c>
      <c r="Y282" s="11">
        <f>StdO_Customers_Residential!Y282+StdO_Customers_Small_Commercial!Y282+StdO_Customers_Lighting!Y282</f>
        <v>76123.054583805468</v>
      </c>
      <c r="Z282" s="11">
        <f>StdO_Customers_Residential!Z282+StdO_Customers_Small_Commercial!Z282+StdO_Customers_Lighting!Z282</f>
        <v>0</v>
      </c>
      <c r="AA282" s="2">
        <f>IFERROR(INDEX('Holiday Schedule'!$D$3:$D$24,MATCH(Total_StdO_Customers!A282,'Holiday Schedule'!$C$3:$C$24,0)),0)</f>
        <v>0</v>
      </c>
      <c r="AB282" s="2">
        <f t="shared" si="32"/>
        <v>4</v>
      </c>
      <c r="AC282" s="2">
        <f t="shared" si="33"/>
        <v>1186399.0284521042</v>
      </c>
      <c r="AD282" s="5">
        <f t="shared" si="34"/>
        <v>559058.94104888779</v>
      </c>
      <c r="AE282" s="5">
        <f t="shared" si="35"/>
        <v>1745457.969500992</v>
      </c>
      <c r="AG282" s="2">
        <f t="shared" si="36"/>
        <v>10</v>
      </c>
      <c r="AH282" s="2">
        <f t="shared" si="37"/>
        <v>2025</v>
      </c>
      <c r="AJ282" s="5">
        <f t="shared" si="38"/>
        <v>114377.53426886814</v>
      </c>
      <c r="AK282" s="2">
        <f t="shared" si="39"/>
        <v>20</v>
      </c>
    </row>
    <row r="283" spans="1:37">
      <c r="A283" s="4">
        <v>45932</v>
      </c>
      <c r="B283" s="11">
        <f>StdO_Customers_Residential!B283+StdO_Customers_Small_Commercial!B283+StdO_Customers_Lighting!B283</f>
        <v>65083.569999999992</v>
      </c>
      <c r="C283" s="11">
        <f>StdO_Customers_Residential!C283+StdO_Customers_Small_Commercial!C283+StdO_Customers_Lighting!C283</f>
        <v>61956.59</v>
      </c>
      <c r="D283" s="11">
        <f>StdO_Customers_Residential!D283+StdO_Customers_Small_Commercial!D283+StdO_Customers_Lighting!D283</f>
        <v>60317.22</v>
      </c>
      <c r="E283" s="11">
        <f>StdO_Customers_Residential!E283+StdO_Customers_Small_Commercial!E283+StdO_Customers_Lighting!E283</f>
        <v>60949.27</v>
      </c>
      <c r="F283" s="11">
        <f>StdO_Customers_Residential!F283+StdO_Customers_Small_Commercial!F283+StdO_Customers_Lighting!F283</f>
        <v>62964.25</v>
      </c>
      <c r="G283" s="11">
        <f>StdO_Customers_Residential!G283+StdO_Customers_Small_Commercial!G283+StdO_Customers_Lighting!G283</f>
        <v>71215.72</v>
      </c>
      <c r="H283" s="11">
        <f>StdO_Customers_Residential!H283+StdO_Customers_Small_Commercial!H283+StdO_Customers_Lighting!H283</f>
        <v>85374.85</v>
      </c>
      <c r="I283" s="11">
        <f>StdO_Customers_Residential!I283+StdO_Customers_Small_Commercial!I283+StdO_Customers_Lighting!I283</f>
        <v>86702.53</v>
      </c>
      <c r="J283" s="11">
        <f>StdO_Customers_Residential!J283+StdO_Customers_Small_Commercial!J283+StdO_Customers_Lighting!J283</f>
        <v>60639.45</v>
      </c>
      <c r="K283" s="11">
        <f>StdO_Customers_Residential!K283+StdO_Customers_Small_Commercial!K283+StdO_Customers_Lighting!K283</f>
        <v>39081.519999999997</v>
      </c>
      <c r="L283" s="11">
        <f>StdO_Customers_Residential!L283+StdO_Customers_Small_Commercial!L283+StdO_Customers_Lighting!L283</f>
        <v>31611.460000000006</v>
      </c>
      <c r="M283" s="11">
        <f>StdO_Customers_Residential!M283+StdO_Customers_Small_Commercial!M283+StdO_Customers_Lighting!M283</f>
        <v>27823.809999999983</v>
      </c>
      <c r="N283" s="11">
        <f>StdO_Customers_Residential!N283+StdO_Customers_Small_Commercial!N283+StdO_Customers_Lighting!N283</f>
        <v>25326.520000000011</v>
      </c>
      <c r="O283" s="11">
        <f>StdO_Customers_Residential!O283+StdO_Customers_Small_Commercial!O283+StdO_Customers_Lighting!O283</f>
        <v>25844.119999999995</v>
      </c>
      <c r="P283" s="11">
        <f>StdO_Customers_Residential!P283+StdO_Customers_Small_Commercial!P283+StdO_Customers_Lighting!P283</f>
        <v>26345.200000000001</v>
      </c>
      <c r="Q283" s="11">
        <f>StdO_Customers_Residential!Q283+StdO_Customers_Small_Commercial!Q283+StdO_Customers_Lighting!Q283</f>
        <v>35459.58</v>
      </c>
      <c r="R283" s="11">
        <f>StdO_Customers_Residential!R283+StdO_Customers_Small_Commercial!R283+StdO_Customers_Lighting!R283</f>
        <v>59093.41</v>
      </c>
      <c r="S283" s="11">
        <f>StdO_Customers_Residential!S283+StdO_Customers_Small_Commercial!S283+StdO_Customers_Lighting!S283</f>
        <v>88202.42</v>
      </c>
      <c r="T283" s="11">
        <f>StdO_Customers_Residential!T283+StdO_Customers_Small_Commercial!T283+StdO_Customers_Lighting!T283</f>
        <v>105541.04</v>
      </c>
      <c r="U283" s="11">
        <f>StdO_Customers_Residential!U283+StdO_Customers_Small_Commercial!U283+StdO_Customers_Lighting!U283</f>
        <v>107793.58</v>
      </c>
      <c r="V283" s="11">
        <f>StdO_Customers_Residential!V283+StdO_Customers_Small_Commercial!V283+StdO_Customers_Lighting!V283</f>
        <v>105859.06</v>
      </c>
      <c r="W283" s="11">
        <f>StdO_Customers_Residential!W283+StdO_Customers_Small_Commercial!W283+StdO_Customers_Lighting!W283</f>
        <v>95941.92</v>
      </c>
      <c r="X283" s="11">
        <f>StdO_Customers_Residential!X283+StdO_Customers_Small_Commercial!X283+StdO_Customers_Lighting!X283</f>
        <v>85318.86</v>
      </c>
      <c r="Y283" s="11">
        <f>StdO_Customers_Residential!Y283+StdO_Customers_Small_Commercial!Y283+StdO_Customers_Lighting!Y283</f>
        <v>73291.839999999997</v>
      </c>
      <c r="Z283" s="11">
        <f>StdO_Customers_Residential!Z283+StdO_Customers_Small_Commercial!Z283+StdO_Customers_Lighting!Z283</f>
        <v>0</v>
      </c>
      <c r="AA283" s="2">
        <f>IFERROR(INDEX('Holiday Schedule'!$D$3:$D$24,MATCH(Total_StdO_Customers!A283,'Holiday Schedule'!$C$3:$C$24,0)),0)</f>
        <v>0</v>
      </c>
      <c r="AB283" s="2">
        <f t="shared" si="32"/>
        <v>5</v>
      </c>
      <c r="AC283" s="2">
        <f t="shared" si="33"/>
        <v>1006584.48</v>
      </c>
      <c r="AD283" s="5">
        <f t="shared" si="34"/>
        <v>541153.31000000006</v>
      </c>
      <c r="AE283" s="5">
        <f t="shared" si="35"/>
        <v>1547737.79</v>
      </c>
      <c r="AG283" s="2">
        <f t="shared" si="36"/>
        <v>10</v>
      </c>
      <c r="AH283" s="2">
        <f t="shared" si="37"/>
        <v>2025</v>
      </c>
      <c r="AJ283" s="5">
        <f t="shared" si="38"/>
        <v>107793.58</v>
      </c>
      <c r="AK283" s="2">
        <f t="shared" si="39"/>
        <v>20</v>
      </c>
    </row>
    <row r="284" spans="1:37">
      <c r="A284" s="4">
        <v>45933</v>
      </c>
      <c r="B284" s="11">
        <f>StdO_Customers_Residential!B284+StdO_Customers_Small_Commercial!B284+StdO_Customers_Lighting!B284</f>
        <v>66670.48</v>
      </c>
      <c r="C284" s="11">
        <f>StdO_Customers_Residential!C284+StdO_Customers_Small_Commercial!C284+StdO_Customers_Lighting!C284</f>
        <v>62425.52</v>
      </c>
      <c r="D284" s="11">
        <f>StdO_Customers_Residential!D284+StdO_Customers_Small_Commercial!D284+StdO_Customers_Lighting!D284</f>
        <v>60663.58</v>
      </c>
      <c r="E284" s="11">
        <f>StdO_Customers_Residential!E284+StdO_Customers_Small_Commercial!E284+StdO_Customers_Lighting!E284</f>
        <v>60574.11</v>
      </c>
      <c r="F284" s="11">
        <f>StdO_Customers_Residential!F284+StdO_Customers_Small_Commercial!F284+StdO_Customers_Lighting!F284</f>
        <v>62776.1</v>
      </c>
      <c r="G284" s="11">
        <f>StdO_Customers_Residential!G284+StdO_Customers_Small_Commercial!G284+StdO_Customers_Lighting!G284</f>
        <v>70035.98</v>
      </c>
      <c r="H284" s="11">
        <f>StdO_Customers_Residential!H284+StdO_Customers_Small_Commercial!H284+StdO_Customers_Lighting!H284</f>
        <v>83828.75</v>
      </c>
      <c r="I284" s="11">
        <f>StdO_Customers_Residential!I284+StdO_Customers_Small_Commercial!I284+StdO_Customers_Lighting!I284</f>
        <v>84305.61</v>
      </c>
      <c r="J284" s="11">
        <f>StdO_Customers_Residential!J284+StdO_Customers_Small_Commercial!J284+StdO_Customers_Lighting!J284</f>
        <v>60918.27</v>
      </c>
      <c r="K284" s="11">
        <f>StdO_Customers_Residential!K284+StdO_Customers_Small_Commercial!K284+StdO_Customers_Lighting!K284</f>
        <v>38693.97</v>
      </c>
      <c r="L284" s="11">
        <f>StdO_Customers_Residential!L284+StdO_Customers_Small_Commercial!L284+StdO_Customers_Lighting!L284</f>
        <v>31481.470000000008</v>
      </c>
      <c r="M284" s="11">
        <f>StdO_Customers_Residential!M284+StdO_Customers_Small_Commercial!M284+StdO_Customers_Lighting!M284</f>
        <v>27747.589999999982</v>
      </c>
      <c r="N284" s="11">
        <f>StdO_Customers_Residential!N284+StdO_Customers_Small_Commercial!N284+StdO_Customers_Lighting!N284</f>
        <v>24703.800000000007</v>
      </c>
      <c r="O284" s="11">
        <f>StdO_Customers_Residential!O284+StdO_Customers_Small_Commercial!O284+StdO_Customers_Lighting!O284</f>
        <v>25975.439999999999</v>
      </c>
      <c r="P284" s="11">
        <f>StdO_Customers_Residential!P284+StdO_Customers_Small_Commercial!P284+StdO_Customers_Lighting!P284</f>
        <v>28596.800000000003</v>
      </c>
      <c r="Q284" s="11">
        <f>StdO_Customers_Residential!Q284+StdO_Customers_Small_Commercial!Q284+StdO_Customers_Lighting!Q284</f>
        <v>35194.74</v>
      </c>
      <c r="R284" s="11">
        <f>StdO_Customers_Residential!R284+StdO_Customers_Small_Commercial!R284+StdO_Customers_Lighting!R284</f>
        <v>58997.68</v>
      </c>
      <c r="S284" s="11">
        <f>StdO_Customers_Residential!S284+StdO_Customers_Small_Commercial!S284+StdO_Customers_Lighting!S284</f>
        <v>84934.36</v>
      </c>
      <c r="T284" s="11">
        <f>StdO_Customers_Residential!T284+StdO_Customers_Small_Commercial!T284+StdO_Customers_Lighting!T284</f>
        <v>101185.3</v>
      </c>
      <c r="U284" s="11">
        <f>StdO_Customers_Residential!U284+StdO_Customers_Small_Commercial!U284+StdO_Customers_Lighting!U284</f>
        <v>101563.8</v>
      </c>
      <c r="V284" s="11">
        <f>StdO_Customers_Residential!V284+StdO_Customers_Small_Commercial!V284+StdO_Customers_Lighting!V284</f>
        <v>97790.17</v>
      </c>
      <c r="W284" s="11">
        <f>StdO_Customers_Residential!W284+StdO_Customers_Small_Commercial!W284+StdO_Customers_Lighting!W284</f>
        <v>92494.87</v>
      </c>
      <c r="X284" s="11">
        <f>StdO_Customers_Residential!X284+StdO_Customers_Small_Commercial!X284+StdO_Customers_Lighting!X284</f>
        <v>82080.539999999994</v>
      </c>
      <c r="Y284" s="11">
        <f>StdO_Customers_Residential!Y284+StdO_Customers_Small_Commercial!Y284+StdO_Customers_Lighting!Y284</f>
        <v>70975.23</v>
      </c>
      <c r="Z284" s="11">
        <f>StdO_Customers_Residential!Z284+StdO_Customers_Small_Commercial!Z284+StdO_Customers_Lighting!Z284</f>
        <v>0</v>
      </c>
      <c r="AA284" s="2">
        <f>IFERROR(INDEX('Holiday Schedule'!$D$3:$D$24,MATCH(Total_StdO_Customers!A284,'Holiday Schedule'!$C$3:$C$24,0)),0)</f>
        <v>0</v>
      </c>
      <c r="AB284" s="2">
        <f t="shared" si="32"/>
        <v>6</v>
      </c>
      <c r="AC284" s="2">
        <f t="shared" si="33"/>
        <v>976664.41</v>
      </c>
      <c r="AD284" s="5">
        <f t="shared" si="34"/>
        <v>537949.75000000012</v>
      </c>
      <c r="AE284" s="5">
        <f t="shared" si="35"/>
        <v>1514614.1600000001</v>
      </c>
      <c r="AG284" s="2">
        <f t="shared" si="36"/>
        <v>10</v>
      </c>
      <c r="AH284" s="2">
        <f t="shared" si="37"/>
        <v>2025</v>
      </c>
      <c r="AJ284" s="5">
        <f t="shared" si="38"/>
        <v>101563.8</v>
      </c>
      <c r="AK284" s="2">
        <f t="shared" si="39"/>
        <v>20</v>
      </c>
    </row>
    <row r="285" spans="1:37">
      <c r="A285" s="4">
        <v>45934</v>
      </c>
      <c r="B285" s="11">
        <f>StdO_Customers_Residential!B285+StdO_Customers_Small_Commercial!B285+StdO_Customers_Lighting!B285</f>
        <v>63124.32</v>
      </c>
      <c r="C285" s="11">
        <f>StdO_Customers_Residential!C285+StdO_Customers_Small_Commercial!C285+StdO_Customers_Lighting!C285</f>
        <v>60390.48</v>
      </c>
      <c r="D285" s="11">
        <f>StdO_Customers_Residential!D285+StdO_Customers_Small_Commercial!D285+StdO_Customers_Lighting!D285</f>
        <v>57865.36</v>
      </c>
      <c r="E285" s="11">
        <f>StdO_Customers_Residential!E285+StdO_Customers_Small_Commercial!E285+StdO_Customers_Lighting!E285</f>
        <v>57909.7</v>
      </c>
      <c r="F285" s="11">
        <f>StdO_Customers_Residential!F285+StdO_Customers_Small_Commercial!F285+StdO_Customers_Lighting!F285</f>
        <v>58429.66</v>
      </c>
      <c r="G285" s="11">
        <f>StdO_Customers_Residential!G285+StdO_Customers_Small_Commercial!G285+StdO_Customers_Lighting!G285</f>
        <v>63815.71</v>
      </c>
      <c r="H285" s="11">
        <f>StdO_Customers_Residential!H285+StdO_Customers_Small_Commercial!H285+StdO_Customers_Lighting!H285</f>
        <v>70809.03</v>
      </c>
      <c r="I285" s="11">
        <f>StdO_Customers_Residential!I285+StdO_Customers_Small_Commercial!I285+StdO_Customers_Lighting!I285</f>
        <v>75094.59</v>
      </c>
      <c r="J285" s="11">
        <f>StdO_Customers_Residential!J285+StdO_Customers_Small_Commercial!J285+StdO_Customers_Lighting!J285</f>
        <v>67365.58</v>
      </c>
      <c r="K285" s="11">
        <f>StdO_Customers_Residential!K285+StdO_Customers_Small_Commercial!K285+StdO_Customers_Lighting!K285</f>
        <v>48169.67</v>
      </c>
      <c r="L285" s="11">
        <f>StdO_Customers_Residential!L285+StdO_Customers_Small_Commercial!L285+StdO_Customers_Lighting!L285</f>
        <v>38416.070000000007</v>
      </c>
      <c r="M285" s="11">
        <f>StdO_Customers_Residential!M285+StdO_Customers_Small_Commercial!M285+StdO_Customers_Lighting!M285</f>
        <v>30938.159999999982</v>
      </c>
      <c r="N285" s="11">
        <f>StdO_Customers_Residential!N285+StdO_Customers_Small_Commercial!N285+StdO_Customers_Lighting!N285</f>
        <v>32002.48000000001</v>
      </c>
      <c r="O285" s="11">
        <f>StdO_Customers_Residential!O285+StdO_Customers_Small_Commercial!O285+StdO_Customers_Lighting!O285</f>
        <v>28095.71</v>
      </c>
      <c r="P285" s="11">
        <f>StdO_Customers_Residential!P285+StdO_Customers_Small_Commercial!P285+StdO_Customers_Lighting!P285</f>
        <v>33637.570000000007</v>
      </c>
      <c r="Q285" s="11">
        <f>StdO_Customers_Residential!Q285+StdO_Customers_Small_Commercial!Q285+StdO_Customers_Lighting!Q285</f>
        <v>41445.660000000003</v>
      </c>
      <c r="R285" s="11">
        <f>StdO_Customers_Residential!R285+StdO_Customers_Small_Commercial!R285+StdO_Customers_Lighting!R285</f>
        <v>62511.92</v>
      </c>
      <c r="S285" s="11">
        <f>StdO_Customers_Residential!S285+StdO_Customers_Small_Commercial!S285+StdO_Customers_Lighting!S285</f>
        <v>85688.92</v>
      </c>
      <c r="T285" s="11">
        <f>StdO_Customers_Residential!T285+StdO_Customers_Small_Commercial!T285+StdO_Customers_Lighting!T285</f>
        <v>96795.13</v>
      </c>
      <c r="U285" s="11">
        <f>StdO_Customers_Residential!U285+StdO_Customers_Small_Commercial!U285+StdO_Customers_Lighting!U285</f>
        <v>105636.95</v>
      </c>
      <c r="V285" s="11">
        <f>StdO_Customers_Residential!V285+StdO_Customers_Small_Commercial!V285+StdO_Customers_Lighting!V285</f>
        <v>97715.54</v>
      </c>
      <c r="W285" s="11">
        <f>StdO_Customers_Residential!W285+StdO_Customers_Small_Commercial!W285+StdO_Customers_Lighting!W285</f>
        <v>90201.66</v>
      </c>
      <c r="X285" s="11">
        <f>StdO_Customers_Residential!X285+StdO_Customers_Small_Commercial!X285+StdO_Customers_Lighting!X285</f>
        <v>81417.84</v>
      </c>
      <c r="Y285" s="11">
        <f>StdO_Customers_Residential!Y285+StdO_Customers_Small_Commercial!Y285+StdO_Customers_Lighting!Y285</f>
        <v>70596.23</v>
      </c>
      <c r="Z285" s="11">
        <f>StdO_Customers_Residential!Z285+StdO_Customers_Small_Commercial!Z285+StdO_Customers_Lighting!Z285</f>
        <v>0</v>
      </c>
      <c r="AA285" s="2">
        <f>IFERROR(INDEX('Holiday Schedule'!$D$3:$D$24,MATCH(Total_StdO_Customers!A285,'Holiday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1518073.94</v>
      </c>
      <c r="AE285" s="5">
        <f t="shared" si="35"/>
        <v>1518073.94</v>
      </c>
      <c r="AG285" s="2">
        <f t="shared" si="36"/>
        <v>10</v>
      </c>
      <c r="AH285" s="2">
        <f t="shared" si="37"/>
        <v>2025</v>
      </c>
      <c r="AJ285" s="5">
        <f t="shared" si="38"/>
        <v>105636.95</v>
      </c>
      <c r="AK285" s="2">
        <f t="shared" si="39"/>
        <v>20</v>
      </c>
    </row>
    <row r="286" spans="1:37">
      <c r="A286" s="4">
        <v>45935</v>
      </c>
      <c r="B286" s="11">
        <f>StdO_Customers_Residential!B286+StdO_Customers_Small_Commercial!B286+StdO_Customers_Lighting!B286</f>
        <v>63427.62</v>
      </c>
      <c r="C286" s="11">
        <f>StdO_Customers_Residential!C286+StdO_Customers_Small_Commercial!C286+StdO_Customers_Lighting!C286</f>
        <v>59881.19</v>
      </c>
      <c r="D286" s="11">
        <f>StdO_Customers_Residential!D286+StdO_Customers_Small_Commercial!D286+StdO_Customers_Lighting!D286</f>
        <v>57546.36</v>
      </c>
      <c r="E286" s="11">
        <f>StdO_Customers_Residential!E286+StdO_Customers_Small_Commercial!E286+StdO_Customers_Lighting!E286</f>
        <v>56410.35</v>
      </c>
      <c r="F286" s="11">
        <f>StdO_Customers_Residential!F286+StdO_Customers_Small_Commercial!F286+StdO_Customers_Lighting!F286</f>
        <v>57660.38</v>
      </c>
      <c r="G286" s="11">
        <f>StdO_Customers_Residential!G286+StdO_Customers_Small_Commercial!G286+StdO_Customers_Lighting!G286</f>
        <v>60746.78</v>
      </c>
      <c r="H286" s="11">
        <f>StdO_Customers_Residential!H286+StdO_Customers_Small_Commercial!H286+StdO_Customers_Lighting!H286</f>
        <v>66942.210000000006</v>
      </c>
      <c r="I286" s="11">
        <f>StdO_Customers_Residential!I286+StdO_Customers_Small_Commercial!I286+StdO_Customers_Lighting!I286</f>
        <v>68767.740000000005</v>
      </c>
      <c r="J286" s="11">
        <f>StdO_Customers_Residential!J286+StdO_Customers_Small_Commercial!J286+StdO_Customers_Lighting!J286</f>
        <v>53651.51</v>
      </c>
      <c r="K286" s="11">
        <f>StdO_Customers_Residential!K286+StdO_Customers_Small_Commercial!K286+StdO_Customers_Lighting!K286</f>
        <v>37355.919999999998</v>
      </c>
      <c r="L286" s="11">
        <f>StdO_Customers_Residential!L286+StdO_Customers_Small_Commercial!L286+StdO_Customers_Lighting!L286</f>
        <v>30595.420000000006</v>
      </c>
      <c r="M286" s="11">
        <f>StdO_Customers_Residential!M286+StdO_Customers_Small_Commercial!M286+StdO_Customers_Lighting!M286</f>
        <v>30431.559999999983</v>
      </c>
      <c r="N286" s="11">
        <f>StdO_Customers_Residential!N286+StdO_Customers_Small_Commercial!N286+StdO_Customers_Lighting!N286</f>
        <v>30764.320000000007</v>
      </c>
      <c r="O286" s="11">
        <f>StdO_Customers_Residential!O286+StdO_Customers_Small_Commercial!O286+StdO_Customers_Lighting!O286</f>
        <v>31409.049999999996</v>
      </c>
      <c r="P286" s="11">
        <f>StdO_Customers_Residential!P286+StdO_Customers_Small_Commercial!P286+StdO_Customers_Lighting!P286</f>
        <v>36063.5</v>
      </c>
      <c r="Q286" s="11">
        <f>StdO_Customers_Residential!Q286+StdO_Customers_Small_Commercial!Q286+StdO_Customers_Lighting!Q286</f>
        <v>46685.5</v>
      </c>
      <c r="R286" s="11">
        <f>StdO_Customers_Residential!R286+StdO_Customers_Small_Commercial!R286+StdO_Customers_Lighting!R286</f>
        <v>71610.009999999995</v>
      </c>
      <c r="S286" s="11">
        <f>StdO_Customers_Residential!S286+StdO_Customers_Small_Commercial!S286+StdO_Customers_Lighting!S286</f>
        <v>96548.32</v>
      </c>
      <c r="T286" s="11">
        <f>StdO_Customers_Residential!T286+StdO_Customers_Small_Commercial!T286+StdO_Customers_Lighting!T286</f>
        <v>111161.83</v>
      </c>
      <c r="U286" s="11">
        <f>StdO_Customers_Residential!U286+StdO_Customers_Small_Commercial!U286+StdO_Customers_Lighting!U286</f>
        <v>111771.99</v>
      </c>
      <c r="V286" s="11">
        <f>StdO_Customers_Residential!V286+StdO_Customers_Small_Commercial!V286+StdO_Customers_Lighting!V286</f>
        <v>106324.12</v>
      </c>
      <c r="W286" s="11">
        <f>StdO_Customers_Residential!W286+StdO_Customers_Small_Commercial!W286+StdO_Customers_Lighting!W286</f>
        <v>95116.12</v>
      </c>
      <c r="X286" s="11">
        <f>StdO_Customers_Residential!X286+StdO_Customers_Small_Commercial!X286+StdO_Customers_Lighting!X286</f>
        <v>83265.52</v>
      </c>
      <c r="Y286" s="11">
        <f>StdO_Customers_Residential!Y286+StdO_Customers_Small_Commercial!Y286+StdO_Customers_Lighting!Y286</f>
        <v>71910.86</v>
      </c>
      <c r="Z286" s="11">
        <f>StdO_Customers_Residential!Z286+StdO_Customers_Small_Commercial!Z286+StdO_Customers_Lighting!Z286</f>
        <v>0</v>
      </c>
      <c r="AA286" s="2">
        <f>IFERROR(INDEX('Holiday Schedule'!$D$3:$D$24,MATCH(Total_StdO_Customers!A286,'Holiday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1536048.1800000004</v>
      </c>
      <c r="AE286" s="5">
        <f t="shared" si="35"/>
        <v>1536048.1800000004</v>
      </c>
      <c r="AG286" s="2">
        <f t="shared" si="36"/>
        <v>10</v>
      </c>
      <c r="AH286" s="2">
        <f t="shared" si="37"/>
        <v>2025</v>
      </c>
      <c r="AJ286" s="5">
        <f t="shared" si="38"/>
        <v>111771.99</v>
      </c>
      <c r="AK286" s="2">
        <f t="shared" si="39"/>
        <v>20</v>
      </c>
    </row>
    <row r="287" spans="1:37">
      <c r="A287" s="4">
        <v>45936</v>
      </c>
      <c r="B287" s="11">
        <f>StdO_Customers_Residential!B287+StdO_Customers_Small_Commercial!B287+StdO_Customers_Lighting!B287</f>
        <v>63644.92</v>
      </c>
      <c r="C287" s="11">
        <f>StdO_Customers_Residential!C287+StdO_Customers_Small_Commercial!C287+StdO_Customers_Lighting!C287</f>
        <v>60127.65</v>
      </c>
      <c r="D287" s="11">
        <f>StdO_Customers_Residential!D287+StdO_Customers_Small_Commercial!D287+StdO_Customers_Lighting!D287</f>
        <v>57562.26</v>
      </c>
      <c r="E287" s="11">
        <f>StdO_Customers_Residential!E287+StdO_Customers_Small_Commercial!E287+StdO_Customers_Lighting!E287</f>
        <v>56684.160000000003</v>
      </c>
      <c r="F287" s="11">
        <f>StdO_Customers_Residential!F287+StdO_Customers_Small_Commercial!F287+StdO_Customers_Lighting!F287</f>
        <v>59616.81</v>
      </c>
      <c r="G287" s="11">
        <f>StdO_Customers_Residential!G287+StdO_Customers_Small_Commercial!G287+StdO_Customers_Lighting!G287</f>
        <v>66236.13</v>
      </c>
      <c r="H287" s="11">
        <f>StdO_Customers_Residential!H287+StdO_Customers_Small_Commercial!H287+StdO_Customers_Lighting!H287</f>
        <v>79390.460000000006</v>
      </c>
      <c r="I287" s="11">
        <f>StdO_Customers_Residential!I287+StdO_Customers_Small_Commercial!I287+StdO_Customers_Lighting!I287</f>
        <v>81585.7</v>
      </c>
      <c r="J287" s="11">
        <f>StdO_Customers_Residential!J287+StdO_Customers_Small_Commercial!J287+StdO_Customers_Lighting!J287</f>
        <v>60066.65</v>
      </c>
      <c r="K287" s="11">
        <f>StdO_Customers_Residential!K287+StdO_Customers_Small_Commercial!K287+StdO_Customers_Lighting!K287</f>
        <v>41975.22</v>
      </c>
      <c r="L287" s="11">
        <f>StdO_Customers_Residential!L287+StdO_Customers_Small_Commercial!L287+StdO_Customers_Lighting!L287</f>
        <v>36700.700000000004</v>
      </c>
      <c r="M287" s="11">
        <f>StdO_Customers_Residential!M287+StdO_Customers_Small_Commercial!M287+StdO_Customers_Lighting!M287</f>
        <v>33237.619999999981</v>
      </c>
      <c r="N287" s="11">
        <f>StdO_Customers_Residential!N287+StdO_Customers_Small_Commercial!N287+StdO_Customers_Lighting!N287</f>
        <v>34126.790000000015</v>
      </c>
      <c r="O287" s="11">
        <f>StdO_Customers_Residential!O287+StdO_Customers_Small_Commercial!O287+StdO_Customers_Lighting!O287</f>
        <v>40466.89</v>
      </c>
      <c r="P287" s="11">
        <f>StdO_Customers_Residential!P287+StdO_Customers_Small_Commercial!P287+StdO_Customers_Lighting!P287</f>
        <v>44670.87</v>
      </c>
      <c r="Q287" s="11">
        <f>StdO_Customers_Residential!Q287+StdO_Customers_Small_Commercial!Q287+StdO_Customers_Lighting!Q287</f>
        <v>52162.87999999999</v>
      </c>
      <c r="R287" s="11">
        <f>StdO_Customers_Residential!R287+StdO_Customers_Small_Commercial!R287+StdO_Customers_Lighting!R287</f>
        <v>75229.820000000007</v>
      </c>
      <c r="S287" s="11">
        <f>StdO_Customers_Residential!S287+StdO_Customers_Small_Commercial!S287+StdO_Customers_Lighting!S287</f>
        <v>95568.36</v>
      </c>
      <c r="T287" s="11">
        <f>StdO_Customers_Residential!T287+StdO_Customers_Small_Commercial!T287+StdO_Customers_Lighting!T287</f>
        <v>112723.99</v>
      </c>
      <c r="U287" s="11">
        <f>StdO_Customers_Residential!U287+StdO_Customers_Small_Commercial!U287+StdO_Customers_Lighting!U287</f>
        <v>112861.34</v>
      </c>
      <c r="V287" s="11">
        <f>StdO_Customers_Residential!V287+StdO_Customers_Small_Commercial!V287+StdO_Customers_Lighting!V287</f>
        <v>111608.87</v>
      </c>
      <c r="W287" s="11">
        <f>StdO_Customers_Residential!W287+StdO_Customers_Small_Commercial!W287+StdO_Customers_Lighting!W287</f>
        <v>96926.44</v>
      </c>
      <c r="X287" s="11">
        <f>StdO_Customers_Residential!X287+StdO_Customers_Small_Commercial!X287+StdO_Customers_Lighting!X287</f>
        <v>85426.99</v>
      </c>
      <c r="Y287" s="11">
        <f>StdO_Customers_Residential!Y287+StdO_Customers_Small_Commercial!Y287+StdO_Customers_Lighting!Y287</f>
        <v>73720.77</v>
      </c>
      <c r="Z287" s="11">
        <f>StdO_Customers_Residential!Z287+StdO_Customers_Small_Commercial!Z287+StdO_Customers_Lighting!Z287</f>
        <v>0</v>
      </c>
      <c r="AA287" s="2">
        <f>IFERROR(INDEX('Holiday Schedule'!$D$3:$D$24,MATCH(Total_StdO_Customers!A287,'Holiday Schedule'!$C$3:$C$24,0)),0)</f>
        <v>0</v>
      </c>
      <c r="AB287" s="2">
        <f t="shared" si="32"/>
        <v>2</v>
      </c>
      <c r="AC287" s="2">
        <f t="shared" si="33"/>
        <v>1115339.1300000001</v>
      </c>
      <c r="AD287" s="5">
        <f t="shared" si="34"/>
        <v>516983.16000000015</v>
      </c>
      <c r="AE287" s="5">
        <f t="shared" si="35"/>
        <v>1632322.2900000003</v>
      </c>
      <c r="AG287" s="2">
        <f t="shared" si="36"/>
        <v>10</v>
      </c>
      <c r="AH287" s="2">
        <f t="shared" si="37"/>
        <v>2025</v>
      </c>
      <c r="AJ287" s="5">
        <f t="shared" si="38"/>
        <v>112861.34</v>
      </c>
      <c r="AK287" s="2">
        <f t="shared" si="39"/>
        <v>20</v>
      </c>
    </row>
    <row r="288" spans="1:37">
      <c r="A288" s="4">
        <v>45937</v>
      </c>
      <c r="B288" s="11">
        <f>StdO_Customers_Residential!B288+StdO_Customers_Small_Commercial!B288+StdO_Customers_Lighting!B288</f>
        <v>64940.49</v>
      </c>
      <c r="C288" s="11">
        <f>StdO_Customers_Residential!C288+StdO_Customers_Small_Commercial!C288+StdO_Customers_Lighting!C288</f>
        <v>61393.65</v>
      </c>
      <c r="D288" s="11">
        <f>StdO_Customers_Residential!D288+StdO_Customers_Small_Commercial!D288+StdO_Customers_Lighting!D288</f>
        <v>59409.45</v>
      </c>
      <c r="E288" s="11">
        <f>StdO_Customers_Residential!E288+StdO_Customers_Small_Commercial!E288+StdO_Customers_Lighting!E288</f>
        <v>58349.56</v>
      </c>
      <c r="F288" s="11">
        <f>StdO_Customers_Residential!F288+StdO_Customers_Small_Commercial!F288+StdO_Customers_Lighting!F288</f>
        <v>60624.39</v>
      </c>
      <c r="G288" s="11">
        <f>StdO_Customers_Residential!G288+StdO_Customers_Small_Commercial!G288+StdO_Customers_Lighting!G288</f>
        <v>66931.210000000006</v>
      </c>
      <c r="H288" s="11">
        <f>StdO_Customers_Residential!H288+StdO_Customers_Small_Commercial!H288+StdO_Customers_Lighting!H288</f>
        <v>79628.38</v>
      </c>
      <c r="I288" s="11">
        <f>StdO_Customers_Residential!I288+StdO_Customers_Small_Commercial!I288+StdO_Customers_Lighting!I288</f>
        <v>83295.59</v>
      </c>
      <c r="J288" s="11">
        <f>StdO_Customers_Residential!J288+StdO_Customers_Small_Commercial!J288+StdO_Customers_Lighting!J288</f>
        <v>66218.64</v>
      </c>
      <c r="K288" s="11">
        <f>StdO_Customers_Residential!K288+StdO_Customers_Small_Commercial!K288+StdO_Customers_Lighting!K288</f>
        <v>49235.29</v>
      </c>
      <c r="L288" s="11">
        <f>StdO_Customers_Residential!L288+StdO_Customers_Small_Commercial!L288+StdO_Customers_Lighting!L288</f>
        <v>39213.880000000005</v>
      </c>
      <c r="M288" s="11">
        <f>StdO_Customers_Residential!M288+StdO_Customers_Small_Commercial!M288+StdO_Customers_Lighting!M288</f>
        <v>34198.209999999977</v>
      </c>
      <c r="N288" s="11">
        <f>StdO_Customers_Residential!N288+StdO_Customers_Small_Commercial!N288+StdO_Customers_Lighting!N288</f>
        <v>34679.600000000006</v>
      </c>
      <c r="O288" s="11">
        <f>StdO_Customers_Residential!O288+StdO_Customers_Small_Commercial!O288+StdO_Customers_Lighting!O288</f>
        <v>36490.160000000003</v>
      </c>
      <c r="P288" s="11">
        <f>StdO_Customers_Residential!P288+StdO_Customers_Small_Commercial!P288+StdO_Customers_Lighting!P288</f>
        <v>42187.06</v>
      </c>
      <c r="Q288" s="11">
        <f>StdO_Customers_Residential!Q288+StdO_Customers_Small_Commercial!Q288+StdO_Customers_Lighting!Q288</f>
        <v>51479.259999999995</v>
      </c>
      <c r="R288" s="11">
        <f>StdO_Customers_Residential!R288+StdO_Customers_Small_Commercial!R288+StdO_Customers_Lighting!R288</f>
        <v>74062.490000000005</v>
      </c>
      <c r="S288" s="11">
        <f>StdO_Customers_Residential!S288+StdO_Customers_Small_Commercial!S288+StdO_Customers_Lighting!S288</f>
        <v>96639.22</v>
      </c>
      <c r="T288" s="11">
        <f>StdO_Customers_Residential!T288+StdO_Customers_Small_Commercial!T288+StdO_Customers_Lighting!T288</f>
        <v>109801.89</v>
      </c>
      <c r="U288" s="11">
        <f>StdO_Customers_Residential!U288+StdO_Customers_Small_Commercial!U288+StdO_Customers_Lighting!U288</f>
        <v>110733.82</v>
      </c>
      <c r="V288" s="11">
        <f>StdO_Customers_Residential!V288+StdO_Customers_Small_Commercial!V288+StdO_Customers_Lighting!V288</f>
        <v>106305.99</v>
      </c>
      <c r="W288" s="11">
        <f>StdO_Customers_Residential!W288+StdO_Customers_Small_Commercial!W288+StdO_Customers_Lighting!W288</f>
        <v>95120.34</v>
      </c>
      <c r="X288" s="11">
        <f>StdO_Customers_Residential!X288+StdO_Customers_Small_Commercial!X288+StdO_Customers_Lighting!X288</f>
        <v>84761.72</v>
      </c>
      <c r="Y288" s="11">
        <f>StdO_Customers_Residential!Y288+StdO_Customers_Small_Commercial!Y288+StdO_Customers_Lighting!Y288</f>
        <v>72958.38</v>
      </c>
      <c r="Z288" s="11">
        <f>StdO_Customers_Residential!Z288+StdO_Customers_Small_Commercial!Z288+StdO_Customers_Lighting!Z288</f>
        <v>0</v>
      </c>
      <c r="AA288" s="2">
        <f>IFERROR(INDEX('Holiday Schedule'!$D$3:$D$24,MATCH(Total_StdO_Customers!A288,'Holiday Schedule'!$C$3:$C$24,0)),0)</f>
        <v>0</v>
      </c>
      <c r="AB288" s="2">
        <f t="shared" si="32"/>
        <v>3</v>
      </c>
      <c r="AC288" s="2">
        <f t="shared" si="33"/>
        <v>1114423.1600000001</v>
      </c>
      <c r="AD288" s="5">
        <f t="shared" si="34"/>
        <v>524235.50999999978</v>
      </c>
      <c r="AE288" s="5">
        <f t="shared" si="35"/>
        <v>1638658.67</v>
      </c>
      <c r="AG288" s="2">
        <f t="shared" si="36"/>
        <v>10</v>
      </c>
      <c r="AH288" s="2">
        <f t="shared" si="37"/>
        <v>2025</v>
      </c>
      <c r="AJ288" s="5">
        <f t="shared" si="38"/>
        <v>110733.82</v>
      </c>
      <c r="AK288" s="2">
        <f t="shared" si="39"/>
        <v>20</v>
      </c>
    </row>
    <row r="289" spans="1:37">
      <c r="A289" s="4">
        <v>45938</v>
      </c>
      <c r="B289" s="11">
        <f>StdO_Customers_Residential!B289+StdO_Customers_Small_Commercial!B289+StdO_Customers_Lighting!B289</f>
        <v>65152.14</v>
      </c>
      <c r="C289" s="11">
        <f>StdO_Customers_Residential!C289+StdO_Customers_Small_Commercial!C289+StdO_Customers_Lighting!C289</f>
        <v>61567.73</v>
      </c>
      <c r="D289" s="11">
        <f>StdO_Customers_Residential!D289+StdO_Customers_Small_Commercial!D289+StdO_Customers_Lighting!D289</f>
        <v>59668.76</v>
      </c>
      <c r="E289" s="11">
        <f>StdO_Customers_Residential!E289+StdO_Customers_Small_Commercial!E289+StdO_Customers_Lighting!E289</f>
        <v>58693.74</v>
      </c>
      <c r="F289" s="11">
        <f>StdO_Customers_Residential!F289+StdO_Customers_Small_Commercial!F289+StdO_Customers_Lighting!F289</f>
        <v>61873.32</v>
      </c>
      <c r="G289" s="11">
        <f>StdO_Customers_Residential!G289+StdO_Customers_Small_Commercial!G289+StdO_Customers_Lighting!G289</f>
        <v>67265.149999999994</v>
      </c>
      <c r="H289" s="11">
        <f>StdO_Customers_Residential!H289+StdO_Customers_Small_Commercial!H289+StdO_Customers_Lighting!H289</f>
        <v>80663.62</v>
      </c>
      <c r="I289" s="11">
        <f>StdO_Customers_Residential!I289+StdO_Customers_Small_Commercial!I289+StdO_Customers_Lighting!I289</f>
        <v>89683.48</v>
      </c>
      <c r="J289" s="11">
        <f>StdO_Customers_Residential!J289+StdO_Customers_Small_Commercial!J289+StdO_Customers_Lighting!J289</f>
        <v>92002.33</v>
      </c>
      <c r="K289" s="11">
        <f>StdO_Customers_Residential!K289+StdO_Customers_Small_Commercial!K289+StdO_Customers_Lighting!K289</f>
        <v>86552.92</v>
      </c>
      <c r="L289" s="11">
        <f>StdO_Customers_Residential!L289+StdO_Customers_Small_Commercial!L289+StdO_Customers_Lighting!L289</f>
        <v>89883.680000000008</v>
      </c>
      <c r="M289" s="11">
        <f>StdO_Customers_Residential!M289+StdO_Customers_Small_Commercial!M289+StdO_Customers_Lighting!M289</f>
        <v>90709.709999999948</v>
      </c>
      <c r="N289" s="11">
        <f>StdO_Customers_Residential!N289+StdO_Customers_Small_Commercial!N289+StdO_Customers_Lighting!N289</f>
        <v>85431.310000000027</v>
      </c>
      <c r="O289" s="11">
        <f>StdO_Customers_Residential!O289+StdO_Customers_Small_Commercial!O289+StdO_Customers_Lighting!O289</f>
        <v>80282.69</v>
      </c>
      <c r="P289" s="11">
        <f>StdO_Customers_Residential!P289+StdO_Customers_Small_Commercial!P289+StdO_Customers_Lighting!P289</f>
        <v>78614.399999999994</v>
      </c>
      <c r="Q289" s="11">
        <f>StdO_Customers_Residential!Q289+StdO_Customers_Small_Commercial!Q289+StdO_Customers_Lighting!Q289</f>
        <v>77459.37</v>
      </c>
      <c r="R289" s="11">
        <f>StdO_Customers_Residential!R289+StdO_Customers_Small_Commercial!R289+StdO_Customers_Lighting!R289</f>
        <v>79291.98</v>
      </c>
      <c r="S289" s="11">
        <f>StdO_Customers_Residential!S289+StdO_Customers_Small_Commercial!S289+StdO_Customers_Lighting!S289</f>
        <v>91116.33</v>
      </c>
      <c r="T289" s="11">
        <f>StdO_Customers_Residential!T289+StdO_Customers_Small_Commercial!T289+StdO_Customers_Lighting!T289</f>
        <v>106267.44</v>
      </c>
      <c r="U289" s="11">
        <f>StdO_Customers_Residential!U289+StdO_Customers_Small_Commercial!U289+StdO_Customers_Lighting!U289</f>
        <v>109388.19</v>
      </c>
      <c r="V289" s="11">
        <f>StdO_Customers_Residential!V289+StdO_Customers_Small_Commercial!V289+StdO_Customers_Lighting!V289</f>
        <v>104386.04</v>
      </c>
      <c r="W289" s="11">
        <f>StdO_Customers_Residential!W289+StdO_Customers_Small_Commercial!W289+StdO_Customers_Lighting!W289</f>
        <v>94544.95</v>
      </c>
      <c r="X289" s="11">
        <f>StdO_Customers_Residential!X289+StdO_Customers_Small_Commercial!X289+StdO_Customers_Lighting!X289</f>
        <v>82312.25</v>
      </c>
      <c r="Y289" s="11">
        <f>StdO_Customers_Residential!Y289+StdO_Customers_Small_Commercial!Y289+StdO_Customers_Lighting!Y289</f>
        <v>71479.539999999994</v>
      </c>
      <c r="Z289" s="11">
        <f>StdO_Customers_Residential!Z289+StdO_Customers_Small_Commercial!Z289+StdO_Customers_Lighting!Z289</f>
        <v>0</v>
      </c>
      <c r="AA289" s="2">
        <f>IFERROR(INDEX('Holiday Schedule'!$D$3:$D$24,MATCH(Total_StdO_Customers!A289,'Holiday Schedule'!$C$3:$C$24,0)),0)</f>
        <v>0</v>
      </c>
      <c r="AB289" s="2">
        <f t="shared" si="32"/>
        <v>4</v>
      </c>
      <c r="AC289" s="2">
        <f t="shared" si="33"/>
        <v>1437927.0699999998</v>
      </c>
      <c r="AD289" s="5">
        <f t="shared" si="34"/>
        <v>526364.00000000023</v>
      </c>
      <c r="AE289" s="5">
        <f t="shared" si="35"/>
        <v>1964291.07</v>
      </c>
      <c r="AG289" s="2">
        <f t="shared" si="36"/>
        <v>10</v>
      </c>
      <c r="AH289" s="2">
        <f t="shared" si="37"/>
        <v>2025</v>
      </c>
      <c r="AJ289" s="5">
        <f t="shared" si="38"/>
        <v>109388.19</v>
      </c>
      <c r="AK289" s="2">
        <f t="shared" si="39"/>
        <v>20</v>
      </c>
    </row>
    <row r="290" spans="1:37">
      <c r="A290" s="4">
        <v>45939</v>
      </c>
      <c r="B290" s="11">
        <f>StdO_Customers_Residential!B290+StdO_Customers_Small_Commercial!B290+StdO_Customers_Lighting!B290</f>
        <v>64174.06</v>
      </c>
      <c r="C290" s="11">
        <f>StdO_Customers_Residential!C290+StdO_Customers_Small_Commercial!C290+StdO_Customers_Lighting!C290</f>
        <v>61684.94</v>
      </c>
      <c r="D290" s="11">
        <f>StdO_Customers_Residential!D290+StdO_Customers_Small_Commercial!D290+StdO_Customers_Lighting!D290</f>
        <v>58940.9</v>
      </c>
      <c r="E290" s="11">
        <f>StdO_Customers_Residential!E290+StdO_Customers_Small_Commercial!E290+StdO_Customers_Lighting!E290</f>
        <v>60004.27</v>
      </c>
      <c r="F290" s="11">
        <f>StdO_Customers_Residential!F290+StdO_Customers_Small_Commercial!F290+StdO_Customers_Lighting!F290</f>
        <v>62909.9</v>
      </c>
      <c r="G290" s="11">
        <f>StdO_Customers_Residential!G290+StdO_Customers_Small_Commercial!G290+StdO_Customers_Lighting!G290</f>
        <v>71671.990000000005</v>
      </c>
      <c r="H290" s="11">
        <f>StdO_Customers_Residential!H290+StdO_Customers_Small_Commercial!H290+StdO_Customers_Lighting!H290</f>
        <v>85107.66</v>
      </c>
      <c r="I290" s="11">
        <f>StdO_Customers_Residential!I290+StdO_Customers_Small_Commercial!I290+StdO_Customers_Lighting!I290</f>
        <v>88074.880000000005</v>
      </c>
      <c r="J290" s="11">
        <f>StdO_Customers_Residential!J290+StdO_Customers_Small_Commercial!J290+StdO_Customers_Lighting!J290</f>
        <v>61408.98</v>
      </c>
      <c r="K290" s="11">
        <f>StdO_Customers_Residential!K290+StdO_Customers_Small_Commercial!K290+StdO_Customers_Lighting!K290</f>
        <v>37541.35</v>
      </c>
      <c r="L290" s="11">
        <f>StdO_Customers_Residential!L290+StdO_Customers_Small_Commercial!L290+StdO_Customers_Lighting!L290</f>
        <v>32970.020000000004</v>
      </c>
      <c r="M290" s="11">
        <f>StdO_Customers_Residential!M290+StdO_Customers_Small_Commercial!M290+StdO_Customers_Lighting!M290</f>
        <v>32074.559999999979</v>
      </c>
      <c r="N290" s="11">
        <f>StdO_Customers_Residential!N290+StdO_Customers_Small_Commercial!N290+StdO_Customers_Lighting!N290</f>
        <v>30643.770000000011</v>
      </c>
      <c r="O290" s="11">
        <f>StdO_Customers_Residential!O290+StdO_Customers_Small_Commercial!O290+StdO_Customers_Lighting!O290</f>
        <v>29457.129999999997</v>
      </c>
      <c r="P290" s="11">
        <f>StdO_Customers_Residential!P290+StdO_Customers_Small_Commercial!P290+StdO_Customers_Lighting!P290</f>
        <v>33488.93</v>
      </c>
      <c r="Q290" s="11">
        <f>StdO_Customers_Residential!Q290+StdO_Customers_Small_Commercial!Q290+StdO_Customers_Lighting!Q290</f>
        <v>41563.18</v>
      </c>
      <c r="R290" s="11">
        <f>StdO_Customers_Residential!R290+StdO_Customers_Small_Commercial!R290+StdO_Customers_Lighting!R290</f>
        <v>63431.34</v>
      </c>
      <c r="S290" s="11">
        <f>StdO_Customers_Residential!S290+StdO_Customers_Small_Commercial!S290+StdO_Customers_Lighting!S290</f>
        <v>90067.42</v>
      </c>
      <c r="T290" s="11">
        <f>StdO_Customers_Residential!T290+StdO_Customers_Small_Commercial!T290+StdO_Customers_Lighting!T290</f>
        <v>108054.17</v>
      </c>
      <c r="U290" s="11">
        <f>StdO_Customers_Residential!U290+StdO_Customers_Small_Commercial!U290+StdO_Customers_Lighting!U290</f>
        <v>110448.5</v>
      </c>
      <c r="V290" s="11">
        <f>StdO_Customers_Residential!V290+StdO_Customers_Small_Commercial!V290+StdO_Customers_Lighting!V290</f>
        <v>109287.6</v>
      </c>
      <c r="W290" s="11">
        <f>StdO_Customers_Residential!W290+StdO_Customers_Small_Commercial!W290+StdO_Customers_Lighting!W290</f>
        <v>100382.82</v>
      </c>
      <c r="X290" s="11">
        <f>StdO_Customers_Residential!X290+StdO_Customers_Small_Commercial!X290+StdO_Customers_Lighting!X290</f>
        <v>88462.96</v>
      </c>
      <c r="Y290" s="11">
        <f>StdO_Customers_Residential!Y290+StdO_Customers_Small_Commercial!Y290+StdO_Customers_Lighting!Y290</f>
        <v>76632.210000000006</v>
      </c>
      <c r="Z290" s="11">
        <f>StdO_Customers_Residential!Z290+StdO_Customers_Small_Commercial!Z290+StdO_Customers_Lighting!Z290</f>
        <v>0</v>
      </c>
      <c r="AA290" s="2">
        <f>IFERROR(INDEX('Holiday Schedule'!$D$3:$D$24,MATCH(Total_StdO_Customers!A290,'Holiday Schedule'!$C$3:$C$24,0)),0)</f>
        <v>0</v>
      </c>
      <c r="AB290" s="2">
        <f t="shared" si="32"/>
        <v>5</v>
      </c>
      <c r="AC290" s="2">
        <f t="shared" si="33"/>
        <v>1057357.6100000001</v>
      </c>
      <c r="AD290" s="5">
        <f t="shared" si="34"/>
        <v>541125.92999999993</v>
      </c>
      <c r="AE290" s="5">
        <f t="shared" si="35"/>
        <v>1598483.54</v>
      </c>
      <c r="AG290" s="2">
        <f t="shared" si="36"/>
        <v>10</v>
      </c>
      <c r="AH290" s="2">
        <f t="shared" si="37"/>
        <v>2025</v>
      </c>
      <c r="AJ290" s="5">
        <f t="shared" si="38"/>
        <v>110448.5</v>
      </c>
      <c r="AK290" s="2">
        <f t="shared" si="39"/>
        <v>20</v>
      </c>
    </row>
    <row r="291" spans="1:37">
      <c r="A291" s="4">
        <v>45940</v>
      </c>
      <c r="B291" s="11">
        <f>StdO_Customers_Residential!B291+StdO_Customers_Small_Commercial!B291+StdO_Customers_Lighting!B291</f>
        <v>70275.72</v>
      </c>
      <c r="C291" s="11">
        <f>StdO_Customers_Residential!C291+StdO_Customers_Small_Commercial!C291+StdO_Customers_Lighting!C291</f>
        <v>67240.27</v>
      </c>
      <c r="D291" s="11">
        <f>StdO_Customers_Residential!D291+StdO_Customers_Small_Commercial!D291+StdO_Customers_Lighting!D291</f>
        <v>66083.58</v>
      </c>
      <c r="E291" s="11">
        <f>StdO_Customers_Residential!E291+StdO_Customers_Small_Commercial!E291+StdO_Customers_Lighting!E291</f>
        <v>65750.31</v>
      </c>
      <c r="F291" s="11">
        <f>StdO_Customers_Residential!F291+StdO_Customers_Small_Commercial!F291+StdO_Customers_Lighting!F291</f>
        <v>69951.86</v>
      </c>
      <c r="G291" s="11">
        <f>StdO_Customers_Residential!G291+StdO_Customers_Small_Commercial!G291+StdO_Customers_Lighting!G291</f>
        <v>76964.19</v>
      </c>
      <c r="H291" s="11">
        <f>StdO_Customers_Residential!H291+StdO_Customers_Small_Commercial!H291+StdO_Customers_Lighting!H291</f>
        <v>90325.39</v>
      </c>
      <c r="I291" s="11">
        <f>StdO_Customers_Residential!I291+StdO_Customers_Small_Commercial!I291+StdO_Customers_Lighting!I291</f>
        <v>93769.79</v>
      </c>
      <c r="J291" s="11">
        <f>StdO_Customers_Residential!J291+StdO_Customers_Small_Commercial!J291+StdO_Customers_Lighting!J291</f>
        <v>68498.649999999994</v>
      </c>
      <c r="K291" s="11">
        <f>StdO_Customers_Residential!K291+StdO_Customers_Small_Commercial!K291+StdO_Customers_Lighting!K291</f>
        <v>42163.56</v>
      </c>
      <c r="L291" s="11">
        <f>StdO_Customers_Residential!L291+StdO_Customers_Small_Commercial!L291+StdO_Customers_Lighting!L291</f>
        <v>32872.070000000007</v>
      </c>
      <c r="M291" s="11">
        <f>StdO_Customers_Residential!M291+StdO_Customers_Small_Commercial!M291+StdO_Customers_Lighting!M291</f>
        <v>28779.079999999984</v>
      </c>
      <c r="N291" s="11">
        <f>StdO_Customers_Residential!N291+StdO_Customers_Small_Commercial!N291+StdO_Customers_Lighting!N291</f>
        <v>26705.560000000012</v>
      </c>
      <c r="O291" s="11">
        <f>StdO_Customers_Residential!O291+StdO_Customers_Small_Commercial!O291+StdO_Customers_Lighting!O291</f>
        <v>25311.879999999997</v>
      </c>
      <c r="P291" s="11">
        <f>StdO_Customers_Residential!P291+StdO_Customers_Small_Commercial!P291+StdO_Customers_Lighting!P291</f>
        <v>28692.830000000005</v>
      </c>
      <c r="Q291" s="11">
        <f>StdO_Customers_Residential!Q291+StdO_Customers_Small_Commercial!Q291+StdO_Customers_Lighting!Q291</f>
        <v>39113.979999999996</v>
      </c>
      <c r="R291" s="11">
        <f>StdO_Customers_Residential!R291+StdO_Customers_Small_Commercial!R291+StdO_Customers_Lighting!R291</f>
        <v>63196.38</v>
      </c>
      <c r="S291" s="11">
        <f>StdO_Customers_Residential!S291+StdO_Customers_Small_Commercial!S291+StdO_Customers_Lighting!S291</f>
        <v>89139.31</v>
      </c>
      <c r="T291" s="11">
        <f>StdO_Customers_Residential!T291+StdO_Customers_Small_Commercial!T291+StdO_Customers_Lighting!T291</f>
        <v>106139.79</v>
      </c>
      <c r="U291" s="11">
        <f>StdO_Customers_Residential!U291+StdO_Customers_Small_Commercial!U291+StdO_Customers_Lighting!U291</f>
        <v>108575.34</v>
      </c>
      <c r="V291" s="11">
        <f>StdO_Customers_Residential!V291+StdO_Customers_Small_Commercial!V291+StdO_Customers_Lighting!V291</f>
        <v>104778.54</v>
      </c>
      <c r="W291" s="11">
        <f>StdO_Customers_Residential!W291+StdO_Customers_Small_Commercial!W291+StdO_Customers_Lighting!W291</f>
        <v>98637.39</v>
      </c>
      <c r="X291" s="11">
        <f>StdO_Customers_Residential!X291+StdO_Customers_Small_Commercial!X291+StdO_Customers_Lighting!X291</f>
        <v>88620.84</v>
      </c>
      <c r="Y291" s="11">
        <f>StdO_Customers_Residential!Y291+StdO_Customers_Small_Commercial!Y291+StdO_Customers_Lighting!Y291</f>
        <v>77394.97</v>
      </c>
      <c r="Z291" s="11">
        <f>StdO_Customers_Residential!Z291+StdO_Customers_Small_Commercial!Z291+StdO_Customers_Lighting!Z291</f>
        <v>0</v>
      </c>
      <c r="AA291" s="2">
        <f>IFERROR(INDEX('Holiday Schedule'!$D$3:$D$24,MATCH(Total_StdO_Customers!A291,'Holiday Schedule'!$C$3:$C$24,0)),0)</f>
        <v>0</v>
      </c>
      <c r="AB291" s="2">
        <f t="shared" si="32"/>
        <v>6</v>
      </c>
      <c r="AC291" s="2">
        <f t="shared" si="33"/>
        <v>1044994.99</v>
      </c>
      <c r="AD291" s="5">
        <f t="shared" si="34"/>
        <v>583986.29000000027</v>
      </c>
      <c r="AE291" s="5">
        <f t="shared" si="35"/>
        <v>1628981.2800000003</v>
      </c>
      <c r="AG291" s="2">
        <f t="shared" si="36"/>
        <v>10</v>
      </c>
      <c r="AH291" s="2">
        <f t="shared" si="37"/>
        <v>2025</v>
      </c>
      <c r="AJ291" s="5">
        <f t="shared" si="38"/>
        <v>108575.34</v>
      </c>
      <c r="AK291" s="2">
        <f t="shared" si="39"/>
        <v>20</v>
      </c>
    </row>
    <row r="292" spans="1:37">
      <c r="A292" s="4">
        <v>45941</v>
      </c>
      <c r="B292" s="11">
        <f>StdO_Customers_Residential!B292+StdO_Customers_Small_Commercial!B292+StdO_Customers_Lighting!B292</f>
        <v>69369.27</v>
      </c>
      <c r="C292" s="11">
        <f>StdO_Customers_Residential!C292+StdO_Customers_Small_Commercial!C292+StdO_Customers_Lighting!C292</f>
        <v>65842.66</v>
      </c>
      <c r="D292" s="11">
        <f>StdO_Customers_Residential!D292+StdO_Customers_Small_Commercial!D292+StdO_Customers_Lighting!D292</f>
        <v>63717.18</v>
      </c>
      <c r="E292" s="11">
        <f>StdO_Customers_Residential!E292+StdO_Customers_Small_Commercial!E292+StdO_Customers_Lighting!E292</f>
        <v>62360.72</v>
      </c>
      <c r="F292" s="11">
        <f>StdO_Customers_Residential!F292+StdO_Customers_Small_Commercial!F292+StdO_Customers_Lighting!F292</f>
        <v>64329.839999999989</v>
      </c>
      <c r="G292" s="11">
        <f>StdO_Customers_Residential!G292+StdO_Customers_Small_Commercial!G292+StdO_Customers_Lighting!G292</f>
        <v>67798.09</v>
      </c>
      <c r="H292" s="11">
        <f>StdO_Customers_Residential!H292+StdO_Customers_Small_Commercial!H292+StdO_Customers_Lighting!H292</f>
        <v>76755.77</v>
      </c>
      <c r="I292" s="11">
        <f>StdO_Customers_Residential!I292+StdO_Customers_Small_Commercial!I292+StdO_Customers_Lighting!I292</f>
        <v>79783.179999999993</v>
      </c>
      <c r="J292" s="11">
        <f>StdO_Customers_Residential!J292+StdO_Customers_Small_Commercial!J292+StdO_Customers_Lighting!J292</f>
        <v>57837.87</v>
      </c>
      <c r="K292" s="11">
        <f>StdO_Customers_Residential!K292+StdO_Customers_Small_Commercial!K292+StdO_Customers_Lighting!K292</f>
        <v>35205.839999999997</v>
      </c>
      <c r="L292" s="11">
        <f>StdO_Customers_Residential!L292+StdO_Customers_Small_Commercial!L292+StdO_Customers_Lighting!L292</f>
        <v>25073.650000000009</v>
      </c>
      <c r="M292" s="11">
        <f>StdO_Customers_Residential!M292+StdO_Customers_Small_Commercial!M292+StdO_Customers_Lighting!M292</f>
        <v>22456.099999999984</v>
      </c>
      <c r="N292" s="11">
        <f>StdO_Customers_Residential!N292+StdO_Customers_Small_Commercial!N292+StdO_Customers_Lighting!N292</f>
        <v>20811.330000000009</v>
      </c>
      <c r="O292" s="11">
        <f>StdO_Customers_Residential!O292+StdO_Customers_Small_Commercial!O292+StdO_Customers_Lighting!O292</f>
        <v>19537.150000000001</v>
      </c>
      <c r="P292" s="11">
        <f>StdO_Customers_Residential!P292+StdO_Customers_Small_Commercial!P292+StdO_Customers_Lighting!P292</f>
        <v>22106.130000000005</v>
      </c>
      <c r="Q292" s="11">
        <f>StdO_Customers_Residential!Q292+StdO_Customers_Small_Commercial!Q292+StdO_Customers_Lighting!Q292</f>
        <v>33902.74</v>
      </c>
      <c r="R292" s="11">
        <f>StdO_Customers_Residential!R292+StdO_Customers_Small_Commercial!R292+StdO_Customers_Lighting!R292</f>
        <v>59747.44</v>
      </c>
      <c r="S292" s="11">
        <f>StdO_Customers_Residential!S292+StdO_Customers_Small_Commercial!S292+StdO_Customers_Lighting!S292</f>
        <v>85181.11</v>
      </c>
      <c r="T292" s="11">
        <f>StdO_Customers_Residential!T292+StdO_Customers_Small_Commercial!T292+StdO_Customers_Lighting!T292</f>
        <v>100932.78</v>
      </c>
      <c r="U292" s="11">
        <f>StdO_Customers_Residential!U292+StdO_Customers_Small_Commercial!U292+StdO_Customers_Lighting!U292</f>
        <v>101505.2</v>
      </c>
      <c r="V292" s="11">
        <f>StdO_Customers_Residential!V292+StdO_Customers_Small_Commercial!V292+StdO_Customers_Lighting!V292</f>
        <v>98953.5</v>
      </c>
      <c r="W292" s="11">
        <f>StdO_Customers_Residential!W292+StdO_Customers_Small_Commercial!W292+StdO_Customers_Lighting!W292</f>
        <v>92177.55</v>
      </c>
      <c r="X292" s="11">
        <f>StdO_Customers_Residential!X292+StdO_Customers_Small_Commercial!X292+StdO_Customers_Lighting!X292</f>
        <v>83645.16</v>
      </c>
      <c r="Y292" s="11">
        <f>StdO_Customers_Residential!Y292+StdO_Customers_Small_Commercial!Y292+StdO_Customers_Lighting!Y292</f>
        <v>74179.97</v>
      </c>
      <c r="Z292" s="11">
        <f>StdO_Customers_Residential!Z292+StdO_Customers_Small_Commercial!Z292+StdO_Customers_Lighting!Z292</f>
        <v>0</v>
      </c>
      <c r="AA292" s="2">
        <f>IFERROR(INDEX('Holiday Schedule'!$D$3:$D$24,MATCH(Total_StdO_Customers!A292,'Holiday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1483210.23</v>
      </c>
      <c r="AE292" s="5">
        <f t="shared" si="35"/>
        <v>1483210.23</v>
      </c>
      <c r="AG292" s="2">
        <f t="shared" si="36"/>
        <v>10</v>
      </c>
      <c r="AH292" s="2">
        <f t="shared" si="37"/>
        <v>2025</v>
      </c>
      <c r="AJ292" s="5">
        <f t="shared" si="38"/>
        <v>101505.2</v>
      </c>
      <c r="AK292" s="2">
        <f t="shared" si="39"/>
        <v>20</v>
      </c>
    </row>
    <row r="293" spans="1:37">
      <c r="A293" s="4">
        <v>45942</v>
      </c>
      <c r="B293" s="11">
        <f>StdO_Customers_Residential!B293+StdO_Customers_Small_Commercial!B293+StdO_Customers_Lighting!B293</f>
        <v>66150.2</v>
      </c>
      <c r="C293" s="11">
        <f>StdO_Customers_Residential!C293+StdO_Customers_Small_Commercial!C293+StdO_Customers_Lighting!C293</f>
        <v>63352.39</v>
      </c>
      <c r="D293" s="11">
        <f>StdO_Customers_Residential!D293+StdO_Customers_Small_Commercial!D293+StdO_Customers_Lighting!D293</f>
        <v>62144.09</v>
      </c>
      <c r="E293" s="11">
        <f>StdO_Customers_Residential!E293+StdO_Customers_Small_Commercial!E293+StdO_Customers_Lighting!E293</f>
        <v>61808.21</v>
      </c>
      <c r="F293" s="11">
        <f>StdO_Customers_Residential!F293+StdO_Customers_Small_Commercial!F293+StdO_Customers_Lighting!F293</f>
        <v>63107.29</v>
      </c>
      <c r="G293" s="11">
        <f>StdO_Customers_Residential!G293+StdO_Customers_Small_Commercial!G293+StdO_Customers_Lighting!G293</f>
        <v>65619.210000000006</v>
      </c>
      <c r="H293" s="11">
        <f>StdO_Customers_Residential!H293+StdO_Customers_Small_Commercial!H293+StdO_Customers_Lighting!H293</f>
        <v>73240.3</v>
      </c>
      <c r="I293" s="11">
        <f>StdO_Customers_Residential!I293+StdO_Customers_Small_Commercial!I293+StdO_Customers_Lighting!I293</f>
        <v>77634.36</v>
      </c>
      <c r="J293" s="11">
        <f>StdO_Customers_Residential!J293+StdO_Customers_Small_Commercial!J293+StdO_Customers_Lighting!J293</f>
        <v>59640.58</v>
      </c>
      <c r="K293" s="11">
        <f>StdO_Customers_Residential!K293+StdO_Customers_Small_Commercial!K293+StdO_Customers_Lighting!K293</f>
        <v>44372.6</v>
      </c>
      <c r="L293" s="11">
        <f>StdO_Customers_Residential!L293+StdO_Customers_Small_Commercial!L293+StdO_Customers_Lighting!L293</f>
        <v>38279.590000000004</v>
      </c>
      <c r="M293" s="11">
        <f>StdO_Customers_Residential!M293+StdO_Customers_Small_Commercial!M293+StdO_Customers_Lighting!M293</f>
        <v>35868.14999999998</v>
      </c>
      <c r="N293" s="11">
        <f>StdO_Customers_Residential!N293+StdO_Customers_Small_Commercial!N293+StdO_Customers_Lighting!N293</f>
        <v>37394.100000000013</v>
      </c>
      <c r="O293" s="11">
        <f>StdO_Customers_Residential!O293+StdO_Customers_Small_Commercial!O293+StdO_Customers_Lighting!O293</f>
        <v>45348.729999999996</v>
      </c>
      <c r="P293" s="11">
        <f>StdO_Customers_Residential!P293+StdO_Customers_Small_Commercial!P293+StdO_Customers_Lighting!P293</f>
        <v>52436.070000000007</v>
      </c>
      <c r="Q293" s="11">
        <f>StdO_Customers_Residential!Q293+StdO_Customers_Small_Commercial!Q293+StdO_Customers_Lighting!Q293</f>
        <v>64139.169999999984</v>
      </c>
      <c r="R293" s="11">
        <f>StdO_Customers_Residential!R293+StdO_Customers_Small_Commercial!R293+StdO_Customers_Lighting!R293</f>
        <v>80212.37</v>
      </c>
      <c r="S293" s="11">
        <f>StdO_Customers_Residential!S293+StdO_Customers_Small_Commercial!S293+StdO_Customers_Lighting!S293</f>
        <v>95651.25</v>
      </c>
      <c r="T293" s="11">
        <f>StdO_Customers_Residential!T293+StdO_Customers_Small_Commercial!T293+StdO_Customers_Lighting!T293</f>
        <v>108959.9</v>
      </c>
      <c r="U293" s="11">
        <f>StdO_Customers_Residential!U293+StdO_Customers_Small_Commercial!U293+StdO_Customers_Lighting!U293</f>
        <v>106187.53</v>
      </c>
      <c r="V293" s="11">
        <f>StdO_Customers_Residential!V293+StdO_Customers_Small_Commercial!V293+StdO_Customers_Lighting!V293</f>
        <v>103784.93</v>
      </c>
      <c r="W293" s="11">
        <f>StdO_Customers_Residential!W293+StdO_Customers_Small_Commercial!W293+StdO_Customers_Lighting!W293</f>
        <v>93468.72</v>
      </c>
      <c r="X293" s="11">
        <f>StdO_Customers_Residential!X293+StdO_Customers_Small_Commercial!X293+StdO_Customers_Lighting!X293</f>
        <v>82895.91</v>
      </c>
      <c r="Y293" s="11">
        <f>StdO_Customers_Residential!Y293+StdO_Customers_Small_Commercial!Y293+StdO_Customers_Lighting!Y293</f>
        <v>72518.48</v>
      </c>
      <c r="Z293" s="11">
        <f>StdO_Customers_Residential!Z293+StdO_Customers_Small_Commercial!Z293+StdO_Customers_Lighting!Z293</f>
        <v>0</v>
      </c>
      <c r="AA293" s="2">
        <f>IFERROR(INDEX('Holiday Schedule'!$D$3:$D$24,MATCH(Total_StdO_Customers!A293,'Holiday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1654214.1299999994</v>
      </c>
      <c r="AE293" s="5">
        <f t="shared" si="35"/>
        <v>1654214.1299999994</v>
      </c>
      <c r="AG293" s="2">
        <f t="shared" si="36"/>
        <v>10</v>
      </c>
      <c r="AH293" s="2">
        <f t="shared" si="37"/>
        <v>2025</v>
      </c>
      <c r="AJ293" s="5">
        <f t="shared" si="38"/>
        <v>108959.9</v>
      </c>
      <c r="AK293" s="2">
        <f t="shared" si="39"/>
        <v>19</v>
      </c>
    </row>
    <row r="294" spans="1:37">
      <c r="A294" s="4">
        <v>45943</v>
      </c>
      <c r="B294" s="11">
        <f>StdO_Customers_Residential!B294+StdO_Customers_Small_Commercial!B294+StdO_Customers_Lighting!B294</f>
        <v>65945.240000000005</v>
      </c>
      <c r="C294" s="11">
        <f>StdO_Customers_Residential!C294+StdO_Customers_Small_Commercial!C294+StdO_Customers_Lighting!C294</f>
        <v>61849.54</v>
      </c>
      <c r="D294" s="11">
        <f>StdO_Customers_Residential!D294+StdO_Customers_Small_Commercial!D294+StdO_Customers_Lighting!D294</f>
        <v>59560.850000000006</v>
      </c>
      <c r="E294" s="11">
        <f>StdO_Customers_Residential!E294+StdO_Customers_Small_Commercial!E294+StdO_Customers_Lighting!E294</f>
        <v>59439.21</v>
      </c>
      <c r="F294" s="11">
        <f>StdO_Customers_Residential!F294+StdO_Customers_Small_Commercial!F294+StdO_Customers_Lighting!F294</f>
        <v>62513.41</v>
      </c>
      <c r="G294" s="11">
        <f>StdO_Customers_Residential!G294+StdO_Customers_Small_Commercial!G294+StdO_Customers_Lighting!G294</f>
        <v>67781.929999999993</v>
      </c>
      <c r="H294" s="11">
        <f>StdO_Customers_Residential!H294+StdO_Customers_Small_Commercial!H294+StdO_Customers_Lighting!H294</f>
        <v>78007.179999999993</v>
      </c>
      <c r="I294" s="11">
        <f>StdO_Customers_Residential!I294+StdO_Customers_Small_Commercial!I294+StdO_Customers_Lighting!I294</f>
        <v>88662.81</v>
      </c>
      <c r="J294" s="11">
        <f>StdO_Customers_Residential!J294+StdO_Customers_Small_Commercial!J294+StdO_Customers_Lighting!J294</f>
        <v>84534.21</v>
      </c>
      <c r="K294" s="11">
        <f>StdO_Customers_Residential!K294+StdO_Customers_Small_Commercial!K294+StdO_Customers_Lighting!K294</f>
        <v>73328.86</v>
      </c>
      <c r="L294" s="11">
        <f>StdO_Customers_Residential!L294+StdO_Customers_Small_Commercial!L294+StdO_Customers_Lighting!L294</f>
        <v>71542.280000000013</v>
      </c>
      <c r="M294" s="11">
        <f>StdO_Customers_Residential!M294+StdO_Customers_Small_Commercial!M294+StdO_Customers_Lighting!M294</f>
        <v>65452.799999999959</v>
      </c>
      <c r="N294" s="11">
        <f>StdO_Customers_Residential!N294+StdO_Customers_Small_Commercial!N294+StdO_Customers_Lighting!N294</f>
        <v>61312.180000000022</v>
      </c>
      <c r="O294" s="11">
        <f>StdO_Customers_Residential!O294+StdO_Customers_Small_Commercial!O294+StdO_Customers_Lighting!O294</f>
        <v>65498.739999999991</v>
      </c>
      <c r="P294" s="11">
        <f>StdO_Customers_Residential!P294+StdO_Customers_Small_Commercial!P294+StdO_Customers_Lighting!P294</f>
        <v>68142.34</v>
      </c>
      <c r="Q294" s="11">
        <f>StdO_Customers_Residential!Q294+StdO_Customers_Small_Commercial!Q294+StdO_Customers_Lighting!Q294</f>
        <v>72761.45</v>
      </c>
      <c r="R294" s="11">
        <f>StdO_Customers_Residential!R294+StdO_Customers_Small_Commercial!R294+StdO_Customers_Lighting!R294</f>
        <v>84229.4</v>
      </c>
      <c r="S294" s="11">
        <f>StdO_Customers_Residential!S294+StdO_Customers_Small_Commercial!S294+StdO_Customers_Lighting!S294</f>
        <v>98046.98</v>
      </c>
      <c r="T294" s="11">
        <f>StdO_Customers_Residential!T294+StdO_Customers_Small_Commercial!T294+StdO_Customers_Lighting!T294</f>
        <v>110708.85</v>
      </c>
      <c r="U294" s="11">
        <f>StdO_Customers_Residential!U294+StdO_Customers_Small_Commercial!U294+StdO_Customers_Lighting!U294</f>
        <v>109152.5</v>
      </c>
      <c r="V294" s="11">
        <f>StdO_Customers_Residential!V294+StdO_Customers_Small_Commercial!V294+StdO_Customers_Lighting!V294</f>
        <v>104491.84</v>
      </c>
      <c r="W294" s="11">
        <f>StdO_Customers_Residential!W294+StdO_Customers_Small_Commercial!W294+StdO_Customers_Lighting!W294</f>
        <v>95199.09</v>
      </c>
      <c r="X294" s="11">
        <f>StdO_Customers_Residential!X294+StdO_Customers_Small_Commercial!X294+StdO_Customers_Lighting!X294</f>
        <v>83495.86</v>
      </c>
      <c r="Y294" s="11">
        <f>StdO_Customers_Residential!Y294+StdO_Customers_Small_Commercial!Y294+StdO_Customers_Lighting!Y294</f>
        <v>72961.52</v>
      </c>
      <c r="Z294" s="11">
        <f>StdO_Customers_Residential!Z294+StdO_Customers_Small_Commercial!Z294+StdO_Customers_Lighting!Z294</f>
        <v>0</v>
      </c>
      <c r="AA294" s="2">
        <f>IFERROR(INDEX('Holiday Schedule'!$D$3:$D$24,MATCH(Total_StdO_Customers!A294,'Holiday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1864619.07</v>
      </c>
      <c r="AE294" s="5">
        <f t="shared" si="35"/>
        <v>1864619.07</v>
      </c>
      <c r="AG294" s="2">
        <f t="shared" si="36"/>
        <v>10</v>
      </c>
      <c r="AH294" s="2">
        <f t="shared" si="37"/>
        <v>2025</v>
      </c>
      <c r="AJ294" s="5">
        <f t="shared" si="38"/>
        <v>110708.85</v>
      </c>
      <c r="AK294" s="2">
        <f t="shared" si="39"/>
        <v>19</v>
      </c>
    </row>
    <row r="295" spans="1:37">
      <c r="A295" s="4">
        <v>45944</v>
      </c>
      <c r="B295" s="11">
        <f>StdO_Customers_Residential!B295+StdO_Customers_Small_Commercial!B295+StdO_Customers_Lighting!B295</f>
        <v>64995.48</v>
      </c>
      <c r="C295" s="11">
        <f>StdO_Customers_Residential!C295+StdO_Customers_Small_Commercial!C295+StdO_Customers_Lighting!C295</f>
        <v>62023.86</v>
      </c>
      <c r="D295" s="11">
        <f>StdO_Customers_Residential!D295+StdO_Customers_Small_Commercial!D295+StdO_Customers_Lighting!D295</f>
        <v>59441.55</v>
      </c>
      <c r="E295" s="11">
        <f>StdO_Customers_Residential!E295+StdO_Customers_Small_Commercial!E295+StdO_Customers_Lighting!E295</f>
        <v>59217</v>
      </c>
      <c r="F295" s="11">
        <f>StdO_Customers_Residential!F295+StdO_Customers_Small_Commercial!F295+StdO_Customers_Lighting!F295</f>
        <v>62583.9</v>
      </c>
      <c r="G295" s="11">
        <f>StdO_Customers_Residential!G295+StdO_Customers_Small_Commercial!G295+StdO_Customers_Lighting!G295</f>
        <v>68765.649999999994</v>
      </c>
      <c r="H295" s="11">
        <f>StdO_Customers_Residential!H295+StdO_Customers_Small_Commercial!H295+StdO_Customers_Lighting!H295</f>
        <v>81200.44</v>
      </c>
      <c r="I295" s="11">
        <f>StdO_Customers_Residential!I295+StdO_Customers_Small_Commercial!I295+StdO_Customers_Lighting!I295</f>
        <v>90027.96</v>
      </c>
      <c r="J295" s="11">
        <f>StdO_Customers_Residential!J295+StdO_Customers_Small_Commercial!J295+StdO_Customers_Lighting!J295</f>
        <v>79525.97</v>
      </c>
      <c r="K295" s="11">
        <f>StdO_Customers_Residential!K295+StdO_Customers_Small_Commercial!K295+StdO_Customers_Lighting!K295</f>
        <v>67244.2</v>
      </c>
      <c r="L295" s="11">
        <f>StdO_Customers_Residential!L295+StdO_Customers_Small_Commercial!L295+StdO_Customers_Lighting!L295</f>
        <v>54945.620000000017</v>
      </c>
      <c r="M295" s="11">
        <f>StdO_Customers_Residential!M295+StdO_Customers_Small_Commercial!M295+StdO_Customers_Lighting!M295</f>
        <v>45568.619999999974</v>
      </c>
      <c r="N295" s="11">
        <f>StdO_Customers_Residential!N295+StdO_Customers_Small_Commercial!N295+StdO_Customers_Lighting!N295</f>
        <v>44908.280000000013</v>
      </c>
      <c r="O295" s="11">
        <f>StdO_Customers_Residential!O295+StdO_Customers_Small_Commercial!O295+StdO_Customers_Lighting!O295</f>
        <v>54038.14</v>
      </c>
      <c r="P295" s="11">
        <f>StdO_Customers_Residential!P295+StdO_Customers_Small_Commercial!P295+StdO_Customers_Lighting!P295</f>
        <v>61666.820000000007</v>
      </c>
      <c r="Q295" s="11">
        <f>StdO_Customers_Residential!Q295+StdO_Customers_Small_Commercial!Q295+StdO_Customers_Lighting!Q295</f>
        <v>70126.149999999994</v>
      </c>
      <c r="R295" s="11">
        <f>StdO_Customers_Residential!R295+StdO_Customers_Small_Commercial!R295+StdO_Customers_Lighting!R295</f>
        <v>80710.55</v>
      </c>
      <c r="S295" s="11">
        <f>StdO_Customers_Residential!S295+StdO_Customers_Small_Commercial!S295+StdO_Customers_Lighting!S295</f>
        <v>94219.63</v>
      </c>
      <c r="T295" s="11">
        <f>StdO_Customers_Residential!T295+StdO_Customers_Small_Commercial!T295+StdO_Customers_Lighting!T295</f>
        <v>104717.85</v>
      </c>
      <c r="U295" s="11">
        <f>StdO_Customers_Residential!U295+StdO_Customers_Small_Commercial!U295+StdO_Customers_Lighting!U295</f>
        <v>106149.33</v>
      </c>
      <c r="V295" s="11">
        <f>StdO_Customers_Residential!V295+StdO_Customers_Small_Commercial!V295+StdO_Customers_Lighting!V295</f>
        <v>100168.28</v>
      </c>
      <c r="W295" s="11">
        <f>StdO_Customers_Residential!W295+StdO_Customers_Small_Commercial!W295+StdO_Customers_Lighting!W295</f>
        <v>91641.95</v>
      </c>
      <c r="X295" s="11">
        <f>StdO_Customers_Residential!X295+StdO_Customers_Small_Commercial!X295+StdO_Customers_Lighting!X295</f>
        <v>80434.63</v>
      </c>
      <c r="Y295" s="11">
        <f>StdO_Customers_Residential!Y295+StdO_Customers_Small_Commercial!Y295+StdO_Customers_Lighting!Y295</f>
        <v>70342.95</v>
      </c>
      <c r="Z295" s="11">
        <f>StdO_Customers_Residential!Z295+StdO_Customers_Small_Commercial!Z295+StdO_Customers_Lighting!Z295</f>
        <v>0</v>
      </c>
      <c r="AA295" s="2">
        <f>IFERROR(INDEX('Holiday Schedule'!$D$3:$D$24,MATCH(Total_StdO_Customers!A295,'Holiday Schedule'!$C$3:$C$24,0)),0)</f>
        <v>0</v>
      </c>
      <c r="AB295" s="2">
        <f t="shared" si="32"/>
        <v>3</v>
      </c>
      <c r="AC295" s="2">
        <f t="shared" si="33"/>
        <v>1226093.98</v>
      </c>
      <c r="AD295" s="5">
        <f t="shared" si="34"/>
        <v>528570.82999999984</v>
      </c>
      <c r="AE295" s="5">
        <f t="shared" si="35"/>
        <v>1754664.8099999998</v>
      </c>
      <c r="AG295" s="2">
        <f t="shared" si="36"/>
        <v>10</v>
      </c>
      <c r="AH295" s="2">
        <f t="shared" si="37"/>
        <v>2025</v>
      </c>
      <c r="AJ295" s="5">
        <f t="shared" si="38"/>
        <v>106149.33</v>
      </c>
      <c r="AK295" s="2">
        <f t="shared" si="39"/>
        <v>20</v>
      </c>
    </row>
    <row r="296" spans="1:37">
      <c r="A296" s="4">
        <v>45945</v>
      </c>
      <c r="B296" s="11">
        <f>StdO_Customers_Residential!B296+StdO_Customers_Small_Commercial!B296+StdO_Customers_Lighting!B296</f>
        <v>63024.33</v>
      </c>
      <c r="C296" s="11">
        <f>StdO_Customers_Residential!C296+StdO_Customers_Small_Commercial!C296+StdO_Customers_Lighting!C296</f>
        <v>59353.83</v>
      </c>
      <c r="D296" s="11">
        <f>StdO_Customers_Residential!D296+StdO_Customers_Small_Commercial!D296+StdO_Customers_Lighting!D296</f>
        <v>58381.85</v>
      </c>
      <c r="E296" s="11">
        <f>StdO_Customers_Residential!E296+StdO_Customers_Small_Commercial!E296+StdO_Customers_Lighting!E296</f>
        <v>58389.01</v>
      </c>
      <c r="F296" s="11">
        <f>StdO_Customers_Residential!F296+StdO_Customers_Small_Commercial!F296+StdO_Customers_Lighting!F296</f>
        <v>61725.93</v>
      </c>
      <c r="G296" s="11">
        <f>StdO_Customers_Residential!G296+StdO_Customers_Small_Commercial!G296+StdO_Customers_Lighting!G296</f>
        <v>69415.100000000006</v>
      </c>
      <c r="H296" s="11">
        <f>StdO_Customers_Residential!H296+StdO_Customers_Small_Commercial!H296+StdO_Customers_Lighting!H296</f>
        <v>82332.170000000013</v>
      </c>
      <c r="I296" s="11">
        <f>StdO_Customers_Residential!I296+StdO_Customers_Small_Commercial!I296+StdO_Customers_Lighting!I296</f>
        <v>88609.84</v>
      </c>
      <c r="J296" s="11">
        <f>StdO_Customers_Residential!J296+StdO_Customers_Small_Commercial!J296+StdO_Customers_Lighting!J296</f>
        <v>79251.31</v>
      </c>
      <c r="K296" s="11">
        <f>StdO_Customers_Residential!K296+StdO_Customers_Small_Commercial!K296+StdO_Customers_Lighting!K296</f>
        <v>61970.97</v>
      </c>
      <c r="L296" s="11">
        <f>StdO_Customers_Residential!L296+StdO_Customers_Small_Commercial!L296+StdO_Customers_Lighting!L296</f>
        <v>60147.010000000017</v>
      </c>
      <c r="M296" s="11">
        <f>StdO_Customers_Residential!M296+StdO_Customers_Small_Commercial!M296+StdO_Customers_Lighting!M296</f>
        <v>64813.459999999948</v>
      </c>
      <c r="N296" s="11">
        <f>StdO_Customers_Residential!N296+StdO_Customers_Small_Commercial!N296+StdO_Customers_Lighting!N296</f>
        <v>65595.49000000002</v>
      </c>
      <c r="O296" s="11">
        <f>StdO_Customers_Residential!O296+StdO_Customers_Small_Commercial!O296+StdO_Customers_Lighting!O296</f>
        <v>61639.739999999991</v>
      </c>
      <c r="P296" s="11">
        <f>StdO_Customers_Residential!P296+StdO_Customers_Small_Commercial!P296+StdO_Customers_Lighting!P296</f>
        <v>62276.150000000009</v>
      </c>
      <c r="Q296" s="11">
        <f>StdO_Customers_Residential!Q296+StdO_Customers_Small_Commercial!Q296+StdO_Customers_Lighting!Q296</f>
        <v>67409.53</v>
      </c>
      <c r="R296" s="11">
        <f>StdO_Customers_Residential!R296+StdO_Customers_Small_Commercial!R296+StdO_Customers_Lighting!R296</f>
        <v>77525.240000000005</v>
      </c>
      <c r="S296" s="11">
        <f>StdO_Customers_Residential!S296+StdO_Customers_Small_Commercial!S296+StdO_Customers_Lighting!S296</f>
        <v>94688.13</v>
      </c>
      <c r="T296" s="11">
        <f>StdO_Customers_Residential!T296+StdO_Customers_Small_Commercial!T296+StdO_Customers_Lighting!T296</f>
        <v>108052.09</v>
      </c>
      <c r="U296" s="11">
        <f>StdO_Customers_Residential!U296+StdO_Customers_Small_Commercial!U296+StdO_Customers_Lighting!U296</f>
        <v>108282.04</v>
      </c>
      <c r="V296" s="11">
        <f>StdO_Customers_Residential!V296+StdO_Customers_Small_Commercial!V296+StdO_Customers_Lighting!V296</f>
        <v>104200.71</v>
      </c>
      <c r="W296" s="11">
        <f>StdO_Customers_Residential!W296+StdO_Customers_Small_Commercial!W296+StdO_Customers_Lighting!W296</f>
        <v>95843.32</v>
      </c>
      <c r="X296" s="11">
        <f>StdO_Customers_Residential!X296+StdO_Customers_Small_Commercial!X296+StdO_Customers_Lighting!X296</f>
        <v>84290.53</v>
      </c>
      <c r="Y296" s="11">
        <f>StdO_Customers_Residential!Y296+StdO_Customers_Small_Commercial!Y296+StdO_Customers_Lighting!Y296</f>
        <v>73037.63</v>
      </c>
      <c r="Z296" s="11">
        <f>StdO_Customers_Residential!Z296+StdO_Customers_Small_Commercial!Z296+StdO_Customers_Lighting!Z296</f>
        <v>0</v>
      </c>
      <c r="AA296" s="2">
        <f>IFERROR(INDEX('Holiday Schedule'!$D$3:$D$24,MATCH(Total_StdO_Customers!A296,'Holiday Schedule'!$C$3:$C$24,0)),0)</f>
        <v>0</v>
      </c>
      <c r="AB296" s="2">
        <f t="shared" si="32"/>
        <v>4</v>
      </c>
      <c r="AC296" s="2">
        <f t="shared" si="33"/>
        <v>1284595.56</v>
      </c>
      <c r="AD296" s="5">
        <f t="shared" si="34"/>
        <v>525659.85000000009</v>
      </c>
      <c r="AE296" s="5">
        <f t="shared" si="35"/>
        <v>1810255.4100000001</v>
      </c>
      <c r="AG296" s="2">
        <f t="shared" si="36"/>
        <v>10</v>
      </c>
      <c r="AH296" s="2">
        <f t="shared" si="37"/>
        <v>2025</v>
      </c>
      <c r="AJ296" s="5">
        <f t="shared" si="38"/>
        <v>108282.04</v>
      </c>
      <c r="AK296" s="2">
        <f t="shared" si="39"/>
        <v>20</v>
      </c>
    </row>
    <row r="297" spans="1:37">
      <c r="A297" s="4">
        <v>45946</v>
      </c>
      <c r="B297" s="11">
        <f>StdO_Customers_Residential!B297+StdO_Customers_Small_Commercial!B297+StdO_Customers_Lighting!B297</f>
        <v>68062.97</v>
      </c>
      <c r="C297" s="11">
        <f>StdO_Customers_Residential!C297+StdO_Customers_Small_Commercial!C297+StdO_Customers_Lighting!C297</f>
        <v>64315.87999999999</v>
      </c>
      <c r="D297" s="11">
        <f>StdO_Customers_Residential!D297+StdO_Customers_Small_Commercial!D297+StdO_Customers_Lighting!D297</f>
        <v>61869.65</v>
      </c>
      <c r="E297" s="11">
        <f>StdO_Customers_Residential!E297+StdO_Customers_Small_Commercial!E297+StdO_Customers_Lighting!E297</f>
        <v>61905.43</v>
      </c>
      <c r="F297" s="11">
        <f>StdO_Customers_Residential!F297+StdO_Customers_Small_Commercial!F297+StdO_Customers_Lighting!F297</f>
        <v>64637.100000000006</v>
      </c>
      <c r="G297" s="11">
        <f>StdO_Customers_Residential!G297+StdO_Customers_Small_Commercial!G297+StdO_Customers_Lighting!G297</f>
        <v>72581.8</v>
      </c>
      <c r="H297" s="11">
        <f>StdO_Customers_Residential!H297+StdO_Customers_Small_Commercial!H297+StdO_Customers_Lighting!H297</f>
        <v>86357.54</v>
      </c>
      <c r="I297" s="11">
        <f>StdO_Customers_Residential!I297+StdO_Customers_Small_Commercial!I297+StdO_Customers_Lighting!I297</f>
        <v>98152.39</v>
      </c>
      <c r="J297" s="11">
        <f>StdO_Customers_Residential!J297+StdO_Customers_Small_Commercial!J297+StdO_Customers_Lighting!J297</f>
        <v>98177.26</v>
      </c>
      <c r="K297" s="11">
        <f>StdO_Customers_Residential!K297+StdO_Customers_Small_Commercial!K297+StdO_Customers_Lighting!K297</f>
        <v>92727.94</v>
      </c>
      <c r="L297" s="11">
        <f>StdO_Customers_Residential!L297+StdO_Customers_Small_Commercial!L297+StdO_Customers_Lighting!L297</f>
        <v>91035.380000000034</v>
      </c>
      <c r="M297" s="11">
        <f>StdO_Customers_Residential!M297+StdO_Customers_Small_Commercial!M297+StdO_Customers_Lighting!M297</f>
        <v>84552.439999999944</v>
      </c>
      <c r="N297" s="11">
        <f>StdO_Customers_Residential!N297+StdO_Customers_Small_Commercial!N297+StdO_Customers_Lighting!N297</f>
        <v>84158.450000000026</v>
      </c>
      <c r="O297" s="11">
        <f>StdO_Customers_Residential!O297+StdO_Customers_Small_Commercial!O297+StdO_Customers_Lighting!O297</f>
        <v>85036.77</v>
      </c>
      <c r="P297" s="11">
        <f>StdO_Customers_Residential!P297+StdO_Customers_Small_Commercial!P297+StdO_Customers_Lighting!P297</f>
        <v>84905.050000000017</v>
      </c>
      <c r="Q297" s="11">
        <f>StdO_Customers_Residential!Q297+StdO_Customers_Small_Commercial!Q297+StdO_Customers_Lighting!Q297</f>
        <v>87098.75999999998</v>
      </c>
      <c r="R297" s="11">
        <f>StdO_Customers_Residential!R297+StdO_Customers_Small_Commercial!R297+StdO_Customers_Lighting!R297</f>
        <v>94135.03</v>
      </c>
      <c r="S297" s="11">
        <f>StdO_Customers_Residential!S297+StdO_Customers_Small_Commercial!S297+StdO_Customers_Lighting!S297</f>
        <v>104380.81</v>
      </c>
      <c r="T297" s="11">
        <f>StdO_Customers_Residential!T297+StdO_Customers_Small_Commercial!T297+StdO_Customers_Lighting!T297</f>
        <v>116155.57</v>
      </c>
      <c r="U297" s="11">
        <f>StdO_Customers_Residential!U297+StdO_Customers_Small_Commercial!U297+StdO_Customers_Lighting!U297</f>
        <v>115711.58</v>
      </c>
      <c r="V297" s="11">
        <f>StdO_Customers_Residential!V297+StdO_Customers_Small_Commercial!V297+StdO_Customers_Lighting!V297</f>
        <v>110399.15</v>
      </c>
      <c r="W297" s="11">
        <f>StdO_Customers_Residential!W297+StdO_Customers_Small_Commercial!W297+StdO_Customers_Lighting!W297</f>
        <v>101308.3</v>
      </c>
      <c r="X297" s="11">
        <f>StdO_Customers_Residential!X297+StdO_Customers_Small_Commercial!X297+StdO_Customers_Lighting!X297</f>
        <v>89067.87</v>
      </c>
      <c r="Y297" s="11">
        <f>StdO_Customers_Residential!Y297+StdO_Customers_Small_Commercial!Y297+StdO_Customers_Lighting!Y297</f>
        <v>78473.06</v>
      </c>
      <c r="Z297" s="11">
        <f>StdO_Customers_Residential!Z297+StdO_Customers_Small_Commercial!Z297+StdO_Customers_Lighting!Z297</f>
        <v>0</v>
      </c>
      <c r="AA297" s="2">
        <f>IFERROR(INDEX('Holiday Schedule'!$D$3:$D$24,MATCH(Total_StdO_Customers!A297,'Holiday Schedule'!$C$3:$C$24,0)),0)</f>
        <v>0</v>
      </c>
      <c r="AB297" s="2">
        <f t="shared" si="32"/>
        <v>5</v>
      </c>
      <c r="AC297" s="2">
        <f t="shared" si="33"/>
        <v>1537002.75</v>
      </c>
      <c r="AD297" s="5">
        <f t="shared" si="34"/>
        <v>558203.43000000017</v>
      </c>
      <c r="AE297" s="5">
        <f t="shared" si="35"/>
        <v>2095206.1800000002</v>
      </c>
      <c r="AG297" s="2">
        <f t="shared" si="36"/>
        <v>10</v>
      </c>
      <c r="AH297" s="2">
        <f t="shared" si="37"/>
        <v>2025</v>
      </c>
      <c r="AJ297" s="5">
        <f t="shared" si="38"/>
        <v>116155.57</v>
      </c>
      <c r="AK297" s="2">
        <f t="shared" si="39"/>
        <v>19</v>
      </c>
    </row>
    <row r="298" spans="1:37">
      <c r="A298" s="4">
        <v>45947</v>
      </c>
      <c r="B298" s="11">
        <f>StdO_Customers_Residential!B298+StdO_Customers_Small_Commercial!B298+StdO_Customers_Lighting!B298</f>
        <v>69826.67</v>
      </c>
      <c r="C298" s="11">
        <f>StdO_Customers_Residential!C298+StdO_Customers_Small_Commercial!C298+StdO_Customers_Lighting!C298</f>
        <v>66628.160000000003</v>
      </c>
      <c r="D298" s="11">
        <f>StdO_Customers_Residential!D298+StdO_Customers_Small_Commercial!D298+StdO_Customers_Lighting!D298</f>
        <v>64472.61</v>
      </c>
      <c r="E298" s="11">
        <f>StdO_Customers_Residential!E298+StdO_Customers_Small_Commercial!E298+StdO_Customers_Lighting!E298</f>
        <v>63575.18</v>
      </c>
      <c r="F298" s="11">
        <f>StdO_Customers_Residential!F298+StdO_Customers_Small_Commercial!F298+StdO_Customers_Lighting!F298</f>
        <v>65396.58</v>
      </c>
      <c r="G298" s="11">
        <f>StdO_Customers_Residential!G298+StdO_Customers_Small_Commercial!G298+StdO_Customers_Lighting!G298</f>
        <v>74325.89</v>
      </c>
      <c r="H298" s="11">
        <f>StdO_Customers_Residential!H298+StdO_Customers_Small_Commercial!H298+StdO_Customers_Lighting!H298</f>
        <v>87516.6</v>
      </c>
      <c r="I298" s="11">
        <f>StdO_Customers_Residential!I298+StdO_Customers_Small_Commercial!I298+StdO_Customers_Lighting!I298</f>
        <v>94612.86</v>
      </c>
      <c r="J298" s="11">
        <f>StdO_Customers_Residential!J298+StdO_Customers_Small_Commercial!J298+StdO_Customers_Lighting!J298</f>
        <v>82519.45</v>
      </c>
      <c r="K298" s="11">
        <f>StdO_Customers_Residential!K298+StdO_Customers_Small_Commercial!K298+StdO_Customers_Lighting!K298</f>
        <v>65404.6</v>
      </c>
      <c r="L298" s="11">
        <f>StdO_Customers_Residential!L298+StdO_Customers_Small_Commercial!L298+StdO_Customers_Lighting!L298</f>
        <v>51383.250000000015</v>
      </c>
      <c r="M298" s="11">
        <f>StdO_Customers_Residential!M298+StdO_Customers_Small_Commercial!M298+StdO_Customers_Lighting!M298</f>
        <v>45286.929999999971</v>
      </c>
      <c r="N298" s="11">
        <f>StdO_Customers_Residential!N298+StdO_Customers_Small_Commercial!N298+StdO_Customers_Lighting!N298</f>
        <v>38580.610000000015</v>
      </c>
      <c r="O298" s="11">
        <f>StdO_Customers_Residential!O298+StdO_Customers_Small_Commercial!O298+StdO_Customers_Lighting!O298</f>
        <v>39773.349999999991</v>
      </c>
      <c r="P298" s="11">
        <f>StdO_Customers_Residential!P298+StdO_Customers_Small_Commercial!P298+StdO_Customers_Lighting!P298</f>
        <v>46216.410000000011</v>
      </c>
      <c r="Q298" s="11">
        <f>StdO_Customers_Residential!Q298+StdO_Customers_Small_Commercial!Q298+StdO_Customers_Lighting!Q298</f>
        <v>55790.53</v>
      </c>
      <c r="R298" s="11">
        <f>StdO_Customers_Residential!R298+StdO_Customers_Small_Commercial!R298+StdO_Customers_Lighting!R298</f>
        <v>73525.39</v>
      </c>
      <c r="S298" s="11">
        <f>StdO_Customers_Residential!S298+StdO_Customers_Small_Commercial!S298+StdO_Customers_Lighting!S298</f>
        <v>92392.17</v>
      </c>
      <c r="T298" s="11">
        <f>StdO_Customers_Residential!T298+StdO_Customers_Small_Commercial!T298+StdO_Customers_Lighting!T298</f>
        <v>104637.32</v>
      </c>
      <c r="U298" s="11">
        <f>StdO_Customers_Residential!U298+StdO_Customers_Small_Commercial!U298+StdO_Customers_Lighting!U298</f>
        <v>105818.1</v>
      </c>
      <c r="V298" s="11">
        <f>StdO_Customers_Residential!V298+StdO_Customers_Small_Commercial!V298+StdO_Customers_Lighting!V298</f>
        <v>104093.97</v>
      </c>
      <c r="W298" s="11">
        <f>StdO_Customers_Residential!W298+StdO_Customers_Small_Commercial!W298+StdO_Customers_Lighting!W298</f>
        <v>97526.720000000001</v>
      </c>
      <c r="X298" s="11">
        <f>StdO_Customers_Residential!X298+StdO_Customers_Small_Commercial!X298+StdO_Customers_Lighting!X298</f>
        <v>85388.32</v>
      </c>
      <c r="Y298" s="11">
        <f>StdO_Customers_Residential!Y298+StdO_Customers_Small_Commercial!Y298+StdO_Customers_Lighting!Y298</f>
        <v>76886.27</v>
      </c>
      <c r="Z298" s="11">
        <f>StdO_Customers_Residential!Z298+StdO_Customers_Small_Commercial!Z298+StdO_Customers_Lighting!Z298</f>
        <v>0</v>
      </c>
      <c r="AA298" s="2">
        <f>IFERROR(INDEX('Holiday Schedule'!$D$3:$D$24,MATCH(Total_StdO_Customers!A298,'Holiday Schedule'!$C$3:$C$24,0)),0)</f>
        <v>0</v>
      </c>
      <c r="AB298" s="2">
        <f t="shared" si="32"/>
        <v>6</v>
      </c>
      <c r="AC298" s="2">
        <f t="shared" si="33"/>
        <v>1182949.9800000002</v>
      </c>
      <c r="AD298" s="5">
        <f t="shared" si="34"/>
        <v>568627.95999999973</v>
      </c>
      <c r="AE298" s="5">
        <f t="shared" si="35"/>
        <v>1751577.94</v>
      </c>
      <c r="AG298" s="2">
        <f t="shared" si="36"/>
        <v>10</v>
      </c>
      <c r="AH298" s="2">
        <f t="shared" si="37"/>
        <v>2025</v>
      </c>
      <c r="AJ298" s="5">
        <f t="shared" si="38"/>
        <v>105818.1</v>
      </c>
      <c r="AK298" s="2">
        <f t="shared" si="39"/>
        <v>20</v>
      </c>
    </row>
    <row r="299" spans="1:37">
      <c r="A299" s="4">
        <v>45948</v>
      </c>
      <c r="B299" s="11">
        <f>StdO_Customers_Residential!B299+StdO_Customers_Small_Commercial!B299+StdO_Customers_Lighting!B299</f>
        <v>68982.09</v>
      </c>
      <c r="C299" s="11">
        <f>StdO_Customers_Residential!C299+StdO_Customers_Small_Commercial!C299+StdO_Customers_Lighting!C299</f>
        <v>66368.25</v>
      </c>
      <c r="D299" s="11">
        <f>StdO_Customers_Residential!D299+StdO_Customers_Small_Commercial!D299+StdO_Customers_Lighting!D299</f>
        <v>63761.53</v>
      </c>
      <c r="E299" s="11">
        <f>StdO_Customers_Residential!E299+StdO_Customers_Small_Commercial!E299+StdO_Customers_Lighting!E299</f>
        <v>63061.15</v>
      </c>
      <c r="F299" s="11">
        <f>StdO_Customers_Residential!F299+StdO_Customers_Small_Commercial!F299+StdO_Customers_Lighting!F299</f>
        <v>64785.51999999999</v>
      </c>
      <c r="G299" s="11">
        <f>StdO_Customers_Residential!G299+StdO_Customers_Small_Commercial!G299+StdO_Customers_Lighting!G299</f>
        <v>67990.37</v>
      </c>
      <c r="H299" s="11">
        <f>StdO_Customers_Residential!H299+StdO_Customers_Small_Commercial!H299+StdO_Customers_Lighting!H299</f>
        <v>77043.33</v>
      </c>
      <c r="I299" s="11">
        <f>StdO_Customers_Residential!I299+StdO_Customers_Small_Commercial!I299+StdO_Customers_Lighting!I299</f>
        <v>84014.5</v>
      </c>
      <c r="J299" s="11">
        <f>StdO_Customers_Residential!J299+StdO_Customers_Small_Commercial!J299+StdO_Customers_Lighting!J299</f>
        <v>68292.95</v>
      </c>
      <c r="K299" s="11">
        <f>StdO_Customers_Residential!K299+StdO_Customers_Small_Commercial!K299+StdO_Customers_Lighting!K299</f>
        <v>48552.7</v>
      </c>
      <c r="L299" s="11">
        <f>StdO_Customers_Residential!L299+StdO_Customers_Small_Commercial!L299+StdO_Customers_Lighting!L299</f>
        <v>40919.010000000009</v>
      </c>
      <c r="M299" s="11">
        <f>StdO_Customers_Residential!M299+StdO_Customers_Small_Commercial!M299+StdO_Customers_Lighting!M299</f>
        <v>32411.279999999981</v>
      </c>
      <c r="N299" s="11">
        <f>StdO_Customers_Residential!N299+StdO_Customers_Small_Commercial!N299+StdO_Customers_Lighting!N299</f>
        <v>25824.920000000006</v>
      </c>
      <c r="O299" s="11">
        <f>StdO_Customers_Residential!O299+StdO_Customers_Small_Commercial!O299+StdO_Customers_Lighting!O299</f>
        <v>22322.62</v>
      </c>
      <c r="P299" s="11">
        <f>StdO_Customers_Residential!P299+StdO_Customers_Small_Commercial!P299+StdO_Customers_Lighting!P299</f>
        <v>25656.570000000003</v>
      </c>
      <c r="Q299" s="11">
        <f>StdO_Customers_Residential!Q299+StdO_Customers_Small_Commercial!Q299+StdO_Customers_Lighting!Q299</f>
        <v>38738.870000000003</v>
      </c>
      <c r="R299" s="11">
        <f>StdO_Customers_Residential!R299+StdO_Customers_Small_Commercial!R299+StdO_Customers_Lighting!R299</f>
        <v>66376.3</v>
      </c>
      <c r="S299" s="11">
        <f>StdO_Customers_Residential!S299+StdO_Customers_Small_Commercial!S299+StdO_Customers_Lighting!S299</f>
        <v>89842.92</v>
      </c>
      <c r="T299" s="11">
        <f>StdO_Customers_Residential!T299+StdO_Customers_Small_Commercial!T299+StdO_Customers_Lighting!T299</f>
        <v>102311.87</v>
      </c>
      <c r="U299" s="11">
        <f>StdO_Customers_Residential!U299+StdO_Customers_Small_Commercial!U299+StdO_Customers_Lighting!U299</f>
        <v>104083.48</v>
      </c>
      <c r="V299" s="11">
        <f>StdO_Customers_Residential!V299+StdO_Customers_Small_Commercial!V299+StdO_Customers_Lighting!V299</f>
        <v>102092.59</v>
      </c>
      <c r="W299" s="11">
        <f>StdO_Customers_Residential!W299+StdO_Customers_Small_Commercial!W299+StdO_Customers_Lighting!W299</f>
        <v>95146.15</v>
      </c>
      <c r="X299" s="11">
        <f>StdO_Customers_Residential!X299+StdO_Customers_Small_Commercial!X299+StdO_Customers_Lighting!X299</f>
        <v>85626.65</v>
      </c>
      <c r="Y299" s="11">
        <f>StdO_Customers_Residential!Y299+StdO_Customers_Small_Commercial!Y299+StdO_Customers_Lighting!Y299</f>
        <v>75796.5</v>
      </c>
      <c r="Z299" s="11">
        <f>StdO_Customers_Residential!Z299+StdO_Customers_Small_Commercial!Z299+StdO_Customers_Lighting!Z299</f>
        <v>0</v>
      </c>
      <c r="AA299" s="2">
        <f>IFERROR(INDEX('Holiday Schedule'!$D$3:$D$24,MATCH(Total_StdO_Customers!A299,'Holiday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1580002.1199999999</v>
      </c>
      <c r="AE299" s="5">
        <f t="shared" si="35"/>
        <v>1580002.1199999999</v>
      </c>
      <c r="AG299" s="2">
        <f t="shared" si="36"/>
        <v>10</v>
      </c>
      <c r="AH299" s="2">
        <f t="shared" si="37"/>
        <v>2025</v>
      </c>
      <c r="AJ299" s="5">
        <f t="shared" si="38"/>
        <v>104083.48</v>
      </c>
      <c r="AK299" s="2">
        <f t="shared" si="39"/>
        <v>20</v>
      </c>
    </row>
    <row r="300" spans="1:37">
      <c r="A300" s="4">
        <v>45949</v>
      </c>
      <c r="B300" s="11">
        <f>StdO_Customers_Residential!B300+StdO_Customers_Small_Commercial!B300+StdO_Customers_Lighting!B300</f>
        <v>68515.100000000006</v>
      </c>
      <c r="C300" s="11">
        <f>StdO_Customers_Residential!C300+StdO_Customers_Small_Commercial!C300+StdO_Customers_Lighting!C300</f>
        <v>66782.41</v>
      </c>
      <c r="D300" s="11">
        <f>StdO_Customers_Residential!D300+StdO_Customers_Small_Commercial!D300+StdO_Customers_Lighting!D300</f>
        <v>64834.89</v>
      </c>
      <c r="E300" s="11">
        <f>StdO_Customers_Residential!E300+StdO_Customers_Small_Commercial!E300+StdO_Customers_Lighting!E300</f>
        <v>63530.58</v>
      </c>
      <c r="F300" s="11">
        <f>StdO_Customers_Residential!F300+StdO_Customers_Small_Commercial!F300+StdO_Customers_Lighting!F300</f>
        <v>65086.600000000006</v>
      </c>
      <c r="G300" s="11">
        <f>StdO_Customers_Residential!G300+StdO_Customers_Small_Commercial!G300+StdO_Customers_Lighting!G300</f>
        <v>68723.98</v>
      </c>
      <c r="H300" s="11">
        <f>StdO_Customers_Residential!H300+StdO_Customers_Small_Commercial!H300+StdO_Customers_Lighting!H300</f>
        <v>74834.69</v>
      </c>
      <c r="I300" s="11">
        <f>StdO_Customers_Residential!I300+StdO_Customers_Small_Commercial!I300+StdO_Customers_Lighting!I300</f>
        <v>82203.31</v>
      </c>
      <c r="J300" s="11">
        <f>StdO_Customers_Residential!J300+StdO_Customers_Small_Commercial!J300+StdO_Customers_Lighting!J300</f>
        <v>74119.490000000005</v>
      </c>
      <c r="K300" s="11">
        <f>StdO_Customers_Residential!K300+StdO_Customers_Small_Commercial!K300+StdO_Customers_Lighting!K300</f>
        <v>60217.43</v>
      </c>
      <c r="L300" s="11">
        <f>StdO_Customers_Residential!L300+StdO_Customers_Small_Commercial!L300+StdO_Customers_Lighting!L300</f>
        <v>47698.540000000015</v>
      </c>
      <c r="M300" s="11">
        <f>StdO_Customers_Residential!M300+StdO_Customers_Small_Commercial!M300+StdO_Customers_Lighting!M300</f>
        <v>34344.409999999982</v>
      </c>
      <c r="N300" s="11">
        <f>StdO_Customers_Residential!N300+StdO_Customers_Small_Commercial!N300+StdO_Customers_Lighting!N300</f>
        <v>31194.200000000012</v>
      </c>
      <c r="O300" s="11">
        <f>StdO_Customers_Residential!O300+StdO_Customers_Small_Commercial!O300+StdO_Customers_Lighting!O300</f>
        <v>30429.439999999999</v>
      </c>
      <c r="P300" s="11">
        <f>StdO_Customers_Residential!P300+StdO_Customers_Small_Commercial!P300+StdO_Customers_Lighting!P300</f>
        <v>36406.629999999997</v>
      </c>
      <c r="Q300" s="11">
        <f>StdO_Customers_Residential!Q300+StdO_Customers_Small_Commercial!Q300+StdO_Customers_Lighting!Q300</f>
        <v>49347.21</v>
      </c>
      <c r="R300" s="11">
        <f>StdO_Customers_Residential!R300+StdO_Customers_Small_Commercial!R300+StdO_Customers_Lighting!R300</f>
        <v>73968.820000000007</v>
      </c>
      <c r="S300" s="11">
        <f>StdO_Customers_Residential!S300+StdO_Customers_Small_Commercial!S300+StdO_Customers_Lighting!S300</f>
        <v>95166.16</v>
      </c>
      <c r="T300" s="11">
        <f>StdO_Customers_Residential!T300+StdO_Customers_Small_Commercial!T300+StdO_Customers_Lighting!T300</f>
        <v>108087.9</v>
      </c>
      <c r="U300" s="11">
        <f>StdO_Customers_Residential!U300+StdO_Customers_Small_Commercial!U300+StdO_Customers_Lighting!U300</f>
        <v>105244.84</v>
      </c>
      <c r="V300" s="11">
        <f>StdO_Customers_Residential!V300+StdO_Customers_Small_Commercial!V300+StdO_Customers_Lighting!V300</f>
        <v>103073.69</v>
      </c>
      <c r="W300" s="11">
        <f>StdO_Customers_Residential!W300+StdO_Customers_Small_Commercial!W300+StdO_Customers_Lighting!W300</f>
        <v>91878.080000000002</v>
      </c>
      <c r="X300" s="11">
        <f>StdO_Customers_Residential!X300+StdO_Customers_Small_Commercial!X300+StdO_Customers_Lighting!X300</f>
        <v>81515.66</v>
      </c>
      <c r="Y300" s="11">
        <f>StdO_Customers_Residential!Y300+StdO_Customers_Small_Commercial!Y300+StdO_Customers_Lighting!Y300</f>
        <v>70559.66</v>
      </c>
      <c r="Z300" s="11">
        <f>StdO_Customers_Residential!Z300+StdO_Customers_Small_Commercial!Z300+StdO_Customers_Lighting!Z300</f>
        <v>0</v>
      </c>
      <c r="AA300" s="2">
        <f>IFERROR(INDEX('Holiday Schedule'!$D$3:$D$24,MATCH(Total_StdO_Customers!A300,'Holiday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1647763.7199999997</v>
      </c>
      <c r="AE300" s="5">
        <f t="shared" si="35"/>
        <v>1647763.7199999997</v>
      </c>
      <c r="AG300" s="2">
        <f t="shared" si="36"/>
        <v>10</v>
      </c>
      <c r="AH300" s="2">
        <f t="shared" si="37"/>
        <v>2025</v>
      </c>
      <c r="AJ300" s="5">
        <f t="shared" si="38"/>
        <v>108087.9</v>
      </c>
      <c r="AK300" s="2">
        <f t="shared" si="39"/>
        <v>19</v>
      </c>
    </row>
    <row r="301" spans="1:37">
      <c r="A301" s="4">
        <v>45950</v>
      </c>
      <c r="B301" s="11">
        <f>StdO_Customers_Residential!B301+StdO_Customers_Small_Commercial!B301+StdO_Customers_Lighting!B301</f>
        <v>62570.239999999998</v>
      </c>
      <c r="C301" s="11">
        <f>StdO_Customers_Residential!C301+StdO_Customers_Small_Commercial!C301+StdO_Customers_Lighting!C301</f>
        <v>59574.3</v>
      </c>
      <c r="D301" s="11">
        <f>StdO_Customers_Residential!D301+StdO_Customers_Small_Commercial!D301+StdO_Customers_Lighting!D301</f>
        <v>58153.95</v>
      </c>
      <c r="E301" s="11">
        <f>StdO_Customers_Residential!E301+StdO_Customers_Small_Commercial!E301+StdO_Customers_Lighting!E301</f>
        <v>58540.44</v>
      </c>
      <c r="F301" s="11">
        <f>StdO_Customers_Residential!F301+StdO_Customers_Small_Commercial!F301+StdO_Customers_Lighting!F301</f>
        <v>60898.720000000001</v>
      </c>
      <c r="G301" s="11">
        <f>StdO_Customers_Residential!G301+StdO_Customers_Small_Commercial!G301+StdO_Customers_Lighting!G301</f>
        <v>67248.75</v>
      </c>
      <c r="H301" s="11">
        <f>StdO_Customers_Residential!H301+StdO_Customers_Small_Commercial!H301+StdO_Customers_Lighting!H301</f>
        <v>80730.58</v>
      </c>
      <c r="I301" s="11">
        <f>StdO_Customers_Residential!I301+StdO_Customers_Small_Commercial!I301+StdO_Customers_Lighting!I301</f>
        <v>89337.58</v>
      </c>
      <c r="J301" s="11">
        <f>StdO_Customers_Residential!J301+StdO_Customers_Small_Commercial!J301+StdO_Customers_Lighting!J301</f>
        <v>85331.78</v>
      </c>
      <c r="K301" s="11">
        <f>StdO_Customers_Residential!K301+StdO_Customers_Small_Commercial!K301+StdO_Customers_Lighting!K301</f>
        <v>78944.149999999994</v>
      </c>
      <c r="L301" s="11">
        <f>StdO_Customers_Residential!L301+StdO_Customers_Small_Commercial!L301+StdO_Customers_Lighting!L301</f>
        <v>72403.540000000008</v>
      </c>
      <c r="M301" s="11">
        <f>StdO_Customers_Residential!M301+StdO_Customers_Small_Commercial!M301+StdO_Customers_Lighting!M301</f>
        <v>63950.629999999961</v>
      </c>
      <c r="N301" s="11">
        <f>StdO_Customers_Residential!N301+StdO_Customers_Small_Commercial!N301+StdO_Customers_Lighting!N301</f>
        <v>68553.600000000035</v>
      </c>
      <c r="O301" s="11">
        <f>StdO_Customers_Residential!O301+StdO_Customers_Small_Commercial!O301+StdO_Customers_Lighting!O301</f>
        <v>71726.350000000006</v>
      </c>
      <c r="P301" s="11">
        <f>StdO_Customers_Residential!P301+StdO_Customers_Small_Commercial!P301+StdO_Customers_Lighting!P301</f>
        <v>73176.13</v>
      </c>
      <c r="Q301" s="11">
        <f>StdO_Customers_Residential!Q301+StdO_Customers_Small_Commercial!Q301+StdO_Customers_Lighting!Q301</f>
        <v>77096.820000000007</v>
      </c>
      <c r="R301" s="11">
        <f>StdO_Customers_Residential!R301+StdO_Customers_Small_Commercial!R301+StdO_Customers_Lighting!R301</f>
        <v>86761.49</v>
      </c>
      <c r="S301" s="11">
        <f>StdO_Customers_Residential!S301+StdO_Customers_Small_Commercial!S301+StdO_Customers_Lighting!S301</f>
        <v>99001.919999999998</v>
      </c>
      <c r="T301" s="11">
        <f>StdO_Customers_Residential!T301+StdO_Customers_Small_Commercial!T301+StdO_Customers_Lighting!T301</f>
        <v>106501.46</v>
      </c>
      <c r="U301" s="11">
        <f>StdO_Customers_Residential!U301+StdO_Customers_Small_Commercial!U301+StdO_Customers_Lighting!U301</f>
        <v>105022.62</v>
      </c>
      <c r="V301" s="11">
        <f>StdO_Customers_Residential!V301+StdO_Customers_Small_Commercial!V301+StdO_Customers_Lighting!V301</f>
        <v>100407.03</v>
      </c>
      <c r="W301" s="11">
        <f>StdO_Customers_Residential!W301+StdO_Customers_Small_Commercial!W301+StdO_Customers_Lighting!W301</f>
        <v>90639.57</v>
      </c>
      <c r="X301" s="11">
        <f>StdO_Customers_Residential!X301+StdO_Customers_Small_Commercial!X301+StdO_Customers_Lighting!X301</f>
        <v>80508.3</v>
      </c>
      <c r="Y301" s="11">
        <f>StdO_Customers_Residential!Y301+StdO_Customers_Small_Commercial!Y301+StdO_Customers_Lighting!Y301</f>
        <v>68692.42</v>
      </c>
      <c r="Z301" s="11">
        <f>StdO_Customers_Residential!Z301+StdO_Customers_Small_Commercial!Z301+StdO_Customers_Lighting!Z301</f>
        <v>0</v>
      </c>
      <c r="AA301" s="2">
        <f>IFERROR(INDEX('Holiday Schedule'!$D$3:$D$24,MATCH(Total_StdO_Customers!A301,'Holiday Schedule'!$C$3:$C$24,0)),0)</f>
        <v>0</v>
      </c>
      <c r="AB301" s="2">
        <f t="shared" si="32"/>
        <v>2</v>
      </c>
      <c r="AC301" s="2">
        <f t="shared" si="33"/>
        <v>1349362.9700000002</v>
      </c>
      <c r="AD301" s="5">
        <f t="shared" si="34"/>
        <v>516409.40000000014</v>
      </c>
      <c r="AE301" s="5">
        <f t="shared" si="35"/>
        <v>1865772.3700000003</v>
      </c>
      <c r="AG301" s="2">
        <f t="shared" si="36"/>
        <v>10</v>
      </c>
      <c r="AH301" s="2">
        <f t="shared" si="37"/>
        <v>2025</v>
      </c>
      <c r="AJ301" s="5">
        <f t="shared" si="38"/>
        <v>106501.46</v>
      </c>
      <c r="AK301" s="2">
        <f t="shared" si="39"/>
        <v>19</v>
      </c>
    </row>
    <row r="302" spans="1:37">
      <c r="A302" s="4">
        <v>45951</v>
      </c>
      <c r="B302" s="11">
        <f>StdO_Customers_Residential!B302+StdO_Customers_Small_Commercial!B302+StdO_Customers_Lighting!B302</f>
        <v>61553.84</v>
      </c>
      <c r="C302" s="11">
        <f>StdO_Customers_Residential!C302+StdO_Customers_Small_Commercial!C302+StdO_Customers_Lighting!C302</f>
        <v>59533.46</v>
      </c>
      <c r="D302" s="11">
        <f>StdO_Customers_Residential!D302+StdO_Customers_Small_Commercial!D302+StdO_Customers_Lighting!D302</f>
        <v>56901.69</v>
      </c>
      <c r="E302" s="11">
        <f>StdO_Customers_Residential!E302+StdO_Customers_Small_Commercial!E302+StdO_Customers_Lighting!E302</f>
        <v>57083.91</v>
      </c>
      <c r="F302" s="11">
        <f>StdO_Customers_Residential!F302+StdO_Customers_Small_Commercial!F302+StdO_Customers_Lighting!F302</f>
        <v>58866.85</v>
      </c>
      <c r="G302" s="11">
        <f>StdO_Customers_Residential!G302+StdO_Customers_Small_Commercial!G302+StdO_Customers_Lighting!G302</f>
        <v>66696.240000000005</v>
      </c>
      <c r="H302" s="11">
        <f>StdO_Customers_Residential!H302+StdO_Customers_Small_Commercial!H302+StdO_Customers_Lighting!H302</f>
        <v>79830.58</v>
      </c>
      <c r="I302" s="11">
        <f>StdO_Customers_Residential!I302+StdO_Customers_Small_Commercial!I302+StdO_Customers_Lighting!I302</f>
        <v>88511.02</v>
      </c>
      <c r="J302" s="11">
        <f>StdO_Customers_Residential!J302+StdO_Customers_Small_Commercial!J302+StdO_Customers_Lighting!J302</f>
        <v>90494.22</v>
      </c>
      <c r="K302" s="11">
        <f>StdO_Customers_Residential!K302+StdO_Customers_Small_Commercial!K302+StdO_Customers_Lighting!K302</f>
        <v>83261.240000000005</v>
      </c>
      <c r="L302" s="11">
        <f>StdO_Customers_Residential!L302+StdO_Customers_Small_Commercial!L302+StdO_Customers_Lighting!L302</f>
        <v>78965.560000000012</v>
      </c>
      <c r="M302" s="11">
        <f>StdO_Customers_Residential!M302+StdO_Customers_Small_Commercial!M302+StdO_Customers_Lighting!M302</f>
        <v>71850.599999999962</v>
      </c>
      <c r="N302" s="11">
        <f>StdO_Customers_Residential!N302+StdO_Customers_Small_Commercial!N302+StdO_Customers_Lighting!N302</f>
        <v>61987.610000000015</v>
      </c>
      <c r="O302" s="11">
        <f>StdO_Customers_Residential!O302+StdO_Customers_Small_Commercial!O302+StdO_Customers_Lighting!O302</f>
        <v>59487.709999999992</v>
      </c>
      <c r="P302" s="11">
        <f>StdO_Customers_Residential!P302+StdO_Customers_Small_Commercial!P302+StdO_Customers_Lighting!P302</f>
        <v>58968.44000000001</v>
      </c>
      <c r="Q302" s="11">
        <f>StdO_Customers_Residential!Q302+StdO_Customers_Small_Commercial!Q302+StdO_Customers_Lighting!Q302</f>
        <v>63110.22</v>
      </c>
      <c r="R302" s="11">
        <f>StdO_Customers_Residential!R302+StdO_Customers_Small_Commercial!R302+StdO_Customers_Lighting!R302</f>
        <v>78594.09</v>
      </c>
      <c r="S302" s="11">
        <f>StdO_Customers_Residential!S302+StdO_Customers_Small_Commercial!S302+StdO_Customers_Lighting!S302</f>
        <v>90061.59</v>
      </c>
      <c r="T302" s="11">
        <f>StdO_Customers_Residential!T302+StdO_Customers_Small_Commercial!T302+StdO_Customers_Lighting!T302</f>
        <v>103777.23</v>
      </c>
      <c r="U302" s="11">
        <f>StdO_Customers_Residential!U302+StdO_Customers_Small_Commercial!U302+StdO_Customers_Lighting!U302</f>
        <v>109206.17</v>
      </c>
      <c r="V302" s="11">
        <f>StdO_Customers_Residential!V302+StdO_Customers_Small_Commercial!V302+StdO_Customers_Lighting!V302</f>
        <v>100247.5</v>
      </c>
      <c r="W302" s="11">
        <f>StdO_Customers_Residential!W302+StdO_Customers_Small_Commercial!W302+StdO_Customers_Lighting!W302</f>
        <v>90994.11</v>
      </c>
      <c r="X302" s="11">
        <f>StdO_Customers_Residential!X302+StdO_Customers_Small_Commercial!X302+StdO_Customers_Lighting!X302</f>
        <v>80722.820000000007</v>
      </c>
      <c r="Y302" s="11">
        <f>StdO_Customers_Residential!Y302+StdO_Customers_Small_Commercial!Y302+StdO_Customers_Lighting!Y302</f>
        <v>70506.38</v>
      </c>
      <c r="Z302" s="11">
        <f>StdO_Customers_Residential!Z302+StdO_Customers_Small_Commercial!Z302+StdO_Customers_Lighting!Z302</f>
        <v>0</v>
      </c>
      <c r="AA302" s="2">
        <f>IFERROR(INDEX('Holiday Schedule'!$D$3:$D$24,MATCH(Total_StdO_Customers!A302,'Holiday Schedule'!$C$3:$C$24,0)),0)</f>
        <v>0</v>
      </c>
      <c r="AB302" s="2">
        <f t="shared" si="32"/>
        <v>3</v>
      </c>
      <c r="AC302" s="2">
        <f t="shared" si="33"/>
        <v>1310240.1300000001</v>
      </c>
      <c r="AD302" s="5">
        <f t="shared" si="34"/>
        <v>510972.94999999995</v>
      </c>
      <c r="AE302" s="5">
        <f t="shared" si="35"/>
        <v>1821213.08</v>
      </c>
      <c r="AG302" s="2">
        <f t="shared" si="36"/>
        <v>10</v>
      </c>
      <c r="AH302" s="2">
        <f t="shared" si="37"/>
        <v>2025</v>
      </c>
      <c r="AJ302" s="5">
        <f t="shared" si="38"/>
        <v>109206.17</v>
      </c>
      <c r="AK302" s="2">
        <f t="shared" si="39"/>
        <v>20</v>
      </c>
    </row>
    <row r="303" spans="1:37">
      <c r="A303" s="4">
        <v>45952</v>
      </c>
      <c r="B303" s="11">
        <f>StdO_Customers_Residential!B303+StdO_Customers_Small_Commercial!B303+StdO_Customers_Lighting!B303</f>
        <v>62854.19</v>
      </c>
      <c r="C303" s="11">
        <f>StdO_Customers_Residential!C303+StdO_Customers_Small_Commercial!C303+StdO_Customers_Lighting!C303</f>
        <v>60566.63</v>
      </c>
      <c r="D303" s="11">
        <f>StdO_Customers_Residential!D303+StdO_Customers_Small_Commercial!D303+StdO_Customers_Lighting!D303</f>
        <v>59219.53</v>
      </c>
      <c r="E303" s="11">
        <f>StdO_Customers_Residential!E303+StdO_Customers_Small_Commercial!E303+StdO_Customers_Lighting!E303</f>
        <v>58834.45</v>
      </c>
      <c r="F303" s="11">
        <f>StdO_Customers_Residential!F303+StdO_Customers_Small_Commercial!F303+StdO_Customers_Lighting!F303</f>
        <v>61213.599999999999</v>
      </c>
      <c r="G303" s="11">
        <f>StdO_Customers_Residential!G303+StdO_Customers_Small_Commercial!G303+StdO_Customers_Lighting!G303</f>
        <v>69095.210000000006</v>
      </c>
      <c r="H303" s="11">
        <f>StdO_Customers_Residential!H303+StdO_Customers_Small_Commercial!H303+StdO_Customers_Lighting!H303</f>
        <v>81419.45</v>
      </c>
      <c r="I303" s="11">
        <f>StdO_Customers_Residential!I303+StdO_Customers_Small_Commercial!I303+StdO_Customers_Lighting!I303</f>
        <v>90262.45</v>
      </c>
      <c r="J303" s="11">
        <f>StdO_Customers_Residential!J303+StdO_Customers_Small_Commercial!J303+StdO_Customers_Lighting!J303</f>
        <v>87972.14</v>
      </c>
      <c r="K303" s="11">
        <f>StdO_Customers_Residential!K303+StdO_Customers_Small_Commercial!K303+StdO_Customers_Lighting!K303</f>
        <v>79836.98</v>
      </c>
      <c r="L303" s="11">
        <f>StdO_Customers_Residential!L303+StdO_Customers_Small_Commercial!L303+StdO_Customers_Lighting!L303</f>
        <v>84813.540000000023</v>
      </c>
      <c r="M303" s="11">
        <f>StdO_Customers_Residential!M303+StdO_Customers_Small_Commercial!M303+StdO_Customers_Lighting!M303</f>
        <v>91763.929999999935</v>
      </c>
      <c r="N303" s="11">
        <f>StdO_Customers_Residential!N303+StdO_Customers_Small_Commercial!N303+StdO_Customers_Lighting!N303</f>
        <v>88004.900000000023</v>
      </c>
      <c r="O303" s="11">
        <f>StdO_Customers_Residential!O303+StdO_Customers_Small_Commercial!O303+StdO_Customers_Lighting!O303</f>
        <v>81990.41</v>
      </c>
      <c r="P303" s="11">
        <f>StdO_Customers_Residential!P303+StdO_Customers_Small_Commercial!P303+StdO_Customers_Lighting!P303</f>
        <v>69085.490000000005</v>
      </c>
      <c r="Q303" s="11">
        <f>StdO_Customers_Residential!Q303+StdO_Customers_Small_Commercial!Q303+StdO_Customers_Lighting!Q303</f>
        <v>64916.339999999989</v>
      </c>
      <c r="R303" s="11">
        <f>StdO_Customers_Residential!R303+StdO_Customers_Small_Commercial!R303+StdO_Customers_Lighting!R303</f>
        <v>78460.62</v>
      </c>
      <c r="S303" s="11">
        <f>StdO_Customers_Residential!S303+StdO_Customers_Small_Commercial!S303+StdO_Customers_Lighting!S303</f>
        <v>94876.27</v>
      </c>
      <c r="T303" s="11">
        <f>StdO_Customers_Residential!T303+StdO_Customers_Small_Commercial!T303+StdO_Customers_Lighting!T303</f>
        <v>106555.09</v>
      </c>
      <c r="U303" s="11">
        <f>StdO_Customers_Residential!U303+StdO_Customers_Small_Commercial!U303+StdO_Customers_Lighting!U303</f>
        <v>105005.73</v>
      </c>
      <c r="V303" s="11">
        <f>StdO_Customers_Residential!V303+StdO_Customers_Small_Commercial!V303+StdO_Customers_Lighting!V303</f>
        <v>99521</v>
      </c>
      <c r="W303" s="11">
        <f>StdO_Customers_Residential!W303+StdO_Customers_Small_Commercial!W303+StdO_Customers_Lighting!W303</f>
        <v>91182.33</v>
      </c>
      <c r="X303" s="11">
        <f>StdO_Customers_Residential!X303+StdO_Customers_Small_Commercial!X303+StdO_Customers_Lighting!X303</f>
        <v>80811.87</v>
      </c>
      <c r="Y303" s="11">
        <f>StdO_Customers_Residential!Y303+StdO_Customers_Small_Commercial!Y303+StdO_Customers_Lighting!Y303</f>
        <v>70735.05</v>
      </c>
      <c r="Z303" s="11">
        <f>StdO_Customers_Residential!Z303+StdO_Customers_Small_Commercial!Z303+StdO_Customers_Lighting!Z303</f>
        <v>0</v>
      </c>
      <c r="AA303" s="2">
        <f>IFERROR(INDEX('Holiday Schedule'!$D$3:$D$24,MATCH(Total_StdO_Customers!A303,'Holiday Schedule'!$C$3:$C$24,0)),0)</f>
        <v>0</v>
      </c>
      <c r="AB303" s="2">
        <f t="shared" si="32"/>
        <v>4</v>
      </c>
      <c r="AC303" s="2">
        <f t="shared" si="33"/>
        <v>1395059.0899999999</v>
      </c>
      <c r="AD303" s="5">
        <f t="shared" si="34"/>
        <v>523938.1100000001</v>
      </c>
      <c r="AE303" s="5">
        <f t="shared" si="35"/>
        <v>1918997.2</v>
      </c>
      <c r="AG303" s="2">
        <f t="shared" si="36"/>
        <v>10</v>
      </c>
      <c r="AH303" s="2">
        <f t="shared" si="37"/>
        <v>2025</v>
      </c>
      <c r="AJ303" s="5">
        <f t="shared" si="38"/>
        <v>106555.09</v>
      </c>
      <c r="AK303" s="2">
        <f t="shared" si="39"/>
        <v>19</v>
      </c>
    </row>
    <row r="304" spans="1:37">
      <c r="A304" s="4">
        <v>45953</v>
      </c>
      <c r="B304" s="11">
        <f>StdO_Customers_Residential!B304+StdO_Customers_Small_Commercial!B304+StdO_Customers_Lighting!B304</f>
        <v>62587.199999999997</v>
      </c>
      <c r="C304" s="11">
        <f>StdO_Customers_Residential!C304+StdO_Customers_Small_Commercial!C304+StdO_Customers_Lighting!C304</f>
        <v>59531.89</v>
      </c>
      <c r="D304" s="11">
        <f>StdO_Customers_Residential!D304+StdO_Customers_Small_Commercial!D304+StdO_Customers_Lighting!D304</f>
        <v>58579.48</v>
      </c>
      <c r="E304" s="11">
        <f>StdO_Customers_Residential!E304+StdO_Customers_Small_Commercial!E304+StdO_Customers_Lighting!E304</f>
        <v>56747.1</v>
      </c>
      <c r="F304" s="11">
        <f>StdO_Customers_Residential!F304+StdO_Customers_Small_Commercial!F304+StdO_Customers_Lighting!F304</f>
        <v>60356.56</v>
      </c>
      <c r="G304" s="11">
        <f>StdO_Customers_Residential!G304+StdO_Customers_Small_Commercial!G304+StdO_Customers_Lighting!G304</f>
        <v>66474.39</v>
      </c>
      <c r="H304" s="11">
        <f>StdO_Customers_Residential!H304+StdO_Customers_Small_Commercial!H304+StdO_Customers_Lighting!H304</f>
        <v>81275.17</v>
      </c>
      <c r="I304" s="11">
        <f>StdO_Customers_Residential!I304+StdO_Customers_Small_Commercial!I304+StdO_Customers_Lighting!I304</f>
        <v>87171.66</v>
      </c>
      <c r="J304" s="11">
        <f>StdO_Customers_Residential!J304+StdO_Customers_Small_Commercial!J304+StdO_Customers_Lighting!J304</f>
        <v>70076.88</v>
      </c>
      <c r="K304" s="11">
        <f>StdO_Customers_Residential!K304+StdO_Customers_Small_Commercial!K304+StdO_Customers_Lighting!K304</f>
        <v>47181.31</v>
      </c>
      <c r="L304" s="11">
        <f>StdO_Customers_Residential!L304+StdO_Customers_Small_Commercial!L304+StdO_Customers_Lighting!L304</f>
        <v>41468.510000000009</v>
      </c>
      <c r="M304" s="11">
        <f>StdO_Customers_Residential!M304+StdO_Customers_Small_Commercial!M304+StdO_Customers_Lighting!M304</f>
        <v>37116.00999999998</v>
      </c>
      <c r="N304" s="11">
        <f>StdO_Customers_Residential!N304+StdO_Customers_Small_Commercial!N304+StdO_Customers_Lighting!N304</f>
        <v>42366.450000000012</v>
      </c>
      <c r="O304" s="11">
        <f>StdO_Customers_Residential!O304+StdO_Customers_Small_Commercial!O304+StdO_Customers_Lighting!O304</f>
        <v>45605.999999999993</v>
      </c>
      <c r="P304" s="11">
        <f>StdO_Customers_Residential!P304+StdO_Customers_Small_Commercial!P304+StdO_Customers_Lighting!P304</f>
        <v>51199.94</v>
      </c>
      <c r="Q304" s="11">
        <f>StdO_Customers_Residential!Q304+StdO_Customers_Small_Commercial!Q304+StdO_Customers_Lighting!Q304</f>
        <v>58592.800000000003</v>
      </c>
      <c r="R304" s="11">
        <f>StdO_Customers_Residential!R304+StdO_Customers_Small_Commercial!R304+StdO_Customers_Lighting!R304</f>
        <v>70298.13</v>
      </c>
      <c r="S304" s="11">
        <f>StdO_Customers_Residential!S304+StdO_Customers_Small_Commercial!S304+StdO_Customers_Lighting!S304</f>
        <v>90204.44</v>
      </c>
      <c r="T304" s="11">
        <f>StdO_Customers_Residential!T304+StdO_Customers_Small_Commercial!T304+StdO_Customers_Lighting!T304</f>
        <v>98681.23</v>
      </c>
      <c r="U304" s="11">
        <f>StdO_Customers_Residential!U304+StdO_Customers_Small_Commercial!U304+StdO_Customers_Lighting!U304</f>
        <v>102287.78</v>
      </c>
      <c r="V304" s="11">
        <f>StdO_Customers_Residential!V304+StdO_Customers_Small_Commercial!V304+StdO_Customers_Lighting!V304</f>
        <v>102676.41</v>
      </c>
      <c r="W304" s="11">
        <f>StdO_Customers_Residential!W304+StdO_Customers_Small_Commercial!W304+StdO_Customers_Lighting!W304</f>
        <v>89867.86</v>
      </c>
      <c r="X304" s="11">
        <f>StdO_Customers_Residential!X304+StdO_Customers_Small_Commercial!X304+StdO_Customers_Lighting!X304</f>
        <v>78836.58</v>
      </c>
      <c r="Y304" s="11">
        <f>StdO_Customers_Residential!Y304+StdO_Customers_Small_Commercial!Y304+StdO_Customers_Lighting!Y304</f>
        <v>69023.22</v>
      </c>
      <c r="Z304" s="11">
        <f>StdO_Customers_Residential!Z304+StdO_Customers_Small_Commercial!Z304+StdO_Customers_Lighting!Z304</f>
        <v>0</v>
      </c>
      <c r="AA304" s="2">
        <f>IFERROR(INDEX('Holiday Schedule'!$D$3:$D$24,MATCH(Total_StdO_Customers!A304,'Holiday Schedule'!$C$3:$C$24,0)),0)</f>
        <v>0</v>
      </c>
      <c r="AB304" s="2">
        <f t="shared" si="32"/>
        <v>5</v>
      </c>
      <c r="AC304" s="2">
        <f t="shared" si="33"/>
        <v>1113631.99</v>
      </c>
      <c r="AD304" s="5">
        <f t="shared" si="34"/>
        <v>514575.01</v>
      </c>
      <c r="AE304" s="5">
        <f t="shared" si="35"/>
        <v>1628207</v>
      </c>
      <c r="AG304" s="2">
        <f t="shared" si="36"/>
        <v>10</v>
      </c>
      <c r="AH304" s="2">
        <f t="shared" si="37"/>
        <v>2025</v>
      </c>
      <c r="AJ304" s="5">
        <f t="shared" si="38"/>
        <v>102676.41</v>
      </c>
      <c r="AK304" s="2">
        <f t="shared" si="39"/>
        <v>21</v>
      </c>
    </row>
    <row r="305" spans="1:37">
      <c r="A305" s="4">
        <v>45954</v>
      </c>
      <c r="B305" s="11">
        <f>StdO_Customers_Residential!B305+StdO_Customers_Small_Commercial!B305+StdO_Customers_Lighting!B305</f>
        <v>62792.43</v>
      </c>
      <c r="C305" s="11">
        <f>StdO_Customers_Residential!C305+StdO_Customers_Small_Commercial!C305+StdO_Customers_Lighting!C305</f>
        <v>60501.36</v>
      </c>
      <c r="D305" s="11">
        <f>StdO_Customers_Residential!D305+StdO_Customers_Small_Commercial!D305+StdO_Customers_Lighting!D305</f>
        <v>59788.45</v>
      </c>
      <c r="E305" s="11">
        <f>StdO_Customers_Residential!E305+StdO_Customers_Small_Commercial!E305+StdO_Customers_Lighting!E305</f>
        <v>59193.760000000002</v>
      </c>
      <c r="F305" s="11">
        <f>StdO_Customers_Residential!F305+StdO_Customers_Small_Commercial!F305+StdO_Customers_Lighting!F305</f>
        <v>63460.4</v>
      </c>
      <c r="G305" s="11">
        <f>StdO_Customers_Residential!G305+StdO_Customers_Small_Commercial!G305+StdO_Customers_Lighting!G305</f>
        <v>69821.39</v>
      </c>
      <c r="H305" s="11">
        <f>StdO_Customers_Residential!H305+StdO_Customers_Small_Commercial!H305+StdO_Customers_Lighting!H305</f>
        <v>84551.75</v>
      </c>
      <c r="I305" s="11">
        <f>StdO_Customers_Residential!I305+StdO_Customers_Small_Commercial!I305+StdO_Customers_Lighting!I305</f>
        <v>85109.63</v>
      </c>
      <c r="J305" s="11">
        <f>StdO_Customers_Residential!J305+StdO_Customers_Small_Commercial!J305+StdO_Customers_Lighting!J305</f>
        <v>80118.179999999993</v>
      </c>
      <c r="K305" s="11">
        <f>StdO_Customers_Residential!K305+StdO_Customers_Small_Commercial!K305+StdO_Customers_Lighting!K305</f>
        <v>57626.67</v>
      </c>
      <c r="L305" s="11">
        <f>StdO_Customers_Residential!L305+StdO_Customers_Small_Commercial!L305+StdO_Customers_Lighting!L305</f>
        <v>44993.790000000008</v>
      </c>
      <c r="M305" s="11">
        <f>StdO_Customers_Residential!M305+StdO_Customers_Small_Commercial!M305+StdO_Customers_Lighting!M305</f>
        <v>37087.82999999998</v>
      </c>
      <c r="N305" s="11">
        <f>StdO_Customers_Residential!N305+StdO_Customers_Small_Commercial!N305+StdO_Customers_Lighting!N305</f>
        <v>43182.180000000015</v>
      </c>
      <c r="O305" s="11">
        <f>StdO_Customers_Residential!O305+StdO_Customers_Small_Commercial!O305+StdO_Customers_Lighting!O305</f>
        <v>43595.57</v>
      </c>
      <c r="P305" s="11">
        <f>StdO_Customers_Residential!P305+StdO_Customers_Small_Commercial!P305+StdO_Customers_Lighting!P305</f>
        <v>42924.78</v>
      </c>
      <c r="Q305" s="11">
        <f>StdO_Customers_Residential!Q305+StdO_Customers_Small_Commercial!Q305+StdO_Customers_Lighting!Q305</f>
        <v>52939.33</v>
      </c>
      <c r="R305" s="11">
        <f>StdO_Customers_Residential!R305+StdO_Customers_Small_Commercial!R305+StdO_Customers_Lighting!R305</f>
        <v>75043.210000000006</v>
      </c>
      <c r="S305" s="11">
        <f>StdO_Customers_Residential!S305+StdO_Customers_Small_Commercial!S305+StdO_Customers_Lighting!S305</f>
        <v>89529.65</v>
      </c>
      <c r="T305" s="11">
        <f>StdO_Customers_Residential!T305+StdO_Customers_Small_Commercial!T305+StdO_Customers_Lighting!T305</f>
        <v>99914.61</v>
      </c>
      <c r="U305" s="11">
        <f>StdO_Customers_Residential!U305+StdO_Customers_Small_Commercial!U305+StdO_Customers_Lighting!U305</f>
        <v>100282.97</v>
      </c>
      <c r="V305" s="11">
        <f>StdO_Customers_Residential!V305+StdO_Customers_Small_Commercial!V305+StdO_Customers_Lighting!V305</f>
        <v>96800.11</v>
      </c>
      <c r="W305" s="11">
        <f>StdO_Customers_Residential!W305+StdO_Customers_Small_Commercial!W305+StdO_Customers_Lighting!W305</f>
        <v>91067.03</v>
      </c>
      <c r="X305" s="11">
        <f>StdO_Customers_Residential!X305+StdO_Customers_Small_Commercial!X305+StdO_Customers_Lighting!X305</f>
        <v>80593.100000000006</v>
      </c>
      <c r="Y305" s="11">
        <f>StdO_Customers_Residential!Y305+StdO_Customers_Small_Commercial!Y305+StdO_Customers_Lighting!Y305</f>
        <v>71223.16</v>
      </c>
      <c r="Z305" s="11">
        <f>StdO_Customers_Residential!Z305+StdO_Customers_Small_Commercial!Z305+StdO_Customers_Lighting!Z305</f>
        <v>0</v>
      </c>
      <c r="AA305" s="2">
        <f>IFERROR(INDEX('Holiday Schedule'!$D$3:$D$24,MATCH(Total_StdO_Customers!A305,'Holiday Schedule'!$C$3:$C$24,0)),0)</f>
        <v>0</v>
      </c>
      <c r="AB305" s="2">
        <f t="shared" si="32"/>
        <v>6</v>
      </c>
      <c r="AC305" s="2">
        <f t="shared" si="33"/>
        <v>1120808.6400000001</v>
      </c>
      <c r="AD305" s="5">
        <f t="shared" si="34"/>
        <v>531332.70000000019</v>
      </c>
      <c r="AE305" s="5">
        <f t="shared" si="35"/>
        <v>1652141.3400000003</v>
      </c>
      <c r="AG305" s="2">
        <f t="shared" si="36"/>
        <v>10</v>
      </c>
      <c r="AH305" s="2">
        <f t="shared" si="37"/>
        <v>2025</v>
      </c>
      <c r="AJ305" s="5">
        <f t="shared" si="38"/>
        <v>100282.97</v>
      </c>
      <c r="AK305" s="2">
        <f t="shared" si="39"/>
        <v>20</v>
      </c>
    </row>
    <row r="306" spans="1:37">
      <c r="A306" s="4">
        <v>45955</v>
      </c>
      <c r="B306" s="11">
        <f>StdO_Customers_Residential!B306+StdO_Customers_Small_Commercial!B306+StdO_Customers_Lighting!B306</f>
        <v>63936.06</v>
      </c>
      <c r="C306" s="11">
        <f>StdO_Customers_Residential!C306+StdO_Customers_Small_Commercial!C306+StdO_Customers_Lighting!C306</f>
        <v>60767.37</v>
      </c>
      <c r="D306" s="11">
        <f>StdO_Customers_Residential!D306+StdO_Customers_Small_Commercial!D306+StdO_Customers_Lighting!D306</f>
        <v>58619.22</v>
      </c>
      <c r="E306" s="11">
        <f>StdO_Customers_Residential!E306+StdO_Customers_Small_Commercial!E306+StdO_Customers_Lighting!E306</f>
        <v>57930.49</v>
      </c>
      <c r="F306" s="11">
        <f>StdO_Customers_Residential!F306+StdO_Customers_Small_Commercial!F306+StdO_Customers_Lighting!F306</f>
        <v>58759.49</v>
      </c>
      <c r="G306" s="11">
        <f>StdO_Customers_Residential!G306+StdO_Customers_Small_Commercial!G306+StdO_Customers_Lighting!G306</f>
        <v>62766.239999999998</v>
      </c>
      <c r="H306" s="11">
        <f>StdO_Customers_Residential!H306+StdO_Customers_Small_Commercial!H306+StdO_Customers_Lighting!H306</f>
        <v>70414.899999999994</v>
      </c>
      <c r="I306" s="11">
        <f>StdO_Customers_Residential!I306+StdO_Customers_Small_Commercial!I306+StdO_Customers_Lighting!I306</f>
        <v>80732.5</v>
      </c>
      <c r="J306" s="11">
        <f>StdO_Customers_Residential!J306+StdO_Customers_Small_Commercial!J306+StdO_Customers_Lighting!J306</f>
        <v>70086.11</v>
      </c>
      <c r="K306" s="11">
        <f>StdO_Customers_Residential!K306+StdO_Customers_Small_Commercial!K306+StdO_Customers_Lighting!K306</f>
        <v>47103.16</v>
      </c>
      <c r="L306" s="11">
        <f>StdO_Customers_Residential!L306+StdO_Customers_Small_Commercial!L306+StdO_Customers_Lighting!L306</f>
        <v>41416.430000000015</v>
      </c>
      <c r="M306" s="11">
        <f>StdO_Customers_Residential!M306+StdO_Customers_Small_Commercial!M306+StdO_Customers_Lighting!M306</f>
        <v>40449.229999999981</v>
      </c>
      <c r="N306" s="11">
        <f>StdO_Customers_Residential!N306+StdO_Customers_Small_Commercial!N306+StdO_Customers_Lighting!N306</f>
        <v>34101.970000000016</v>
      </c>
      <c r="O306" s="11">
        <f>StdO_Customers_Residential!O306+StdO_Customers_Small_Commercial!O306+StdO_Customers_Lighting!O306</f>
        <v>38767.339999999997</v>
      </c>
      <c r="P306" s="11">
        <f>StdO_Customers_Residential!P306+StdO_Customers_Small_Commercial!P306+StdO_Customers_Lighting!P306</f>
        <v>54521.570000000007</v>
      </c>
      <c r="Q306" s="11">
        <f>StdO_Customers_Residential!Q306+StdO_Customers_Small_Commercial!Q306+StdO_Customers_Lighting!Q306</f>
        <v>67606.570000000007</v>
      </c>
      <c r="R306" s="11">
        <f>StdO_Customers_Residential!R306+StdO_Customers_Small_Commercial!R306+StdO_Customers_Lighting!R306</f>
        <v>79439.48</v>
      </c>
      <c r="S306" s="11">
        <f>StdO_Customers_Residential!S306+StdO_Customers_Small_Commercial!S306+StdO_Customers_Lighting!S306</f>
        <v>91299.35</v>
      </c>
      <c r="T306" s="11">
        <f>StdO_Customers_Residential!T306+StdO_Customers_Small_Commercial!T306+StdO_Customers_Lighting!T306</f>
        <v>98495.21</v>
      </c>
      <c r="U306" s="11">
        <f>StdO_Customers_Residential!U306+StdO_Customers_Small_Commercial!U306+StdO_Customers_Lighting!U306</f>
        <v>98085.04</v>
      </c>
      <c r="V306" s="11">
        <f>StdO_Customers_Residential!V306+StdO_Customers_Small_Commercial!V306+StdO_Customers_Lighting!V306</f>
        <v>96117.47</v>
      </c>
      <c r="W306" s="11">
        <f>StdO_Customers_Residential!W306+StdO_Customers_Small_Commercial!W306+StdO_Customers_Lighting!W306</f>
        <v>89792.21</v>
      </c>
      <c r="X306" s="11">
        <f>StdO_Customers_Residential!X306+StdO_Customers_Small_Commercial!X306+StdO_Customers_Lighting!X306</f>
        <v>81000.77</v>
      </c>
      <c r="Y306" s="11">
        <f>StdO_Customers_Residential!Y306+StdO_Customers_Small_Commercial!Y306+StdO_Customers_Lighting!Y306</f>
        <v>72379.679999999993</v>
      </c>
      <c r="Z306" s="11">
        <f>StdO_Customers_Residential!Z306+StdO_Customers_Small_Commercial!Z306+StdO_Customers_Lighting!Z306</f>
        <v>0</v>
      </c>
      <c r="AA306" s="2">
        <f>IFERROR(INDEX('Holiday Schedule'!$D$3:$D$24,MATCH(Total_StdO_Customers!A306,'Holiday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1614587.86</v>
      </c>
      <c r="AE306" s="5">
        <f t="shared" si="35"/>
        <v>1614587.86</v>
      </c>
      <c r="AG306" s="2">
        <f t="shared" si="36"/>
        <v>10</v>
      </c>
      <c r="AH306" s="2">
        <f t="shared" si="37"/>
        <v>2025</v>
      </c>
      <c r="AJ306" s="5">
        <f t="shared" si="38"/>
        <v>98495.21</v>
      </c>
      <c r="AK306" s="2">
        <f t="shared" si="39"/>
        <v>19</v>
      </c>
    </row>
    <row r="307" spans="1:37">
      <c r="A307" s="4">
        <v>45956</v>
      </c>
      <c r="B307" s="11">
        <f>StdO_Customers_Residential!B307+StdO_Customers_Small_Commercial!B307+StdO_Customers_Lighting!B307</f>
        <v>64092.30000000001</v>
      </c>
      <c r="C307" s="11">
        <f>StdO_Customers_Residential!C307+StdO_Customers_Small_Commercial!C307+StdO_Customers_Lighting!C307</f>
        <v>62510.44</v>
      </c>
      <c r="D307" s="11">
        <f>StdO_Customers_Residential!D307+StdO_Customers_Small_Commercial!D307+StdO_Customers_Lighting!D307</f>
        <v>59173.94</v>
      </c>
      <c r="E307" s="11">
        <f>StdO_Customers_Residential!E307+StdO_Customers_Small_Commercial!E307+StdO_Customers_Lighting!E307</f>
        <v>58896.989999999991</v>
      </c>
      <c r="F307" s="11">
        <f>StdO_Customers_Residential!F307+StdO_Customers_Small_Commercial!F307+StdO_Customers_Lighting!F307</f>
        <v>59491.94</v>
      </c>
      <c r="G307" s="11">
        <f>StdO_Customers_Residential!G307+StdO_Customers_Small_Commercial!G307+StdO_Customers_Lighting!G307</f>
        <v>63340.480000000003</v>
      </c>
      <c r="H307" s="11">
        <f>StdO_Customers_Residential!H307+StdO_Customers_Small_Commercial!H307+StdO_Customers_Lighting!H307</f>
        <v>69516.45</v>
      </c>
      <c r="I307" s="11">
        <f>StdO_Customers_Residential!I307+StdO_Customers_Small_Commercial!I307+StdO_Customers_Lighting!I307</f>
        <v>78255.3</v>
      </c>
      <c r="J307" s="11">
        <f>StdO_Customers_Residential!J307+StdO_Customers_Small_Commercial!J307+StdO_Customers_Lighting!J307</f>
        <v>79016.12</v>
      </c>
      <c r="K307" s="11">
        <f>StdO_Customers_Residential!K307+StdO_Customers_Small_Commercial!K307+StdO_Customers_Lighting!K307</f>
        <v>74254.69</v>
      </c>
      <c r="L307" s="11">
        <f>StdO_Customers_Residential!L307+StdO_Customers_Small_Commercial!L307+StdO_Customers_Lighting!L307</f>
        <v>72105.040000000008</v>
      </c>
      <c r="M307" s="11">
        <f>StdO_Customers_Residential!M307+StdO_Customers_Small_Commercial!M307+StdO_Customers_Lighting!M307</f>
        <v>71379.849999999962</v>
      </c>
      <c r="N307" s="11">
        <f>StdO_Customers_Residential!N307+StdO_Customers_Small_Commercial!N307+StdO_Customers_Lighting!N307</f>
        <v>65137.730000000025</v>
      </c>
      <c r="O307" s="11">
        <f>StdO_Customers_Residential!O307+StdO_Customers_Small_Commercial!O307+StdO_Customers_Lighting!O307</f>
        <v>63987.12999999999</v>
      </c>
      <c r="P307" s="11">
        <f>StdO_Customers_Residential!P307+StdO_Customers_Small_Commercial!P307+StdO_Customers_Lighting!P307</f>
        <v>69787.839999999997</v>
      </c>
      <c r="Q307" s="11">
        <f>StdO_Customers_Residential!Q307+StdO_Customers_Small_Commercial!Q307+StdO_Customers_Lighting!Q307</f>
        <v>77861.979999999981</v>
      </c>
      <c r="R307" s="11">
        <f>StdO_Customers_Residential!R307+StdO_Customers_Small_Commercial!R307+StdO_Customers_Lighting!R307</f>
        <v>88804.77</v>
      </c>
      <c r="S307" s="11">
        <f>StdO_Customers_Residential!S307+StdO_Customers_Small_Commercial!S307+StdO_Customers_Lighting!S307</f>
        <v>101549.34</v>
      </c>
      <c r="T307" s="11">
        <f>StdO_Customers_Residential!T307+StdO_Customers_Small_Commercial!T307+StdO_Customers_Lighting!T307</f>
        <v>109153.57</v>
      </c>
      <c r="U307" s="11">
        <f>StdO_Customers_Residential!U307+StdO_Customers_Small_Commercial!U307+StdO_Customers_Lighting!U307</f>
        <v>107475.35</v>
      </c>
      <c r="V307" s="11">
        <f>StdO_Customers_Residential!V307+StdO_Customers_Small_Commercial!V307+StdO_Customers_Lighting!V307</f>
        <v>103918.86</v>
      </c>
      <c r="W307" s="11">
        <f>StdO_Customers_Residential!W307+StdO_Customers_Small_Commercial!W307+StdO_Customers_Lighting!W307</f>
        <v>93791.71</v>
      </c>
      <c r="X307" s="11">
        <f>StdO_Customers_Residential!X307+StdO_Customers_Small_Commercial!X307+StdO_Customers_Lighting!X307</f>
        <v>83222.62</v>
      </c>
      <c r="Y307" s="11">
        <f>StdO_Customers_Residential!Y307+StdO_Customers_Small_Commercial!Y307+StdO_Customers_Lighting!Y307</f>
        <v>72728.55</v>
      </c>
      <c r="Z307" s="11">
        <f>StdO_Customers_Residential!Z307+StdO_Customers_Small_Commercial!Z307+StdO_Customers_Lighting!Z307</f>
        <v>0</v>
      </c>
      <c r="AA307" s="2">
        <f>IFERROR(INDEX('Holiday Schedule'!$D$3:$D$24,MATCH(Total_StdO_Customers!A307,'Holiday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1849452.99</v>
      </c>
      <c r="AE307" s="5">
        <f t="shared" si="35"/>
        <v>1849452.99</v>
      </c>
      <c r="AG307" s="2">
        <f t="shared" si="36"/>
        <v>10</v>
      </c>
      <c r="AH307" s="2">
        <f t="shared" si="37"/>
        <v>2025</v>
      </c>
      <c r="AJ307" s="5">
        <f t="shared" si="38"/>
        <v>109153.57</v>
      </c>
      <c r="AK307" s="2">
        <f t="shared" si="39"/>
        <v>19</v>
      </c>
    </row>
    <row r="308" spans="1:37">
      <c r="A308" s="4">
        <v>45957</v>
      </c>
      <c r="B308" s="11">
        <f>StdO_Customers_Residential!B308+StdO_Customers_Small_Commercial!B308+StdO_Customers_Lighting!B308</f>
        <v>53652.1</v>
      </c>
      <c r="C308" s="11">
        <f>StdO_Customers_Residential!C308+StdO_Customers_Small_Commercial!C308+StdO_Customers_Lighting!C308</f>
        <v>48095.74</v>
      </c>
      <c r="D308" s="11">
        <f>StdO_Customers_Residential!D308+StdO_Customers_Small_Commercial!D308+StdO_Customers_Lighting!D308</f>
        <v>45443.11</v>
      </c>
      <c r="E308" s="11">
        <f>StdO_Customers_Residential!E308+StdO_Customers_Small_Commercial!E308+StdO_Customers_Lighting!E308</f>
        <v>46022.39</v>
      </c>
      <c r="F308" s="11">
        <f>StdO_Customers_Residential!F308+StdO_Customers_Small_Commercial!F308+StdO_Customers_Lighting!F308</f>
        <v>51931.65</v>
      </c>
      <c r="G308" s="11">
        <f>StdO_Customers_Residential!G308+StdO_Customers_Small_Commercial!G308+StdO_Customers_Lighting!G308</f>
        <v>71351.58</v>
      </c>
      <c r="H308" s="11">
        <f>StdO_Customers_Residential!H308+StdO_Customers_Small_Commercial!H308+StdO_Customers_Lighting!H308</f>
        <v>91847.61</v>
      </c>
      <c r="I308" s="11">
        <f>StdO_Customers_Residential!I308+StdO_Customers_Small_Commercial!I308+StdO_Customers_Lighting!I308</f>
        <v>106983.89</v>
      </c>
      <c r="J308" s="11">
        <f>StdO_Customers_Residential!J308+StdO_Customers_Small_Commercial!J308+StdO_Customers_Lighting!J308</f>
        <v>95708.07</v>
      </c>
      <c r="K308" s="11">
        <f>StdO_Customers_Residential!K308+StdO_Customers_Small_Commercial!K308+StdO_Customers_Lighting!K308</f>
        <v>78313.240000000005</v>
      </c>
      <c r="L308" s="11">
        <f>StdO_Customers_Residential!L308+StdO_Customers_Small_Commercial!L308+StdO_Customers_Lighting!L308</f>
        <v>76871.840000000011</v>
      </c>
      <c r="M308" s="11">
        <f>StdO_Customers_Residential!M308+StdO_Customers_Small_Commercial!M308+StdO_Customers_Lighting!M308</f>
        <v>80940.049999999959</v>
      </c>
      <c r="N308" s="11">
        <f>StdO_Customers_Residential!N308+StdO_Customers_Small_Commercial!N308+StdO_Customers_Lighting!N308</f>
        <v>82287.370000000024</v>
      </c>
      <c r="O308" s="11">
        <f>StdO_Customers_Residential!O308+StdO_Customers_Small_Commercial!O308+StdO_Customers_Lighting!O308</f>
        <v>81441.7</v>
      </c>
      <c r="P308" s="11">
        <f>StdO_Customers_Residential!P308+StdO_Customers_Small_Commercial!P308+StdO_Customers_Lighting!P308</f>
        <v>82961.009999999995</v>
      </c>
      <c r="Q308" s="11">
        <f>StdO_Customers_Residential!Q308+StdO_Customers_Small_Commercial!Q308+StdO_Customers_Lighting!Q308</f>
        <v>85161.5</v>
      </c>
      <c r="R308" s="11">
        <f>StdO_Customers_Residential!R308+StdO_Customers_Small_Commercial!R308+StdO_Customers_Lighting!R308</f>
        <v>92354.43</v>
      </c>
      <c r="S308" s="11">
        <f>StdO_Customers_Residential!S308+StdO_Customers_Small_Commercial!S308+StdO_Customers_Lighting!S308</f>
        <v>107084.84</v>
      </c>
      <c r="T308" s="11">
        <f>StdO_Customers_Residential!T308+StdO_Customers_Small_Commercial!T308+StdO_Customers_Lighting!T308</f>
        <v>120769.97</v>
      </c>
      <c r="U308" s="11">
        <f>StdO_Customers_Residential!U308+StdO_Customers_Small_Commercial!U308+StdO_Customers_Lighting!U308</f>
        <v>121296.14</v>
      </c>
      <c r="V308" s="11">
        <f>StdO_Customers_Residential!V308+StdO_Customers_Small_Commercial!V308+StdO_Customers_Lighting!V308</f>
        <v>117818.81</v>
      </c>
      <c r="W308" s="11">
        <f>StdO_Customers_Residential!W308+StdO_Customers_Small_Commercial!W308+StdO_Customers_Lighting!W308</f>
        <v>110682.18</v>
      </c>
      <c r="X308" s="11">
        <f>StdO_Customers_Residential!X308+StdO_Customers_Small_Commercial!X308+StdO_Customers_Lighting!X308</f>
        <v>101871.45</v>
      </c>
      <c r="Y308" s="11">
        <f>StdO_Customers_Residential!Y308+StdO_Customers_Small_Commercial!Y308+StdO_Customers_Lighting!Y308</f>
        <v>93181.36</v>
      </c>
      <c r="Z308" s="11">
        <f>StdO_Customers_Residential!Z308+StdO_Customers_Small_Commercial!Z308+StdO_Customers_Lighting!Z308</f>
        <v>0</v>
      </c>
      <c r="AA308" s="2">
        <f>IFERROR(INDEX('Holiday Schedule'!$D$3:$D$24,MATCH(Total_StdO_Customers!A308,'Holiday Schedule'!$C$3:$C$24,0)),0)</f>
        <v>0</v>
      </c>
      <c r="AB308" s="2">
        <f t="shared" si="32"/>
        <v>2</v>
      </c>
      <c r="AC308" s="2">
        <f t="shared" si="33"/>
        <v>1542546.4899999998</v>
      </c>
      <c r="AD308" s="5">
        <f t="shared" si="34"/>
        <v>501525.54000000004</v>
      </c>
      <c r="AE308" s="5">
        <f t="shared" si="35"/>
        <v>2044072.0299999998</v>
      </c>
      <c r="AG308" s="2">
        <f t="shared" si="36"/>
        <v>10</v>
      </c>
      <c r="AH308" s="2">
        <f t="shared" si="37"/>
        <v>2025</v>
      </c>
      <c r="AJ308" s="5">
        <f t="shared" si="38"/>
        <v>121296.14</v>
      </c>
      <c r="AK308" s="2">
        <f t="shared" si="39"/>
        <v>20</v>
      </c>
    </row>
    <row r="309" spans="1:37">
      <c r="A309" s="4">
        <v>45958</v>
      </c>
      <c r="B309" s="11">
        <f>StdO_Customers_Residential!B309+StdO_Customers_Small_Commercial!B309+StdO_Customers_Lighting!B309</f>
        <v>82990.62</v>
      </c>
      <c r="C309" s="11">
        <f>StdO_Customers_Residential!C309+StdO_Customers_Small_Commercial!C309+StdO_Customers_Lighting!C309</f>
        <v>78987.39</v>
      </c>
      <c r="D309" s="11">
        <f>StdO_Customers_Residential!D309+StdO_Customers_Small_Commercial!D309+StdO_Customers_Lighting!D309</f>
        <v>76622.98</v>
      </c>
      <c r="E309" s="11">
        <f>StdO_Customers_Residential!E309+StdO_Customers_Small_Commercial!E309+StdO_Customers_Lighting!E309</f>
        <v>73844.36</v>
      </c>
      <c r="F309" s="11">
        <f>StdO_Customers_Residential!F309+StdO_Customers_Small_Commercial!F309+StdO_Customers_Lighting!F309</f>
        <v>73613.789999999994</v>
      </c>
      <c r="G309" s="11">
        <f>StdO_Customers_Residential!G309+StdO_Customers_Small_Commercial!G309+StdO_Customers_Lighting!G309</f>
        <v>83802.87</v>
      </c>
      <c r="H309" s="11">
        <f>StdO_Customers_Residential!H309+StdO_Customers_Small_Commercial!H309+StdO_Customers_Lighting!H309</f>
        <v>101205.9</v>
      </c>
      <c r="I309" s="11">
        <f>StdO_Customers_Residential!I309+StdO_Customers_Small_Commercial!I309+StdO_Customers_Lighting!I309</f>
        <v>109699.64</v>
      </c>
      <c r="J309" s="11">
        <f>StdO_Customers_Residential!J309+StdO_Customers_Small_Commercial!J309+StdO_Customers_Lighting!J309</f>
        <v>91139.06</v>
      </c>
      <c r="K309" s="11">
        <f>StdO_Customers_Residential!K309+StdO_Customers_Small_Commercial!K309+StdO_Customers_Lighting!K309</f>
        <v>67843.360000000001</v>
      </c>
      <c r="L309" s="11">
        <f>StdO_Customers_Residential!L309+StdO_Customers_Small_Commercial!L309+StdO_Customers_Lighting!L309</f>
        <v>57458.640000000014</v>
      </c>
      <c r="M309" s="11">
        <f>StdO_Customers_Residential!M309+StdO_Customers_Small_Commercial!M309+StdO_Customers_Lighting!M309</f>
        <v>58841.169999999962</v>
      </c>
      <c r="N309" s="11">
        <f>StdO_Customers_Residential!N309+StdO_Customers_Small_Commercial!N309+StdO_Customers_Lighting!N309</f>
        <v>64646.900000000023</v>
      </c>
      <c r="O309" s="11">
        <f>StdO_Customers_Residential!O309+StdO_Customers_Small_Commercial!O309+StdO_Customers_Lighting!O309</f>
        <v>61219.69</v>
      </c>
      <c r="P309" s="11">
        <f>StdO_Customers_Residential!P309+StdO_Customers_Small_Commercial!P309+StdO_Customers_Lighting!P309</f>
        <v>60561.73000000001</v>
      </c>
      <c r="Q309" s="11">
        <f>StdO_Customers_Residential!Q309+StdO_Customers_Small_Commercial!Q309+StdO_Customers_Lighting!Q309</f>
        <v>64574.739999999983</v>
      </c>
      <c r="R309" s="11">
        <f>StdO_Customers_Residential!R309+StdO_Customers_Small_Commercial!R309+StdO_Customers_Lighting!R309</f>
        <v>80145.100000000006</v>
      </c>
      <c r="S309" s="11">
        <f>StdO_Customers_Residential!S309+StdO_Customers_Small_Commercial!S309+StdO_Customers_Lighting!S309</f>
        <v>94380.6</v>
      </c>
      <c r="T309" s="11">
        <f>StdO_Customers_Residential!T309+StdO_Customers_Small_Commercial!T309+StdO_Customers_Lighting!T309</f>
        <v>108642.21</v>
      </c>
      <c r="U309" s="11">
        <f>StdO_Customers_Residential!U309+StdO_Customers_Small_Commercial!U309+StdO_Customers_Lighting!U309</f>
        <v>111379.2</v>
      </c>
      <c r="V309" s="11">
        <f>StdO_Customers_Residential!V309+StdO_Customers_Small_Commercial!V309+StdO_Customers_Lighting!V309</f>
        <v>112116.39</v>
      </c>
      <c r="W309" s="11">
        <f>StdO_Customers_Residential!W309+StdO_Customers_Small_Commercial!W309+StdO_Customers_Lighting!W309</f>
        <v>115244.45</v>
      </c>
      <c r="X309" s="11">
        <f>StdO_Customers_Residential!X309+StdO_Customers_Small_Commercial!X309+StdO_Customers_Lighting!X309</f>
        <v>109610.69</v>
      </c>
      <c r="Y309" s="11">
        <f>StdO_Customers_Residential!Y309+StdO_Customers_Small_Commercial!Y309+StdO_Customers_Lighting!Y309</f>
        <v>94475.199999999997</v>
      </c>
      <c r="Z309" s="11">
        <f>StdO_Customers_Residential!Z309+StdO_Customers_Small_Commercial!Z309+StdO_Customers_Lighting!Z309</f>
        <v>0</v>
      </c>
      <c r="AA309" s="2">
        <f>IFERROR(INDEX('Holiday Schedule'!$D$3:$D$24,MATCH(Total_StdO_Customers!A309,'Holiday Schedule'!$C$3:$C$24,0)),0)</f>
        <v>0</v>
      </c>
      <c r="AB309" s="2">
        <f t="shared" si="32"/>
        <v>3</v>
      </c>
      <c r="AC309" s="2">
        <f t="shared" si="33"/>
        <v>1367503.5699999998</v>
      </c>
      <c r="AD309" s="5">
        <f t="shared" si="34"/>
        <v>665543.10999999987</v>
      </c>
      <c r="AE309" s="5">
        <f t="shared" si="35"/>
        <v>2033046.6799999997</v>
      </c>
      <c r="AG309" s="2">
        <f t="shared" si="36"/>
        <v>10</v>
      </c>
      <c r="AH309" s="2">
        <f t="shared" si="37"/>
        <v>2025</v>
      </c>
      <c r="AJ309" s="5">
        <f t="shared" si="38"/>
        <v>115244.45</v>
      </c>
      <c r="AK309" s="2">
        <f t="shared" si="39"/>
        <v>22</v>
      </c>
    </row>
    <row r="310" spans="1:37">
      <c r="A310" s="4">
        <v>45959</v>
      </c>
      <c r="B310" s="11">
        <f>StdO_Customers_Residential!B310+StdO_Customers_Small_Commercial!B310+StdO_Customers_Lighting!B310</f>
        <v>67752.259999999995</v>
      </c>
      <c r="C310" s="11">
        <f>StdO_Customers_Residential!C310+StdO_Customers_Small_Commercial!C310+StdO_Customers_Lighting!C310</f>
        <v>64898.11</v>
      </c>
      <c r="D310" s="11">
        <f>StdO_Customers_Residential!D310+StdO_Customers_Small_Commercial!D310+StdO_Customers_Lighting!D310</f>
        <v>64133.120000000003</v>
      </c>
      <c r="E310" s="11">
        <f>StdO_Customers_Residential!E310+StdO_Customers_Small_Commercial!E310+StdO_Customers_Lighting!E310</f>
        <v>64319.74</v>
      </c>
      <c r="F310" s="11">
        <f>StdO_Customers_Residential!F310+StdO_Customers_Small_Commercial!F310+StdO_Customers_Lighting!F310</f>
        <v>67218.210000000006</v>
      </c>
      <c r="G310" s="11">
        <f>StdO_Customers_Residential!G310+StdO_Customers_Small_Commercial!G310+StdO_Customers_Lighting!G310</f>
        <v>74238.7</v>
      </c>
      <c r="H310" s="11">
        <f>StdO_Customers_Residential!H310+StdO_Customers_Small_Commercial!H310+StdO_Customers_Lighting!H310</f>
        <v>88314.29</v>
      </c>
      <c r="I310" s="11">
        <f>StdO_Customers_Residential!I310+StdO_Customers_Small_Commercial!I310+StdO_Customers_Lighting!I310</f>
        <v>98152.86</v>
      </c>
      <c r="J310" s="11">
        <f>StdO_Customers_Residential!J310+StdO_Customers_Small_Commercial!J310+StdO_Customers_Lighting!J310</f>
        <v>90677.32</v>
      </c>
      <c r="K310" s="11">
        <f>StdO_Customers_Residential!K310+StdO_Customers_Small_Commercial!K310+StdO_Customers_Lighting!K310</f>
        <v>78787.38</v>
      </c>
      <c r="L310" s="11">
        <f>StdO_Customers_Residential!L310+StdO_Customers_Small_Commercial!L310+StdO_Customers_Lighting!L310</f>
        <v>75346.180000000008</v>
      </c>
      <c r="M310" s="11">
        <f>StdO_Customers_Residential!M310+StdO_Customers_Small_Commercial!M310+StdO_Customers_Lighting!M310</f>
        <v>64618.969999999958</v>
      </c>
      <c r="N310" s="11">
        <f>StdO_Customers_Residential!N310+StdO_Customers_Small_Commercial!N310+StdO_Customers_Lighting!N310</f>
        <v>56471.730000000025</v>
      </c>
      <c r="O310" s="11">
        <f>StdO_Customers_Residential!O310+StdO_Customers_Small_Commercial!O310+StdO_Customers_Lighting!O310</f>
        <v>48821.479999999996</v>
      </c>
      <c r="P310" s="11">
        <f>StdO_Customers_Residential!P310+StdO_Customers_Small_Commercial!P310+StdO_Customers_Lighting!P310</f>
        <v>43496.80000000001</v>
      </c>
      <c r="Q310" s="11">
        <f>StdO_Customers_Residential!Q310+StdO_Customers_Small_Commercial!Q310+StdO_Customers_Lighting!Q310</f>
        <v>48908.55999999999</v>
      </c>
      <c r="R310" s="11">
        <f>StdO_Customers_Residential!R310+StdO_Customers_Small_Commercial!R310+StdO_Customers_Lighting!R310</f>
        <v>74884.679999999993</v>
      </c>
      <c r="S310" s="11">
        <f>StdO_Customers_Residential!S310+StdO_Customers_Small_Commercial!S310+StdO_Customers_Lighting!S310</f>
        <v>95803.65</v>
      </c>
      <c r="T310" s="11">
        <f>StdO_Customers_Residential!T310+StdO_Customers_Small_Commercial!T310+StdO_Customers_Lighting!T310</f>
        <v>108428.42</v>
      </c>
      <c r="U310" s="11">
        <f>StdO_Customers_Residential!U310+StdO_Customers_Small_Commercial!U310+StdO_Customers_Lighting!U310</f>
        <v>107810.6</v>
      </c>
      <c r="V310" s="11">
        <f>StdO_Customers_Residential!V310+StdO_Customers_Small_Commercial!V310+StdO_Customers_Lighting!V310</f>
        <v>105978.9</v>
      </c>
      <c r="W310" s="11">
        <f>StdO_Customers_Residential!W310+StdO_Customers_Small_Commercial!W310+StdO_Customers_Lighting!W310</f>
        <v>97538.15</v>
      </c>
      <c r="X310" s="11">
        <f>StdO_Customers_Residential!X310+StdO_Customers_Small_Commercial!X310+StdO_Customers_Lighting!X310</f>
        <v>87223.92</v>
      </c>
      <c r="Y310" s="11">
        <f>StdO_Customers_Residential!Y310+StdO_Customers_Small_Commercial!Y310+StdO_Customers_Lighting!Y310</f>
        <v>76311.27</v>
      </c>
      <c r="Z310" s="11">
        <f>StdO_Customers_Residential!Z310+StdO_Customers_Small_Commercial!Z310+StdO_Customers_Lighting!Z310</f>
        <v>0</v>
      </c>
      <c r="AA310" s="2">
        <f>IFERROR(INDEX('Holiday Schedule'!$D$3:$D$24,MATCH(Total_StdO_Customers!A310,'Holiday Schedule'!$C$3:$C$24,0)),0)</f>
        <v>0</v>
      </c>
      <c r="AB310" s="2">
        <f t="shared" si="32"/>
        <v>4</v>
      </c>
      <c r="AC310" s="2">
        <f t="shared" si="33"/>
        <v>1282949.5999999999</v>
      </c>
      <c r="AD310" s="5">
        <f t="shared" si="34"/>
        <v>567185.69999999995</v>
      </c>
      <c r="AE310" s="5">
        <f t="shared" si="35"/>
        <v>1850135.2999999998</v>
      </c>
      <c r="AG310" s="2">
        <f t="shared" si="36"/>
        <v>10</v>
      </c>
      <c r="AH310" s="2">
        <f t="shared" si="37"/>
        <v>2025</v>
      </c>
      <c r="AJ310" s="5">
        <f t="shared" si="38"/>
        <v>108428.42</v>
      </c>
      <c r="AK310" s="2">
        <f t="shared" si="39"/>
        <v>19</v>
      </c>
    </row>
    <row r="311" spans="1:37">
      <c r="A311" s="4">
        <v>45960</v>
      </c>
      <c r="B311" s="11">
        <f>StdO_Customers_Residential!B311+StdO_Customers_Small_Commercial!B311+StdO_Customers_Lighting!B311</f>
        <v>69366.020000000019</v>
      </c>
      <c r="C311" s="11">
        <f>StdO_Customers_Residential!C311+StdO_Customers_Small_Commercial!C311+StdO_Customers_Lighting!C311</f>
        <v>66927.27</v>
      </c>
      <c r="D311" s="11">
        <f>StdO_Customers_Residential!D311+StdO_Customers_Small_Commercial!D311+StdO_Customers_Lighting!D311</f>
        <v>64858.02</v>
      </c>
      <c r="E311" s="11">
        <f>StdO_Customers_Residential!E311+StdO_Customers_Small_Commercial!E311+StdO_Customers_Lighting!E311</f>
        <v>63948.7</v>
      </c>
      <c r="F311" s="11">
        <f>StdO_Customers_Residential!F311+StdO_Customers_Small_Commercial!F311+StdO_Customers_Lighting!F311</f>
        <v>66470.64</v>
      </c>
      <c r="G311" s="11">
        <f>StdO_Customers_Residential!G311+StdO_Customers_Small_Commercial!G311+StdO_Customers_Lighting!G311</f>
        <v>73229.759999999995</v>
      </c>
      <c r="H311" s="11">
        <f>StdO_Customers_Residential!H311+StdO_Customers_Small_Commercial!H311+StdO_Customers_Lighting!H311</f>
        <v>86809.05</v>
      </c>
      <c r="I311" s="11">
        <f>StdO_Customers_Residential!I311+StdO_Customers_Small_Commercial!I311+StdO_Customers_Lighting!I311</f>
        <v>96432.87</v>
      </c>
      <c r="J311" s="11">
        <f>StdO_Customers_Residential!J311+StdO_Customers_Small_Commercial!J311+StdO_Customers_Lighting!J311</f>
        <v>94008.84</v>
      </c>
      <c r="K311" s="11">
        <f>StdO_Customers_Residential!K311+StdO_Customers_Small_Commercial!K311+StdO_Customers_Lighting!K311</f>
        <v>86455.09</v>
      </c>
      <c r="L311" s="11">
        <f>StdO_Customers_Residential!L311+StdO_Customers_Small_Commercial!L311+StdO_Customers_Lighting!L311</f>
        <v>83386.950000000012</v>
      </c>
      <c r="M311" s="11">
        <f>StdO_Customers_Residential!M311+StdO_Customers_Small_Commercial!M311+StdO_Customers_Lighting!M311</f>
        <v>78007.26999999996</v>
      </c>
      <c r="N311" s="11">
        <f>StdO_Customers_Residential!N311+StdO_Customers_Small_Commercial!N311+StdO_Customers_Lighting!N311</f>
        <v>73433.24000000002</v>
      </c>
      <c r="O311" s="11">
        <f>StdO_Customers_Residential!O311+StdO_Customers_Small_Commercial!O311+StdO_Customers_Lighting!O311</f>
        <v>73793.33</v>
      </c>
      <c r="P311" s="11">
        <f>StdO_Customers_Residential!P311+StdO_Customers_Small_Commercial!P311+StdO_Customers_Lighting!P311</f>
        <v>76283.110000000015</v>
      </c>
      <c r="Q311" s="11">
        <f>StdO_Customers_Residential!Q311+StdO_Customers_Small_Commercial!Q311+StdO_Customers_Lighting!Q311</f>
        <v>78124.55</v>
      </c>
      <c r="R311" s="11">
        <f>StdO_Customers_Residential!R311+StdO_Customers_Small_Commercial!R311+StdO_Customers_Lighting!R311</f>
        <v>85331.9</v>
      </c>
      <c r="S311" s="11">
        <f>StdO_Customers_Residential!S311+StdO_Customers_Small_Commercial!S311+StdO_Customers_Lighting!S311</f>
        <v>96755.68</v>
      </c>
      <c r="T311" s="11">
        <f>StdO_Customers_Residential!T311+StdO_Customers_Small_Commercial!T311+StdO_Customers_Lighting!T311</f>
        <v>104776.08</v>
      </c>
      <c r="U311" s="11">
        <f>StdO_Customers_Residential!U311+StdO_Customers_Small_Commercial!U311+StdO_Customers_Lighting!U311</f>
        <v>104272.95</v>
      </c>
      <c r="V311" s="11">
        <f>StdO_Customers_Residential!V311+StdO_Customers_Small_Commercial!V311+StdO_Customers_Lighting!V311</f>
        <v>100856.24</v>
      </c>
      <c r="W311" s="11">
        <f>StdO_Customers_Residential!W311+StdO_Customers_Small_Commercial!W311+StdO_Customers_Lighting!W311</f>
        <v>92418.559999999998</v>
      </c>
      <c r="X311" s="11">
        <f>StdO_Customers_Residential!X311+StdO_Customers_Small_Commercial!X311+StdO_Customers_Lighting!X311</f>
        <v>81285.84</v>
      </c>
      <c r="Y311" s="11">
        <f>StdO_Customers_Residential!Y311+StdO_Customers_Small_Commercial!Y311+StdO_Customers_Lighting!Y311</f>
        <v>71164.87</v>
      </c>
      <c r="Z311" s="11">
        <f>StdO_Customers_Residential!Z311+StdO_Customers_Small_Commercial!Z311+StdO_Customers_Lighting!Z311</f>
        <v>0</v>
      </c>
      <c r="AA311" s="2">
        <f>IFERROR(INDEX('Holiday Schedule'!$D$3:$D$24,MATCH(Total_StdO_Customers!A311,'Holiday Schedule'!$C$3:$C$24,0)),0)</f>
        <v>0</v>
      </c>
      <c r="AB311" s="2">
        <f t="shared" si="32"/>
        <v>5</v>
      </c>
      <c r="AC311" s="2">
        <f t="shared" si="33"/>
        <v>1405622.5000000002</v>
      </c>
      <c r="AD311" s="5">
        <f t="shared" si="34"/>
        <v>562774.32999999984</v>
      </c>
      <c r="AE311" s="5">
        <f t="shared" si="35"/>
        <v>1968396.83</v>
      </c>
      <c r="AG311" s="2">
        <f t="shared" si="36"/>
        <v>10</v>
      </c>
      <c r="AH311" s="2">
        <f t="shared" si="37"/>
        <v>2025</v>
      </c>
      <c r="AJ311" s="5">
        <f t="shared" si="38"/>
        <v>104776.08</v>
      </c>
      <c r="AK311" s="2">
        <f t="shared" si="39"/>
        <v>19</v>
      </c>
    </row>
    <row r="312" spans="1:37">
      <c r="A312" s="4">
        <v>45961</v>
      </c>
      <c r="B312" s="11">
        <f>StdO_Customers_Residential!B312+StdO_Customers_Small_Commercial!B312+StdO_Customers_Lighting!B312</f>
        <v>60246.41</v>
      </c>
      <c r="C312" s="11">
        <f>StdO_Customers_Residential!C312+StdO_Customers_Small_Commercial!C312+StdO_Customers_Lighting!C312</f>
        <v>58492.72</v>
      </c>
      <c r="D312" s="11">
        <f>StdO_Customers_Residential!D312+StdO_Customers_Small_Commercial!D312+StdO_Customers_Lighting!D312</f>
        <v>56402.16</v>
      </c>
      <c r="E312" s="11">
        <f>StdO_Customers_Residential!E312+StdO_Customers_Small_Commercial!E312+StdO_Customers_Lighting!E312</f>
        <v>56360.74</v>
      </c>
      <c r="F312" s="11">
        <f>StdO_Customers_Residential!F312+StdO_Customers_Small_Commercial!F312+StdO_Customers_Lighting!F312</f>
        <v>59310.71</v>
      </c>
      <c r="G312" s="11">
        <f>StdO_Customers_Residential!G312+StdO_Customers_Small_Commercial!G312+StdO_Customers_Lighting!G312</f>
        <v>63087.55</v>
      </c>
      <c r="H312" s="11">
        <f>StdO_Customers_Residential!H312+StdO_Customers_Small_Commercial!H312+StdO_Customers_Lighting!H312</f>
        <v>78721.5</v>
      </c>
      <c r="I312" s="11">
        <f>StdO_Customers_Residential!I312+StdO_Customers_Small_Commercial!I312+StdO_Customers_Lighting!I312</f>
        <v>104652.62</v>
      </c>
      <c r="J312" s="11">
        <f>StdO_Customers_Residential!J312+StdO_Customers_Small_Commercial!J312+StdO_Customers_Lighting!J312</f>
        <v>98991.19</v>
      </c>
      <c r="K312" s="11">
        <f>StdO_Customers_Residential!K312+StdO_Customers_Small_Commercial!K312+StdO_Customers_Lighting!K312</f>
        <v>88788.94</v>
      </c>
      <c r="L312" s="11">
        <f>StdO_Customers_Residential!L312+StdO_Customers_Small_Commercial!L312+StdO_Customers_Lighting!L312</f>
        <v>90008.85000000002</v>
      </c>
      <c r="M312" s="11">
        <f>StdO_Customers_Residential!M312+StdO_Customers_Small_Commercial!M312+StdO_Customers_Lighting!M312</f>
        <v>82249.379999999946</v>
      </c>
      <c r="N312" s="11">
        <f>StdO_Customers_Residential!N312+StdO_Customers_Small_Commercial!N312+StdO_Customers_Lighting!N312</f>
        <v>68454.420000000013</v>
      </c>
      <c r="O312" s="11">
        <f>StdO_Customers_Residential!O312+StdO_Customers_Small_Commercial!O312+StdO_Customers_Lighting!O312</f>
        <v>51227.22</v>
      </c>
      <c r="P312" s="11">
        <f>StdO_Customers_Residential!P312+StdO_Customers_Small_Commercial!P312+StdO_Customers_Lighting!P312</f>
        <v>55767.020000000004</v>
      </c>
      <c r="Q312" s="11">
        <f>StdO_Customers_Residential!Q312+StdO_Customers_Small_Commercial!Q312+StdO_Customers_Lighting!Q312</f>
        <v>59394.92</v>
      </c>
      <c r="R312" s="11">
        <f>StdO_Customers_Residential!R312+StdO_Customers_Small_Commercial!R312+StdO_Customers_Lighting!R312</f>
        <v>72653.42</v>
      </c>
      <c r="S312" s="11">
        <f>StdO_Customers_Residential!S312+StdO_Customers_Small_Commercial!S312+StdO_Customers_Lighting!S312</f>
        <v>84789.46</v>
      </c>
      <c r="T312" s="11">
        <f>StdO_Customers_Residential!T312+StdO_Customers_Small_Commercial!T312+StdO_Customers_Lighting!T312</f>
        <v>99943.97</v>
      </c>
      <c r="U312" s="11">
        <f>StdO_Customers_Residential!U312+StdO_Customers_Small_Commercial!U312+StdO_Customers_Lighting!U312</f>
        <v>99962.1</v>
      </c>
      <c r="V312" s="11">
        <f>StdO_Customers_Residential!V312+StdO_Customers_Small_Commercial!V312+StdO_Customers_Lighting!V312</f>
        <v>96921.88</v>
      </c>
      <c r="W312" s="11">
        <f>StdO_Customers_Residential!W312+StdO_Customers_Small_Commercial!W312+StdO_Customers_Lighting!W312</f>
        <v>84040.22</v>
      </c>
      <c r="X312" s="11">
        <f>StdO_Customers_Residential!X312+StdO_Customers_Small_Commercial!X312+StdO_Customers_Lighting!X312</f>
        <v>76223.149999999994</v>
      </c>
      <c r="Y312" s="11">
        <f>StdO_Customers_Residential!Y312+StdO_Customers_Small_Commercial!Y312+StdO_Customers_Lighting!Y312</f>
        <v>62089.46</v>
      </c>
      <c r="Z312" s="11">
        <f>StdO_Customers_Residential!Z312+StdO_Customers_Small_Commercial!Z312+StdO_Customers_Lighting!Z312</f>
        <v>0</v>
      </c>
      <c r="AA312" s="2">
        <f>IFERROR(INDEX('Holiday Schedule'!$D$3:$D$24,MATCH(Total_StdO_Customers!A312,'Holiday Schedule'!$C$3:$C$24,0)),0)</f>
        <v>0</v>
      </c>
      <c r="AB312" s="2">
        <f t="shared" si="32"/>
        <v>6</v>
      </c>
      <c r="AC312" s="2">
        <f t="shared" si="33"/>
        <v>1314068.76</v>
      </c>
      <c r="AD312" s="5">
        <f t="shared" si="34"/>
        <v>494711.24999999953</v>
      </c>
      <c r="AE312" s="5">
        <f t="shared" si="35"/>
        <v>1808780.0099999995</v>
      </c>
      <c r="AG312" s="2">
        <f t="shared" si="36"/>
        <v>10</v>
      </c>
      <c r="AH312" s="2">
        <f t="shared" si="37"/>
        <v>2025</v>
      </c>
      <c r="AJ312" s="5">
        <f t="shared" si="38"/>
        <v>104652.62</v>
      </c>
      <c r="AK312" s="2">
        <f t="shared" si="39"/>
        <v>8</v>
      </c>
    </row>
    <row r="313" spans="1:37">
      <c r="A313" s="4">
        <v>45962</v>
      </c>
      <c r="B313" s="11">
        <f>StdO_Customers_Residential!B313+StdO_Customers_Small_Commercial!B313+StdO_Customers_Lighting!B313</f>
        <v>62282.11</v>
      </c>
      <c r="C313" s="11">
        <f>StdO_Customers_Residential!C313+StdO_Customers_Small_Commercial!C313+StdO_Customers_Lighting!C313</f>
        <v>57972.32</v>
      </c>
      <c r="D313" s="11">
        <f>StdO_Customers_Residential!D313+StdO_Customers_Small_Commercial!D313+StdO_Customers_Lighting!D313</f>
        <v>58316.959999999999</v>
      </c>
      <c r="E313" s="11">
        <f>StdO_Customers_Residential!E313+StdO_Customers_Small_Commercial!E313+StdO_Customers_Lighting!E313</f>
        <v>56777.83</v>
      </c>
      <c r="F313" s="11">
        <f>StdO_Customers_Residential!F313+StdO_Customers_Small_Commercial!F313+StdO_Customers_Lighting!F313</f>
        <v>58520.249999999993</v>
      </c>
      <c r="G313" s="11">
        <f>StdO_Customers_Residential!G313+StdO_Customers_Small_Commercial!G313+StdO_Customers_Lighting!G313</f>
        <v>64281.000000000007</v>
      </c>
      <c r="H313" s="11">
        <f>StdO_Customers_Residential!H313+StdO_Customers_Small_Commercial!H313+StdO_Customers_Lighting!H313</f>
        <v>70811.210000000006</v>
      </c>
      <c r="I313" s="11">
        <f>StdO_Customers_Residential!I313+StdO_Customers_Small_Commercial!I313+StdO_Customers_Lighting!I313</f>
        <v>91330.84</v>
      </c>
      <c r="J313" s="11">
        <f>StdO_Customers_Residential!J313+StdO_Customers_Small_Commercial!J313+StdO_Customers_Lighting!J313</f>
        <v>84653.499999999985</v>
      </c>
      <c r="K313" s="11">
        <f>StdO_Customers_Residential!K313+StdO_Customers_Small_Commercial!K313+StdO_Customers_Lighting!K313</f>
        <v>74811.95</v>
      </c>
      <c r="L313" s="11">
        <f>StdO_Customers_Residential!L313+StdO_Customers_Small_Commercial!L313+StdO_Customers_Lighting!L313</f>
        <v>73042.11</v>
      </c>
      <c r="M313" s="11">
        <f>StdO_Customers_Residential!M313+StdO_Customers_Small_Commercial!M313+StdO_Customers_Lighting!M313</f>
        <v>56698.86</v>
      </c>
      <c r="N313" s="11">
        <f>StdO_Customers_Residential!N313+StdO_Customers_Small_Commercial!N313+StdO_Customers_Lighting!N313</f>
        <v>39680.81</v>
      </c>
      <c r="O313" s="11">
        <f>StdO_Customers_Residential!O313+StdO_Customers_Small_Commercial!O313+StdO_Customers_Lighting!O313</f>
        <v>41035.67</v>
      </c>
      <c r="P313" s="11">
        <f>StdO_Customers_Residential!P313+StdO_Customers_Small_Commercial!P313+StdO_Customers_Lighting!P313</f>
        <v>40745.97</v>
      </c>
      <c r="Q313" s="11">
        <f>StdO_Customers_Residential!Q313+StdO_Customers_Small_Commercial!Q313+StdO_Customers_Lighting!Q313</f>
        <v>22458.58</v>
      </c>
      <c r="R313" s="11">
        <f>StdO_Customers_Residential!R313+StdO_Customers_Small_Commercial!R313+StdO_Customers_Lighting!R313</f>
        <v>24379.940000000046</v>
      </c>
      <c r="S313" s="11">
        <f>StdO_Customers_Residential!S313+StdO_Customers_Small_Commercial!S313+StdO_Customers_Lighting!S313</f>
        <v>9948.26</v>
      </c>
      <c r="T313" s="11">
        <f>StdO_Customers_Residential!T313+StdO_Customers_Small_Commercial!T313+StdO_Customers_Lighting!T313</f>
        <v>107460.32</v>
      </c>
      <c r="U313" s="11">
        <f>StdO_Customers_Residential!U313+StdO_Customers_Small_Commercial!U313+StdO_Customers_Lighting!U313</f>
        <v>103706.1</v>
      </c>
      <c r="V313" s="11">
        <f>StdO_Customers_Residential!V313+StdO_Customers_Small_Commercial!V313+StdO_Customers_Lighting!V313</f>
        <v>95199.18</v>
      </c>
      <c r="W313" s="11">
        <f>StdO_Customers_Residential!W313+StdO_Customers_Small_Commercial!W313+StdO_Customers_Lighting!W313</f>
        <v>90154.14</v>
      </c>
      <c r="X313" s="11">
        <f>StdO_Customers_Residential!X313+StdO_Customers_Small_Commercial!X313+StdO_Customers_Lighting!X313</f>
        <v>78236.039999999994</v>
      </c>
      <c r="Y313" s="11">
        <f>StdO_Customers_Residential!Y313+StdO_Customers_Small_Commercial!Y313+StdO_Customers_Lighting!Y313</f>
        <v>64629.000000000007</v>
      </c>
      <c r="Z313" s="11">
        <f>StdO_Customers_Residential!Z313+StdO_Customers_Small_Commercial!Z313+StdO_Customers_Lighting!Z313</f>
        <v>0</v>
      </c>
      <c r="AA313" s="2">
        <f>IFERROR(INDEX('Holiday Schedule'!$D$3:$D$24,MATCH(Total_StdO_Customers!A313,'Holiday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1527132.95</v>
      </c>
      <c r="AE313" s="5">
        <f t="shared" si="35"/>
        <v>1527132.95</v>
      </c>
      <c r="AG313" s="2">
        <f t="shared" si="36"/>
        <v>11</v>
      </c>
      <c r="AH313" s="2">
        <f t="shared" si="37"/>
        <v>2025</v>
      </c>
      <c r="AJ313" s="5">
        <f t="shared" si="38"/>
        <v>107460.32</v>
      </c>
      <c r="AK313" s="2">
        <f t="shared" si="39"/>
        <v>19</v>
      </c>
    </row>
    <row r="314" spans="1:37">
      <c r="A314" s="4">
        <v>45963</v>
      </c>
      <c r="B314" s="11">
        <f>StdO_Customers_Residential!B314+StdO_Customers_Small_Commercial!B314+StdO_Customers_Lighting!B314</f>
        <v>67441</v>
      </c>
      <c r="C314" s="11">
        <f>StdO_Customers_Residential!C314+StdO_Customers_Small_Commercial!C314+StdO_Customers_Lighting!C314</f>
        <v>58969.81</v>
      </c>
      <c r="D314" s="11">
        <f>StdO_Customers_Residential!D314+StdO_Customers_Small_Commercial!D314+StdO_Customers_Lighting!D314</f>
        <v>61470.5</v>
      </c>
      <c r="E314" s="11">
        <f>StdO_Customers_Residential!E314+StdO_Customers_Small_Commercial!E314+StdO_Customers_Lighting!E314</f>
        <v>61963.360000000001</v>
      </c>
      <c r="F314" s="11">
        <f>StdO_Customers_Residential!F314+StdO_Customers_Small_Commercial!F314+StdO_Customers_Lighting!F314</f>
        <v>64721.17</v>
      </c>
      <c r="G314" s="11">
        <f>StdO_Customers_Residential!G314+StdO_Customers_Small_Commercial!G314+StdO_Customers_Lighting!G314</f>
        <v>69752.92</v>
      </c>
      <c r="H314" s="11">
        <f>StdO_Customers_Residential!H314+StdO_Customers_Small_Commercial!H314+StdO_Customers_Lighting!H314</f>
        <v>77327.990000000005</v>
      </c>
      <c r="I314" s="11">
        <f>StdO_Customers_Residential!I314+StdO_Customers_Small_Commercial!I314+StdO_Customers_Lighting!I314</f>
        <v>68711.12</v>
      </c>
      <c r="J314" s="11">
        <f>StdO_Customers_Residential!J314+StdO_Customers_Small_Commercial!J314+StdO_Customers_Lighting!J314</f>
        <v>48600.13</v>
      </c>
      <c r="K314" s="11">
        <f>StdO_Customers_Residential!K314+StdO_Customers_Small_Commercial!K314+StdO_Customers_Lighting!K314</f>
        <v>41122.11</v>
      </c>
      <c r="L314" s="11">
        <f>StdO_Customers_Residential!L314+StdO_Customers_Small_Commercial!L314+StdO_Customers_Lighting!L314</f>
        <v>39697.08</v>
      </c>
      <c r="M314" s="11">
        <f>StdO_Customers_Residential!M314+StdO_Customers_Small_Commercial!M314+StdO_Customers_Lighting!M314</f>
        <v>42255.48</v>
      </c>
      <c r="N314" s="11">
        <f>StdO_Customers_Residential!N314+StdO_Customers_Small_Commercial!N314+StdO_Customers_Lighting!N314</f>
        <v>39715.99</v>
      </c>
      <c r="O314" s="11">
        <f>StdO_Customers_Residential!O314+StdO_Customers_Small_Commercial!O314+StdO_Customers_Lighting!O314</f>
        <v>41606.92</v>
      </c>
      <c r="P314" s="11">
        <f>StdO_Customers_Residential!P314+StdO_Customers_Small_Commercial!P314+StdO_Customers_Lighting!P314</f>
        <v>55037.93</v>
      </c>
      <c r="Q314" s="11">
        <f>StdO_Customers_Residential!Q314+StdO_Customers_Small_Commercial!Q314+StdO_Customers_Lighting!Q314</f>
        <v>80620.12</v>
      </c>
      <c r="R314" s="11">
        <f>StdO_Customers_Residential!R314+StdO_Customers_Small_Commercial!R314+StdO_Customers_Lighting!R314</f>
        <v>102502.42999999998</v>
      </c>
      <c r="S314" s="11">
        <f>StdO_Customers_Residential!S314+StdO_Customers_Small_Commercial!S314+StdO_Customers_Lighting!S314</f>
        <v>113553.19</v>
      </c>
      <c r="T314" s="11">
        <f>StdO_Customers_Residential!T314+StdO_Customers_Small_Commercial!T314+StdO_Customers_Lighting!T314</f>
        <v>111126.56</v>
      </c>
      <c r="U314" s="11">
        <f>StdO_Customers_Residential!U314+StdO_Customers_Small_Commercial!U314+StdO_Customers_Lighting!U314</f>
        <v>108423.67</v>
      </c>
      <c r="V314" s="11">
        <f>StdO_Customers_Residential!V314+StdO_Customers_Small_Commercial!V314+StdO_Customers_Lighting!V314</f>
        <v>101682.54</v>
      </c>
      <c r="W314" s="11">
        <f>StdO_Customers_Residential!W314+StdO_Customers_Small_Commercial!W314+StdO_Customers_Lighting!W314</f>
        <v>91147.68</v>
      </c>
      <c r="X314" s="11">
        <f>StdO_Customers_Residential!X314+StdO_Customers_Small_Commercial!X314+StdO_Customers_Lighting!X314</f>
        <v>80328.429999999993</v>
      </c>
      <c r="Y314" s="11">
        <f>StdO_Customers_Residential!Y314+StdO_Customers_Small_Commercial!Y314+StdO_Customers_Lighting!Y314</f>
        <v>72113.224388844392</v>
      </c>
      <c r="Z314" s="11">
        <f>StdO_Customers_Residential!Z314+StdO_Customers_Small_Commercial!Z314+StdO_Customers_Lighting!Z314</f>
        <v>71717.548306444238</v>
      </c>
      <c r="AA314" s="2">
        <f>IFERROR(INDEX('Holiday Schedule'!$D$3:$D$24,MATCH(Total_StdO_Customers!A314,'Holiday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1699891.354388844</v>
      </c>
      <c r="AE314" s="5">
        <f t="shared" si="35"/>
        <v>1699891.354388844</v>
      </c>
      <c r="AG314" s="2">
        <f t="shared" si="36"/>
        <v>11</v>
      </c>
      <c r="AH314" s="2">
        <f t="shared" si="37"/>
        <v>2025</v>
      </c>
      <c r="AJ314" s="5">
        <f t="shared" si="38"/>
        <v>113553.19</v>
      </c>
      <c r="AK314" s="2">
        <f t="shared" si="39"/>
        <v>18</v>
      </c>
    </row>
    <row r="315" spans="1:37">
      <c r="A315" s="4">
        <v>45964</v>
      </c>
      <c r="B315" s="11">
        <f>StdO_Customers_Residential!B315+StdO_Customers_Small_Commercial!B315+StdO_Customers_Lighting!B315</f>
        <v>68734.69</v>
      </c>
      <c r="C315" s="11">
        <f>StdO_Customers_Residential!C315+StdO_Customers_Small_Commercial!C315+StdO_Customers_Lighting!C315</f>
        <v>67582.429999999993</v>
      </c>
      <c r="D315" s="11">
        <f>StdO_Customers_Residential!D315+StdO_Customers_Small_Commercial!D315+StdO_Customers_Lighting!D315</f>
        <v>66376.070000000007</v>
      </c>
      <c r="E315" s="11">
        <f>StdO_Customers_Residential!E315+StdO_Customers_Small_Commercial!E315+StdO_Customers_Lighting!E315</f>
        <v>67951.67</v>
      </c>
      <c r="F315" s="11">
        <f>StdO_Customers_Residential!F315+StdO_Customers_Small_Commercial!F315+StdO_Customers_Lighting!F315</f>
        <v>72849.440000000002</v>
      </c>
      <c r="G315" s="11">
        <f>StdO_Customers_Residential!G315+StdO_Customers_Small_Commercial!G315+StdO_Customers_Lighting!G315</f>
        <v>81132.59</v>
      </c>
      <c r="H315" s="11">
        <f>StdO_Customers_Residential!H315+StdO_Customers_Small_Commercial!H315+StdO_Customers_Lighting!H315</f>
        <v>96659.69</v>
      </c>
      <c r="I315" s="11">
        <f>StdO_Customers_Residential!I315+StdO_Customers_Small_Commercial!I315+StdO_Customers_Lighting!I315</f>
        <v>86030.18</v>
      </c>
      <c r="J315" s="11">
        <f>StdO_Customers_Residential!J315+StdO_Customers_Small_Commercial!J315+StdO_Customers_Lighting!J315</f>
        <v>63119.35</v>
      </c>
      <c r="K315" s="11">
        <f>StdO_Customers_Residential!K315+StdO_Customers_Small_Commercial!K315+StdO_Customers_Lighting!K315</f>
        <v>45892.5</v>
      </c>
      <c r="L315" s="11">
        <f>StdO_Customers_Residential!L315+StdO_Customers_Small_Commercial!L315+StdO_Customers_Lighting!L315</f>
        <v>42534.649999999994</v>
      </c>
      <c r="M315" s="11">
        <f>StdO_Customers_Residential!M315+StdO_Customers_Small_Commercial!M315+StdO_Customers_Lighting!M315</f>
        <v>50067.44</v>
      </c>
      <c r="N315" s="11">
        <f>StdO_Customers_Residential!N315+StdO_Customers_Small_Commercial!N315+StdO_Customers_Lighting!N315</f>
        <v>56791.09</v>
      </c>
      <c r="O315" s="11">
        <f>StdO_Customers_Residential!O315+StdO_Customers_Small_Commercial!O315+StdO_Customers_Lighting!O315</f>
        <v>71351.289999999979</v>
      </c>
      <c r="P315" s="11">
        <f>StdO_Customers_Residential!P315+StdO_Customers_Small_Commercial!P315+StdO_Customers_Lighting!P315</f>
        <v>78292.44</v>
      </c>
      <c r="Q315" s="11">
        <f>StdO_Customers_Residential!Q315+StdO_Customers_Small_Commercial!Q315+StdO_Customers_Lighting!Q315</f>
        <v>87178.91</v>
      </c>
      <c r="R315" s="11">
        <f>StdO_Customers_Residential!R315+StdO_Customers_Small_Commercial!R315+StdO_Customers_Lighting!R315</f>
        <v>100268.83000000002</v>
      </c>
      <c r="S315" s="11">
        <f>StdO_Customers_Residential!S315+StdO_Customers_Small_Commercial!S315+StdO_Customers_Lighting!S315</f>
        <v>112207.52</v>
      </c>
      <c r="T315" s="11">
        <f>StdO_Customers_Residential!T315+StdO_Customers_Small_Commercial!T315+StdO_Customers_Lighting!T315</f>
        <v>111453.64</v>
      </c>
      <c r="U315" s="11">
        <f>StdO_Customers_Residential!U315+StdO_Customers_Small_Commercial!U315+StdO_Customers_Lighting!U315</f>
        <v>103655.46</v>
      </c>
      <c r="V315" s="11">
        <f>StdO_Customers_Residential!V315+StdO_Customers_Small_Commercial!V315+StdO_Customers_Lighting!V315</f>
        <v>97168.05</v>
      </c>
      <c r="W315" s="11">
        <f>StdO_Customers_Residential!W315+StdO_Customers_Small_Commercial!W315+StdO_Customers_Lighting!W315</f>
        <v>87373.62</v>
      </c>
      <c r="X315" s="11">
        <f>StdO_Customers_Residential!X315+StdO_Customers_Small_Commercial!X315+StdO_Customers_Lighting!X315</f>
        <v>75082.78</v>
      </c>
      <c r="Y315" s="11">
        <f>StdO_Customers_Residential!Y315+StdO_Customers_Small_Commercial!Y315+StdO_Customers_Lighting!Y315</f>
        <v>68503.091478329312</v>
      </c>
      <c r="Z315" s="11">
        <f>StdO_Customers_Residential!Z315+StdO_Customers_Small_Commercial!Z315+StdO_Customers_Lighting!Z315</f>
        <v>0</v>
      </c>
      <c r="AA315" s="2">
        <f>IFERROR(INDEX('Holiday Schedule'!$D$3:$D$24,MATCH(Total_StdO_Customers!A315,'Holiday Schedule'!$C$3:$C$24,0)),0)</f>
        <v>0</v>
      </c>
      <c r="AB315" s="2">
        <f t="shared" si="32"/>
        <v>2</v>
      </c>
      <c r="AC315" s="2">
        <f t="shared" si="33"/>
        <v>1268467.7499999998</v>
      </c>
      <c r="AD315" s="5">
        <f t="shared" si="34"/>
        <v>589789.67147832946</v>
      </c>
      <c r="AE315" s="5">
        <f t="shared" si="35"/>
        <v>1858257.4214783292</v>
      </c>
      <c r="AG315" s="2">
        <f t="shared" si="36"/>
        <v>11</v>
      </c>
      <c r="AH315" s="2">
        <f t="shared" si="37"/>
        <v>2025</v>
      </c>
      <c r="AJ315" s="5">
        <f t="shared" si="38"/>
        <v>112207.52</v>
      </c>
      <c r="AK315" s="2">
        <f t="shared" si="39"/>
        <v>18</v>
      </c>
    </row>
    <row r="316" spans="1:37">
      <c r="A316" s="4">
        <v>45965</v>
      </c>
      <c r="B316" s="11">
        <f>StdO_Customers_Residential!B316+StdO_Customers_Small_Commercial!B316+StdO_Customers_Lighting!B316</f>
        <v>63148.44</v>
      </c>
      <c r="C316" s="11">
        <f>StdO_Customers_Residential!C316+StdO_Customers_Small_Commercial!C316+StdO_Customers_Lighting!C316</f>
        <v>60683.639999999992</v>
      </c>
      <c r="D316" s="11">
        <f>StdO_Customers_Residential!D316+StdO_Customers_Small_Commercial!D316+StdO_Customers_Lighting!D316</f>
        <v>58808.19</v>
      </c>
      <c r="E316" s="11">
        <f>StdO_Customers_Residential!E316+StdO_Customers_Small_Commercial!E316+StdO_Customers_Lighting!E316</f>
        <v>59984.88</v>
      </c>
      <c r="F316" s="11">
        <f>StdO_Customers_Residential!F316+StdO_Customers_Small_Commercial!F316+StdO_Customers_Lighting!F316</f>
        <v>63649.99</v>
      </c>
      <c r="G316" s="11">
        <f>StdO_Customers_Residential!G316+StdO_Customers_Small_Commercial!G316+StdO_Customers_Lighting!G316</f>
        <v>71101.48</v>
      </c>
      <c r="H316" s="11">
        <f>StdO_Customers_Residential!H316+StdO_Customers_Small_Commercial!H316+StdO_Customers_Lighting!H316</f>
        <v>87536.13</v>
      </c>
      <c r="I316" s="11">
        <f>StdO_Customers_Residential!I316+StdO_Customers_Small_Commercial!I316+StdO_Customers_Lighting!I316</f>
        <v>87224.15</v>
      </c>
      <c r="J316" s="11">
        <f>StdO_Customers_Residential!J316+StdO_Customers_Small_Commercial!J316+StdO_Customers_Lighting!J316</f>
        <v>63694.1</v>
      </c>
      <c r="K316" s="11">
        <f>StdO_Customers_Residential!K316+StdO_Customers_Small_Commercial!K316+StdO_Customers_Lighting!K316</f>
        <v>47743.78</v>
      </c>
      <c r="L316" s="11">
        <f>StdO_Customers_Residential!L316+StdO_Customers_Small_Commercial!L316+StdO_Customers_Lighting!L316</f>
        <v>54111.69</v>
      </c>
      <c r="M316" s="11">
        <f>StdO_Customers_Residential!M316+StdO_Customers_Small_Commercial!M316+StdO_Customers_Lighting!M316</f>
        <v>57548.68</v>
      </c>
      <c r="N316" s="11">
        <f>StdO_Customers_Residential!N316+StdO_Customers_Small_Commercial!N316+StdO_Customers_Lighting!N316</f>
        <v>59515.91</v>
      </c>
      <c r="O316" s="11">
        <f>StdO_Customers_Residential!O316+StdO_Customers_Small_Commercial!O316+StdO_Customers_Lighting!O316</f>
        <v>60432.03</v>
      </c>
      <c r="P316" s="11">
        <f>StdO_Customers_Residential!P316+StdO_Customers_Small_Commercial!P316+StdO_Customers_Lighting!P316</f>
        <v>68330.299999999988</v>
      </c>
      <c r="Q316" s="11">
        <f>StdO_Customers_Residential!Q316+StdO_Customers_Small_Commercial!Q316+StdO_Customers_Lighting!Q316</f>
        <v>81419.570000000007</v>
      </c>
      <c r="R316" s="11">
        <f>StdO_Customers_Residential!R316+StdO_Customers_Small_Commercial!R316+StdO_Customers_Lighting!R316</f>
        <v>99409.99</v>
      </c>
      <c r="S316" s="11">
        <f>StdO_Customers_Residential!S316+StdO_Customers_Small_Commercial!S316+StdO_Customers_Lighting!S316</f>
        <v>112413.75</v>
      </c>
      <c r="T316" s="11">
        <f>StdO_Customers_Residential!T316+StdO_Customers_Small_Commercial!T316+StdO_Customers_Lighting!T316</f>
        <v>112898.25</v>
      </c>
      <c r="U316" s="11">
        <f>StdO_Customers_Residential!U316+StdO_Customers_Small_Commercial!U316+StdO_Customers_Lighting!U316</f>
        <v>106797.49</v>
      </c>
      <c r="V316" s="11">
        <f>StdO_Customers_Residential!V316+StdO_Customers_Small_Commercial!V316+StdO_Customers_Lighting!V316</f>
        <v>101417.09</v>
      </c>
      <c r="W316" s="11">
        <f>StdO_Customers_Residential!W316+StdO_Customers_Small_Commercial!W316+StdO_Customers_Lighting!W316</f>
        <v>91751.2</v>
      </c>
      <c r="X316" s="11">
        <f>StdO_Customers_Residential!X316+StdO_Customers_Small_Commercial!X316+StdO_Customers_Lighting!X316</f>
        <v>78673.440000000002</v>
      </c>
      <c r="Y316" s="11">
        <f>StdO_Customers_Residential!Y316+StdO_Customers_Small_Commercial!Y316+StdO_Customers_Lighting!Y316</f>
        <v>71437.306527727473</v>
      </c>
      <c r="Z316" s="11">
        <f>StdO_Customers_Residential!Z316+StdO_Customers_Small_Commercial!Z316+StdO_Customers_Lighting!Z316</f>
        <v>0</v>
      </c>
      <c r="AA316" s="2">
        <f>IFERROR(INDEX('Holiday Schedule'!$D$3:$D$24,MATCH(Total_StdO_Customers!A316,'Holiday Schedule'!$C$3:$C$24,0)),0)</f>
        <v>0</v>
      </c>
      <c r="AB316" s="2">
        <f t="shared" si="32"/>
        <v>3</v>
      </c>
      <c r="AC316" s="2">
        <f t="shared" si="33"/>
        <v>1283381.42</v>
      </c>
      <c r="AD316" s="5">
        <f t="shared" si="34"/>
        <v>536350.05652772775</v>
      </c>
      <c r="AE316" s="5">
        <f t="shared" si="35"/>
        <v>1819731.4765277277</v>
      </c>
      <c r="AG316" s="2">
        <f t="shared" si="36"/>
        <v>11</v>
      </c>
      <c r="AH316" s="2">
        <f t="shared" si="37"/>
        <v>2025</v>
      </c>
      <c r="AJ316" s="5">
        <f t="shared" si="38"/>
        <v>112898.25</v>
      </c>
      <c r="AK316" s="2">
        <f t="shared" si="39"/>
        <v>19</v>
      </c>
    </row>
    <row r="317" spans="1:37">
      <c r="A317" s="4">
        <v>45966</v>
      </c>
      <c r="B317" s="11">
        <f>StdO_Customers_Residential!B317+StdO_Customers_Small_Commercial!B317+StdO_Customers_Lighting!B317</f>
        <v>66219.600000000006</v>
      </c>
      <c r="C317" s="11">
        <f>StdO_Customers_Residential!C317+StdO_Customers_Small_Commercial!C317+StdO_Customers_Lighting!C317</f>
        <v>64417.789999999994</v>
      </c>
      <c r="D317" s="11">
        <f>StdO_Customers_Residential!D317+StdO_Customers_Small_Commercial!D317+StdO_Customers_Lighting!D317</f>
        <v>62773.350000000006</v>
      </c>
      <c r="E317" s="11">
        <f>StdO_Customers_Residential!E317+StdO_Customers_Small_Commercial!E317+StdO_Customers_Lighting!E317</f>
        <v>64427.62</v>
      </c>
      <c r="F317" s="11">
        <f>StdO_Customers_Residential!F317+StdO_Customers_Small_Commercial!F317+StdO_Customers_Lighting!F317</f>
        <v>68532.53</v>
      </c>
      <c r="G317" s="11">
        <f>StdO_Customers_Residential!G317+StdO_Customers_Small_Commercial!G317+StdO_Customers_Lighting!G317</f>
        <v>76520.83</v>
      </c>
      <c r="H317" s="11">
        <f>StdO_Customers_Residential!H317+StdO_Customers_Small_Commercial!H317+StdO_Customers_Lighting!H317</f>
        <v>90844.49</v>
      </c>
      <c r="I317" s="11">
        <f>StdO_Customers_Residential!I317+StdO_Customers_Small_Commercial!I317+StdO_Customers_Lighting!I317</f>
        <v>80966.039999999994</v>
      </c>
      <c r="J317" s="11">
        <f>StdO_Customers_Residential!J317+StdO_Customers_Small_Commercial!J317+StdO_Customers_Lighting!J317</f>
        <v>75251.020000000019</v>
      </c>
      <c r="K317" s="11">
        <f>StdO_Customers_Residential!K317+StdO_Customers_Small_Commercial!K317+StdO_Customers_Lighting!K317</f>
        <v>74065.3</v>
      </c>
      <c r="L317" s="11">
        <f>StdO_Customers_Residential!L317+StdO_Customers_Small_Commercial!L317+StdO_Customers_Lighting!L317</f>
        <v>69690.5</v>
      </c>
      <c r="M317" s="11">
        <f>StdO_Customers_Residential!M317+StdO_Customers_Small_Commercial!M317+StdO_Customers_Lighting!M317</f>
        <v>68335.39</v>
      </c>
      <c r="N317" s="11">
        <f>StdO_Customers_Residential!N317+StdO_Customers_Small_Commercial!N317+StdO_Customers_Lighting!N317</f>
        <v>72985.179999999993</v>
      </c>
      <c r="O317" s="11">
        <f>StdO_Customers_Residential!O317+StdO_Customers_Small_Commercial!O317+StdO_Customers_Lighting!O317</f>
        <v>76833.97</v>
      </c>
      <c r="P317" s="11">
        <f>StdO_Customers_Residential!P317+StdO_Customers_Small_Commercial!P317+StdO_Customers_Lighting!P317</f>
        <v>80400.88</v>
      </c>
      <c r="Q317" s="11">
        <f>StdO_Customers_Residential!Q317+StdO_Customers_Small_Commercial!Q317+StdO_Customers_Lighting!Q317</f>
        <v>87754.14</v>
      </c>
      <c r="R317" s="11">
        <f>StdO_Customers_Residential!R317+StdO_Customers_Small_Commercial!R317+StdO_Customers_Lighting!R317</f>
        <v>101490.96</v>
      </c>
      <c r="S317" s="11">
        <f>StdO_Customers_Residential!S317+StdO_Customers_Small_Commercial!S317+StdO_Customers_Lighting!S317</f>
        <v>111885.94</v>
      </c>
      <c r="T317" s="11">
        <f>StdO_Customers_Residential!T317+StdO_Customers_Small_Commercial!T317+StdO_Customers_Lighting!T317</f>
        <v>111480.81</v>
      </c>
      <c r="U317" s="11">
        <f>StdO_Customers_Residential!U317+StdO_Customers_Small_Commercial!U317+StdO_Customers_Lighting!U317</f>
        <v>105116.7</v>
      </c>
      <c r="V317" s="11">
        <f>StdO_Customers_Residential!V317+StdO_Customers_Small_Commercial!V317+StdO_Customers_Lighting!V317</f>
        <v>98045.809999999983</v>
      </c>
      <c r="W317" s="11">
        <f>StdO_Customers_Residential!W317+StdO_Customers_Small_Commercial!W317+StdO_Customers_Lighting!W317</f>
        <v>88633.38</v>
      </c>
      <c r="X317" s="11">
        <f>StdO_Customers_Residential!X317+StdO_Customers_Small_Commercial!X317+StdO_Customers_Lighting!X317</f>
        <v>76225.73</v>
      </c>
      <c r="Y317" s="11">
        <f>StdO_Customers_Residential!Y317+StdO_Customers_Small_Commercial!Y317+StdO_Customers_Lighting!Y317</f>
        <v>67869.113782617074</v>
      </c>
      <c r="Z317" s="11">
        <f>StdO_Customers_Residential!Z317+StdO_Customers_Small_Commercial!Z317+StdO_Customers_Lighting!Z317</f>
        <v>0</v>
      </c>
      <c r="AA317" s="2">
        <f>IFERROR(INDEX('Holiday Schedule'!$D$3:$D$24,MATCH(Total_StdO_Customers!A317,'Holiday Schedule'!$C$3:$C$24,0)),0)</f>
        <v>0</v>
      </c>
      <c r="AB317" s="2">
        <f t="shared" si="32"/>
        <v>4</v>
      </c>
      <c r="AC317" s="2">
        <f t="shared" si="33"/>
        <v>1379161.75</v>
      </c>
      <c r="AD317" s="5">
        <f t="shared" si="34"/>
        <v>561605.32378261699</v>
      </c>
      <c r="AE317" s="5">
        <f t="shared" si="35"/>
        <v>1940767.073782617</v>
      </c>
      <c r="AG317" s="2">
        <f t="shared" si="36"/>
        <v>11</v>
      </c>
      <c r="AH317" s="2">
        <f t="shared" si="37"/>
        <v>2025</v>
      </c>
      <c r="AJ317" s="5">
        <f t="shared" si="38"/>
        <v>111885.94</v>
      </c>
      <c r="AK317" s="2">
        <f t="shared" si="39"/>
        <v>18</v>
      </c>
    </row>
    <row r="318" spans="1:37">
      <c r="A318" s="4">
        <v>45967</v>
      </c>
      <c r="B318" s="11">
        <f>StdO_Customers_Residential!B318+StdO_Customers_Small_Commercial!B318+StdO_Customers_Lighting!B318</f>
        <v>63631.83</v>
      </c>
      <c r="C318" s="11">
        <f>StdO_Customers_Residential!C318+StdO_Customers_Small_Commercial!C318+StdO_Customers_Lighting!C318</f>
        <v>60880.250000000007</v>
      </c>
      <c r="D318" s="11">
        <f>StdO_Customers_Residential!D318+StdO_Customers_Small_Commercial!D318+StdO_Customers_Lighting!D318</f>
        <v>59925.549999999996</v>
      </c>
      <c r="E318" s="11">
        <f>StdO_Customers_Residential!E318+StdO_Customers_Small_Commercial!E318+StdO_Customers_Lighting!E318</f>
        <v>61249.78</v>
      </c>
      <c r="F318" s="11">
        <f>StdO_Customers_Residential!F318+StdO_Customers_Small_Commercial!F318+StdO_Customers_Lighting!F318</f>
        <v>65203</v>
      </c>
      <c r="G318" s="11">
        <f>StdO_Customers_Residential!G318+StdO_Customers_Small_Commercial!G318+StdO_Customers_Lighting!G318</f>
        <v>73140.47</v>
      </c>
      <c r="H318" s="11">
        <f>StdO_Customers_Residential!H318+StdO_Customers_Small_Commercial!H318+StdO_Customers_Lighting!H318</f>
        <v>89727.38</v>
      </c>
      <c r="I318" s="11">
        <f>StdO_Customers_Residential!I318+StdO_Customers_Small_Commercial!I318+StdO_Customers_Lighting!I318</f>
        <v>85808.9</v>
      </c>
      <c r="J318" s="11">
        <f>StdO_Customers_Residential!J318+StdO_Customers_Small_Commercial!J318+StdO_Customers_Lighting!J318</f>
        <v>69727.179999999993</v>
      </c>
      <c r="K318" s="11">
        <f>StdO_Customers_Residential!K318+StdO_Customers_Small_Commercial!K318+StdO_Customers_Lighting!K318</f>
        <v>66045.460000000006</v>
      </c>
      <c r="L318" s="11">
        <f>StdO_Customers_Residential!L318+StdO_Customers_Small_Commercial!L318+StdO_Customers_Lighting!L318</f>
        <v>68666.22</v>
      </c>
      <c r="M318" s="11">
        <f>StdO_Customers_Residential!M318+StdO_Customers_Small_Commercial!M318+StdO_Customers_Lighting!M318</f>
        <v>64511.260000000009</v>
      </c>
      <c r="N318" s="11">
        <f>StdO_Customers_Residential!N318+StdO_Customers_Small_Commercial!N318+StdO_Customers_Lighting!N318</f>
        <v>61027.3</v>
      </c>
      <c r="O318" s="11">
        <f>StdO_Customers_Residential!O318+StdO_Customers_Small_Commercial!O318+StdO_Customers_Lighting!O318</f>
        <v>61514.83</v>
      </c>
      <c r="P318" s="11">
        <f>StdO_Customers_Residential!P318+StdO_Customers_Small_Commercial!P318+StdO_Customers_Lighting!P318</f>
        <v>69314.06</v>
      </c>
      <c r="Q318" s="11">
        <f>StdO_Customers_Residential!Q318+StdO_Customers_Small_Commercial!Q318+StdO_Customers_Lighting!Q318</f>
        <v>85679.12</v>
      </c>
      <c r="R318" s="11">
        <f>StdO_Customers_Residential!R318+StdO_Customers_Small_Commercial!R318+StdO_Customers_Lighting!R318</f>
        <v>102113.56</v>
      </c>
      <c r="S318" s="11">
        <f>StdO_Customers_Residential!S318+StdO_Customers_Small_Commercial!S318+StdO_Customers_Lighting!S318</f>
        <v>113776.39</v>
      </c>
      <c r="T318" s="11">
        <f>StdO_Customers_Residential!T318+StdO_Customers_Small_Commercial!T318+StdO_Customers_Lighting!T318</f>
        <v>115560.39</v>
      </c>
      <c r="U318" s="11">
        <f>StdO_Customers_Residential!U318+StdO_Customers_Small_Commercial!U318+StdO_Customers_Lighting!U318</f>
        <v>109679.20000000001</v>
      </c>
      <c r="V318" s="11">
        <f>StdO_Customers_Residential!V318+StdO_Customers_Small_Commercial!V318+StdO_Customers_Lighting!V318</f>
        <v>104525.14</v>
      </c>
      <c r="W318" s="11">
        <f>StdO_Customers_Residential!W318+StdO_Customers_Small_Commercial!W318+StdO_Customers_Lighting!W318</f>
        <v>94848.960000000006</v>
      </c>
      <c r="X318" s="11">
        <f>StdO_Customers_Residential!X318+StdO_Customers_Small_Commercial!X318+StdO_Customers_Lighting!X318</f>
        <v>82195.759999999995</v>
      </c>
      <c r="Y318" s="11">
        <f>StdO_Customers_Residential!Y318+StdO_Customers_Small_Commercial!Y318+StdO_Customers_Lighting!Y318</f>
        <v>73823.780010347167</v>
      </c>
      <c r="Z318" s="11">
        <f>StdO_Customers_Residential!Z318+StdO_Customers_Small_Commercial!Z318+StdO_Customers_Lighting!Z318</f>
        <v>0</v>
      </c>
      <c r="AA318" s="2">
        <f>IFERROR(INDEX('Holiday Schedule'!$D$3:$D$24,MATCH(Total_StdO_Customers!A318,'Holiday Schedule'!$C$3:$C$24,0)),0)</f>
        <v>0</v>
      </c>
      <c r="AB318" s="2">
        <f t="shared" si="32"/>
        <v>5</v>
      </c>
      <c r="AC318" s="2">
        <f t="shared" si="33"/>
        <v>1354993.7299999997</v>
      </c>
      <c r="AD318" s="5">
        <f t="shared" si="34"/>
        <v>547582.04001034703</v>
      </c>
      <c r="AE318" s="5">
        <f t="shared" si="35"/>
        <v>1902575.7700103468</v>
      </c>
      <c r="AG318" s="2">
        <f t="shared" si="36"/>
        <v>11</v>
      </c>
      <c r="AH318" s="2">
        <f t="shared" si="37"/>
        <v>2025</v>
      </c>
      <c r="AJ318" s="5">
        <f t="shared" si="38"/>
        <v>115560.39</v>
      </c>
      <c r="AK318" s="2">
        <f t="shared" si="39"/>
        <v>19</v>
      </c>
    </row>
    <row r="319" spans="1:37">
      <c r="A319" s="4">
        <v>45968</v>
      </c>
      <c r="B319" s="11">
        <f>StdO_Customers_Residential!B319+StdO_Customers_Small_Commercial!B319+StdO_Customers_Lighting!B319</f>
        <v>69301.440000000002</v>
      </c>
      <c r="C319" s="11">
        <f>StdO_Customers_Residential!C319+StdO_Customers_Small_Commercial!C319+StdO_Customers_Lighting!C319</f>
        <v>67099.41</v>
      </c>
      <c r="D319" s="11">
        <f>StdO_Customers_Residential!D319+StdO_Customers_Small_Commercial!D319+StdO_Customers_Lighting!D319</f>
        <v>65801.37</v>
      </c>
      <c r="E319" s="11">
        <f>StdO_Customers_Residential!E319+StdO_Customers_Small_Commercial!E319+StdO_Customers_Lighting!E319</f>
        <v>67370.899999999994</v>
      </c>
      <c r="F319" s="11">
        <f>StdO_Customers_Residential!F319+StdO_Customers_Small_Commercial!F319+StdO_Customers_Lighting!F319</f>
        <v>71756.38</v>
      </c>
      <c r="G319" s="11">
        <f>StdO_Customers_Residential!G319+StdO_Customers_Small_Commercial!G319+StdO_Customers_Lighting!G319</f>
        <v>79340.59</v>
      </c>
      <c r="H319" s="11">
        <f>StdO_Customers_Residential!H319+StdO_Customers_Small_Commercial!H319+StdO_Customers_Lighting!H319</f>
        <v>94474.42</v>
      </c>
      <c r="I319" s="11">
        <f>StdO_Customers_Residential!I319+StdO_Customers_Small_Commercial!I319+StdO_Customers_Lighting!I319</f>
        <v>86077.61</v>
      </c>
      <c r="J319" s="11">
        <f>StdO_Customers_Residential!J319+StdO_Customers_Small_Commercial!J319+StdO_Customers_Lighting!J319</f>
        <v>70162.929999999993</v>
      </c>
      <c r="K319" s="11">
        <f>StdO_Customers_Residential!K319+StdO_Customers_Small_Commercial!K319+StdO_Customers_Lighting!K319</f>
        <v>64277.950000000012</v>
      </c>
      <c r="L319" s="11">
        <f>StdO_Customers_Residential!L319+StdO_Customers_Small_Commercial!L319+StdO_Customers_Lighting!L319</f>
        <v>57097.61</v>
      </c>
      <c r="M319" s="11">
        <f>StdO_Customers_Residential!M319+StdO_Customers_Small_Commercial!M319+StdO_Customers_Lighting!M319</f>
        <v>57988.600000000006</v>
      </c>
      <c r="N319" s="11">
        <f>StdO_Customers_Residential!N319+StdO_Customers_Small_Commercial!N319+StdO_Customers_Lighting!N319</f>
        <v>67014</v>
      </c>
      <c r="O319" s="11">
        <f>StdO_Customers_Residential!O319+StdO_Customers_Small_Commercial!O319+StdO_Customers_Lighting!O319</f>
        <v>64445.69</v>
      </c>
      <c r="P319" s="11">
        <f>StdO_Customers_Residential!P319+StdO_Customers_Small_Commercial!P319+StdO_Customers_Lighting!P319</f>
        <v>68896.77</v>
      </c>
      <c r="Q319" s="11">
        <f>StdO_Customers_Residential!Q319+StdO_Customers_Small_Commercial!Q319+StdO_Customers_Lighting!Q319</f>
        <v>85977.06</v>
      </c>
      <c r="R319" s="11">
        <f>StdO_Customers_Residential!R319+StdO_Customers_Small_Commercial!R319+StdO_Customers_Lighting!R319</f>
        <v>101287.46</v>
      </c>
      <c r="S319" s="11">
        <f>StdO_Customers_Residential!S319+StdO_Customers_Small_Commercial!S319+StdO_Customers_Lighting!S319</f>
        <v>112220.51</v>
      </c>
      <c r="T319" s="11">
        <f>StdO_Customers_Residential!T319+StdO_Customers_Small_Commercial!T319+StdO_Customers_Lighting!T319</f>
        <v>111864.44</v>
      </c>
      <c r="U319" s="11">
        <f>StdO_Customers_Residential!U319+StdO_Customers_Small_Commercial!U319+StdO_Customers_Lighting!U319</f>
        <v>105619.4</v>
      </c>
      <c r="V319" s="11">
        <f>StdO_Customers_Residential!V319+StdO_Customers_Small_Commercial!V319+StdO_Customers_Lighting!V319</f>
        <v>101163.28</v>
      </c>
      <c r="W319" s="11">
        <f>StdO_Customers_Residential!W319+StdO_Customers_Small_Commercial!W319+StdO_Customers_Lighting!W319</f>
        <v>91511.71</v>
      </c>
      <c r="X319" s="11">
        <f>StdO_Customers_Residential!X319+StdO_Customers_Small_Commercial!X319+StdO_Customers_Lighting!X319</f>
        <v>79126.929999999993</v>
      </c>
      <c r="Y319" s="11">
        <f>StdO_Customers_Residential!Y319+StdO_Customers_Small_Commercial!Y319+StdO_Customers_Lighting!Y319</f>
        <v>73725.806211006697</v>
      </c>
      <c r="Z319" s="11">
        <f>StdO_Customers_Residential!Z319+StdO_Customers_Small_Commercial!Z319+StdO_Customers_Lighting!Z319</f>
        <v>0</v>
      </c>
      <c r="AA319" s="2">
        <f>IFERROR(INDEX('Holiday Schedule'!$D$3:$D$24,MATCH(Total_StdO_Customers!A319,'Holiday Schedule'!$C$3:$C$24,0)),0)</f>
        <v>0</v>
      </c>
      <c r="AB319" s="2">
        <f t="shared" si="32"/>
        <v>6</v>
      </c>
      <c r="AC319" s="2">
        <f t="shared" si="33"/>
        <v>1324731.9499999997</v>
      </c>
      <c r="AD319" s="5">
        <f t="shared" si="34"/>
        <v>588870.3162110066</v>
      </c>
      <c r="AE319" s="5">
        <f t="shared" si="35"/>
        <v>1913602.2662110063</v>
      </c>
      <c r="AG319" s="2">
        <f t="shared" si="36"/>
        <v>11</v>
      </c>
      <c r="AH319" s="2">
        <f t="shared" si="37"/>
        <v>2025</v>
      </c>
      <c r="AJ319" s="5">
        <f t="shared" si="38"/>
        <v>112220.51</v>
      </c>
      <c r="AK319" s="2">
        <f t="shared" si="39"/>
        <v>18</v>
      </c>
    </row>
    <row r="320" spans="1:37">
      <c r="A320" s="4">
        <v>45969</v>
      </c>
      <c r="B320" s="11">
        <f>StdO_Customers_Residential!B320+StdO_Customers_Small_Commercial!B320+StdO_Customers_Lighting!B320</f>
        <v>65977.5</v>
      </c>
      <c r="C320" s="11">
        <f>StdO_Customers_Residential!C320+StdO_Customers_Small_Commercial!C320+StdO_Customers_Lighting!C320</f>
        <v>63081.39</v>
      </c>
      <c r="D320" s="11">
        <f>StdO_Customers_Residential!D320+StdO_Customers_Small_Commercial!D320+StdO_Customers_Lighting!D320</f>
        <v>60240.01</v>
      </c>
      <c r="E320" s="11">
        <f>StdO_Customers_Residential!E320+StdO_Customers_Small_Commercial!E320+StdO_Customers_Lighting!E320</f>
        <v>60103.19</v>
      </c>
      <c r="F320" s="11">
        <f>StdO_Customers_Residential!F320+StdO_Customers_Small_Commercial!F320+StdO_Customers_Lighting!F320</f>
        <v>62059.91</v>
      </c>
      <c r="G320" s="11">
        <f>StdO_Customers_Residential!G320+StdO_Customers_Small_Commercial!G320+StdO_Customers_Lighting!G320</f>
        <v>64764.83</v>
      </c>
      <c r="H320" s="11">
        <f>StdO_Customers_Residential!H320+StdO_Customers_Small_Commercial!H320+StdO_Customers_Lighting!H320</f>
        <v>74427.360000000001</v>
      </c>
      <c r="I320" s="11">
        <f>StdO_Customers_Residential!I320+StdO_Customers_Small_Commercial!I320+StdO_Customers_Lighting!I320</f>
        <v>75933</v>
      </c>
      <c r="J320" s="11">
        <f>StdO_Customers_Residential!J320+StdO_Customers_Small_Commercial!J320+StdO_Customers_Lighting!J320</f>
        <v>70993.55</v>
      </c>
      <c r="K320" s="11">
        <f>StdO_Customers_Residential!K320+StdO_Customers_Small_Commercial!K320+StdO_Customers_Lighting!K320</f>
        <v>68230.2</v>
      </c>
      <c r="L320" s="11">
        <f>StdO_Customers_Residential!L320+StdO_Customers_Small_Commercial!L320+StdO_Customers_Lighting!L320</f>
        <v>63473.23</v>
      </c>
      <c r="M320" s="11">
        <f>StdO_Customers_Residential!M320+StdO_Customers_Small_Commercial!M320+StdO_Customers_Lighting!M320</f>
        <v>64400.77</v>
      </c>
      <c r="N320" s="11">
        <f>StdO_Customers_Residential!N320+StdO_Customers_Small_Commercial!N320+StdO_Customers_Lighting!N320</f>
        <v>60938.09</v>
      </c>
      <c r="O320" s="11">
        <f>StdO_Customers_Residential!O320+StdO_Customers_Small_Commercial!O320+StdO_Customers_Lighting!O320</f>
        <v>57377.61</v>
      </c>
      <c r="P320" s="11">
        <f>StdO_Customers_Residential!P320+StdO_Customers_Small_Commercial!P320+StdO_Customers_Lighting!P320</f>
        <v>59253.05</v>
      </c>
      <c r="Q320" s="11">
        <f>StdO_Customers_Residential!Q320+StdO_Customers_Small_Commercial!Q320+StdO_Customers_Lighting!Q320</f>
        <v>74632.97</v>
      </c>
      <c r="R320" s="11">
        <f>StdO_Customers_Residential!R320+StdO_Customers_Small_Commercial!R320+StdO_Customers_Lighting!R320</f>
        <v>93161.69</v>
      </c>
      <c r="S320" s="11">
        <f>StdO_Customers_Residential!S320+StdO_Customers_Small_Commercial!S320+StdO_Customers_Lighting!S320</f>
        <v>104691.24</v>
      </c>
      <c r="T320" s="11">
        <f>StdO_Customers_Residential!T320+StdO_Customers_Small_Commercial!T320+StdO_Customers_Lighting!T320</f>
        <v>104479.96</v>
      </c>
      <c r="U320" s="11">
        <f>StdO_Customers_Residential!U320+StdO_Customers_Small_Commercial!U320+StdO_Customers_Lighting!U320</f>
        <v>100558.48</v>
      </c>
      <c r="V320" s="11">
        <f>StdO_Customers_Residential!V320+StdO_Customers_Small_Commercial!V320+StdO_Customers_Lighting!V320</f>
        <v>97607.8</v>
      </c>
      <c r="W320" s="11">
        <f>StdO_Customers_Residential!W320+StdO_Customers_Small_Commercial!W320+StdO_Customers_Lighting!W320</f>
        <v>90033.12</v>
      </c>
      <c r="X320" s="11">
        <f>StdO_Customers_Residential!X320+StdO_Customers_Small_Commercial!X320+StdO_Customers_Lighting!X320</f>
        <v>79532.929999999993</v>
      </c>
      <c r="Y320" s="11">
        <f>StdO_Customers_Residential!Y320+StdO_Customers_Small_Commercial!Y320+StdO_Customers_Lighting!Y320</f>
        <v>71481.216480603834</v>
      </c>
      <c r="Z320" s="11">
        <f>StdO_Customers_Residential!Z320+StdO_Customers_Small_Commercial!Z320+StdO_Customers_Lighting!Z320</f>
        <v>0</v>
      </c>
      <c r="AA320" s="2">
        <f>IFERROR(INDEX('Holiday Schedule'!$D$3:$D$24,MATCH(Total_StdO_Customers!A320,'Holiday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1787433.0964806036</v>
      </c>
      <c r="AE320" s="5">
        <f t="shared" si="35"/>
        <v>1787433.0964806036</v>
      </c>
      <c r="AG320" s="2">
        <f t="shared" si="36"/>
        <v>11</v>
      </c>
      <c r="AH320" s="2">
        <f t="shared" si="37"/>
        <v>2025</v>
      </c>
      <c r="AJ320" s="5">
        <f t="shared" si="38"/>
        <v>104691.24</v>
      </c>
      <c r="AK320" s="2">
        <f t="shared" si="39"/>
        <v>18</v>
      </c>
    </row>
    <row r="321" spans="1:37">
      <c r="A321" s="4">
        <v>45970</v>
      </c>
      <c r="B321" s="11">
        <f>StdO_Customers_Residential!B321+StdO_Customers_Small_Commercial!B321+StdO_Customers_Lighting!B321</f>
        <v>48005.599999999999</v>
      </c>
      <c r="C321" s="11">
        <f>StdO_Customers_Residential!C321+StdO_Customers_Small_Commercial!C321+StdO_Customers_Lighting!C321</f>
        <v>44994.47</v>
      </c>
      <c r="D321" s="11">
        <f>StdO_Customers_Residential!D321+StdO_Customers_Small_Commercial!D321+StdO_Customers_Lighting!D321</f>
        <v>44503.3</v>
      </c>
      <c r="E321" s="11">
        <f>StdO_Customers_Residential!E321+StdO_Customers_Small_Commercial!E321+StdO_Customers_Lighting!E321</f>
        <v>44692.25</v>
      </c>
      <c r="F321" s="11">
        <f>StdO_Customers_Residential!F321+StdO_Customers_Small_Commercial!F321+StdO_Customers_Lighting!F321</f>
        <v>47594.970000000008</v>
      </c>
      <c r="G321" s="11">
        <f>StdO_Customers_Residential!G321+StdO_Customers_Small_Commercial!G321+StdO_Customers_Lighting!G321</f>
        <v>50914.55</v>
      </c>
      <c r="H321" s="11">
        <f>StdO_Customers_Residential!H321+StdO_Customers_Small_Commercial!H321+StdO_Customers_Lighting!H321</f>
        <v>56070.51</v>
      </c>
      <c r="I321" s="11">
        <f>StdO_Customers_Residential!I321+StdO_Customers_Small_Commercial!I321+StdO_Customers_Lighting!I321</f>
        <v>59916.05000000001</v>
      </c>
      <c r="J321" s="11">
        <f>StdO_Customers_Residential!J321+StdO_Customers_Small_Commercial!J321+StdO_Customers_Lighting!J321</f>
        <v>60918.6</v>
      </c>
      <c r="K321" s="11">
        <f>StdO_Customers_Residential!K321+StdO_Customers_Small_Commercial!K321+StdO_Customers_Lighting!K321</f>
        <v>64224.92</v>
      </c>
      <c r="L321" s="11">
        <f>StdO_Customers_Residential!L321+StdO_Customers_Small_Commercial!L321+StdO_Customers_Lighting!L321</f>
        <v>57177.64</v>
      </c>
      <c r="M321" s="11">
        <f>StdO_Customers_Residential!M321+StdO_Customers_Small_Commercial!M321+StdO_Customers_Lighting!M321</f>
        <v>60751.67</v>
      </c>
      <c r="N321" s="11">
        <f>StdO_Customers_Residential!N321+StdO_Customers_Small_Commercial!N321+StdO_Customers_Lighting!N321</f>
        <v>70242.929999999993</v>
      </c>
      <c r="O321" s="11">
        <f>StdO_Customers_Residential!O321+StdO_Customers_Small_Commercial!O321+StdO_Customers_Lighting!O321</f>
        <v>78915.61</v>
      </c>
      <c r="P321" s="11">
        <f>StdO_Customers_Residential!P321+StdO_Customers_Small_Commercial!P321+StdO_Customers_Lighting!P321</f>
        <v>91506.35</v>
      </c>
      <c r="Q321" s="11">
        <f>StdO_Customers_Residential!Q321+StdO_Customers_Small_Commercial!Q321+StdO_Customers_Lighting!Q321</f>
        <v>103489.69</v>
      </c>
      <c r="R321" s="11">
        <f>StdO_Customers_Residential!R321+StdO_Customers_Small_Commercial!R321+StdO_Customers_Lighting!R321</f>
        <v>116236.05</v>
      </c>
      <c r="S321" s="11">
        <f>StdO_Customers_Residential!S321+StdO_Customers_Small_Commercial!S321+StdO_Customers_Lighting!S321</f>
        <v>124187.72</v>
      </c>
      <c r="T321" s="11">
        <f>StdO_Customers_Residential!T321+StdO_Customers_Small_Commercial!T321+StdO_Customers_Lighting!T321</f>
        <v>120786.72</v>
      </c>
      <c r="U321" s="11">
        <f>StdO_Customers_Residential!U321+StdO_Customers_Small_Commercial!U321+StdO_Customers_Lighting!U321</f>
        <v>114503.44</v>
      </c>
      <c r="V321" s="11">
        <f>StdO_Customers_Residential!V321+StdO_Customers_Small_Commercial!V321+StdO_Customers_Lighting!V321</f>
        <v>106744.12</v>
      </c>
      <c r="W321" s="11">
        <f>StdO_Customers_Residential!W321+StdO_Customers_Small_Commercial!W321+StdO_Customers_Lighting!W321</f>
        <v>95185.52</v>
      </c>
      <c r="X321" s="11">
        <f>StdO_Customers_Residential!X321+StdO_Customers_Small_Commercial!X321+StdO_Customers_Lighting!X321</f>
        <v>83634.42</v>
      </c>
      <c r="Y321" s="11">
        <f>StdO_Customers_Residential!Y321+StdO_Customers_Small_Commercial!Y321+StdO_Customers_Lighting!Y321</f>
        <v>72462.630230591662</v>
      </c>
      <c r="Z321" s="11">
        <f>StdO_Customers_Residential!Z321+StdO_Customers_Small_Commercial!Z321+StdO_Customers_Lighting!Z321</f>
        <v>0</v>
      </c>
      <c r="AA321" s="2">
        <f>IFERROR(INDEX('Holiday Schedule'!$D$3:$D$24,MATCH(Total_StdO_Customers!A321,'Holiday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1817659.7302305913</v>
      </c>
      <c r="AE321" s="5">
        <f t="shared" si="35"/>
        <v>1817659.7302305913</v>
      </c>
      <c r="AG321" s="2">
        <f t="shared" si="36"/>
        <v>11</v>
      </c>
      <c r="AH321" s="2">
        <f t="shared" si="37"/>
        <v>2025</v>
      </c>
      <c r="AJ321" s="5">
        <f t="shared" si="38"/>
        <v>124187.72</v>
      </c>
      <c r="AK321" s="2">
        <f t="shared" si="39"/>
        <v>18</v>
      </c>
    </row>
    <row r="322" spans="1:37">
      <c r="A322" s="4">
        <v>45971</v>
      </c>
      <c r="B322" s="11">
        <f>StdO_Customers_Residential!B322+StdO_Customers_Small_Commercial!B322+StdO_Customers_Lighting!B322</f>
        <v>69516.42</v>
      </c>
      <c r="C322" s="11">
        <f>StdO_Customers_Residential!C322+StdO_Customers_Small_Commercial!C322+StdO_Customers_Lighting!C322</f>
        <v>66182.460000000006</v>
      </c>
      <c r="D322" s="11">
        <f>StdO_Customers_Residential!D322+StdO_Customers_Small_Commercial!D322+StdO_Customers_Lighting!D322</f>
        <v>63852.14</v>
      </c>
      <c r="E322" s="11">
        <f>StdO_Customers_Residential!E322+StdO_Customers_Small_Commercial!E322+StdO_Customers_Lighting!E322</f>
        <v>64116.49</v>
      </c>
      <c r="F322" s="11">
        <f>StdO_Customers_Residential!F322+StdO_Customers_Small_Commercial!F322+StdO_Customers_Lighting!F322</f>
        <v>67572.84</v>
      </c>
      <c r="G322" s="11">
        <f>StdO_Customers_Residential!G322+StdO_Customers_Small_Commercial!G322+StdO_Customers_Lighting!G322</f>
        <v>52161.76999999999</v>
      </c>
      <c r="H322" s="11">
        <f>StdO_Customers_Residential!H322+StdO_Customers_Small_Commercial!H322+StdO_Customers_Lighting!H322</f>
        <v>2268.39</v>
      </c>
      <c r="I322" s="11">
        <f>StdO_Customers_Residential!I322+StdO_Customers_Small_Commercial!I322+StdO_Customers_Lighting!I322</f>
        <v>96305.21</v>
      </c>
      <c r="J322" s="11">
        <f>StdO_Customers_Residential!J322+StdO_Customers_Small_Commercial!J322+StdO_Customers_Lighting!J322</f>
        <v>93041.62</v>
      </c>
      <c r="K322" s="11">
        <f>StdO_Customers_Residential!K322+StdO_Customers_Small_Commercial!K322+StdO_Customers_Lighting!K322</f>
        <v>92544.72</v>
      </c>
      <c r="L322" s="11">
        <f>StdO_Customers_Residential!L322+StdO_Customers_Small_Commercial!L322+StdO_Customers_Lighting!L322</f>
        <v>92289.03</v>
      </c>
      <c r="M322" s="11">
        <f>StdO_Customers_Residential!M322+StdO_Customers_Small_Commercial!M322+StdO_Customers_Lighting!M322</f>
        <v>89220.71</v>
      </c>
      <c r="N322" s="11">
        <f>StdO_Customers_Residential!N322+StdO_Customers_Small_Commercial!N322+StdO_Customers_Lighting!N322</f>
        <v>89711.85</v>
      </c>
      <c r="O322" s="11">
        <f>StdO_Customers_Residential!O322+StdO_Customers_Small_Commercial!O322+StdO_Customers_Lighting!O322</f>
        <v>84639.5</v>
      </c>
      <c r="P322" s="11">
        <f>StdO_Customers_Residential!P322+StdO_Customers_Small_Commercial!P322+StdO_Customers_Lighting!P322</f>
        <v>86187.53</v>
      </c>
      <c r="Q322" s="11">
        <f>StdO_Customers_Residential!Q322+StdO_Customers_Small_Commercial!Q322+StdO_Customers_Lighting!Q322</f>
        <v>92192.650000000009</v>
      </c>
      <c r="R322" s="11">
        <f>StdO_Customers_Residential!R322+StdO_Customers_Small_Commercial!R322+StdO_Customers_Lighting!R322</f>
        <v>103514.29</v>
      </c>
      <c r="S322" s="11">
        <f>StdO_Customers_Residential!S322+StdO_Customers_Small_Commercial!S322+StdO_Customers_Lighting!S322</f>
        <v>112860.05999999998</v>
      </c>
      <c r="T322" s="11">
        <f>StdO_Customers_Residential!T322+StdO_Customers_Small_Commercial!T322+StdO_Customers_Lighting!T322</f>
        <v>110995.89</v>
      </c>
      <c r="U322" s="11">
        <f>StdO_Customers_Residential!U322+StdO_Customers_Small_Commercial!U322+StdO_Customers_Lighting!U322</f>
        <v>104309.3</v>
      </c>
      <c r="V322" s="11">
        <f>StdO_Customers_Residential!V322+StdO_Customers_Small_Commercial!V322+StdO_Customers_Lighting!V322</f>
        <v>97685.52</v>
      </c>
      <c r="W322" s="11">
        <f>StdO_Customers_Residential!W322+StdO_Customers_Small_Commercial!W322+StdO_Customers_Lighting!W322</f>
        <v>89246.3</v>
      </c>
      <c r="X322" s="11">
        <f>StdO_Customers_Residential!X322+StdO_Customers_Small_Commercial!X322+StdO_Customers_Lighting!X322</f>
        <v>75659.649999999994</v>
      </c>
      <c r="Y322" s="11">
        <f>StdO_Customers_Residential!Y322+StdO_Customers_Small_Commercial!Y322+StdO_Customers_Lighting!Y322</f>
        <v>68135.272977589353</v>
      </c>
      <c r="Z322" s="11">
        <f>StdO_Customers_Residential!Z322+StdO_Customers_Small_Commercial!Z322+StdO_Customers_Lighting!Z322</f>
        <v>0</v>
      </c>
      <c r="AA322" s="2">
        <f>IFERROR(INDEX('Holiday Schedule'!$D$3:$D$24,MATCH(Total_StdO_Customers!A322,'Holiday Schedule'!$C$3:$C$24,0)),0)</f>
        <v>0</v>
      </c>
      <c r="AB322" s="2">
        <f t="shared" si="32"/>
        <v>2</v>
      </c>
      <c r="AC322" s="2">
        <f t="shared" si="33"/>
        <v>1510403.83</v>
      </c>
      <c r="AD322" s="5">
        <f t="shared" si="34"/>
        <v>453805.78297758917</v>
      </c>
      <c r="AE322" s="5">
        <f t="shared" si="35"/>
        <v>1964209.6129775892</v>
      </c>
      <c r="AG322" s="2">
        <f t="shared" si="36"/>
        <v>11</v>
      </c>
      <c r="AH322" s="2">
        <f t="shared" si="37"/>
        <v>2025</v>
      </c>
      <c r="AJ322" s="5">
        <f t="shared" si="38"/>
        <v>112860.05999999998</v>
      </c>
      <c r="AK322" s="2">
        <f t="shared" si="39"/>
        <v>18</v>
      </c>
    </row>
    <row r="323" spans="1:37">
      <c r="A323" s="4">
        <v>45972</v>
      </c>
      <c r="B323" s="11">
        <f>StdO_Customers_Residential!B323+StdO_Customers_Small_Commercial!B323+StdO_Customers_Lighting!B323</f>
        <v>62211.12</v>
      </c>
      <c r="C323" s="11">
        <f>StdO_Customers_Residential!C323+StdO_Customers_Small_Commercial!C323+StdO_Customers_Lighting!C323</f>
        <v>60456.62</v>
      </c>
      <c r="D323" s="11">
        <f>StdO_Customers_Residential!D323+StdO_Customers_Small_Commercial!D323+StdO_Customers_Lighting!D323</f>
        <v>58364.49</v>
      </c>
      <c r="E323" s="11">
        <f>StdO_Customers_Residential!E323+StdO_Customers_Small_Commercial!E323+StdO_Customers_Lighting!E323</f>
        <v>59422.12</v>
      </c>
      <c r="F323" s="11">
        <f>StdO_Customers_Residential!F323+StdO_Customers_Small_Commercial!F323+StdO_Customers_Lighting!F323</f>
        <v>63953.889999999992</v>
      </c>
      <c r="G323" s="11">
        <f>StdO_Customers_Residential!G323+StdO_Customers_Small_Commercial!G323+StdO_Customers_Lighting!G323</f>
        <v>69878</v>
      </c>
      <c r="H323" s="11">
        <f>StdO_Customers_Residential!H323+StdO_Customers_Small_Commercial!H323+StdO_Customers_Lighting!H323</f>
        <v>84278.86</v>
      </c>
      <c r="I323" s="11">
        <f>StdO_Customers_Residential!I323+StdO_Customers_Small_Commercial!I323+StdO_Customers_Lighting!I323</f>
        <v>84487.49</v>
      </c>
      <c r="J323" s="11">
        <f>StdO_Customers_Residential!J323+StdO_Customers_Small_Commercial!J323+StdO_Customers_Lighting!J323</f>
        <v>70146.11</v>
      </c>
      <c r="K323" s="11">
        <f>StdO_Customers_Residential!K323+StdO_Customers_Small_Commercial!K323+StdO_Customers_Lighting!K323</f>
        <v>65401.899999999994</v>
      </c>
      <c r="L323" s="11">
        <f>StdO_Customers_Residential!L323+StdO_Customers_Small_Commercial!L323+StdO_Customers_Lighting!L323</f>
        <v>74352.89</v>
      </c>
      <c r="M323" s="11">
        <f>StdO_Customers_Residential!M323+StdO_Customers_Small_Commercial!M323+StdO_Customers_Lighting!M323</f>
        <v>78410.23</v>
      </c>
      <c r="N323" s="11">
        <f>StdO_Customers_Residential!N323+StdO_Customers_Small_Commercial!N323+StdO_Customers_Lighting!N323</f>
        <v>81508.260000000009</v>
      </c>
      <c r="O323" s="11">
        <f>StdO_Customers_Residential!O323+StdO_Customers_Small_Commercial!O323+StdO_Customers_Lighting!O323</f>
        <v>83414.23</v>
      </c>
      <c r="P323" s="11">
        <f>StdO_Customers_Residential!P323+StdO_Customers_Small_Commercial!P323+StdO_Customers_Lighting!P323</f>
        <v>86824.92</v>
      </c>
      <c r="Q323" s="11">
        <f>StdO_Customers_Residential!Q323+StdO_Customers_Small_Commercial!Q323+StdO_Customers_Lighting!Q323</f>
        <v>93620.91</v>
      </c>
      <c r="R323" s="11">
        <f>StdO_Customers_Residential!R323+StdO_Customers_Small_Commercial!R323+StdO_Customers_Lighting!R323</f>
        <v>109806.86</v>
      </c>
      <c r="S323" s="11">
        <f>StdO_Customers_Residential!S323+StdO_Customers_Small_Commercial!S323+StdO_Customers_Lighting!S323</f>
        <v>119804.21</v>
      </c>
      <c r="T323" s="11">
        <f>StdO_Customers_Residential!T323+StdO_Customers_Small_Commercial!T323+StdO_Customers_Lighting!T323</f>
        <v>123015.18</v>
      </c>
      <c r="U323" s="11">
        <f>StdO_Customers_Residential!U323+StdO_Customers_Small_Commercial!U323+StdO_Customers_Lighting!U323</f>
        <v>117745.07</v>
      </c>
      <c r="V323" s="11">
        <f>StdO_Customers_Residential!V323+StdO_Customers_Small_Commercial!V323+StdO_Customers_Lighting!V323</f>
        <v>112700.26</v>
      </c>
      <c r="W323" s="11">
        <f>StdO_Customers_Residential!W323+StdO_Customers_Small_Commercial!W323+StdO_Customers_Lighting!W323</f>
        <v>101977.47</v>
      </c>
      <c r="X323" s="11">
        <f>StdO_Customers_Residential!X323+StdO_Customers_Small_Commercial!X323+StdO_Customers_Lighting!X323</f>
        <v>89247.06</v>
      </c>
      <c r="Y323" s="11">
        <f>StdO_Customers_Residential!Y323+StdO_Customers_Small_Commercial!Y323+StdO_Customers_Lighting!Y323</f>
        <v>78933.070528576296</v>
      </c>
      <c r="Z323" s="11">
        <f>StdO_Customers_Residential!Z323+StdO_Customers_Small_Commercial!Z323+StdO_Customers_Lighting!Z323</f>
        <v>0</v>
      </c>
      <c r="AA323" s="2">
        <f>IFERROR(INDEX('Holiday Schedule'!$D$3:$D$24,MATCH(Total_StdO_Customers!A323,'Holiday Schedule'!$C$3:$C$24,0)),0)</f>
        <v>0</v>
      </c>
      <c r="AB323" s="2">
        <f t="shared" si="32"/>
        <v>3</v>
      </c>
      <c r="AC323" s="2">
        <f t="shared" si="33"/>
        <v>1492463.05</v>
      </c>
      <c r="AD323" s="5">
        <f t="shared" si="34"/>
        <v>537498.17052857624</v>
      </c>
      <c r="AE323" s="5">
        <f t="shared" si="35"/>
        <v>2029961.2205285763</v>
      </c>
      <c r="AG323" s="2">
        <f t="shared" si="36"/>
        <v>11</v>
      </c>
      <c r="AH323" s="2">
        <f t="shared" si="37"/>
        <v>2025</v>
      </c>
      <c r="AJ323" s="5">
        <f t="shared" si="38"/>
        <v>123015.18</v>
      </c>
      <c r="AK323" s="2">
        <f t="shared" si="39"/>
        <v>19</v>
      </c>
    </row>
    <row r="324" spans="1:37">
      <c r="A324" s="4">
        <v>45973</v>
      </c>
      <c r="B324" s="11">
        <f>StdO_Customers_Residential!B324+StdO_Customers_Small_Commercial!B324+StdO_Customers_Lighting!B324</f>
        <v>76199.470000000016</v>
      </c>
      <c r="C324" s="11">
        <f>StdO_Customers_Residential!C324+StdO_Customers_Small_Commercial!C324+StdO_Customers_Lighting!C324</f>
        <v>73369.899999999994</v>
      </c>
      <c r="D324" s="11">
        <f>StdO_Customers_Residential!D324+StdO_Customers_Small_Commercial!D324+StdO_Customers_Lighting!D324</f>
        <v>71772.960000000006</v>
      </c>
      <c r="E324" s="11">
        <f>StdO_Customers_Residential!E324+StdO_Customers_Small_Commercial!E324+StdO_Customers_Lighting!E324</f>
        <v>72137.789999999994</v>
      </c>
      <c r="F324" s="11">
        <f>StdO_Customers_Residential!F324+StdO_Customers_Small_Commercial!F324+StdO_Customers_Lighting!F324</f>
        <v>76133.960000000006</v>
      </c>
      <c r="G324" s="11">
        <f>StdO_Customers_Residential!G324+StdO_Customers_Small_Commercial!G324+StdO_Customers_Lighting!G324</f>
        <v>83967.05</v>
      </c>
      <c r="H324" s="11">
        <f>StdO_Customers_Residential!H324+StdO_Customers_Small_Commercial!H324+StdO_Customers_Lighting!H324</f>
        <v>100786.25</v>
      </c>
      <c r="I324" s="11">
        <f>StdO_Customers_Residential!I324+StdO_Customers_Small_Commercial!I324+StdO_Customers_Lighting!I324</f>
        <v>100197.72999999998</v>
      </c>
      <c r="J324" s="11">
        <f>StdO_Customers_Residential!J324+StdO_Customers_Small_Commercial!J324+StdO_Customers_Lighting!J324</f>
        <v>82130.61</v>
      </c>
      <c r="K324" s="11">
        <f>StdO_Customers_Residential!K324+StdO_Customers_Small_Commercial!K324+StdO_Customers_Lighting!K324</f>
        <v>63117.520000000004</v>
      </c>
      <c r="L324" s="11">
        <f>StdO_Customers_Residential!L324+StdO_Customers_Small_Commercial!L324+StdO_Customers_Lighting!L324</f>
        <v>52983.28</v>
      </c>
      <c r="M324" s="11">
        <f>StdO_Customers_Residential!M324+StdO_Customers_Small_Commercial!M324+StdO_Customers_Lighting!M324</f>
        <v>47871.039999999994</v>
      </c>
      <c r="N324" s="11">
        <f>StdO_Customers_Residential!N324+StdO_Customers_Small_Commercial!N324+StdO_Customers_Lighting!N324</f>
        <v>48558.58</v>
      </c>
      <c r="O324" s="11">
        <f>StdO_Customers_Residential!O324+StdO_Customers_Small_Commercial!O324+StdO_Customers_Lighting!O324</f>
        <v>62812.66</v>
      </c>
      <c r="P324" s="11">
        <f>StdO_Customers_Residential!P324+StdO_Customers_Small_Commercial!P324+StdO_Customers_Lighting!P324</f>
        <v>75136.78</v>
      </c>
      <c r="Q324" s="11">
        <f>StdO_Customers_Residential!Q324+StdO_Customers_Small_Commercial!Q324+StdO_Customers_Lighting!Q324</f>
        <v>91061.89</v>
      </c>
      <c r="R324" s="11">
        <f>StdO_Customers_Residential!R324+StdO_Customers_Small_Commercial!R324+StdO_Customers_Lighting!R324</f>
        <v>106599.54</v>
      </c>
      <c r="S324" s="11">
        <f>StdO_Customers_Residential!S324+StdO_Customers_Small_Commercial!S324+StdO_Customers_Lighting!S324</f>
        <v>121017.16</v>
      </c>
      <c r="T324" s="11">
        <f>StdO_Customers_Residential!T324+StdO_Customers_Small_Commercial!T324+StdO_Customers_Lighting!T324</f>
        <v>120569</v>
      </c>
      <c r="U324" s="11">
        <f>StdO_Customers_Residential!U324+StdO_Customers_Small_Commercial!U324+StdO_Customers_Lighting!U324</f>
        <v>115954.55</v>
      </c>
      <c r="V324" s="11">
        <f>StdO_Customers_Residential!V324+StdO_Customers_Small_Commercial!V324+StdO_Customers_Lighting!V324</f>
        <v>109757.94</v>
      </c>
      <c r="W324" s="11">
        <f>StdO_Customers_Residential!W324+StdO_Customers_Small_Commercial!W324+StdO_Customers_Lighting!W324</f>
        <v>100439.09</v>
      </c>
      <c r="X324" s="11">
        <f>StdO_Customers_Residential!X324+StdO_Customers_Small_Commercial!X324+StdO_Customers_Lighting!X324</f>
        <v>87516.24</v>
      </c>
      <c r="Y324" s="11">
        <f>StdO_Customers_Residential!Y324+StdO_Customers_Small_Commercial!Y324+StdO_Customers_Lighting!Y324</f>
        <v>78040.411580829328</v>
      </c>
      <c r="Z324" s="11">
        <f>StdO_Customers_Residential!Z324+StdO_Customers_Small_Commercial!Z324+StdO_Customers_Lighting!Z324</f>
        <v>0</v>
      </c>
      <c r="AA324" s="2">
        <f>IFERROR(INDEX('Holiday Schedule'!$D$3:$D$24,MATCH(Total_StdO_Customers!A324,'Holiday Schedule'!$C$3:$C$24,0)),0)</f>
        <v>0</v>
      </c>
      <c r="AB324" s="2">
        <f t="shared" si="32"/>
        <v>4</v>
      </c>
      <c r="AC324" s="2">
        <f t="shared" si="33"/>
        <v>1385723.61</v>
      </c>
      <c r="AD324" s="5">
        <f t="shared" si="34"/>
        <v>632407.7915808293</v>
      </c>
      <c r="AE324" s="5">
        <f t="shared" si="35"/>
        <v>2018131.4015808294</v>
      </c>
      <c r="AG324" s="2">
        <f t="shared" si="36"/>
        <v>11</v>
      </c>
      <c r="AH324" s="2">
        <f t="shared" si="37"/>
        <v>2025</v>
      </c>
      <c r="AJ324" s="5">
        <f t="shared" si="38"/>
        <v>121017.16</v>
      </c>
      <c r="AK324" s="2">
        <f t="shared" si="39"/>
        <v>18</v>
      </c>
    </row>
    <row r="325" spans="1:37">
      <c r="A325" s="4">
        <v>45974</v>
      </c>
      <c r="B325" s="11">
        <f>StdO_Customers_Residential!B325+StdO_Customers_Small_Commercial!B325+StdO_Customers_Lighting!B325</f>
        <v>74125.429999999993</v>
      </c>
      <c r="C325" s="11">
        <f>StdO_Customers_Residential!C325+StdO_Customers_Small_Commercial!C325+StdO_Customers_Lighting!C325</f>
        <v>72440.62</v>
      </c>
      <c r="D325" s="11">
        <f>StdO_Customers_Residential!D325+StdO_Customers_Small_Commercial!D325+StdO_Customers_Lighting!D325</f>
        <v>69969.740000000005</v>
      </c>
      <c r="E325" s="11">
        <f>StdO_Customers_Residential!E325+StdO_Customers_Small_Commercial!E325+StdO_Customers_Lighting!E325</f>
        <v>71377.36</v>
      </c>
      <c r="F325" s="11">
        <f>StdO_Customers_Residential!F325+StdO_Customers_Small_Commercial!F325+StdO_Customers_Lighting!F325</f>
        <v>75106.740000000005</v>
      </c>
      <c r="G325" s="11">
        <f>StdO_Customers_Residential!G325+StdO_Customers_Small_Commercial!G325+StdO_Customers_Lighting!G325</f>
        <v>81843.899999999994</v>
      </c>
      <c r="H325" s="11">
        <f>StdO_Customers_Residential!H325+StdO_Customers_Small_Commercial!H325+StdO_Customers_Lighting!H325</f>
        <v>100352.09</v>
      </c>
      <c r="I325" s="11">
        <f>StdO_Customers_Residential!I325+StdO_Customers_Small_Commercial!I325+StdO_Customers_Lighting!I325</f>
        <v>98953.42</v>
      </c>
      <c r="J325" s="11">
        <f>StdO_Customers_Residential!J325+StdO_Customers_Small_Commercial!J325+StdO_Customers_Lighting!J325</f>
        <v>87407.75</v>
      </c>
      <c r="K325" s="11">
        <f>StdO_Customers_Residential!K325+StdO_Customers_Small_Commercial!K325+StdO_Customers_Lighting!K325</f>
        <v>80228.67</v>
      </c>
      <c r="L325" s="11">
        <f>StdO_Customers_Residential!L325+StdO_Customers_Small_Commercial!L325+StdO_Customers_Lighting!L325</f>
        <v>75148.209999999992</v>
      </c>
      <c r="M325" s="11">
        <f>StdO_Customers_Residential!M325+StdO_Customers_Small_Commercial!M325+StdO_Customers_Lighting!M325</f>
        <v>71865.33</v>
      </c>
      <c r="N325" s="11">
        <f>StdO_Customers_Residential!N325+StdO_Customers_Small_Commercial!N325+StdO_Customers_Lighting!N325</f>
        <v>77697.84</v>
      </c>
      <c r="O325" s="11">
        <f>StdO_Customers_Residential!O325+StdO_Customers_Small_Commercial!O325+StdO_Customers_Lighting!O325</f>
        <v>82422.26999999999</v>
      </c>
      <c r="P325" s="11">
        <f>StdO_Customers_Residential!P325+StdO_Customers_Small_Commercial!P325+StdO_Customers_Lighting!P325</f>
        <v>88013.28</v>
      </c>
      <c r="Q325" s="11">
        <f>StdO_Customers_Residential!Q325+StdO_Customers_Small_Commercial!Q325+StdO_Customers_Lighting!Q325</f>
        <v>93995.42</v>
      </c>
      <c r="R325" s="11">
        <f>StdO_Customers_Residential!R325+StdO_Customers_Small_Commercial!R325+StdO_Customers_Lighting!R325</f>
        <v>107713.88</v>
      </c>
      <c r="S325" s="11">
        <f>StdO_Customers_Residential!S325+StdO_Customers_Small_Commercial!S325+StdO_Customers_Lighting!S325</f>
        <v>120332.09999999999</v>
      </c>
      <c r="T325" s="11">
        <f>StdO_Customers_Residential!T325+StdO_Customers_Small_Commercial!T325+StdO_Customers_Lighting!T325</f>
        <v>120227.44</v>
      </c>
      <c r="U325" s="11">
        <f>StdO_Customers_Residential!U325+StdO_Customers_Small_Commercial!U325+StdO_Customers_Lighting!U325</f>
        <v>114455.08</v>
      </c>
      <c r="V325" s="11">
        <f>StdO_Customers_Residential!V325+StdO_Customers_Small_Commercial!V325+StdO_Customers_Lighting!V325</f>
        <v>109265.24</v>
      </c>
      <c r="W325" s="11">
        <f>StdO_Customers_Residential!W325+StdO_Customers_Small_Commercial!W325+StdO_Customers_Lighting!W325</f>
        <v>99242.61</v>
      </c>
      <c r="X325" s="11">
        <f>StdO_Customers_Residential!X325+StdO_Customers_Small_Commercial!X325+StdO_Customers_Lighting!X325</f>
        <v>86033.13</v>
      </c>
      <c r="Y325" s="11">
        <f>StdO_Customers_Residential!Y325+StdO_Customers_Small_Commercial!Y325+StdO_Customers_Lighting!Y325</f>
        <v>73280.888354066978</v>
      </c>
      <c r="Z325" s="11">
        <f>StdO_Customers_Residential!Z325+StdO_Customers_Small_Commercial!Z325+StdO_Customers_Lighting!Z325</f>
        <v>0</v>
      </c>
      <c r="AA325" s="2">
        <f>IFERROR(INDEX('Holiday Schedule'!$D$3:$D$24,MATCH(Total_StdO_Customers!A325,'Holiday Schedule'!$C$3:$C$24,0)),0)</f>
        <v>0</v>
      </c>
      <c r="AB325" s="2">
        <f t="shared" si="32"/>
        <v>5</v>
      </c>
      <c r="AC325" s="2">
        <f t="shared" si="33"/>
        <v>1513001.6700000004</v>
      </c>
      <c r="AD325" s="5">
        <f t="shared" si="34"/>
        <v>618496.76835406618</v>
      </c>
      <c r="AE325" s="5">
        <f t="shared" si="35"/>
        <v>2131498.4383540666</v>
      </c>
      <c r="AG325" s="2">
        <f t="shared" si="36"/>
        <v>11</v>
      </c>
      <c r="AH325" s="2">
        <f t="shared" si="37"/>
        <v>2025</v>
      </c>
      <c r="AJ325" s="5">
        <f t="shared" si="38"/>
        <v>120332.09999999999</v>
      </c>
      <c r="AK325" s="2">
        <f t="shared" si="39"/>
        <v>18</v>
      </c>
    </row>
    <row r="326" spans="1:37">
      <c r="A326" s="4">
        <v>45975</v>
      </c>
      <c r="B326" s="11">
        <f>StdO_Customers_Residential!B326+StdO_Customers_Small_Commercial!B326+StdO_Customers_Lighting!B326</f>
        <v>74291.62</v>
      </c>
      <c r="C326" s="11">
        <f>StdO_Customers_Residential!C326+StdO_Customers_Small_Commercial!C326+StdO_Customers_Lighting!C326</f>
        <v>71984.06</v>
      </c>
      <c r="D326" s="11">
        <f>StdO_Customers_Residential!D326+StdO_Customers_Small_Commercial!D326+StdO_Customers_Lighting!D326</f>
        <v>69978.680000000008</v>
      </c>
      <c r="E326" s="11">
        <f>StdO_Customers_Residential!E326+StdO_Customers_Small_Commercial!E326+StdO_Customers_Lighting!E326</f>
        <v>71687.360000000001</v>
      </c>
      <c r="F326" s="11">
        <f>StdO_Customers_Residential!F326+StdO_Customers_Small_Commercial!F326+StdO_Customers_Lighting!F326</f>
        <v>75981.570000000007</v>
      </c>
      <c r="G326" s="11">
        <f>StdO_Customers_Residential!G326+StdO_Customers_Small_Commercial!G326+StdO_Customers_Lighting!G326</f>
        <v>84198.5</v>
      </c>
      <c r="H326" s="11">
        <f>StdO_Customers_Residential!H326+StdO_Customers_Small_Commercial!H326+StdO_Customers_Lighting!H326</f>
        <v>100401.58</v>
      </c>
      <c r="I326" s="11">
        <f>StdO_Customers_Residential!I326+StdO_Customers_Small_Commercial!I326+StdO_Customers_Lighting!I326</f>
        <v>95343.76</v>
      </c>
      <c r="J326" s="11">
        <f>StdO_Customers_Residential!J326+StdO_Customers_Small_Commercial!J326+StdO_Customers_Lighting!J326</f>
        <v>77543.37</v>
      </c>
      <c r="K326" s="11">
        <f>StdO_Customers_Residential!K326+StdO_Customers_Small_Commercial!K326+StdO_Customers_Lighting!K326</f>
        <v>59251.94</v>
      </c>
      <c r="L326" s="11">
        <f>StdO_Customers_Residential!L326+StdO_Customers_Small_Commercial!L326+StdO_Customers_Lighting!L326</f>
        <v>54606.119999999995</v>
      </c>
      <c r="M326" s="11">
        <f>StdO_Customers_Residential!M326+StdO_Customers_Small_Commercial!M326+StdO_Customers_Lighting!M326</f>
        <v>57303.02</v>
      </c>
      <c r="N326" s="11">
        <f>StdO_Customers_Residential!N326+StdO_Customers_Small_Commercial!N326+StdO_Customers_Lighting!N326</f>
        <v>58039.61</v>
      </c>
      <c r="O326" s="11">
        <f>StdO_Customers_Residential!O326+StdO_Customers_Small_Commercial!O326+StdO_Customers_Lighting!O326</f>
        <v>65238.540000000008</v>
      </c>
      <c r="P326" s="11">
        <f>StdO_Customers_Residential!P326+StdO_Customers_Small_Commercial!P326+StdO_Customers_Lighting!P326</f>
        <v>79606.720000000001</v>
      </c>
      <c r="Q326" s="11">
        <f>StdO_Customers_Residential!Q326+StdO_Customers_Small_Commercial!Q326+StdO_Customers_Lighting!Q326</f>
        <v>94106.45</v>
      </c>
      <c r="R326" s="11">
        <f>StdO_Customers_Residential!R326+StdO_Customers_Small_Commercial!R326+StdO_Customers_Lighting!R326</f>
        <v>106422.2</v>
      </c>
      <c r="S326" s="11">
        <f>StdO_Customers_Residential!S326+StdO_Customers_Small_Commercial!S326+StdO_Customers_Lighting!S326</f>
        <v>119600.81000000001</v>
      </c>
      <c r="T326" s="11">
        <f>StdO_Customers_Residential!T326+StdO_Customers_Small_Commercial!T326+StdO_Customers_Lighting!T326</f>
        <v>122770.64</v>
      </c>
      <c r="U326" s="11">
        <f>StdO_Customers_Residential!U326+StdO_Customers_Small_Commercial!U326+StdO_Customers_Lighting!U326</f>
        <v>114292.45</v>
      </c>
      <c r="V326" s="11">
        <f>StdO_Customers_Residential!V326+StdO_Customers_Small_Commercial!V326+StdO_Customers_Lighting!V326</f>
        <v>109051.16</v>
      </c>
      <c r="W326" s="11">
        <f>StdO_Customers_Residential!W326+StdO_Customers_Small_Commercial!W326+StdO_Customers_Lighting!W326</f>
        <v>101253.78000000001</v>
      </c>
      <c r="X326" s="11">
        <f>StdO_Customers_Residential!X326+StdO_Customers_Small_Commercial!X326+StdO_Customers_Lighting!X326</f>
        <v>88900.52</v>
      </c>
      <c r="Y326" s="11">
        <f>StdO_Customers_Residential!Y326+StdO_Customers_Small_Commercial!Y326+StdO_Customers_Lighting!Y326</f>
        <v>70093.225496433428</v>
      </c>
      <c r="Z326" s="11">
        <f>StdO_Customers_Residential!Z326+StdO_Customers_Small_Commercial!Z326+StdO_Customers_Lighting!Z326</f>
        <v>0</v>
      </c>
      <c r="AA326" s="2">
        <f>IFERROR(INDEX('Holiday Schedule'!$D$3:$D$24,MATCH(Total_StdO_Customers!A326,'Holiday Schedule'!$C$3:$C$24,0)),0)</f>
        <v>0</v>
      </c>
      <c r="AB326" s="2">
        <f t="shared" si="32"/>
        <v>6</v>
      </c>
      <c r="AC326" s="2">
        <f t="shared" si="33"/>
        <v>1403331.0899999999</v>
      </c>
      <c r="AD326" s="5">
        <f t="shared" si="34"/>
        <v>618616.59549643332</v>
      </c>
      <c r="AE326" s="5">
        <f t="shared" si="35"/>
        <v>2021947.6854964332</v>
      </c>
      <c r="AG326" s="2">
        <f t="shared" si="36"/>
        <v>11</v>
      </c>
      <c r="AH326" s="2">
        <f t="shared" si="37"/>
        <v>2025</v>
      </c>
      <c r="AJ326" s="5">
        <f t="shared" si="38"/>
        <v>122770.64</v>
      </c>
      <c r="AK326" s="2">
        <f t="shared" si="39"/>
        <v>19</v>
      </c>
    </row>
    <row r="327" spans="1:37">
      <c r="A327" s="4">
        <v>45976</v>
      </c>
      <c r="B327" s="11">
        <f>StdO_Customers_Residential!B327+StdO_Customers_Small_Commercial!B327+StdO_Customers_Lighting!B327</f>
        <v>75142.84</v>
      </c>
      <c r="C327" s="11">
        <f>StdO_Customers_Residential!C327+StdO_Customers_Small_Commercial!C327+StdO_Customers_Lighting!C327</f>
        <v>73274.03</v>
      </c>
      <c r="D327" s="11">
        <f>StdO_Customers_Residential!D327+StdO_Customers_Small_Commercial!D327+StdO_Customers_Lighting!D327</f>
        <v>69848.459999999992</v>
      </c>
      <c r="E327" s="11">
        <f>StdO_Customers_Residential!E327+StdO_Customers_Small_Commercial!E327+StdO_Customers_Lighting!E327</f>
        <v>70947.900000000009</v>
      </c>
      <c r="F327" s="11">
        <f>StdO_Customers_Residential!F327+StdO_Customers_Small_Commercial!F327+StdO_Customers_Lighting!F327</f>
        <v>74114.509999999995</v>
      </c>
      <c r="G327" s="11">
        <f>StdO_Customers_Residential!G327+StdO_Customers_Small_Commercial!G327+StdO_Customers_Lighting!G327</f>
        <v>78751.41</v>
      </c>
      <c r="H327" s="11">
        <f>StdO_Customers_Residential!H327+StdO_Customers_Small_Commercial!H327+StdO_Customers_Lighting!H327</f>
        <v>89221.24</v>
      </c>
      <c r="I327" s="11">
        <f>StdO_Customers_Residential!I327+StdO_Customers_Small_Commercial!I327+StdO_Customers_Lighting!I327</f>
        <v>86471.53</v>
      </c>
      <c r="J327" s="11">
        <f>StdO_Customers_Residential!J327+StdO_Customers_Small_Commercial!J327+StdO_Customers_Lighting!J327</f>
        <v>62810.38</v>
      </c>
      <c r="K327" s="11">
        <f>StdO_Customers_Residential!K327+StdO_Customers_Small_Commercial!K327+StdO_Customers_Lighting!K327</f>
        <v>48040.07</v>
      </c>
      <c r="L327" s="11">
        <f>StdO_Customers_Residential!L327+StdO_Customers_Small_Commercial!L327+StdO_Customers_Lighting!L327</f>
        <v>43403.62</v>
      </c>
      <c r="M327" s="11">
        <f>StdO_Customers_Residential!M327+StdO_Customers_Small_Commercial!M327+StdO_Customers_Lighting!M327</f>
        <v>40904.42</v>
      </c>
      <c r="N327" s="11">
        <f>StdO_Customers_Residential!N327+StdO_Customers_Small_Commercial!N327+StdO_Customers_Lighting!N327</f>
        <v>41334.410000000003</v>
      </c>
      <c r="O327" s="11">
        <f>StdO_Customers_Residential!O327+StdO_Customers_Small_Commercial!O327+StdO_Customers_Lighting!O327</f>
        <v>44924.74</v>
      </c>
      <c r="P327" s="11">
        <f>StdO_Customers_Residential!P327+StdO_Customers_Small_Commercial!P327+StdO_Customers_Lighting!P327</f>
        <v>62965.45</v>
      </c>
      <c r="Q327" s="11">
        <f>StdO_Customers_Residential!Q327+StdO_Customers_Small_Commercial!Q327+StdO_Customers_Lighting!Q327</f>
        <v>87319.48000000001</v>
      </c>
      <c r="R327" s="11">
        <f>StdO_Customers_Residential!R327+StdO_Customers_Small_Commercial!R327+StdO_Customers_Lighting!R327</f>
        <v>106609.93</v>
      </c>
      <c r="S327" s="11">
        <f>StdO_Customers_Residential!S327+StdO_Customers_Small_Commercial!S327+StdO_Customers_Lighting!S327</f>
        <v>118849.68</v>
      </c>
      <c r="T327" s="11">
        <f>StdO_Customers_Residential!T327+StdO_Customers_Small_Commercial!T327+StdO_Customers_Lighting!T327</f>
        <v>119566.44</v>
      </c>
      <c r="U327" s="11">
        <f>StdO_Customers_Residential!U327+StdO_Customers_Small_Commercial!U327+StdO_Customers_Lighting!U327</f>
        <v>113834.23</v>
      </c>
      <c r="V327" s="11">
        <f>StdO_Customers_Residential!V327+StdO_Customers_Small_Commercial!V327+StdO_Customers_Lighting!V327</f>
        <v>111142.49</v>
      </c>
      <c r="W327" s="11">
        <f>StdO_Customers_Residential!W327+StdO_Customers_Small_Commercial!W327+StdO_Customers_Lighting!W327</f>
        <v>102895.74999999999</v>
      </c>
      <c r="X327" s="11">
        <f>StdO_Customers_Residential!X327+StdO_Customers_Small_Commercial!X327+StdO_Customers_Lighting!X327</f>
        <v>91775.56</v>
      </c>
      <c r="Y327" s="11">
        <f>StdO_Customers_Residential!Y327+StdO_Customers_Small_Commercial!Y327+StdO_Customers_Lighting!Y327</f>
        <v>80252.577915136237</v>
      </c>
      <c r="Z327" s="11">
        <f>StdO_Customers_Residential!Z327+StdO_Customers_Small_Commercial!Z327+StdO_Customers_Lighting!Z327</f>
        <v>0</v>
      </c>
      <c r="AA327" s="2">
        <f>IFERROR(INDEX('Holiday Schedule'!$D$3:$D$24,MATCH(Total_StdO_Customers!A327,'Holiday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1894401.1479151361</v>
      </c>
      <c r="AE327" s="5">
        <f t="shared" si="35"/>
        <v>1894401.1479151361</v>
      </c>
      <c r="AG327" s="2">
        <f t="shared" si="36"/>
        <v>11</v>
      </c>
      <c r="AH327" s="2">
        <f t="shared" si="37"/>
        <v>2025</v>
      </c>
      <c r="AJ327" s="5">
        <f t="shared" si="38"/>
        <v>119566.44</v>
      </c>
      <c r="AK327" s="2">
        <f t="shared" si="39"/>
        <v>19</v>
      </c>
    </row>
    <row r="328" spans="1:37">
      <c r="A328" s="4">
        <v>45977</v>
      </c>
      <c r="B328" s="11">
        <f>StdO_Customers_Residential!B328+StdO_Customers_Small_Commercial!B328+StdO_Customers_Lighting!B328</f>
        <v>79875.100000000006</v>
      </c>
      <c r="C328" s="11">
        <f>StdO_Customers_Residential!C328+StdO_Customers_Small_Commercial!C328+StdO_Customers_Lighting!C328</f>
        <v>75344.55</v>
      </c>
      <c r="D328" s="11">
        <f>StdO_Customers_Residential!D328+StdO_Customers_Small_Commercial!D328+StdO_Customers_Lighting!D328</f>
        <v>73164.429999999993</v>
      </c>
      <c r="E328" s="11">
        <f>StdO_Customers_Residential!E328+StdO_Customers_Small_Commercial!E328+StdO_Customers_Lighting!E328</f>
        <v>72597.64</v>
      </c>
      <c r="F328" s="11">
        <f>StdO_Customers_Residential!F328+StdO_Customers_Small_Commercial!F328+StdO_Customers_Lighting!F328</f>
        <v>74084.84</v>
      </c>
      <c r="G328" s="11">
        <f>StdO_Customers_Residential!G328+StdO_Customers_Small_Commercial!G328+StdO_Customers_Lighting!G328</f>
        <v>76440.289999999994</v>
      </c>
      <c r="H328" s="11">
        <f>StdO_Customers_Residential!H328+StdO_Customers_Small_Commercial!H328+StdO_Customers_Lighting!H328</f>
        <v>85960.34</v>
      </c>
      <c r="I328" s="11">
        <f>StdO_Customers_Residential!I328+StdO_Customers_Small_Commercial!I328+StdO_Customers_Lighting!I328</f>
        <v>92825.970000000016</v>
      </c>
      <c r="J328" s="11">
        <f>StdO_Customers_Residential!J328+StdO_Customers_Small_Commercial!J328+StdO_Customers_Lighting!J328</f>
        <v>98431.270000000019</v>
      </c>
      <c r="K328" s="11">
        <f>StdO_Customers_Residential!K328+StdO_Customers_Small_Commercial!K328+StdO_Customers_Lighting!K328</f>
        <v>101289.07</v>
      </c>
      <c r="L328" s="11">
        <f>StdO_Customers_Residential!L328+StdO_Customers_Small_Commercial!L328+StdO_Customers_Lighting!L328</f>
        <v>98798.42</v>
      </c>
      <c r="M328" s="11">
        <f>StdO_Customers_Residential!M328+StdO_Customers_Small_Commercial!M328+StdO_Customers_Lighting!M328</f>
        <v>99311.65</v>
      </c>
      <c r="N328" s="11">
        <f>StdO_Customers_Residential!N328+StdO_Customers_Small_Commercial!N328+StdO_Customers_Lighting!N328</f>
        <v>101755.98</v>
      </c>
      <c r="O328" s="11">
        <f>StdO_Customers_Residential!O328+StdO_Customers_Small_Commercial!O328+StdO_Customers_Lighting!O328</f>
        <v>102409.61000000002</v>
      </c>
      <c r="P328" s="11">
        <f>StdO_Customers_Residential!P328+StdO_Customers_Small_Commercial!P328+StdO_Customers_Lighting!P328</f>
        <v>103104.84</v>
      </c>
      <c r="Q328" s="11">
        <f>StdO_Customers_Residential!Q328+StdO_Customers_Small_Commercial!Q328+StdO_Customers_Lighting!Q328</f>
        <v>109027.83</v>
      </c>
      <c r="R328" s="11">
        <f>StdO_Customers_Residential!R328+StdO_Customers_Small_Commercial!R328+StdO_Customers_Lighting!R328</f>
        <v>120186.92</v>
      </c>
      <c r="S328" s="11">
        <f>StdO_Customers_Residential!S328+StdO_Customers_Small_Commercial!S328+StdO_Customers_Lighting!S328</f>
        <v>129085.31999999999</v>
      </c>
      <c r="T328" s="11">
        <f>StdO_Customers_Residential!T328+StdO_Customers_Small_Commercial!T328+StdO_Customers_Lighting!T328</f>
        <v>127365.04000000001</v>
      </c>
      <c r="U328" s="11">
        <f>StdO_Customers_Residential!U328+StdO_Customers_Small_Commercial!U328+StdO_Customers_Lighting!U328</f>
        <v>122139.56</v>
      </c>
      <c r="V328" s="11">
        <f>StdO_Customers_Residential!V328+StdO_Customers_Small_Commercial!V328+StdO_Customers_Lighting!V328</f>
        <v>115024.56</v>
      </c>
      <c r="W328" s="11">
        <f>StdO_Customers_Residential!W328+StdO_Customers_Small_Commercial!W328+StdO_Customers_Lighting!W328</f>
        <v>103579.97</v>
      </c>
      <c r="X328" s="11">
        <f>StdO_Customers_Residential!X328+StdO_Customers_Small_Commercial!X328+StdO_Customers_Lighting!X328</f>
        <v>91240.5</v>
      </c>
      <c r="Y328" s="11">
        <f>StdO_Customers_Residential!Y328+StdO_Customers_Small_Commercial!Y328+StdO_Customers_Lighting!Y328</f>
        <v>82955.593130663707</v>
      </c>
      <c r="Z328" s="11">
        <f>StdO_Customers_Residential!Z328+StdO_Customers_Small_Commercial!Z328+StdO_Customers_Lighting!Z328</f>
        <v>0</v>
      </c>
      <c r="AA328" s="2">
        <f>IFERROR(INDEX('Holiday Schedule'!$D$3:$D$24,MATCH(Total_StdO_Customers!A328,'Holiday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2335999.2931306642</v>
      </c>
      <c r="AE328" s="5">
        <f t="shared" si="35"/>
        <v>2335999.2931306642</v>
      </c>
      <c r="AG328" s="2">
        <f t="shared" si="36"/>
        <v>11</v>
      </c>
      <c r="AH328" s="2">
        <f t="shared" si="37"/>
        <v>2025</v>
      </c>
      <c r="AJ328" s="5">
        <f t="shared" si="38"/>
        <v>129085.31999999999</v>
      </c>
      <c r="AK328" s="2">
        <f t="shared" si="39"/>
        <v>18</v>
      </c>
    </row>
    <row r="329" spans="1:37">
      <c r="A329" s="4">
        <v>45978</v>
      </c>
      <c r="B329" s="11">
        <f>StdO_Customers_Residential!B329+StdO_Customers_Small_Commercial!B329+StdO_Customers_Lighting!B329</f>
        <v>122447.61</v>
      </c>
      <c r="C329" s="11">
        <f>StdO_Customers_Residential!C329+StdO_Customers_Small_Commercial!C329+StdO_Customers_Lighting!C329</f>
        <v>115764.37</v>
      </c>
      <c r="D329" s="11">
        <f>StdO_Customers_Residential!D329+StdO_Customers_Small_Commercial!D329+StdO_Customers_Lighting!D329</f>
        <v>114767.82</v>
      </c>
      <c r="E329" s="11">
        <f>StdO_Customers_Residential!E329+StdO_Customers_Small_Commercial!E329+StdO_Customers_Lighting!E329</f>
        <v>115187.45</v>
      </c>
      <c r="F329" s="11">
        <f>StdO_Customers_Residential!F329+StdO_Customers_Small_Commercial!F329+StdO_Customers_Lighting!F329</f>
        <v>115819.31</v>
      </c>
      <c r="G329" s="11">
        <f>StdO_Customers_Residential!G329+StdO_Customers_Small_Commercial!G329+StdO_Customers_Lighting!G329</f>
        <v>119674.67</v>
      </c>
      <c r="H329" s="11">
        <f>StdO_Customers_Residential!H329+StdO_Customers_Small_Commercial!H329+StdO_Customers_Lighting!H329</f>
        <v>133504.56</v>
      </c>
      <c r="I329" s="11">
        <f>StdO_Customers_Residential!I329+StdO_Customers_Small_Commercial!I329+StdO_Customers_Lighting!I329</f>
        <v>137258.18</v>
      </c>
      <c r="J329" s="11">
        <f>StdO_Customers_Residential!J329+StdO_Customers_Small_Commercial!J329+StdO_Customers_Lighting!J329</f>
        <v>134186.59</v>
      </c>
      <c r="K329" s="11">
        <f>StdO_Customers_Residential!K329+StdO_Customers_Small_Commercial!K329+StdO_Customers_Lighting!K329</f>
        <v>133534.04</v>
      </c>
      <c r="L329" s="11">
        <f>StdO_Customers_Residential!L329+StdO_Customers_Small_Commercial!L329+StdO_Customers_Lighting!L329</f>
        <v>95916.6</v>
      </c>
      <c r="M329" s="11">
        <f>StdO_Customers_Residential!M329+StdO_Customers_Small_Commercial!M329+StdO_Customers_Lighting!M329</f>
        <v>83413.960000000006</v>
      </c>
      <c r="N329" s="11">
        <f>StdO_Customers_Residential!N329+StdO_Customers_Small_Commercial!N329+StdO_Customers_Lighting!N329</f>
        <v>80814.37</v>
      </c>
      <c r="O329" s="11">
        <f>StdO_Customers_Residential!O329+StdO_Customers_Small_Commercial!O329+StdO_Customers_Lighting!O329</f>
        <v>80090.679999999993</v>
      </c>
      <c r="P329" s="11">
        <f>StdO_Customers_Residential!P329+StdO_Customers_Small_Commercial!P329+StdO_Customers_Lighting!P329</f>
        <v>89226.3</v>
      </c>
      <c r="Q329" s="11">
        <f>StdO_Customers_Residential!Q329+StdO_Customers_Small_Commercial!Q329+StdO_Customers_Lighting!Q329</f>
        <v>100355.44</v>
      </c>
      <c r="R329" s="11">
        <f>StdO_Customers_Residential!R329+StdO_Customers_Small_Commercial!R329+StdO_Customers_Lighting!R329</f>
        <v>116210.36</v>
      </c>
      <c r="S329" s="11">
        <f>StdO_Customers_Residential!S329+StdO_Customers_Small_Commercial!S329+StdO_Customers_Lighting!S329</f>
        <v>128176.25000000004</v>
      </c>
      <c r="T329" s="11">
        <f>StdO_Customers_Residential!T329+StdO_Customers_Small_Commercial!T329+StdO_Customers_Lighting!T329</f>
        <v>128384.65</v>
      </c>
      <c r="U329" s="11">
        <f>StdO_Customers_Residential!U329+StdO_Customers_Small_Commercial!U329+StdO_Customers_Lighting!U329</f>
        <v>121314.93</v>
      </c>
      <c r="V329" s="11">
        <f>StdO_Customers_Residential!V329+StdO_Customers_Small_Commercial!V329+StdO_Customers_Lighting!V329</f>
        <v>115268.09</v>
      </c>
      <c r="W329" s="11">
        <f>StdO_Customers_Residential!W329+StdO_Customers_Small_Commercial!W329+StdO_Customers_Lighting!W329</f>
        <v>104903.83</v>
      </c>
      <c r="X329" s="11">
        <f>StdO_Customers_Residential!X329+StdO_Customers_Small_Commercial!X329+StdO_Customers_Lighting!X329</f>
        <v>90068.41</v>
      </c>
      <c r="Y329" s="11">
        <f>StdO_Customers_Residential!Y329+StdO_Customers_Small_Commercial!Y329+StdO_Customers_Lighting!Y329</f>
        <v>81758.902335542763</v>
      </c>
      <c r="Z329" s="11">
        <f>StdO_Customers_Residential!Z329+StdO_Customers_Small_Commercial!Z329+StdO_Customers_Lighting!Z329</f>
        <v>0</v>
      </c>
      <c r="AA329" s="2">
        <f>IFERROR(INDEX('Holiday Schedule'!$D$3:$D$24,MATCH(Total_StdO_Customers!A329,'Holiday Schedule'!$C$3:$C$24,0)),0)</f>
        <v>0</v>
      </c>
      <c r="AB329" s="2">
        <f t="shared" si="32"/>
        <v>2</v>
      </c>
      <c r="AC329" s="2">
        <f t="shared" si="33"/>
        <v>1739122.68</v>
      </c>
      <c r="AD329" s="5">
        <f t="shared" si="34"/>
        <v>918924.69233554346</v>
      </c>
      <c r="AE329" s="5">
        <f t="shared" si="35"/>
        <v>2658047.3723355434</v>
      </c>
      <c r="AG329" s="2">
        <f t="shared" si="36"/>
        <v>11</v>
      </c>
      <c r="AH329" s="2">
        <f t="shared" si="37"/>
        <v>2025</v>
      </c>
      <c r="AJ329" s="5">
        <f t="shared" si="38"/>
        <v>137258.18</v>
      </c>
      <c r="AK329" s="2">
        <f t="shared" si="39"/>
        <v>8</v>
      </c>
    </row>
    <row r="330" spans="1:37">
      <c r="A330" s="4">
        <v>45979</v>
      </c>
      <c r="B330" s="11">
        <f>StdO_Customers_Residential!B330+StdO_Customers_Small_Commercial!B330+StdO_Customers_Lighting!B330</f>
        <v>77222.09</v>
      </c>
      <c r="C330" s="11">
        <f>StdO_Customers_Residential!C330+StdO_Customers_Small_Commercial!C330+StdO_Customers_Lighting!C330</f>
        <v>74758.679999999993</v>
      </c>
      <c r="D330" s="11">
        <f>StdO_Customers_Residential!D330+StdO_Customers_Small_Commercial!D330+StdO_Customers_Lighting!D330</f>
        <v>72557.59</v>
      </c>
      <c r="E330" s="11">
        <f>StdO_Customers_Residential!E330+StdO_Customers_Small_Commercial!E330+StdO_Customers_Lighting!E330</f>
        <v>73483.66</v>
      </c>
      <c r="F330" s="11">
        <f>StdO_Customers_Residential!F330+StdO_Customers_Small_Commercial!F330+StdO_Customers_Lighting!F330</f>
        <v>77985.989999999991</v>
      </c>
      <c r="G330" s="11">
        <f>StdO_Customers_Residential!G330+StdO_Customers_Small_Commercial!G330+StdO_Customers_Lighting!G330</f>
        <v>85311.369999999981</v>
      </c>
      <c r="H330" s="11">
        <f>StdO_Customers_Residential!H330+StdO_Customers_Small_Commercial!H330+StdO_Customers_Lighting!H330</f>
        <v>102862.26</v>
      </c>
      <c r="I330" s="11">
        <f>StdO_Customers_Residential!I330+StdO_Customers_Small_Commercial!I330+StdO_Customers_Lighting!I330</f>
        <v>102031.17</v>
      </c>
      <c r="J330" s="11">
        <f>StdO_Customers_Residential!J330+StdO_Customers_Small_Commercial!J330+StdO_Customers_Lighting!J330</f>
        <v>79390.789999999994</v>
      </c>
      <c r="K330" s="11">
        <f>StdO_Customers_Residential!K330+StdO_Customers_Small_Commercial!K330+StdO_Customers_Lighting!K330</f>
        <v>62212.43</v>
      </c>
      <c r="L330" s="11">
        <f>StdO_Customers_Residential!L330+StdO_Customers_Small_Commercial!L330+StdO_Customers_Lighting!L330</f>
        <v>51484.41</v>
      </c>
      <c r="M330" s="11">
        <f>StdO_Customers_Residential!M330+StdO_Customers_Small_Commercial!M330+StdO_Customers_Lighting!M330</f>
        <v>49812.800000000003</v>
      </c>
      <c r="N330" s="11">
        <f>StdO_Customers_Residential!N330+StdO_Customers_Small_Commercial!N330+StdO_Customers_Lighting!N330</f>
        <v>49905.120000000003</v>
      </c>
      <c r="O330" s="11">
        <f>StdO_Customers_Residential!O330+StdO_Customers_Small_Commercial!O330+StdO_Customers_Lighting!O330</f>
        <v>55933.08</v>
      </c>
      <c r="P330" s="11">
        <f>StdO_Customers_Residential!P330+StdO_Customers_Small_Commercial!P330+StdO_Customers_Lighting!P330</f>
        <v>72172.92</v>
      </c>
      <c r="Q330" s="11">
        <f>StdO_Customers_Residential!Q330+StdO_Customers_Small_Commercial!Q330+StdO_Customers_Lighting!Q330</f>
        <v>93452.47</v>
      </c>
      <c r="R330" s="11">
        <f>StdO_Customers_Residential!R330+StdO_Customers_Small_Commercial!R330+StdO_Customers_Lighting!R330</f>
        <v>111520.67</v>
      </c>
      <c r="S330" s="11">
        <f>StdO_Customers_Residential!S330+StdO_Customers_Small_Commercial!S330+StdO_Customers_Lighting!S330</f>
        <v>124605.06</v>
      </c>
      <c r="T330" s="11">
        <f>StdO_Customers_Residential!T330+StdO_Customers_Small_Commercial!T330+StdO_Customers_Lighting!T330</f>
        <v>125944.04000000001</v>
      </c>
      <c r="U330" s="11">
        <f>StdO_Customers_Residential!U330+StdO_Customers_Small_Commercial!U330+StdO_Customers_Lighting!U330</f>
        <v>119862.64</v>
      </c>
      <c r="V330" s="11">
        <f>StdO_Customers_Residential!V330+StdO_Customers_Small_Commercial!V330+StdO_Customers_Lighting!V330</f>
        <v>113682.27999999998</v>
      </c>
      <c r="W330" s="11">
        <f>StdO_Customers_Residential!W330+StdO_Customers_Small_Commercial!W330+StdO_Customers_Lighting!W330</f>
        <v>104183.98</v>
      </c>
      <c r="X330" s="11">
        <f>StdO_Customers_Residential!X330+StdO_Customers_Small_Commercial!X330+StdO_Customers_Lighting!X330</f>
        <v>90265.79</v>
      </c>
      <c r="Y330" s="11">
        <f>StdO_Customers_Residential!Y330+StdO_Customers_Small_Commercial!Y330+StdO_Customers_Lighting!Y330</f>
        <v>81640.556112251128</v>
      </c>
      <c r="Z330" s="11">
        <f>StdO_Customers_Residential!Z330+StdO_Customers_Small_Commercial!Z330+StdO_Customers_Lighting!Z330</f>
        <v>0</v>
      </c>
      <c r="AA330" s="2">
        <f>IFERROR(INDEX('Holiday Schedule'!$D$3:$D$24,MATCH(Total_StdO_Customers!A330,'Holiday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1406459.65</v>
      </c>
      <c r="AD330" s="5">
        <f t="shared" ref="AD330:AD393" si="42">AE330-AC330</f>
        <v>645822.19611225137</v>
      </c>
      <c r="AE330" s="5">
        <f t="shared" ref="AE330:AE393" si="43">SUM(B330:Y330)</f>
        <v>2052281.8461122513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125944.04000000001</v>
      </c>
      <c r="AK330" s="2">
        <f t="shared" ref="AK330:AK393" si="47">IF(AE330&gt;0,INDEX(B$8:Y$8,MATCH(AJ330,B330:Y330,0)),"")</f>
        <v>19</v>
      </c>
    </row>
    <row r="331" spans="1:37">
      <c r="A331" s="4">
        <v>45980</v>
      </c>
      <c r="B331" s="11">
        <f>StdO_Customers_Residential!B331+StdO_Customers_Small_Commercial!B331+StdO_Customers_Lighting!B331</f>
        <v>78328.33</v>
      </c>
      <c r="C331" s="11">
        <f>StdO_Customers_Residential!C331+StdO_Customers_Small_Commercial!C331+StdO_Customers_Lighting!C331</f>
        <v>75518.42</v>
      </c>
      <c r="D331" s="11">
        <f>StdO_Customers_Residential!D331+StdO_Customers_Small_Commercial!D331+StdO_Customers_Lighting!D331</f>
        <v>74028.81</v>
      </c>
      <c r="E331" s="11">
        <f>StdO_Customers_Residential!E331+StdO_Customers_Small_Commercial!E331+StdO_Customers_Lighting!E331</f>
        <v>75353.490000000005</v>
      </c>
      <c r="F331" s="11">
        <f>StdO_Customers_Residential!F331+StdO_Customers_Small_Commercial!F331+StdO_Customers_Lighting!F331</f>
        <v>79501.599999999991</v>
      </c>
      <c r="G331" s="11">
        <f>StdO_Customers_Residential!G331+StdO_Customers_Small_Commercial!G331+StdO_Customers_Lighting!G331</f>
        <v>87446.12</v>
      </c>
      <c r="H331" s="11">
        <f>StdO_Customers_Residential!H331+StdO_Customers_Small_Commercial!H331+StdO_Customers_Lighting!H331</f>
        <v>105968.25</v>
      </c>
      <c r="I331" s="11">
        <f>StdO_Customers_Residential!I331+StdO_Customers_Small_Commercial!I331+StdO_Customers_Lighting!I331</f>
        <v>100821.8</v>
      </c>
      <c r="J331" s="11">
        <f>StdO_Customers_Residential!J331+StdO_Customers_Small_Commercial!J331+StdO_Customers_Lighting!J331</f>
        <v>73275.759999999995</v>
      </c>
      <c r="K331" s="11">
        <f>StdO_Customers_Residential!K331+StdO_Customers_Small_Commercial!K331+StdO_Customers_Lighting!K331</f>
        <v>55751.360000000001</v>
      </c>
      <c r="L331" s="11">
        <f>StdO_Customers_Residential!L331+StdO_Customers_Small_Commercial!L331+StdO_Customers_Lighting!L331</f>
        <v>48658.02</v>
      </c>
      <c r="M331" s="11">
        <f>StdO_Customers_Residential!M331+StdO_Customers_Small_Commercial!M331+StdO_Customers_Lighting!M331</f>
        <v>45687.650000000009</v>
      </c>
      <c r="N331" s="11">
        <f>StdO_Customers_Residential!N331+StdO_Customers_Small_Commercial!N331+StdO_Customers_Lighting!N331</f>
        <v>45887.67</v>
      </c>
      <c r="O331" s="11">
        <f>StdO_Customers_Residential!O331+StdO_Customers_Small_Commercial!O331+StdO_Customers_Lighting!O331</f>
        <v>49911.4</v>
      </c>
      <c r="P331" s="11">
        <f>StdO_Customers_Residential!P331+StdO_Customers_Small_Commercial!P331+StdO_Customers_Lighting!P331</f>
        <v>69237.7</v>
      </c>
      <c r="Q331" s="11">
        <f>StdO_Customers_Residential!Q331+StdO_Customers_Small_Commercial!Q331+StdO_Customers_Lighting!Q331</f>
        <v>91643.279999999984</v>
      </c>
      <c r="R331" s="11">
        <f>StdO_Customers_Residential!R331+StdO_Customers_Small_Commercial!R331+StdO_Customers_Lighting!R331</f>
        <v>109829.18</v>
      </c>
      <c r="S331" s="11">
        <f>StdO_Customers_Residential!S331+StdO_Customers_Small_Commercial!S331+StdO_Customers_Lighting!S331</f>
        <v>123965.46</v>
      </c>
      <c r="T331" s="11">
        <f>StdO_Customers_Residential!T331+StdO_Customers_Small_Commercial!T331+StdO_Customers_Lighting!T331</f>
        <v>124895.84999999999</v>
      </c>
      <c r="U331" s="11">
        <f>StdO_Customers_Residential!U331+StdO_Customers_Small_Commercial!U331+StdO_Customers_Lighting!U331</f>
        <v>120369.05</v>
      </c>
      <c r="V331" s="11">
        <f>StdO_Customers_Residential!V331+StdO_Customers_Small_Commercial!V331+StdO_Customers_Lighting!V331</f>
        <v>114768.29</v>
      </c>
      <c r="W331" s="11">
        <f>StdO_Customers_Residential!W331+StdO_Customers_Small_Commercial!W331+StdO_Customers_Lighting!W331</f>
        <v>105111.72</v>
      </c>
      <c r="X331" s="11">
        <f>StdO_Customers_Residential!X331+StdO_Customers_Small_Commercial!X331+StdO_Customers_Lighting!X331</f>
        <v>92160.98</v>
      </c>
      <c r="Y331" s="11">
        <f>StdO_Customers_Residential!Y331+StdO_Customers_Small_Commercial!Y331+StdO_Customers_Lighting!Y331</f>
        <v>83876.009321064106</v>
      </c>
      <c r="Z331" s="11">
        <f>StdO_Customers_Residential!Z331+StdO_Customers_Small_Commercial!Z331+StdO_Customers_Lighting!Z331</f>
        <v>0</v>
      </c>
      <c r="AA331" s="2">
        <f>IFERROR(INDEX('Holiday Schedule'!$D$3:$D$24,MATCH(Total_StdO_Customers!A331,'Holiday Schedule'!$C$3:$C$24,0)),0)</f>
        <v>0</v>
      </c>
      <c r="AB331" s="2">
        <f t="shared" si="40"/>
        <v>4</v>
      </c>
      <c r="AC331" s="2">
        <f t="shared" si="41"/>
        <v>1371975.17</v>
      </c>
      <c r="AD331" s="5">
        <f t="shared" si="42"/>
        <v>660021.02932106424</v>
      </c>
      <c r="AE331" s="5">
        <f t="shared" si="43"/>
        <v>2031996.1993210642</v>
      </c>
      <c r="AG331" s="2">
        <f t="shared" si="44"/>
        <v>11</v>
      </c>
      <c r="AH331" s="2">
        <f t="shared" si="45"/>
        <v>2025</v>
      </c>
      <c r="AJ331" s="5">
        <f t="shared" si="46"/>
        <v>124895.84999999999</v>
      </c>
      <c r="AK331" s="2">
        <f t="shared" si="47"/>
        <v>19</v>
      </c>
    </row>
    <row r="332" spans="1:37">
      <c r="A332" s="4">
        <v>45981</v>
      </c>
      <c r="B332" s="11">
        <f>StdO_Customers_Residential!B332+StdO_Customers_Small_Commercial!B332+StdO_Customers_Lighting!B332</f>
        <v>77164.19</v>
      </c>
      <c r="C332" s="11">
        <f>StdO_Customers_Residential!C332+StdO_Customers_Small_Commercial!C332+StdO_Customers_Lighting!C332</f>
        <v>74987.48</v>
      </c>
      <c r="D332" s="11">
        <f>StdO_Customers_Residential!D332+StdO_Customers_Small_Commercial!D332+StdO_Customers_Lighting!D332</f>
        <v>73264.05</v>
      </c>
      <c r="E332" s="11">
        <f>StdO_Customers_Residential!E332+StdO_Customers_Small_Commercial!E332+StdO_Customers_Lighting!E332</f>
        <v>74359.78</v>
      </c>
      <c r="F332" s="11">
        <f>StdO_Customers_Residential!F332+StdO_Customers_Small_Commercial!F332+StdO_Customers_Lighting!F332</f>
        <v>78783.350000000006</v>
      </c>
      <c r="G332" s="11">
        <f>StdO_Customers_Residential!G332+StdO_Customers_Small_Commercial!G332+StdO_Customers_Lighting!G332</f>
        <v>87292.68</v>
      </c>
      <c r="H332" s="11">
        <f>StdO_Customers_Residential!H332+StdO_Customers_Small_Commercial!H332+StdO_Customers_Lighting!H332</f>
        <v>105214.2</v>
      </c>
      <c r="I332" s="11">
        <f>StdO_Customers_Residential!I332+StdO_Customers_Small_Commercial!I332+StdO_Customers_Lighting!I332</f>
        <v>100849.66</v>
      </c>
      <c r="J332" s="11">
        <f>StdO_Customers_Residential!J332+StdO_Customers_Small_Commercial!J332+StdO_Customers_Lighting!J332</f>
        <v>73550.55</v>
      </c>
      <c r="K332" s="11">
        <f>StdO_Customers_Residential!K332+StdO_Customers_Small_Commercial!K332+StdO_Customers_Lighting!K332</f>
        <v>55867.62</v>
      </c>
      <c r="L332" s="11">
        <f>StdO_Customers_Residential!L332+StdO_Customers_Small_Commercial!L332+StdO_Customers_Lighting!L332</f>
        <v>49525.73</v>
      </c>
      <c r="M332" s="11">
        <f>StdO_Customers_Residential!M332+StdO_Customers_Small_Commercial!M332+StdO_Customers_Lighting!M332</f>
        <v>45407.270000000004</v>
      </c>
      <c r="N332" s="11">
        <f>StdO_Customers_Residential!N332+StdO_Customers_Small_Commercial!N332+StdO_Customers_Lighting!N332</f>
        <v>45294.09</v>
      </c>
      <c r="O332" s="11">
        <f>StdO_Customers_Residential!O332+StdO_Customers_Small_Commercial!O332+StdO_Customers_Lighting!O332</f>
        <v>50197.760000000002</v>
      </c>
      <c r="P332" s="11">
        <f>StdO_Customers_Residential!P332+StdO_Customers_Small_Commercial!P332+StdO_Customers_Lighting!P332</f>
        <v>68378.450000000012</v>
      </c>
      <c r="Q332" s="11">
        <f>StdO_Customers_Residential!Q332+StdO_Customers_Small_Commercial!Q332+StdO_Customers_Lighting!Q332</f>
        <v>89708.86</v>
      </c>
      <c r="R332" s="11">
        <f>StdO_Customers_Residential!R332+StdO_Customers_Small_Commercial!R332+StdO_Customers_Lighting!R332</f>
        <v>108277.9</v>
      </c>
      <c r="S332" s="11">
        <f>StdO_Customers_Residential!S332+StdO_Customers_Small_Commercial!S332+StdO_Customers_Lighting!S332</f>
        <v>121021.43</v>
      </c>
      <c r="T332" s="11">
        <f>StdO_Customers_Residential!T332+StdO_Customers_Small_Commercial!T332+StdO_Customers_Lighting!T332</f>
        <v>122812.92000000001</v>
      </c>
      <c r="U332" s="11">
        <f>StdO_Customers_Residential!U332+StdO_Customers_Small_Commercial!U332+StdO_Customers_Lighting!U332</f>
        <v>117748.47</v>
      </c>
      <c r="V332" s="11">
        <f>StdO_Customers_Residential!V332+StdO_Customers_Small_Commercial!V332+StdO_Customers_Lighting!V332</f>
        <v>113190.19</v>
      </c>
      <c r="W332" s="11">
        <f>StdO_Customers_Residential!W332+StdO_Customers_Small_Commercial!W332+StdO_Customers_Lighting!W332</f>
        <v>103243.73</v>
      </c>
      <c r="X332" s="11">
        <f>StdO_Customers_Residential!X332+StdO_Customers_Small_Commercial!X332+StdO_Customers_Lighting!X332</f>
        <v>90695.07</v>
      </c>
      <c r="Y332" s="11">
        <f>StdO_Customers_Residential!Y332+StdO_Customers_Small_Commercial!Y332+StdO_Customers_Lighting!Y332</f>
        <v>82472.263957499876</v>
      </c>
      <c r="Z332" s="11">
        <f>StdO_Customers_Residential!Z332+StdO_Customers_Small_Commercial!Z332+StdO_Customers_Lighting!Z332</f>
        <v>0</v>
      </c>
      <c r="AA332" s="2">
        <f>IFERROR(INDEX('Holiday Schedule'!$D$3:$D$24,MATCH(Total_StdO_Customers!A332,'Holiday Schedule'!$C$3:$C$24,0)),0)</f>
        <v>0</v>
      </c>
      <c r="AB332" s="2">
        <f t="shared" si="40"/>
        <v>5</v>
      </c>
      <c r="AC332" s="2">
        <f t="shared" si="41"/>
        <v>1355769.7000000002</v>
      </c>
      <c r="AD332" s="5">
        <f t="shared" si="42"/>
        <v>653537.99395749951</v>
      </c>
      <c r="AE332" s="5">
        <f t="shared" si="43"/>
        <v>2009307.6939574997</v>
      </c>
      <c r="AG332" s="2">
        <f t="shared" si="44"/>
        <v>11</v>
      </c>
      <c r="AH332" s="2">
        <f t="shared" si="45"/>
        <v>2025</v>
      </c>
      <c r="AJ332" s="5">
        <f t="shared" si="46"/>
        <v>122812.92000000001</v>
      </c>
      <c r="AK332" s="2">
        <f t="shared" si="47"/>
        <v>19</v>
      </c>
    </row>
    <row r="333" spans="1:37">
      <c r="A333" s="4">
        <v>45982</v>
      </c>
      <c r="B333" s="11">
        <f>StdO_Customers_Residential!B333+StdO_Customers_Small_Commercial!B333+StdO_Customers_Lighting!B333</f>
        <v>78350.86</v>
      </c>
      <c r="C333" s="11">
        <f>StdO_Customers_Residential!C333+StdO_Customers_Small_Commercial!C333+StdO_Customers_Lighting!C333</f>
        <v>76003.7</v>
      </c>
      <c r="D333" s="11">
        <f>StdO_Customers_Residential!D333+StdO_Customers_Small_Commercial!D333+StdO_Customers_Lighting!D333</f>
        <v>74250.19</v>
      </c>
      <c r="E333" s="11">
        <f>StdO_Customers_Residential!E333+StdO_Customers_Small_Commercial!E333+StdO_Customers_Lighting!E333</f>
        <v>75530.649999999994</v>
      </c>
      <c r="F333" s="11">
        <f>StdO_Customers_Residential!F333+StdO_Customers_Small_Commercial!F333+StdO_Customers_Lighting!F333</f>
        <v>79848.2</v>
      </c>
      <c r="G333" s="11">
        <f>StdO_Customers_Residential!G333+StdO_Customers_Small_Commercial!G333+StdO_Customers_Lighting!G333</f>
        <v>87002.91</v>
      </c>
      <c r="H333" s="11">
        <f>StdO_Customers_Residential!H333+StdO_Customers_Small_Commercial!H333+StdO_Customers_Lighting!H333</f>
        <v>102306.87</v>
      </c>
      <c r="I333" s="11">
        <f>StdO_Customers_Residential!I333+StdO_Customers_Small_Commercial!I333+StdO_Customers_Lighting!I333</f>
        <v>105614.81</v>
      </c>
      <c r="J333" s="11">
        <f>StdO_Customers_Residential!J333+StdO_Customers_Small_Commercial!J333+StdO_Customers_Lighting!J333</f>
        <v>84265.65</v>
      </c>
      <c r="K333" s="11">
        <f>StdO_Customers_Residential!K333+StdO_Customers_Small_Commercial!K333+StdO_Customers_Lighting!K333</f>
        <v>74477.960000000006</v>
      </c>
      <c r="L333" s="11">
        <f>StdO_Customers_Residential!L333+StdO_Customers_Small_Commercial!L333+StdO_Customers_Lighting!L333</f>
        <v>72953.52</v>
      </c>
      <c r="M333" s="11">
        <f>StdO_Customers_Residential!M333+StdO_Customers_Small_Commercial!M333+StdO_Customers_Lighting!M333</f>
        <v>76069.89</v>
      </c>
      <c r="N333" s="11">
        <f>StdO_Customers_Residential!N333+StdO_Customers_Small_Commercial!N333+StdO_Customers_Lighting!N333</f>
        <v>84329.11</v>
      </c>
      <c r="O333" s="11">
        <f>StdO_Customers_Residential!O333+StdO_Customers_Small_Commercial!O333+StdO_Customers_Lighting!O333</f>
        <v>83068.48000000001</v>
      </c>
      <c r="P333" s="11">
        <f>StdO_Customers_Residential!P333+StdO_Customers_Small_Commercial!P333+StdO_Customers_Lighting!P333</f>
        <v>87171.68</v>
      </c>
      <c r="Q333" s="11">
        <f>StdO_Customers_Residential!Q333+StdO_Customers_Small_Commercial!Q333+StdO_Customers_Lighting!Q333</f>
        <v>95014.14</v>
      </c>
      <c r="R333" s="11">
        <f>StdO_Customers_Residential!R333+StdO_Customers_Small_Commercial!R333+StdO_Customers_Lighting!R333</f>
        <v>106635.57</v>
      </c>
      <c r="S333" s="11">
        <f>StdO_Customers_Residential!S333+StdO_Customers_Small_Commercial!S333+StdO_Customers_Lighting!S333</f>
        <v>116628.73</v>
      </c>
      <c r="T333" s="11">
        <f>StdO_Customers_Residential!T333+StdO_Customers_Small_Commercial!T333+StdO_Customers_Lighting!T333</f>
        <v>114123.7</v>
      </c>
      <c r="U333" s="11">
        <f>StdO_Customers_Residential!U333+StdO_Customers_Small_Commercial!U333+StdO_Customers_Lighting!U333</f>
        <v>109027.81</v>
      </c>
      <c r="V333" s="11">
        <f>StdO_Customers_Residential!V333+StdO_Customers_Small_Commercial!V333+StdO_Customers_Lighting!V333</f>
        <v>103985.38</v>
      </c>
      <c r="W333" s="11">
        <f>StdO_Customers_Residential!W333+StdO_Customers_Small_Commercial!W333+StdO_Customers_Lighting!W333</f>
        <v>96110.2</v>
      </c>
      <c r="X333" s="11">
        <f>StdO_Customers_Residential!X333+StdO_Customers_Small_Commercial!X333+StdO_Customers_Lighting!X333</f>
        <v>83591.06</v>
      </c>
      <c r="Y333" s="11">
        <f>StdO_Customers_Residential!Y333+StdO_Customers_Small_Commercial!Y333+StdO_Customers_Lighting!Y333</f>
        <v>73407.247170121016</v>
      </c>
      <c r="Z333" s="11">
        <f>StdO_Customers_Residential!Z333+StdO_Customers_Small_Commercial!Z333+StdO_Customers_Lighting!Z333</f>
        <v>0</v>
      </c>
      <c r="AA333" s="2">
        <f>IFERROR(INDEX('Holiday Schedule'!$D$3:$D$24,MATCH(Total_StdO_Customers!A333,'Holiday Schedule'!$C$3:$C$24,0)),0)</f>
        <v>0</v>
      </c>
      <c r="AB333" s="2">
        <f t="shared" si="40"/>
        <v>6</v>
      </c>
      <c r="AC333" s="2">
        <f t="shared" si="41"/>
        <v>1493067.6900000002</v>
      </c>
      <c r="AD333" s="5">
        <f t="shared" si="42"/>
        <v>646700.62717012106</v>
      </c>
      <c r="AE333" s="5">
        <f t="shared" si="43"/>
        <v>2139768.3171701212</v>
      </c>
      <c r="AG333" s="2">
        <f t="shared" si="44"/>
        <v>11</v>
      </c>
      <c r="AH333" s="2">
        <f t="shared" si="45"/>
        <v>2025</v>
      </c>
      <c r="AJ333" s="5">
        <f t="shared" si="46"/>
        <v>116628.73</v>
      </c>
      <c r="AK333" s="2">
        <f t="shared" si="47"/>
        <v>18</v>
      </c>
    </row>
    <row r="334" spans="1:37">
      <c r="A334" s="4">
        <v>45983</v>
      </c>
      <c r="B334" s="11">
        <f>StdO_Customers_Residential!B334+StdO_Customers_Small_Commercial!B334+StdO_Customers_Lighting!B334</f>
        <v>71224.86</v>
      </c>
      <c r="C334" s="11">
        <f>StdO_Customers_Residential!C334+StdO_Customers_Small_Commercial!C334+StdO_Customers_Lighting!C334</f>
        <v>68526.659999999989</v>
      </c>
      <c r="D334" s="11">
        <f>StdO_Customers_Residential!D334+StdO_Customers_Small_Commercial!D334+StdO_Customers_Lighting!D334</f>
        <v>66589.16</v>
      </c>
      <c r="E334" s="11">
        <f>StdO_Customers_Residential!E334+StdO_Customers_Small_Commercial!E334+StdO_Customers_Lighting!E334</f>
        <v>67352.300000000017</v>
      </c>
      <c r="F334" s="11">
        <f>StdO_Customers_Residential!F334+StdO_Customers_Small_Commercial!F334+StdO_Customers_Lighting!F334</f>
        <v>70695.8</v>
      </c>
      <c r="G334" s="11">
        <f>StdO_Customers_Residential!G334+StdO_Customers_Small_Commercial!G334+StdO_Customers_Lighting!G334</f>
        <v>75205.48</v>
      </c>
      <c r="H334" s="11">
        <f>StdO_Customers_Residential!H334+StdO_Customers_Small_Commercial!H334+StdO_Customers_Lighting!H334</f>
        <v>86643.96</v>
      </c>
      <c r="I334" s="11">
        <f>StdO_Customers_Residential!I334+StdO_Customers_Small_Commercial!I334+StdO_Customers_Lighting!I334</f>
        <v>89675.73</v>
      </c>
      <c r="J334" s="11">
        <f>StdO_Customers_Residential!J334+StdO_Customers_Small_Commercial!J334+StdO_Customers_Lighting!J334</f>
        <v>80163.789999999979</v>
      </c>
      <c r="K334" s="11">
        <f>StdO_Customers_Residential!K334+StdO_Customers_Small_Commercial!K334+StdO_Customers_Lighting!K334</f>
        <v>71058.19</v>
      </c>
      <c r="L334" s="11">
        <f>StdO_Customers_Residential!L334+StdO_Customers_Small_Commercial!L334+StdO_Customers_Lighting!L334</f>
        <v>69993.789999999994</v>
      </c>
      <c r="M334" s="11">
        <f>StdO_Customers_Residential!M334+StdO_Customers_Small_Commercial!M334+StdO_Customers_Lighting!M334</f>
        <v>69155.149999999994</v>
      </c>
      <c r="N334" s="11">
        <f>StdO_Customers_Residential!N334+StdO_Customers_Small_Commercial!N334+StdO_Customers_Lighting!N334</f>
        <v>58043.73</v>
      </c>
      <c r="O334" s="11">
        <f>StdO_Customers_Residential!O334+StdO_Customers_Small_Commercial!O334+StdO_Customers_Lighting!O334</f>
        <v>56494.27</v>
      </c>
      <c r="P334" s="11">
        <f>StdO_Customers_Residential!P334+StdO_Customers_Small_Commercial!P334+StdO_Customers_Lighting!P334</f>
        <v>70753.119999999995</v>
      </c>
      <c r="Q334" s="11">
        <f>StdO_Customers_Residential!Q334+StdO_Customers_Small_Commercial!Q334+StdO_Customers_Lighting!Q334</f>
        <v>87350.71</v>
      </c>
      <c r="R334" s="11">
        <f>StdO_Customers_Residential!R334+StdO_Customers_Small_Commercial!R334+StdO_Customers_Lighting!R334</f>
        <v>104830.36</v>
      </c>
      <c r="S334" s="11">
        <f>StdO_Customers_Residential!S334+StdO_Customers_Small_Commercial!S334+StdO_Customers_Lighting!S334</f>
        <v>113945.74</v>
      </c>
      <c r="T334" s="11">
        <f>StdO_Customers_Residential!T334+StdO_Customers_Small_Commercial!T334+StdO_Customers_Lighting!T334</f>
        <v>114500.82999999999</v>
      </c>
      <c r="U334" s="11">
        <f>StdO_Customers_Residential!U334+StdO_Customers_Small_Commercial!U334+StdO_Customers_Lighting!U334</f>
        <v>109400.93</v>
      </c>
      <c r="V334" s="11">
        <f>StdO_Customers_Residential!V334+StdO_Customers_Small_Commercial!V334+StdO_Customers_Lighting!V334</f>
        <v>106788.34</v>
      </c>
      <c r="W334" s="11">
        <f>StdO_Customers_Residential!W334+StdO_Customers_Small_Commercial!W334+StdO_Customers_Lighting!W334</f>
        <v>99726.7</v>
      </c>
      <c r="X334" s="11">
        <f>StdO_Customers_Residential!X334+StdO_Customers_Small_Commercial!X334+StdO_Customers_Lighting!X334</f>
        <v>88141.68</v>
      </c>
      <c r="Y334" s="11">
        <f>StdO_Customers_Residential!Y334+StdO_Customers_Small_Commercial!Y334+StdO_Customers_Lighting!Y334</f>
        <v>75964.727509680204</v>
      </c>
      <c r="Z334" s="11">
        <f>StdO_Customers_Residential!Z334+StdO_Customers_Small_Commercial!Z334+StdO_Customers_Lighting!Z334</f>
        <v>0</v>
      </c>
      <c r="AA334" s="2">
        <f>IFERROR(INDEX('Holiday Schedule'!$D$3:$D$24,MATCH(Total_StdO_Customers!A334,'Holiday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1972226.0075096802</v>
      </c>
      <c r="AE334" s="5">
        <f t="shared" si="43"/>
        <v>1972226.0075096802</v>
      </c>
      <c r="AG334" s="2">
        <f t="shared" si="44"/>
        <v>11</v>
      </c>
      <c r="AH334" s="2">
        <f t="shared" si="45"/>
        <v>2025</v>
      </c>
      <c r="AJ334" s="5">
        <f t="shared" si="46"/>
        <v>114500.82999999999</v>
      </c>
      <c r="AK334" s="2">
        <f t="shared" si="47"/>
        <v>19</v>
      </c>
    </row>
    <row r="335" spans="1:37">
      <c r="A335" s="4">
        <v>45984</v>
      </c>
      <c r="B335" s="11">
        <f>StdO_Customers_Residential!B335+StdO_Customers_Small_Commercial!B335+StdO_Customers_Lighting!B335</f>
        <v>76920.490000000005</v>
      </c>
      <c r="C335" s="11">
        <f>StdO_Customers_Residential!C335+StdO_Customers_Small_Commercial!C335+StdO_Customers_Lighting!C335</f>
        <v>73921.759999999995</v>
      </c>
      <c r="D335" s="11">
        <f>StdO_Customers_Residential!D335+StdO_Customers_Small_Commercial!D335+StdO_Customers_Lighting!D335</f>
        <v>72297.279999999999</v>
      </c>
      <c r="E335" s="11">
        <f>StdO_Customers_Residential!E335+StdO_Customers_Small_Commercial!E335+StdO_Customers_Lighting!E335</f>
        <v>73405.13</v>
      </c>
      <c r="F335" s="11">
        <f>StdO_Customers_Residential!F335+StdO_Customers_Small_Commercial!F335+StdO_Customers_Lighting!F335</f>
        <v>75635.37</v>
      </c>
      <c r="G335" s="11">
        <f>StdO_Customers_Residential!G335+StdO_Customers_Small_Commercial!G335+StdO_Customers_Lighting!G335</f>
        <v>79821.31</v>
      </c>
      <c r="H335" s="11">
        <f>StdO_Customers_Residential!H335+StdO_Customers_Small_Commercial!H335+StdO_Customers_Lighting!H335</f>
        <v>88591.28</v>
      </c>
      <c r="I335" s="11">
        <f>StdO_Customers_Residential!I335+StdO_Customers_Small_Commercial!I335+StdO_Customers_Lighting!I335</f>
        <v>89638.78</v>
      </c>
      <c r="J335" s="11">
        <f>StdO_Customers_Residential!J335+StdO_Customers_Small_Commercial!J335+StdO_Customers_Lighting!J335</f>
        <v>86034.97</v>
      </c>
      <c r="K335" s="11">
        <f>StdO_Customers_Residential!K335+StdO_Customers_Small_Commercial!K335+StdO_Customers_Lighting!K335</f>
        <v>85727.87</v>
      </c>
      <c r="L335" s="11">
        <f>StdO_Customers_Residential!L335+StdO_Customers_Small_Commercial!L335+StdO_Customers_Lighting!L335</f>
        <v>81915.820000000007</v>
      </c>
      <c r="M335" s="11">
        <f>StdO_Customers_Residential!M335+StdO_Customers_Small_Commercial!M335+StdO_Customers_Lighting!M335</f>
        <v>80146.09</v>
      </c>
      <c r="N335" s="11">
        <f>StdO_Customers_Residential!N335+StdO_Customers_Small_Commercial!N335+StdO_Customers_Lighting!N335</f>
        <v>74212.86</v>
      </c>
      <c r="O335" s="11">
        <f>StdO_Customers_Residential!O335+StdO_Customers_Small_Commercial!O335+StdO_Customers_Lighting!O335</f>
        <v>76101.320000000007</v>
      </c>
      <c r="P335" s="11">
        <f>StdO_Customers_Residential!P335+StdO_Customers_Small_Commercial!P335+StdO_Customers_Lighting!P335</f>
        <v>89621.109999999986</v>
      </c>
      <c r="Q335" s="11">
        <f>StdO_Customers_Residential!Q335+StdO_Customers_Small_Commercial!Q335+StdO_Customers_Lighting!Q335</f>
        <v>101396.18</v>
      </c>
      <c r="R335" s="11">
        <f>StdO_Customers_Residential!R335+StdO_Customers_Small_Commercial!R335+StdO_Customers_Lighting!R335</f>
        <v>116672.52</v>
      </c>
      <c r="S335" s="11">
        <f>StdO_Customers_Residential!S335+StdO_Customers_Small_Commercial!S335+StdO_Customers_Lighting!S335</f>
        <v>125595.74</v>
      </c>
      <c r="T335" s="11">
        <f>StdO_Customers_Residential!T335+StdO_Customers_Small_Commercial!T335+StdO_Customers_Lighting!T335</f>
        <v>122492.53</v>
      </c>
      <c r="U335" s="11">
        <f>StdO_Customers_Residential!U335+StdO_Customers_Small_Commercial!U335+StdO_Customers_Lighting!U335</f>
        <v>119088.15</v>
      </c>
      <c r="V335" s="11">
        <f>StdO_Customers_Residential!V335+StdO_Customers_Small_Commercial!V335+StdO_Customers_Lighting!V335</f>
        <v>113583.14</v>
      </c>
      <c r="W335" s="11">
        <f>StdO_Customers_Residential!W335+StdO_Customers_Small_Commercial!W335+StdO_Customers_Lighting!W335</f>
        <v>99895.12</v>
      </c>
      <c r="X335" s="11">
        <f>StdO_Customers_Residential!X335+StdO_Customers_Small_Commercial!X335+StdO_Customers_Lighting!X335</f>
        <v>87864.48</v>
      </c>
      <c r="Y335" s="11">
        <f>StdO_Customers_Residential!Y335+StdO_Customers_Small_Commercial!Y335+StdO_Customers_Lighting!Y335</f>
        <v>79552.45869273624</v>
      </c>
      <c r="Z335" s="11">
        <f>StdO_Customers_Residential!Z335+StdO_Customers_Small_Commercial!Z335+StdO_Customers_Lighting!Z335</f>
        <v>0</v>
      </c>
      <c r="AA335" s="2">
        <f>IFERROR(INDEX('Holiday Schedule'!$D$3:$D$24,MATCH(Total_StdO_Customers!A335,'Holiday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2170131.7586927363</v>
      </c>
      <c r="AE335" s="5">
        <f t="shared" si="43"/>
        <v>2170131.7586927363</v>
      </c>
      <c r="AG335" s="2">
        <f t="shared" si="44"/>
        <v>11</v>
      </c>
      <c r="AH335" s="2">
        <f t="shared" si="45"/>
        <v>2025</v>
      </c>
      <c r="AJ335" s="5">
        <f t="shared" si="46"/>
        <v>125595.74</v>
      </c>
      <c r="AK335" s="2">
        <f t="shared" si="47"/>
        <v>18</v>
      </c>
    </row>
    <row r="336" spans="1:37">
      <c r="A336" s="4">
        <v>45985</v>
      </c>
      <c r="B336" s="11">
        <f>StdO_Customers_Residential!B336+StdO_Customers_Small_Commercial!B336+StdO_Customers_Lighting!B336</f>
        <v>74644.45</v>
      </c>
      <c r="C336" s="11">
        <f>StdO_Customers_Residential!C336+StdO_Customers_Small_Commercial!C336+StdO_Customers_Lighting!C336</f>
        <v>72381.52</v>
      </c>
      <c r="D336" s="11">
        <f>StdO_Customers_Residential!D336+StdO_Customers_Small_Commercial!D336+StdO_Customers_Lighting!D336</f>
        <v>70301.460000000006</v>
      </c>
      <c r="E336" s="11">
        <f>StdO_Customers_Residential!E336+StdO_Customers_Small_Commercial!E336+StdO_Customers_Lighting!E336</f>
        <v>71436.710000000006</v>
      </c>
      <c r="F336" s="11">
        <f>StdO_Customers_Residential!F336+StdO_Customers_Small_Commercial!F336+StdO_Customers_Lighting!F336</f>
        <v>75189.14</v>
      </c>
      <c r="G336" s="11">
        <f>StdO_Customers_Residential!G336+StdO_Customers_Small_Commercial!G336+StdO_Customers_Lighting!G336</f>
        <v>83129.17</v>
      </c>
      <c r="H336" s="11">
        <f>StdO_Customers_Residential!H336+StdO_Customers_Small_Commercial!H336+StdO_Customers_Lighting!H336</f>
        <v>100340.91</v>
      </c>
      <c r="I336" s="11">
        <f>StdO_Customers_Residential!I336+StdO_Customers_Small_Commercial!I336+StdO_Customers_Lighting!I336</f>
        <v>100991.77</v>
      </c>
      <c r="J336" s="11">
        <f>StdO_Customers_Residential!J336+StdO_Customers_Small_Commercial!J336+StdO_Customers_Lighting!J336</f>
        <v>79574.600000000006</v>
      </c>
      <c r="K336" s="11">
        <f>StdO_Customers_Residential!K336+StdO_Customers_Small_Commercial!K336+StdO_Customers_Lighting!K336</f>
        <v>59839.07</v>
      </c>
      <c r="L336" s="11">
        <f>StdO_Customers_Residential!L336+StdO_Customers_Small_Commercial!L336+StdO_Customers_Lighting!L336</f>
        <v>51407.97</v>
      </c>
      <c r="M336" s="11">
        <f>StdO_Customers_Residential!M336+StdO_Customers_Small_Commercial!M336+StdO_Customers_Lighting!M336</f>
        <v>46898.92</v>
      </c>
      <c r="N336" s="11">
        <f>StdO_Customers_Residential!N336+StdO_Customers_Small_Commercial!N336+StdO_Customers_Lighting!N336</f>
        <v>53554.720000000001</v>
      </c>
      <c r="O336" s="11">
        <f>StdO_Customers_Residential!O336+StdO_Customers_Small_Commercial!O336+StdO_Customers_Lighting!O336</f>
        <v>59951.24</v>
      </c>
      <c r="P336" s="11">
        <f>StdO_Customers_Residential!P336+StdO_Customers_Small_Commercial!P336+StdO_Customers_Lighting!P336</f>
        <v>82392.959999999992</v>
      </c>
      <c r="Q336" s="11">
        <f>StdO_Customers_Residential!Q336+StdO_Customers_Small_Commercial!Q336+StdO_Customers_Lighting!Q336</f>
        <v>94222.01</v>
      </c>
      <c r="R336" s="11">
        <f>StdO_Customers_Residential!R336+StdO_Customers_Small_Commercial!R336+StdO_Customers_Lighting!R336</f>
        <v>107995.67999999998</v>
      </c>
      <c r="S336" s="11">
        <f>StdO_Customers_Residential!S336+StdO_Customers_Small_Commercial!S336+StdO_Customers_Lighting!S336</f>
        <v>120064.43</v>
      </c>
      <c r="T336" s="11">
        <f>StdO_Customers_Residential!T336+StdO_Customers_Small_Commercial!T336+StdO_Customers_Lighting!T336</f>
        <v>119957.64</v>
      </c>
      <c r="U336" s="11">
        <f>StdO_Customers_Residential!U336+StdO_Customers_Small_Commercial!U336+StdO_Customers_Lighting!U336</f>
        <v>114143.33999999998</v>
      </c>
      <c r="V336" s="11">
        <f>StdO_Customers_Residential!V336+StdO_Customers_Small_Commercial!V336+StdO_Customers_Lighting!V336</f>
        <v>108658.69</v>
      </c>
      <c r="W336" s="11">
        <f>StdO_Customers_Residential!W336+StdO_Customers_Small_Commercial!W336+StdO_Customers_Lighting!W336</f>
        <v>99828.479999999996</v>
      </c>
      <c r="X336" s="11">
        <f>StdO_Customers_Residential!X336+StdO_Customers_Small_Commercial!X336+StdO_Customers_Lighting!X336</f>
        <v>87174.23</v>
      </c>
      <c r="Y336" s="11">
        <f>StdO_Customers_Residential!Y336+StdO_Customers_Small_Commercial!Y336+StdO_Customers_Lighting!Y336</f>
        <v>79086.655722715703</v>
      </c>
      <c r="Z336" s="11">
        <f>StdO_Customers_Residential!Z336+StdO_Customers_Small_Commercial!Z336+StdO_Customers_Lighting!Z336</f>
        <v>0</v>
      </c>
      <c r="AA336" s="2">
        <f>IFERROR(INDEX('Holiday Schedule'!$D$3:$D$24,MATCH(Total_StdO_Customers!A336,'Holiday Schedule'!$C$3:$C$24,0)),0)</f>
        <v>0</v>
      </c>
      <c r="AB336" s="2">
        <f t="shared" si="40"/>
        <v>2</v>
      </c>
      <c r="AC336" s="2">
        <f t="shared" si="41"/>
        <v>1386655.7499999998</v>
      </c>
      <c r="AD336" s="5">
        <f t="shared" si="42"/>
        <v>626510.01572271553</v>
      </c>
      <c r="AE336" s="5">
        <f t="shared" si="43"/>
        <v>2013165.7657227153</v>
      </c>
      <c r="AG336" s="2">
        <f t="shared" si="44"/>
        <v>11</v>
      </c>
      <c r="AH336" s="2">
        <f t="shared" si="45"/>
        <v>2025</v>
      </c>
      <c r="AJ336" s="5">
        <f t="shared" si="46"/>
        <v>120064.43</v>
      </c>
      <c r="AK336" s="2">
        <f t="shared" si="47"/>
        <v>18</v>
      </c>
    </row>
    <row r="337" spans="1:37">
      <c r="A337" s="4">
        <v>45986</v>
      </c>
      <c r="B337" s="11">
        <f>StdO_Customers_Residential!B337+StdO_Customers_Small_Commercial!B337+StdO_Customers_Lighting!B337</f>
        <v>74621.179999999993</v>
      </c>
      <c r="C337" s="11">
        <f>StdO_Customers_Residential!C337+StdO_Customers_Small_Commercial!C337+StdO_Customers_Lighting!C337</f>
        <v>72359.41</v>
      </c>
      <c r="D337" s="11">
        <f>StdO_Customers_Residential!D337+StdO_Customers_Small_Commercial!D337+StdO_Customers_Lighting!D337</f>
        <v>70519.570000000022</v>
      </c>
      <c r="E337" s="11">
        <f>StdO_Customers_Residential!E337+StdO_Customers_Small_Commercial!E337+StdO_Customers_Lighting!E337</f>
        <v>71443.69</v>
      </c>
      <c r="F337" s="11">
        <f>StdO_Customers_Residential!F337+StdO_Customers_Small_Commercial!F337+StdO_Customers_Lighting!F337</f>
        <v>75036.78</v>
      </c>
      <c r="G337" s="11">
        <f>StdO_Customers_Residential!G337+StdO_Customers_Small_Commercial!G337+StdO_Customers_Lighting!G337</f>
        <v>81290.98</v>
      </c>
      <c r="H337" s="11">
        <f>StdO_Customers_Residential!H337+StdO_Customers_Small_Commercial!H337+StdO_Customers_Lighting!H337</f>
        <v>97584.3</v>
      </c>
      <c r="I337" s="11">
        <f>StdO_Customers_Residential!I337+StdO_Customers_Small_Commercial!I337+StdO_Customers_Lighting!I337</f>
        <v>100541.66</v>
      </c>
      <c r="J337" s="11">
        <f>StdO_Customers_Residential!J337+StdO_Customers_Small_Commercial!J337+StdO_Customers_Lighting!J337</f>
        <v>94677.98</v>
      </c>
      <c r="K337" s="11">
        <f>StdO_Customers_Residential!K337+StdO_Customers_Small_Commercial!K337+StdO_Customers_Lighting!K337</f>
        <v>92952.87</v>
      </c>
      <c r="L337" s="11">
        <f>StdO_Customers_Residential!L337+StdO_Customers_Small_Commercial!L337+StdO_Customers_Lighting!L337</f>
        <v>87082</v>
      </c>
      <c r="M337" s="11">
        <f>StdO_Customers_Residential!M337+StdO_Customers_Small_Commercial!M337+StdO_Customers_Lighting!M337</f>
        <v>82256.28</v>
      </c>
      <c r="N337" s="11">
        <f>StdO_Customers_Residential!N337+StdO_Customers_Small_Commercial!N337+StdO_Customers_Lighting!N337</f>
        <v>80241.69</v>
      </c>
      <c r="O337" s="11">
        <f>StdO_Customers_Residential!O337+StdO_Customers_Small_Commercial!O337+StdO_Customers_Lighting!O337</f>
        <v>77798.36</v>
      </c>
      <c r="P337" s="11">
        <f>StdO_Customers_Residential!P337+StdO_Customers_Small_Commercial!P337+StdO_Customers_Lighting!P337</f>
        <v>84988.800000000003</v>
      </c>
      <c r="Q337" s="11">
        <f>StdO_Customers_Residential!Q337+StdO_Customers_Small_Commercial!Q337+StdO_Customers_Lighting!Q337</f>
        <v>92624.949999999983</v>
      </c>
      <c r="R337" s="11">
        <f>StdO_Customers_Residential!R337+StdO_Customers_Small_Commercial!R337+StdO_Customers_Lighting!R337</f>
        <v>105789.7</v>
      </c>
      <c r="S337" s="11">
        <f>StdO_Customers_Residential!S337+StdO_Customers_Small_Commercial!S337+StdO_Customers_Lighting!S337</f>
        <v>114893.47</v>
      </c>
      <c r="T337" s="11">
        <f>StdO_Customers_Residential!T337+StdO_Customers_Small_Commercial!T337+StdO_Customers_Lighting!T337</f>
        <v>115502.95000000001</v>
      </c>
      <c r="U337" s="11">
        <f>StdO_Customers_Residential!U337+StdO_Customers_Small_Commercial!U337+StdO_Customers_Lighting!U337</f>
        <v>108598.95</v>
      </c>
      <c r="V337" s="11">
        <f>StdO_Customers_Residential!V337+StdO_Customers_Small_Commercial!V337+StdO_Customers_Lighting!V337</f>
        <v>103729.59</v>
      </c>
      <c r="W337" s="11">
        <f>StdO_Customers_Residential!W337+StdO_Customers_Small_Commercial!W337+StdO_Customers_Lighting!W337</f>
        <v>94457.52</v>
      </c>
      <c r="X337" s="11">
        <f>StdO_Customers_Residential!X337+StdO_Customers_Small_Commercial!X337+StdO_Customers_Lighting!X337</f>
        <v>81643.679999999993</v>
      </c>
      <c r="Y337" s="11">
        <f>StdO_Customers_Residential!Y337+StdO_Customers_Small_Commercial!Y337+StdO_Customers_Lighting!Y337</f>
        <v>73090.836135678765</v>
      </c>
      <c r="Z337" s="11">
        <f>StdO_Customers_Residential!Z337+StdO_Customers_Small_Commercial!Z337+StdO_Customers_Lighting!Z337</f>
        <v>0</v>
      </c>
      <c r="AA337" s="2">
        <f>IFERROR(INDEX('Holiday Schedule'!$D$3:$D$24,MATCH(Total_StdO_Customers!A337,'Holiday Schedule'!$C$3:$C$24,0)),0)</f>
        <v>0</v>
      </c>
      <c r="AB337" s="2">
        <f t="shared" si="40"/>
        <v>3</v>
      </c>
      <c r="AC337" s="2">
        <f t="shared" si="41"/>
        <v>1517780.45</v>
      </c>
      <c r="AD337" s="5">
        <f t="shared" si="42"/>
        <v>615946.74613567884</v>
      </c>
      <c r="AE337" s="5">
        <f t="shared" si="43"/>
        <v>2133727.1961356788</v>
      </c>
      <c r="AG337" s="2">
        <f t="shared" si="44"/>
        <v>11</v>
      </c>
      <c r="AH337" s="2">
        <f t="shared" si="45"/>
        <v>2025</v>
      </c>
      <c r="AJ337" s="5">
        <f t="shared" si="46"/>
        <v>115502.95000000001</v>
      </c>
      <c r="AK337" s="2">
        <f t="shared" si="47"/>
        <v>19</v>
      </c>
    </row>
    <row r="338" spans="1:37">
      <c r="A338" s="4">
        <v>45987</v>
      </c>
      <c r="B338" s="11">
        <f>StdO_Customers_Residential!B338+StdO_Customers_Small_Commercial!B338+StdO_Customers_Lighting!B338</f>
        <v>68169.399999999994</v>
      </c>
      <c r="C338" s="11">
        <f>StdO_Customers_Residential!C338+StdO_Customers_Small_Commercial!C338+StdO_Customers_Lighting!C338</f>
        <v>65259.55</v>
      </c>
      <c r="D338" s="11">
        <f>StdO_Customers_Residential!D338+StdO_Customers_Small_Commercial!D338+StdO_Customers_Lighting!D338</f>
        <v>62940.45</v>
      </c>
      <c r="E338" s="11">
        <f>StdO_Customers_Residential!E338+StdO_Customers_Small_Commercial!E338+StdO_Customers_Lighting!E338</f>
        <v>63457.58</v>
      </c>
      <c r="F338" s="11">
        <f>StdO_Customers_Residential!F338+StdO_Customers_Small_Commercial!F338+StdO_Customers_Lighting!F338</f>
        <v>65918.990000000005</v>
      </c>
      <c r="G338" s="11">
        <f>StdO_Customers_Residential!G338+StdO_Customers_Small_Commercial!G338+StdO_Customers_Lighting!G338</f>
        <v>71407.34</v>
      </c>
      <c r="H338" s="11">
        <f>StdO_Customers_Residential!H338+StdO_Customers_Small_Commercial!H338+StdO_Customers_Lighting!H338</f>
        <v>85565.69</v>
      </c>
      <c r="I338" s="11">
        <f>StdO_Customers_Residential!I338+StdO_Customers_Small_Commercial!I338+StdO_Customers_Lighting!I338</f>
        <v>91448.83</v>
      </c>
      <c r="J338" s="11">
        <f>StdO_Customers_Residential!J338+StdO_Customers_Small_Commercial!J338+StdO_Customers_Lighting!J338</f>
        <v>90652.84</v>
      </c>
      <c r="K338" s="11">
        <f>StdO_Customers_Residential!K338+StdO_Customers_Small_Commercial!K338+StdO_Customers_Lighting!K338</f>
        <v>89322.06</v>
      </c>
      <c r="L338" s="11">
        <f>StdO_Customers_Residential!L338+StdO_Customers_Small_Commercial!L338+StdO_Customers_Lighting!L338</f>
        <v>86354.799999999988</v>
      </c>
      <c r="M338" s="11">
        <f>StdO_Customers_Residential!M338+StdO_Customers_Small_Commercial!M338+StdO_Customers_Lighting!M338</f>
        <v>84197.05</v>
      </c>
      <c r="N338" s="11">
        <f>StdO_Customers_Residential!N338+StdO_Customers_Small_Commercial!N338+StdO_Customers_Lighting!N338</f>
        <v>79211.69</v>
      </c>
      <c r="O338" s="11">
        <f>StdO_Customers_Residential!O338+StdO_Customers_Small_Commercial!O338+StdO_Customers_Lighting!O338</f>
        <v>81952.73</v>
      </c>
      <c r="P338" s="11">
        <f>StdO_Customers_Residential!P338+StdO_Customers_Small_Commercial!P338+StdO_Customers_Lighting!P338</f>
        <v>85738.48</v>
      </c>
      <c r="Q338" s="11">
        <f>StdO_Customers_Residential!Q338+StdO_Customers_Small_Commercial!Q338+StdO_Customers_Lighting!Q338</f>
        <v>91192.639999999999</v>
      </c>
      <c r="R338" s="11">
        <f>StdO_Customers_Residential!R338+StdO_Customers_Small_Commercial!R338+StdO_Customers_Lighting!R338</f>
        <v>101263.73</v>
      </c>
      <c r="S338" s="11">
        <f>StdO_Customers_Residential!S338+StdO_Customers_Small_Commercial!S338+StdO_Customers_Lighting!S338</f>
        <v>109800.54</v>
      </c>
      <c r="T338" s="11">
        <f>StdO_Customers_Residential!T338+StdO_Customers_Small_Commercial!T338+StdO_Customers_Lighting!T338</f>
        <v>108890.68</v>
      </c>
      <c r="U338" s="11">
        <f>StdO_Customers_Residential!U338+StdO_Customers_Small_Commercial!U338+StdO_Customers_Lighting!U338</f>
        <v>104503.81</v>
      </c>
      <c r="V338" s="11">
        <f>StdO_Customers_Residential!V338+StdO_Customers_Small_Commercial!V338+StdO_Customers_Lighting!V338</f>
        <v>99215</v>
      </c>
      <c r="W338" s="11">
        <f>StdO_Customers_Residential!W338+StdO_Customers_Small_Commercial!W338+StdO_Customers_Lighting!W338</f>
        <v>90510.24</v>
      </c>
      <c r="X338" s="11">
        <f>StdO_Customers_Residential!X338+StdO_Customers_Small_Commercial!X338+StdO_Customers_Lighting!X338</f>
        <v>78590.62</v>
      </c>
      <c r="Y338" s="11">
        <f>StdO_Customers_Residential!Y338+StdO_Customers_Small_Commercial!Y338+StdO_Customers_Lighting!Y338</f>
        <v>70323.562173975064</v>
      </c>
      <c r="Z338" s="11">
        <f>StdO_Customers_Residential!Z338+StdO_Customers_Small_Commercial!Z338+StdO_Customers_Lighting!Z338</f>
        <v>0</v>
      </c>
      <c r="AA338" s="2">
        <f>IFERROR(INDEX('Holiday Schedule'!$D$3:$D$24,MATCH(Total_StdO_Customers!A338,'Holiday Schedule'!$C$3:$C$24,0)),0)</f>
        <v>0</v>
      </c>
      <c r="AB338" s="2">
        <f t="shared" si="40"/>
        <v>4</v>
      </c>
      <c r="AC338" s="2">
        <f t="shared" si="41"/>
        <v>1472845.7400000002</v>
      </c>
      <c r="AD338" s="5">
        <f t="shared" si="42"/>
        <v>553042.5621739747</v>
      </c>
      <c r="AE338" s="5">
        <f t="shared" si="43"/>
        <v>2025888.3021739749</v>
      </c>
      <c r="AG338" s="2">
        <f t="shared" si="44"/>
        <v>11</v>
      </c>
      <c r="AH338" s="2">
        <f t="shared" si="45"/>
        <v>2025</v>
      </c>
      <c r="AJ338" s="5">
        <f t="shared" si="46"/>
        <v>109800.54</v>
      </c>
      <c r="AK338" s="2">
        <f t="shared" si="47"/>
        <v>18</v>
      </c>
    </row>
    <row r="339" spans="1:37">
      <c r="A339" s="4">
        <v>45988</v>
      </c>
      <c r="B339" s="11">
        <f>StdO_Customers_Residential!B339+StdO_Customers_Small_Commercial!B339+StdO_Customers_Lighting!B339</f>
        <v>66026.570000000007</v>
      </c>
      <c r="C339" s="11">
        <f>StdO_Customers_Residential!C339+StdO_Customers_Small_Commercial!C339+StdO_Customers_Lighting!C339</f>
        <v>61854</v>
      </c>
      <c r="D339" s="11">
        <f>StdO_Customers_Residential!D339+StdO_Customers_Small_Commercial!D339+StdO_Customers_Lighting!D339</f>
        <v>59871.17</v>
      </c>
      <c r="E339" s="11">
        <f>StdO_Customers_Residential!E339+StdO_Customers_Small_Commercial!E339+StdO_Customers_Lighting!E339</f>
        <v>60247.9</v>
      </c>
      <c r="F339" s="11">
        <f>StdO_Customers_Residential!F339+StdO_Customers_Small_Commercial!F339+StdO_Customers_Lighting!F339</f>
        <v>62537.78</v>
      </c>
      <c r="G339" s="11">
        <f>StdO_Customers_Residential!G339+StdO_Customers_Small_Commercial!G339+StdO_Customers_Lighting!G339</f>
        <v>66392.33</v>
      </c>
      <c r="H339" s="11">
        <f>StdO_Customers_Residential!H339+StdO_Customers_Small_Commercial!H339+StdO_Customers_Lighting!H339</f>
        <v>78701.03</v>
      </c>
      <c r="I339" s="11">
        <f>StdO_Customers_Residential!I339+StdO_Customers_Small_Commercial!I339+StdO_Customers_Lighting!I339</f>
        <v>81973.47</v>
      </c>
      <c r="J339" s="11">
        <f>StdO_Customers_Residential!J339+StdO_Customers_Small_Commercial!J339+StdO_Customers_Lighting!J339</f>
        <v>70707.13</v>
      </c>
      <c r="K339" s="11">
        <f>StdO_Customers_Residential!K339+StdO_Customers_Small_Commercial!K339+StdO_Customers_Lighting!K339</f>
        <v>58529.919999999998</v>
      </c>
      <c r="L339" s="11">
        <f>StdO_Customers_Residential!L339+StdO_Customers_Small_Commercial!L339+StdO_Customers_Lighting!L339</f>
        <v>64085.08</v>
      </c>
      <c r="M339" s="11">
        <f>StdO_Customers_Residential!M339+StdO_Customers_Small_Commercial!M339+StdO_Customers_Lighting!M339</f>
        <v>65430.600000000006</v>
      </c>
      <c r="N339" s="11">
        <f>StdO_Customers_Residential!N339+StdO_Customers_Small_Commercial!N339+StdO_Customers_Lighting!N339</f>
        <v>60399.32</v>
      </c>
      <c r="O339" s="11">
        <f>StdO_Customers_Residential!O339+StdO_Customers_Small_Commercial!O339+StdO_Customers_Lighting!O339</f>
        <v>62029.48</v>
      </c>
      <c r="P339" s="11">
        <f>StdO_Customers_Residential!P339+StdO_Customers_Small_Commercial!P339+StdO_Customers_Lighting!P339</f>
        <v>70682.570000000007</v>
      </c>
      <c r="Q339" s="11">
        <f>StdO_Customers_Residential!Q339+StdO_Customers_Small_Commercial!Q339+StdO_Customers_Lighting!Q339</f>
        <v>81451.350000000006</v>
      </c>
      <c r="R339" s="11">
        <f>StdO_Customers_Residential!R339+StdO_Customers_Small_Commercial!R339+StdO_Customers_Lighting!R339</f>
        <v>92113.18</v>
      </c>
      <c r="S339" s="11">
        <f>StdO_Customers_Residential!S339+StdO_Customers_Small_Commercial!S339+StdO_Customers_Lighting!S339</f>
        <v>99165.75</v>
      </c>
      <c r="T339" s="11">
        <f>StdO_Customers_Residential!T339+StdO_Customers_Small_Commercial!T339+StdO_Customers_Lighting!T339</f>
        <v>99854.31</v>
      </c>
      <c r="U339" s="11">
        <f>StdO_Customers_Residential!U339+StdO_Customers_Small_Commercial!U339+StdO_Customers_Lighting!U339</f>
        <v>97079.11</v>
      </c>
      <c r="V339" s="11">
        <f>StdO_Customers_Residential!V339+StdO_Customers_Small_Commercial!V339+StdO_Customers_Lighting!V339</f>
        <v>95402.25</v>
      </c>
      <c r="W339" s="11">
        <f>StdO_Customers_Residential!W339+StdO_Customers_Small_Commercial!W339+StdO_Customers_Lighting!W339</f>
        <v>89395.51</v>
      </c>
      <c r="X339" s="11">
        <f>StdO_Customers_Residential!X339+StdO_Customers_Small_Commercial!X339+StdO_Customers_Lighting!X339</f>
        <v>79459.679999999993</v>
      </c>
      <c r="Y339" s="11">
        <f>StdO_Customers_Residential!Y339+StdO_Customers_Small_Commercial!Y339+StdO_Customers_Lighting!Y339</f>
        <v>70645.266032273677</v>
      </c>
      <c r="Z339" s="11">
        <f>StdO_Customers_Residential!Z339+StdO_Customers_Small_Commercial!Z339+StdO_Customers_Lighting!Z339</f>
        <v>0</v>
      </c>
      <c r="AA339" s="2">
        <f>IFERROR(INDEX('Holiday Schedule'!$D$3:$D$24,MATCH(Total_StdO_Customers!A339,'Holiday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1794034.7560322736</v>
      </c>
      <c r="AE339" s="5">
        <f t="shared" si="43"/>
        <v>1794034.7560322736</v>
      </c>
      <c r="AG339" s="2">
        <f t="shared" si="44"/>
        <v>11</v>
      </c>
      <c r="AH339" s="2">
        <f t="shared" si="45"/>
        <v>2025</v>
      </c>
      <c r="AJ339" s="5">
        <f t="shared" si="46"/>
        <v>99854.31</v>
      </c>
      <c r="AK339" s="2">
        <f t="shared" si="47"/>
        <v>19</v>
      </c>
    </row>
    <row r="340" spans="1:37">
      <c r="A340" s="4">
        <v>45989</v>
      </c>
      <c r="B340" s="11">
        <f>StdO_Customers_Residential!B340+StdO_Customers_Small_Commercial!B340+StdO_Customers_Lighting!B340</f>
        <v>68735.179999999993</v>
      </c>
      <c r="C340" s="11">
        <f>StdO_Customers_Residential!C340+StdO_Customers_Small_Commercial!C340+StdO_Customers_Lighting!C340</f>
        <v>66850.28</v>
      </c>
      <c r="D340" s="11">
        <f>StdO_Customers_Residential!D340+StdO_Customers_Small_Commercial!D340+StdO_Customers_Lighting!D340</f>
        <v>64822.289999999994</v>
      </c>
      <c r="E340" s="11">
        <f>StdO_Customers_Residential!E340+StdO_Customers_Small_Commercial!E340+StdO_Customers_Lighting!E340</f>
        <v>66311.58</v>
      </c>
      <c r="F340" s="11">
        <f>StdO_Customers_Residential!F340+StdO_Customers_Small_Commercial!F340+StdO_Customers_Lighting!F340</f>
        <v>69603.48</v>
      </c>
      <c r="G340" s="11">
        <f>StdO_Customers_Residential!G340+StdO_Customers_Small_Commercial!G340+StdO_Customers_Lighting!G340</f>
        <v>74580.789999999994</v>
      </c>
      <c r="H340" s="11">
        <f>StdO_Customers_Residential!H340+StdO_Customers_Small_Commercial!H340+StdO_Customers_Lighting!H340</f>
        <v>85961.12</v>
      </c>
      <c r="I340" s="11">
        <f>StdO_Customers_Residential!I340+StdO_Customers_Small_Commercial!I340+StdO_Customers_Lighting!I340</f>
        <v>85964.52</v>
      </c>
      <c r="J340" s="11">
        <f>StdO_Customers_Residential!J340+StdO_Customers_Small_Commercial!J340+StdO_Customers_Lighting!J340</f>
        <v>70687.13</v>
      </c>
      <c r="K340" s="11">
        <f>StdO_Customers_Residential!K340+StdO_Customers_Small_Commercial!K340+StdO_Customers_Lighting!K340</f>
        <v>61691.85</v>
      </c>
      <c r="L340" s="11">
        <f>StdO_Customers_Residential!L340+StdO_Customers_Small_Commercial!L340+StdO_Customers_Lighting!L340</f>
        <v>61645.62</v>
      </c>
      <c r="M340" s="11">
        <f>StdO_Customers_Residential!M340+StdO_Customers_Small_Commercial!M340+StdO_Customers_Lighting!M340</f>
        <v>62925</v>
      </c>
      <c r="N340" s="11">
        <f>StdO_Customers_Residential!N340+StdO_Customers_Small_Commercial!N340+StdO_Customers_Lighting!N340</f>
        <v>68137.27</v>
      </c>
      <c r="O340" s="11">
        <f>StdO_Customers_Residential!O340+StdO_Customers_Small_Commercial!O340+StdO_Customers_Lighting!O340</f>
        <v>67190.39</v>
      </c>
      <c r="P340" s="11">
        <f>StdO_Customers_Residential!P340+StdO_Customers_Small_Commercial!P340+StdO_Customers_Lighting!P340</f>
        <v>77987.41</v>
      </c>
      <c r="Q340" s="11">
        <f>StdO_Customers_Residential!Q340+StdO_Customers_Small_Commercial!Q340+StdO_Customers_Lighting!Q340</f>
        <v>92395.48</v>
      </c>
      <c r="R340" s="11">
        <f>StdO_Customers_Residential!R340+StdO_Customers_Small_Commercial!R340+StdO_Customers_Lighting!R340</f>
        <v>106746.97</v>
      </c>
      <c r="S340" s="11">
        <f>StdO_Customers_Residential!S340+StdO_Customers_Small_Commercial!S340+StdO_Customers_Lighting!S340</f>
        <v>115682.04</v>
      </c>
      <c r="T340" s="11">
        <f>StdO_Customers_Residential!T340+StdO_Customers_Small_Commercial!T340+StdO_Customers_Lighting!T340</f>
        <v>116851.21</v>
      </c>
      <c r="U340" s="11">
        <f>StdO_Customers_Residential!U340+StdO_Customers_Small_Commercial!U340+StdO_Customers_Lighting!U340</f>
        <v>112147.62</v>
      </c>
      <c r="V340" s="11">
        <f>StdO_Customers_Residential!V340+StdO_Customers_Small_Commercial!V340+StdO_Customers_Lighting!V340</f>
        <v>109389.49</v>
      </c>
      <c r="W340" s="11">
        <f>StdO_Customers_Residential!W340+StdO_Customers_Small_Commercial!W340+StdO_Customers_Lighting!W340</f>
        <v>101831.91</v>
      </c>
      <c r="X340" s="11">
        <f>StdO_Customers_Residential!X340+StdO_Customers_Small_Commercial!X340+StdO_Customers_Lighting!X340</f>
        <v>90105.02</v>
      </c>
      <c r="Y340" s="11">
        <f>StdO_Customers_Residential!Y340+StdO_Customers_Small_Commercial!Y340+StdO_Customers_Lighting!Y340</f>
        <v>74046.412215496268</v>
      </c>
      <c r="Z340" s="11">
        <f>StdO_Customers_Residential!Z340+StdO_Customers_Small_Commercial!Z340+StdO_Customers_Lighting!Z340</f>
        <v>0</v>
      </c>
      <c r="AA340" s="2">
        <f>IFERROR(INDEX('Holiday Schedule'!$D$3:$D$24,MATCH(Total_StdO_Customers!A340,'Holiday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1972290.0622154961</v>
      </c>
      <c r="AE340" s="5">
        <f t="shared" si="43"/>
        <v>1972290.0622154961</v>
      </c>
      <c r="AG340" s="2">
        <f t="shared" si="44"/>
        <v>11</v>
      </c>
      <c r="AH340" s="2">
        <f t="shared" si="45"/>
        <v>2025</v>
      </c>
      <c r="AJ340" s="5">
        <f t="shared" si="46"/>
        <v>116851.21</v>
      </c>
      <c r="AK340" s="2">
        <f t="shared" si="47"/>
        <v>19</v>
      </c>
    </row>
    <row r="341" spans="1:37">
      <c r="A341" s="4">
        <v>45990</v>
      </c>
      <c r="B341" s="11">
        <f>StdO_Customers_Residential!B341+StdO_Customers_Small_Commercial!B341+StdO_Customers_Lighting!B341</f>
        <v>77862.570000000007</v>
      </c>
      <c r="C341" s="11">
        <f>StdO_Customers_Residential!C341+StdO_Customers_Small_Commercial!C341+StdO_Customers_Lighting!C341</f>
        <v>74800.899999999994</v>
      </c>
      <c r="D341" s="11">
        <f>StdO_Customers_Residential!D341+StdO_Customers_Small_Commercial!D341+StdO_Customers_Lighting!D341</f>
        <v>72239.16</v>
      </c>
      <c r="E341" s="11">
        <f>StdO_Customers_Residential!E341+StdO_Customers_Small_Commercial!E341+StdO_Customers_Lighting!E341</f>
        <v>72607.070000000007</v>
      </c>
      <c r="F341" s="11">
        <f>StdO_Customers_Residential!F341+StdO_Customers_Small_Commercial!F341+StdO_Customers_Lighting!F341</f>
        <v>74877.929999999993</v>
      </c>
      <c r="G341" s="11">
        <f>StdO_Customers_Residential!G341+StdO_Customers_Small_Commercial!G341+StdO_Customers_Lighting!G341</f>
        <v>77705.279999999999</v>
      </c>
      <c r="H341" s="11">
        <f>StdO_Customers_Residential!H341+StdO_Customers_Small_Commercial!H341+StdO_Customers_Lighting!H341</f>
        <v>89229.440000000002</v>
      </c>
      <c r="I341" s="11">
        <f>StdO_Customers_Residential!I341+StdO_Customers_Small_Commercial!I341+StdO_Customers_Lighting!I341</f>
        <v>91365.5</v>
      </c>
      <c r="J341" s="11">
        <f>StdO_Customers_Residential!J341+StdO_Customers_Small_Commercial!J341+StdO_Customers_Lighting!J341</f>
        <v>81271.820000000007</v>
      </c>
      <c r="K341" s="11">
        <f>StdO_Customers_Residential!K341+StdO_Customers_Small_Commercial!K341+StdO_Customers_Lighting!K341</f>
        <v>73035.58</v>
      </c>
      <c r="L341" s="11">
        <f>StdO_Customers_Residential!L341+StdO_Customers_Small_Commercial!L341+StdO_Customers_Lighting!L341</f>
        <v>72466.61</v>
      </c>
      <c r="M341" s="11">
        <f>StdO_Customers_Residential!M341+StdO_Customers_Small_Commercial!M341+StdO_Customers_Lighting!M341</f>
        <v>71327.62</v>
      </c>
      <c r="N341" s="11">
        <f>StdO_Customers_Residential!N341+StdO_Customers_Small_Commercial!N341+StdO_Customers_Lighting!N341</f>
        <v>72719.39</v>
      </c>
      <c r="O341" s="11">
        <f>StdO_Customers_Residential!O341+StdO_Customers_Small_Commercial!O341+StdO_Customers_Lighting!O341</f>
        <v>69717.899999999994</v>
      </c>
      <c r="P341" s="11">
        <f>StdO_Customers_Residential!P341+StdO_Customers_Small_Commercial!P341+StdO_Customers_Lighting!P341</f>
        <v>81347.789999999994</v>
      </c>
      <c r="Q341" s="11">
        <f>StdO_Customers_Residential!Q341+StdO_Customers_Small_Commercial!Q341+StdO_Customers_Lighting!Q341</f>
        <v>97181.07</v>
      </c>
      <c r="R341" s="11">
        <f>StdO_Customers_Residential!R341+StdO_Customers_Small_Commercial!R341+StdO_Customers_Lighting!R341</f>
        <v>111655.43</v>
      </c>
      <c r="S341" s="11">
        <f>StdO_Customers_Residential!S341+StdO_Customers_Small_Commercial!S341+StdO_Customers_Lighting!S341</f>
        <v>121531.51</v>
      </c>
      <c r="T341" s="11">
        <f>StdO_Customers_Residential!T341+StdO_Customers_Small_Commercial!T341+StdO_Customers_Lighting!T341</f>
        <v>121593.42</v>
      </c>
      <c r="U341" s="11">
        <f>StdO_Customers_Residential!U341+StdO_Customers_Small_Commercial!U341+StdO_Customers_Lighting!U341</f>
        <v>116899.6</v>
      </c>
      <c r="V341" s="11">
        <f>StdO_Customers_Residential!V341+StdO_Customers_Small_Commercial!V341+StdO_Customers_Lighting!V341</f>
        <v>112572.12</v>
      </c>
      <c r="W341" s="11">
        <f>StdO_Customers_Residential!W341+StdO_Customers_Small_Commercial!W341+StdO_Customers_Lighting!W341</f>
        <v>104629.45</v>
      </c>
      <c r="X341" s="11">
        <f>StdO_Customers_Residential!X341+StdO_Customers_Small_Commercial!X341+StdO_Customers_Lighting!X341</f>
        <v>92721.15</v>
      </c>
      <c r="Y341" s="11">
        <f>StdO_Customers_Residential!Y341+StdO_Customers_Small_Commercial!Y341+StdO_Customers_Lighting!Y341</f>
        <v>82335.915401573628</v>
      </c>
      <c r="Z341" s="11">
        <f>StdO_Customers_Residential!Z341+StdO_Customers_Small_Commercial!Z341+StdO_Customers_Lighting!Z341</f>
        <v>0</v>
      </c>
      <c r="AA341" s="2">
        <f>IFERROR(INDEX('Holiday Schedule'!$D$3:$D$24,MATCH(Total_StdO_Customers!A341,'Holiday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2113694.2254015733</v>
      </c>
      <c r="AE341" s="5">
        <f t="shared" si="43"/>
        <v>2113694.2254015733</v>
      </c>
      <c r="AG341" s="2">
        <f t="shared" si="44"/>
        <v>11</v>
      </c>
      <c r="AH341" s="2">
        <f t="shared" si="45"/>
        <v>2025</v>
      </c>
      <c r="AJ341" s="5">
        <f t="shared" si="46"/>
        <v>121593.42</v>
      </c>
      <c r="AK341" s="2">
        <f t="shared" si="47"/>
        <v>19</v>
      </c>
    </row>
    <row r="342" spans="1:37">
      <c r="A342" s="4">
        <v>45991</v>
      </c>
      <c r="B342" s="11">
        <f>StdO_Customers_Residential!B342+StdO_Customers_Small_Commercial!B342+StdO_Customers_Lighting!B342</f>
        <v>81305.850000000006</v>
      </c>
      <c r="C342" s="11">
        <f>StdO_Customers_Residential!C342+StdO_Customers_Small_Commercial!C342+StdO_Customers_Lighting!C342</f>
        <v>77876.63</v>
      </c>
      <c r="D342" s="11">
        <f>StdO_Customers_Residential!D342+StdO_Customers_Small_Commercial!D342+StdO_Customers_Lighting!D342</f>
        <v>76496.98</v>
      </c>
      <c r="E342" s="11">
        <f>StdO_Customers_Residential!E342+StdO_Customers_Small_Commercial!E342+StdO_Customers_Lighting!E342</f>
        <v>76813.63</v>
      </c>
      <c r="F342" s="11">
        <f>StdO_Customers_Residential!F342+StdO_Customers_Small_Commercial!F342+StdO_Customers_Lighting!F342</f>
        <v>78807.460000000006</v>
      </c>
      <c r="G342" s="11">
        <f>StdO_Customers_Residential!G342+StdO_Customers_Small_Commercial!G342+StdO_Customers_Lighting!G342</f>
        <v>81851.329999999987</v>
      </c>
      <c r="H342" s="11">
        <f>StdO_Customers_Residential!H342+StdO_Customers_Small_Commercial!H342+StdO_Customers_Lighting!H342</f>
        <v>91189.92</v>
      </c>
      <c r="I342" s="11">
        <f>StdO_Customers_Residential!I342+StdO_Customers_Small_Commercial!I342+StdO_Customers_Lighting!I342</f>
        <v>95334.5</v>
      </c>
      <c r="J342" s="11">
        <f>StdO_Customers_Residential!J342+StdO_Customers_Small_Commercial!J342+StdO_Customers_Lighting!J342</f>
        <v>99772.74000000002</v>
      </c>
      <c r="K342" s="11">
        <f>StdO_Customers_Residential!K342+StdO_Customers_Small_Commercial!K342+StdO_Customers_Lighting!K342</f>
        <v>101595.43</v>
      </c>
      <c r="L342" s="11">
        <f>StdO_Customers_Residential!L342+StdO_Customers_Small_Commercial!L342+StdO_Customers_Lighting!L342</f>
        <v>99547.949999999983</v>
      </c>
      <c r="M342" s="11">
        <f>StdO_Customers_Residential!M342+StdO_Customers_Small_Commercial!M342+StdO_Customers_Lighting!M342</f>
        <v>102144.85</v>
      </c>
      <c r="N342" s="11">
        <f>StdO_Customers_Residential!N342+StdO_Customers_Small_Commercial!N342+StdO_Customers_Lighting!N342</f>
        <v>103253.66</v>
      </c>
      <c r="O342" s="11">
        <f>StdO_Customers_Residential!O342+StdO_Customers_Small_Commercial!O342+StdO_Customers_Lighting!O342</f>
        <v>103254.6</v>
      </c>
      <c r="P342" s="11">
        <f>StdO_Customers_Residential!P342+StdO_Customers_Small_Commercial!P342+StdO_Customers_Lighting!P342</f>
        <v>104538.6</v>
      </c>
      <c r="Q342" s="11">
        <f>StdO_Customers_Residential!Q342+StdO_Customers_Small_Commercial!Q342+StdO_Customers_Lighting!Q342</f>
        <v>110281.74000000002</v>
      </c>
      <c r="R342" s="11">
        <f>StdO_Customers_Residential!R342+StdO_Customers_Small_Commercial!R342+StdO_Customers_Lighting!R342</f>
        <v>122551.45</v>
      </c>
      <c r="S342" s="11">
        <f>StdO_Customers_Residential!S342+StdO_Customers_Small_Commercial!S342+StdO_Customers_Lighting!S342</f>
        <v>128566.52</v>
      </c>
      <c r="T342" s="11">
        <f>StdO_Customers_Residential!T342+StdO_Customers_Small_Commercial!T342+StdO_Customers_Lighting!T342</f>
        <v>125272.74</v>
      </c>
      <c r="U342" s="11">
        <f>StdO_Customers_Residential!U342+StdO_Customers_Small_Commercial!U342+StdO_Customers_Lighting!U342</f>
        <v>118755.20000000001</v>
      </c>
      <c r="V342" s="11">
        <f>StdO_Customers_Residential!V342+StdO_Customers_Small_Commercial!V342+StdO_Customers_Lighting!V342</f>
        <v>110317.72</v>
      </c>
      <c r="W342" s="11">
        <f>StdO_Customers_Residential!W342+StdO_Customers_Small_Commercial!W342+StdO_Customers_Lighting!W342</f>
        <v>97722.15</v>
      </c>
      <c r="X342" s="11">
        <f>StdO_Customers_Residential!X342+StdO_Customers_Small_Commercial!X342+StdO_Customers_Lighting!X342</f>
        <v>84269.73</v>
      </c>
      <c r="Y342" s="11">
        <f>StdO_Customers_Residential!Y342+StdO_Customers_Small_Commercial!Y342+StdO_Customers_Lighting!Y342</f>
        <v>83521.056477970007</v>
      </c>
      <c r="Z342" s="11">
        <f>StdO_Customers_Residential!Z342+StdO_Customers_Small_Commercial!Z342+StdO_Customers_Lighting!Z342</f>
        <v>0</v>
      </c>
      <c r="AA342" s="2">
        <f>IFERROR(INDEX('Holiday Schedule'!$D$3:$D$24,MATCH(Total_StdO_Customers!A342,'Holiday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2355042.4364779699</v>
      </c>
      <c r="AE342" s="5">
        <f t="shared" si="43"/>
        <v>2355042.4364779699</v>
      </c>
      <c r="AG342" s="2">
        <f t="shared" si="44"/>
        <v>11</v>
      </c>
      <c r="AH342" s="2">
        <f t="shared" si="45"/>
        <v>2025</v>
      </c>
      <c r="AJ342" s="5">
        <f t="shared" si="46"/>
        <v>128566.52</v>
      </c>
      <c r="AK342" s="2">
        <f t="shared" si="47"/>
        <v>18</v>
      </c>
    </row>
    <row r="343" spans="1:37">
      <c r="A343" s="4">
        <v>45992</v>
      </c>
      <c r="B343" s="11">
        <f>StdO_Customers_Residential!B343+StdO_Customers_Small_Commercial!B343+StdO_Customers_Lighting!B343</f>
        <v>74400.306799999991</v>
      </c>
      <c r="C343" s="11">
        <f>StdO_Customers_Residential!C343+StdO_Customers_Small_Commercial!C343+StdO_Customers_Lighting!C343</f>
        <v>71216.341199999995</v>
      </c>
      <c r="D343" s="11">
        <f>StdO_Customers_Residential!D343+StdO_Customers_Small_Commercial!D343+StdO_Customers_Lighting!D343</f>
        <v>69836.255999999994</v>
      </c>
      <c r="E343" s="11">
        <f>StdO_Customers_Residential!E343+StdO_Customers_Small_Commercial!E343+StdO_Customers_Lighting!E343</f>
        <v>70110.410399999993</v>
      </c>
      <c r="F343" s="11">
        <f>StdO_Customers_Residential!F343+StdO_Customers_Small_Commercial!F343+StdO_Customers_Lighting!F343</f>
        <v>73662.177199999991</v>
      </c>
      <c r="G343" s="11">
        <f>StdO_Customers_Residential!G343+StdO_Customers_Small_Commercial!G343+StdO_Customers_Lighting!G343</f>
        <v>81602.266000000003</v>
      </c>
      <c r="H343" s="11">
        <f>StdO_Customers_Residential!H343+StdO_Customers_Small_Commercial!H343+StdO_Customers_Lighting!H343</f>
        <v>96904.550399999978</v>
      </c>
      <c r="I343" s="11">
        <f>StdO_Customers_Residential!I343+StdO_Customers_Small_Commercial!I343+StdO_Customers_Lighting!I343</f>
        <v>101523.0496</v>
      </c>
      <c r="J343" s="11">
        <f>StdO_Customers_Residential!J343+StdO_Customers_Small_Commercial!J343+StdO_Customers_Lighting!J343</f>
        <v>91316.619200000016</v>
      </c>
      <c r="K343" s="11">
        <f>StdO_Customers_Residential!K343+StdO_Customers_Small_Commercial!K343+StdO_Customers_Lighting!K343</f>
        <v>79434.008000000002</v>
      </c>
      <c r="L343" s="11">
        <f>StdO_Customers_Residential!L343+StdO_Customers_Small_Commercial!L343+StdO_Customers_Lighting!L343</f>
        <v>73404.953600000008</v>
      </c>
      <c r="M343" s="11">
        <f>StdO_Customers_Residential!M343+StdO_Customers_Small_Commercial!M343+StdO_Customers_Lighting!M343</f>
        <v>69205.310400000002</v>
      </c>
      <c r="N343" s="11">
        <f>StdO_Customers_Residential!N343+StdO_Customers_Small_Commercial!N343+StdO_Customers_Lighting!N343</f>
        <v>63783.759999999995</v>
      </c>
      <c r="O343" s="11">
        <f>StdO_Customers_Residential!O343+StdO_Customers_Small_Commercial!O343+StdO_Customers_Lighting!O343</f>
        <v>65092.072</v>
      </c>
      <c r="P343" s="11">
        <f>StdO_Customers_Residential!P343+StdO_Customers_Small_Commercial!P343+StdO_Customers_Lighting!P343</f>
        <v>83351.191999999995</v>
      </c>
      <c r="Q343" s="11">
        <f>StdO_Customers_Residential!Q343+StdO_Customers_Small_Commercial!Q343+StdO_Customers_Lighting!Q343</f>
        <v>106125.65360000001</v>
      </c>
      <c r="R343" s="11">
        <f>StdO_Customers_Residential!R343+StdO_Customers_Small_Commercial!R343+StdO_Customers_Lighting!R343</f>
        <v>124437.03479999999</v>
      </c>
      <c r="S343" s="11">
        <f>StdO_Customers_Residential!S343+StdO_Customers_Small_Commercial!S343+StdO_Customers_Lighting!S343</f>
        <v>135549.7052</v>
      </c>
      <c r="T343" s="11">
        <f>StdO_Customers_Residential!T343+StdO_Customers_Small_Commercial!T343+StdO_Customers_Lighting!T343</f>
        <v>136408.66800000001</v>
      </c>
      <c r="U343" s="11">
        <f>StdO_Customers_Residential!U343+StdO_Customers_Small_Commercial!U343+StdO_Customers_Lighting!U343</f>
        <v>133940.27639999997</v>
      </c>
      <c r="V343" s="11">
        <f>StdO_Customers_Residential!V343+StdO_Customers_Small_Commercial!V343+StdO_Customers_Lighting!V343</f>
        <v>127444.28639999998</v>
      </c>
      <c r="W343" s="11">
        <f>StdO_Customers_Residential!W343+StdO_Customers_Small_Commercial!W343+StdO_Customers_Lighting!W343</f>
        <v>117605.662</v>
      </c>
      <c r="X343" s="11">
        <f>StdO_Customers_Residential!X343+StdO_Customers_Small_Commercial!X343+StdO_Customers_Lighting!X343</f>
        <v>102399.56640000001</v>
      </c>
      <c r="Y343" s="11">
        <f>StdO_Customers_Residential!Y343+StdO_Customers_Small_Commercial!Y343+StdO_Customers_Lighting!Y343</f>
        <v>96415.195201479917</v>
      </c>
      <c r="Z343" s="11">
        <f>StdO_Customers_Residential!Z343+StdO_Customers_Small_Commercial!Z343+StdO_Customers_Lighting!Z343</f>
        <v>0</v>
      </c>
      <c r="AA343" s="2">
        <f>IFERROR(INDEX('Holiday Schedule'!$D$3:$D$24,MATCH(Total_StdO_Customers!A343,'Holiday Schedule'!$C$3:$C$24,0)),0)</f>
        <v>0</v>
      </c>
      <c r="AB343" s="2">
        <f t="shared" si="40"/>
        <v>2</v>
      </c>
      <c r="AC343" s="2">
        <f t="shared" si="41"/>
        <v>1611021.8176000002</v>
      </c>
      <c r="AD343" s="5">
        <f t="shared" si="42"/>
        <v>634147.50320148002</v>
      </c>
      <c r="AE343" s="5">
        <f t="shared" si="43"/>
        <v>2245169.3208014802</v>
      </c>
      <c r="AG343" s="2">
        <f t="shared" si="44"/>
        <v>12</v>
      </c>
      <c r="AH343" s="2">
        <f t="shared" si="45"/>
        <v>2025</v>
      </c>
      <c r="AJ343" s="5">
        <f t="shared" si="46"/>
        <v>136408.66800000001</v>
      </c>
      <c r="AK343" s="2">
        <f t="shared" si="47"/>
        <v>19</v>
      </c>
    </row>
    <row r="344" spans="1:37">
      <c r="A344" s="4">
        <v>45993</v>
      </c>
      <c r="B344" s="11">
        <f>StdO_Customers_Residential!B344+StdO_Customers_Small_Commercial!B344+StdO_Customers_Lighting!B344</f>
        <v>89586.733600000007</v>
      </c>
      <c r="C344" s="11">
        <f>StdO_Customers_Residential!C344+StdO_Customers_Small_Commercial!C344+StdO_Customers_Lighting!C344</f>
        <v>86661.924399999989</v>
      </c>
      <c r="D344" s="11">
        <f>StdO_Customers_Residential!D344+StdO_Customers_Small_Commercial!D344+StdO_Customers_Lighting!D344</f>
        <v>84347.887599999987</v>
      </c>
      <c r="E344" s="11">
        <f>StdO_Customers_Residential!E344+StdO_Customers_Small_Commercial!E344+StdO_Customers_Lighting!E344</f>
        <v>83798.270399999994</v>
      </c>
      <c r="F344" s="11">
        <f>StdO_Customers_Residential!F344+StdO_Customers_Small_Commercial!F344+StdO_Customers_Lighting!F344</f>
        <v>87227.051200000002</v>
      </c>
      <c r="G344" s="11">
        <f>StdO_Customers_Residential!G344+StdO_Customers_Small_Commercial!G344+StdO_Customers_Lighting!G344</f>
        <v>94881.854800000001</v>
      </c>
      <c r="H344" s="11">
        <f>StdO_Customers_Residential!H344+StdO_Customers_Small_Commercial!H344+StdO_Customers_Lighting!H344</f>
        <v>109179.18119999999</v>
      </c>
      <c r="I344" s="11">
        <f>StdO_Customers_Residential!I344+StdO_Customers_Small_Commercial!I344+StdO_Customers_Lighting!I344</f>
        <v>117401.0404</v>
      </c>
      <c r="J344" s="11">
        <f>StdO_Customers_Residential!J344+StdO_Customers_Small_Commercial!J344+StdO_Customers_Lighting!J344</f>
        <v>118391.3008</v>
      </c>
      <c r="K344" s="11">
        <f>StdO_Customers_Residential!K344+StdO_Customers_Small_Commercial!K344+StdO_Customers_Lighting!K344</f>
        <v>118212.568</v>
      </c>
      <c r="L344" s="11">
        <f>StdO_Customers_Residential!L344+StdO_Customers_Small_Commercial!L344+StdO_Customers_Lighting!L344</f>
        <v>116816.552</v>
      </c>
      <c r="M344" s="11">
        <f>StdO_Customers_Residential!M344+StdO_Customers_Small_Commercial!M344+StdO_Customers_Lighting!M344</f>
        <v>117045.2736</v>
      </c>
      <c r="N344" s="11">
        <f>StdO_Customers_Residential!N344+StdO_Customers_Small_Commercial!N344+StdO_Customers_Lighting!N344</f>
        <v>117587.8688</v>
      </c>
      <c r="O344" s="11">
        <f>StdO_Customers_Residential!O344+StdO_Customers_Small_Commercial!O344+StdO_Customers_Lighting!O344</f>
        <v>116779.5376</v>
      </c>
      <c r="P344" s="11">
        <f>StdO_Customers_Residential!P344+StdO_Customers_Small_Commercial!P344+StdO_Customers_Lighting!P344</f>
        <v>118749.2656</v>
      </c>
      <c r="Q344" s="11">
        <f>StdO_Customers_Residential!Q344+StdO_Customers_Small_Commercial!Q344+StdO_Customers_Lighting!Q344</f>
        <v>122729.47600000001</v>
      </c>
      <c r="R344" s="11">
        <f>StdO_Customers_Residential!R344+StdO_Customers_Small_Commercial!R344+StdO_Customers_Lighting!R344</f>
        <v>134303.4724</v>
      </c>
      <c r="S344" s="11">
        <f>StdO_Customers_Residential!S344+StdO_Customers_Small_Commercial!S344+StdO_Customers_Lighting!S344</f>
        <v>142035.42920000001</v>
      </c>
      <c r="T344" s="11">
        <f>StdO_Customers_Residential!T344+StdO_Customers_Small_Commercial!T344+StdO_Customers_Lighting!T344</f>
        <v>139966.62519999998</v>
      </c>
      <c r="U344" s="11">
        <f>StdO_Customers_Residential!U344+StdO_Customers_Small_Commercial!U344+StdO_Customers_Lighting!U344</f>
        <v>133494.0656</v>
      </c>
      <c r="V344" s="11">
        <f>StdO_Customers_Residential!V344+StdO_Customers_Small_Commercial!V344+StdO_Customers_Lighting!V344</f>
        <v>124684.24399999999</v>
      </c>
      <c r="W344" s="11">
        <f>StdO_Customers_Residential!W344+StdO_Customers_Small_Commercial!W344+StdO_Customers_Lighting!W344</f>
        <v>114905.4088</v>
      </c>
      <c r="X344" s="11">
        <f>StdO_Customers_Residential!X344+StdO_Customers_Small_Commercial!X344+StdO_Customers_Lighting!X344</f>
        <v>98415.472799999989</v>
      </c>
      <c r="Y344" s="11">
        <f>StdO_Customers_Residential!Y344+StdO_Customers_Small_Commercial!Y344+StdO_Customers_Lighting!Y344</f>
        <v>92787.200062602831</v>
      </c>
      <c r="Z344" s="11">
        <f>StdO_Customers_Residential!Z344+StdO_Customers_Small_Commercial!Z344+StdO_Customers_Lighting!Z344</f>
        <v>0</v>
      </c>
      <c r="AA344" s="2">
        <f>IFERROR(INDEX('Holiday Schedule'!$D$3:$D$24,MATCH(Total_StdO_Customers!A344,'Holiday Schedule'!$C$3:$C$24,0)),0)</f>
        <v>0</v>
      </c>
      <c r="AB344" s="2">
        <f t="shared" si="40"/>
        <v>3</v>
      </c>
      <c r="AC344" s="2">
        <f t="shared" si="41"/>
        <v>1951517.6008000001</v>
      </c>
      <c r="AD344" s="5">
        <f t="shared" si="42"/>
        <v>728470.10326260235</v>
      </c>
      <c r="AE344" s="5">
        <f t="shared" si="43"/>
        <v>2679987.7040626025</v>
      </c>
      <c r="AG344" s="2">
        <f t="shared" si="44"/>
        <v>12</v>
      </c>
      <c r="AH344" s="2">
        <f t="shared" si="45"/>
        <v>2025</v>
      </c>
      <c r="AJ344" s="5">
        <f t="shared" si="46"/>
        <v>142035.42920000001</v>
      </c>
      <c r="AK344" s="2">
        <f t="shared" si="47"/>
        <v>18</v>
      </c>
    </row>
    <row r="345" spans="1:37">
      <c r="A345" s="4">
        <v>45994</v>
      </c>
      <c r="B345" s="11">
        <f>StdO_Customers_Residential!B345+StdO_Customers_Small_Commercial!B345+StdO_Customers_Lighting!B345</f>
        <v>85416</v>
      </c>
      <c r="C345" s="11">
        <f>StdO_Customers_Residential!C345+StdO_Customers_Small_Commercial!C345+StdO_Customers_Lighting!C345</f>
        <v>82157.000000000015</v>
      </c>
      <c r="D345" s="11">
        <f>StdO_Customers_Residential!D345+StdO_Customers_Small_Commercial!D345+StdO_Customers_Lighting!D345</f>
        <v>79983</v>
      </c>
      <c r="E345" s="11">
        <f>StdO_Customers_Residential!E345+StdO_Customers_Small_Commercial!E345+StdO_Customers_Lighting!E345</f>
        <v>79480</v>
      </c>
      <c r="F345" s="11">
        <f>StdO_Customers_Residential!F345+StdO_Customers_Small_Commercial!F345+StdO_Customers_Lighting!F345</f>
        <v>83554.999999999985</v>
      </c>
      <c r="G345" s="11">
        <f>StdO_Customers_Residential!G345+StdO_Customers_Small_Commercial!G345+StdO_Customers_Lighting!G345</f>
        <v>91100</v>
      </c>
      <c r="H345" s="11">
        <f>StdO_Customers_Residential!H345+StdO_Customers_Small_Commercial!H345+StdO_Customers_Lighting!H345</f>
        <v>104747.99999999999</v>
      </c>
      <c r="I345" s="11">
        <f>StdO_Customers_Residential!I345+StdO_Customers_Small_Commercial!I345+StdO_Customers_Lighting!I345</f>
        <v>112523</v>
      </c>
      <c r="J345" s="11">
        <f>StdO_Customers_Residential!J345+StdO_Customers_Small_Commercial!J345+StdO_Customers_Lighting!J345</f>
        <v>113276</v>
      </c>
      <c r="K345" s="11">
        <f>StdO_Customers_Residential!K345+StdO_Customers_Small_Commercial!K345+StdO_Customers_Lighting!K345</f>
        <v>108431</v>
      </c>
      <c r="L345" s="11">
        <f>StdO_Customers_Residential!L345+StdO_Customers_Small_Commercial!L345+StdO_Customers_Lighting!L345</f>
        <v>102625</v>
      </c>
      <c r="M345" s="11">
        <f>StdO_Customers_Residential!M345+StdO_Customers_Small_Commercial!M345+StdO_Customers_Lighting!M345</f>
        <v>100548</v>
      </c>
      <c r="N345" s="11">
        <f>StdO_Customers_Residential!N345+StdO_Customers_Small_Commercial!N345+StdO_Customers_Lighting!N345</f>
        <v>98607</v>
      </c>
      <c r="O345" s="11">
        <f>StdO_Customers_Residential!O345+StdO_Customers_Small_Commercial!O345+StdO_Customers_Lighting!O345</f>
        <v>95823.000000000015</v>
      </c>
      <c r="P345" s="11">
        <f>StdO_Customers_Residential!P345+StdO_Customers_Small_Commercial!P345+StdO_Customers_Lighting!P345</f>
        <v>101435</v>
      </c>
      <c r="Q345" s="11">
        <f>StdO_Customers_Residential!Q345+StdO_Customers_Small_Commercial!Q345+StdO_Customers_Lighting!Q345</f>
        <v>111506.99999999999</v>
      </c>
      <c r="R345" s="11">
        <f>StdO_Customers_Residential!R345+StdO_Customers_Small_Commercial!R345+StdO_Customers_Lighting!R345</f>
        <v>126562.99999999999</v>
      </c>
      <c r="S345" s="11">
        <f>StdO_Customers_Residential!S345+StdO_Customers_Small_Commercial!S345+StdO_Customers_Lighting!S345</f>
        <v>137581.00000000003</v>
      </c>
      <c r="T345" s="11">
        <f>StdO_Customers_Residential!T345+StdO_Customers_Small_Commercial!T345+StdO_Customers_Lighting!T345</f>
        <v>138664</v>
      </c>
      <c r="U345" s="11">
        <f>StdO_Customers_Residential!U345+StdO_Customers_Small_Commercial!U345+StdO_Customers_Lighting!U345</f>
        <v>135360.99999999997</v>
      </c>
      <c r="V345" s="11">
        <f>StdO_Customers_Residential!V345+StdO_Customers_Small_Commercial!V345+StdO_Customers_Lighting!V345</f>
        <v>128163.00000000001</v>
      </c>
      <c r="W345" s="11">
        <f>StdO_Customers_Residential!W345+StdO_Customers_Small_Commercial!W345+StdO_Customers_Lighting!W345</f>
        <v>118208</v>
      </c>
      <c r="X345" s="11">
        <f>StdO_Customers_Residential!X345+StdO_Customers_Small_Commercial!X345+StdO_Customers_Lighting!X345</f>
        <v>100743</v>
      </c>
      <c r="Y345" s="11">
        <f>StdO_Customers_Residential!Y345+StdO_Customers_Small_Commercial!Y345+StdO_Customers_Lighting!Y345</f>
        <v>95384.29344453146</v>
      </c>
      <c r="Z345" s="11">
        <f>StdO_Customers_Residential!Z345+StdO_Customers_Small_Commercial!Z345+StdO_Customers_Lighting!Z345</f>
        <v>0</v>
      </c>
      <c r="AA345" s="2">
        <f>IFERROR(INDEX('Holiday Schedule'!$D$3:$D$24,MATCH(Total_StdO_Customers!A345,'Holiday Schedule'!$C$3:$C$24,0)),0)</f>
        <v>0</v>
      </c>
      <c r="AB345" s="2">
        <f t="shared" si="40"/>
        <v>4</v>
      </c>
      <c r="AC345" s="2">
        <f t="shared" si="41"/>
        <v>1830058</v>
      </c>
      <c r="AD345" s="5">
        <f t="shared" si="42"/>
        <v>701823.2934445315</v>
      </c>
      <c r="AE345" s="5">
        <f t="shared" si="43"/>
        <v>2531881.2934445315</v>
      </c>
      <c r="AG345" s="2">
        <f t="shared" si="44"/>
        <v>12</v>
      </c>
      <c r="AH345" s="2">
        <f t="shared" si="45"/>
        <v>2025</v>
      </c>
      <c r="AJ345" s="5">
        <f t="shared" si="46"/>
        <v>138664</v>
      </c>
      <c r="AK345" s="2">
        <f t="shared" si="47"/>
        <v>19</v>
      </c>
    </row>
    <row r="346" spans="1:37">
      <c r="A346" s="4">
        <v>45995</v>
      </c>
      <c r="B346" s="11">
        <f>StdO_Customers_Residential!B346+StdO_Customers_Small_Commercial!B346+StdO_Customers_Lighting!B346</f>
        <v>86327</v>
      </c>
      <c r="C346" s="11">
        <f>StdO_Customers_Residential!C346+StdO_Customers_Small_Commercial!C346+StdO_Customers_Lighting!C346</f>
        <v>82612</v>
      </c>
      <c r="D346" s="11">
        <f>StdO_Customers_Residential!D346+StdO_Customers_Small_Commercial!D346+StdO_Customers_Lighting!D346</f>
        <v>80373</v>
      </c>
      <c r="E346" s="11">
        <f>StdO_Customers_Residential!E346+StdO_Customers_Small_Commercial!E346+StdO_Customers_Lighting!E346</f>
        <v>79323</v>
      </c>
      <c r="F346" s="11">
        <f>StdO_Customers_Residential!F346+StdO_Customers_Small_Commercial!F346+StdO_Customers_Lighting!F346</f>
        <v>83331</v>
      </c>
      <c r="G346" s="11">
        <f>StdO_Customers_Residential!G346+StdO_Customers_Small_Commercial!G346+StdO_Customers_Lighting!G346</f>
        <v>90717</v>
      </c>
      <c r="H346" s="11">
        <f>StdO_Customers_Residential!H346+StdO_Customers_Small_Commercial!H346+StdO_Customers_Lighting!H346</f>
        <v>105597</v>
      </c>
      <c r="I346" s="11">
        <f>StdO_Customers_Residential!I346+StdO_Customers_Small_Commercial!I346+StdO_Customers_Lighting!I346</f>
        <v>112667</v>
      </c>
      <c r="J346" s="11">
        <f>StdO_Customers_Residential!J346+StdO_Customers_Small_Commercial!J346+StdO_Customers_Lighting!J346</f>
        <v>111523</v>
      </c>
      <c r="K346" s="11">
        <f>StdO_Customers_Residential!K346+StdO_Customers_Small_Commercial!K346+StdO_Customers_Lighting!K346</f>
        <v>108639</v>
      </c>
      <c r="L346" s="11">
        <f>StdO_Customers_Residential!L346+StdO_Customers_Small_Commercial!L346+StdO_Customers_Lighting!L346</f>
        <v>106124</v>
      </c>
      <c r="M346" s="11">
        <f>StdO_Customers_Residential!M346+StdO_Customers_Small_Commercial!M346+StdO_Customers_Lighting!M346</f>
        <v>104596</v>
      </c>
      <c r="N346" s="11">
        <f>StdO_Customers_Residential!N346+StdO_Customers_Small_Commercial!N346+StdO_Customers_Lighting!N346</f>
        <v>104327</v>
      </c>
      <c r="O346" s="11">
        <f>StdO_Customers_Residential!O346+StdO_Customers_Small_Commercial!O346+StdO_Customers_Lighting!O346</f>
        <v>102598.99999999999</v>
      </c>
      <c r="P346" s="11">
        <f>StdO_Customers_Residential!P346+StdO_Customers_Small_Commercial!P346+StdO_Customers_Lighting!P346</f>
        <v>107845</v>
      </c>
      <c r="Q346" s="11">
        <f>StdO_Customers_Residential!Q346+StdO_Customers_Small_Commercial!Q346+StdO_Customers_Lighting!Q346</f>
        <v>116492</v>
      </c>
      <c r="R346" s="11">
        <f>StdO_Customers_Residential!R346+StdO_Customers_Small_Commercial!R346+StdO_Customers_Lighting!R346</f>
        <v>130175.99999999999</v>
      </c>
      <c r="S346" s="11">
        <f>StdO_Customers_Residential!S346+StdO_Customers_Small_Commercial!S346+StdO_Customers_Lighting!S346</f>
        <v>140652</v>
      </c>
      <c r="T346" s="11">
        <f>StdO_Customers_Residential!T346+StdO_Customers_Small_Commercial!T346+StdO_Customers_Lighting!T346</f>
        <v>144835</v>
      </c>
      <c r="U346" s="11">
        <f>StdO_Customers_Residential!U346+StdO_Customers_Small_Commercial!U346+StdO_Customers_Lighting!U346</f>
        <v>144304</v>
      </c>
      <c r="V346" s="11">
        <f>StdO_Customers_Residential!V346+StdO_Customers_Small_Commercial!V346+StdO_Customers_Lighting!V346</f>
        <v>140457</v>
      </c>
      <c r="W346" s="11">
        <f>StdO_Customers_Residential!W346+StdO_Customers_Small_Commercial!W346+StdO_Customers_Lighting!W346</f>
        <v>132176</v>
      </c>
      <c r="X346" s="11">
        <f>StdO_Customers_Residential!X346+StdO_Customers_Small_Commercial!X346+StdO_Customers_Lighting!X346</f>
        <v>115441</v>
      </c>
      <c r="Y346" s="11">
        <f>StdO_Customers_Residential!Y346+StdO_Customers_Small_Commercial!Y346+StdO_Customers_Lighting!Y346</f>
        <v>110890.38412673367</v>
      </c>
      <c r="Z346" s="11">
        <f>StdO_Customers_Residential!Z346+StdO_Customers_Small_Commercial!Z346+StdO_Customers_Lighting!Z346</f>
        <v>0</v>
      </c>
      <c r="AA346" s="2">
        <f>IFERROR(INDEX('Holiday Schedule'!$D$3:$D$24,MATCH(Total_StdO_Customers!A346,'Holiday Schedule'!$C$3:$C$24,0)),0)</f>
        <v>0</v>
      </c>
      <c r="AB346" s="2">
        <f t="shared" si="40"/>
        <v>5</v>
      </c>
      <c r="AC346" s="2">
        <f t="shared" si="41"/>
        <v>1922853</v>
      </c>
      <c r="AD346" s="5">
        <f t="shared" si="42"/>
        <v>719170.38412673352</v>
      </c>
      <c r="AE346" s="5">
        <f t="shared" si="43"/>
        <v>2642023.3841267335</v>
      </c>
      <c r="AG346" s="2">
        <f t="shared" si="44"/>
        <v>12</v>
      </c>
      <c r="AH346" s="2">
        <f t="shared" si="45"/>
        <v>2025</v>
      </c>
      <c r="AJ346" s="5">
        <f t="shared" si="46"/>
        <v>144835</v>
      </c>
      <c r="AK346" s="2">
        <f t="shared" si="47"/>
        <v>19</v>
      </c>
    </row>
    <row r="347" spans="1:37">
      <c r="A347" s="4">
        <v>45996</v>
      </c>
      <c r="B347" s="11">
        <f>StdO_Customers_Residential!B347+StdO_Customers_Small_Commercial!B347+StdO_Customers_Lighting!B347</f>
        <v>103336</v>
      </c>
      <c r="C347" s="11">
        <f>StdO_Customers_Residential!C347+StdO_Customers_Small_Commercial!C347+StdO_Customers_Lighting!C347</f>
        <v>99239.000000000015</v>
      </c>
      <c r="D347" s="11">
        <f>StdO_Customers_Residential!D347+StdO_Customers_Small_Commercial!D347+StdO_Customers_Lighting!D347</f>
        <v>97996</v>
      </c>
      <c r="E347" s="11">
        <f>StdO_Customers_Residential!E347+StdO_Customers_Small_Commercial!E347+StdO_Customers_Lighting!E347</f>
        <v>97683</v>
      </c>
      <c r="F347" s="11">
        <f>StdO_Customers_Residential!F347+StdO_Customers_Small_Commercial!F347+StdO_Customers_Lighting!F347</f>
        <v>101547</v>
      </c>
      <c r="G347" s="11">
        <f>StdO_Customers_Residential!G347+StdO_Customers_Small_Commercial!G347+StdO_Customers_Lighting!G347</f>
        <v>109233</v>
      </c>
      <c r="H347" s="11">
        <f>StdO_Customers_Residential!H347+StdO_Customers_Small_Commercial!H347+StdO_Customers_Lighting!H347</f>
        <v>126585.00000000001</v>
      </c>
      <c r="I347" s="11">
        <f>StdO_Customers_Residential!I347+StdO_Customers_Small_Commercial!I347+StdO_Customers_Lighting!I347</f>
        <v>131401</v>
      </c>
      <c r="J347" s="11">
        <f>StdO_Customers_Residential!J347+StdO_Customers_Small_Commercial!J347+StdO_Customers_Lighting!J347</f>
        <v>119152</v>
      </c>
      <c r="K347" s="11">
        <f>StdO_Customers_Residential!K347+StdO_Customers_Small_Commercial!K347+StdO_Customers_Lighting!K347</f>
        <v>106211</v>
      </c>
      <c r="L347" s="11">
        <f>StdO_Customers_Residential!L347+StdO_Customers_Small_Commercial!L347+StdO_Customers_Lighting!L347</f>
        <v>101405</v>
      </c>
      <c r="M347" s="11">
        <f>StdO_Customers_Residential!M347+StdO_Customers_Small_Commercial!M347+StdO_Customers_Lighting!M347</f>
        <v>98388</v>
      </c>
      <c r="N347" s="11">
        <f>StdO_Customers_Residential!N347+StdO_Customers_Small_Commercial!N347+StdO_Customers_Lighting!N347</f>
        <v>95809</v>
      </c>
      <c r="O347" s="11">
        <f>StdO_Customers_Residential!O347+StdO_Customers_Small_Commercial!O347+StdO_Customers_Lighting!O347</f>
        <v>91769</v>
      </c>
      <c r="P347" s="11">
        <f>StdO_Customers_Residential!P347+StdO_Customers_Small_Commercial!P347+StdO_Customers_Lighting!P347</f>
        <v>104916</v>
      </c>
      <c r="Q347" s="11">
        <f>StdO_Customers_Residential!Q347+StdO_Customers_Small_Commercial!Q347+StdO_Customers_Lighting!Q347</f>
        <v>123231</v>
      </c>
      <c r="R347" s="11">
        <f>StdO_Customers_Residential!R347+StdO_Customers_Small_Commercial!R347+StdO_Customers_Lighting!R347</f>
        <v>139752</v>
      </c>
      <c r="S347" s="11">
        <f>StdO_Customers_Residential!S347+StdO_Customers_Small_Commercial!S347+StdO_Customers_Lighting!S347</f>
        <v>150325</v>
      </c>
      <c r="T347" s="11">
        <f>StdO_Customers_Residential!T347+StdO_Customers_Small_Commercial!T347+StdO_Customers_Lighting!T347</f>
        <v>151937</v>
      </c>
      <c r="U347" s="11">
        <f>StdO_Customers_Residential!U347+StdO_Customers_Small_Commercial!U347+StdO_Customers_Lighting!U347</f>
        <v>148600</v>
      </c>
      <c r="V347" s="11">
        <f>StdO_Customers_Residential!V347+StdO_Customers_Small_Commercial!V347+StdO_Customers_Lighting!V347</f>
        <v>141433</v>
      </c>
      <c r="W347" s="11">
        <f>StdO_Customers_Residential!W347+StdO_Customers_Small_Commercial!W347+StdO_Customers_Lighting!W347</f>
        <v>132745</v>
      </c>
      <c r="X347" s="11">
        <f>StdO_Customers_Residential!X347+StdO_Customers_Small_Commercial!X347+StdO_Customers_Lighting!X347</f>
        <v>116764.99999999999</v>
      </c>
      <c r="Y347" s="11">
        <f>StdO_Customers_Residential!Y347+StdO_Customers_Small_Commercial!Y347+StdO_Customers_Lighting!Y347</f>
        <v>137299.86952110805</v>
      </c>
      <c r="Z347" s="11">
        <f>StdO_Customers_Residential!Z347+StdO_Customers_Small_Commercial!Z347+StdO_Customers_Lighting!Z347</f>
        <v>0</v>
      </c>
      <c r="AA347" s="2">
        <f>IFERROR(INDEX('Holiday Schedule'!$D$3:$D$24,MATCH(Total_StdO_Customers!A347,'Holiday Schedule'!$C$3:$C$24,0)),0)</f>
        <v>0</v>
      </c>
      <c r="AB347" s="2">
        <f t="shared" si="40"/>
        <v>6</v>
      </c>
      <c r="AC347" s="2">
        <f t="shared" si="41"/>
        <v>1953839</v>
      </c>
      <c r="AD347" s="5">
        <f t="shared" si="42"/>
        <v>872918.86952110799</v>
      </c>
      <c r="AE347" s="5">
        <f t="shared" si="43"/>
        <v>2826757.869521108</v>
      </c>
      <c r="AG347" s="2">
        <f t="shared" si="44"/>
        <v>12</v>
      </c>
      <c r="AH347" s="2">
        <f t="shared" si="45"/>
        <v>2025</v>
      </c>
      <c r="AJ347" s="5">
        <f t="shared" si="46"/>
        <v>151937</v>
      </c>
      <c r="AK347" s="2">
        <f t="shared" si="47"/>
        <v>19</v>
      </c>
    </row>
    <row r="348" spans="1:37">
      <c r="A348" s="4">
        <v>45997</v>
      </c>
      <c r="B348" s="11">
        <f>StdO_Customers_Residential!B348+StdO_Customers_Small_Commercial!B348+StdO_Customers_Lighting!B348</f>
        <v>103376</v>
      </c>
      <c r="C348" s="11">
        <f>StdO_Customers_Residential!C348+StdO_Customers_Small_Commercial!C348+StdO_Customers_Lighting!C348</f>
        <v>99856</v>
      </c>
      <c r="D348" s="11">
        <f>StdO_Customers_Residential!D348+StdO_Customers_Small_Commercial!D348+StdO_Customers_Lighting!D348</f>
        <v>97300</v>
      </c>
      <c r="E348" s="11">
        <f>StdO_Customers_Residential!E348+StdO_Customers_Small_Commercial!E348+StdO_Customers_Lighting!E348</f>
        <v>96640.999999999985</v>
      </c>
      <c r="F348" s="11">
        <f>StdO_Customers_Residential!F348+StdO_Customers_Small_Commercial!F348+StdO_Customers_Lighting!F348</f>
        <v>98228.000000000015</v>
      </c>
      <c r="G348" s="11">
        <f>StdO_Customers_Residential!G348+StdO_Customers_Small_Commercial!G348+StdO_Customers_Lighting!G348</f>
        <v>101504</v>
      </c>
      <c r="H348" s="11">
        <f>StdO_Customers_Residential!H348+StdO_Customers_Small_Commercial!H348+StdO_Customers_Lighting!H348</f>
        <v>110873</v>
      </c>
      <c r="I348" s="11">
        <f>StdO_Customers_Residential!I348+StdO_Customers_Small_Commercial!I348+StdO_Customers_Lighting!I348</f>
        <v>117728.00000000001</v>
      </c>
      <c r="J348" s="11">
        <f>StdO_Customers_Residential!J348+StdO_Customers_Small_Commercial!J348+StdO_Customers_Lighting!J348</f>
        <v>115627</v>
      </c>
      <c r="K348" s="11">
        <f>StdO_Customers_Residential!K348+StdO_Customers_Small_Commercial!K348+StdO_Customers_Lighting!K348</f>
        <v>115385</v>
      </c>
      <c r="L348" s="11">
        <f>StdO_Customers_Residential!L348+StdO_Customers_Small_Commercial!L348+StdO_Customers_Lighting!L348</f>
        <v>115556</v>
      </c>
      <c r="M348" s="11">
        <f>StdO_Customers_Residential!M348+StdO_Customers_Small_Commercial!M348+StdO_Customers_Lighting!M348</f>
        <v>116468</v>
      </c>
      <c r="N348" s="11">
        <f>StdO_Customers_Residential!N348+StdO_Customers_Small_Commercial!N348+StdO_Customers_Lighting!N348</f>
        <v>115528</v>
      </c>
      <c r="O348" s="11">
        <f>StdO_Customers_Residential!O348+StdO_Customers_Small_Commercial!O348+StdO_Customers_Lighting!O348</f>
        <v>112876</v>
      </c>
      <c r="P348" s="11">
        <f>StdO_Customers_Residential!P348+StdO_Customers_Small_Commercial!P348+StdO_Customers_Lighting!P348</f>
        <v>115119</v>
      </c>
      <c r="Q348" s="11">
        <f>StdO_Customers_Residential!Q348+StdO_Customers_Small_Commercial!Q348+StdO_Customers_Lighting!Q348</f>
        <v>121464</v>
      </c>
      <c r="R348" s="11">
        <f>StdO_Customers_Residential!R348+StdO_Customers_Small_Commercial!R348+StdO_Customers_Lighting!R348</f>
        <v>133016</v>
      </c>
      <c r="S348" s="11">
        <f>StdO_Customers_Residential!S348+StdO_Customers_Small_Commercial!S348+StdO_Customers_Lighting!S348</f>
        <v>140776</v>
      </c>
      <c r="T348" s="11">
        <f>StdO_Customers_Residential!T348+StdO_Customers_Small_Commercial!T348+StdO_Customers_Lighting!T348</f>
        <v>140769</v>
      </c>
      <c r="U348" s="11">
        <f>StdO_Customers_Residential!U348+StdO_Customers_Small_Commercial!U348+StdO_Customers_Lighting!U348</f>
        <v>136672</v>
      </c>
      <c r="V348" s="11">
        <f>StdO_Customers_Residential!V348+StdO_Customers_Small_Commercial!V348+StdO_Customers_Lighting!V348</f>
        <v>130269</v>
      </c>
      <c r="W348" s="11">
        <f>StdO_Customers_Residential!W348+StdO_Customers_Small_Commercial!W348+StdO_Customers_Lighting!W348</f>
        <v>120783.99999999999</v>
      </c>
      <c r="X348" s="11">
        <f>StdO_Customers_Residential!X348+StdO_Customers_Small_Commercial!X348+StdO_Customers_Lighting!X348</f>
        <v>104924</v>
      </c>
      <c r="Y348" s="11">
        <f>StdO_Customers_Residential!Y348+StdO_Customers_Small_Commercial!Y348+StdO_Customers_Lighting!Y348</f>
        <v>112329.06279063273</v>
      </c>
      <c r="Z348" s="11">
        <f>StdO_Customers_Residential!Z348+StdO_Customers_Small_Commercial!Z348+StdO_Customers_Lighting!Z348</f>
        <v>0</v>
      </c>
      <c r="AA348" s="2">
        <f>IFERROR(INDEX('Holiday Schedule'!$D$3:$D$24,MATCH(Total_StdO_Customers!A348,'Holiday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2773068.0627906327</v>
      </c>
      <c r="AE348" s="5">
        <f t="shared" si="43"/>
        <v>2773068.0627906327</v>
      </c>
      <c r="AG348" s="2">
        <f t="shared" si="44"/>
        <v>12</v>
      </c>
      <c r="AH348" s="2">
        <f t="shared" si="45"/>
        <v>2025</v>
      </c>
      <c r="AJ348" s="5">
        <f t="shared" si="46"/>
        <v>140776</v>
      </c>
      <c r="AK348" s="2">
        <f t="shared" si="47"/>
        <v>18</v>
      </c>
    </row>
    <row r="349" spans="1:37">
      <c r="A349" s="4">
        <v>45998</v>
      </c>
      <c r="B349" s="11">
        <f>StdO_Customers_Residential!B349+StdO_Customers_Small_Commercial!B349+StdO_Customers_Lighting!B349</f>
        <v>92308</v>
      </c>
      <c r="C349" s="11">
        <f>StdO_Customers_Residential!C349+StdO_Customers_Small_Commercial!C349+StdO_Customers_Lighting!C349</f>
        <v>88831.999999999985</v>
      </c>
      <c r="D349" s="11">
        <f>StdO_Customers_Residential!D349+StdO_Customers_Small_Commercial!D349+StdO_Customers_Lighting!D349</f>
        <v>86715</v>
      </c>
      <c r="E349" s="11">
        <f>StdO_Customers_Residential!E349+StdO_Customers_Small_Commercial!E349+StdO_Customers_Lighting!E349</f>
        <v>86811</v>
      </c>
      <c r="F349" s="11">
        <f>StdO_Customers_Residential!F349+StdO_Customers_Small_Commercial!F349+StdO_Customers_Lighting!F349</f>
        <v>88921</v>
      </c>
      <c r="G349" s="11">
        <f>StdO_Customers_Residential!G349+StdO_Customers_Small_Commercial!G349+StdO_Customers_Lighting!G349</f>
        <v>92716.000000000015</v>
      </c>
      <c r="H349" s="11">
        <f>StdO_Customers_Residential!H349+StdO_Customers_Small_Commercial!H349+StdO_Customers_Lighting!H349</f>
        <v>100731</v>
      </c>
      <c r="I349" s="11">
        <f>StdO_Customers_Residential!I349+StdO_Customers_Small_Commercial!I349+StdO_Customers_Lighting!I349</f>
        <v>108395.00000000001</v>
      </c>
      <c r="J349" s="11">
        <f>StdO_Customers_Residential!J349+StdO_Customers_Small_Commercial!J349+StdO_Customers_Lighting!J349</f>
        <v>106548</v>
      </c>
      <c r="K349" s="11">
        <f>StdO_Customers_Residential!K349+StdO_Customers_Small_Commercial!K349+StdO_Customers_Lighting!K349</f>
        <v>97176.999999999985</v>
      </c>
      <c r="L349" s="11">
        <f>StdO_Customers_Residential!L349+StdO_Customers_Small_Commercial!L349+StdO_Customers_Lighting!L349</f>
        <v>87530.999999999985</v>
      </c>
      <c r="M349" s="11">
        <f>StdO_Customers_Residential!M349+StdO_Customers_Small_Commercial!M349+StdO_Customers_Lighting!M349</f>
        <v>85771.999999999985</v>
      </c>
      <c r="N349" s="11">
        <f>StdO_Customers_Residential!N349+StdO_Customers_Small_Commercial!N349+StdO_Customers_Lighting!N349</f>
        <v>88539</v>
      </c>
      <c r="O349" s="11">
        <f>StdO_Customers_Residential!O349+StdO_Customers_Small_Commercial!O349+StdO_Customers_Lighting!O349</f>
        <v>97372</v>
      </c>
      <c r="P349" s="11">
        <f>StdO_Customers_Residential!P349+StdO_Customers_Small_Commercial!P349+StdO_Customers_Lighting!P349</f>
        <v>108211</v>
      </c>
      <c r="Q349" s="11">
        <f>StdO_Customers_Residential!Q349+StdO_Customers_Small_Commercial!Q349+StdO_Customers_Lighting!Q349</f>
        <v>120953</v>
      </c>
      <c r="R349" s="11">
        <f>StdO_Customers_Residential!R349+StdO_Customers_Small_Commercial!R349+StdO_Customers_Lighting!R349</f>
        <v>136564.00000000003</v>
      </c>
      <c r="S349" s="11">
        <f>StdO_Customers_Residential!S349+StdO_Customers_Small_Commercial!S349+StdO_Customers_Lighting!S349</f>
        <v>145687</v>
      </c>
      <c r="T349" s="11">
        <f>StdO_Customers_Residential!T349+StdO_Customers_Small_Commercial!T349+StdO_Customers_Lighting!T349</f>
        <v>144973</v>
      </c>
      <c r="U349" s="11">
        <f>StdO_Customers_Residential!U349+StdO_Customers_Small_Commercial!U349+StdO_Customers_Lighting!U349</f>
        <v>141057.00000000003</v>
      </c>
      <c r="V349" s="11">
        <f>StdO_Customers_Residential!V349+StdO_Customers_Small_Commercial!V349+StdO_Customers_Lighting!V349</f>
        <v>133459</v>
      </c>
      <c r="W349" s="11">
        <f>StdO_Customers_Residential!W349+StdO_Customers_Small_Commercial!W349+StdO_Customers_Lighting!W349</f>
        <v>122364</v>
      </c>
      <c r="X349" s="11">
        <f>StdO_Customers_Residential!X349+StdO_Customers_Small_Commercial!X349+StdO_Customers_Lighting!X349</f>
        <v>105610.99999999999</v>
      </c>
      <c r="Y349" s="11">
        <f>StdO_Customers_Residential!Y349+StdO_Customers_Small_Commercial!Y349+StdO_Customers_Lighting!Y349</f>
        <v>100330.43319999998</v>
      </c>
      <c r="Z349" s="11">
        <f>StdO_Customers_Residential!Z349+StdO_Customers_Small_Commercial!Z349+StdO_Customers_Lighting!Z349</f>
        <v>0</v>
      </c>
      <c r="AA349" s="2">
        <f>IFERROR(INDEX('Holiday Schedule'!$D$3:$D$24,MATCH(Total_StdO_Customers!A349,'Holiday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2567577.4331999999</v>
      </c>
      <c r="AE349" s="5">
        <f t="shared" si="43"/>
        <v>2567577.4331999999</v>
      </c>
      <c r="AG349" s="2">
        <f t="shared" si="44"/>
        <v>12</v>
      </c>
      <c r="AH349" s="2">
        <f t="shared" si="45"/>
        <v>2025</v>
      </c>
      <c r="AJ349" s="5">
        <f t="shared" si="46"/>
        <v>145687</v>
      </c>
      <c r="AK349" s="2">
        <f t="shared" si="47"/>
        <v>18</v>
      </c>
    </row>
    <row r="350" spans="1:37">
      <c r="A350" s="4">
        <v>45999</v>
      </c>
      <c r="B350" s="11">
        <f>StdO_Customers_Residential!B350+StdO_Customers_Small_Commercial!B350+StdO_Customers_Lighting!B350</f>
        <v>91693</v>
      </c>
      <c r="C350" s="11">
        <f>StdO_Customers_Residential!C350+StdO_Customers_Small_Commercial!C350+StdO_Customers_Lighting!C350</f>
        <v>88180</v>
      </c>
      <c r="D350" s="11">
        <f>StdO_Customers_Residential!D350+StdO_Customers_Small_Commercial!D350+StdO_Customers_Lighting!D350</f>
        <v>86515</v>
      </c>
      <c r="E350" s="11">
        <f>StdO_Customers_Residential!E350+StdO_Customers_Small_Commercial!E350+StdO_Customers_Lighting!E350</f>
        <v>86481.000000000015</v>
      </c>
      <c r="F350" s="11">
        <f>StdO_Customers_Residential!F350+StdO_Customers_Small_Commercial!F350+StdO_Customers_Lighting!F350</f>
        <v>90985</v>
      </c>
      <c r="G350" s="11">
        <f>StdO_Customers_Residential!G350+StdO_Customers_Small_Commercial!G350+StdO_Customers_Lighting!G350</f>
        <v>100197</v>
      </c>
      <c r="H350" s="11">
        <f>StdO_Customers_Residential!H350+StdO_Customers_Small_Commercial!H350+StdO_Customers_Lighting!H350</f>
        <v>115084</v>
      </c>
      <c r="I350" s="11">
        <f>StdO_Customers_Residential!I350+StdO_Customers_Small_Commercial!I350+StdO_Customers_Lighting!I350</f>
        <v>124508</v>
      </c>
      <c r="J350" s="11">
        <f>StdO_Customers_Residential!J350+StdO_Customers_Small_Commercial!J350+StdO_Customers_Lighting!J350</f>
        <v>125036</v>
      </c>
      <c r="K350" s="11">
        <f>StdO_Customers_Residential!K350+StdO_Customers_Small_Commercial!K350+StdO_Customers_Lighting!K350</f>
        <v>121765</v>
      </c>
      <c r="L350" s="11">
        <f>StdO_Customers_Residential!L350+StdO_Customers_Small_Commercial!L350+StdO_Customers_Lighting!L350</f>
        <v>118982.99999999997</v>
      </c>
      <c r="M350" s="11">
        <f>StdO_Customers_Residential!M350+StdO_Customers_Small_Commercial!M350+StdO_Customers_Lighting!M350</f>
        <v>116869</v>
      </c>
      <c r="N350" s="11">
        <f>StdO_Customers_Residential!N350+StdO_Customers_Small_Commercial!N350+StdO_Customers_Lighting!N350</f>
        <v>113264</v>
      </c>
      <c r="O350" s="11">
        <f>StdO_Customers_Residential!O350+StdO_Customers_Small_Commercial!O350+StdO_Customers_Lighting!O350</f>
        <v>110355</v>
      </c>
      <c r="P350" s="11">
        <f>StdO_Customers_Residential!P350+StdO_Customers_Small_Commercial!P350+StdO_Customers_Lighting!P350</f>
        <v>117051</v>
      </c>
      <c r="Q350" s="11">
        <f>StdO_Customers_Residential!Q350+StdO_Customers_Small_Commercial!Q350+StdO_Customers_Lighting!Q350</f>
        <v>127466.99999999999</v>
      </c>
      <c r="R350" s="11">
        <f>StdO_Customers_Residential!R350+StdO_Customers_Small_Commercial!R350+StdO_Customers_Lighting!R350</f>
        <v>144307.00000000003</v>
      </c>
      <c r="S350" s="11">
        <f>StdO_Customers_Residential!S350+StdO_Customers_Small_Commercial!S350+StdO_Customers_Lighting!S350</f>
        <v>156683</v>
      </c>
      <c r="T350" s="11">
        <f>StdO_Customers_Residential!T350+StdO_Customers_Small_Commercial!T350+StdO_Customers_Lighting!T350</f>
        <v>158523</v>
      </c>
      <c r="U350" s="11">
        <f>StdO_Customers_Residential!U350+StdO_Customers_Small_Commercial!U350+StdO_Customers_Lighting!U350</f>
        <v>154863</v>
      </c>
      <c r="V350" s="11">
        <f>StdO_Customers_Residential!V350+StdO_Customers_Small_Commercial!V350+StdO_Customers_Lighting!V350</f>
        <v>148411.00000000003</v>
      </c>
      <c r="W350" s="11">
        <f>StdO_Customers_Residential!W350+StdO_Customers_Small_Commercial!W350+StdO_Customers_Lighting!W350</f>
        <v>139319.00000000003</v>
      </c>
      <c r="X350" s="11">
        <f>StdO_Customers_Residential!X350+StdO_Customers_Small_Commercial!X350+StdO_Customers_Lighting!X350</f>
        <v>120944</v>
      </c>
      <c r="Y350" s="11">
        <f>StdO_Customers_Residential!Y350+StdO_Customers_Small_Commercial!Y350+StdO_Customers_Lighting!Y350</f>
        <v>116119.87882238736</v>
      </c>
      <c r="Z350" s="11">
        <f>StdO_Customers_Residential!Z350+StdO_Customers_Small_Commercial!Z350+StdO_Customers_Lighting!Z350</f>
        <v>0</v>
      </c>
      <c r="AA350" s="2">
        <f>IFERROR(INDEX('Holiday Schedule'!$D$3:$D$24,MATCH(Total_StdO_Customers!A350,'Holiday Schedule'!$C$3:$C$24,0)),0)</f>
        <v>0</v>
      </c>
      <c r="AB350" s="2">
        <f t="shared" si="40"/>
        <v>2</v>
      </c>
      <c r="AC350" s="2">
        <f t="shared" si="41"/>
        <v>2098348</v>
      </c>
      <c r="AD350" s="5">
        <f t="shared" si="42"/>
        <v>775254.8788223872</v>
      </c>
      <c r="AE350" s="5">
        <f t="shared" si="43"/>
        <v>2873602.8788223872</v>
      </c>
      <c r="AG350" s="2">
        <f t="shared" si="44"/>
        <v>12</v>
      </c>
      <c r="AH350" s="2">
        <f t="shared" si="45"/>
        <v>2025</v>
      </c>
      <c r="AJ350" s="5">
        <f t="shared" si="46"/>
        <v>158523</v>
      </c>
      <c r="AK350" s="2">
        <f t="shared" si="47"/>
        <v>19</v>
      </c>
    </row>
    <row r="351" spans="1:37">
      <c r="A351" s="4">
        <v>46000</v>
      </c>
      <c r="B351" s="11">
        <f>StdO_Customers_Residential!B351+StdO_Customers_Small_Commercial!B351+StdO_Customers_Lighting!B351</f>
        <v>102759.99999999999</v>
      </c>
      <c r="C351" s="11">
        <f>StdO_Customers_Residential!C351+StdO_Customers_Small_Commercial!C351+StdO_Customers_Lighting!C351</f>
        <v>99849</v>
      </c>
      <c r="D351" s="11">
        <f>StdO_Customers_Residential!D351+StdO_Customers_Small_Commercial!D351+StdO_Customers_Lighting!D351</f>
        <v>97316</v>
      </c>
      <c r="E351" s="11">
        <f>StdO_Customers_Residential!E351+StdO_Customers_Small_Commercial!E351+StdO_Customers_Lighting!E351</f>
        <v>96780</v>
      </c>
      <c r="F351" s="11">
        <f>StdO_Customers_Residential!F351+StdO_Customers_Small_Commercial!F351+StdO_Customers_Lighting!F351</f>
        <v>101399</v>
      </c>
      <c r="G351" s="11">
        <f>StdO_Customers_Residential!G351+StdO_Customers_Small_Commercial!G351+StdO_Customers_Lighting!G351</f>
        <v>110100</v>
      </c>
      <c r="H351" s="11">
        <f>StdO_Customers_Residential!H351+StdO_Customers_Small_Commercial!H351+StdO_Customers_Lighting!H351</f>
        <v>127025</v>
      </c>
      <c r="I351" s="11">
        <f>StdO_Customers_Residential!I351+StdO_Customers_Small_Commercial!I351+StdO_Customers_Lighting!I351</f>
        <v>134423</v>
      </c>
      <c r="J351" s="11">
        <f>StdO_Customers_Residential!J351+StdO_Customers_Small_Commercial!J351+StdO_Customers_Lighting!J351</f>
        <v>130184</v>
      </c>
      <c r="K351" s="11">
        <f>StdO_Customers_Residential!K351+StdO_Customers_Small_Commercial!K351+StdO_Customers_Lighting!K351</f>
        <v>121816</v>
      </c>
      <c r="L351" s="11">
        <f>StdO_Customers_Residential!L351+StdO_Customers_Small_Commercial!L351+StdO_Customers_Lighting!L351</f>
        <v>115479</v>
      </c>
      <c r="M351" s="11">
        <f>StdO_Customers_Residential!M351+StdO_Customers_Small_Commercial!M351+StdO_Customers_Lighting!M351</f>
        <v>111131</v>
      </c>
      <c r="N351" s="11">
        <f>StdO_Customers_Residential!N351+StdO_Customers_Small_Commercial!N351+StdO_Customers_Lighting!N351</f>
        <v>106567</v>
      </c>
      <c r="O351" s="11">
        <f>StdO_Customers_Residential!O351+StdO_Customers_Small_Commercial!O351+StdO_Customers_Lighting!O351</f>
        <v>103212</v>
      </c>
      <c r="P351" s="11">
        <f>StdO_Customers_Residential!P351+StdO_Customers_Small_Commercial!P351+StdO_Customers_Lighting!P351</f>
        <v>109333</v>
      </c>
      <c r="Q351" s="11">
        <f>StdO_Customers_Residential!Q351+StdO_Customers_Small_Commercial!Q351+StdO_Customers_Lighting!Q351</f>
        <v>121991</v>
      </c>
      <c r="R351" s="11">
        <f>StdO_Customers_Residential!R351+StdO_Customers_Small_Commercial!R351+StdO_Customers_Lighting!R351</f>
        <v>138699</v>
      </c>
      <c r="S351" s="11">
        <f>StdO_Customers_Residential!S351+StdO_Customers_Small_Commercial!S351+StdO_Customers_Lighting!S351</f>
        <v>149060</v>
      </c>
      <c r="T351" s="11">
        <f>StdO_Customers_Residential!T351+StdO_Customers_Small_Commercial!T351+StdO_Customers_Lighting!T351</f>
        <v>150177</v>
      </c>
      <c r="U351" s="11">
        <f>StdO_Customers_Residential!U351+StdO_Customers_Small_Commercial!U351+StdO_Customers_Lighting!U351</f>
        <v>148159</v>
      </c>
      <c r="V351" s="11">
        <f>StdO_Customers_Residential!V351+StdO_Customers_Small_Commercial!V351+StdO_Customers_Lighting!V351</f>
        <v>141131</v>
      </c>
      <c r="W351" s="11">
        <f>StdO_Customers_Residential!W351+StdO_Customers_Small_Commercial!W351+StdO_Customers_Lighting!W351</f>
        <v>129775.00000000001</v>
      </c>
      <c r="X351" s="11">
        <f>StdO_Customers_Residential!X351+StdO_Customers_Small_Commercial!X351+StdO_Customers_Lighting!X351</f>
        <v>109876</v>
      </c>
      <c r="Y351" s="11">
        <f>StdO_Customers_Residential!Y351+StdO_Customers_Small_Commercial!Y351+StdO_Customers_Lighting!Y351</f>
        <v>104013.20412674728</v>
      </c>
      <c r="Z351" s="11">
        <f>StdO_Customers_Residential!Z351+StdO_Customers_Small_Commercial!Z351+StdO_Customers_Lighting!Z351</f>
        <v>0</v>
      </c>
      <c r="AA351" s="2">
        <f>IFERROR(INDEX('Holiday Schedule'!$D$3:$D$24,MATCH(Total_StdO_Customers!A351,'Holiday Schedule'!$C$3:$C$24,0)),0)</f>
        <v>0</v>
      </c>
      <c r="AB351" s="2">
        <f t="shared" si="40"/>
        <v>3</v>
      </c>
      <c r="AC351" s="2">
        <f t="shared" si="41"/>
        <v>2021013</v>
      </c>
      <c r="AD351" s="5">
        <f t="shared" si="42"/>
        <v>839242.20412674733</v>
      </c>
      <c r="AE351" s="5">
        <f t="shared" si="43"/>
        <v>2860255.2041267473</v>
      </c>
      <c r="AG351" s="2">
        <f t="shared" si="44"/>
        <v>12</v>
      </c>
      <c r="AH351" s="2">
        <f t="shared" si="45"/>
        <v>2025</v>
      </c>
      <c r="AJ351" s="5">
        <f t="shared" si="46"/>
        <v>150177</v>
      </c>
      <c r="AK351" s="2">
        <f t="shared" si="47"/>
        <v>19</v>
      </c>
    </row>
    <row r="352" spans="1:37">
      <c r="A352" s="4">
        <v>46001</v>
      </c>
      <c r="B352" s="11">
        <f>StdO_Customers_Residential!B352+StdO_Customers_Small_Commercial!B352+StdO_Customers_Lighting!B352</f>
        <v>100713</v>
      </c>
      <c r="C352" s="11">
        <f>StdO_Customers_Residential!C352+StdO_Customers_Small_Commercial!C352+StdO_Customers_Lighting!C352</f>
        <v>95065</v>
      </c>
      <c r="D352" s="11">
        <f>StdO_Customers_Residential!D352+StdO_Customers_Small_Commercial!D352+StdO_Customers_Lighting!D352</f>
        <v>92379</v>
      </c>
      <c r="E352" s="11">
        <f>StdO_Customers_Residential!E352+StdO_Customers_Small_Commercial!E352+StdO_Customers_Lighting!E352</f>
        <v>91989</v>
      </c>
      <c r="F352" s="11">
        <f>StdO_Customers_Residential!F352+StdO_Customers_Small_Commercial!F352+StdO_Customers_Lighting!F352</f>
        <v>94977</v>
      </c>
      <c r="G352" s="11">
        <f>StdO_Customers_Residential!G352+StdO_Customers_Small_Commercial!G352+StdO_Customers_Lighting!G352</f>
        <v>101988</v>
      </c>
      <c r="H352" s="11">
        <f>StdO_Customers_Residential!H352+StdO_Customers_Small_Commercial!H352+StdO_Customers_Lighting!H352</f>
        <v>116464</v>
      </c>
      <c r="I352" s="11">
        <f>StdO_Customers_Residential!I352+StdO_Customers_Small_Commercial!I352+StdO_Customers_Lighting!I352</f>
        <v>123839</v>
      </c>
      <c r="J352" s="11">
        <f>StdO_Customers_Residential!J352+StdO_Customers_Small_Commercial!J352+StdO_Customers_Lighting!J352</f>
        <v>124827</v>
      </c>
      <c r="K352" s="11">
        <f>StdO_Customers_Residential!K352+StdO_Customers_Small_Commercial!K352+StdO_Customers_Lighting!K352</f>
        <v>120849</v>
      </c>
      <c r="L352" s="11">
        <f>StdO_Customers_Residential!L352+StdO_Customers_Small_Commercial!L352+StdO_Customers_Lighting!L352</f>
        <v>113634.99999999999</v>
      </c>
      <c r="M352" s="11">
        <f>StdO_Customers_Residential!M352+StdO_Customers_Small_Commercial!M352+StdO_Customers_Lighting!M352</f>
        <v>110863</v>
      </c>
      <c r="N352" s="11">
        <f>StdO_Customers_Residential!N352+StdO_Customers_Small_Commercial!N352+StdO_Customers_Lighting!N352</f>
        <v>111637</v>
      </c>
      <c r="O352" s="11">
        <f>StdO_Customers_Residential!O352+StdO_Customers_Small_Commercial!O352+StdO_Customers_Lighting!O352</f>
        <v>112380</v>
      </c>
      <c r="P352" s="11">
        <f>StdO_Customers_Residential!P352+StdO_Customers_Small_Commercial!P352+StdO_Customers_Lighting!P352</f>
        <v>116288</v>
      </c>
      <c r="Q352" s="11">
        <f>StdO_Customers_Residential!Q352+StdO_Customers_Small_Commercial!Q352+StdO_Customers_Lighting!Q352</f>
        <v>122333</v>
      </c>
      <c r="R352" s="11">
        <f>StdO_Customers_Residential!R352+StdO_Customers_Small_Commercial!R352+StdO_Customers_Lighting!R352</f>
        <v>134289</v>
      </c>
      <c r="S352" s="11">
        <f>StdO_Customers_Residential!S352+StdO_Customers_Small_Commercial!S352+StdO_Customers_Lighting!S352</f>
        <v>143284</v>
      </c>
      <c r="T352" s="11">
        <f>StdO_Customers_Residential!T352+StdO_Customers_Small_Commercial!T352+StdO_Customers_Lighting!T352</f>
        <v>142299</v>
      </c>
      <c r="U352" s="11">
        <f>StdO_Customers_Residential!U352+StdO_Customers_Small_Commercial!U352+StdO_Customers_Lighting!U352</f>
        <v>135808</v>
      </c>
      <c r="V352" s="11">
        <f>StdO_Customers_Residential!V352+StdO_Customers_Small_Commercial!V352+StdO_Customers_Lighting!V352</f>
        <v>125791</v>
      </c>
      <c r="W352" s="11">
        <f>StdO_Customers_Residential!W352+StdO_Customers_Small_Commercial!W352+StdO_Customers_Lighting!W352</f>
        <v>114439</v>
      </c>
      <c r="X352" s="11">
        <f>StdO_Customers_Residential!X352+StdO_Customers_Small_Commercial!X352+StdO_Customers_Lighting!X352</f>
        <v>96551</v>
      </c>
      <c r="Y352" s="11">
        <f>StdO_Customers_Residential!Y352+StdO_Customers_Small_Commercial!Y352+StdO_Customers_Lighting!Y352</f>
        <v>98268.182863392431</v>
      </c>
      <c r="Z352" s="11">
        <f>StdO_Customers_Residential!Z352+StdO_Customers_Small_Commercial!Z352+StdO_Customers_Lighting!Z352</f>
        <v>0</v>
      </c>
      <c r="AA352" s="2">
        <f>IFERROR(INDEX('Holiday Schedule'!$D$3:$D$24,MATCH(Total_StdO_Customers!A352,'Holiday Schedule'!$C$3:$C$24,0)),0)</f>
        <v>0</v>
      </c>
      <c r="AB352" s="2">
        <f t="shared" si="40"/>
        <v>4</v>
      </c>
      <c r="AC352" s="2">
        <f t="shared" si="41"/>
        <v>1949112</v>
      </c>
      <c r="AD352" s="5">
        <f t="shared" si="42"/>
        <v>791843.1828633924</v>
      </c>
      <c r="AE352" s="5">
        <f t="shared" si="43"/>
        <v>2740955.1828633924</v>
      </c>
      <c r="AG352" s="2">
        <f t="shared" si="44"/>
        <v>12</v>
      </c>
      <c r="AH352" s="2">
        <f t="shared" si="45"/>
        <v>2025</v>
      </c>
      <c r="AJ352" s="5">
        <f t="shared" si="46"/>
        <v>143284</v>
      </c>
      <c r="AK352" s="2">
        <f t="shared" si="47"/>
        <v>18</v>
      </c>
    </row>
    <row r="353" spans="1:37">
      <c r="A353" s="4">
        <v>46002</v>
      </c>
      <c r="B353" s="11">
        <f>StdO_Customers_Residential!B353+StdO_Customers_Small_Commercial!B353+StdO_Customers_Lighting!B353</f>
        <v>83023</v>
      </c>
      <c r="C353" s="11">
        <f>StdO_Customers_Residential!C353+StdO_Customers_Small_Commercial!C353+StdO_Customers_Lighting!C353</f>
        <v>79389.000000000015</v>
      </c>
      <c r="D353" s="11">
        <f>StdO_Customers_Residential!D353+StdO_Customers_Small_Commercial!D353+StdO_Customers_Lighting!D353</f>
        <v>77303</v>
      </c>
      <c r="E353" s="11">
        <f>StdO_Customers_Residential!E353+StdO_Customers_Small_Commercial!E353+StdO_Customers_Lighting!E353</f>
        <v>77390.999999999985</v>
      </c>
      <c r="F353" s="11">
        <f>StdO_Customers_Residential!F353+StdO_Customers_Small_Commercial!F353+StdO_Customers_Lighting!F353</f>
        <v>80866.999999999985</v>
      </c>
      <c r="G353" s="11">
        <f>StdO_Customers_Residential!G353+StdO_Customers_Small_Commercial!G353+StdO_Customers_Lighting!G353</f>
        <v>88469.000000000015</v>
      </c>
      <c r="H353" s="11">
        <f>StdO_Customers_Residential!H353+StdO_Customers_Small_Commercial!H353+StdO_Customers_Lighting!H353</f>
        <v>102913.00000000001</v>
      </c>
      <c r="I353" s="11">
        <f>StdO_Customers_Residential!I353+StdO_Customers_Small_Commercial!I353+StdO_Customers_Lighting!I353</f>
        <v>110833</v>
      </c>
      <c r="J353" s="11">
        <f>StdO_Customers_Residential!J353+StdO_Customers_Small_Commercial!J353+StdO_Customers_Lighting!J353</f>
        <v>110355</v>
      </c>
      <c r="K353" s="11">
        <f>StdO_Customers_Residential!K353+StdO_Customers_Small_Commercial!K353+StdO_Customers_Lighting!K353</f>
        <v>105747</v>
      </c>
      <c r="L353" s="11">
        <f>StdO_Customers_Residential!L353+StdO_Customers_Small_Commercial!L353+StdO_Customers_Lighting!L353</f>
        <v>99891</v>
      </c>
      <c r="M353" s="11">
        <f>StdO_Customers_Residential!M353+StdO_Customers_Small_Commercial!M353+StdO_Customers_Lighting!M353</f>
        <v>91323.000000000015</v>
      </c>
      <c r="N353" s="11">
        <f>StdO_Customers_Residential!N353+StdO_Customers_Small_Commercial!N353+StdO_Customers_Lighting!N353</f>
        <v>91032</v>
      </c>
      <c r="O353" s="11">
        <f>StdO_Customers_Residential!O353+StdO_Customers_Small_Commercial!O353+StdO_Customers_Lighting!O353</f>
        <v>93781</v>
      </c>
      <c r="P353" s="11">
        <f>StdO_Customers_Residential!P353+StdO_Customers_Small_Commercial!P353+StdO_Customers_Lighting!P353</f>
        <v>103622.99999999999</v>
      </c>
      <c r="Q353" s="11">
        <f>StdO_Customers_Residential!Q353+StdO_Customers_Small_Commercial!Q353+StdO_Customers_Lighting!Q353</f>
        <v>116392</v>
      </c>
      <c r="R353" s="11">
        <f>StdO_Customers_Residential!R353+StdO_Customers_Small_Commercial!R353+StdO_Customers_Lighting!R353</f>
        <v>130673</v>
      </c>
      <c r="S353" s="11">
        <f>StdO_Customers_Residential!S353+StdO_Customers_Small_Commercial!S353+StdO_Customers_Lighting!S353</f>
        <v>140680</v>
      </c>
      <c r="T353" s="11">
        <f>StdO_Customers_Residential!T353+StdO_Customers_Small_Commercial!T353+StdO_Customers_Lighting!T353</f>
        <v>142941.00000000003</v>
      </c>
      <c r="U353" s="11">
        <f>StdO_Customers_Residential!U353+StdO_Customers_Small_Commercial!U353+StdO_Customers_Lighting!U353</f>
        <v>141509</v>
      </c>
      <c r="V353" s="11">
        <f>StdO_Customers_Residential!V353+StdO_Customers_Small_Commercial!V353+StdO_Customers_Lighting!V353</f>
        <v>136959</v>
      </c>
      <c r="W353" s="11">
        <f>StdO_Customers_Residential!W353+StdO_Customers_Small_Commercial!W353+StdO_Customers_Lighting!W353</f>
        <v>128478.99999999997</v>
      </c>
      <c r="X353" s="11">
        <f>StdO_Customers_Residential!X353+StdO_Customers_Small_Commercial!X353+StdO_Customers_Lighting!X353</f>
        <v>111357</v>
      </c>
      <c r="Y353" s="11">
        <f>StdO_Customers_Residential!Y353+StdO_Customers_Small_Commercial!Y353+StdO_Customers_Lighting!Y353</f>
        <v>106725.6721267277</v>
      </c>
      <c r="Z353" s="11">
        <f>StdO_Customers_Residential!Z353+StdO_Customers_Small_Commercial!Z353+StdO_Customers_Lighting!Z353</f>
        <v>0</v>
      </c>
      <c r="AA353" s="2">
        <f>IFERROR(INDEX('Holiday Schedule'!$D$3:$D$24,MATCH(Total_StdO_Customers!A353,'Holiday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2551655.6721267276</v>
      </c>
      <c r="AE353" s="5">
        <f t="shared" si="43"/>
        <v>2551655.6721267276</v>
      </c>
      <c r="AG353" s="2">
        <f t="shared" si="44"/>
        <v>12</v>
      </c>
      <c r="AH353" s="2">
        <f t="shared" si="45"/>
        <v>2025</v>
      </c>
      <c r="AJ353" s="5">
        <f t="shared" si="46"/>
        <v>142941.00000000003</v>
      </c>
      <c r="AK353" s="2">
        <f t="shared" si="47"/>
        <v>19</v>
      </c>
    </row>
    <row r="354" spans="1:37">
      <c r="A354" s="4">
        <v>46003</v>
      </c>
      <c r="B354" s="11">
        <f>StdO_Customers_Residential!B354+StdO_Customers_Small_Commercial!B354+StdO_Customers_Lighting!B354</f>
        <v>98513</v>
      </c>
      <c r="C354" s="11">
        <f>StdO_Customers_Residential!C354+StdO_Customers_Small_Commercial!C354+StdO_Customers_Lighting!C354</f>
        <v>94935</v>
      </c>
      <c r="D354" s="11">
        <f>StdO_Customers_Residential!D354+StdO_Customers_Small_Commercial!D354+StdO_Customers_Lighting!D354</f>
        <v>92785</v>
      </c>
      <c r="E354" s="11">
        <f>StdO_Customers_Residential!E354+StdO_Customers_Small_Commercial!E354+StdO_Customers_Lighting!E354</f>
        <v>92499</v>
      </c>
      <c r="F354" s="11">
        <f>StdO_Customers_Residential!F354+StdO_Customers_Small_Commercial!F354+StdO_Customers_Lighting!F354</f>
        <v>96152</v>
      </c>
      <c r="G354" s="11">
        <f>StdO_Customers_Residential!G354+StdO_Customers_Small_Commercial!G354+StdO_Customers_Lighting!G354</f>
        <v>103476</v>
      </c>
      <c r="H354" s="11">
        <f>StdO_Customers_Residential!H354+StdO_Customers_Small_Commercial!H354+StdO_Customers_Lighting!H354</f>
        <v>119042.99999999999</v>
      </c>
      <c r="I354" s="11">
        <f>StdO_Customers_Residential!I354+StdO_Customers_Small_Commercial!I354+StdO_Customers_Lighting!I354</f>
        <v>125320</v>
      </c>
      <c r="J354" s="11">
        <f>StdO_Customers_Residential!J354+StdO_Customers_Small_Commercial!J354+StdO_Customers_Lighting!J354</f>
        <v>114451</v>
      </c>
      <c r="K354" s="11">
        <f>StdO_Customers_Residential!K354+StdO_Customers_Small_Commercial!K354+StdO_Customers_Lighting!K354</f>
        <v>99547</v>
      </c>
      <c r="L354" s="11">
        <f>StdO_Customers_Residential!L354+StdO_Customers_Small_Commercial!L354+StdO_Customers_Lighting!L354</f>
        <v>90027</v>
      </c>
      <c r="M354" s="11">
        <f>StdO_Customers_Residential!M354+StdO_Customers_Small_Commercial!M354+StdO_Customers_Lighting!M354</f>
        <v>86781</v>
      </c>
      <c r="N354" s="11">
        <f>StdO_Customers_Residential!N354+StdO_Customers_Small_Commercial!N354+StdO_Customers_Lighting!N354</f>
        <v>89356</v>
      </c>
      <c r="O354" s="11">
        <f>StdO_Customers_Residential!O354+StdO_Customers_Small_Commercial!O354+StdO_Customers_Lighting!O354</f>
        <v>94723</v>
      </c>
      <c r="P354" s="11">
        <f>StdO_Customers_Residential!P354+StdO_Customers_Small_Commercial!P354+StdO_Customers_Lighting!P354</f>
        <v>106489</v>
      </c>
      <c r="Q354" s="11">
        <f>StdO_Customers_Residential!Q354+StdO_Customers_Small_Commercial!Q354+StdO_Customers_Lighting!Q354</f>
        <v>121195</v>
      </c>
      <c r="R354" s="11">
        <f>StdO_Customers_Residential!R354+StdO_Customers_Small_Commercial!R354+StdO_Customers_Lighting!R354</f>
        <v>136668</v>
      </c>
      <c r="S354" s="11">
        <f>StdO_Customers_Residential!S354+StdO_Customers_Small_Commercial!S354+StdO_Customers_Lighting!S354</f>
        <v>144867.00000000003</v>
      </c>
      <c r="T354" s="11">
        <f>StdO_Customers_Residential!T354+StdO_Customers_Small_Commercial!T354+StdO_Customers_Lighting!T354</f>
        <v>145031</v>
      </c>
      <c r="U354" s="11">
        <f>StdO_Customers_Residential!U354+StdO_Customers_Small_Commercial!U354+StdO_Customers_Lighting!U354</f>
        <v>141716.99999999997</v>
      </c>
      <c r="V354" s="11">
        <f>StdO_Customers_Residential!V354+StdO_Customers_Small_Commercial!V354+StdO_Customers_Lighting!V354</f>
        <v>135640</v>
      </c>
      <c r="W354" s="11">
        <f>StdO_Customers_Residential!W354+StdO_Customers_Small_Commercial!W354+StdO_Customers_Lighting!W354</f>
        <v>126869</v>
      </c>
      <c r="X354" s="11">
        <f>StdO_Customers_Residential!X354+StdO_Customers_Small_Commercial!X354+StdO_Customers_Lighting!X354</f>
        <v>110905.00000000001</v>
      </c>
      <c r="Y354" s="11">
        <f>StdO_Customers_Residential!Y354+StdO_Customers_Small_Commercial!Y354+StdO_Customers_Lighting!Y354</f>
        <v>109953.33639999997</v>
      </c>
      <c r="Z354" s="11">
        <f>StdO_Customers_Residential!Z354+StdO_Customers_Small_Commercial!Z354+StdO_Customers_Lighting!Z354</f>
        <v>0</v>
      </c>
      <c r="AA354" s="2">
        <f>IFERROR(INDEX('Holiday Schedule'!$D$3:$D$24,MATCH(Total_StdO_Customers!A354,'Holiday Schedule'!$C$3:$C$24,0)),0)</f>
        <v>0</v>
      </c>
      <c r="AB354" s="2">
        <f t="shared" si="40"/>
        <v>6</v>
      </c>
      <c r="AC354" s="2">
        <f t="shared" si="41"/>
        <v>1869586</v>
      </c>
      <c r="AD354" s="5">
        <f t="shared" si="42"/>
        <v>807356.33639999991</v>
      </c>
      <c r="AE354" s="5">
        <f t="shared" si="43"/>
        <v>2676942.3363999999</v>
      </c>
      <c r="AG354" s="2">
        <f t="shared" si="44"/>
        <v>12</v>
      </c>
      <c r="AH354" s="2">
        <f t="shared" si="45"/>
        <v>2025</v>
      </c>
      <c r="AJ354" s="5">
        <f t="shared" si="46"/>
        <v>145031</v>
      </c>
      <c r="AK354" s="2">
        <f t="shared" si="47"/>
        <v>19</v>
      </c>
    </row>
    <row r="355" spans="1:37">
      <c r="A355" s="4">
        <v>46004</v>
      </c>
      <c r="B355" s="11">
        <f>StdO_Customers_Residential!B355+StdO_Customers_Small_Commercial!B355+StdO_Customers_Lighting!B355</f>
        <v>97140</v>
      </c>
      <c r="C355" s="11">
        <f>StdO_Customers_Residential!C355+StdO_Customers_Small_Commercial!C355+StdO_Customers_Lighting!C355</f>
        <v>93300</v>
      </c>
      <c r="D355" s="11">
        <f>StdO_Customers_Residential!D355+StdO_Customers_Small_Commercial!D355+StdO_Customers_Lighting!D355</f>
        <v>91939</v>
      </c>
      <c r="E355" s="11">
        <f>StdO_Customers_Residential!E355+StdO_Customers_Small_Commercial!E355+StdO_Customers_Lighting!E355</f>
        <v>90683.000000000015</v>
      </c>
      <c r="F355" s="11">
        <f>StdO_Customers_Residential!F355+StdO_Customers_Small_Commercial!F355+StdO_Customers_Lighting!F355</f>
        <v>93699</v>
      </c>
      <c r="G355" s="11">
        <f>StdO_Customers_Residential!G355+StdO_Customers_Small_Commercial!G355+StdO_Customers_Lighting!G355</f>
        <v>98584</v>
      </c>
      <c r="H355" s="11">
        <f>StdO_Customers_Residential!H355+StdO_Customers_Small_Commercial!H355+StdO_Customers_Lighting!H355</f>
        <v>108283</v>
      </c>
      <c r="I355" s="11">
        <f>StdO_Customers_Residential!I355+StdO_Customers_Small_Commercial!I355+StdO_Customers_Lighting!I355</f>
        <v>114473</v>
      </c>
      <c r="J355" s="11">
        <f>StdO_Customers_Residential!J355+StdO_Customers_Small_Commercial!J355+StdO_Customers_Lighting!J355</f>
        <v>104843</v>
      </c>
      <c r="K355" s="11">
        <f>StdO_Customers_Residential!K355+StdO_Customers_Small_Commercial!K355+StdO_Customers_Lighting!K355</f>
        <v>95092</v>
      </c>
      <c r="L355" s="11">
        <f>StdO_Customers_Residential!L355+StdO_Customers_Small_Commercial!L355+StdO_Customers_Lighting!L355</f>
        <v>95831</v>
      </c>
      <c r="M355" s="11">
        <f>StdO_Customers_Residential!M355+StdO_Customers_Small_Commercial!M355+StdO_Customers_Lighting!M355</f>
        <v>98840</v>
      </c>
      <c r="N355" s="11">
        <f>StdO_Customers_Residential!N355+StdO_Customers_Small_Commercial!N355+StdO_Customers_Lighting!N355</f>
        <v>98721</v>
      </c>
      <c r="O355" s="11">
        <f>StdO_Customers_Residential!O355+StdO_Customers_Small_Commercial!O355+StdO_Customers_Lighting!O355</f>
        <v>97805</v>
      </c>
      <c r="P355" s="11">
        <f>StdO_Customers_Residential!P355+StdO_Customers_Small_Commercial!P355+StdO_Customers_Lighting!P355</f>
        <v>105649</v>
      </c>
      <c r="Q355" s="11">
        <f>StdO_Customers_Residential!Q355+StdO_Customers_Small_Commercial!Q355+StdO_Customers_Lighting!Q355</f>
        <v>115992</v>
      </c>
      <c r="R355" s="11">
        <f>StdO_Customers_Residential!R355+StdO_Customers_Small_Commercial!R355+StdO_Customers_Lighting!R355</f>
        <v>130327</v>
      </c>
      <c r="S355" s="11">
        <f>StdO_Customers_Residential!S355+StdO_Customers_Small_Commercial!S355+StdO_Customers_Lighting!S355</f>
        <v>137999</v>
      </c>
      <c r="T355" s="11">
        <f>StdO_Customers_Residential!T355+StdO_Customers_Small_Commercial!T355+StdO_Customers_Lighting!T355</f>
        <v>137596</v>
      </c>
      <c r="U355" s="11">
        <f>StdO_Customers_Residential!U355+StdO_Customers_Small_Commercial!U355+StdO_Customers_Lighting!U355</f>
        <v>134204</v>
      </c>
      <c r="V355" s="11">
        <f>StdO_Customers_Residential!V355+StdO_Customers_Small_Commercial!V355+StdO_Customers_Lighting!V355</f>
        <v>127926.99999999999</v>
      </c>
      <c r="W355" s="11">
        <f>StdO_Customers_Residential!W355+StdO_Customers_Small_Commercial!W355+StdO_Customers_Lighting!W355</f>
        <v>120633</v>
      </c>
      <c r="X355" s="11">
        <f>StdO_Customers_Residential!X355+StdO_Customers_Small_Commercial!X355+StdO_Customers_Lighting!X355</f>
        <v>105163</v>
      </c>
      <c r="Y355" s="11">
        <f>StdO_Customers_Residential!Y355+StdO_Customers_Small_Commercial!Y355+StdO_Customers_Lighting!Y355</f>
        <v>106055.5208</v>
      </c>
      <c r="Z355" s="11">
        <f>StdO_Customers_Residential!Z355+StdO_Customers_Small_Commercial!Z355+StdO_Customers_Lighting!Z355</f>
        <v>0</v>
      </c>
      <c r="AA355" s="2">
        <f>IFERROR(INDEX('Holiday Schedule'!$D$3:$D$24,MATCH(Total_StdO_Customers!A355,'Holiday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2600778.5208000001</v>
      </c>
      <c r="AE355" s="5">
        <f t="shared" si="43"/>
        <v>2600778.5208000001</v>
      </c>
      <c r="AG355" s="2">
        <f t="shared" si="44"/>
        <v>12</v>
      </c>
      <c r="AH355" s="2">
        <f t="shared" si="45"/>
        <v>2025</v>
      </c>
      <c r="AJ355" s="5">
        <f t="shared" si="46"/>
        <v>137999</v>
      </c>
      <c r="AK355" s="2">
        <f t="shared" si="47"/>
        <v>18</v>
      </c>
    </row>
    <row r="356" spans="1:37">
      <c r="A356" s="4">
        <v>46005</v>
      </c>
      <c r="B356" s="11">
        <f>StdO_Customers_Residential!B356+StdO_Customers_Small_Commercial!B356+StdO_Customers_Lighting!B356</f>
        <v>92349</v>
      </c>
      <c r="C356" s="11">
        <f>StdO_Customers_Residential!C356+StdO_Customers_Small_Commercial!C356+StdO_Customers_Lighting!C356</f>
        <v>89067</v>
      </c>
      <c r="D356" s="11">
        <f>StdO_Customers_Residential!D356+StdO_Customers_Small_Commercial!D356+StdO_Customers_Lighting!D356</f>
        <v>86780</v>
      </c>
      <c r="E356" s="11">
        <f>StdO_Customers_Residential!E356+StdO_Customers_Small_Commercial!E356+StdO_Customers_Lighting!E356</f>
        <v>85673</v>
      </c>
      <c r="F356" s="11">
        <f>StdO_Customers_Residential!F356+StdO_Customers_Small_Commercial!F356+StdO_Customers_Lighting!F356</f>
        <v>87328</v>
      </c>
      <c r="G356" s="11">
        <f>StdO_Customers_Residential!G356+StdO_Customers_Small_Commercial!G356+StdO_Customers_Lighting!G356</f>
        <v>91080</v>
      </c>
      <c r="H356" s="11">
        <f>StdO_Customers_Residential!H356+StdO_Customers_Small_Commercial!H356+StdO_Customers_Lighting!H356</f>
        <v>99168</v>
      </c>
      <c r="I356" s="11">
        <f>StdO_Customers_Residential!I356+StdO_Customers_Small_Commercial!I356+StdO_Customers_Lighting!I356</f>
        <v>108397</v>
      </c>
      <c r="J356" s="11">
        <f>StdO_Customers_Residential!J356+StdO_Customers_Small_Commercial!J356+StdO_Customers_Lighting!J356</f>
        <v>114353.00000000001</v>
      </c>
      <c r="K356" s="11">
        <f>StdO_Customers_Residential!K356+StdO_Customers_Small_Commercial!K356+StdO_Customers_Lighting!K356</f>
        <v>114711</v>
      </c>
      <c r="L356" s="11">
        <f>StdO_Customers_Residential!L356+StdO_Customers_Small_Commercial!L356+StdO_Customers_Lighting!L356</f>
        <v>107988</v>
      </c>
      <c r="M356" s="11">
        <f>StdO_Customers_Residential!M356+StdO_Customers_Small_Commercial!M356+StdO_Customers_Lighting!M356</f>
        <v>102848</v>
      </c>
      <c r="N356" s="11">
        <f>StdO_Customers_Residential!N356+StdO_Customers_Small_Commercial!N356+StdO_Customers_Lighting!N356</f>
        <v>104924</v>
      </c>
      <c r="O356" s="11">
        <f>StdO_Customers_Residential!O356+StdO_Customers_Small_Commercial!O356+StdO_Customers_Lighting!O356</f>
        <v>105548</v>
      </c>
      <c r="P356" s="11">
        <f>StdO_Customers_Residential!P356+StdO_Customers_Small_Commercial!P356+StdO_Customers_Lighting!P356</f>
        <v>111788</v>
      </c>
      <c r="Q356" s="11">
        <f>StdO_Customers_Residential!Q356+StdO_Customers_Small_Commercial!Q356+StdO_Customers_Lighting!Q356</f>
        <v>121893</v>
      </c>
      <c r="R356" s="11">
        <f>StdO_Customers_Residential!R356+StdO_Customers_Small_Commercial!R356+StdO_Customers_Lighting!R356</f>
        <v>138679</v>
      </c>
      <c r="S356" s="11">
        <f>StdO_Customers_Residential!S356+StdO_Customers_Small_Commercial!S356+StdO_Customers_Lighting!S356</f>
        <v>146988</v>
      </c>
      <c r="T356" s="11">
        <f>StdO_Customers_Residential!T356+StdO_Customers_Small_Commercial!T356+StdO_Customers_Lighting!T356</f>
        <v>147272</v>
      </c>
      <c r="U356" s="11">
        <f>StdO_Customers_Residential!U356+StdO_Customers_Small_Commercial!U356+StdO_Customers_Lighting!U356</f>
        <v>143536</v>
      </c>
      <c r="V356" s="11">
        <f>StdO_Customers_Residential!V356+StdO_Customers_Small_Commercial!V356+StdO_Customers_Lighting!V356</f>
        <v>136960</v>
      </c>
      <c r="W356" s="11">
        <f>StdO_Customers_Residential!W356+StdO_Customers_Small_Commercial!W356+StdO_Customers_Lighting!W356</f>
        <v>127247.99999999999</v>
      </c>
      <c r="X356" s="11">
        <f>StdO_Customers_Residential!X356+StdO_Customers_Small_Commercial!X356+StdO_Customers_Lighting!X356</f>
        <v>111408</v>
      </c>
      <c r="Y356" s="11">
        <f>StdO_Customers_Residential!Y356+StdO_Customers_Small_Commercial!Y356+StdO_Customers_Lighting!Y356</f>
        <v>100492.97879999998</v>
      </c>
      <c r="Z356" s="11">
        <f>StdO_Customers_Residential!Z356+StdO_Customers_Small_Commercial!Z356+StdO_Customers_Lighting!Z356</f>
        <v>0</v>
      </c>
      <c r="AA356" s="2">
        <f>IFERROR(INDEX('Holiday Schedule'!$D$3:$D$24,MATCH(Total_StdO_Customers!A356,'Holiday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2676478.9788000002</v>
      </c>
      <c r="AE356" s="5">
        <f t="shared" si="43"/>
        <v>2676478.9788000002</v>
      </c>
      <c r="AG356" s="2">
        <f t="shared" si="44"/>
        <v>12</v>
      </c>
      <c r="AH356" s="2">
        <f t="shared" si="45"/>
        <v>2025</v>
      </c>
      <c r="AJ356" s="5">
        <f t="shared" si="46"/>
        <v>147272</v>
      </c>
      <c r="AK356" s="2">
        <f t="shared" si="47"/>
        <v>19</v>
      </c>
    </row>
    <row r="357" spans="1:37">
      <c r="A357" s="4">
        <v>46006</v>
      </c>
      <c r="B357" s="11">
        <f>StdO_Customers_Residential!B357+StdO_Customers_Small_Commercial!B357+StdO_Customers_Lighting!B357</f>
        <v>98121</v>
      </c>
      <c r="C357" s="11">
        <f>StdO_Customers_Residential!C357+StdO_Customers_Small_Commercial!C357+StdO_Customers_Lighting!C357</f>
        <v>95091</v>
      </c>
      <c r="D357" s="11">
        <f>StdO_Customers_Residential!D357+StdO_Customers_Small_Commercial!D357+StdO_Customers_Lighting!D357</f>
        <v>93481.000000000015</v>
      </c>
      <c r="E357" s="11">
        <f>StdO_Customers_Residential!E357+StdO_Customers_Small_Commercial!E357+StdO_Customers_Lighting!E357</f>
        <v>93204.000000000015</v>
      </c>
      <c r="F357" s="11">
        <f>StdO_Customers_Residential!F357+StdO_Customers_Small_Commercial!F357+StdO_Customers_Lighting!F357</f>
        <v>97592.999999999985</v>
      </c>
      <c r="G357" s="11">
        <f>StdO_Customers_Residential!G357+StdO_Customers_Small_Commercial!G357+StdO_Customers_Lighting!G357</f>
        <v>106110.99999999999</v>
      </c>
      <c r="H357" s="11">
        <f>StdO_Customers_Residential!H357+StdO_Customers_Small_Commercial!H357+StdO_Customers_Lighting!H357</f>
        <v>122829.00000000001</v>
      </c>
      <c r="I357" s="11">
        <f>StdO_Customers_Residential!I357+StdO_Customers_Small_Commercial!I357+StdO_Customers_Lighting!I357</f>
        <v>129467.99999999999</v>
      </c>
      <c r="J357" s="11">
        <f>StdO_Customers_Residential!J357+StdO_Customers_Small_Commercial!J357+StdO_Customers_Lighting!J357</f>
        <v>117335.00000000003</v>
      </c>
      <c r="K357" s="11">
        <f>StdO_Customers_Residential!K357+StdO_Customers_Small_Commercial!K357+StdO_Customers_Lighting!K357</f>
        <v>103871.00000000001</v>
      </c>
      <c r="L357" s="11">
        <f>StdO_Customers_Residential!L357+StdO_Customers_Small_Commercial!L357+StdO_Customers_Lighting!L357</f>
        <v>97948</v>
      </c>
      <c r="M357" s="11">
        <f>StdO_Customers_Residential!M357+StdO_Customers_Small_Commercial!M357+StdO_Customers_Lighting!M357</f>
        <v>92092.999999999985</v>
      </c>
      <c r="N357" s="11">
        <f>StdO_Customers_Residential!N357+StdO_Customers_Small_Commercial!N357+StdO_Customers_Lighting!N357</f>
        <v>94353.000000000015</v>
      </c>
      <c r="O357" s="11">
        <f>StdO_Customers_Residential!O357+StdO_Customers_Small_Commercial!O357+StdO_Customers_Lighting!O357</f>
        <v>101224</v>
      </c>
      <c r="P357" s="11">
        <f>StdO_Customers_Residential!P357+StdO_Customers_Small_Commercial!P357+StdO_Customers_Lighting!P357</f>
        <v>113960</v>
      </c>
      <c r="Q357" s="11">
        <f>StdO_Customers_Residential!Q357+StdO_Customers_Small_Commercial!Q357+StdO_Customers_Lighting!Q357</f>
        <v>126743</v>
      </c>
      <c r="R357" s="11">
        <f>StdO_Customers_Residential!R357+StdO_Customers_Small_Commercial!R357+StdO_Customers_Lighting!R357</f>
        <v>144131</v>
      </c>
      <c r="S357" s="11">
        <f>StdO_Customers_Residential!S357+StdO_Customers_Small_Commercial!S357+StdO_Customers_Lighting!S357</f>
        <v>156149</v>
      </c>
      <c r="T357" s="11">
        <f>StdO_Customers_Residential!T357+StdO_Customers_Small_Commercial!T357+StdO_Customers_Lighting!T357</f>
        <v>157176</v>
      </c>
      <c r="U357" s="11">
        <f>StdO_Customers_Residential!U357+StdO_Customers_Small_Commercial!U357+StdO_Customers_Lighting!U357</f>
        <v>153668.99999999997</v>
      </c>
      <c r="V357" s="11">
        <f>StdO_Customers_Residential!V357+StdO_Customers_Small_Commercial!V357+StdO_Customers_Lighting!V357</f>
        <v>145204</v>
      </c>
      <c r="W357" s="11">
        <f>StdO_Customers_Residential!W357+StdO_Customers_Small_Commercial!W357+StdO_Customers_Lighting!W357</f>
        <v>134135</v>
      </c>
      <c r="X357" s="11">
        <f>StdO_Customers_Residential!X357+StdO_Customers_Small_Commercial!X357+StdO_Customers_Lighting!X357</f>
        <v>115042.99999999999</v>
      </c>
      <c r="Y357" s="11">
        <f>StdO_Customers_Residential!Y357+StdO_Customers_Small_Commercial!Y357+StdO_Customers_Lighting!Y357</f>
        <v>109339.39379577</v>
      </c>
      <c r="Z357" s="11">
        <f>StdO_Customers_Residential!Z357+StdO_Customers_Small_Commercial!Z357+StdO_Customers_Lighting!Z357</f>
        <v>0</v>
      </c>
      <c r="AA357" s="2">
        <f>IFERROR(INDEX('Holiday Schedule'!$D$3:$D$24,MATCH(Total_StdO_Customers!A357,'Holiday Schedule'!$C$3:$C$24,0)),0)</f>
        <v>0</v>
      </c>
      <c r="AB357" s="2">
        <f t="shared" si="40"/>
        <v>2</v>
      </c>
      <c r="AC357" s="2">
        <f t="shared" si="41"/>
        <v>1982502</v>
      </c>
      <c r="AD357" s="5">
        <f t="shared" si="42"/>
        <v>815769.39379577013</v>
      </c>
      <c r="AE357" s="5">
        <f t="shared" si="43"/>
        <v>2798271.3937957701</v>
      </c>
      <c r="AG357" s="2">
        <f t="shared" si="44"/>
        <v>12</v>
      </c>
      <c r="AH357" s="2">
        <f t="shared" si="45"/>
        <v>2025</v>
      </c>
      <c r="AJ357" s="5">
        <f t="shared" si="46"/>
        <v>157176</v>
      </c>
      <c r="AK357" s="2">
        <f t="shared" si="47"/>
        <v>19</v>
      </c>
    </row>
    <row r="358" spans="1:37">
      <c r="A358" s="4">
        <v>46007</v>
      </c>
      <c r="B358" s="11">
        <f>StdO_Customers_Residential!B358+StdO_Customers_Small_Commercial!B358+StdO_Customers_Lighting!B358</f>
        <v>101276</v>
      </c>
      <c r="C358" s="11">
        <f>StdO_Customers_Residential!C358+StdO_Customers_Small_Commercial!C358+StdO_Customers_Lighting!C358</f>
        <v>98980</v>
      </c>
      <c r="D358" s="11">
        <f>StdO_Customers_Residential!D358+StdO_Customers_Small_Commercial!D358+StdO_Customers_Lighting!D358</f>
        <v>96757</v>
      </c>
      <c r="E358" s="11">
        <f>StdO_Customers_Residential!E358+StdO_Customers_Small_Commercial!E358+StdO_Customers_Lighting!E358</f>
        <v>96107.999999999985</v>
      </c>
      <c r="F358" s="11">
        <f>StdO_Customers_Residential!F358+StdO_Customers_Small_Commercial!F358+StdO_Customers_Lighting!F358</f>
        <v>100199.00000000001</v>
      </c>
      <c r="G358" s="11">
        <f>StdO_Customers_Residential!G358+StdO_Customers_Small_Commercial!G358+StdO_Customers_Lighting!G358</f>
        <v>109151</v>
      </c>
      <c r="H358" s="11">
        <f>StdO_Customers_Residential!H358+StdO_Customers_Small_Commercial!H358+StdO_Customers_Lighting!H358</f>
        <v>124200</v>
      </c>
      <c r="I358" s="11">
        <f>StdO_Customers_Residential!I358+StdO_Customers_Small_Commercial!I358+StdO_Customers_Lighting!I358</f>
        <v>130020.00000000001</v>
      </c>
      <c r="J358" s="11">
        <f>StdO_Customers_Residential!J358+StdO_Customers_Small_Commercial!J358+StdO_Customers_Lighting!J358</f>
        <v>114643</v>
      </c>
      <c r="K358" s="11">
        <f>StdO_Customers_Residential!K358+StdO_Customers_Small_Commercial!K358+StdO_Customers_Lighting!K358</f>
        <v>96203</v>
      </c>
      <c r="L358" s="11">
        <f>StdO_Customers_Residential!L358+StdO_Customers_Small_Commercial!L358+StdO_Customers_Lighting!L358</f>
        <v>85907.000000000015</v>
      </c>
      <c r="M358" s="11">
        <f>StdO_Customers_Residential!M358+StdO_Customers_Small_Commercial!M358+StdO_Customers_Lighting!M358</f>
        <v>81148</v>
      </c>
      <c r="N358" s="11">
        <f>StdO_Customers_Residential!N358+StdO_Customers_Small_Commercial!N358+StdO_Customers_Lighting!N358</f>
        <v>79289</v>
      </c>
      <c r="O358" s="11">
        <f>StdO_Customers_Residential!O358+StdO_Customers_Small_Commercial!O358+StdO_Customers_Lighting!O358</f>
        <v>82113</v>
      </c>
      <c r="P358" s="11">
        <f>StdO_Customers_Residential!P358+StdO_Customers_Small_Commercial!P358+StdO_Customers_Lighting!P358</f>
        <v>98039</v>
      </c>
      <c r="Q358" s="11">
        <f>StdO_Customers_Residential!Q358+StdO_Customers_Small_Commercial!Q358+StdO_Customers_Lighting!Q358</f>
        <v>116569</v>
      </c>
      <c r="R358" s="11">
        <f>StdO_Customers_Residential!R358+StdO_Customers_Small_Commercial!R358+StdO_Customers_Lighting!R358</f>
        <v>134073</v>
      </c>
      <c r="S358" s="11">
        <f>StdO_Customers_Residential!S358+StdO_Customers_Small_Commercial!S358+StdO_Customers_Lighting!S358</f>
        <v>144899</v>
      </c>
      <c r="T358" s="11">
        <f>StdO_Customers_Residential!T358+StdO_Customers_Small_Commercial!T358+StdO_Customers_Lighting!T358</f>
        <v>146456</v>
      </c>
      <c r="U358" s="11">
        <f>StdO_Customers_Residential!U358+StdO_Customers_Small_Commercial!U358+StdO_Customers_Lighting!U358</f>
        <v>142516</v>
      </c>
      <c r="V358" s="11">
        <f>StdO_Customers_Residential!V358+StdO_Customers_Small_Commercial!V358+StdO_Customers_Lighting!V358</f>
        <v>135541</v>
      </c>
      <c r="W358" s="11">
        <f>StdO_Customers_Residential!W358+StdO_Customers_Small_Commercial!W358+StdO_Customers_Lighting!W358</f>
        <v>124231</v>
      </c>
      <c r="X358" s="11">
        <f>StdO_Customers_Residential!X358+StdO_Customers_Small_Commercial!X358+StdO_Customers_Lighting!X358</f>
        <v>106423</v>
      </c>
      <c r="Y358" s="11">
        <f>StdO_Customers_Residential!Y358+StdO_Customers_Small_Commercial!Y358+StdO_Customers_Lighting!Y358</f>
        <v>100182.78590500903</v>
      </c>
      <c r="Z358" s="11">
        <f>StdO_Customers_Residential!Z358+StdO_Customers_Small_Commercial!Z358+StdO_Customers_Lighting!Z358</f>
        <v>0</v>
      </c>
      <c r="AA358" s="2">
        <f>IFERROR(INDEX('Holiday Schedule'!$D$3:$D$24,MATCH(Total_StdO_Customers!A358,'Holiday Schedule'!$C$3:$C$24,0)),0)</f>
        <v>0</v>
      </c>
      <c r="AB358" s="2">
        <f t="shared" si="40"/>
        <v>3</v>
      </c>
      <c r="AC358" s="2">
        <f t="shared" si="41"/>
        <v>1818070</v>
      </c>
      <c r="AD358" s="5">
        <f t="shared" si="42"/>
        <v>826853.78590500914</v>
      </c>
      <c r="AE358" s="5">
        <f t="shared" si="43"/>
        <v>2644923.7859050091</v>
      </c>
      <c r="AG358" s="2">
        <f t="shared" si="44"/>
        <v>12</v>
      </c>
      <c r="AH358" s="2">
        <f t="shared" si="45"/>
        <v>2025</v>
      </c>
      <c r="AJ358" s="5">
        <f t="shared" si="46"/>
        <v>146456</v>
      </c>
      <c r="AK358" s="2">
        <f t="shared" si="47"/>
        <v>19</v>
      </c>
    </row>
    <row r="359" spans="1:37">
      <c r="A359" s="4">
        <v>46008</v>
      </c>
      <c r="B359" s="11">
        <f>StdO_Customers_Residential!B359+StdO_Customers_Small_Commercial!B359+StdO_Customers_Lighting!B359</f>
        <v>90843.999999999985</v>
      </c>
      <c r="C359" s="11">
        <f>StdO_Customers_Residential!C359+StdO_Customers_Small_Commercial!C359+StdO_Customers_Lighting!C359</f>
        <v>86072</v>
      </c>
      <c r="D359" s="11">
        <f>StdO_Customers_Residential!D359+StdO_Customers_Small_Commercial!D359+StdO_Customers_Lighting!D359</f>
        <v>83853.000000000015</v>
      </c>
      <c r="E359" s="11">
        <f>StdO_Customers_Residential!E359+StdO_Customers_Small_Commercial!E359+StdO_Customers_Lighting!E359</f>
        <v>82909</v>
      </c>
      <c r="F359" s="11">
        <f>StdO_Customers_Residential!F359+StdO_Customers_Small_Commercial!F359+StdO_Customers_Lighting!F359</f>
        <v>86271.999999999985</v>
      </c>
      <c r="G359" s="11">
        <f>StdO_Customers_Residential!G359+StdO_Customers_Small_Commercial!G359+StdO_Customers_Lighting!G359</f>
        <v>93518.999999999985</v>
      </c>
      <c r="H359" s="11">
        <f>StdO_Customers_Residential!H359+StdO_Customers_Small_Commercial!H359+StdO_Customers_Lighting!H359</f>
        <v>106912.00000000001</v>
      </c>
      <c r="I359" s="11">
        <f>StdO_Customers_Residential!I359+StdO_Customers_Small_Commercial!I359+StdO_Customers_Lighting!I359</f>
        <v>112329.00000000001</v>
      </c>
      <c r="J359" s="11">
        <f>StdO_Customers_Residential!J359+StdO_Customers_Small_Commercial!J359+StdO_Customers_Lighting!J359</f>
        <v>100660</v>
      </c>
      <c r="K359" s="11">
        <f>StdO_Customers_Residential!K359+StdO_Customers_Small_Commercial!K359+StdO_Customers_Lighting!K359</f>
        <v>87571</v>
      </c>
      <c r="L359" s="11">
        <f>StdO_Customers_Residential!L359+StdO_Customers_Small_Commercial!L359+StdO_Customers_Lighting!L359</f>
        <v>85591</v>
      </c>
      <c r="M359" s="11">
        <f>StdO_Customers_Residential!M359+StdO_Customers_Small_Commercial!M359+StdO_Customers_Lighting!M359</f>
        <v>79140</v>
      </c>
      <c r="N359" s="11">
        <f>StdO_Customers_Residential!N359+StdO_Customers_Small_Commercial!N359+StdO_Customers_Lighting!N359</f>
        <v>79004</v>
      </c>
      <c r="O359" s="11">
        <f>StdO_Customers_Residential!O359+StdO_Customers_Small_Commercial!O359+StdO_Customers_Lighting!O359</f>
        <v>89317</v>
      </c>
      <c r="P359" s="11">
        <f>StdO_Customers_Residential!P359+StdO_Customers_Small_Commercial!P359+StdO_Customers_Lighting!P359</f>
        <v>102032</v>
      </c>
      <c r="Q359" s="11">
        <f>StdO_Customers_Residential!Q359+StdO_Customers_Small_Commercial!Q359+StdO_Customers_Lighting!Q359</f>
        <v>112688.00000000001</v>
      </c>
      <c r="R359" s="11">
        <f>StdO_Customers_Residential!R359+StdO_Customers_Small_Commercial!R359+StdO_Customers_Lighting!R359</f>
        <v>125831</v>
      </c>
      <c r="S359" s="11">
        <f>StdO_Customers_Residential!S359+StdO_Customers_Small_Commercial!S359+StdO_Customers_Lighting!S359</f>
        <v>133713</v>
      </c>
      <c r="T359" s="11">
        <f>StdO_Customers_Residential!T359+StdO_Customers_Small_Commercial!T359+StdO_Customers_Lighting!T359</f>
        <v>133899.00000000003</v>
      </c>
      <c r="U359" s="11">
        <f>StdO_Customers_Residential!U359+StdO_Customers_Small_Commercial!U359+StdO_Customers_Lighting!U359</f>
        <v>128975</v>
      </c>
      <c r="V359" s="11">
        <f>StdO_Customers_Residential!V359+StdO_Customers_Small_Commercial!V359+StdO_Customers_Lighting!V359</f>
        <v>123041.00000000001</v>
      </c>
      <c r="W359" s="11">
        <f>StdO_Customers_Residential!W359+StdO_Customers_Small_Commercial!W359+StdO_Customers_Lighting!W359</f>
        <v>112251.00000000001</v>
      </c>
      <c r="X359" s="11">
        <f>StdO_Customers_Residential!X359+StdO_Customers_Small_Commercial!X359+StdO_Customers_Lighting!X359</f>
        <v>94616</v>
      </c>
      <c r="Y359" s="11">
        <f>StdO_Customers_Residential!Y359+StdO_Customers_Small_Commercial!Y359+StdO_Customers_Lighting!Y359</f>
        <v>89303.541679742557</v>
      </c>
      <c r="Z359" s="11">
        <f>StdO_Customers_Residential!Z359+StdO_Customers_Small_Commercial!Z359+StdO_Customers_Lighting!Z359</f>
        <v>0</v>
      </c>
      <c r="AA359" s="2">
        <f>IFERROR(INDEX('Holiday Schedule'!$D$3:$D$24,MATCH(Total_StdO_Customers!A359,'Holiday Schedule'!$C$3:$C$24,0)),0)</f>
        <v>0</v>
      </c>
      <c r="AB359" s="2">
        <f t="shared" si="40"/>
        <v>4</v>
      </c>
      <c r="AC359" s="2">
        <f t="shared" si="41"/>
        <v>1700658</v>
      </c>
      <c r="AD359" s="5">
        <f t="shared" si="42"/>
        <v>719684.54167974275</v>
      </c>
      <c r="AE359" s="5">
        <f t="shared" si="43"/>
        <v>2420342.5416797427</v>
      </c>
      <c r="AG359" s="2">
        <f t="shared" si="44"/>
        <v>12</v>
      </c>
      <c r="AH359" s="2">
        <f t="shared" si="45"/>
        <v>2025</v>
      </c>
      <c r="AJ359" s="5">
        <f t="shared" si="46"/>
        <v>133899.00000000003</v>
      </c>
      <c r="AK359" s="2">
        <f t="shared" si="47"/>
        <v>19</v>
      </c>
    </row>
    <row r="360" spans="1:37">
      <c r="A360" s="4">
        <v>46009</v>
      </c>
      <c r="B360" s="11">
        <f>StdO_Customers_Residential!B360+StdO_Customers_Small_Commercial!B360+StdO_Customers_Lighting!B360</f>
        <v>82539</v>
      </c>
      <c r="C360" s="11">
        <f>StdO_Customers_Residential!C360+StdO_Customers_Small_Commercial!C360+StdO_Customers_Lighting!C360</f>
        <v>79948</v>
      </c>
      <c r="D360" s="11">
        <f>StdO_Customers_Residential!D360+StdO_Customers_Small_Commercial!D360+StdO_Customers_Lighting!D360</f>
        <v>78467</v>
      </c>
      <c r="E360" s="11">
        <f>StdO_Customers_Residential!E360+StdO_Customers_Small_Commercial!E360+StdO_Customers_Lighting!E360</f>
        <v>78247</v>
      </c>
      <c r="F360" s="11">
        <f>StdO_Customers_Residential!F360+StdO_Customers_Small_Commercial!F360+StdO_Customers_Lighting!F360</f>
        <v>84253</v>
      </c>
      <c r="G360" s="11">
        <f>StdO_Customers_Residential!G360+StdO_Customers_Small_Commercial!G360+StdO_Customers_Lighting!G360</f>
        <v>92426.999999999985</v>
      </c>
      <c r="H360" s="11">
        <f>StdO_Customers_Residential!H360+StdO_Customers_Small_Commercial!H360+StdO_Customers_Lighting!H360</f>
        <v>108183</v>
      </c>
      <c r="I360" s="11">
        <f>StdO_Customers_Residential!I360+StdO_Customers_Small_Commercial!I360+StdO_Customers_Lighting!I360</f>
        <v>113253</v>
      </c>
      <c r="J360" s="11">
        <f>StdO_Customers_Residential!J360+StdO_Customers_Small_Commercial!J360+StdO_Customers_Lighting!J360</f>
        <v>104361</v>
      </c>
      <c r="K360" s="11">
        <f>StdO_Customers_Residential!K360+StdO_Customers_Small_Commercial!K360+StdO_Customers_Lighting!K360</f>
        <v>83608</v>
      </c>
      <c r="L360" s="11">
        <f>StdO_Customers_Residential!L360+StdO_Customers_Small_Commercial!L360+StdO_Customers_Lighting!L360</f>
        <v>73584</v>
      </c>
      <c r="M360" s="11">
        <f>StdO_Customers_Residential!M360+StdO_Customers_Small_Commercial!M360+StdO_Customers_Lighting!M360</f>
        <v>65035</v>
      </c>
      <c r="N360" s="11">
        <f>StdO_Customers_Residential!N360+StdO_Customers_Small_Commercial!N360+StdO_Customers_Lighting!N360</f>
        <v>62569</v>
      </c>
      <c r="O360" s="11">
        <f>StdO_Customers_Residential!O360+StdO_Customers_Small_Commercial!O360+StdO_Customers_Lighting!O360</f>
        <v>63644</v>
      </c>
      <c r="P360" s="11">
        <f>StdO_Customers_Residential!P360+StdO_Customers_Small_Commercial!P360+StdO_Customers_Lighting!P360</f>
        <v>82812</v>
      </c>
      <c r="Q360" s="11">
        <f>StdO_Customers_Residential!Q360+StdO_Customers_Small_Commercial!Q360+StdO_Customers_Lighting!Q360</f>
        <v>105446.99999999999</v>
      </c>
      <c r="R360" s="11">
        <f>StdO_Customers_Residential!R360+StdO_Customers_Small_Commercial!R360+StdO_Customers_Lighting!R360</f>
        <v>121588</v>
      </c>
      <c r="S360" s="11">
        <f>StdO_Customers_Residential!S360+StdO_Customers_Small_Commercial!S360+StdO_Customers_Lighting!S360</f>
        <v>130364</v>
      </c>
      <c r="T360" s="11">
        <f>StdO_Customers_Residential!T360+StdO_Customers_Small_Commercial!T360+StdO_Customers_Lighting!T360</f>
        <v>131525</v>
      </c>
      <c r="U360" s="11">
        <f>StdO_Customers_Residential!U360+StdO_Customers_Small_Commercial!U360+StdO_Customers_Lighting!U360</f>
        <v>128333.00000000001</v>
      </c>
      <c r="V360" s="11">
        <f>StdO_Customers_Residential!V360+StdO_Customers_Small_Commercial!V360+StdO_Customers_Lighting!V360</f>
        <v>120336</v>
      </c>
      <c r="W360" s="11">
        <f>StdO_Customers_Residential!W360+StdO_Customers_Small_Commercial!W360+StdO_Customers_Lighting!W360</f>
        <v>110331</v>
      </c>
      <c r="X360" s="11">
        <f>StdO_Customers_Residential!X360+StdO_Customers_Small_Commercial!X360+StdO_Customers_Lighting!X360</f>
        <v>93033</v>
      </c>
      <c r="Y360" s="11">
        <f>StdO_Customers_Residential!Y360+StdO_Customers_Small_Commercial!Y360+StdO_Customers_Lighting!Y360</f>
        <v>86694.719244369771</v>
      </c>
      <c r="Z360" s="11">
        <f>StdO_Customers_Residential!Z360+StdO_Customers_Small_Commercial!Z360+StdO_Customers_Lighting!Z360</f>
        <v>0</v>
      </c>
      <c r="AA360" s="2">
        <f>IFERROR(INDEX('Holiday Schedule'!$D$3:$D$24,MATCH(Total_StdO_Customers!A360,'Holiday Schedule'!$C$3:$C$24,0)),0)</f>
        <v>0</v>
      </c>
      <c r="AB360" s="2">
        <f t="shared" si="40"/>
        <v>5</v>
      </c>
      <c r="AC360" s="2">
        <f t="shared" si="41"/>
        <v>1589823</v>
      </c>
      <c r="AD360" s="5">
        <f t="shared" si="42"/>
        <v>690758.71924436977</v>
      </c>
      <c r="AE360" s="5">
        <f t="shared" si="43"/>
        <v>2280581.7192443698</v>
      </c>
      <c r="AG360" s="2">
        <f t="shared" si="44"/>
        <v>12</v>
      </c>
      <c r="AH360" s="2">
        <f t="shared" si="45"/>
        <v>2025</v>
      </c>
      <c r="AJ360" s="5">
        <f t="shared" si="46"/>
        <v>131525</v>
      </c>
      <c r="AK360" s="2">
        <f t="shared" si="47"/>
        <v>19</v>
      </c>
    </row>
    <row r="361" spans="1:37">
      <c r="A361" s="4">
        <v>46010</v>
      </c>
      <c r="B361" s="11">
        <f>StdO_Customers_Residential!B361+StdO_Customers_Small_Commercial!B361+StdO_Customers_Lighting!B361</f>
        <v>78483</v>
      </c>
      <c r="C361" s="11">
        <f>StdO_Customers_Residential!C361+StdO_Customers_Small_Commercial!C361+StdO_Customers_Lighting!C361</f>
        <v>74936</v>
      </c>
      <c r="D361" s="11">
        <f>StdO_Customers_Residential!D361+StdO_Customers_Small_Commercial!D361+StdO_Customers_Lighting!D361</f>
        <v>72376</v>
      </c>
      <c r="E361" s="11">
        <f>StdO_Customers_Residential!E361+StdO_Customers_Small_Commercial!E361+StdO_Customers_Lighting!E361</f>
        <v>71194.999999999985</v>
      </c>
      <c r="F361" s="11">
        <f>StdO_Customers_Residential!F361+StdO_Customers_Small_Commercial!F361+StdO_Customers_Lighting!F361</f>
        <v>73796</v>
      </c>
      <c r="G361" s="11">
        <f>StdO_Customers_Residential!G361+StdO_Customers_Small_Commercial!G361+StdO_Customers_Lighting!G361</f>
        <v>80787</v>
      </c>
      <c r="H361" s="11">
        <f>StdO_Customers_Residential!H361+StdO_Customers_Small_Commercial!H361+StdO_Customers_Lighting!H361</f>
        <v>94201.000000000015</v>
      </c>
      <c r="I361" s="11">
        <f>StdO_Customers_Residential!I361+StdO_Customers_Small_Commercial!I361+StdO_Customers_Lighting!I361</f>
        <v>101426.99999999999</v>
      </c>
      <c r="J361" s="11">
        <f>StdO_Customers_Residential!J361+StdO_Customers_Small_Commercial!J361+StdO_Customers_Lighting!J361</f>
        <v>102652</v>
      </c>
      <c r="K361" s="11">
        <f>StdO_Customers_Residential!K361+StdO_Customers_Small_Commercial!K361+StdO_Customers_Lighting!K361</f>
        <v>103303</v>
      </c>
      <c r="L361" s="11">
        <f>StdO_Customers_Residential!L361+StdO_Customers_Small_Commercial!L361+StdO_Customers_Lighting!L361</f>
        <v>101839</v>
      </c>
      <c r="M361" s="11">
        <f>StdO_Customers_Residential!M361+StdO_Customers_Small_Commercial!M361+StdO_Customers_Lighting!M361</f>
        <v>100876</v>
      </c>
      <c r="N361" s="11">
        <f>StdO_Customers_Residential!N361+StdO_Customers_Small_Commercial!N361+StdO_Customers_Lighting!N361</f>
        <v>99777</v>
      </c>
      <c r="O361" s="11">
        <f>StdO_Customers_Residential!O361+StdO_Customers_Small_Commercial!O361+StdO_Customers_Lighting!O361</f>
        <v>96625</v>
      </c>
      <c r="P361" s="11">
        <f>StdO_Customers_Residential!P361+StdO_Customers_Small_Commercial!P361+StdO_Customers_Lighting!P361</f>
        <v>97732</v>
      </c>
      <c r="Q361" s="11">
        <f>StdO_Customers_Residential!Q361+StdO_Customers_Small_Commercial!Q361+StdO_Customers_Lighting!Q361</f>
        <v>96504</v>
      </c>
      <c r="R361" s="11">
        <f>StdO_Customers_Residential!R361+StdO_Customers_Small_Commercial!R361+StdO_Customers_Lighting!R361</f>
        <v>97365.000000000015</v>
      </c>
      <c r="S361" s="11">
        <f>StdO_Customers_Residential!S361+StdO_Customers_Small_Commercial!S361+StdO_Customers_Lighting!S361</f>
        <v>97657</v>
      </c>
      <c r="T361" s="11">
        <f>StdO_Customers_Residential!T361+StdO_Customers_Small_Commercial!T361+StdO_Customers_Lighting!T361</f>
        <v>94228.000000000015</v>
      </c>
      <c r="U361" s="11">
        <f>StdO_Customers_Residential!U361+StdO_Customers_Small_Commercial!U361+StdO_Customers_Lighting!U361</f>
        <v>90503</v>
      </c>
      <c r="V361" s="11">
        <f>StdO_Customers_Residential!V361+StdO_Customers_Small_Commercial!V361+StdO_Customers_Lighting!V361</f>
        <v>87953</v>
      </c>
      <c r="W361" s="11">
        <f>StdO_Customers_Residential!W361+StdO_Customers_Small_Commercial!W361+StdO_Customers_Lighting!W361</f>
        <v>83939</v>
      </c>
      <c r="X361" s="11">
        <f>StdO_Customers_Residential!X361+StdO_Customers_Small_Commercial!X361+StdO_Customers_Lighting!X361</f>
        <v>73868</v>
      </c>
      <c r="Y361" s="11">
        <f>StdO_Customers_Residential!Y361+StdO_Customers_Small_Commercial!Y361+StdO_Customers_Lighting!Y361</f>
        <v>101242.98902857142</v>
      </c>
      <c r="Z361" s="11">
        <f>StdO_Customers_Residential!Z361+StdO_Customers_Small_Commercial!Z361+StdO_Customers_Lighting!Z361</f>
        <v>0</v>
      </c>
      <c r="AA361" s="2">
        <f>IFERROR(INDEX('Holiday Schedule'!$D$3:$D$24,MATCH(Total_StdO_Customers!A361,'Holiday Schedule'!$C$3:$C$24,0)),0)</f>
        <v>0</v>
      </c>
      <c r="AB361" s="2">
        <f t="shared" si="40"/>
        <v>6</v>
      </c>
      <c r="AC361" s="2">
        <f t="shared" si="41"/>
        <v>1526248</v>
      </c>
      <c r="AD361" s="5">
        <f t="shared" si="42"/>
        <v>647016.98902857164</v>
      </c>
      <c r="AE361" s="5">
        <f t="shared" si="43"/>
        <v>2173264.9890285716</v>
      </c>
      <c r="AG361" s="2">
        <f t="shared" si="44"/>
        <v>12</v>
      </c>
      <c r="AH361" s="2">
        <f t="shared" si="45"/>
        <v>2025</v>
      </c>
      <c r="AJ361" s="5">
        <f t="shared" si="46"/>
        <v>103303</v>
      </c>
      <c r="AK361" s="2">
        <f t="shared" si="47"/>
        <v>10</v>
      </c>
    </row>
    <row r="362" spans="1:37">
      <c r="A362" s="4">
        <v>46011</v>
      </c>
      <c r="B362" s="11">
        <f>StdO_Customers_Residential!B362+StdO_Customers_Small_Commercial!B362+StdO_Customers_Lighting!B362</f>
        <v>66253</v>
      </c>
      <c r="C362" s="11">
        <f>StdO_Customers_Residential!C362+StdO_Customers_Small_Commercial!C362+StdO_Customers_Lighting!C362</f>
        <v>63856</v>
      </c>
      <c r="D362" s="11">
        <f>StdO_Customers_Residential!D362+StdO_Customers_Small_Commercial!D362+StdO_Customers_Lighting!D362</f>
        <v>63622.999999999993</v>
      </c>
      <c r="E362" s="11">
        <f>StdO_Customers_Residential!E362+StdO_Customers_Small_Commercial!E362+StdO_Customers_Lighting!E362</f>
        <v>63372</v>
      </c>
      <c r="F362" s="11">
        <f>StdO_Customers_Residential!F362+StdO_Customers_Small_Commercial!F362+StdO_Customers_Lighting!F362</f>
        <v>66101</v>
      </c>
      <c r="G362" s="11">
        <f>StdO_Customers_Residential!G362+StdO_Customers_Small_Commercial!G362+StdO_Customers_Lighting!G362</f>
        <v>70604.000000000015</v>
      </c>
      <c r="H362" s="11">
        <f>StdO_Customers_Residential!H362+StdO_Customers_Small_Commercial!H362+StdO_Customers_Lighting!H362</f>
        <v>79573.000000000029</v>
      </c>
      <c r="I362" s="11">
        <f>StdO_Customers_Residential!I362+StdO_Customers_Small_Commercial!I362+StdO_Customers_Lighting!I362</f>
        <v>86205</v>
      </c>
      <c r="J362" s="11">
        <f>StdO_Customers_Residential!J362+StdO_Customers_Small_Commercial!J362+StdO_Customers_Lighting!J362</f>
        <v>80771</v>
      </c>
      <c r="K362" s="11">
        <f>StdO_Customers_Residential!K362+StdO_Customers_Small_Commercial!K362+StdO_Customers_Lighting!K362</f>
        <v>68752</v>
      </c>
      <c r="L362" s="11">
        <f>StdO_Customers_Residential!L362+StdO_Customers_Small_Commercial!L362+StdO_Customers_Lighting!L362</f>
        <v>61744</v>
      </c>
      <c r="M362" s="11">
        <f>StdO_Customers_Residential!M362+StdO_Customers_Small_Commercial!M362+StdO_Customers_Lighting!M362</f>
        <v>59879.999999999993</v>
      </c>
      <c r="N362" s="11">
        <f>StdO_Customers_Residential!N362+StdO_Customers_Small_Commercial!N362+StdO_Customers_Lighting!N362</f>
        <v>63784</v>
      </c>
      <c r="O362" s="11">
        <f>StdO_Customers_Residential!O362+StdO_Customers_Small_Commercial!O362+StdO_Customers_Lighting!O362</f>
        <v>65333</v>
      </c>
      <c r="P362" s="11">
        <f>StdO_Customers_Residential!P362+StdO_Customers_Small_Commercial!P362+StdO_Customers_Lighting!P362</f>
        <v>86812</v>
      </c>
      <c r="Q362" s="11">
        <f>StdO_Customers_Residential!Q362+StdO_Customers_Small_Commercial!Q362+StdO_Customers_Lighting!Q362</f>
        <v>104797.00000000001</v>
      </c>
      <c r="R362" s="11">
        <f>StdO_Customers_Residential!R362+StdO_Customers_Small_Commercial!R362+StdO_Customers_Lighting!R362</f>
        <v>117769</v>
      </c>
      <c r="S362" s="11">
        <f>StdO_Customers_Residential!S362+StdO_Customers_Small_Commercial!S362+StdO_Customers_Lighting!S362</f>
        <v>125465</v>
      </c>
      <c r="T362" s="11">
        <f>StdO_Customers_Residential!T362+StdO_Customers_Small_Commercial!T362+StdO_Customers_Lighting!T362</f>
        <v>126335.00000000001</v>
      </c>
      <c r="U362" s="11">
        <f>StdO_Customers_Residential!U362+StdO_Customers_Small_Commercial!U362+StdO_Customers_Lighting!U362</f>
        <v>123307</v>
      </c>
      <c r="V362" s="11">
        <f>StdO_Customers_Residential!V362+StdO_Customers_Small_Commercial!V362+StdO_Customers_Lighting!V362</f>
        <v>119357</v>
      </c>
      <c r="W362" s="11">
        <f>StdO_Customers_Residential!W362+StdO_Customers_Small_Commercial!W362+StdO_Customers_Lighting!W362</f>
        <v>111271</v>
      </c>
      <c r="X362" s="11">
        <f>StdO_Customers_Residential!X362+StdO_Customers_Small_Commercial!X362+StdO_Customers_Lighting!X362</f>
        <v>96364</v>
      </c>
      <c r="Y362" s="11">
        <f>StdO_Customers_Residential!Y362+StdO_Customers_Small_Commercial!Y362+StdO_Customers_Lighting!Y362</f>
        <v>70980.5524</v>
      </c>
      <c r="Z362" s="11">
        <f>StdO_Customers_Residential!Z362+StdO_Customers_Small_Commercial!Z362+StdO_Customers_Lighting!Z362</f>
        <v>0</v>
      </c>
      <c r="AA362" s="2">
        <f>IFERROR(INDEX('Holiday Schedule'!$D$3:$D$24,MATCH(Total_StdO_Customers!A362,'Holiday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2042308.5523999999</v>
      </c>
      <c r="AE362" s="5">
        <f t="shared" si="43"/>
        <v>2042308.5523999999</v>
      </c>
      <c r="AG362" s="2">
        <f t="shared" si="44"/>
        <v>12</v>
      </c>
      <c r="AH362" s="2">
        <f t="shared" si="45"/>
        <v>2025</v>
      </c>
      <c r="AJ362" s="5">
        <f t="shared" si="46"/>
        <v>126335.00000000001</v>
      </c>
      <c r="AK362" s="2">
        <f t="shared" si="47"/>
        <v>19</v>
      </c>
    </row>
    <row r="363" spans="1:37">
      <c r="A363" s="4">
        <v>46012</v>
      </c>
      <c r="B363" s="11">
        <f>StdO_Customers_Residential!B363+StdO_Customers_Small_Commercial!B363+StdO_Customers_Lighting!B363</f>
        <v>81901.000000000015</v>
      </c>
      <c r="C363" s="11">
        <f>StdO_Customers_Residential!C363+StdO_Customers_Small_Commercial!C363+StdO_Customers_Lighting!C363</f>
        <v>77108</v>
      </c>
      <c r="D363" s="11">
        <f>StdO_Customers_Residential!D363+StdO_Customers_Small_Commercial!D363+StdO_Customers_Lighting!D363</f>
        <v>74447</v>
      </c>
      <c r="E363" s="11">
        <f>StdO_Customers_Residential!E363+StdO_Customers_Small_Commercial!E363+StdO_Customers_Lighting!E363</f>
        <v>73213</v>
      </c>
      <c r="F363" s="11">
        <f>StdO_Customers_Residential!F363+StdO_Customers_Small_Commercial!F363+StdO_Customers_Lighting!F363</f>
        <v>73613</v>
      </c>
      <c r="G363" s="11">
        <f>StdO_Customers_Residential!G363+StdO_Customers_Small_Commercial!G363+StdO_Customers_Lighting!G363</f>
        <v>76849</v>
      </c>
      <c r="H363" s="11">
        <f>StdO_Customers_Residential!H363+StdO_Customers_Small_Commercial!H363+StdO_Customers_Lighting!H363</f>
        <v>84120</v>
      </c>
      <c r="I363" s="11">
        <f>StdO_Customers_Residential!I363+StdO_Customers_Small_Commercial!I363+StdO_Customers_Lighting!I363</f>
        <v>92179</v>
      </c>
      <c r="J363" s="11">
        <f>StdO_Customers_Residential!J363+StdO_Customers_Small_Commercial!J363+StdO_Customers_Lighting!J363</f>
        <v>96052</v>
      </c>
      <c r="K363" s="11">
        <f>StdO_Customers_Residential!K363+StdO_Customers_Small_Commercial!K363+StdO_Customers_Lighting!K363</f>
        <v>83469</v>
      </c>
      <c r="L363" s="11">
        <f>StdO_Customers_Residential!L363+StdO_Customers_Small_Commercial!L363+StdO_Customers_Lighting!L363</f>
        <v>72549</v>
      </c>
      <c r="M363" s="11">
        <f>StdO_Customers_Residential!M363+StdO_Customers_Small_Commercial!M363+StdO_Customers_Lighting!M363</f>
        <v>69136</v>
      </c>
      <c r="N363" s="11">
        <f>StdO_Customers_Residential!N363+StdO_Customers_Small_Commercial!N363+StdO_Customers_Lighting!N363</f>
        <v>90756</v>
      </c>
      <c r="O363" s="11">
        <f>StdO_Customers_Residential!O363+StdO_Customers_Small_Commercial!O363+StdO_Customers_Lighting!O363</f>
        <v>87676</v>
      </c>
      <c r="P363" s="11">
        <f>StdO_Customers_Residential!P363+StdO_Customers_Small_Commercial!P363+StdO_Customers_Lighting!P363</f>
        <v>90658.999999999985</v>
      </c>
      <c r="Q363" s="11">
        <f>StdO_Customers_Residential!Q363+StdO_Customers_Small_Commercial!Q363+StdO_Customers_Lighting!Q363</f>
        <v>108425.00000000001</v>
      </c>
      <c r="R363" s="11">
        <f>StdO_Customers_Residential!R363+StdO_Customers_Small_Commercial!R363+StdO_Customers_Lighting!R363</f>
        <v>126027</v>
      </c>
      <c r="S363" s="11">
        <f>StdO_Customers_Residential!S363+StdO_Customers_Small_Commercial!S363+StdO_Customers_Lighting!S363</f>
        <v>135377</v>
      </c>
      <c r="T363" s="11">
        <f>StdO_Customers_Residential!T363+StdO_Customers_Small_Commercial!T363+StdO_Customers_Lighting!T363</f>
        <v>136359</v>
      </c>
      <c r="U363" s="11">
        <f>StdO_Customers_Residential!U363+StdO_Customers_Small_Commercial!U363+StdO_Customers_Lighting!U363</f>
        <v>133659</v>
      </c>
      <c r="V363" s="11">
        <f>StdO_Customers_Residential!V363+StdO_Customers_Small_Commercial!V363+StdO_Customers_Lighting!V363</f>
        <v>127992</v>
      </c>
      <c r="W363" s="11">
        <f>StdO_Customers_Residential!W363+StdO_Customers_Small_Commercial!W363+StdO_Customers_Lighting!W363</f>
        <v>118015</v>
      </c>
      <c r="X363" s="11">
        <f>StdO_Customers_Residential!X363+StdO_Customers_Small_Commercial!X363+StdO_Customers_Lighting!X363</f>
        <v>102663</v>
      </c>
      <c r="Y363" s="11">
        <f>StdO_Customers_Residential!Y363+StdO_Customers_Small_Commercial!Y363+StdO_Customers_Lighting!Y363</f>
        <v>90499.504000000001</v>
      </c>
      <c r="Z363" s="11">
        <f>StdO_Customers_Residential!Z363+StdO_Customers_Small_Commercial!Z363+StdO_Customers_Lighting!Z363</f>
        <v>0</v>
      </c>
      <c r="AA363" s="2">
        <f>IFERROR(INDEX('Holiday Schedule'!$D$3:$D$24,MATCH(Total_StdO_Customers!A363,'Holiday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2302743.5040000002</v>
      </c>
      <c r="AE363" s="5">
        <f t="shared" si="43"/>
        <v>2302743.5040000002</v>
      </c>
      <c r="AG363" s="2">
        <f t="shared" si="44"/>
        <v>12</v>
      </c>
      <c r="AH363" s="2">
        <f t="shared" si="45"/>
        <v>2025</v>
      </c>
      <c r="AJ363" s="5">
        <f t="shared" si="46"/>
        <v>136359</v>
      </c>
      <c r="AK363" s="2">
        <f t="shared" si="47"/>
        <v>19</v>
      </c>
    </row>
    <row r="364" spans="1:37">
      <c r="A364" s="4">
        <v>46013</v>
      </c>
      <c r="B364" s="11">
        <f>StdO_Customers_Residential!B364+StdO_Customers_Small_Commercial!B364+StdO_Customers_Lighting!B364</f>
        <v>89917</v>
      </c>
      <c r="C364" s="11">
        <f>StdO_Customers_Residential!C364+StdO_Customers_Small_Commercial!C364+StdO_Customers_Lighting!C364</f>
        <v>86545</v>
      </c>
      <c r="D364" s="11">
        <f>StdO_Customers_Residential!D364+StdO_Customers_Small_Commercial!D364+StdO_Customers_Lighting!D364</f>
        <v>86562.999999999985</v>
      </c>
      <c r="E364" s="11">
        <f>StdO_Customers_Residential!E364+StdO_Customers_Small_Commercial!E364+StdO_Customers_Lighting!E364</f>
        <v>86443</v>
      </c>
      <c r="F364" s="11">
        <f>StdO_Customers_Residential!F364+StdO_Customers_Small_Commercial!F364+StdO_Customers_Lighting!F364</f>
        <v>90260</v>
      </c>
      <c r="G364" s="11">
        <f>StdO_Customers_Residential!G364+StdO_Customers_Small_Commercial!G364+StdO_Customers_Lighting!G364</f>
        <v>98591</v>
      </c>
      <c r="H364" s="11">
        <f>StdO_Customers_Residential!H364+StdO_Customers_Small_Commercial!H364+StdO_Customers_Lighting!H364</f>
        <v>114869.00000000001</v>
      </c>
      <c r="I364" s="11">
        <f>StdO_Customers_Residential!I364+StdO_Customers_Small_Commercial!I364+StdO_Customers_Lighting!I364</f>
        <v>122658.99999999999</v>
      </c>
      <c r="J364" s="11">
        <f>StdO_Customers_Residential!J364+StdO_Customers_Small_Commercial!J364+StdO_Customers_Lighting!J364</f>
        <v>114371.00000000001</v>
      </c>
      <c r="K364" s="11">
        <f>StdO_Customers_Residential!K364+StdO_Customers_Small_Commercial!K364+StdO_Customers_Lighting!K364</f>
        <v>103281</v>
      </c>
      <c r="L364" s="11">
        <f>StdO_Customers_Residential!L364+StdO_Customers_Small_Commercial!L364+StdO_Customers_Lighting!L364</f>
        <v>91767</v>
      </c>
      <c r="M364" s="11">
        <f>StdO_Customers_Residential!M364+StdO_Customers_Small_Commercial!M364+StdO_Customers_Lighting!M364</f>
        <v>82072</v>
      </c>
      <c r="N364" s="11">
        <f>StdO_Customers_Residential!N364+StdO_Customers_Small_Commercial!N364+StdO_Customers_Lighting!N364</f>
        <v>78096</v>
      </c>
      <c r="O364" s="11">
        <f>StdO_Customers_Residential!O364+StdO_Customers_Small_Commercial!O364+StdO_Customers_Lighting!O364</f>
        <v>79949</v>
      </c>
      <c r="P364" s="11">
        <f>StdO_Customers_Residential!P364+StdO_Customers_Small_Commercial!P364+StdO_Customers_Lighting!P364</f>
        <v>99520</v>
      </c>
      <c r="Q364" s="11">
        <f>StdO_Customers_Residential!Q364+StdO_Customers_Small_Commercial!Q364+StdO_Customers_Lighting!Q364</f>
        <v>122821</v>
      </c>
      <c r="R364" s="11">
        <f>StdO_Customers_Residential!R364+StdO_Customers_Small_Commercial!R364+StdO_Customers_Lighting!R364</f>
        <v>140685</v>
      </c>
      <c r="S364" s="11">
        <f>StdO_Customers_Residential!S364+StdO_Customers_Small_Commercial!S364+StdO_Customers_Lighting!S364</f>
        <v>152048</v>
      </c>
      <c r="T364" s="11">
        <f>StdO_Customers_Residential!T364+StdO_Customers_Small_Commercial!T364+StdO_Customers_Lighting!T364</f>
        <v>152745</v>
      </c>
      <c r="U364" s="11">
        <f>StdO_Customers_Residential!U364+StdO_Customers_Small_Commercial!U364+StdO_Customers_Lighting!U364</f>
        <v>149188</v>
      </c>
      <c r="V364" s="11">
        <f>StdO_Customers_Residential!V364+StdO_Customers_Small_Commercial!V364+StdO_Customers_Lighting!V364</f>
        <v>141243</v>
      </c>
      <c r="W364" s="11">
        <f>StdO_Customers_Residential!W364+StdO_Customers_Small_Commercial!W364+StdO_Customers_Lighting!W364</f>
        <v>131283.00000000003</v>
      </c>
      <c r="X364" s="11">
        <f>StdO_Customers_Residential!X364+StdO_Customers_Small_Commercial!X364+StdO_Customers_Lighting!X364</f>
        <v>112403.00000000001</v>
      </c>
      <c r="Y364" s="11">
        <f>StdO_Customers_Residential!Y364+StdO_Customers_Small_Commercial!Y364+StdO_Customers_Lighting!Y364</f>
        <v>128784.85979671196</v>
      </c>
      <c r="Z364" s="11">
        <f>StdO_Customers_Residential!Z364+StdO_Customers_Small_Commercial!Z364+StdO_Customers_Lighting!Z364</f>
        <v>0</v>
      </c>
      <c r="AA364" s="2">
        <f>IFERROR(INDEX('Holiday Schedule'!$D$3:$D$24,MATCH(Total_StdO_Customers!A364,'Holiday Schedule'!$C$3:$C$24,0)),0)</f>
        <v>0</v>
      </c>
      <c r="AB364" s="2">
        <f t="shared" si="40"/>
        <v>2</v>
      </c>
      <c r="AC364" s="2">
        <f t="shared" si="41"/>
        <v>1874131</v>
      </c>
      <c r="AD364" s="5">
        <f t="shared" si="42"/>
        <v>781972.85979671218</v>
      </c>
      <c r="AE364" s="5">
        <f t="shared" si="43"/>
        <v>2656103.8597967122</v>
      </c>
      <c r="AG364" s="2">
        <f t="shared" si="44"/>
        <v>12</v>
      </c>
      <c r="AH364" s="2">
        <f t="shared" si="45"/>
        <v>2025</v>
      </c>
      <c r="AJ364" s="5">
        <f t="shared" si="46"/>
        <v>152745</v>
      </c>
      <c r="AK364" s="2">
        <f t="shared" si="47"/>
        <v>19</v>
      </c>
    </row>
    <row r="365" spans="1:37">
      <c r="A365" s="4">
        <v>46014</v>
      </c>
      <c r="B365" s="11">
        <f>StdO_Customers_Residential!B365+StdO_Customers_Small_Commercial!B365+StdO_Customers_Lighting!B365</f>
        <v>98530.999999999985</v>
      </c>
      <c r="C365" s="11">
        <f>StdO_Customers_Residential!C365+StdO_Customers_Small_Commercial!C365+StdO_Customers_Lighting!C365</f>
        <v>94604.999999999985</v>
      </c>
      <c r="D365" s="11">
        <f>StdO_Customers_Residential!D365+StdO_Customers_Small_Commercial!D365+StdO_Customers_Lighting!D365</f>
        <v>91900</v>
      </c>
      <c r="E365" s="11">
        <f>StdO_Customers_Residential!E365+StdO_Customers_Small_Commercial!E365+StdO_Customers_Lighting!E365</f>
        <v>92068.999999999985</v>
      </c>
      <c r="F365" s="11">
        <f>StdO_Customers_Residential!F365+StdO_Customers_Small_Commercial!F365+StdO_Customers_Lighting!F365</f>
        <v>94864</v>
      </c>
      <c r="G365" s="11">
        <f>StdO_Customers_Residential!G365+StdO_Customers_Small_Commercial!G365+StdO_Customers_Lighting!G365</f>
        <v>102916</v>
      </c>
      <c r="H365" s="11">
        <f>StdO_Customers_Residential!H365+StdO_Customers_Small_Commercial!H365+StdO_Customers_Lighting!H365</f>
        <v>116287</v>
      </c>
      <c r="I365" s="11">
        <f>StdO_Customers_Residential!I365+StdO_Customers_Small_Commercial!I365+StdO_Customers_Lighting!I365</f>
        <v>123757</v>
      </c>
      <c r="J365" s="11">
        <f>StdO_Customers_Residential!J365+StdO_Customers_Small_Commercial!J365+StdO_Customers_Lighting!J365</f>
        <v>113699</v>
      </c>
      <c r="K365" s="11">
        <f>StdO_Customers_Residential!K365+StdO_Customers_Small_Commercial!K365+StdO_Customers_Lighting!K365</f>
        <v>108771</v>
      </c>
      <c r="L365" s="11">
        <f>StdO_Customers_Residential!L365+StdO_Customers_Small_Commercial!L365+StdO_Customers_Lighting!L365</f>
        <v>103042.99999999997</v>
      </c>
      <c r="M365" s="11">
        <f>StdO_Customers_Residential!M365+StdO_Customers_Small_Commercial!M365+StdO_Customers_Lighting!M365</f>
        <v>100907.00000000001</v>
      </c>
      <c r="N365" s="11">
        <f>StdO_Customers_Residential!N365+StdO_Customers_Small_Commercial!N365+StdO_Customers_Lighting!N365</f>
        <v>102380</v>
      </c>
      <c r="O365" s="11">
        <f>StdO_Customers_Residential!O365+StdO_Customers_Small_Commercial!O365+StdO_Customers_Lighting!O365</f>
        <v>108515</v>
      </c>
      <c r="P365" s="11">
        <f>StdO_Customers_Residential!P365+StdO_Customers_Small_Commercial!P365+StdO_Customers_Lighting!P365</f>
        <v>116663</v>
      </c>
      <c r="Q365" s="11">
        <f>StdO_Customers_Residential!Q365+StdO_Customers_Small_Commercial!Q365+StdO_Customers_Lighting!Q365</f>
        <v>126717</v>
      </c>
      <c r="R365" s="11">
        <f>StdO_Customers_Residential!R365+StdO_Customers_Small_Commercial!R365+StdO_Customers_Lighting!R365</f>
        <v>136957</v>
      </c>
      <c r="S365" s="11">
        <f>StdO_Customers_Residential!S365+StdO_Customers_Small_Commercial!S365+StdO_Customers_Lighting!S365</f>
        <v>145713</v>
      </c>
      <c r="T365" s="11">
        <f>StdO_Customers_Residential!T365+StdO_Customers_Small_Commercial!T365+StdO_Customers_Lighting!T365</f>
        <v>145959</v>
      </c>
      <c r="U365" s="11">
        <f>StdO_Customers_Residential!U365+StdO_Customers_Small_Commercial!U365+StdO_Customers_Lighting!U365</f>
        <v>142432</v>
      </c>
      <c r="V365" s="11">
        <f>StdO_Customers_Residential!V365+StdO_Customers_Small_Commercial!V365+StdO_Customers_Lighting!V365</f>
        <v>135891.00000000006</v>
      </c>
      <c r="W365" s="11">
        <f>StdO_Customers_Residential!W365+StdO_Customers_Small_Commercial!W365+StdO_Customers_Lighting!W365</f>
        <v>128319</v>
      </c>
      <c r="X365" s="11">
        <f>StdO_Customers_Residential!X365+StdO_Customers_Small_Commercial!X365+StdO_Customers_Lighting!X365</f>
        <v>110279</v>
      </c>
      <c r="Y365" s="11">
        <f>StdO_Customers_Residential!Y365+StdO_Customers_Small_Commercial!Y365+StdO_Customers_Lighting!Y365</f>
        <v>132233.68592931228</v>
      </c>
      <c r="Z365" s="11">
        <f>StdO_Customers_Residential!Z365+StdO_Customers_Small_Commercial!Z365+StdO_Customers_Lighting!Z365</f>
        <v>0</v>
      </c>
      <c r="AA365" s="2">
        <f>IFERROR(INDEX('Holiday Schedule'!$D$3:$D$24,MATCH(Total_StdO_Customers!A365,'Holiday Schedule'!$C$3:$C$24,0)),0)</f>
        <v>0</v>
      </c>
      <c r="AB365" s="2">
        <f t="shared" si="40"/>
        <v>3</v>
      </c>
      <c r="AC365" s="2">
        <f t="shared" si="41"/>
        <v>1950002</v>
      </c>
      <c r="AD365" s="5">
        <f t="shared" si="42"/>
        <v>823405.68592931237</v>
      </c>
      <c r="AE365" s="5">
        <f t="shared" si="43"/>
        <v>2773407.6859293124</v>
      </c>
      <c r="AG365" s="2">
        <f t="shared" si="44"/>
        <v>12</v>
      </c>
      <c r="AH365" s="2">
        <f t="shared" si="45"/>
        <v>2025</v>
      </c>
      <c r="AJ365" s="5">
        <f t="shared" si="46"/>
        <v>145959</v>
      </c>
      <c r="AK365" s="2">
        <f t="shared" si="47"/>
        <v>19</v>
      </c>
    </row>
    <row r="366" spans="1:37">
      <c r="A366" s="4">
        <v>46015</v>
      </c>
      <c r="B366" s="11">
        <f>StdO_Customers_Residential!B366+StdO_Customers_Small_Commercial!B366+StdO_Customers_Lighting!B366</f>
        <v>96937</v>
      </c>
      <c r="C366" s="11">
        <f>StdO_Customers_Residential!C366+StdO_Customers_Small_Commercial!C366+StdO_Customers_Lighting!C366</f>
        <v>93821</v>
      </c>
      <c r="D366" s="11">
        <f>StdO_Customers_Residential!D366+StdO_Customers_Small_Commercial!D366+StdO_Customers_Lighting!D366</f>
        <v>90561</v>
      </c>
      <c r="E366" s="11">
        <f>StdO_Customers_Residential!E366+StdO_Customers_Small_Commercial!E366+StdO_Customers_Lighting!E366</f>
        <v>90343</v>
      </c>
      <c r="F366" s="11">
        <f>StdO_Customers_Residential!F366+StdO_Customers_Small_Commercial!F366+StdO_Customers_Lighting!F366</f>
        <v>92661</v>
      </c>
      <c r="G366" s="11">
        <f>StdO_Customers_Residential!G366+StdO_Customers_Small_Commercial!G366+StdO_Customers_Lighting!G366</f>
        <v>99608</v>
      </c>
      <c r="H366" s="11">
        <f>StdO_Customers_Residential!H366+StdO_Customers_Small_Commercial!H366+StdO_Customers_Lighting!H366</f>
        <v>110568</v>
      </c>
      <c r="I366" s="11">
        <f>StdO_Customers_Residential!I366+StdO_Customers_Small_Commercial!I366+StdO_Customers_Lighting!I366</f>
        <v>119787</v>
      </c>
      <c r="J366" s="11">
        <f>StdO_Customers_Residential!J366+StdO_Customers_Small_Commercial!J366+StdO_Customers_Lighting!J366</f>
        <v>124982.99999999999</v>
      </c>
      <c r="K366" s="11">
        <f>StdO_Customers_Residential!K366+StdO_Customers_Small_Commercial!K366+StdO_Customers_Lighting!K366</f>
        <v>126585</v>
      </c>
      <c r="L366" s="11">
        <f>StdO_Customers_Residential!L366+StdO_Customers_Small_Commercial!L366+StdO_Customers_Lighting!L366</f>
        <v>125609</v>
      </c>
      <c r="M366" s="11">
        <f>StdO_Customers_Residential!M366+StdO_Customers_Small_Commercial!M366+StdO_Customers_Lighting!M366</f>
        <v>124248</v>
      </c>
      <c r="N366" s="11">
        <f>StdO_Customers_Residential!N366+StdO_Customers_Small_Commercial!N366+StdO_Customers_Lighting!N366</f>
        <v>121024</v>
      </c>
      <c r="O366" s="11">
        <f>StdO_Customers_Residential!O366+StdO_Customers_Small_Commercial!O366+StdO_Customers_Lighting!O366</f>
        <v>117455</v>
      </c>
      <c r="P366" s="11">
        <f>StdO_Customers_Residential!P366+StdO_Customers_Small_Commercial!P366+StdO_Customers_Lighting!P366</f>
        <v>119373</v>
      </c>
      <c r="Q366" s="11">
        <f>StdO_Customers_Residential!Q366+StdO_Customers_Small_Commercial!Q366+StdO_Customers_Lighting!Q366</f>
        <v>125576</v>
      </c>
      <c r="R366" s="11">
        <f>StdO_Customers_Residential!R366+StdO_Customers_Small_Commercial!R366+StdO_Customers_Lighting!R366</f>
        <v>137741</v>
      </c>
      <c r="S366" s="11">
        <f>StdO_Customers_Residential!S366+StdO_Customers_Small_Commercial!S366+StdO_Customers_Lighting!S366</f>
        <v>144440</v>
      </c>
      <c r="T366" s="11">
        <f>StdO_Customers_Residential!T366+StdO_Customers_Small_Commercial!T366+StdO_Customers_Lighting!T366</f>
        <v>145332</v>
      </c>
      <c r="U366" s="11">
        <f>StdO_Customers_Residential!U366+StdO_Customers_Small_Commercial!U366+StdO_Customers_Lighting!U366</f>
        <v>143029</v>
      </c>
      <c r="V366" s="11">
        <f>StdO_Customers_Residential!V366+StdO_Customers_Small_Commercial!V366+StdO_Customers_Lighting!V366</f>
        <v>139960</v>
      </c>
      <c r="W366" s="11">
        <f>StdO_Customers_Residential!W366+StdO_Customers_Small_Commercial!W366+StdO_Customers_Lighting!W366</f>
        <v>134607</v>
      </c>
      <c r="X366" s="11">
        <f>StdO_Customers_Residential!X366+StdO_Customers_Small_Commercial!X366+StdO_Customers_Lighting!X366</f>
        <v>119340</v>
      </c>
      <c r="Y366" s="11">
        <f>StdO_Customers_Residential!Y366+StdO_Customers_Small_Commercial!Y366+StdO_Customers_Lighting!Y366</f>
        <v>130924.13819999999</v>
      </c>
      <c r="Z366" s="11">
        <f>StdO_Customers_Residential!Z366+StdO_Customers_Small_Commercial!Z366+StdO_Customers_Lighting!Z366</f>
        <v>0</v>
      </c>
      <c r="AA366" s="2">
        <f>IFERROR(INDEX('Holiday Schedule'!$D$3:$D$24,MATCH(Total_StdO_Customers!A366,'Holiday Schedule'!$C$3:$C$24,0)),0)</f>
        <v>0</v>
      </c>
      <c r="AB366" s="2">
        <f t="shared" si="40"/>
        <v>4</v>
      </c>
      <c r="AC366" s="2">
        <f t="shared" si="41"/>
        <v>2069089</v>
      </c>
      <c r="AD366" s="5">
        <f t="shared" si="42"/>
        <v>805423.13819999993</v>
      </c>
      <c r="AE366" s="5">
        <f t="shared" si="43"/>
        <v>2874512.1381999999</v>
      </c>
      <c r="AG366" s="2">
        <f t="shared" si="44"/>
        <v>12</v>
      </c>
      <c r="AH366" s="2">
        <f t="shared" si="45"/>
        <v>2025</v>
      </c>
      <c r="AJ366" s="5">
        <f t="shared" si="46"/>
        <v>145332</v>
      </c>
      <c r="AK366" s="2">
        <f t="shared" si="47"/>
        <v>19</v>
      </c>
    </row>
    <row r="367" spans="1:37">
      <c r="A367" s="4">
        <v>46016</v>
      </c>
      <c r="B367" s="11">
        <f>StdO_Customers_Residential!B367+StdO_Customers_Small_Commercial!B367+StdO_Customers_Lighting!B367</f>
        <v>104573.00000000001</v>
      </c>
      <c r="C367" s="11">
        <f>StdO_Customers_Residential!C367+StdO_Customers_Small_Commercial!C367+StdO_Customers_Lighting!C367</f>
        <v>99360</v>
      </c>
      <c r="D367" s="11">
        <f>StdO_Customers_Residential!D367+StdO_Customers_Small_Commercial!D367+StdO_Customers_Lighting!D367</f>
        <v>96743</v>
      </c>
      <c r="E367" s="11">
        <f>StdO_Customers_Residential!E367+StdO_Customers_Small_Commercial!E367+StdO_Customers_Lighting!E367</f>
        <v>94415</v>
      </c>
      <c r="F367" s="11">
        <f>StdO_Customers_Residential!F367+StdO_Customers_Small_Commercial!F367+StdO_Customers_Lighting!F367</f>
        <v>95733</v>
      </c>
      <c r="G367" s="11">
        <f>StdO_Customers_Residential!G367+StdO_Customers_Small_Commercial!G367+StdO_Customers_Lighting!G367</f>
        <v>99592.999999999985</v>
      </c>
      <c r="H367" s="11">
        <f>StdO_Customers_Residential!H367+StdO_Customers_Small_Commercial!H367+StdO_Customers_Lighting!H367</f>
        <v>108580</v>
      </c>
      <c r="I367" s="11">
        <f>StdO_Customers_Residential!I367+StdO_Customers_Small_Commercial!I367+StdO_Customers_Lighting!I367</f>
        <v>117695</v>
      </c>
      <c r="J367" s="11">
        <f>StdO_Customers_Residential!J367+StdO_Customers_Small_Commercial!J367+StdO_Customers_Lighting!J367</f>
        <v>121552</v>
      </c>
      <c r="K367" s="11">
        <f>StdO_Customers_Residential!K367+StdO_Customers_Small_Commercial!K367+StdO_Customers_Lighting!K367</f>
        <v>121264</v>
      </c>
      <c r="L367" s="11">
        <f>StdO_Customers_Residential!L367+StdO_Customers_Small_Commercial!L367+StdO_Customers_Lighting!L367</f>
        <v>119283</v>
      </c>
      <c r="M367" s="11">
        <f>StdO_Customers_Residential!M367+StdO_Customers_Small_Commercial!M367+StdO_Customers_Lighting!M367</f>
        <v>115958.99999999999</v>
      </c>
      <c r="N367" s="11">
        <f>StdO_Customers_Residential!N367+StdO_Customers_Small_Commercial!N367+StdO_Customers_Lighting!N367</f>
        <v>112457.00000000001</v>
      </c>
      <c r="O367" s="11">
        <f>StdO_Customers_Residential!O367+StdO_Customers_Small_Commercial!O367+StdO_Customers_Lighting!O367</f>
        <v>108120</v>
      </c>
      <c r="P367" s="11">
        <f>StdO_Customers_Residential!P367+StdO_Customers_Small_Commercial!P367+StdO_Customers_Lighting!P367</f>
        <v>111700</v>
      </c>
      <c r="Q367" s="11">
        <f>StdO_Customers_Residential!Q367+StdO_Customers_Small_Commercial!Q367+StdO_Customers_Lighting!Q367</f>
        <v>118032</v>
      </c>
      <c r="R367" s="11">
        <f>StdO_Customers_Residential!R367+StdO_Customers_Small_Commercial!R367+StdO_Customers_Lighting!R367</f>
        <v>129426.99999999999</v>
      </c>
      <c r="S367" s="11">
        <f>StdO_Customers_Residential!S367+StdO_Customers_Small_Commercial!S367+StdO_Customers_Lighting!S367</f>
        <v>136297</v>
      </c>
      <c r="T367" s="11">
        <f>StdO_Customers_Residential!T367+StdO_Customers_Small_Commercial!T367+StdO_Customers_Lighting!T367</f>
        <v>137216</v>
      </c>
      <c r="U367" s="11">
        <f>StdO_Customers_Residential!U367+StdO_Customers_Small_Commercial!U367+StdO_Customers_Lighting!U367</f>
        <v>136725</v>
      </c>
      <c r="V367" s="11">
        <f>StdO_Customers_Residential!V367+StdO_Customers_Small_Commercial!V367+StdO_Customers_Lighting!V367</f>
        <v>133123</v>
      </c>
      <c r="W367" s="11">
        <f>StdO_Customers_Residential!W367+StdO_Customers_Small_Commercial!W367+StdO_Customers_Lighting!W367</f>
        <v>127851</v>
      </c>
      <c r="X367" s="11">
        <f>StdO_Customers_Residential!X367+StdO_Customers_Small_Commercial!X367+StdO_Customers_Lighting!X367</f>
        <v>113257.00000000001</v>
      </c>
      <c r="Y367" s="11">
        <f>StdO_Customers_Residential!Y367+StdO_Customers_Small_Commercial!Y367+StdO_Customers_Lighting!Y367</f>
        <v>113764.97440000001</v>
      </c>
      <c r="Z367" s="11">
        <f>StdO_Customers_Residential!Z367+StdO_Customers_Small_Commercial!Z367+StdO_Customers_Lighting!Z367</f>
        <v>0</v>
      </c>
      <c r="AA367" s="2">
        <f>IFERROR(INDEX('Holiday Schedule'!$D$3:$D$24,MATCH(Total_StdO_Customers!A367,'Holiday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2772719.9744000002</v>
      </c>
      <c r="AE367" s="5">
        <f t="shared" si="43"/>
        <v>2772719.9744000002</v>
      </c>
      <c r="AG367" s="2">
        <f t="shared" si="44"/>
        <v>12</v>
      </c>
      <c r="AH367" s="2">
        <f t="shared" si="45"/>
        <v>2025</v>
      </c>
      <c r="AJ367" s="5">
        <f t="shared" si="46"/>
        <v>137216</v>
      </c>
      <c r="AK367" s="2">
        <f t="shared" si="47"/>
        <v>19</v>
      </c>
    </row>
    <row r="368" spans="1:37">
      <c r="A368" s="4">
        <v>46017</v>
      </c>
      <c r="B368" s="11">
        <f>StdO_Customers_Residential!B368+StdO_Customers_Small_Commercial!B368+StdO_Customers_Lighting!B368</f>
        <v>103625</v>
      </c>
      <c r="C368" s="11">
        <f>StdO_Customers_Residential!C368+StdO_Customers_Small_Commercial!C368+StdO_Customers_Lighting!C368</f>
        <v>100212</v>
      </c>
      <c r="D368" s="11">
        <f>StdO_Customers_Residential!D368+StdO_Customers_Small_Commercial!D368+StdO_Customers_Lighting!D368</f>
        <v>99341</v>
      </c>
      <c r="E368" s="11">
        <f>StdO_Customers_Residential!E368+StdO_Customers_Small_Commercial!E368+StdO_Customers_Lighting!E368</f>
        <v>99088</v>
      </c>
      <c r="F368" s="11">
        <f>StdO_Customers_Residential!F368+StdO_Customers_Small_Commercial!F368+StdO_Customers_Lighting!F368</f>
        <v>102387</v>
      </c>
      <c r="G368" s="11">
        <f>StdO_Customers_Residential!G368+StdO_Customers_Small_Commercial!G368+StdO_Customers_Lighting!G368</f>
        <v>108812</v>
      </c>
      <c r="H368" s="11">
        <f>StdO_Customers_Residential!H368+StdO_Customers_Small_Commercial!H368+StdO_Customers_Lighting!H368</f>
        <v>119215.00000000001</v>
      </c>
      <c r="I368" s="11">
        <f>StdO_Customers_Residential!I368+StdO_Customers_Small_Commercial!I368+StdO_Customers_Lighting!I368</f>
        <v>127839</v>
      </c>
      <c r="J368" s="11">
        <f>StdO_Customers_Residential!J368+StdO_Customers_Small_Commercial!J368+StdO_Customers_Lighting!J368</f>
        <v>127912</v>
      </c>
      <c r="K368" s="11">
        <f>StdO_Customers_Residential!K368+StdO_Customers_Small_Commercial!K368+StdO_Customers_Lighting!K368</f>
        <v>124767</v>
      </c>
      <c r="L368" s="11">
        <f>StdO_Customers_Residential!L368+StdO_Customers_Small_Commercial!L368+StdO_Customers_Lighting!L368</f>
        <v>120807</v>
      </c>
      <c r="M368" s="11">
        <f>StdO_Customers_Residential!M368+StdO_Customers_Small_Commercial!M368+StdO_Customers_Lighting!M368</f>
        <v>117530.99999999997</v>
      </c>
      <c r="N368" s="11">
        <f>StdO_Customers_Residential!N368+StdO_Customers_Small_Commercial!N368+StdO_Customers_Lighting!N368</f>
        <v>115411</v>
      </c>
      <c r="O368" s="11">
        <f>StdO_Customers_Residential!O368+StdO_Customers_Small_Commercial!O368+StdO_Customers_Lighting!O368</f>
        <v>112767</v>
      </c>
      <c r="P368" s="11">
        <f>StdO_Customers_Residential!P368+StdO_Customers_Small_Commercial!P368+StdO_Customers_Lighting!P368</f>
        <v>119728.00000000001</v>
      </c>
      <c r="Q368" s="11">
        <f>StdO_Customers_Residential!Q368+StdO_Customers_Small_Commercial!Q368+StdO_Customers_Lighting!Q368</f>
        <v>131525</v>
      </c>
      <c r="R368" s="11">
        <f>StdO_Customers_Residential!R368+StdO_Customers_Small_Commercial!R368+StdO_Customers_Lighting!R368</f>
        <v>146964</v>
      </c>
      <c r="S368" s="11">
        <f>StdO_Customers_Residential!S368+StdO_Customers_Small_Commercial!S368+StdO_Customers_Lighting!S368</f>
        <v>157227</v>
      </c>
      <c r="T368" s="11">
        <f>StdO_Customers_Residential!T368+StdO_Customers_Small_Commercial!T368+StdO_Customers_Lighting!T368</f>
        <v>158684</v>
      </c>
      <c r="U368" s="11">
        <f>StdO_Customers_Residential!U368+StdO_Customers_Small_Commercial!U368+StdO_Customers_Lighting!U368</f>
        <v>155737</v>
      </c>
      <c r="V368" s="11">
        <f>StdO_Customers_Residential!V368+StdO_Customers_Small_Commercial!V368+StdO_Customers_Lighting!V368</f>
        <v>148556</v>
      </c>
      <c r="W368" s="11">
        <f>StdO_Customers_Residential!W368+StdO_Customers_Small_Commercial!W368+StdO_Customers_Lighting!W368</f>
        <v>141668.99999999997</v>
      </c>
      <c r="X368" s="11">
        <f>StdO_Customers_Residential!X368+StdO_Customers_Small_Commercial!X368+StdO_Customers_Lighting!X368</f>
        <v>124081</v>
      </c>
      <c r="Y368" s="11">
        <f>StdO_Customers_Residential!Y368+StdO_Customers_Small_Commercial!Y368+StdO_Customers_Lighting!Y368</f>
        <v>138474.28020000001</v>
      </c>
      <c r="Z368" s="11">
        <f>StdO_Customers_Residential!Z368+StdO_Customers_Small_Commercial!Z368+StdO_Customers_Lighting!Z368</f>
        <v>0</v>
      </c>
      <c r="AA368" s="2">
        <f>IFERROR(INDEX('Holiday Schedule'!$D$3:$D$24,MATCH(Total_StdO_Customers!A368,'Holiday Schedule'!$C$3:$C$24,0)),0)</f>
        <v>0</v>
      </c>
      <c r="AB368" s="2">
        <f t="shared" si="40"/>
        <v>6</v>
      </c>
      <c r="AC368" s="2">
        <f t="shared" si="41"/>
        <v>2131205</v>
      </c>
      <c r="AD368" s="5">
        <f t="shared" si="42"/>
        <v>871154.28019999992</v>
      </c>
      <c r="AE368" s="5">
        <f t="shared" si="43"/>
        <v>3002359.2801999999</v>
      </c>
      <c r="AG368" s="2">
        <f t="shared" si="44"/>
        <v>12</v>
      </c>
      <c r="AH368" s="2">
        <f t="shared" si="45"/>
        <v>2025</v>
      </c>
      <c r="AJ368" s="5">
        <f t="shared" si="46"/>
        <v>158684</v>
      </c>
      <c r="AK368" s="2">
        <f t="shared" si="47"/>
        <v>19</v>
      </c>
    </row>
    <row r="369" spans="1:37">
      <c r="A369" s="4">
        <v>46018</v>
      </c>
      <c r="B369" s="11">
        <f>StdO_Customers_Residential!B369+StdO_Customers_Small_Commercial!B369+StdO_Customers_Lighting!B369</f>
        <v>111556</v>
      </c>
      <c r="C369" s="11">
        <f>StdO_Customers_Residential!C369+StdO_Customers_Small_Commercial!C369+StdO_Customers_Lighting!C369</f>
        <v>107724</v>
      </c>
      <c r="D369" s="11">
        <f>StdO_Customers_Residential!D369+StdO_Customers_Small_Commercial!D369+StdO_Customers_Lighting!D369</f>
        <v>104684</v>
      </c>
      <c r="E369" s="11">
        <f>StdO_Customers_Residential!E369+StdO_Customers_Small_Commercial!E369+StdO_Customers_Lighting!E369</f>
        <v>104064</v>
      </c>
      <c r="F369" s="11">
        <f>StdO_Customers_Residential!F369+StdO_Customers_Small_Commercial!F369+StdO_Customers_Lighting!F369</f>
        <v>106095</v>
      </c>
      <c r="G369" s="11">
        <f>StdO_Customers_Residential!G369+StdO_Customers_Small_Commercial!G369+StdO_Customers_Lighting!G369</f>
        <v>109732</v>
      </c>
      <c r="H369" s="11">
        <f>StdO_Customers_Residential!H369+StdO_Customers_Small_Commercial!H369+StdO_Customers_Lighting!H369</f>
        <v>119788</v>
      </c>
      <c r="I369" s="11">
        <f>StdO_Customers_Residential!I369+StdO_Customers_Small_Commercial!I369+StdO_Customers_Lighting!I369</f>
        <v>127867</v>
      </c>
      <c r="J369" s="11">
        <f>StdO_Customers_Residential!J369+StdO_Customers_Small_Commercial!J369+StdO_Customers_Lighting!J369</f>
        <v>130039.99999999999</v>
      </c>
      <c r="K369" s="11">
        <f>StdO_Customers_Residential!K369+StdO_Customers_Small_Commercial!K369+StdO_Customers_Lighting!K369</f>
        <v>128771.99999999999</v>
      </c>
      <c r="L369" s="11">
        <f>StdO_Customers_Residential!L369+StdO_Customers_Small_Commercial!L369+StdO_Customers_Lighting!L369</f>
        <v>126020</v>
      </c>
      <c r="M369" s="11">
        <f>StdO_Customers_Residential!M369+StdO_Customers_Small_Commercial!M369+StdO_Customers_Lighting!M369</f>
        <v>125221</v>
      </c>
      <c r="N369" s="11">
        <f>StdO_Customers_Residential!N369+StdO_Customers_Small_Commercial!N369+StdO_Customers_Lighting!N369</f>
        <v>122067</v>
      </c>
      <c r="O369" s="11">
        <f>StdO_Customers_Residential!O369+StdO_Customers_Small_Commercial!O369+StdO_Customers_Lighting!O369</f>
        <v>123077</v>
      </c>
      <c r="P369" s="11">
        <f>StdO_Customers_Residential!P369+StdO_Customers_Small_Commercial!P369+StdO_Customers_Lighting!P369</f>
        <v>122391</v>
      </c>
      <c r="Q369" s="11">
        <f>StdO_Customers_Residential!Q369+StdO_Customers_Small_Commercial!Q369+StdO_Customers_Lighting!Q369</f>
        <v>131293</v>
      </c>
      <c r="R369" s="11">
        <f>StdO_Customers_Residential!R369+StdO_Customers_Small_Commercial!R369+StdO_Customers_Lighting!R369</f>
        <v>145161</v>
      </c>
      <c r="S369" s="11">
        <f>StdO_Customers_Residential!S369+StdO_Customers_Small_Commercial!S369+StdO_Customers_Lighting!S369</f>
        <v>156204</v>
      </c>
      <c r="T369" s="11">
        <f>StdO_Customers_Residential!T369+StdO_Customers_Small_Commercial!T369+StdO_Customers_Lighting!T369</f>
        <v>157132</v>
      </c>
      <c r="U369" s="11">
        <f>StdO_Customers_Residential!U369+StdO_Customers_Small_Commercial!U369+StdO_Customers_Lighting!U369</f>
        <v>154332</v>
      </c>
      <c r="V369" s="11">
        <f>StdO_Customers_Residential!V369+StdO_Customers_Small_Commercial!V369+StdO_Customers_Lighting!V369</f>
        <v>148527</v>
      </c>
      <c r="W369" s="11">
        <f>StdO_Customers_Residential!W369+StdO_Customers_Small_Commercial!W369+StdO_Customers_Lighting!W369</f>
        <v>139808</v>
      </c>
      <c r="X369" s="11">
        <f>StdO_Customers_Residential!X369+StdO_Customers_Small_Commercial!X369+StdO_Customers_Lighting!X369</f>
        <v>123544</v>
      </c>
      <c r="Y369" s="11">
        <f>StdO_Customers_Residential!Y369+StdO_Customers_Small_Commercial!Y369+StdO_Customers_Lighting!Y369</f>
        <v>120369.49519999999</v>
      </c>
      <c r="Z369" s="11">
        <f>StdO_Customers_Residential!Z369+StdO_Customers_Small_Commercial!Z369+StdO_Customers_Lighting!Z369</f>
        <v>0</v>
      </c>
      <c r="AA369" s="2">
        <f>IFERROR(INDEX('Holiday Schedule'!$D$3:$D$24,MATCH(Total_StdO_Customers!A369,'Holiday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3045468.4951999998</v>
      </c>
      <c r="AE369" s="5">
        <f t="shared" si="43"/>
        <v>3045468.4951999998</v>
      </c>
      <c r="AG369" s="2">
        <f t="shared" si="44"/>
        <v>12</v>
      </c>
      <c r="AH369" s="2">
        <f t="shared" si="45"/>
        <v>2025</v>
      </c>
      <c r="AJ369" s="5">
        <f t="shared" si="46"/>
        <v>157132</v>
      </c>
      <c r="AK369" s="2">
        <f t="shared" si="47"/>
        <v>19</v>
      </c>
    </row>
    <row r="370" spans="1:37">
      <c r="A370" s="4">
        <v>46019</v>
      </c>
      <c r="B370" s="11">
        <f>StdO_Customers_Residential!B370+StdO_Customers_Small_Commercial!B370+StdO_Customers_Lighting!B370</f>
        <v>109849</v>
      </c>
      <c r="C370" s="11">
        <f>StdO_Customers_Residential!C370+StdO_Customers_Small_Commercial!C370+StdO_Customers_Lighting!C370</f>
        <v>106015</v>
      </c>
      <c r="D370" s="11">
        <f>StdO_Customers_Residential!D370+StdO_Customers_Small_Commercial!D370+StdO_Customers_Lighting!D370</f>
        <v>103924</v>
      </c>
      <c r="E370" s="11">
        <f>StdO_Customers_Residential!E370+StdO_Customers_Small_Commercial!E370+StdO_Customers_Lighting!E370</f>
        <v>102151</v>
      </c>
      <c r="F370" s="11">
        <f>StdO_Customers_Residential!F370+StdO_Customers_Small_Commercial!F370+StdO_Customers_Lighting!F370</f>
        <v>104300</v>
      </c>
      <c r="G370" s="11">
        <f>StdO_Customers_Residential!G370+StdO_Customers_Small_Commercial!G370+StdO_Customers_Lighting!G370</f>
        <v>107586.99999999999</v>
      </c>
      <c r="H370" s="11">
        <f>StdO_Customers_Residential!H370+StdO_Customers_Small_Commercial!H370+StdO_Customers_Lighting!H370</f>
        <v>115266.99999999999</v>
      </c>
      <c r="I370" s="11">
        <f>StdO_Customers_Residential!I370+StdO_Customers_Small_Commercial!I370+StdO_Customers_Lighting!I370</f>
        <v>124127</v>
      </c>
      <c r="J370" s="11">
        <f>StdO_Customers_Residential!J370+StdO_Customers_Small_Commercial!J370+StdO_Customers_Lighting!J370</f>
        <v>125429</v>
      </c>
      <c r="K370" s="11">
        <f>StdO_Customers_Residential!K370+StdO_Customers_Small_Commercial!K370+StdO_Customers_Lighting!K370</f>
        <v>119953</v>
      </c>
      <c r="L370" s="11">
        <f>StdO_Customers_Residential!L370+StdO_Customers_Small_Commercial!L370+StdO_Customers_Lighting!L370</f>
        <v>112259.99999999999</v>
      </c>
      <c r="M370" s="11">
        <f>StdO_Customers_Residential!M370+StdO_Customers_Small_Commercial!M370+StdO_Customers_Lighting!M370</f>
        <v>105713</v>
      </c>
      <c r="N370" s="11">
        <f>StdO_Customers_Residential!N370+StdO_Customers_Small_Commercial!N370+StdO_Customers_Lighting!N370</f>
        <v>99735</v>
      </c>
      <c r="O370" s="11">
        <f>StdO_Customers_Residential!O370+StdO_Customers_Small_Commercial!O370+StdO_Customers_Lighting!O370</f>
        <v>97192</v>
      </c>
      <c r="P370" s="11">
        <f>StdO_Customers_Residential!P370+StdO_Customers_Small_Commercial!P370+StdO_Customers_Lighting!P370</f>
        <v>105864</v>
      </c>
      <c r="Q370" s="11">
        <f>StdO_Customers_Residential!Q370+StdO_Customers_Small_Commercial!Q370+StdO_Customers_Lighting!Q370</f>
        <v>121539</v>
      </c>
      <c r="R370" s="11">
        <f>StdO_Customers_Residential!R370+StdO_Customers_Small_Commercial!R370+StdO_Customers_Lighting!R370</f>
        <v>137905</v>
      </c>
      <c r="S370" s="11">
        <f>StdO_Customers_Residential!S370+StdO_Customers_Small_Commercial!S370+StdO_Customers_Lighting!S370</f>
        <v>148356.99999999997</v>
      </c>
      <c r="T370" s="11">
        <f>StdO_Customers_Residential!T370+StdO_Customers_Small_Commercial!T370+StdO_Customers_Lighting!T370</f>
        <v>146297</v>
      </c>
      <c r="U370" s="11">
        <f>StdO_Customers_Residential!U370+StdO_Customers_Small_Commercial!U370+StdO_Customers_Lighting!U370</f>
        <v>142779</v>
      </c>
      <c r="V370" s="11">
        <f>StdO_Customers_Residential!V370+StdO_Customers_Small_Commercial!V370+StdO_Customers_Lighting!V370</f>
        <v>136724</v>
      </c>
      <c r="W370" s="11">
        <f>StdO_Customers_Residential!W370+StdO_Customers_Small_Commercial!W370+StdO_Customers_Lighting!W370</f>
        <v>125989</v>
      </c>
      <c r="X370" s="11">
        <f>StdO_Customers_Residential!X370+StdO_Customers_Small_Commercial!X370+StdO_Customers_Lighting!X370</f>
        <v>111745</v>
      </c>
      <c r="Y370" s="11">
        <f>StdO_Customers_Residential!Y370+StdO_Customers_Small_Commercial!Y370+StdO_Customers_Lighting!Y370</f>
        <v>118986.192</v>
      </c>
      <c r="Z370" s="11">
        <f>StdO_Customers_Residential!Z370+StdO_Customers_Small_Commercial!Z370+StdO_Customers_Lighting!Z370</f>
        <v>0</v>
      </c>
      <c r="AA370" s="2">
        <f>IFERROR(INDEX('Holiday Schedule'!$D$3:$D$24,MATCH(Total_StdO_Customers!A370,'Holiday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2829687.1919999998</v>
      </c>
      <c r="AE370" s="5">
        <f t="shared" si="43"/>
        <v>2829687.1919999998</v>
      </c>
      <c r="AG370" s="2">
        <f t="shared" si="44"/>
        <v>12</v>
      </c>
      <c r="AH370" s="2">
        <f t="shared" si="45"/>
        <v>2025</v>
      </c>
      <c r="AJ370" s="5">
        <f t="shared" si="46"/>
        <v>148356.99999999997</v>
      </c>
      <c r="AK370" s="2">
        <f t="shared" si="47"/>
        <v>18</v>
      </c>
    </row>
    <row r="371" spans="1:37">
      <c r="A371" s="4">
        <v>46020</v>
      </c>
      <c r="B371" s="11">
        <f>StdO_Customers_Residential!B371+StdO_Customers_Small_Commercial!B371+StdO_Customers_Lighting!B371</f>
        <v>97680</v>
      </c>
      <c r="C371" s="11">
        <f>StdO_Customers_Residential!C371+StdO_Customers_Small_Commercial!C371+StdO_Customers_Lighting!C371</f>
        <v>94185.000000000015</v>
      </c>
      <c r="D371" s="11">
        <f>StdO_Customers_Residential!D371+StdO_Customers_Small_Commercial!D371+StdO_Customers_Lighting!D371</f>
        <v>90917</v>
      </c>
      <c r="E371" s="11">
        <f>StdO_Customers_Residential!E371+StdO_Customers_Small_Commercial!E371+StdO_Customers_Lighting!E371</f>
        <v>89941</v>
      </c>
      <c r="F371" s="11">
        <f>StdO_Customers_Residential!F371+StdO_Customers_Small_Commercial!F371+StdO_Customers_Lighting!F371</f>
        <v>91739</v>
      </c>
      <c r="G371" s="11">
        <f>StdO_Customers_Residential!G371+StdO_Customers_Small_Commercial!G371+StdO_Customers_Lighting!G371</f>
        <v>96195</v>
      </c>
      <c r="H371" s="11">
        <f>StdO_Customers_Residential!H371+StdO_Customers_Small_Commercial!H371+StdO_Customers_Lighting!H371</f>
        <v>108863</v>
      </c>
      <c r="I371" s="11">
        <f>StdO_Customers_Residential!I371+StdO_Customers_Small_Commercial!I371+StdO_Customers_Lighting!I371</f>
        <v>116057</v>
      </c>
      <c r="J371" s="11">
        <f>StdO_Customers_Residential!J371+StdO_Customers_Small_Commercial!J371+StdO_Customers_Lighting!J371</f>
        <v>119400</v>
      </c>
      <c r="K371" s="11">
        <f>StdO_Customers_Residential!K371+StdO_Customers_Small_Commercial!K371+StdO_Customers_Lighting!K371</f>
        <v>121024</v>
      </c>
      <c r="L371" s="11">
        <f>StdO_Customers_Residential!L371+StdO_Customers_Small_Commercial!L371+StdO_Customers_Lighting!L371</f>
        <v>120735</v>
      </c>
      <c r="M371" s="11">
        <f>StdO_Customers_Residential!M371+StdO_Customers_Small_Commercial!M371+StdO_Customers_Lighting!M371</f>
        <v>120988</v>
      </c>
      <c r="N371" s="11">
        <f>StdO_Customers_Residential!N371+StdO_Customers_Small_Commercial!N371+StdO_Customers_Lighting!N371</f>
        <v>118341.00000000001</v>
      </c>
      <c r="O371" s="11">
        <f>StdO_Customers_Residential!O371+StdO_Customers_Small_Commercial!O371+StdO_Customers_Lighting!O371</f>
        <v>115513</v>
      </c>
      <c r="P371" s="11">
        <f>StdO_Customers_Residential!P371+StdO_Customers_Small_Commercial!P371+StdO_Customers_Lighting!P371</f>
        <v>117277</v>
      </c>
      <c r="Q371" s="11">
        <f>StdO_Customers_Residential!Q371+StdO_Customers_Small_Commercial!Q371+StdO_Customers_Lighting!Q371</f>
        <v>122086.99999999999</v>
      </c>
      <c r="R371" s="11">
        <f>StdO_Customers_Residential!R371+StdO_Customers_Small_Commercial!R371+StdO_Customers_Lighting!R371</f>
        <v>131963</v>
      </c>
      <c r="S371" s="11">
        <f>StdO_Customers_Residential!S371+StdO_Customers_Small_Commercial!S371+StdO_Customers_Lighting!S371</f>
        <v>137173</v>
      </c>
      <c r="T371" s="11">
        <f>StdO_Customers_Residential!T371+StdO_Customers_Small_Commercial!T371+StdO_Customers_Lighting!T371</f>
        <v>135223</v>
      </c>
      <c r="U371" s="11">
        <f>StdO_Customers_Residential!U371+StdO_Customers_Small_Commercial!U371+StdO_Customers_Lighting!U371</f>
        <v>130079.00000000001</v>
      </c>
      <c r="V371" s="11">
        <f>StdO_Customers_Residential!V371+StdO_Customers_Small_Commercial!V371+StdO_Customers_Lighting!V371</f>
        <v>120388</v>
      </c>
      <c r="W371" s="11">
        <f>StdO_Customers_Residential!W371+StdO_Customers_Small_Commercial!W371+StdO_Customers_Lighting!W371</f>
        <v>111828</v>
      </c>
      <c r="X371" s="11">
        <f>StdO_Customers_Residential!X371+StdO_Customers_Small_Commercial!X371+StdO_Customers_Lighting!X371</f>
        <v>95763</v>
      </c>
      <c r="Y371" s="11">
        <f>StdO_Customers_Residential!Y371+StdO_Customers_Small_Commercial!Y371+StdO_Customers_Lighting!Y371</f>
        <v>114861.26879606947</v>
      </c>
      <c r="Z371" s="11">
        <f>StdO_Customers_Residential!Z371+StdO_Customers_Small_Commercial!Z371+StdO_Customers_Lighting!Z371</f>
        <v>0</v>
      </c>
      <c r="AA371" s="2">
        <f>IFERROR(INDEX('Holiday Schedule'!$D$3:$D$24,MATCH(Total_StdO_Customers!A371,'Holiday Schedule'!$C$3:$C$24,0)),0)</f>
        <v>0</v>
      </c>
      <c r="AB371" s="2">
        <f t="shared" si="40"/>
        <v>2</v>
      </c>
      <c r="AC371" s="2">
        <f t="shared" si="41"/>
        <v>1933839</v>
      </c>
      <c r="AD371" s="5">
        <f t="shared" si="42"/>
        <v>784381.26879606955</v>
      </c>
      <c r="AE371" s="5">
        <f t="shared" si="43"/>
        <v>2718220.2687960695</v>
      </c>
      <c r="AG371" s="2">
        <f t="shared" si="44"/>
        <v>12</v>
      </c>
      <c r="AH371" s="2">
        <f t="shared" si="45"/>
        <v>2025</v>
      </c>
      <c r="AJ371" s="5">
        <f t="shared" si="46"/>
        <v>137173</v>
      </c>
      <c r="AK371" s="2">
        <f t="shared" si="47"/>
        <v>18</v>
      </c>
    </row>
    <row r="372" spans="1:37">
      <c r="A372" s="4">
        <v>46021</v>
      </c>
      <c r="B372" s="11">
        <f>StdO_Customers_Residential!B372+StdO_Customers_Small_Commercial!B372+StdO_Customers_Lighting!B372</f>
        <v>85052</v>
      </c>
      <c r="C372" s="11">
        <f>StdO_Customers_Residential!C372+StdO_Customers_Small_Commercial!C372+StdO_Customers_Lighting!C372</f>
        <v>82360</v>
      </c>
      <c r="D372" s="11">
        <f>StdO_Customers_Residential!D372+StdO_Customers_Small_Commercial!D372+StdO_Customers_Lighting!D372</f>
        <v>81084</v>
      </c>
      <c r="E372" s="11">
        <f>StdO_Customers_Residential!E372+StdO_Customers_Small_Commercial!E372+StdO_Customers_Lighting!E372</f>
        <v>80757</v>
      </c>
      <c r="F372" s="11">
        <f>StdO_Customers_Residential!F372+StdO_Customers_Small_Commercial!F372+StdO_Customers_Lighting!F372</f>
        <v>84887</v>
      </c>
      <c r="G372" s="11">
        <f>StdO_Customers_Residential!G372+StdO_Customers_Small_Commercial!G372+StdO_Customers_Lighting!G372</f>
        <v>91295</v>
      </c>
      <c r="H372" s="11">
        <f>StdO_Customers_Residential!H372+StdO_Customers_Small_Commercial!H372+StdO_Customers_Lighting!H372</f>
        <v>105636</v>
      </c>
      <c r="I372" s="11">
        <f>StdO_Customers_Residential!I372+StdO_Customers_Small_Commercial!I372+StdO_Customers_Lighting!I372</f>
        <v>115619.00000000001</v>
      </c>
      <c r="J372" s="11">
        <f>StdO_Customers_Residential!J372+StdO_Customers_Small_Commercial!J372+StdO_Customers_Lighting!J372</f>
        <v>116364</v>
      </c>
      <c r="K372" s="11">
        <f>StdO_Customers_Residential!K372+StdO_Customers_Small_Commercial!K372+StdO_Customers_Lighting!K372</f>
        <v>109215</v>
      </c>
      <c r="L372" s="11">
        <f>StdO_Customers_Residential!L372+StdO_Customers_Small_Commercial!L372+StdO_Customers_Lighting!L372</f>
        <v>104128.99999999999</v>
      </c>
      <c r="M372" s="11">
        <f>StdO_Customers_Residential!M372+StdO_Customers_Small_Commercial!M372+StdO_Customers_Lighting!M372</f>
        <v>106076</v>
      </c>
      <c r="N372" s="11">
        <f>StdO_Customers_Residential!N372+StdO_Customers_Small_Commercial!N372+StdO_Customers_Lighting!N372</f>
        <v>101926.99999999999</v>
      </c>
      <c r="O372" s="11">
        <f>StdO_Customers_Residential!O372+StdO_Customers_Small_Commercial!O372+StdO_Customers_Lighting!O372</f>
        <v>100375</v>
      </c>
      <c r="P372" s="11">
        <f>StdO_Customers_Residential!P372+StdO_Customers_Small_Commercial!P372+StdO_Customers_Lighting!P372</f>
        <v>112048</v>
      </c>
      <c r="Q372" s="11">
        <f>StdO_Customers_Residential!Q372+StdO_Customers_Small_Commercial!Q372+StdO_Customers_Lighting!Q372</f>
        <v>128168.99999999997</v>
      </c>
      <c r="R372" s="11">
        <f>StdO_Customers_Residential!R372+StdO_Customers_Small_Commercial!R372+StdO_Customers_Lighting!R372</f>
        <v>144827</v>
      </c>
      <c r="S372" s="11">
        <f>StdO_Customers_Residential!S372+StdO_Customers_Small_Commercial!S372+StdO_Customers_Lighting!S372</f>
        <v>155052</v>
      </c>
      <c r="T372" s="11">
        <f>StdO_Customers_Residential!T372+StdO_Customers_Small_Commercial!T372+StdO_Customers_Lighting!T372</f>
        <v>155632</v>
      </c>
      <c r="U372" s="11">
        <f>StdO_Customers_Residential!U372+StdO_Customers_Small_Commercial!U372+StdO_Customers_Lighting!U372</f>
        <v>152901</v>
      </c>
      <c r="V372" s="11">
        <f>StdO_Customers_Residential!V372+StdO_Customers_Small_Commercial!V372+StdO_Customers_Lighting!V372</f>
        <v>145543</v>
      </c>
      <c r="W372" s="11">
        <f>StdO_Customers_Residential!W372+StdO_Customers_Small_Commercial!W372+StdO_Customers_Lighting!W372</f>
        <v>137151</v>
      </c>
      <c r="X372" s="11">
        <f>StdO_Customers_Residential!X372+StdO_Customers_Small_Commercial!X372+StdO_Customers_Lighting!X372</f>
        <v>119741</v>
      </c>
      <c r="Y372" s="11">
        <f>StdO_Customers_Residential!Y372+StdO_Customers_Small_Commercial!Y372+StdO_Customers_Lighting!Y372</f>
        <v>131414.51613173785</v>
      </c>
      <c r="Z372" s="11">
        <f>StdO_Customers_Residential!Z372+StdO_Customers_Small_Commercial!Z372+StdO_Customers_Lighting!Z372</f>
        <v>0</v>
      </c>
      <c r="AA372" s="2">
        <f>IFERROR(INDEX('Holiday Schedule'!$D$3:$D$24,MATCH(Total_StdO_Customers!A372,'Holiday Schedule'!$C$3:$C$24,0)),0)</f>
        <v>0</v>
      </c>
      <c r="AB372" s="2">
        <f t="shared" si="40"/>
        <v>3</v>
      </c>
      <c r="AC372" s="2">
        <f t="shared" si="41"/>
        <v>2004769</v>
      </c>
      <c r="AD372" s="5">
        <f t="shared" si="42"/>
        <v>742485.51613173774</v>
      </c>
      <c r="AE372" s="5">
        <f t="shared" si="43"/>
        <v>2747254.5161317377</v>
      </c>
      <c r="AG372" s="2">
        <f t="shared" si="44"/>
        <v>12</v>
      </c>
      <c r="AH372" s="2">
        <f t="shared" si="45"/>
        <v>2025</v>
      </c>
      <c r="AJ372" s="5">
        <f t="shared" si="46"/>
        <v>155632</v>
      </c>
      <c r="AK372" s="2">
        <f t="shared" si="47"/>
        <v>19</v>
      </c>
    </row>
    <row r="373" spans="1:37">
      <c r="A373" s="4">
        <v>46022</v>
      </c>
      <c r="B373" s="11">
        <f>StdO_Customers_Residential!B373+StdO_Customers_Small_Commercial!B373+StdO_Customers_Lighting!B373</f>
        <v>93137.694723809516</v>
      </c>
      <c r="C373" s="11">
        <f>StdO_Customers_Residential!C373+StdO_Customers_Small_Commercial!C373+StdO_Customers_Lighting!C373</f>
        <v>89717.28165714287</v>
      </c>
      <c r="D373" s="11">
        <f>StdO_Customers_Residential!D373+StdO_Customers_Small_Commercial!D373+StdO_Customers_Lighting!D373</f>
        <v>87692.370019047637</v>
      </c>
      <c r="E373" s="11">
        <f>StdO_Customers_Residential!E373+StdO_Customers_Small_Commercial!E373+StdO_Customers_Lighting!E373</f>
        <v>87330.989200000011</v>
      </c>
      <c r="F373" s="11">
        <f>StdO_Customers_Residential!F373+StdO_Customers_Small_Commercial!F373+StdO_Customers_Lighting!F373</f>
        <v>90834.609447619048</v>
      </c>
      <c r="G373" s="11">
        <f>StdO_Customers_Residential!G373+StdO_Customers_Small_Commercial!G373+StdO_Customers_Lighting!G373</f>
        <v>97830.760323809518</v>
      </c>
      <c r="H373" s="11">
        <f>StdO_Customers_Residential!H373+StdO_Customers_Small_Commercial!H373+StdO_Customers_Lighting!H373</f>
        <v>111606.13519999999</v>
      </c>
      <c r="I373" s="11">
        <f>StdO_Customers_Residential!I373+StdO_Customers_Small_Commercial!I373+StdO_Customers_Lighting!I373</f>
        <v>118832.43388571427</v>
      </c>
      <c r="J373" s="11">
        <f>StdO_Customers_Residential!J373+StdO_Customers_Small_Commercial!J373+StdO_Customers_Lighting!J373</f>
        <v>115769.00784761907</v>
      </c>
      <c r="K373" s="11">
        <f>StdO_Customers_Residential!K373+StdO_Customers_Small_Commercial!K373+StdO_Customers_Lighting!K373</f>
        <v>109979.03512380953</v>
      </c>
      <c r="L373" s="11">
        <f>StdO_Customers_Residential!L373+StdO_Customers_Small_Commercial!L373+StdO_Customers_Lighting!L373</f>
        <v>105777.41790476191</v>
      </c>
      <c r="M373" s="11">
        <f>StdO_Customers_Residential!M373+StdO_Customers_Small_Commercial!M373+StdO_Customers_Lighting!M373</f>
        <v>103922.46163809524</v>
      </c>
      <c r="N373" s="11">
        <f>StdO_Customers_Residential!N373+StdO_Customers_Small_Commercial!N373+StdO_Customers_Lighting!N373</f>
        <v>102334.82392380951</v>
      </c>
      <c r="O373" s="11">
        <f>StdO_Customers_Residential!O373+StdO_Customers_Small_Commercial!O373+StdO_Customers_Lighting!O373</f>
        <v>101494.31786666668</v>
      </c>
      <c r="P373" s="11">
        <f>StdO_Customers_Residential!P373+StdO_Customers_Small_Commercial!P373+StdO_Customers_Lighting!P373</f>
        <v>109032.85142857142</v>
      </c>
      <c r="Q373" s="11">
        <f>StdO_Customers_Residential!Q373+StdO_Customers_Small_Commercial!Q373+StdO_Customers_Lighting!Q373</f>
        <v>120459.00220952382</v>
      </c>
      <c r="R373" s="11">
        <f>StdO_Customers_Residential!R373+StdO_Customers_Small_Commercial!R373+StdO_Customers_Lighting!R373</f>
        <v>135405.05020952379</v>
      </c>
      <c r="S373" s="11">
        <f>StdO_Customers_Residential!S373+StdO_Customers_Small_Commercial!S373+StdO_Customers_Lighting!S373</f>
        <v>145399.76443809521</v>
      </c>
      <c r="T373" s="11">
        <f>StdO_Customers_Residential!T373+StdO_Customers_Small_Commercial!T373+StdO_Customers_Lighting!T373</f>
        <v>146236.98636190477</v>
      </c>
      <c r="U373" s="11">
        <f>StdO_Customers_Residential!U373+StdO_Customers_Small_Commercial!U373+StdO_Customers_Lighting!U373</f>
        <v>142857.66959999999</v>
      </c>
      <c r="V373" s="11">
        <f>StdO_Customers_Residential!V373+StdO_Customers_Small_Commercial!V373+StdO_Customers_Lighting!V373</f>
        <v>136052.7450285714</v>
      </c>
      <c r="W373" s="11">
        <f>StdO_Customers_Residential!W373+StdO_Customers_Small_Commercial!W373+StdO_Customers_Lighting!W373</f>
        <v>126329.09462857142</v>
      </c>
      <c r="X373" s="11">
        <f>StdO_Customers_Residential!X373+StdO_Customers_Small_Commercial!X373+StdO_Customers_Lighting!X373</f>
        <v>109342.41636190476</v>
      </c>
      <c r="Y373" s="11">
        <f>StdO_Customers_Residential!Y373+StdO_Customers_Small_Commercial!Y373+StdO_Customers_Lighting!Y373</f>
        <v>125141.83000686776</v>
      </c>
      <c r="Z373" s="11">
        <f>StdO_Customers_Residential!Z373+StdO_Customers_Small_Commercial!Z373+StdO_Customers_Lighting!Z373</f>
        <v>0</v>
      </c>
      <c r="AA373" s="2">
        <f>IFERROR(INDEX('Holiday Schedule'!$D$3:$D$24,MATCH(Total_StdO_Customers!A373,'Holiday Schedule'!$C$3:$C$24,0)),0)</f>
        <v>0</v>
      </c>
      <c r="AB373" s="2">
        <f t="shared" si="40"/>
        <v>4</v>
      </c>
      <c r="AC373" s="2">
        <f t="shared" si="41"/>
        <v>1929225.0784571427</v>
      </c>
      <c r="AD373" s="5">
        <f t="shared" si="42"/>
        <v>783291.6705782963</v>
      </c>
      <c r="AE373" s="5">
        <f t="shared" si="43"/>
        <v>2712516.749035439</v>
      </c>
      <c r="AG373" s="2">
        <f t="shared" si="44"/>
        <v>12</v>
      </c>
      <c r="AH373" s="2">
        <f t="shared" si="45"/>
        <v>2025</v>
      </c>
      <c r="AJ373" s="5">
        <f t="shared" si="46"/>
        <v>146236.98636190477</v>
      </c>
      <c r="AK373" s="2">
        <f t="shared" si="47"/>
        <v>19</v>
      </c>
    </row>
    <row r="374" spans="1:37">
      <c r="A374" s="4">
        <v>46023</v>
      </c>
      <c r="B374" s="11">
        <f>StdO_Customers_Residential!B374+StdO_Customers_Small_Commercial!B374+StdO_Customers_Lighting!B374</f>
        <v>96181.859542857157</v>
      </c>
      <c r="C374" s="11">
        <f>StdO_Customers_Residential!C374+StdO_Customers_Small_Commercial!C374+StdO_Customers_Lighting!C374</f>
        <v>92529.761942857149</v>
      </c>
      <c r="D374" s="11">
        <f>StdO_Customers_Residential!D374+StdO_Customers_Small_Commercial!D374+StdO_Customers_Lighting!D374</f>
        <v>90377.010304761905</v>
      </c>
      <c r="E374" s="11">
        <f>StdO_Customers_Residential!E374+StdO_Customers_Small_Commercial!E374+StdO_Customers_Lighting!E374</f>
        <v>89959.034819047622</v>
      </c>
      <c r="F374" s="11">
        <f>StdO_Customers_Residential!F374+StdO_Customers_Small_Commercial!F374+StdO_Customers_Lighting!F374</f>
        <v>93454.558723809532</v>
      </c>
      <c r="G374" s="11">
        <f>StdO_Customers_Residential!G374+StdO_Customers_Small_Commercial!G374+StdO_Customers_Lighting!G374</f>
        <v>100417.2523047619</v>
      </c>
      <c r="H374" s="11">
        <f>StdO_Customers_Residential!H374+StdO_Customers_Small_Commercial!H374+StdO_Customers_Lighting!H374</f>
        <v>114181.04291428569</v>
      </c>
      <c r="I374" s="11">
        <f>StdO_Customers_Residential!I374+StdO_Customers_Small_Commercial!I374+StdO_Customers_Lighting!I374</f>
        <v>121656.1511047619</v>
      </c>
      <c r="J374" s="11">
        <f>StdO_Customers_Residential!J374+StdO_Customers_Small_Commercial!J374+StdO_Customers_Lighting!J374</f>
        <v>119509.89508571429</v>
      </c>
      <c r="K374" s="11">
        <f>StdO_Customers_Residential!K374+StdO_Customers_Small_Commercial!K374+StdO_Customers_Lighting!K374</f>
        <v>114203.29889523808</v>
      </c>
      <c r="L374" s="11">
        <f>StdO_Customers_Residential!L374+StdO_Customers_Small_Commercial!L374+StdO_Customers_Lighting!L374</f>
        <v>109698.78697142856</v>
      </c>
      <c r="M374" s="11">
        <f>StdO_Customers_Residential!M374+StdO_Customers_Small_Commercial!M374+StdO_Customers_Lighting!M374</f>
        <v>107816.44205714285</v>
      </c>
      <c r="N374" s="11">
        <f>StdO_Customers_Residential!N374+StdO_Customers_Small_Commercial!N374+StdO_Customers_Lighting!N374</f>
        <v>106615.89272380952</v>
      </c>
      <c r="O374" s="11">
        <f>StdO_Customers_Residential!O374+StdO_Customers_Small_Commercial!O374+StdO_Customers_Lighting!O374</f>
        <v>105588.1657904762</v>
      </c>
      <c r="P374" s="11">
        <f>StdO_Customers_Residential!P374+StdO_Customers_Small_Commercial!P374+StdO_Customers_Lighting!P374</f>
        <v>112037.50933333332</v>
      </c>
      <c r="Q374" s="11">
        <f>StdO_Customers_Residential!Q374+StdO_Customers_Small_Commercial!Q374+StdO_Customers_Lighting!Q374</f>
        <v>122257.82841904761</v>
      </c>
      <c r="R374" s="11">
        <f>StdO_Customers_Residential!R374+StdO_Customers_Small_Commercial!R374+StdO_Customers_Lighting!R374</f>
        <v>136812.71933333334</v>
      </c>
      <c r="S374" s="11">
        <f>StdO_Customers_Residential!S374+StdO_Customers_Small_Commercial!S374+StdO_Customers_Lighting!S374</f>
        <v>146652.41954285713</v>
      </c>
      <c r="T374" s="11">
        <f>StdO_Customers_Residential!T374+StdO_Customers_Small_Commercial!T374+StdO_Customers_Lighting!T374</f>
        <v>147343.35283809522</v>
      </c>
      <c r="U374" s="11">
        <f>StdO_Customers_Residential!U374+StdO_Customers_Small_Commercial!U374+StdO_Customers_Lighting!U374</f>
        <v>143646.40285714288</v>
      </c>
      <c r="V374" s="11">
        <f>StdO_Customers_Residential!V374+StdO_Customers_Small_Commercial!V374+StdO_Customers_Lighting!V374</f>
        <v>136533.96876190478</v>
      </c>
      <c r="W374" s="11">
        <f>StdO_Customers_Residential!W374+StdO_Customers_Small_Commercial!W374+StdO_Customers_Lighting!W374</f>
        <v>126646.35281904761</v>
      </c>
      <c r="X374" s="11">
        <f>StdO_Customers_Residential!X374+StdO_Customers_Small_Commercial!X374+StdO_Customers_Lighting!X374</f>
        <v>109383.65203809524</v>
      </c>
      <c r="Y374" s="11">
        <f>StdO_Customers_Residential!Y374+StdO_Customers_Small_Commercial!Y374+StdO_Customers_Lighting!Y374</f>
        <v>123512.6826111111</v>
      </c>
      <c r="Z374" s="11">
        <f>StdO_Customers_Residential!Z374+StdO_Customers_Small_Commercial!Z374+StdO_Customers_Lighting!Z374</f>
        <v>0</v>
      </c>
      <c r="AA374" s="2">
        <f>IFERROR(INDEX('Holiday Schedule'!$D$3:$D$24,MATCH(Total_StdO_Customers!A374,'Holiday Schedule'!$C$3:$C$24,0)),0)</f>
        <v>0</v>
      </c>
      <c r="AB374" s="2">
        <f t="shared" si="40"/>
        <v>5</v>
      </c>
      <c r="AC374" s="2">
        <f t="shared" si="41"/>
        <v>1966402.8385714288</v>
      </c>
      <c r="AD374" s="5">
        <f t="shared" si="42"/>
        <v>800613.20316349156</v>
      </c>
      <c r="AE374" s="5">
        <f t="shared" si="43"/>
        <v>2767016.0417349203</v>
      </c>
      <c r="AG374" s="2">
        <f t="shared" si="44"/>
        <v>1</v>
      </c>
      <c r="AH374" s="2">
        <f t="shared" si="45"/>
        <v>2026</v>
      </c>
      <c r="AJ374" s="5">
        <f t="shared" si="46"/>
        <v>147343.35283809522</v>
      </c>
      <c r="AK374" s="2">
        <f t="shared" si="47"/>
        <v>19</v>
      </c>
    </row>
    <row r="375" spans="1:37">
      <c r="A375" s="4">
        <v>46024</v>
      </c>
      <c r="B375" s="11">
        <f>StdO_Customers_Residential!B375+StdO_Customers_Small_Commercial!B375+StdO_Customers_Lighting!B375</f>
        <v>96130.17879999998</v>
      </c>
      <c r="C375" s="11">
        <f>StdO_Customers_Residential!C375+StdO_Customers_Small_Commercial!C375+StdO_Customers_Lighting!C375</f>
        <v>92371.586171428586</v>
      </c>
      <c r="D375" s="11">
        <f>StdO_Customers_Residential!D375+StdO_Customers_Small_Commercial!D375+StdO_Customers_Lighting!D375</f>
        <v>90237.097809523824</v>
      </c>
      <c r="E375" s="11">
        <f>StdO_Customers_Residential!E375+StdO_Customers_Small_Commercial!E375+StdO_Customers_Lighting!E375</f>
        <v>89896.62241904762</v>
      </c>
      <c r="F375" s="11">
        <f>StdO_Customers_Residential!F375+StdO_Customers_Small_Commercial!F375+StdO_Customers_Lighting!F375</f>
        <v>93349.986209523806</v>
      </c>
      <c r="G375" s="11">
        <f>StdO_Customers_Residential!G375+StdO_Customers_Small_Commercial!G375+StdO_Customers_Lighting!G375</f>
        <v>100289.03022857143</v>
      </c>
      <c r="H375" s="11">
        <f>StdO_Customers_Residential!H375+StdO_Customers_Small_Commercial!H375+StdO_Customers_Lighting!H375</f>
        <v>114026.34788571428</v>
      </c>
      <c r="I375" s="11">
        <f>StdO_Customers_Residential!I375+StdO_Customers_Small_Commercial!I375+StdO_Customers_Lighting!I375</f>
        <v>121447.98775238096</v>
      </c>
      <c r="J375" s="11">
        <f>StdO_Customers_Residential!J375+StdO_Customers_Small_Commercial!J375+StdO_Customers_Lighting!J375</f>
        <v>119188.31428571428</v>
      </c>
      <c r="K375" s="11">
        <f>StdO_Customers_Residential!K375+StdO_Customers_Small_Commercial!K375+StdO_Customers_Lighting!K375</f>
        <v>113528.33676190476</v>
      </c>
      <c r="L375" s="11">
        <f>StdO_Customers_Residential!L375+StdO_Customers_Small_Commercial!L375+StdO_Customers_Lighting!L375</f>
        <v>108631.21432380953</v>
      </c>
      <c r="M375" s="11">
        <f>StdO_Customers_Residential!M375+StdO_Customers_Small_Commercial!M375+StdO_Customers_Lighting!M375</f>
        <v>105947.49470476191</v>
      </c>
      <c r="N375" s="11">
        <f>StdO_Customers_Residential!N375+StdO_Customers_Small_Commercial!N375+StdO_Customers_Lighting!N375</f>
        <v>104761.53782857144</v>
      </c>
      <c r="O375" s="11">
        <f>StdO_Customers_Residential!O375+StdO_Customers_Small_Commercial!O375+StdO_Customers_Lighting!O375</f>
        <v>104209.46194285715</v>
      </c>
      <c r="P375" s="11">
        <f>StdO_Customers_Residential!P375+StdO_Customers_Small_Commercial!P375+StdO_Customers_Lighting!P375</f>
        <v>111282.16106666668</v>
      </c>
      <c r="Q375" s="11">
        <f>StdO_Customers_Residential!Q375+StdO_Customers_Small_Commercial!Q375+StdO_Customers_Lighting!Q375</f>
        <v>122169.71047619048</v>
      </c>
      <c r="R375" s="11">
        <f>StdO_Customers_Residential!R375+StdO_Customers_Small_Commercial!R375+StdO_Customers_Lighting!R375</f>
        <v>136828.8200952381</v>
      </c>
      <c r="S375" s="11">
        <f>StdO_Customers_Residential!S375+StdO_Customers_Small_Commercial!S375+StdO_Customers_Lighting!S375</f>
        <v>146813.72142857144</v>
      </c>
      <c r="T375" s="11">
        <f>StdO_Customers_Residential!T375+StdO_Customers_Small_Commercial!T375+StdO_Customers_Lighting!T375</f>
        <v>147870.21959999998</v>
      </c>
      <c r="U375" s="11">
        <f>StdO_Customers_Residential!U375+StdO_Customers_Small_Commercial!U375+StdO_Customers_Lighting!U375</f>
        <v>144604.9</v>
      </c>
      <c r="V375" s="11">
        <f>StdO_Customers_Residential!V375+StdO_Customers_Small_Commercial!V375+StdO_Customers_Lighting!V375</f>
        <v>137843.87942857144</v>
      </c>
      <c r="W375" s="11">
        <f>StdO_Customers_Residential!W375+StdO_Customers_Small_Commercial!W375+StdO_Customers_Lighting!W375</f>
        <v>128031.67691428569</v>
      </c>
      <c r="X375" s="11">
        <f>StdO_Customers_Residential!X375+StdO_Customers_Small_Commercial!X375+StdO_Customers_Lighting!X375</f>
        <v>110641.1862857143</v>
      </c>
      <c r="Y375" s="11">
        <f>StdO_Customers_Residential!Y375+StdO_Customers_Small_Commercial!Y375+StdO_Customers_Lighting!Y375</f>
        <v>122909.2473047619</v>
      </c>
      <c r="Z375" s="11">
        <f>StdO_Customers_Residential!Z375+StdO_Customers_Small_Commercial!Z375+StdO_Customers_Lighting!Z375</f>
        <v>0</v>
      </c>
      <c r="AA375" s="2">
        <f>IFERROR(INDEX('Holiday Schedule'!$D$3:$D$24,MATCH(Total_StdO_Customers!A375,'Holiday Schedule'!$C$3:$C$24,0)),0)</f>
        <v>0</v>
      </c>
      <c r="AB375" s="2">
        <f t="shared" si="40"/>
        <v>6</v>
      </c>
      <c r="AC375" s="2">
        <f t="shared" si="41"/>
        <v>1963800.622895238</v>
      </c>
      <c r="AD375" s="5">
        <f t="shared" si="42"/>
        <v>799210.09682857199</v>
      </c>
      <c r="AE375" s="5">
        <f t="shared" si="43"/>
        <v>2763010.71972381</v>
      </c>
      <c r="AG375" s="2">
        <f t="shared" si="44"/>
        <v>1</v>
      </c>
      <c r="AH375" s="2">
        <f t="shared" si="45"/>
        <v>2026</v>
      </c>
      <c r="AJ375" s="5">
        <f t="shared" si="46"/>
        <v>147870.21959999998</v>
      </c>
      <c r="AK375" s="2">
        <f t="shared" si="47"/>
        <v>19</v>
      </c>
    </row>
    <row r="376" spans="1:37">
      <c r="A376" s="4">
        <v>46025</v>
      </c>
      <c r="B376" s="11">
        <f>StdO_Customers_Residential!B376+StdO_Customers_Small_Commercial!B376+StdO_Customers_Lighting!B376</f>
        <v>97272.51409523809</v>
      </c>
      <c r="C376" s="11">
        <f>StdO_Customers_Residential!C376+StdO_Customers_Small_Commercial!C376+StdO_Customers_Lighting!C376</f>
        <v>93469.186723809515</v>
      </c>
      <c r="D376" s="11">
        <f>StdO_Customers_Residential!D376+StdO_Customers_Small_Commercial!D376+StdO_Customers_Lighting!D376</f>
        <v>91331.259695238099</v>
      </c>
      <c r="E376" s="11">
        <f>StdO_Customers_Residential!E376+StdO_Customers_Small_Commercial!E376+StdO_Customers_Lighting!E376</f>
        <v>91032.725180952388</v>
      </c>
      <c r="F376" s="11">
        <f>StdO_Customers_Residential!F376+StdO_Customers_Small_Commercial!F376+StdO_Customers_Lighting!F376</f>
        <v>94443.888304761902</v>
      </c>
      <c r="G376" s="11">
        <f>StdO_Customers_Residential!G376+StdO_Customers_Small_Commercial!G376+StdO_Customers_Lighting!G376</f>
        <v>101376.42093333333</v>
      </c>
      <c r="H376" s="11">
        <f>StdO_Customers_Residential!H376+StdO_Customers_Small_Commercial!H376+StdO_Customers_Lighting!H376</f>
        <v>115333.98676190476</v>
      </c>
      <c r="I376" s="11">
        <f>StdO_Customers_Residential!I376+StdO_Customers_Small_Commercial!I376+StdO_Customers_Lighting!I376</f>
        <v>122651.06723809525</v>
      </c>
      <c r="J376" s="11">
        <f>StdO_Customers_Residential!J376+StdO_Customers_Small_Commercial!J376+StdO_Customers_Lighting!J376</f>
        <v>119291.30826666666</v>
      </c>
      <c r="K376" s="11">
        <f>StdO_Customers_Residential!K376+StdO_Customers_Small_Commercial!K376+StdO_Customers_Lighting!K376</f>
        <v>112649.13363809524</v>
      </c>
      <c r="L376" s="11">
        <f>StdO_Customers_Residential!L376+StdO_Customers_Small_Commercial!L376+StdO_Customers_Lighting!L376</f>
        <v>107324.38857142857</v>
      </c>
      <c r="M376" s="11">
        <f>StdO_Customers_Residential!M376+StdO_Customers_Small_Commercial!M376+StdO_Customers_Lighting!M376</f>
        <v>104334.12571428571</v>
      </c>
      <c r="N376" s="11">
        <f>StdO_Customers_Residential!N376+StdO_Customers_Small_Commercial!N376+StdO_Customers_Lighting!N376</f>
        <v>103553.93089523811</v>
      </c>
      <c r="O376" s="11">
        <f>StdO_Customers_Residential!O376+StdO_Customers_Small_Commercial!O376+StdO_Customers_Lighting!O376</f>
        <v>103856.1123047619</v>
      </c>
      <c r="P376" s="11">
        <f>StdO_Customers_Residential!P376+StdO_Customers_Small_Commercial!P376+StdO_Customers_Lighting!P376</f>
        <v>111627.71520000001</v>
      </c>
      <c r="Q376" s="11">
        <f>StdO_Customers_Residential!Q376+StdO_Customers_Small_Commercial!Q376+StdO_Customers_Lighting!Q376</f>
        <v>123078.7129142857</v>
      </c>
      <c r="R376" s="11">
        <f>StdO_Customers_Residential!R376+StdO_Customers_Small_Commercial!R376+StdO_Customers_Lighting!R376</f>
        <v>137811.41556190478</v>
      </c>
      <c r="S376" s="11">
        <f>StdO_Customers_Residential!S376+StdO_Customers_Small_Commercial!S376+StdO_Customers_Lighting!S376</f>
        <v>147537.01350476188</v>
      </c>
      <c r="T376" s="11">
        <f>StdO_Customers_Residential!T376+StdO_Customers_Small_Commercial!T376+StdO_Customers_Lighting!T376</f>
        <v>148475.76011428569</v>
      </c>
      <c r="U376" s="11">
        <f>StdO_Customers_Residential!U376+StdO_Customers_Small_Commercial!U376+StdO_Customers_Lighting!U376</f>
        <v>145190.27927619047</v>
      </c>
      <c r="V376" s="11">
        <f>StdO_Customers_Residential!V376+StdO_Customers_Small_Commercial!V376+StdO_Customers_Lighting!V376</f>
        <v>138515.77005714286</v>
      </c>
      <c r="W376" s="11">
        <f>StdO_Customers_Residential!W376+StdO_Customers_Small_Commercial!W376+StdO_Customers_Lighting!W376</f>
        <v>128800.61201904762</v>
      </c>
      <c r="X376" s="11">
        <f>StdO_Customers_Residential!X376+StdO_Customers_Small_Commercial!X376+StdO_Customers_Lighting!X376</f>
        <v>111497.86676190475</v>
      </c>
      <c r="Y376" s="11">
        <f>StdO_Customers_Residential!Y376+StdO_Customers_Small_Commercial!Y376+StdO_Customers_Lighting!Y376</f>
        <v>125590.54670793652</v>
      </c>
      <c r="Z376" s="11">
        <f>StdO_Customers_Residential!Z376+StdO_Customers_Small_Commercial!Z376+StdO_Customers_Lighting!Z376</f>
        <v>0</v>
      </c>
      <c r="AA376" s="2">
        <f>IFERROR(INDEX('Holiday Schedule'!$D$3:$D$24,MATCH(Total_StdO_Customers!A376,'Holiday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2776045.7404412697</v>
      </c>
      <c r="AE376" s="5">
        <f t="shared" si="43"/>
        <v>2776045.7404412697</v>
      </c>
      <c r="AG376" s="2">
        <f t="shared" si="44"/>
        <v>1</v>
      </c>
      <c r="AH376" s="2">
        <f t="shared" si="45"/>
        <v>2026</v>
      </c>
      <c r="AJ376" s="5">
        <f t="shared" si="46"/>
        <v>148475.76011428569</v>
      </c>
      <c r="AK376" s="2">
        <f t="shared" si="47"/>
        <v>19</v>
      </c>
    </row>
    <row r="377" spans="1:37">
      <c r="A377" s="4">
        <v>46026</v>
      </c>
      <c r="B377" s="11">
        <f>StdO_Customers_Residential!B377+StdO_Customers_Small_Commercial!B377+StdO_Customers_Lighting!B377</f>
        <v>98135.455390476185</v>
      </c>
      <c r="C377" s="11">
        <f>StdO_Customers_Residential!C377+StdO_Customers_Small_Commercial!C377+StdO_Customers_Lighting!C377</f>
        <v>94320.466342857137</v>
      </c>
      <c r="D377" s="11">
        <f>StdO_Customers_Residential!D377+StdO_Customers_Small_Commercial!D377+StdO_Customers_Lighting!D377</f>
        <v>92226.785238095224</v>
      </c>
      <c r="E377" s="11">
        <f>StdO_Customers_Residential!E377+StdO_Customers_Small_Commercial!E377+StdO_Customers_Lighting!E377</f>
        <v>91900.261161904753</v>
      </c>
      <c r="F377" s="11">
        <f>StdO_Customers_Residential!F377+StdO_Customers_Small_Commercial!F377+StdO_Customers_Lighting!F377</f>
        <v>95232.486171428565</v>
      </c>
      <c r="G377" s="11">
        <f>StdO_Customers_Residential!G377+StdO_Customers_Small_Commercial!G377+StdO_Customers_Lighting!G377</f>
        <v>101939.92483809522</v>
      </c>
      <c r="H377" s="11">
        <f>StdO_Customers_Residential!H377+StdO_Customers_Small_Commercial!H377+StdO_Customers_Lighting!H377</f>
        <v>115424.45527619048</v>
      </c>
      <c r="I377" s="11">
        <f>StdO_Customers_Residential!I377+StdO_Customers_Small_Commercial!I377+StdO_Customers_Lighting!I377</f>
        <v>122702.57104761906</v>
      </c>
      <c r="J377" s="11">
        <f>StdO_Customers_Residential!J377+StdO_Customers_Small_Commercial!J377+StdO_Customers_Lighting!J377</f>
        <v>118567.12693333333</v>
      </c>
      <c r="K377" s="11">
        <f>StdO_Customers_Residential!K377+StdO_Customers_Small_Commercial!K377+StdO_Customers_Lighting!K377</f>
        <v>111238.96685714285</v>
      </c>
      <c r="L377" s="11">
        <f>StdO_Customers_Residential!L377+StdO_Customers_Small_Commercial!L377+StdO_Customers_Lighting!L377</f>
        <v>106084.43702857144</v>
      </c>
      <c r="M377" s="11">
        <f>StdO_Customers_Residential!M377+StdO_Customers_Small_Commercial!M377+StdO_Customers_Lighting!M377</f>
        <v>103496.69645714287</v>
      </c>
      <c r="N377" s="11">
        <f>StdO_Customers_Residential!N377+StdO_Customers_Small_Commercial!N377+StdO_Customers_Lighting!N377</f>
        <v>102878.80914285715</v>
      </c>
      <c r="O377" s="11">
        <f>StdO_Customers_Residential!O377+StdO_Customers_Small_Commercial!O377+StdO_Customers_Lighting!O377</f>
        <v>103535.80662857142</v>
      </c>
      <c r="P377" s="11">
        <f>StdO_Customers_Residential!P377+StdO_Customers_Small_Commercial!P377+StdO_Customers_Lighting!P377</f>
        <v>111493.52921904762</v>
      </c>
      <c r="Q377" s="11">
        <f>StdO_Customers_Residential!Q377+StdO_Customers_Small_Commercial!Q377+StdO_Customers_Lighting!Q377</f>
        <v>122997.21447619045</v>
      </c>
      <c r="R377" s="11">
        <f>StdO_Customers_Residential!R377+StdO_Customers_Small_Commercial!R377+StdO_Customers_Lighting!R377</f>
        <v>137769.7232380952</v>
      </c>
      <c r="S377" s="11">
        <f>StdO_Customers_Residential!S377+StdO_Customers_Small_Commercial!S377+StdO_Customers_Lighting!S377</f>
        <v>147189.29001904762</v>
      </c>
      <c r="T377" s="11">
        <f>StdO_Customers_Residential!T377+StdO_Customers_Small_Commercial!T377+StdO_Customers_Lighting!T377</f>
        <v>147658.58752380955</v>
      </c>
      <c r="U377" s="11">
        <f>StdO_Customers_Residential!U377+StdO_Customers_Small_Commercial!U377+StdO_Customers_Lighting!U377</f>
        <v>144093.06935238096</v>
      </c>
      <c r="V377" s="11">
        <f>StdO_Customers_Residential!V377+StdO_Customers_Small_Commercial!V377+StdO_Customers_Lighting!V377</f>
        <v>137203.73417142854</v>
      </c>
      <c r="W377" s="11">
        <f>StdO_Customers_Residential!W377+StdO_Customers_Small_Commercial!W377+StdO_Customers_Lighting!W377</f>
        <v>127585.34131428573</v>
      </c>
      <c r="X377" s="11">
        <f>StdO_Customers_Residential!X377+StdO_Customers_Small_Commercial!X377+StdO_Customers_Lighting!X377</f>
        <v>110410.55066666665</v>
      </c>
      <c r="Y377" s="11">
        <f>StdO_Customers_Residential!Y377+StdO_Customers_Small_Commercial!Y377+StdO_Customers_Lighting!Y377</f>
        <v>124986.38693174602</v>
      </c>
      <c r="Z377" s="11">
        <f>StdO_Customers_Residential!Z377+StdO_Customers_Small_Commercial!Z377+StdO_Customers_Lighting!Z377</f>
        <v>0</v>
      </c>
      <c r="AA377" s="2">
        <f>IFERROR(INDEX('Holiday Schedule'!$D$3:$D$24,MATCH(Total_StdO_Customers!A377,'Holiday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2769071.6754269837</v>
      </c>
      <c r="AE377" s="5">
        <f t="shared" si="43"/>
        <v>2769071.6754269837</v>
      </c>
      <c r="AG377" s="2">
        <f t="shared" si="44"/>
        <v>1</v>
      </c>
      <c r="AH377" s="2">
        <f t="shared" si="45"/>
        <v>2026</v>
      </c>
      <c r="AJ377" s="5">
        <f t="shared" si="46"/>
        <v>147658.58752380955</v>
      </c>
      <c r="AK377" s="2">
        <f t="shared" si="47"/>
        <v>19</v>
      </c>
    </row>
    <row r="378" spans="1:37">
      <c r="A378" s="4">
        <v>46027</v>
      </c>
      <c r="B378" s="11">
        <f>StdO_Customers_Residential!B378+StdO_Customers_Small_Commercial!B378+StdO_Customers_Lighting!B378</f>
        <v>105409</v>
      </c>
      <c r="C378" s="11">
        <f>StdO_Customers_Residential!C378+StdO_Customers_Small_Commercial!C378+StdO_Customers_Lighting!C378</f>
        <v>102997.00000000001</v>
      </c>
      <c r="D378" s="11">
        <f>StdO_Customers_Residential!D378+StdO_Customers_Small_Commercial!D378+StdO_Customers_Lighting!D378</f>
        <v>102390</v>
      </c>
      <c r="E378" s="11">
        <f>StdO_Customers_Residential!E378+StdO_Customers_Small_Commercial!E378+StdO_Customers_Lighting!E378</f>
        <v>103492</v>
      </c>
      <c r="F378" s="11">
        <f>StdO_Customers_Residential!F378+StdO_Customers_Small_Commercial!F378+StdO_Customers_Lighting!F378</f>
        <v>107403</v>
      </c>
      <c r="G378" s="11">
        <f>StdO_Customers_Residential!G378+StdO_Customers_Small_Commercial!G378+StdO_Customers_Lighting!G378</f>
        <v>115870</v>
      </c>
      <c r="H378" s="11">
        <f>StdO_Customers_Residential!H378+StdO_Customers_Small_Commercial!H378+StdO_Customers_Lighting!H378</f>
        <v>133628.99999999997</v>
      </c>
      <c r="I378" s="11">
        <f>StdO_Customers_Residential!I378+StdO_Customers_Small_Commercial!I378+StdO_Customers_Lighting!I378</f>
        <v>139705</v>
      </c>
      <c r="J378" s="11">
        <f>StdO_Customers_Residential!J378+StdO_Customers_Small_Commercial!J378+StdO_Customers_Lighting!J378</f>
        <v>127677</v>
      </c>
      <c r="K378" s="11">
        <f>StdO_Customers_Residential!K378+StdO_Customers_Small_Commercial!K378+StdO_Customers_Lighting!K378</f>
        <v>114606</v>
      </c>
      <c r="L378" s="11">
        <f>StdO_Customers_Residential!L378+StdO_Customers_Small_Commercial!L378+StdO_Customers_Lighting!L378</f>
        <v>106143</v>
      </c>
      <c r="M378" s="11">
        <f>StdO_Customers_Residential!M378+StdO_Customers_Small_Commercial!M378+StdO_Customers_Lighting!M378</f>
        <v>101890</v>
      </c>
      <c r="N378" s="11">
        <f>StdO_Customers_Residential!N378+StdO_Customers_Small_Commercial!N378+StdO_Customers_Lighting!N378</f>
        <v>100993</v>
      </c>
      <c r="O378" s="11">
        <f>StdO_Customers_Residential!O378+StdO_Customers_Small_Commercial!O378+StdO_Customers_Lighting!O378</f>
        <v>107169</v>
      </c>
      <c r="P378" s="11">
        <f>StdO_Customers_Residential!P378+StdO_Customers_Small_Commercial!P378+StdO_Customers_Lighting!P378</f>
        <v>115515</v>
      </c>
      <c r="Q378" s="11">
        <f>StdO_Customers_Residential!Q378+StdO_Customers_Small_Commercial!Q378+StdO_Customers_Lighting!Q378</f>
        <v>126225</v>
      </c>
      <c r="R378" s="11">
        <f>StdO_Customers_Residential!R378+StdO_Customers_Small_Commercial!R378+StdO_Customers_Lighting!R378</f>
        <v>141363</v>
      </c>
      <c r="S378" s="11">
        <f>StdO_Customers_Residential!S378+StdO_Customers_Small_Commercial!S378+StdO_Customers_Lighting!S378</f>
        <v>151397</v>
      </c>
      <c r="T378" s="11">
        <f>StdO_Customers_Residential!T378+StdO_Customers_Small_Commercial!T378+StdO_Customers_Lighting!T378</f>
        <v>150669</v>
      </c>
      <c r="U378" s="11">
        <f>StdO_Customers_Residential!U378+StdO_Customers_Small_Commercial!U378+StdO_Customers_Lighting!U378</f>
        <v>149102</v>
      </c>
      <c r="V378" s="11">
        <f>StdO_Customers_Residential!V378+StdO_Customers_Small_Commercial!V378+StdO_Customers_Lighting!V378</f>
        <v>138705</v>
      </c>
      <c r="W378" s="11">
        <f>StdO_Customers_Residential!W378+StdO_Customers_Small_Commercial!W378+StdO_Customers_Lighting!W378</f>
        <v>127647</v>
      </c>
      <c r="X378" s="11">
        <f>StdO_Customers_Residential!X378+StdO_Customers_Small_Commercial!X378+StdO_Customers_Lighting!X378</f>
        <v>112293</v>
      </c>
      <c r="Y378" s="11">
        <f>StdO_Customers_Residential!Y378+StdO_Customers_Small_Commercial!Y378+StdO_Customers_Lighting!Y378</f>
        <v>125465.12152256553</v>
      </c>
      <c r="Z378" s="11">
        <f>StdO_Customers_Residential!Z378+StdO_Customers_Small_Commercial!Z378+StdO_Customers_Lighting!Z378</f>
        <v>0</v>
      </c>
      <c r="AA378" s="2">
        <f>IFERROR(INDEX('Holiday Schedule'!$D$3:$D$24,MATCH(Total_StdO_Customers!A378,'Holiday Schedule'!$C$3:$C$24,0)),0)</f>
        <v>0</v>
      </c>
      <c r="AB378" s="2">
        <f t="shared" si="40"/>
        <v>2</v>
      </c>
      <c r="AC378" s="2">
        <f t="shared" si="41"/>
        <v>2011099</v>
      </c>
      <c r="AD378" s="5">
        <f t="shared" si="42"/>
        <v>896655.12152256537</v>
      </c>
      <c r="AE378" s="5">
        <f t="shared" si="43"/>
        <v>2907754.1215225654</v>
      </c>
      <c r="AG378" s="2">
        <f t="shared" si="44"/>
        <v>1</v>
      </c>
      <c r="AH378" s="2">
        <f t="shared" si="45"/>
        <v>2026</v>
      </c>
      <c r="AJ378" s="5">
        <f t="shared" si="46"/>
        <v>151397</v>
      </c>
      <c r="AK378" s="2">
        <f t="shared" si="47"/>
        <v>18</v>
      </c>
    </row>
    <row r="379" spans="1:37">
      <c r="A379" s="4">
        <v>46028</v>
      </c>
      <c r="B379" s="11">
        <f>StdO_Customers_Residential!B379+StdO_Customers_Small_Commercial!B379+StdO_Customers_Lighting!B379</f>
        <v>98678</v>
      </c>
      <c r="C379" s="11">
        <f>StdO_Customers_Residential!C379+StdO_Customers_Small_Commercial!C379+StdO_Customers_Lighting!C379</f>
        <v>95328</v>
      </c>
      <c r="D379" s="11">
        <f>StdO_Customers_Residential!D379+StdO_Customers_Small_Commercial!D379+StdO_Customers_Lighting!D379</f>
        <v>94172</v>
      </c>
      <c r="E379" s="11">
        <f>StdO_Customers_Residential!E379+StdO_Customers_Small_Commercial!E379+StdO_Customers_Lighting!E379</f>
        <v>94542</v>
      </c>
      <c r="F379" s="11">
        <f>StdO_Customers_Residential!F379+StdO_Customers_Small_Commercial!F379+StdO_Customers_Lighting!F379</f>
        <v>97716</v>
      </c>
      <c r="G379" s="11">
        <f>StdO_Customers_Residential!G379+StdO_Customers_Small_Commercial!G379+StdO_Customers_Lighting!G379</f>
        <v>104818</v>
      </c>
      <c r="H379" s="11">
        <f>StdO_Customers_Residential!H379+StdO_Customers_Small_Commercial!H379+StdO_Customers_Lighting!H379</f>
        <v>120788</v>
      </c>
      <c r="I379" s="11">
        <f>StdO_Customers_Residential!I379+StdO_Customers_Small_Commercial!I379+StdO_Customers_Lighting!I379</f>
        <v>126609</v>
      </c>
      <c r="J379" s="11">
        <f>StdO_Customers_Residential!J379+StdO_Customers_Small_Commercial!J379+StdO_Customers_Lighting!J379</f>
        <v>123142</v>
      </c>
      <c r="K379" s="11">
        <f>StdO_Customers_Residential!K379+StdO_Customers_Small_Commercial!K379+StdO_Customers_Lighting!K379</f>
        <v>118440</v>
      </c>
      <c r="L379" s="11">
        <f>StdO_Customers_Residential!L379+StdO_Customers_Small_Commercial!L379+StdO_Customers_Lighting!L379</f>
        <v>115273</v>
      </c>
      <c r="M379" s="11">
        <f>StdO_Customers_Residential!M379+StdO_Customers_Small_Commercial!M379+StdO_Customers_Lighting!M379</f>
        <v>109817</v>
      </c>
      <c r="N379" s="11">
        <f>StdO_Customers_Residential!N379+StdO_Customers_Small_Commercial!N379+StdO_Customers_Lighting!N379</f>
        <v>105859</v>
      </c>
      <c r="O379" s="11">
        <f>StdO_Customers_Residential!O379+StdO_Customers_Small_Commercial!O379+StdO_Customers_Lighting!O379</f>
        <v>101130</v>
      </c>
      <c r="P379" s="11">
        <f>StdO_Customers_Residential!P379+StdO_Customers_Small_Commercial!P379+StdO_Customers_Lighting!P379</f>
        <v>104694</v>
      </c>
      <c r="Q379" s="11">
        <f>StdO_Customers_Residential!Q379+StdO_Customers_Small_Commercial!Q379+StdO_Customers_Lighting!Q379</f>
        <v>116497</v>
      </c>
      <c r="R379" s="11">
        <f>StdO_Customers_Residential!R379+StdO_Customers_Small_Commercial!R379+StdO_Customers_Lighting!R379</f>
        <v>130637</v>
      </c>
      <c r="S379" s="11">
        <f>StdO_Customers_Residential!S379+StdO_Customers_Small_Commercial!S379+StdO_Customers_Lighting!S379</f>
        <v>140911</v>
      </c>
      <c r="T379" s="11">
        <f>StdO_Customers_Residential!T379+StdO_Customers_Small_Commercial!T379+StdO_Customers_Lighting!T379</f>
        <v>141269</v>
      </c>
      <c r="U379" s="11">
        <f>StdO_Customers_Residential!U379+StdO_Customers_Small_Commercial!U379+StdO_Customers_Lighting!U379</f>
        <v>138569</v>
      </c>
      <c r="V379" s="11">
        <f>StdO_Customers_Residential!V379+StdO_Customers_Small_Commercial!V379+StdO_Customers_Lighting!V379</f>
        <v>129419.00000000001</v>
      </c>
      <c r="W379" s="11">
        <f>StdO_Customers_Residential!W379+StdO_Customers_Small_Commercial!W379+StdO_Customers_Lighting!W379</f>
        <v>117684</v>
      </c>
      <c r="X379" s="11">
        <f>StdO_Customers_Residential!X379+StdO_Customers_Small_Commercial!X379+StdO_Customers_Lighting!X379</f>
        <v>104009</v>
      </c>
      <c r="Y379" s="11">
        <f>StdO_Customers_Residential!Y379+StdO_Customers_Small_Commercial!Y379+StdO_Customers_Lighting!Y379</f>
        <v>115083.90616922945</v>
      </c>
      <c r="Z379" s="11">
        <f>StdO_Customers_Residential!Z379+StdO_Customers_Small_Commercial!Z379+StdO_Customers_Lighting!Z379</f>
        <v>0</v>
      </c>
      <c r="AA379" s="2">
        <f>IFERROR(INDEX('Holiday Schedule'!$D$3:$D$24,MATCH(Total_StdO_Customers!A379,'Holiday Schedule'!$C$3:$C$24,0)),0)</f>
        <v>0</v>
      </c>
      <c r="AB379" s="2">
        <f t="shared" si="40"/>
        <v>3</v>
      </c>
      <c r="AC379" s="2">
        <f t="shared" si="41"/>
        <v>1923959</v>
      </c>
      <c r="AD379" s="5">
        <f t="shared" si="42"/>
        <v>821125.90616922965</v>
      </c>
      <c r="AE379" s="5">
        <f t="shared" si="43"/>
        <v>2745084.9061692297</v>
      </c>
      <c r="AG379" s="2">
        <f t="shared" si="44"/>
        <v>1</v>
      </c>
      <c r="AH379" s="2">
        <f t="shared" si="45"/>
        <v>2026</v>
      </c>
      <c r="AJ379" s="5">
        <f t="shared" si="46"/>
        <v>141269</v>
      </c>
      <c r="AK379" s="2">
        <f t="shared" si="47"/>
        <v>19</v>
      </c>
    </row>
    <row r="380" spans="1:37">
      <c r="A380" s="4">
        <v>46029</v>
      </c>
      <c r="B380" s="11">
        <f>StdO_Customers_Residential!B380+StdO_Customers_Small_Commercial!B380+StdO_Customers_Lighting!B380</f>
        <v>90142</v>
      </c>
      <c r="C380" s="11">
        <f>StdO_Customers_Residential!C380+StdO_Customers_Small_Commercial!C380+StdO_Customers_Lighting!C380</f>
        <v>87146</v>
      </c>
      <c r="D380" s="11">
        <f>StdO_Customers_Residential!D380+StdO_Customers_Small_Commercial!D380+StdO_Customers_Lighting!D380</f>
        <v>85569.000000000015</v>
      </c>
      <c r="E380" s="11">
        <f>StdO_Customers_Residential!E380+StdO_Customers_Small_Commercial!E380+StdO_Customers_Lighting!E380</f>
        <v>85638</v>
      </c>
      <c r="F380" s="11">
        <f>StdO_Customers_Residential!F380+StdO_Customers_Small_Commercial!F380+StdO_Customers_Lighting!F380</f>
        <v>88283.000000000015</v>
      </c>
      <c r="G380" s="11">
        <f>StdO_Customers_Residential!G380+StdO_Customers_Small_Commercial!G380+StdO_Customers_Lighting!G380</f>
        <v>94972</v>
      </c>
      <c r="H380" s="11">
        <f>StdO_Customers_Residential!H380+StdO_Customers_Small_Commercial!H380+StdO_Customers_Lighting!H380</f>
        <v>108200</v>
      </c>
      <c r="I380" s="11">
        <f>StdO_Customers_Residential!I380+StdO_Customers_Small_Commercial!I380+StdO_Customers_Lighting!I380</f>
        <v>114432</v>
      </c>
      <c r="J380" s="11">
        <f>StdO_Customers_Residential!J380+StdO_Customers_Small_Commercial!J380+StdO_Customers_Lighting!J380</f>
        <v>114272</v>
      </c>
      <c r="K380" s="11">
        <f>StdO_Customers_Residential!K380+StdO_Customers_Small_Commercial!K380+StdO_Customers_Lighting!K380</f>
        <v>114659</v>
      </c>
      <c r="L380" s="11">
        <f>StdO_Customers_Residential!L380+StdO_Customers_Small_Commercial!L380+StdO_Customers_Lighting!L380</f>
        <v>114566</v>
      </c>
      <c r="M380" s="11">
        <f>StdO_Customers_Residential!M380+StdO_Customers_Small_Commercial!M380+StdO_Customers_Lighting!M380</f>
        <v>114074</v>
      </c>
      <c r="N380" s="11">
        <f>StdO_Customers_Residential!N380+StdO_Customers_Small_Commercial!N380+StdO_Customers_Lighting!N380</f>
        <v>113223</v>
      </c>
      <c r="O380" s="11">
        <f>StdO_Customers_Residential!O380+StdO_Customers_Small_Commercial!O380+StdO_Customers_Lighting!O380</f>
        <v>110696</v>
      </c>
      <c r="P380" s="11">
        <f>StdO_Customers_Residential!P380+StdO_Customers_Small_Commercial!P380+StdO_Customers_Lighting!P380</f>
        <v>108813</v>
      </c>
      <c r="Q380" s="11">
        <f>StdO_Customers_Residential!Q380+StdO_Customers_Small_Commercial!Q380+StdO_Customers_Lighting!Q380</f>
        <v>110525</v>
      </c>
      <c r="R380" s="11">
        <f>StdO_Customers_Residential!R380+StdO_Customers_Small_Commercial!R380+StdO_Customers_Lighting!R380</f>
        <v>127516</v>
      </c>
      <c r="S380" s="11">
        <f>StdO_Customers_Residential!S380+StdO_Customers_Small_Commercial!S380+StdO_Customers_Lighting!S380</f>
        <v>133001</v>
      </c>
      <c r="T380" s="11">
        <f>StdO_Customers_Residential!T380+StdO_Customers_Small_Commercial!T380+StdO_Customers_Lighting!T380</f>
        <v>132247.00000000003</v>
      </c>
      <c r="U380" s="11">
        <f>StdO_Customers_Residential!U380+StdO_Customers_Small_Commercial!U380+StdO_Customers_Lighting!U380</f>
        <v>129286</v>
      </c>
      <c r="V380" s="11">
        <f>StdO_Customers_Residential!V380+StdO_Customers_Small_Commercial!V380+StdO_Customers_Lighting!V380</f>
        <v>120039</v>
      </c>
      <c r="W380" s="11">
        <f>StdO_Customers_Residential!W380+StdO_Customers_Small_Commercial!W380+StdO_Customers_Lighting!W380</f>
        <v>109432</v>
      </c>
      <c r="X380" s="11">
        <f>StdO_Customers_Residential!X380+StdO_Customers_Small_Commercial!X380+StdO_Customers_Lighting!X380</f>
        <v>95763</v>
      </c>
      <c r="Y380" s="11">
        <f>StdO_Customers_Residential!Y380+StdO_Customers_Small_Commercial!Y380+StdO_Customers_Lighting!Y380</f>
        <v>106419.93653563072</v>
      </c>
      <c r="Z380" s="11">
        <f>StdO_Customers_Residential!Z380+StdO_Customers_Small_Commercial!Z380+StdO_Customers_Lighting!Z380</f>
        <v>0</v>
      </c>
      <c r="AA380" s="2">
        <f>IFERROR(INDEX('Holiday Schedule'!$D$3:$D$24,MATCH(Total_StdO_Customers!A380,'Holiday Schedule'!$C$3:$C$24,0)),0)</f>
        <v>0</v>
      </c>
      <c r="AB380" s="2">
        <f t="shared" si="40"/>
        <v>4</v>
      </c>
      <c r="AC380" s="2">
        <f t="shared" si="41"/>
        <v>1862544</v>
      </c>
      <c r="AD380" s="5">
        <f t="shared" si="42"/>
        <v>746369.93653563084</v>
      </c>
      <c r="AE380" s="5">
        <f t="shared" si="43"/>
        <v>2608913.9365356308</v>
      </c>
      <c r="AG380" s="2">
        <f t="shared" si="44"/>
        <v>1</v>
      </c>
      <c r="AH380" s="2">
        <f t="shared" si="45"/>
        <v>2026</v>
      </c>
      <c r="AJ380" s="5">
        <f t="shared" si="46"/>
        <v>133001</v>
      </c>
      <c r="AK380" s="2">
        <f t="shared" si="47"/>
        <v>18</v>
      </c>
    </row>
    <row r="381" spans="1:37">
      <c r="A381" s="4">
        <v>46030</v>
      </c>
      <c r="B381" s="11">
        <f>StdO_Customers_Residential!B381+StdO_Customers_Small_Commercial!B381+StdO_Customers_Lighting!B381</f>
        <v>82580</v>
      </c>
      <c r="C381" s="11">
        <f>StdO_Customers_Residential!C381+StdO_Customers_Small_Commercial!C381+StdO_Customers_Lighting!C381</f>
        <v>79754</v>
      </c>
      <c r="D381" s="11">
        <f>StdO_Customers_Residential!D381+StdO_Customers_Small_Commercial!D381+StdO_Customers_Lighting!D381</f>
        <v>78378</v>
      </c>
      <c r="E381" s="11">
        <f>StdO_Customers_Residential!E381+StdO_Customers_Small_Commercial!E381+StdO_Customers_Lighting!E381</f>
        <v>78846</v>
      </c>
      <c r="F381" s="11">
        <f>StdO_Customers_Residential!F381+StdO_Customers_Small_Commercial!F381+StdO_Customers_Lighting!F381</f>
        <v>82554</v>
      </c>
      <c r="G381" s="11">
        <f>StdO_Customers_Residential!G381+StdO_Customers_Small_Commercial!G381+StdO_Customers_Lighting!G381</f>
        <v>90298</v>
      </c>
      <c r="H381" s="11">
        <f>StdO_Customers_Residential!H381+StdO_Customers_Small_Commercial!H381+StdO_Customers_Lighting!H381</f>
        <v>104829</v>
      </c>
      <c r="I381" s="11">
        <f>StdO_Customers_Residential!I381+StdO_Customers_Small_Commercial!I381+StdO_Customers_Lighting!I381</f>
        <v>109610</v>
      </c>
      <c r="J381" s="11">
        <f>StdO_Customers_Residential!J381+StdO_Customers_Small_Commercial!J381+StdO_Customers_Lighting!J381</f>
        <v>107364</v>
      </c>
      <c r="K381" s="11">
        <f>StdO_Customers_Residential!K381+StdO_Customers_Small_Commercial!K381+StdO_Customers_Lighting!K381</f>
        <v>95870</v>
      </c>
      <c r="L381" s="11">
        <f>StdO_Customers_Residential!L381+StdO_Customers_Small_Commercial!L381+StdO_Customers_Lighting!L381</f>
        <v>85534</v>
      </c>
      <c r="M381" s="11">
        <f>StdO_Customers_Residential!M381+StdO_Customers_Small_Commercial!M381+StdO_Customers_Lighting!M381</f>
        <v>79075</v>
      </c>
      <c r="N381" s="11">
        <f>StdO_Customers_Residential!N381+StdO_Customers_Small_Commercial!N381+StdO_Customers_Lighting!N381</f>
        <v>72527</v>
      </c>
      <c r="O381" s="11">
        <f>StdO_Customers_Residential!O381+StdO_Customers_Small_Commercial!O381+StdO_Customers_Lighting!O381</f>
        <v>82405</v>
      </c>
      <c r="P381" s="11">
        <f>StdO_Customers_Residential!P381+StdO_Customers_Small_Commercial!P381+StdO_Customers_Lighting!P381</f>
        <v>92154</v>
      </c>
      <c r="Q381" s="11">
        <f>StdO_Customers_Residential!Q381+StdO_Customers_Small_Commercial!Q381+StdO_Customers_Lighting!Q381</f>
        <v>102431</v>
      </c>
      <c r="R381" s="11">
        <f>StdO_Customers_Residential!R381+StdO_Customers_Small_Commercial!R381+StdO_Customers_Lighting!R381</f>
        <v>116819</v>
      </c>
      <c r="S381" s="11">
        <f>StdO_Customers_Residential!S381+StdO_Customers_Small_Commercial!S381+StdO_Customers_Lighting!S381</f>
        <v>126790</v>
      </c>
      <c r="T381" s="11">
        <f>StdO_Customers_Residential!T381+StdO_Customers_Small_Commercial!T381+StdO_Customers_Lighting!T381</f>
        <v>126592</v>
      </c>
      <c r="U381" s="11">
        <f>StdO_Customers_Residential!U381+StdO_Customers_Small_Commercial!U381+StdO_Customers_Lighting!U381</f>
        <v>125339</v>
      </c>
      <c r="V381" s="11">
        <f>StdO_Customers_Residential!V381+StdO_Customers_Small_Commercial!V381+StdO_Customers_Lighting!V381</f>
        <v>117435</v>
      </c>
      <c r="W381" s="11">
        <f>StdO_Customers_Residential!W381+StdO_Customers_Small_Commercial!W381+StdO_Customers_Lighting!W381</f>
        <v>107731</v>
      </c>
      <c r="X381" s="11">
        <f>StdO_Customers_Residential!X381+StdO_Customers_Small_Commercial!X381+StdO_Customers_Lighting!X381</f>
        <v>94984</v>
      </c>
      <c r="Y381" s="11">
        <f>StdO_Customers_Residential!Y381+StdO_Customers_Small_Commercial!Y381+StdO_Customers_Lighting!Y381</f>
        <v>104983.67837568017</v>
      </c>
      <c r="Z381" s="11">
        <f>StdO_Customers_Residential!Z381+StdO_Customers_Small_Commercial!Z381+StdO_Customers_Lighting!Z381</f>
        <v>0</v>
      </c>
      <c r="AA381" s="2">
        <f>IFERROR(INDEX('Holiday Schedule'!$D$3:$D$24,MATCH(Total_StdO_Customers!A381,'Holiday Schedule'!$C$3:$C$24,0)),0)</f>
        <v>0</v>
      </c>
      <c r="AB381" s="2">
        <f t="shared" si="40"/>
        <v>5</v>
      </c>
      <c r="AC381" s="2">
        <f t="shared" si="41"/>
        <v>1642660</v>
      </c>
      <c r="AD381" s="5">
        <f t="shared" si="42"/>
        <v>702222.67837568</v>
      </c>
      <c r="AE381" s="5">
        <f t="shared" si="43"/>
        <v>2344882.67837568</v>
      </c>
      <c r="AG381" s="2">
        <f t="shared" si="44"/>
        <v>1</v>
      </c>
      <c r="AH381" s="2">
        <f t="shared" si="45"/>
        <v>2026</v>
      </c>
      <c r="AJ381" s="5">
        <f t="shared" si="46"/>
        <v>126790</v>
      </c>
      <c r="AK381" s="2">
        <f t="shared" si="47"/>
        <v>18</v>
      </c>
    </row>
    <row r="382" spans="1:37">
      <c r="A382" s="4">
        <v>46031</v>
      </c>
      <c r="B382" s="11">
        <f>StdO_Customers_Residential!B382+StdO_Customers_Small_Commercial!B382+StdO_Customers_Lighting!B382</f>
        <v>83806</v>
      </c>
      <c r="C382" s="11">
        <f>StdO_Customers_Residential!C382+StdO_Customers_Small_Commercial!C382+StdO_Customers_Lighting!C382</f>
        <v>81614</v>
      </c>
      <c r="D382" s="11">
        <f>StdO_Customers_Residential!D382+StdO_Customers_Small_Commercial!D382+StdO_Customers_Lighting!D382</f>
        <v>80730.999999999985</v>
      </c>
      <c r="E382" s="11">
        <f>StdO_Customers_Residential!E382+StdO_Customers_Small_Commercial!E382+StdO_Customers_Lighting!E382</f>
        <v>82002</v>
      </c>
      <c r="F382" s="11">
        <f>StdO_Customers_Residential!F382+StdO_Customers_Small_Commercial!F382+StdO_Customers_Lighting!F382</f>
        <v>85362</v>
      </c>
      <c r="G382" s="11">
        <f>StdO_Customers_Residential!G382+StdO_Customers_Small_Commercial!G382+StdO_Customers_Lighting!G382</f>
        <v>92711</v>
      </c>
      <c r="H382" s="11">
        <f>StdO_Customers_Residential!H382+StdO_Customers_Small_Commercial!H382+StdO_Customers_Lighting!H382</f>
        <v>108767</v>
      </c>
      <c r="I382" s="11">
        <f>StdO_Customers_Residential!I382+StdO_Customers_Small_Commercial!I382+StdO_Customers_Lighting!I382</f>
        <v>112198.99999999999</v>
      </c>
      <c r="J382" s="11">
        <f>StdO_Customers_Residential!J382+StdO_Customers_Small_Commercial!J382+StdO_Customers_Lighting!J382</f>
        <v>101126</v>
      </c>
      <c r="K382" s="11">
        <f>StdO_Customers_Residential!K382+StdO_Customers_Small_Commercial!K382+StdO_Customers_Lighting!K382</f>
        <v>83230</v>
      </c>
      <c r="L382" s="11">
        <f>StdO_Customers_Residential!L382+StdO_Customers_Small_Commercial!L382+StdO_Customers_Lighting!L382</f>
        <v>83405</v>
      </c>
      <c r="M382" s="11">
        <f>StdO_Customers_Residential!M382+StdO_Customers_Small_Commercial!M382+StdO_Customers_Lighting!M382</f>
        <v>92481</v>
      </c>
      <c r="N382" s="11">
        <f>StdO_Customers_Residential!N382+StdO_Customers_Small_Commercial!N382+StdO_Customers_Lighting!N382</f>
        <v>93752</v>
      </c>
      <c r="O382" s="11">
        <f>StdO_Customers_Residential!O382+StdO_Customers_Small_Commercial!O382+StdO_Customers_Lighting!O382</f>
        <v>89151</v>
      </c>
      <c r="P382" s="11">
        <f>StdO_Customers_Residential!P382+StdO_Customers_Small_Commercial!P382+StdO_Customers_Lighting!P382</f>
        <v>94889</v>
      </c>
      <c r="Q382" s="11">
        <f>StdO_Customers_Residential!Q382+StdO_Customers_Small_Commercial!Q382+StdO_Customers_Lighting!Q382</f>
        <v>102937</v>
      </c>
      <c r="R382" s="11">
        <f>StdO_Customers_Residential!R382+StdO_Customers_Small_Commercial!R382+StdO_Customers_Lighting!R382</f>
        <v>116436.99999999999</v>
      </c>
      <c r="S382" s="11">
        <f>StdO_Customers_Residential!S382+StdO_Customers_Small_Commercial!S382+StdO_Customers_Lighting!S382</f>
        <v>122029</v>
      </c>
      <c r="T382" s="11">
        <f>StdO_Customers_Residential!T382+StdO_Customers_Small_Commercial!T382+StdO_Customers_Lighting!T382</f>
        <v>121750</v>
      </c>
      <c r="U382" s="11">
        <f>StdO_Customers_Residential!U382+StdO_Customers_Small_Commercial!U382+StdO_Customers_Lighting!U382</f>
        <v>118999</v>
      </c>
      <c r="V382" s="11">
        <f>StdO_Customers_Residential!V382+StdO_Customers_Small_Commercial!V382+StdO_Customers_Lighting!V382</f>
        <v>112270</v>
      </c>
      <c r="W382" s="11">
        <f>StdO_Customers_Residential!W382+StdO_Customers_Small_Commercial!W382+StdO_Customers_Lighting!W382</f>
        <v>102344</v>
      </c>
      <c r="X382" s="11">
        <f>StdO_Customers_Residential!X382+StdO_Customers_Small_Commercial!X382+StdO_Customers_Lighting!X382</f>
        <v>90519</v>
      </c>
      <c r="Y382" s="11">
        <f>StdO_Customers_Residential!Y382+StdO_Customers_Small_Commercial!Y382+StdO_Customers_Lighting!Y382</f>
        <v>100007.99835004237</v>
      </c>
      <c r="Z382" s="11">
        <f>StdO_Customers_Residential!Z382+StdO_Customers_Small_Commercial!Z382+StdO_Customers_Lighting!Z382</f>
        <v>0</v>
      </c>
      <c r="AA382" s="2">
        <f>IFERROR(INDEX('Holiday Schedule'!$D$3:$D$24,MATCH(Total_StdO_Customers!A382,'Holiday Schedule'!$C$3:$C$24,0)),0)</f>
        <v>0</v>
      </c>
      <c r="AB382" s="2">
        <f t="shared" si="40"/>
        <v>6</v>
      </c>
      <c r="AC382" s="2">
        <f t="shared" si="41"/>
        <v>1637518</v>
      </c>
      <c r="AD382" s="5">
        <f t="shared" si="42"/>
        <v>715000.99835004238</v>
      </c>
      <c r="AE382" s="5">
        <f t="shared" si="43"/>
        <v>2352518.9983500424</v>
      </c>
      <c r="AG382" s="2">
        <f t="shared" si="44"/>
        <v>1</v>
      </c>
      <c r="AH382" s="2">
        <f t="shared" si="45"/>
        <v>2026</v>
      </c>
      <c r="AJ382" s="5">
        <f t="shared" si="46"/>
        <v>122029</v>
      </c>
      <c r="AK382" s="2">
        <f t="shared" si="47"/>
        <v>18</v>
      </c>
    </row>
    <row r="383" spans="1:37">
      <c r="A383" s="4">
        <v>46032</v>
      </c>
      <c r="B383" s="11">
        <f>StdO_Customers_Residential!B383+StdO_Customers_Small_Commercial!B383+StdO_Customers_Lighting!B383</f>
        <v>76596</v>
      </c>
      <c r="C383" s="11">
        <f>StdO_Customers_Residential!C383+StdO_Customers_Small_Commercial!C383+StdO_Customers_Lighting!C383</f>
        <v>72166</v>
      </c>
      <c r="D383" s="11">
        <f>StdO_Customers_Residential!D383+StdO_Customers_Small_Commercial!D383+StdO_Customers_Lighting!D383</f>
        <v>71107.999999999985</v>
      </c>
      <c r="E383" s="11">
        <f>StdO_Customers_Residential!E383+StdO_Customers_Small_Commercial!E383+StdO_Customers_Lighting!E383</f>
        <v>70650.000000000015</v>
      </c>
      <c r="F383" s="11">
        <f>StdO_Customers_Residential!F383+StdO_Customers_Small_Commercial!F383+StdO_Customers_Lighting!F383</f>
        <v>73388</v>
      </c>
      <c r="G383" s="11">
        <f>StdO_Customers_Residential!G383+StdO_Customers_Small_Commercial!G383+StdO_Customers_Lighting!G383</f>
        <v>77887</v>
      </c>
      <c r="H383" s="11">
        <f>StdO_Customers_Residential!H383+StdO_Customers_Small_Commercial!H383+StdO_Customers_Lighting!H383</f>
        <v>87072</v>
      </c>
      <c r="I383" s="11">
        <f>StdO_Customers_Residential!I383+StdO_Customers_Small_Commercial!I383+StdO_Customers_Lighting!I383</f>
        <v>91438</v>
      </c>
      <c r="J383" s="11">
        <f>StdO_Customers_Residential!J383+StdO_Customers_Small_Commercial!J383+StdO_Customers_Lighting!J383</f>
        <v>76214</v>
      </c>
      <c r="K383" s="11">
        <f>StdO_Customers_Residential!K383+StdO_Customers_Small_Commercial!K383+StdO_Customers_Lighting!K383</f>
        <v>63667</v>
      </c>
      <c r="L383" s="11">
        <f>StdO_Customers_Residential!L383+StdO_Customers_Small_Commercial!L383+StdO_Customers_Lighting!L383</f>
        <v>55713</v>
      </c>
      <c r="M383" s="11">
        <f>StdO_Customers_Residential!M383+StdO_Customers_Small_Commercial!M383+StdO_Customers_Lighting!M383</f>
        <v>56761</v>
      </c>
      <c r="N383" s="11">
        <f>StdO_Customers_Residential!N383+StdO_Customers_Small_Commercial!N383+StdO_Customers_Lighting!N383</f>
        <v>59739</v>
      </c>
      <c r="O383" s="11">
        <f>StdO_Customers_Residential!O383+StdO_Customers_Small_Commercial!O383+StdO_Customers_Lighting!O383</f>
        <v>71648</v>
      </c>
      <c r="P383" s="11">
        <f>StdO_Customers_Residential!P383+StdO_Customers_Small_Commercial!P383+StdO_Customers_Lighting!P383</f>
        <v>81525</v>
      </c>
      <c r="Q383" s="11">
        <f>StdO_Customers_Residential!Q383+StdO_Customers_Small_Commercial!Q383+StdO_Customers_Lighting!Q383</f>
        <v>95146</v>
      </c>
      <c r="R383" s="11">
        <f>StdO_Customers_Residential!R383+StdO_Customers_Small_Commercial!R383+StdO_Customers_Lighting!R383</f>
        <v>111144</v>
      </c>
      <c r="S383" s="11">
        <f>StdO_Customers_Residential!S383+StdO_Customers_Small_Commercial!S383+StdO_Customers_Lighting!S383</f>
        <v>119353</v>
      </c>
      <c r="T383" s="11">
        <f>StdO_Customers_Residential!T383+StdO_Customers_Small_Commercial!T383+StdO_Customers_Lighting!T383</f>
        <v>119581.99999999999</v>
      </c>
      <c r="U383" s="11">
        <f>StdO_Customers_Residential!U383+StdO_Customers_Small_Commercial!U383+StdO_Customers_Lighting!U383</f>
        <v>117306</v>
      </c>
      <c r="V383" s="11">
        <f>StdO_Customers_Residential!V383+StdO_Customers_Small_Commercial!V383+StdO_Customers_Lighting!V383</f>
        <v>111288</v>
      </c>
      <c r="W383" s="11">
        <f>StdO_Customers_Residential!W383+StdO_Customers_Small_Commercial!W383+StdO_Customers_Lighting!W383</f>
        <v>101655</v>
      </c>
      <c r="X383" s="11">
        <f>StdO_Customers_Residential!X383+StdO_Customers_Small_Commercial!X383+StdO_Customers_Lighting!X383</f>
        <v>91854</v>
      </c>
      <c r="Y383" s="11">
        <f>StdO_Customers_Residential!Y383+StdO_Customers_Small_Commercial!Y383+StdO_Customers_Lighting!Y383</f>
        <v>80718.630884664031</v>
      </c>
      <c r="Z383" s="11">
        <f>StdO_Customers_Residential!Z383+StdO_Customers_Small_Commercial!Z383+StdO_Customers_Lighting!Z383</f>
        <v>0</v>
      </c>
      <c r="AA383" s="2">
        <f>IFERROR(INDEX('Holiday Schedule'!$D$3:$D$24,MATCH(Total_StdO_Customers!A383,'Holiday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2033618.6308846641</v>
      </c>
      <c r="AE383" s="5">
        <f t="shared" si="43"/>
        <v>2033618.6308846641</v>
      </c>
      <c r="AG383" s="2">
        <f t="shared" si="44"/>
        <v>1</v>
      </c>
      <c r="AH383" s="2">
        <f t="shared" si="45"/>
        <v>2026</v>
      </c>
      <c r="AJ383" s="5">
        <f t="shared" si="46"/>
        <v>119581.99999999999</v>
      </c>
      <c r="AK383" s="2">
        <f t="shared" si="47"/>
        <v>19</v>
      </c>
    </row>
    <row r="384" spans="1:37">
      <c r="A384" s="4">
        <v>46033</v>
      </c>
      <c r="B384" s="11">
        <f>StdO_Customers_Residential!B384+StdO_Customers_Small_Commercial!B384+StdO_Customers_Lighting!B384</f>
        <v>79689</v>
      </c>
      <c r="C384" s="11">
        <f>StdO_Customers_Residential!C384+StdO_Customers_Small_Commercial!C384+StdO_Customers_Lighting!C384</f>
        <v>77336</v>
      </c>
      <c r="D384" s="11">
        <f>StdO_Customers_Residential!D384+StdO_Customers_Small_Commercial!D384+StdO_Customers_Lighting!D384</f>
        <v>76623</v>
      </c>
      <c r="E384" s="11">
        <f>StdO_Customers_Residential!E384+StdO_Customers_Small_Commercial!E384+StdO_Customers_Lighting!E384</f>
        <v>75900</v>
      </c>
      <c r="F384" s="11">
        <f>StdO_Customers_Residential!F384+StdO_Customers_Small_Commercial!F384+StdO_Customers_Lighting!F384</f>
        <v>78252</v>
      </c>
      <c r="G384" s="11">
        <f>StdO_Customers_Residential!G384+StdO_Customers_Small_Commercial!G384+StdO_Customers_Lighting!G384</f>
        <v>80562</v>
      </c>
      <c r="H384" s="11">
        <f>StdO_Customers_Residential!H384+StdO_Customers_Small_Commercial!H384+StdO_Customers_Lighting!H384</f>
        <v>89673</v>
      </c>
      <c r="I384" s="11">
        <f>StdO_Customers_Residential!I384+StdO_Customers_Small_Commercial!I384+StdO_Customers_Lighting!I384</f>
        <v>96909</v>
      </c>
      <c r="J384" s="11">
        <f>StdO_Customers_Residential!J384+StdO_Customers_Small_Commercial!J384+StdO_Customers_Lighting!J384</f>
        <v>101702</v>
      </c>
      <c r="K384" s="11">
        <f>StdO_Customers_Residential!K384+StdO_Customers_Small_Commercial!K384+StdO_Customers_Lighting!K384</f>
        <v>105293</v>
      </c>
      <c r="L384" s="11">
        <f>StdO_Customers_Residential!L384+StdO_Customers_Small_Commercial!L384+StdO_Customers_Lighting!L384</f>
        <v>105589</v>
      </c>
      <c r="M384" s="11">
        <f>StdO_Customers_Residential!M384+StdO_Customers_Small_Commercial!M384+StdO_Customers_Lighting!M384</f>
        <v>105056</v>
      </c>
      <c r="N384" s="11">
        <f>StdO_Customers_Residential!N384+StdO_Customers_Small_Commercial!N384+StdO_Customers_Lighting!N384</f>
        <v>104781</v>
      </c>
      <c r="O384" s="11">
        <f>StdO_Customers_Residential!O384+StdO_Customers_Small_Commercial!O384+StdO_Customers_Lighting!O384</f>
        <v>103921</v>
      </c>
      <c r="P384" s="11">
        <f>StdO_Customers_Residential!P384+StdO_Customers_Small_Commercial!P384+StdO_Customers_Lighting!P384</f>
        <v>107424</v>
      </c>
      <c r="Q384" s="11">
        <f>StdO_Customers_Residential!Q384+StdO_Customers_Small_Commercial!Q384+StdO_Customers_Lighting!Q384</f>
        <v>113804</v>
      </c>
      <c r="R384" s="11">
        <f>StdO_Customers_Residential!R384+StdO_Customers_Small_Commercial!R384+StdO_Customers_Lighting!R384</f>
        <v>126128</v>
      </c>
      <c r="S384" s="11">
        <f>StdO_Customers_Residential!S384+StdO_Customers_Small_Commercial!S384+StdO_Customers_Lighting!S384</f>
        <v>134694</v>
      </c>
      <c r="T384" s="11">
        <f>StdO_Customers_Residential!T384+StdO_Customers_Small_Commercial!T384+StdO_Customers_Lighting!T384</f>
        <v>133062</v>
      </c>
      <c r="U384" s="11">
        <f>StdO_Customers_Residential!U384+StdO_Customers_Small_Commercial!U384+StdO_Customers_Lighting!U384</f>
        <v>128973.00000000001</v>
      </c>
      <c r="V384" s="11">
        <f>StdO_Customers_Residential!V384+StdO_Customers_Small_Commercial!V384+StdO_Customers_Lighting!V384</f>
        <v>120445.00000000001</v>
      </c>
      <c r="W384" s="11">
        <f>StdO_Customers_Residential!W384+StdO_Customers_Small_Commercial!W384+StdO_Customers_Lighting!W384</f>
        <v>108592</v>
      </c>
      <c r="X384" s="11">
        <f>StdO_Customers_Residential!X384+StdO_Customers_Small_Commercial!X384+StdO_Customers_Lighting!X384</f>
        <v>97033</v>
      </c>
      <c r="Y384" s="11">
        <f>StdO_Customers_Residential!Y384+StdO_Customers_Small_Commercial!Y384+StdO_Customers_Lighting!Y384</f>
        <v>82906.191738270005</v>
      </c>
      <c r="Z384" s="11">
        <f>StdO_Customers_Residential!Z384+StdO_Customers_Small_Commercial!Z384+StdO_Customers_Lighting!Z384</f>
        <v>0</v>
      </c>
      <c r="AA384" s="2">
        <f>IFERROR(INDEX('Holiday Schedule'!$D$3:$D$24,MATCH(Total_StdO_Customers!A384,'Holiday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2434347.1917382702</v>
      </c>
      <c r="AE384" s="5">
        <f t="shared" si="43"/>
        <v>2434347.1917382702</v>
      </c>
      <c r="AG384" s="2">
        <f t="shared" si="44"/>
        <v>1</v>
      </c>
      <c r="AH384" s="2">
        <f t="shared" si="45"/>
        <v>2026</v>
      </c>
      <c r="AJ384" s="5">
        <f t="shared" si="46"/>
        <v>134694</v>
      </c>
      <c r="AK384" s="2">
        <f t="shared" si="47"/>
        <v>18</v>
      </c>
    </row>
    <row r="385" spans="1:37">
      <c r="A385" s="4">
        <v>46034</v>
      </c>
      <c r="B385" s="11">
        <f>StdO_Customers_Residential!B385+StdO_Customers_Small_Commercial!B385+StdO_Customers_Lighting!B385</f>
        <v>83134</v>
      </c>
      <c r="C385" s="11">
        <f>StdO_Customers_Residential!C385+StdO_Customers_Small_Commercial!C385+StdO_Customers_Lighting!C385</f>
        <v>80909</v>
      </c>
      <c r="D385" s="11">
        <f>StdO_Customers_Residential!D385+StdO_Customers_Small_Commercial!D385+StdO_Customers_Lighting!D385</f>
        <v>80063</v>
      </c>
      <c r="E385" s="11">
        <f>StdO_Customers_Residential!E385+StdO_Customers_Small_Commercial!E385+StdO_Customers_Lighting!E385</f>
        <v>82231</v>
      </c>
      <c r="F385" s="11">
        <f>StdO_Customers_Residential!F385+StdO_Customers_Small_Commercial!F385+StdO_Customers_Lighting!F385</f>
        <v>87019</v>
      </c>
      <c r="G385" s="11">
        <f>StdO_Customers_Residential!G385+StdO_Customers_Small_Commercial!G385+StdO_Customers_Lighting!G385</f>
        <v>95811</v>
      </c>
      <c r="H385" s="11">
        <f>StdO_Customers_Residential!H385+StdO_Customers_Small_Commercial!H385+StdO_Customers_Lighting!H385</f>
        <v>112675</v>
      </c>
      <c r="I385" s="11">
        <f>StdO_Customers_Residential!I385+StdO_Customers_Small_Commercial!I385+StdO_Customers_Lighting!I385</f>
        <v>117799</v>
      </c>
      <c r="J385" s="11">
        <f>StdO_Customers_Residential!J385+StdO_Customers_Small_Commercial!J385+StdO_Customers_Lighting!J385</f>
        <v>106181</v>
      </c>
      <c r="K385" s="11">
        <f>StdO_Customers_Residential!K385+StdO_Customers_Small_Commercial!K385+StdO_Customers_Lighting!K385</f>
        <v>91297</v>
      </c>
      <c r="L385" s="11">
        <f>StdO_Customers_Residential!L385+StdO_Customers_Small_Commercial!L385+StdO_Customers_Lighting!L385</f>
        <v>82762.000000000015</v>
      </c>
      <c r="M385" s="11">
        <f>StdO_Customers_Residential!M385+StdO_Customers_Small_Commercial!M385+StdO_Customers_Lighting!M385</f>
        <v>77404</v>
      </c>
      <c r="N385" s="11">
        <f>StdO_Customers_Residential!N385+StdO_Customers_Small_Commercial!N385+StdO_Customers_Lighting!N385</f>
        <v>74156</v>
      </c>
      <c r="O385" s="11">
        <f>StdO_Customers_Residential!O385+StdO_Customers_Small_Commercial!O385+StdO_Customers_Lighting!O385</f>
        <v>81780</v>
      </c>
      <c r="P385" s="11">
        <f>StdO_Customers_Residential!P385+StdO_Customers_Small_Commercial!P385+StdO_Customers_Lighting!P385</f>
        <v>91174</v>
      </c>
      <c r="Q385" s="11">
        <f>StdO_Customers_Residential!Q385+StdO_Customers_Small_Commercial!Q385+StdO_Customers_Lighting!Q385</f>
        <v>106793</v>
      </c>
      <c r="R385" s="11">
        <f>StdO_Customers_Residential!R385+StdO_Customers_Small_Commercial!R385+StdO_Customers_Lighting!R385</f>
        <v>125173</v>
      </c>
      <c r="S385" s="11">
        <f>StdO_Customers_Residential!S385+StdO_Customers_Small_Commercial!S385+StdO_Customers_Lighting!S385</f>
        <v>135847</v>
      </c>
      <c r="T385" s="11">
        <f>StdO_Customers_Residential!T385+StdO_Customers_Small_Commercial!T385+StdO_Customers_Lighting!T385</f>
        <v>134645</v>
      </c>
      <c r="U385" s="11">
        <f>StdO_Customers_Residential!U385+StdO_Customers_Small_Commercial!U385+StdO_Customers_Lighting!U385</f>
        <v>133070</v>
      </c>
      <c r="V385" s="11">
        <f>StdO_Customers_Residential!V385+StdO_Customers_Small_Commercial!V385+StdO_Customers_Lighting!V385</f>
        <v>122696</v>
      </c>
      <c r="W385" s="11">
        <f>StdO_Customers_Residential!W385+StdO_Customers_Small_Commercial!W385+StdO_Customers_Lighting!W385</f>
        <v>111345</v>
      </c>
      <c r="X385" s="11">
        <f>StdO_Customers_Residential!X385+StdO_Customers_Small_Commercial!X385+StdO_Customers_Lighting!X385</f>
        <v>98936</v>
      </c>
      <c r="Y385" s="11">
        <f>StdO_Customers_Residential!Y385+StdO_Customers_Small_Commercial!Y385+StdO_Customers_Lighting!Y385</f>
        <v>86668.372483072293</v>
      </c>
      <c r="Z385" s="11">
        <f>StdO_Customers_Residential!Z385+StdO_Customers_Small_Commercial!Z385+StdO_Customers_Lighting!Z385</f>
        <v>0</v>
      </c>
      <c r="AA385" s="2">
        <f>IFERROR(INDEX('Holiday Schedule'!$D$3:$D$24,MATCH(Total_StdO_Customers!A385,'Holiday Schedule'!$C$3:$C$24,0)),0)</f>
        <v>0</v>
      </c>
      <c r="AB385" s="2">
        <f t="shared" si="40"/>
        <v>2</v>
      </c>
      <c r="AC385" s="2">
        <f t="shared" si="41"/>
        <v>1691058</v>
      </c>
      <c r="AD385" s="5">
        <f t="shared" si="42"/>
        <v>708510.37248307234</v>
      </c>
      <c r="AE385" s="5">
        <f t="shared" si="43"/>
        <v>2399568.3724830723</v>
      </c>
      <c r="AG385" s="2">
        <f t="shared" si="44"/>
        <v>1</v>
      </c>
      <c r="AH385" s="2">
        <f t="shared" si="45"/>
        <v>2026</v>
      </c>
      <c r="AJ385" s="5">
        <f t="shared" si="46"/>
        <v>135847</v>
      </c>
      <c r="AK385" s="2">
        <f t="shared" si="47"/>
        <v>18</v>
      </c>
    </row>
    <row r="386" spans="1:37">
      <c r="A386" s="4">
        <v>46035</v>
      </c>
      <c r="B386" s="11">
        <f>StdO_Customers_Residential!B386+StdO_Customers_Small_Commercial!B386+StdO_Customers_Lighting!B386</f>
        <v>85340</v>
      </c>
      <c r="C386" s="11">
        <f>StdO_Customers_Residential!C386+StdO_Customers_Small_Commercial!C386+StdO_Customers_Lighting!C386</f>
        <v>82350</v>
      </c>
      <c r="D386" s="11">
        <f>StdO_Customers_Residential!D386+StdO_Customers_Small_Commercial!D386+StdO_Customers_Lighting!D386</f>
        <v>80962</v>
      </c>
      <c r="E386" s="11">
        <f>StdO_Customers_Residential!E386+StdO_Customers_Small_Commercial!E386+StdO_Customers_Lighting!E386</f>
        <v>81668</v>
      </c>
      <c r="F386" s="11">
        <f>StdO_Customers_Residential!F386+StdO_Customers_Small_Commercial!F386+StdO_Customers_Lighting!F386</f>
        <v>84762</v>
      </c>
      <c r="G386" s="11">
        <f>StdO_Customers_Residential!G386+StdO_Customers_Small_Commercial!G386+StdO_Customers_Lighting!G386</f>
        <v>92521</v>
      </c>
      <c r="H386" s="11">
        <f>StdO_Customers_Residential!H386+StdO_Customers_Small_Commercial!H386+StdO_Customers_Lighting!H386</f>
        <v>108995</v>
      </c>
      <c r="I386" s="11">
        <f>StdO_Customers_Residential!I386+StdO_Customers_Small_Commercial!I386+StdO_Customers_Lighting!I386</f>
        <v>112135</v>
      </c>
      <c r="J386" s="11">
        <f>StdO_Customers_Residential!J386+StdO_Customers_Small_Commercial!J386+StdO_Customers_Lighting!J386</f>
        <v>96919</v>
      </c>
      <c r="K386" s="11">
        <f>StdO_Customers_Residential!K386+StdO_Customers_Small_Commercial!K386+StdO_Customers_Lighting!K386</f>
        <v>79164</v>
      </c>
      <c r="L386" s="11">
        <f>StdO_Customers_Residential!L386+StdO_Customers_Small_Commercial!L386+StdO_Customers_Lighting!L386</f>
        <v>68673</v>
      </c>
      <c r="M386" s="11">
        <f>StdO_Customers_Residential!M386+StdO_Customers_Small_Commercial!M386+StdO_Customers_Lighting!M386</f>
        <v>65251.999999999993</v>
      </c>
      <c r="N386" s="11">
        <f>StdO_Customers_Residential!N386+StdO_Customers_Small_Commercial!N386+StdO_Customers_Lighting!N386</f>
        <v>64419</v>
      </c>
      <c r="O386" s="11">
        <f>StdO_Customers_Residential!O386+StdO_Customers_Small_Commercial!O386+StdO_Customers_Lighting!O386</f>
        <v>64476</v>
      </c>
      <c r="P386" s="11">
        <f>StdO_Customers_Residential!P386+StdO_Customers_Small_Commercial!P386+StdO_Customers_Lighting!P386</f>
        <v>73121</v>
      </c>
      <c r="Q386" s="11">
        <f>StdO_Customers_Residential!Q386+StdO_Customers_Small_Commercial!Q386+StdO_Customers_Lighting!Q386</f>
        <v>97378</v>
      </c>
      <c r="R386" s="11">
        <f>StdO_Customers_Residential!R386+StdO_Customers_Small_Commercial!R386+StdO_Customers_Lighting!R386</f>
        <v>116342</v>
      </c>
      <c r="S386" s="11">
        <f>StdO_Customers_Residential!S386+StdO_Customers_Small_Commercial!S386+StdO_Customers_Lighting!S386</f>
        <v>127441</v>
      </c>
      <c r="T386" s="11">
        <f>StdO_Customers_Residential!T386+StdO_Customers_Small_Commercial!T386+StdO_Customers_Lighting!T386</f>
        <v>128913.00000000001</v>
      </c>
      <c r="U386" s="11">
        <f>StdO_Customers_Residential!U386+StdO_Customers_Small_Commercial!U386+StdO_Customers_Lighting!U386</f>
        <v>126597</v>
      </c>
      <c r="V386" s="11">
        <f>StdO_Customers_Residential!V386+StdO_Customers_Small_Commercial!V386+StdO_Customers_Lighting!V386</f>
        <v>117030</v>
      </c>
      <c r="W386" s="11">
        <f>StdO_Customers_Residential!W386+StdO_Customers_Small_Commercial!W386+StdO_Customers_Lighting!W386</f>
        <v>107387</v>
      </c>
      <c r="X386" s="11">
        <f>StdO_Customers_Residential!X386+StdO_Customers_Small_Commercial!X386+StdO_Customers_Lighting!X386</f>
        <v>93753</v>
      </c>
      <c r="Y386" s="11">
        <f>StdO_Customers_Residential!Y386+StdO_Customers_Small_Commercial!Y386+StdO_Customers_Lighting!Y386</f>
        <v>83059.958078673997</v>
      </c>
      <c r="Z386" s="11">
        <f>StdO_Customers_Residential!Z386+StdO_Customers_Small_Commercial!Z386+StdO_Customers_Lighting!Z386</f>
        <v>0</v>
      </c>
      <c r="AA386" s="2">
        <f>IFERROR(INDEX('Holiday Schedule'!$D$3:$D$24,MATCH(Total_StdO_Customers!A386,'Holiday Schedule'!$C$3:$C$24,0)),0)</f>
        <v>0</v>
      </c>
      <c r="AB386" s="2">
        <f t="shared" si="40"/>
        <v>3</v>
      </c>
      <c r="AC386" s="2">
        <f t="shared" si="41"/>
        <v>1539000</v>
      </c>
      <c r="AD386" s="5">
        <f t="shared" si="42"/>
        <v>699657.95807867404</v>
      </c>
      <c r="AE386" s="5">
        <f t="shared" si="43"/>
        <v>2238657.958078674</v>
      </c>
      <c r="AG386" s="2">
        <f t="shared" si="44"/>
        <v>1</v>
      </c>
      <c r="AH386" s="2">
        <f t="shared" si="45"/>
        <v>2026</v>
      </c>
      <c r="AJ386" s="5">
        <f t="shared" si="46"/>
        <v>128913.00000000001</v>
      </c>
      <c r="AK386" s="2">
        <f t="shared" si="47"/>
        <v>19</v>
      </c>
    </row>
    <row r="387" spans="1:37">
      <c r="A387" s="4">
        <v>46036</v>
      </c>
      <c r="B387" s="11">
        <f>StdO_Customers_Residential!B387+StdO_Customers_Small_Commercial!B387+StdO_Customers_Lighting!B387</f>
        <v>77953</v>
      </c>
      <c r="C387" s="11">
        <f>StdO_Customers_Residential!C387+StdO_Customers_Small_Commercial!C387+StdO_Customers_Lighting!C387</f>
        <v>75523</v>
      </c>
      <c r="D387" s="11">
        <f>StdO_Customers_Residential!D387+StdO_Customers_Small_Commercial!D387+StdO_Customers_Lighting!D387</f>
        <v>73435</v>
      </c>
      <c r="E387" s="11">
        <f>StdO_Customers_Residential!E387+StdO_Customers_Small_Commercial!E387+StdO_Customers_Lighting!E387</f>
        <v>73309</v>
      </c>
      <c r="F387" s="11">
        <f>StdO_Customers_Residential!F387+StdO_Customers_Small_Commercial!F387+StdO_Customers_Lighting!F387</f>
        <v>75923</v>
      </c>
      <c r="G387" s="11">
        <f>StdO_Customers_Residential!G387+StdO_Customers_Small_Commercial!G387+StdO_Customers_Lighting!G387</f>
        <v>84224</v>
      </c>
      <c r="H387" s="11">
        <f>StdO_Customers_Residential!H387+StdO_Customers_Small_Commercial!H387+StdO_Customers_Lighting!H387</f>
        <v>99702.999999999985</v>
      </c>
      <c r="I387" s="11">
        <f>StdO_Customers_Residential!I387+StdO_Customers_Small_Commercial!I387+StdO_Customers_Lighting!I387</f>
        <v>103701</v>
      </c>
      <c r="J387" s="11">
        <f>StdO_Customers_Residential!J387+StdO_Customers_Small_Commercial!J387+StdO_Customers_Lighting!J387</f>
        <v>96038.000000000015</v>
      </c>
      <c r="K387" s="11">
        <f>StdO_Customers_Residential!K387+StdO_Customers_Small_Commercial!K387+StdO_Customers_Lighting!K387</f>
        <v>81501</v>
      </c>
      <c r="L387" s="11">
        <f>StdO_Customers_Residential!L387+StdO_Customers_Small_Commercial!L387+StdO_Customers_Lighting!L387</f>
        <v>67443.000000000015</v>
      </c>
      <c r="M387" s="11">
        <f>StdO_Customers_Residential!M387+StdO_Customers_Small_Commercial!M387+StdO_Customers_Lighting!M387</f>
        <v>62772.999999999964</v>
      </c>
      <c r="N387" s="11">
        <f>StdO_Customers_Residential!N387+StdO_Customers_Small_Commercial!N387+StdO_Customers_Lighting!N387</f>
        <v>66798.000000000029</v>
      </c>
      <c r="O387" s="11">
        <f>StdO_Customers_Residential!O387+StdO_Customers_Small_Commercial!O387+StdO_Customers_Lighting!O387</f>
        <v>77831</v>
      </c>
      <c r="P387" s="11">
        <f>StdO_Customers_Residential!P387+StdO_Customers_Small_Commercial!P387+StdO_Customers_Lighting!P387</f>
        <v>86063.000000000015</v>
      </c>
      <c r="Q387" s="11">
        <f>StdO_Customers_Residential!Q387+StdO_Customers_Small_Commercial!Q387+StdO_Customers_Lighting!Q387</f>
        <v>96289</v>
      </c>
      <c r="R387" s="11">
        <f>StdO_Customers_Residential!R387+StdO_Customers_Small_Commercial!R387+StdO_Customers_Lighting!R387</f>
        <v>111103</v>
      </c>
      <c r="S387" s="11">
        <f>StdO_Customers_Residential!S387+StdO_Customers_Small_Commercial!S387+StdO_Customers_Lighting!S387</f>
        <v>119475</v>
      </c>
      <c r="T387" s="11">
        <f>StdO_Customers_Residential!T387+StdO_Customers_Small_Commercial!T387+StdO_Customers_Lighting!T387</f>
        <v>119153</v>
      </c>
      <c r="U387" s="11">
        <f>StdO_Customers_Residential!U387+StdO_Customers_Small_Commercial!U387+StdO_Customers_Lighting!U387</f>
        <v>117594</v>
      </c>
      <c r="V387" s="11">
        <f>StdO_Customers_Residential!V387+StdO_Customers_Small_Commercial!V387+StdO_Customers_Lighting!V387</f>
        <v>108967</v>
      </c>
      <c r="W387" s="11">
        <f>StdO_Customers_Residential!W387+StdO_Customers_Small_Commercial!W387+StdO_Customers_Lighting!W387</f>
        <v>99241</v>
      </c>
      <c r="X387" s="11">
        <f>StdO_Customers_Residential!X387+StdO_Customers_Small_Commercial!X387+StdO_Customers_Lighting!X387</f>
        <v>87440</v>
      </c>
      <c r="Y387" s="11">
        <f>StdO_Customers_Residential!Y387+StdO_Customers_Small_Commercial!Y387+StdO_Customers_Lighting!Y387</f>
        <v>77116.963610555016</v>
      </c>
      <c r="Z387" s="11">
        <f>StdO_Customers_Residential!Z387+StdO_Customers_Small_Commercial!Z387+StdO_Customers_Lighting!Z387</f>
        <v>0</v>
      </c>
      <c r="AA387" s="2">
        <f>IFERROR(INDEX('Holiday Schedule'!$D$3:$D$24,MATCH(Total_StdO_Customers!A387,'Holiday Schedule'!$C$3:$C$24,0)),0)</f>
        <v>0</v>
      </c>
      <c r="AB387" s="2">
        <f t="shared" si="40"/>
        <v>4</v>
      </c>
      <c r="AC387" s="2">
        <f t="shared" si="41"/>
        <v>1501410</v>
      </c>
      <c r="AD387" s="5">
        <f t="shared" si="42"/>
        <v>637186.96361055505</v>
      </c>
      <c r="AE387" s="5">
        <f t="shared" si="43"/>
        <v>2138596.963610555</v>
      </c>
      <c r="AG387" s="2">
        <f t="shared" si="44"/>
        <v>1</v>
      </c>
      <c r="AH387" s="2">
        <f t="shared" si="45"/>
        <v>2026</v>
      </c>
      <c r="AJ387" s="5">
        <f t="shared" si="46"/>
        <v>119475</v>
      </c>
      <c r="AK387" s="2">
        <f t="shared" si="47"/>
        <v>18</v>
      </c>
    </row>
    <row r="388" spans="1:37">
      <c r="A388" s="4">
        <v>46037</v>
      </c>
      <c r="B388" s="11">
        <f>StdO_Customers_Residential!B388+StdO_Customers_Small_Commercial!B388+StdO_Customers_Lighting!B388</f>
        <v>73976</v>
      </c>
      <c r="C388" s="11">
        <f>StdO_Customers_Residential!C388+StdO_Customers_Small_Commercial!C388+StdO_Customers_Lighting!C388</f>
        <v>72339</v>
      </c>
      <c r="D388" s="11">
        <f>StdO_Customers_Residential!D388+StdO_Customers_Small_Commercial!D388+StdO_Customers_Lighting!D388</f>
        <v>71021</v>
      </c>
      <c r="E388" s="11">
        <f>StdO_Customers_Residential!E388+StdO_Customers_Small_Commercial!E388+StdO_Customers_Lighting!E388</f>
        <v>71662</v>
      </c>
      <c r="F388" s="11">
        <f>StdO_Customers_Residential!F388+StdO_Customers_Small_Commercial!F388+StdO_Customers_Lighting!F388</f>
        <v>74515</v>
      </c>
      <c r="G388" s="11">
        <f>StdO_Customers_Residential!G388+StdO_Customers_Small_Commercial!G388+StdO_Customers_Lighting!G388</f>
        <v>82236</v>
      </c>
      <c r="H388" s="11">
        <f>StdO_Customers_Residential!H388+StdO_Customers_Small_Commercial!H388+StdO_Customers_Lighting!H388</f>
        <v>97070</v>
      </c>
      <c r="I388" s="11">
        <f>StdO_Customers_Residential!I388+StdO_Customers_Small_Commercial!I388+StdO_Customers_Lighting!I388</f>
        <v>103222</v>
      </c>
      <c r="J388" s="11">
        <f>StdO_Customers_Residential!J388+StdO_Customers_Small_Commercial!J388+StdO_Customers_Lighting!J388</f>
        <v>100214.00000000003</v>
      </c>
      <c r="K388" s="11">
        <f>StdO_Customers_Residential!K388+StdO_Customers_Small_Commercial!K388+StdO_Customers_Lighting!K388</f>
        <v>99392</v>
      </c>
      <c r="L388" s="11">
        <f>StdO_Customers_Residential!L388+StdO_Customers_Small_Commercial!L388+StdO_Customers_Lighting!L388</f>
        <v>98327.000000000029</v>
      </c>
      <c r="M388" s="11">
        <f>StdO_Customers_Residential!M388+StdO_Customers_Small_Commercial!M388+StdO_Customers_Lighting!M388</f>
        <v>95556.999999999942</v>
      </c>
      <c r="N388" s="11">
        <f>StdO_Customers_Residential!N388+StdO_Customers_Small_Commercial!N388+StdO_Customers_Lighting!N388</f>
        <v>93977.000000000029</v>
      </c>
      <c r="O388" s="11">
        <f>StdO_Customers_Residential!O388+StdO_Customers_Small_Commercial!O388+StdO_Customers_Lighting!O388</f>
        <v>94299.999999999985</v>
      </c>
      <c r="P388" s="11">
        <f>StdO_Customers_Residential!P388+StdO_Customers_Small_Commercial!P388+StdO_Customers_Lighting!P388</f>
        <v>94638.000000000015</v>
      </c>
      <c r="Q388" s="11">
        <f>StdO_Customers_Residential!Q388+StdO_Customers_Small_Commercial!Q388+StdO_Customers_Lighting!Q388</f>
        <v>100316.99999999999</v>
      </c>
      <c r="R388" s="11">
        <f>StdO_Customers_Residential!R388+StdO_Customers_Small_Commercial!R388+StdO_Customers_Lighting!R388</f>
        <v>111655</v>
      </c>
      <c r="S388" s="11">
        <f>StdO_Customers_Residential!S388+StdO_Customers_Small_Commercial!S388+StdO_Customers_Lighting!S388</f>
        <v>120452</v>
      </c>
      <c r="T388" s="11">
        <f>StdO_Customers_Residential!T388+StdO_Customers_Small_Commercial!T388+StdO_Customers_Lighting!T388</f>
        <v>119423</v>
      </c>
      <c r="U388" s="11">
        <f>StdO_Customers_Residential!U388+StdO_Customers_Small_Commercial!U388+StdO_Customers_Lighting!U388</f>
        <v>119716</v>
      </c>
      <c r="V388" s="11">
        <f>StdO_Customers_Residential!V388+StdO_Customers_Small_Commercial!V388+StdO_Customers_Lighting!V388</f>
        <v>111164</v>
      </c>
      <c r="W388" s="11">
        <f>StdO_Customers_Residential!W388+StdO_Customers_Small_Commercial!W388+StdO_Customers_Lighting!W388</f>
        <v>101008</v>
      </c>
      <c r="X388" s="11">
        <f>StdO_Customers_Residential!X388+StdO_Customers_Small_Commercial!X388+StdO_Customers_Lighting!X388</f>
        <v>88216</v>
      </c>
      <c r="Y388" s="11">
        <f>StdO_Customers_Residential!Y388+StdO_Customers_Small_Commercial!Y388+StdO_Customers_Lighting!Y388</f>
        <v>78543.775171119501</v>
      </c>
      <c r="Z388" s="11">
        <f>StdO_Customers_Residential!Z388+StdO_Customers_Small_Commercial!Z388+StdO_Customers_Lighting!Z388</f>
        <v>0</v>
      </c>
      <c r="AA388" s="2">
        <f>IFERROR(INDEX('Holiday Schedule'!$D$3:$D$24,MATCH(Total_StdO_Customers!A388,'Holiday Schedule'!$C$3:$C$24,0)),0)</f>
        <v>0</v>
      </c>
      <c r="AB388" s="2">
        <f t="shared" si="40"/>
        <v>5</v>
      </c>
      <c r="AC388" s="2">
        <f t="shared" si="41"/>
        <v>1651578</v>
      </c>
      <c r="AD388" s="5">
        <f t="shared" si="42"/>
        <v>621362.77517111972</v>
      </c>
      <c r="AE388" s="5">
        <f t="shared" si="43"/>
        <v>2272940.7751711197</v>
      </c>
      <c r="AG388" s="2">
        <f t="shared" si="44"/>
        <v>1</v>
      </c>
      <c r="AH388" s="2">
        <f t="shared" si="45"/>
        <v>2026</v>
      </c>
      <c r="AJ388" s="5">
        <f t="shared" si="46"/>
        <v>120452</v>
      </c>
      <c r="AK388" s="2">
        <f t="shared" si="47"/>
        <v>18</v>
      </c>
    </row>
    <row r="389" spans="1:37">
      <c r="A389" s="4">
        <v>46038</v>
      </c>
      <c r="B389" s="11">
        <f>StdO_Customers_Residential!B389+StdO_Customers_Small_Commercial!B389+StdO_Customers_Lighting!B389</f>
        <v>76140</v>
      </c>
      <c r="C389" s="11">
        <f>StdO_Customers_Residential!C389+StdO_Customers_Small_Commercial!C389+StdO_Customers_Lighting!C389</f>
        <v>73931</v>
      </c>
      <c r="D389" s="11">
        <f>StdO_Customers_Residential!D389+StdO_Customers_Small_Commercial!D389+StdO_Customers_Lighting!D389</f>
        <v>74149</v>
      </c>
      <c r="E389" s="11">
        <f>StdO_Customers_Residential!E389+StdO_Customers_Small_Commercial!E389+StdO_Customers_Lighting!E389</f>
        <v>75470</v>
      </c>
      <c r="F389" s="11">
        <f>StdO_Customers_Residential!F389+StdO_Customers_Small_Commercial!F389+StdO_Customers_Lighting!F389</f>
        <v>80062.999999999985</v>
      </c>
      <c r="G389" s="11">
        <f>StdO_Customers_Residential!G389+StdO_Customers_Small_Commercial!G389+StdO_Customers_Lighting!G389</f>
        <v>89482</v>
      </c>
      <c r="H389" s="11">
        <f>StdO_Customers_Residential!H389+StdO_Customers_Small_Commercial!H389+StdO_Customers_Lighting!H389</f>
        <v>106060</v>
      </c>
      <c r="I389" s="11">
        <f>StdO_Customers_Residential!I389+StdO_Customers_Small_Commercial!I389+StdO_Customers_Lighting!I389</f>
        <v>114559</v>
      </c>
      <c r="J389" s="11">
        <f>StdO_Customers_Residential!J389+StdO_Customers_Small_Commercial!J389+StdO_Customers_Lighting!J389</f>
        <v>113233.00000000001</v>
      </c>
      <c r="K389" s="11">
        <f>StdO_Customers_Residential!K389+StdO_Customers_Small_Commercial!K389+StdO_Customers_Lighting!K389</f>
        <v>109588</v>
      </c>
      <c r="L389" s="11">
        <f>StdO_Customers_Residential!L389+StdO_Customers_Small_Commercial!L389+StdO_Customers_Lighting!L389</f>
        <v>99540.000000000029</v>
      </c>
      <c r="M389" s="11">
        <f>StdO_Customers_Residential!M389+StdO_Customers_Small_Commercial!M389+StdO_Customers_Lighting!M389</f>
        <v>90466.999999999942</v>
      </c>
      <c r="N389" s="11">
        <f>StdO_Customers_Residential!N389+StdO_Customers_Small_Commercial!N389+StdO_Customers_Lighting!N389</f>
        <v>81359.000000000029</v>
      </c>
      <c r="O389" s="11">
        <f>StdO_Customers_Residential!O389+StdO_Customers_Small_Commercial!O389+StdO_Customers_Lighting!O389</f>
        <v>78024</v>
      </c>
      <c r="P389" s="11">
        <f>StdO_Customers_Residential!P389+StdO_Customers_Small_Commercial!P389+StdO_Customers_Lighting!P389</f>
        <v>86872</v>
      </c>
      <c r="Q389" s="11">
        <f>StdO_Customers_Residential!Q389+StdO_Customers_Small_Commercial!Q389+StdO_Customers_Lighting!Q389</f>
        <v>108499.99999999999</v>
      </c>
      <c r="R389" s="11">
        <f>StdO_Customers_Residential!R389+StdO_Customers_Small_Commercial!R389+StdO_Customers_Lighting!R389</f>
        <v>129960.00000000001</v>
      </c>
      <c r="S389" s="11">
        <f>StdO_Customers_Residential!S389+StdO_Customers_Small_Commercial!S389+StdO_Customers_Lighting!S389</f>
        <v>140988</v>
      </c>
      <c r="T389" s="11">
        <f>StdO_Customers_Residential!T389+StdO_Customers_Small_Commercial!T389+StdO_Customers_Lighting!T389</f>
        <v>140605</v>
      </c>
      <c r="U389" s="11">
        <f>StdO_Customers_Residential!U389+StdO_Customers_Small_Commercial!U389+StdO_Customers_Lighting!U389</f>
        <v>139908</v>
      </c>
      <c r="V389" s="11">
        <f>StdO_Customers_Residential!V389+StdO_Customers_Small_Commercial!V389+StdO_Customers_Lighting!V389</f>
        <v>132757</v>
      </c>
      <c r="W389" s="11">
        <f>StdO_Customers_Residential!W389+StdO_Customers_Small_Commercial!W389+StdO_Customers_Lighting!W389</f>
        <v>123755</v>
      </c>
      <c r="X389" s="11">
        <f>StdO_Customers_Residential!X389+StdO_Customers_Small_Commercial!X389+StdO_Customers_Lighting!X389</f>
        <v>111213</v>
      </c>
      <c r="Y389" s="11">
        <f>StdO_Customers_Residential!Y389+StdO_Customers_Small_Commercial!Y389+StdO_Customers_Lighting!Y389</f>
        <v>85461.348145287353</v>
      </c>
      <c r="Z389" s="11">
        <f>StdO_Customers_Residential!Z389+StdO_Customers_Small_Commercial!Z389+StdO_Customers_Lighting!Z389</f>
        <v>0</v>
      </c>
      <c r="AA389" s="2">
        <f>IFERROR(INDEX('Holiday Schedule'!$D$3:$D$24,MATCH(Total_StdO_Customers!A389,'Holiday Schedule'!$C$3:$C$24,0)),0)</f>
        <v>0</v>
      </c>
      <c r="AB389" s="2">
        <f t="shared" si="40"/>
        <v>6</v>
      </c>
      <c r="AC389" s="2">
        <f t="shared" si="41"/>
        <v>1801328</v>
      </c>
      <c r="AD389" s="5">
        <f t="shared" si="42"/>
        <v>660756.34814528748</v>
      </c>
      <c r="AE389" s="5">
        <f t="shared" si="43"/>
        <v>2462084.3481452875</v>
      </c>
      <c r="AG389" s="2">
        <f t="shared" si="44"/>
        <v>1</v>
      </c>
      <c r="AH389" s="2">
        <f t="shared" si="45"/>
        <v>2026</v>
      </c>
      <c r="AJ389" s="5">
        <f t="shared" si="46"/>
        <v>140988</v>
      </c>
      <c r="AK389" s="2">
        <f t="shared" si="47"/>
        <v>18</v>
      </c>
    </row>
    <row r="390" spans="1:37">
      <c r="A390" s="4">
        <v>46039</v>
      </c>
      <c r="B390" s="11">
        <f>StdO_Customers_Residential!B390+StdO_Customers_Small_Commercial!B390+StdO_Customers_Lighting!B390</f>
        <v>97959</v>
      </c>
      <c r="C390" s="11">
        <f>StdO_Customers_Residential!C390+StdO_Customers_Small_Commercial!C390+StdO_Customers_Lighting!C390</f>
        <v>94049</v>
      </c>
      <c r="D390" s="11">
        <f>StdO_Customers_Residential!D390+StdO_Customers_Small_Commercial!D390+StdO_Customers_Lighting!D390</f>
        <v>91709</v>
      </c>
      <c r="E390" s="11">
        <f>StdO_Customers_Residential!E390+StdO_Customers_Small_Commercial!E390+StdO_Customers_Lighting!E390</f>
        <v>91340</v>
      </c>
      <c r="F390" s="11">
        <f>StdO_Customers_Residential!F390+StdO_Customers_Small_Commercial!F390+StdO_Customers_Lighting!F390</f>
        <v>93153</v>
      </c>
      <c r="G390" s="11">
        <f>StdO_Customers_Residential!G390+StdO_Customers_Small_Commercial!G390+StdO_Customers_Lighting!G390</f>
        <v>96608</v>
      </c>
      <c r="H390" s="11">
        <f>StdO_Customers_Residential!H390+StdO_Customers_Small_Commercial!H390+StdO_Customers_Lighting!H390</f>
        <v>106614.00000000001</v>
      </c>
      <c r="I390" s="11">
        <f>StdO_Customers_Residential!I390+StdO_Customers_Small_Commercial!I390+StdO_Customers_Lighting!I390</f>
        <v>111213</v>
      </c>
      <c r="J390" s="11">
        <f>StdO_Customers_Residential!J390+StdO_Customers_Small_Commercial!J390+StdO_Customers_Lighting!J390</f>
        <v>112588.00000000003</v>
      </c>
      <c r="K390" s="11">
        <f>StdO_Customers_Residential!K390+StdO_Customers_Small_Commercial!K390+StdO_Customers_Lighting!K390</f>
        <v>112567</v>
      </c>
      <c r="L390" s="11">
        <f>StdO_Customers_Residential!L390+StdO_Customers_Small_Commercial!L390+StdO_Customers_Lighting!L390</f>
        <v>113113.00000000003</v>
      </c>
      <c r="M390" s="11">
        <f>StdO_Customers_Residential!M390+StdO_Customers_Small_Commercial!M390+StdO_Customers_Lighting!M390</f>
        <v>113359.99999999994</v>
      </c>
      <c r="N390" s="11">
        <f>StdO_Customers_Residential!N390+StdO_Customers_Small_Commercial!N390+StdO_Customers_Lighting!N390</f>
        <v>111093.00000000004</v>
      </c>
      <c r="O390" s="11">
        <f>StdO_Customers_Residential!O390+StdO_Customers_Small_Commercial!O390+StdO_Customers_Lighting!O390</f>
        <v>110448</v>
      </c>
      <c r="P390" s="11">
        <f>StdO_Customers_Residential!P390+StdO_Customers_Small_Commercial!P390+StdO_Customers_Lighting!P390</f>
        <v>111980.00000000001</v>
      </c>
      <c r="Q390" s="11">
        <f>StdO_Customers_Residential!Q390+StdO_Customers_Small_Commercial!Q390+StdO_Customers_Lighting!Q390</f>
        <v>116225</v>
      </c>
      <c r="R390" s="11">
        <f>StdO_Customers_Residential!R390+StdO_Customers_Small_Commercial!R390+StdO_Customers_Lighting!R390</f>
        <v>128485.00000000001</v>
      </c>
      <c r="S390" s="11">
        <f>StdO_Customers_Residential!S390+StdO_Customers_Small_Commercial!S390+StdO_Customers_Lighting!S390</f>
        <v>135284</v>
      </c>
      <c r="T390" s="11">
        <f>StdO_Customers_Residential!T390+StdO_Customers_Small_Commercial!T390+StdO_Customers_Lighting!T390</f>
        <v>134176</v>
      </c>
      <c r="U390" s="11">
        <f>StdO_Customers_Residential!U390+StdO_Customers_Small_Commercial!U390+StdO_Customers_Lighting!U390</f>
        <v>131469</v>
      </c>
      <c r="V390" s="11">
        <f>StdO_Customers_Residential!V390+StdO_Customers_Small_Commercial!V390+StdO_Customers_Lighting!V390</f>
        <v>123478</v>
      </c>
      <c r="W390" s="11">
        <f>StdO_Customers_Residential!W390+StdO_Customers_Small_Commercial!W390+StdO_Customers_Lighting!W390</f>
        <v>114861</v>
      </c>
      <c r="X390" s="11">
        <f>StdO_Customers_Residential!X390+StdO_Customers_Small_Commercial!X390+StdO_Customers_Lighting!X390</f>
        <v>104184</v>
      </c>
      <c r="Y390" s="11">
        <f>StdO_Customers_Residential!Y390+StdO_Customers_Small_Commercial!Y390+StdO_Customers_Lighting!Y390</f>
        <v>100389.171727818</v>
      </c>
      <c r="Z390" s="11">
        <f>StdO_Customers_Residential!Z390+StdO_Customers_Small_Commercial!Z390+StdO_Customers_Lighting!Z390</f>
        <v>0</v>
      </c>
      <c r="AA390" s="2">
        <f>IFERROR(INDEX('Holiday Schedule'!$D$3:$D$24,MATCH(Total_StdO_Customers!A390,'Holiday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2656345.171727818</v>
      </c>
      <c r="AE390" s="5">
        <f t="shared" si="43"/>
        <v>2656345.171727818</v>
      </c>
      <c r="AG390" s="2">
        <f t="shared" si="44"/>
        <v>1</v>
      </c>
      <c r="AH390" s="2">
        <f t="shared" si="45"/>
        <v>2026</v>
      </c>
      <c r="AJ390" s="5">
        <f t="shared" si="46"/>
        <v>135284</v>
      </c>
      <c r="AK390" s="2">
        <f t="shared" si="47"/>
        <v>18</v>
      </c>
    </row>
    <row r="391" spans="1:37">
      <c r="A391" s="4">
        <v>46040</v>
      </c>
      <c r="B391" s="11">
        <f>StdO_Customers_Residential!B391+StdO_Customers_Small_Commercial!B391+StdO_Customers_Lighting!B391</f>
        <v>93205</v>
      </c>
      <c r="C391" s="11">
        <f>StdO_Customers_Residential!C391+StdO_Customers_Small_Commercial!C391+StdO_Customers_Lighting!C391</f>
        <v>89882</v>
      </c>
      <c r="D391" s="11">
        <f>StdO_Customers_Residential!D391+StdO_Customers_Small_Commercial!D391+StdO_Customers_Lighting!D391</f>
        <v>88652</v>
      </c>
      <c r="E391" s="11">
        <f>StdO_Customers_Residential!E391+StdO_Customers_Small_Commercial!E391+StdO_Customers_Lighting!E391</f>
        <v>88542</v>
      </c>
      <c r="F391" s="11">
        <f>StdO_Customers_Residential!F391+StdO_Customers_Small_Commercial!F391+StdO_Customers_Lighting!F391</f>
        <v>90152</v>
      </c>
      <c r="G391" s="11">
        <f>StdO_Customers_Residential!G391+StdO_Customers_Small_Commercial!G391+StdO_Customers_Lighting!G391</f>
        <v>93361</v>
      </c>
      <c r="H391" s="11">
        <f>StdO_Customers_Residential!H391+StdO_Customers_Small_Commercial!H391+StdO_Customers_Lighting!H391</f>
        <v>102381</v>
      </c>
      <c r="I391" s="11">
        <f>StdO_Customers_Residential!I391+StdO_Customers_Small_Commercial!I391+StdO_Customers_Lighting!I391</f>
        <v>108938</v>
      </c>
      <c r="J391" s="11">
        <f>StdO_Customers_Residential!J391+StdO_Customers_Small_Commercial!J391+StdO_Customers_Lighting!J391</f>
        <v>113862.00000000003</v>
      </c>
      <c r="K391" s="11">
        <f>StdO_Customers_Residential!K391+StdO_Customers_Small_Commercial!K391+StdO_Customers_Lighting!K391</f>
        <v>116366</v>
      </c>
      <c r="L391" s="11">
        <f>StdO_Customers_Residential!L391+StdO_Customers_Small_Commercial!L391+StdO_Customers_Lighting!L391</f>
        <v>113705.00000000003</v>
      </c>
      <c r="M391" s="11">
        <f>StdO_Customers_Residential!M391+StdO_Customers_Small_Commercial!M391+StdO_Customers_Lighting!M391</f>
        <v>110715.99999999993</v>
      </c>
      <c r="N391" s="11">
        <f>StdO_Customers_Residential!N391+StdO_Customers_Small_Commercial!N391+StdO_Customers_Lighting!N391</f>
        <v>109266.00000000003</v>
      </c>
      <c r="O391" s="11">
        <f>StdO_Customers_Residential!O391+StdO_Customers_Small_Commercial!O391+StdO_Customers_Lighting!O391</f>
        <v>108539.99999999999</v>
      </c>
      <c r="P391" s="11">
        <f>StdO_Customers_Residential!P391+StdO_Customers_Small_Commercial!P391+StdO_Customers_Lighting!P391</f>
        <v>110819</v>
      </c>
      <c r="Q391" s="11">
        <f>StdO_Customers_Residential!Q391+StdO_Customers_Small_Commercial!Q391+StdO_Customers_Lighting!Q391</f>
        <v>115543.99999999999</v>
      </c>
      <c r="R391" s="11">
        <f>StdO_Customers_Residential!R391+StdO_Customers_Small_Commercial!R391+StdO_Customers_Lighting!R391</f>
        <v>127239</v>
      </c>
      <c r="S391" s="11">
        <f>StdO_Customers_Residential!S391+StdO_Customers_Small_Commercial!S391+StdO_Customers_Lighting!S391</f>
        <v>135812</v>
      </c>
      <c r="T391" s="11">
        <f>StdO_Customers_Residential!T391+StdO_Customers_Small_Commercial!T391+StdO_Customers_Lighting!T391</f>
        <v>133660</v>
      </c>
      <c r="U391" s="11">
        <f>StdO_Customers_Residential!U391+StdO_Customers_Small_Commercial!U391+StdO_Customers_Lighting!U391</f>
        <v>131263</v>
      </c>
      <c r="V391" s="11">
        <f>StdO_Customers_Residential!V391+StdO_Customers_Small_Commercial!V391+StdO_Customers_Lighting!V391</f>
        <v>122591</v>
      </c>
      <c r="W391" s="11">
        <f>StdO_Customers_Residential!W391+StdO_Customers_Small_Commercial!W391+StdO_Customers_Lighting!W391</f>
        <v>112923</v>
      </c>
      <c r="X391" s="11">
        <f>StdO_Customers_Residential!X391+StdO_Customers_Small_Commercial!X391+StdO_Customers_Lighting!X391</f>
        <v>100322</v>
      </c>
      <c r="Y391" s="11">
        <f>StdO_Customers_Residential!Y391+StdO_Customers_Small_Commercial!Y391+StdO_Customers_Lighting!Y391</f>
        <v>94085.221130170321</v>
      </c>
      <c r="Z391" s="11">
        <f>StdO_Customers_Residential!Z391+StdO_Customers_Small_Commercial!Z391+StdO_Customers_Lighting!Z391</f>
        <v>0</v>
      </c>
      <c r="AA391" s="2">
        <f>IFERROR(INDEX('Holiday Schedule'!$D$3:$D$24,MATCH(Total_StdO_Customers!A391,'Holiday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2611826.2211301704</v>
      </c>
      <c r="AE391" s="5">
        <f t="shared" si="43"/>
        <v>2611826.2211301704</v>
      </c>
      <c r="AG391" s="2">
        <f t="shared" si="44"/>
        <v>1</v>
      </c>
      <c r="AH391" s="2">
        <f t="shared" si="45"/>
        <v>2026</v>
      </c>
      <c r="AJ391" s="5">
        <f t="shared" si="46"/>
        <v>135812</v>
      </c>
      <c r="AK391" s="2">
        <f t="shared" si="47"/>
        <v>18</v>
      </c>
    </row>
    <row r="392" spans="1:37">
      <c r="A392" s="4">
        <v>46041</v>
      </c>
      <c r="B392" s="11">
        <f>StdO_Customers_Residential!B392+StdO_Customers_Small_Commercial!B392+StdO_Customers_Lighting!B392</f>
        <v>86867</v>
      </c>
      <c r="C392" s="11">
        <f>StdO_Customers_Residential!C392+StdO_Customers_Small_Commercial!C392+StdO_Customers_Lighting!C392</f>
        <v>84128</v>
      </c>
      <c r="D392" s="11">
        <f>StdO_Customers_Residential!D392+StdO_Customers_Small_Commercial!D392+StdO_Customers_Lighting!D392</f>
        <v>82613</v>
      </c>
      <c r="E392" s="11">
        <f>StdO_Customers_Residential!E392+StdO_Customers_Small_Commercial!E392+StdO_Customers_Lighting!E392</f>
        <v>83315</v>
      </c>
      <c r="F392" s="11">
        <f>StdO_Customers_Residential!F392+StdO_Customers_Small_Commercial!F392+StdO_Customers_Lighting!F392</f>
        <v>86638</v>
      </c>
      <c r="G392" s="11">
        <f>StdO_Customers_Residential!G392+StdO_Customers_Small_Commercial!G392+StdO_Customers_Lighting!G392</f>
        <v>91660</v>
      </c>
      <c r="H392" s="11">
        <f>StdO_Customers_Residential!H392+StdO_Customers_Small_Commercial!H392+StdO_Customers_Lighting!H392</f>
        <v>104369.00000000001</v>
      </c>
      <c r="I392" s="11">
        <f>StdO_Customers_Residential!I392+StdO_Customers_Small_Commercial!I392+StdO_Customers_Lighting!I392</f>
        <v>110389</v>
      </c>
      <c r="J392" s="11">
        <f>StdO_Customers_Residential!J392+StdO_Customers_Small_Commercial!J392+StdO_Customers_Lighting!J392</f>
        <v>111481.00000000001</v>
      </c>
      <c r="K392" s="11">
        <f>StdO_Customers_Residential!K392+StdO_Customers_Small_Commercial!K392+StdO_Customers_Lighting!K392</f>
        <v>112482</v>
      </c>
      <c r="L392" s="11">
        <f>StdO_Customers_Residential!L392+StdO_Customers_Small_Commercial!L392+StdO_Customers_Lighting!L392</f>
        <v>110336.00000000003</v>
      </c>
      <c r="M392" s="11">
        <f>StdO_Customers_Residential!M392+StdO_Customers_Small_Commercial!M392+StdO_Customers_Lighting!M392</f>
        <v>104545.99999999993</v>
      </c>
      <c r="N392" s="11">
        <f>StdO_Customers_Residential!N392+StdO_Customers_Small_Commercial!N392+StdO_Customers_Lighting!N392</f>
        <v>103937.00000000003</v>
      </c>
      <c r="O392" s="11">
        <f>StdO_Customers_Residential!O392+StdO_Customers_Small_Commercial!O392+StdO_Customers_Lighting!O392</f>
        <v>103273</v>
      </c>
      <c r="P392" s="11">
        <f>StdO_Customers_Residential!P392+StdO_Customers_Small_Commercial!P392+StdO_Customers_Lighting!P392</f>
        <v>105371</v>
      </c>
      <c r="Q392" s="11">
        <f>StdO_Customers_Residential!Q392+StdO_Customers_Small_Commercial!Q392+StdO_Customers_Lighting!Q392</f>
        <v>112808</v>
      </c>
      <c r="R392" s="11">
        <f>StdO_Customers_Residential!R392+StdO_Customers_Small_Commercial!R392+StdO_Customers_Lighting!R392</f>
        <v>127252</v>
      </c>
      <c r="S392" s="11">
        <f>StdO_Customers_Residential!S392+StdO_Customers_Small_Commercial!S392+StdO_Customers_Lighting!S392</f>
        <v>137228.99999999997</v>
      </c>
      <c r="T392" s="11">
        <f>StdO_Customers_Residential!T392+StdO_Customers_Small_Commercial!T392+StdO_Customers_Lighting!T392</f>
        <v>136555</v>
      </c>
      <c r="U392" s="11">
        <f>StdO_Customers_Residential!U392+StdO_Customers_Small_Commercial!U392+StdO_Customers_Lighting!U392</f>
        <v>133708</v>
      </c>
      <c r="V392" s="11">
        <f>StdO_Customers_Residential!V392+StdO_Customers_Small_Commercial!V392+StdO_Customers_Lighting!V392</f>
        <v>123736</v>
      </c>
      <c r="W392" s="11">
        <f>StdO_Customers_Residential!W392+StdO_Customers_Small_Commercial!W392+StdO_Customers_Lighting!W392</f>
        <v>113677</v>
      </c>
      <c r="X392" s="11">
        <f>StdO_Customers_Residential!X392+StdO_Customers_Small_Commercial!X392+StdO_Customers_Lighting!X392</f>
        <v>101827</v>
      </c>
      <c r="Y392" s="11">
        <f>StdO_Customers_Residential!Y392+StdO_Customers_Small_Commercial!Y392+StdO_Customers_Lighting!Y392</f>
        <v>91219.625171187901</v>
      </c>
      <c r="Z392" s="11">
        <f>StdO_Customers_Residential!Z392+StdO_Customers_Small_Commercial!Z392+StdO_Customers_Lighting!Z392</f>
        <v>0</v>
      </c>
      <c r="AA392" s="2">
        <f>IFERROR(INDEX('Holiday Schedule'!$D$3:$D$24,MATCH(Total_StdO_Customers!A392,'Holiday Schedule'!$C$3:$C$24,0)),0)</f>
        <v>0</v>
      </c>
      <c r="AB392" s="2">
        <f t="shared" si="40"/>
        <v>2</v>
      </c>
      <c r="AC392" s="2">
        <f t="shared" si="41"/>
        <v>1848607</v>
      </c>
      <c r="AD392" s="5">
        <f t="shared" si="42"/>
        <v>710809.6251711878</v>
      </c>
      <c r="AE392" s="5">
        <f t="shared" si="43"/>
        <v>2559416.6251711878</v>
      </c>
      <c r="AG392" s="2">
        <f t="shared" si="44"/>
        <v>1</v>
      </c>
      <c r="AH392" s="2">
        <f t="shared" si="45"/>
        <v>2026</v>
      </c>
      <c r="AJ392" s="5">
        <f t="shared" si="46"/>
        <v>137228.99999999997</v>
      </c>
      <c r="AK392" s="2">
        <f t="shared" si="47"/>
        <v>18</v>
      </c>
    </row>
    <row r="393" spans="1:37">
      <c r="A393" s="4">
        <v>46042</v>
      </c>
      <c r="B393" s="11">
        <f>StdO_Customers_Residential!B393+StdO_Customers_Small_Commercial!B393+StdO_Customers_Lighting!B393</f>
        <v>89884</v>
      </c>
      <c r="C393" s="11">
        <f>StdO_Customers_Residential!C393+StdO_Customers_Small_Commercial!C393+StdO_Customers_Lighting!C393</f>
        <v>87027</v>
      </c>
      <c r="D393" s="11">
        <f>StdO_Customers_Residential!D393+StdO_Customers_Small_Commercial!D393+StdO_Customers_Lighting!D393</f>
        <v>86302</v>
      </c>
      <c r="E393" s="11">
        <f>StdO_Customers_Residential!E393+StdO_Customers_Small_Commercial!E393+StdO_Customers_Lighting!E393</f>
        <v>87605</v>
      </c>
      <c r="F393" s="11">
        <f>StdO_Customers_Residential!F393+StdO_Customers_Small_Commercial!F393+StdO_Customers_Lighting!F393</f>
        <v>91006</v>
      </c>
      <c r="G393" s="11">
        <f>StdO_Customers_Residential!G393+StdO_Customers_Small_Commercial!G393+StdO_Customers_Lighting!G393</f>
        <v>100265</v>
      </c>
      <c r="H393" s="11">
        <f>StdO_Customers_Residential!H393+StdO_Customers_Small_Commercial!H393+StdO_Customers_Lighting!H393</f>
        <v>117228</v>
      </c>
      <c r="I393" s="11">
        <f>StdO_Customers_Residential!I393+StdO_Customers_Small_Commercial!I393+StdO_Customers_Lighting!I393</f>
        <v>122406</v>
      </c>
      <c r="J393" s="11">
        <f>StdO_Customers_Residential!J393+StdO_Customers_Small_Commercial!J393+StdO_Customers_Lighting!J393</f>
        <v>113475.00000000003</v>
      </c>
      <c r="K393" s="11">
        <f>StdO_Customers_Residential!K393+StdO_Customers_Small_Commercial!K393+StdO_Customers_Lighting!K393</f>
        <v>101231</v>
      </c>
      <c r="L393" s="11">
        <f>StdO_Customers_Residential!L393+StdO_Customers_Small_Commercial!L393+StdO_Customers_Lighting!L393</f>
        <v>98697.000000000029</v>
      </c>
      <c r="M393" s="11">
        <f>StdO_Customers_Residential!M393+StdO_Customers_Small_Commercial!M393+StdO_Customers_Lighting!M393</f>
        <v>93926.999999999942</v>
      </c>
      <c r="N393" s="11">
        <f>StdO_Customers_Residential!N393+StdO_Customers_Small_Commercial!N393+StdO_Customers_Lighting!N393</f>
        <v>91678.000000000029</v>
      </c>
      <c r="O393" s="11">
        <f>StdO_Customers_Residential!O393+StdO_Customers_Small_Commercial!O393+StdO_Customers_Lighting!O393</f>
        <v>92792</v>
      </c>
      <c r="P393" s="11">
        <f>StdO_Customers_Residential!P393+StdO_Customers_Small_Commercial!P393+StdO_Customers_Lighting!P393</f>
        <v>97359.000000000015</v>
      </c>
      <c r="Q393" s="11">
        <f>StdO_Customers_Residential!Q393+StdO_Customers_Small_Commercial!Q393+StdO_Customers_Lighting!Q393</f>
        <v>112685</v>
      </c>
      <c r="R393" s="11">
        <f>StdO_Customers_Residential!R393+StdO_Customers_Small_Commercial!R393+StdO_Customers_Lighting!R393</f>
        <v>132375</v>
      </c>
      <c r="S393" s="11">
        <f>StdO_Customers_Residential!S393+StdO_Customers_Small_Commercial!S393+StdO_Customers_Lighting!S393</f>
        <v>147339</v>
      </c>
      <c r="T393" s="11">
        <f>StdO_Customers_Residential!T393+StdO_Customers_Small_Commercial!T393+StdO_Customers_Lighting!T393</f>
        <v>148611</v>
      </c>
      <c r="U393" s="11">
        <f>StdO_Customers_Residential!U393+StdO_Customers_Small_Commercial!U393+StdO_Customers_Lighting!U393</f>
        <v>147370</v>
      </c>
      <c r="V393" s="11">
        <f>StdO_Customers_Residential!V393+StdO_Customers_Small_Commercial!V393+StdO_Customers_Lighting!V393</f>
        <v>139367</v>
      </c>
      <c r="W393" s="11">
        <f>StdO_Customers_Residential!W393+StdO_Customers_Small_Commercial!W393+StdO_Customers_Lighting!W393</f>
        <v>129228.00000000001</v>
      </c>
      <c r="X393" s="11">
        <f>StdO_Customers_Residential!X393+StdO_Customers_Small_Commercial!X393+StdO_Customers_Lighting!X393</f>
        <v>115082</v>
      </c>
      <c r="Y393" s="11">
        <f>StdO_Customers_Residential!Y393+StdO_Customers_Small_Commercial!Y393+StdO_Customers_Lighting!Y393</f>
        <v>104810.39053917154</v>
      </c>
      <c r="Z393" s="11">
        <f>StdO_Customers_Residential!Z393+StdO_Customers_Small_Commercial!Z393+StdO_Customers_Lighting!Z393</f>
        <v>0</v>
      </c>
      <c r="AA393" s="2">
        <f>IFERROR(INDEX('Holiday Schedule'!$D$3:$D$24,MATCH(Total_StdO_Customers!A393,'Holiday Schedule'!$C$3:$C$24,0)),0)</f>
        <v>0</v>
      </c>
      <c r="AB393" s="2">
        <f t="shared" si="40"/>
        <v>3</v>
      </c>
      <c r="AC393" s="2">
        <f t="shared" si="41"/>
        <v>1883622</v>
      </c>
      <c r="AD393" s="5">
        <f t="shared" si="42"/>
        <v>764127.39053917164</v>
      </c>
      <c r="AE393" s="5">
        <f t="shared" si="43"/>
        <v>2647749.3905391716</v>
      </c>
      <c r="AG393" s="2">
        <f t="shared" si="44"/>
        <v>1</v>
      </c>
      <c r="AH393" s="2">
        <f t="shared" si="45"/>
        <v>2026</v>
      </c>
      <c r="AJ393" s="5">
        <f t="shared" si="46"/>
        <v>148611</v>
      </c>
      <c r="AK393" s="2">
        <f t="shared" si="47"/>
        <v>19</v>
      </c>
    </row>
    <row r="394" spans="1:37">
      <c r="A394" s="4">
        <v>46043</v>
      </c>
      <c r="B394" s="11">
        <f>StdO_Customers_Residential!B394+StdO_Customers_Small_Commercial!B394+StdO_Customers_Lighting!B394</f>
        <v>101831</v>
      </c>
      <c r="C394" s="11">
        <f>StdO_Customers_Residential!C394+StdO_Customers_Small_Commercial!C394+StdO_Customers_Lighting!C394</f>
        <v>99425</v>
      </c>
      <c r="D394" s="11">
        <f>StdO_Customers_Residential!D394+StdO_Customers_Small_Commercial!D394+StdO_Customers_Lighting!D394</f>
        <v>97993</v>
      </c>
      <c r="E394" s="11">
        <f>StdO_Customers_Residential!E394+StdO_Customers_Small_Commercial!E394+StdO_Customers_Lighting!E394</f>
        <v>98580</v>
      </c>
      <c r="F394" s="11">
        <f>StdO_Customers_Residential!F394+StdO_Customers_Small_Commercial!F394+StdO_Customers_Lighting!F394</f>
        <v>102420</v>
      </c>
      <c r="G394" s="11">
        <f>StdO_Customers_Residential!G394+StdO_Customers_Small_Commercial!G394+StdO_Customers_Lighting!G394</f>
        <v>109943</v>
      </c>
      <c r="H394" s="11">
        <f>StdO_Customers_Residential!H394+StdO_Customers_Small_Commercial!H394+StdO_Customers_Lighting!H394</f>
        <v>128661</v>
      </c>
      <c r="I394" s="11">
        <f>StdO_Customers_Residential!I394+StdO_Customers_Small_Commercial!I394+StdO_Customers_Lighting!I394</f>
        <v>133923</v>
      </c>
      <c r="J394" s="11">
        <f>StdO_Customers_Residential!J394+StdO_Customers_Small_Commercial!J394+StdO_Customers_Lighting!J394</f>
        <v>126731.00000000003</v>
      </c>
      <c r="K394" s="11">
        <f>StdO_Customers_Residential!K394+StdO_Customers_Small_Commercial!K394+StdO_Customers_Lighting!K394</f>
        <v>116640</v>
      </c>
      <c r="L394" s="11">
        <f>StdO_Customers_Residential!L394+StdO_Customers_Small_Commercial!L394+StdO_Customers_Lighting!L394</f>
        <v>100979.00000000003</v>
      </c>
      <c r="M394" s="11">
        <f>StdO_Customers_Residential!M394+StdO_Customers_Small_Commercial!M394+StdO_Customers_Lighting!M394</f>
        <v>92454.999999999942</v>
      </c>
      <c r="N394" s="11">
        <f>StdO_Customers_Residential!N394+StdO_Customers_Small_Commercial!N394+StdO_Customers_Lighting!N394</f>
        <v>87342.000000000029</v>
      </c>
      <c r="O394" s="11">
        <f>StdO_Customers_Residential!O394+StdO_Customers_Small_Commercial!O394+StdO_Customers_Lighting!O394</f>
        <v>86042</v>
      </c>
      <c r="P394" s="11">
        <f>StdO_Customers_Residential!P394+StdO_Customers_Small_Commercial!P394+StdO_Customers_Lighting!P394</f>
        <v>94712.000000000015</v>
      </c>
      <c r="Q394" s="11">
        <f>StdO_Customers_Residential!Q394+StdO_Customers_Small_Commercial!Q394+StdO_Customers_Lighting!Q394</f>
        <v>114943</v>
      </c>
      <c r="R394" s="11">
        <f>StdO_Customers_Residential!R394+StdO_Customers_Small_Commercial!R394+StdO_Customers_Lighting!R394</f>
        <v>132534.00000000003</v>
      </c>
      <c r="S394" s="11">
        <f>StdO_Customers_Residential!S394+StdO_Customers_Small_Commercial!S394+StdO_Customers_Lighting!S394</f>
        <v>144295</v>
      </c>
      <c r="T394" s="11">
        <f>StdO_Customers_Residential!T394+StdO_Customers_Small_Commercial!T394+StdO_Customers_Lighting!T394</f>
        <v>143868</v>
      </c>
      <c r="U394" s="11">
        <f>StdO_Customers_Residential!U394+StdO_Customers_Small_Commercial!U394+StdO_Customers_Lighting!U394</f>
        <v>141703</v>
      </c>
      <c r="V394" s="11">
        <f>StdO_Customers_Residential!V394+StdO_Customers_Small_Commercial!V394+StdO_Customers_Lighting!V394</f>
        <v>132665</v>
      </c>
      <c r="W394" s="11">
        <f>StdO_Customers_Residential!W394+StdO_Customers_Small_Commercial!W394+StdO_Customers_Lighting!W394</f>
        <v>122104</v>
      </c>
      <c r="X394" s="11">
        <f>StdO_Customers_Residential!X394+StdO_Customers_Small_Commercial!X394+StdO_Customers_Lighting!X394</f>
        <v>107894.99999999999</v>
      </c>
      <c r="Y394" s="11">
        <f>StdO_Customers_Residential!Y394+StdO_Customers_Small_Commercial!Y394+StdO_Customers_Lighting!Y394</f>
        <v>96892.803411459041</v>
      </c>
      <c r="Z394" s="11">
        <f>StdO_Customers_Residential!Z394+StdO_Customers_Small_Commercial!Z394+StdO_Customers_Lighting!Z394</f>
        <v>0</v>
      </c>
      <c r="AA394" s="2">
        <f>IFERROR(INDEX('Holiday Schedule'!$D$3:$D$24,MATCH(Total_StdO_Customers!A394,'Holiday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1878831</v>
      </c>
      <c r="AD394" s="5">
        <f t="shared" ref="AD394:AD457" si="50">AE394-AC394</f>
        <v>835745.80341145908</v>
      </c>
      <c r="AE394" s="5">
        <f t="shared" ref="AE394:AE457" si="51">SUM(B394:Y394)</f>
        <v>2714576.8034114591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144295</v>
      </c>
      <c r="AK394" s="2">
        <f t="shared" ref="AK394:AK457" si="55">IF(AE394&gt;0,INDEX(B$8:Y$8,MATCH(AJ394,B394:Y394,0)),"")</f>
        <v>18</v>
      </c>
    </row>
    <row r="395" spans="1:37">
      <c r="A395" s="4">
        <v>46044</v>
      </c>
      <c r="B395" s="11">
        <f>StdO_Customers_Residential!B395+StdO_Customers_Small_Commercial!B395+StdO_Customers_Lighting!B395</f>
        <v>93847</v>
      </c>
      <c r="C395" s="11">
        <f>StdO_Customers_Residential!C395+StdO_Customers_Small_Commercial!C395+StdO_Customers_Lighting!C395</f>
        <v>90264</v>
      </c>
      <c r="D395" s="11">
        <f>StdO_Customers_Residential!D395+StdO_Customers_Small_Commercial!D395+StdO_Customers_Lighting!D395</f>
        <v>88157</v>
      </c>
      <c r="E395" s="11">
        <f>StdO_Customers_Residential!E395+StdO_Customers_Small_Commercial!E395+StdO_Customers_Lighting!E395</f>
        <v>88368</v>
      </c>
      <c r="F395" s="11">
        <f>StdO_Customers_Residential!F395+StdO_Customers_Small_Commercial!F395+StdO_Customers_Lighting!F395</f>
        <v>91074</v>
      </c>
      <c r="G395" s="11">
        <f>StdO_Customers_Residential!G395+StdO_Customers_Small_Commercial!G395+StdO_Customers_Lighting!G395</f>
        <v>98104</v>
      </c>
      <c r="H395" s="11">
        <f>StdO_Customers_Residential!H395+StdO_Customers_Small_Commercial!H395+StdO_Customers_Lighting!H395</f>
        <v>112499</v>
      </c>
      <c r="I395" s="11">
        <f>StdO_Customers_Residential!I395+StdO_Customers_Small_Commercial!I395+StdO_Customers_Lighting!I395</f>
        <v>118450</v>
      </c>
      <c r="J395" s="11">
        <f>StdO_Customers_Residential!J395+StdO_Customers_Small_Commercial!J395+StdO_Customers_Lighting!J395</f>
        <v>118162.00000000003</v>
      </c>
      <c r="K395" s="11">
        <f>StdO_Customers_Residential!K395+StdO_Customers_Small_Commercial!K395+StdO_Customers_Lighting!K395</f>
        <v>113941</v>
      </c>
      <c r="L395" s="11">
        <f>StdO_Customers_Residential!L395+StdO_Customers_Small_Commercial!L395+StdO_Customers_Lighting!L395</f>
        <v>106906.00000000001</v>
      </c>
      <c r="M395" s="11">
        <f>StdO_Customers_Residential!M395+StdO_Customers_Small_Commercial!M395+StdO_Customers_Lighting!M395</f>
        <v>93449.999999999942</v>
      </c>
      <c r="N395" s="11">
        <f>StdO_Customers_Residential!N395+StdO_Customers_Small_Commercial!N395+StdO_Customers_Lighting!N395</f>
        <v>77303.000000000029</v>
      </c>
      <c r="O395" s="11">
        <f>StdO_Customers_Residential!O395+StdO_Customers_Small_Commercial!O395+StdO_Customers_Lighting!O395</f>
        <v>69805</v>
      </c>
      <c r="P395" s="11">
        <f>StdO_Customers_Residential!P395+StdO_Customers_Small_Commercial!P395+StdO_Customers_Lighting!P395</f>
        <v>78501</v>
      </c>
      <c r="Q395" s="11">
        <f>StdO_Customers_Residential!Q395+StdO_Customers_Small_Commercial!Q395+StdO_Customers_Lighting!Q395</f>
        <v>102195.99999999999</v>
      </c>
      <c r="R395" s="11">
        <f>StdO_Customers_Residential!R395+StdO_Customers_Small_Commercial!R395+StdO_Customers_Lighting!R395</f>
        <v>120127.99999999999</v>
      </c>
      <c r="S395" s="11">
        <f>StdO_Customers_Residential!S395+StdO_Customers_Small_Commercial!S395+StdO_Customers_Lighting!S395</f>
        <v>132441</v>
      </c>
      <c r="T395" s="11">
        <f>StdO_Customers_Residential!T395+StdO_Customers_Small_Commercial!T395+StdO_Customers_Lighting!T395</f>
        <v>132393</v>
      </c>
      <c r="U395" s="11">
        <f>StdO_Customers_Residential!U395+StdO_Customers_Small_Commercial!U395+StdO_Customers_Lighting!U395</f>
        <v>130564.00000000001</v>
      </c>
      <c r="V395" s="11">
        <f>StdO_Customers_Residential!V395+StdO_Customers_Small_Commercial!V395+StdO_Customers_Lighting!V395</f>
        <v>124768</v>
      </c>
      <c r="W395" s="11">
        <f>StdO_Customers_Residential!W395+StdO_Customers_Small_Commercial!W395+StdO_Customers_Lighting!W395</f>
        <v>115671</v>
      </c>
      <c r="X395" s="11">
        <f>StdO_Customers_Residential!X395+StdO_Customers_Small_Commercial!X395+StdO_Customers_Lighting!X395</f>
        <v>102493</v>
      </c>
      <c r="Y395" s="11">
        <f>StdO_Customers_Residential!Y395+StdO_Customers_Small_Commercial!Y395+StdO_Customers_Lighting!Y395</f>
        <v>92544.691870575596</v>
      </c>
      <c r="Z395" s="11">
        <f>StdO_Customers_Residential!Z395+StdO_Customers_Small_Commercial!Z395+StdO_Customers_Lighting!Z395</f>
        <v>0</v>
      </c>
      <c r="AA395" s="2">
        <f>IFERROR(INDEX('Holiday Schedule'!$D$3:$D$24,MATCH(Total_StdO_Customers!A395,'Holiday Schedule'!$C$3:$C$24,0)),0)</f>
        <v>0</v>
      </c>
      <c r="AB395" s="2">
        <f t="shared" si="48"/>
        <v>5</v>
      </c>
      <c r="AC395" s="2">
        <f t="shared" si="49"/>
        <v>1737172</v>
      </c>
      <c r="AD395" s="5">
        <f t="shared" si="50"/>
        <v>754857.69187057577</v>
      </c>
      <c r="AE395" s="5">
        <f t="shared" si="51"/>
        <v>2492029.6918705758</v>
      </c>
      <c r="AG395" s="2">
        <f t="shared" si="52"/>
        <v>1</v>
      </c>
      <c r="AH395" s="2">
        <f t="shared" si="53"/>
        <v>2026</v>
      </c>
      <c r="AJ395" s="5">
        <f t="shared" si="54"/>
        <v>132441</v>
      </c>
      <c r="AK395" s="2">
        <f t="shared" si="55"/>
        <v>18</v>
      </c>
    </row>
    <row r="396" spans="1:37">
      <c r="A396" s="4">
        <v>46045</v>
      </c>
      <c r="B396" s="11">
        <f>StdO_Customers_Residential!B396+StdO_Customers_Small_Commercial!B396+StdO_Customers_Lighting!B396</f>
        <v>90036</v>
      </c>
      <c r="C396" s="11">
        <f>StdO_Customers_Residential!C396+StdO_Customers_Small_Commercial!C396+StdO_Customers_Lighting!C396</f>
        <v>88644</v>
      </c>
      <c r="D396" s="11">
        <f>StdO_Customers_Residential!D396+StdO_Customers_Small_Commercial!D396+StdO_Customers_Lighting!D396</f>
        <v>87184</v>
      </c>
      <c r="E396" s="11">
        <f>StdO_Customers_Residential!E396+StdO_Customers_Small_Commercial!E396+StdO_Customers_Lighting!E396</f>
        <v>88604.999999999985</v>
      </c>
      <c r="F396" s="11">
        <f>StdO_Customers_Residential!F396+StdO_Customers_Small_Commercial!F396+StdO_Customers_Lighting!F396</f>
        <v>94385</v>
      </c>
      <c r="G396" s="11">
        <f>StdO_Customers_Residential!G396+StdO_Customers_Small_Commercial!G396+StdO_Customers_Lighting!G396</f>
        <v>100956</v>
      </c>
      <c r="H396" s="11">
        <f>StdO_Customers_Residential!H396+StdO_Customers_Small_Commercial!H396+StdO_Customers_Lighting!H396</f>
        <v>118866</v>
      </c>
      <c r="I396" s="11">
        <f>StdO_Customers_Residential!I396+StdO_Customers_Small_Commercial!I396+StdO_Customers_Lighting!I396</f>
        <v>123584</v>
      </c>
      <c r="J396" s="11">
        <f>StdO_Customers_Residential!J396+StdO_Customers_Small_Commercial!J396+StdO_Customers_Lighting!J396</f>
        <v>111523.00000000003</v>
      </c>
      <c r="K396" s="11">
        <f>StdO_Customers_Residential!K396+StdO_Customers_Small_Commercial!K396+StdO_Customers_Lighting!K396</f>
        <v>95796</v>
      </c>
      <c r="L396" s="11">
        <f>StdO_Customers_Residential!L396+StdO_Customers_Small_Commercial!L396+StdO_Customers_Lighting!L396</f>
        <v>82999.000000000029</v>
      </c>
      <c r="M396" s="11">
        <f>StdO_Customers_Residential!M396+StdO_Customers_Small_Commercial!M396+StdO_Customers_Lighting!M396</f>
        <v>77996.999999999956</v>
      </c>
      <c r="N396" s="11">
        <f>StdO_Customers_Residential!N396+StdO_Customers_Small_Commercial!N396+StdO_Customers_Lighting!N396</f>
        <v>81048.000000000029</v>
      </c>
      <c r="O396" s="11">
        <f>StdO_Customers_Residential!O396+StdO_Customers_Small_Commercial!O396+StdO_Customers_Lighting!O396</f>
        <v>85247.999999999985</v>
      </c>
      <c r="P396" s="11">
        <f>StdO_Customers_Residential!P396+StdO_Customers_Small_Commercial!P396+StdO_Customers_Lighting!P396</f>
        <v>92691.000000000015</v>
      </c>
      <c r="Q396" s="11">
        <f>StdO_Customers_Residential!Q396+StdO_Customers_Small_Commercial!Q396+StdO_Customers_Lighting!Q396</f>
        <v>108932</v>
      </c>
      <c r="R396" s="11">
        <f>StdO_Customers_Residential!R396+StdO_Customers_Small_Commercial!R396+StdO_Customers_Lighting!R396</f>
        <v>129934</v>
      </c>
      <c r="S396" s="11">
        <f>StdO_Customers_Residential!S396+StdO_Customers_Small_Commercial!S396+StdO_Customers_Lighting!S396</f>
        <v>141715</v>
      </c>
      <c r="T396" s="11">
        <f>StdO_Customers_Residential!T396+StdO_Customers_Small_Commercial!T396+StdO_Customers_Lighting!T396</f>
        <v>142887.00000000003</v>
      </c>
      <c r="U396" s="11">
        <f>StdO_Customers_Residential!U396+StdO_Customers_Small_Commercial!U396+StdO_Customers_Lighting!U396</f>
        <v>142739</v>
      </c>
      <c r="V396" s="11">
        <f>StdO_Customers_Residential!V396+StdO_Customers_Small_Commercial!V396+StdO_Customers_Lighting!V396</f>
        <v>137516</v>
      </c>
      <c r="W396" s="11">
        <f>StdO_Customers_Residential!W396+StdO_Customers_Small_Commercial!W396+StdO_Customers_Lighting!W396</f>
        <v>130197</v>
      </c>
      <c r="X396" s="11">
        <f>StdO_Customers_Residential!X396+StdO_Customers_Small_Commercial!X396+StdO_Customers_Lighting!X396</f>
        <v>119048</v>
      </c>
      <c r="Y396" s="11">
        <f>StdO_Customers_Residential!Y396+StdO_Customers_Small_Commercial!Y396+StdO_Customers_Lighting!Y396</f>
        <v>99775.757980856608</v>
      </c>
      <c r="Z396" s="11">
        <f>StdO_Customers_Residential!Z396+StdO_Customers_Small_Commercial!Z396+StdO_Customers_Lighting!Z396</f>
        <v>0</v>
      </c>
      <c r="AA396" s="2">
        <f>IFERROR(INDEX('Holiday Schedule'!$D$3:$D$24,MATCH(Total_StdO_Customers!A396,'Holiday Schedule'!$C$3:$C$24,0)),0)</f>
        <v>0</v>
      </c>
      <c r="AB396" s="2">
        <f t="shared" si="48"/>
        <v>6</v>
      </c>
      <c r="AC396" s="2">
        <f t="shared" si="49"/>
        <v>1803854</v>
      </c>
      <c r="AD396" s="5">
        <f t="shared" si="50"/>
        <v>768451.75798085658</v>
      </c>
      <c r="AE396" s="5">
        <f t="shared" si="51"/>
        <v>2572305.7579808566</v>
      </c>
      <c r="AG396" s="2">
        <f t="shared" si="52"/>
        <v>1</v>
      </c>
      <c r="AH396" s="2">
        <f t="shared" si="53"/>
        <v>2026</v>
      </c>
      <c r="AJ396" s="5">
        <f t="shared" si="54"/>
        <v>142887.00000000003</v>
      </c>
      <c r="AK396" s="2">
        <f t="shared" si="55"/>
        <v>19</v>
      </c>
    </row>
    <row r="397" spans="1:37">
      <c r="A397" s="4">
        <v>46046</v>
      </c>
      <c r="B397" s="11">
        <f>StdO_Customers_Residential!B397+StdO_Customers_Small_Commercial!B397+StdO_Customers_Lighting!B397</f>
        <v>106065</v>
      </c>
      <c r="C397" s="11">
        <f>StdO_Customers_Residential!C397+StdO_Customers_Small_Commercial!C397+StdO_Customers_Lighting!C397</f>
        <v>103627</v>
      </c>
      <c r="D397" s="11">
        <f>StdO_Customers_Residential!D397+StdO_Customers_Small_Commercial!D397+StdO_Customers_Lighting!D397</f>
        <v>102910</v>
      </c>
      <c r="E397" s="11">
        <f>StdO_Customers_Residential!E397+StdO_Customers_Small_Commercial!E397+StdO_Customers_Lighting!E397</f>
        <v>104765</v>
      </c>
      <c r="F397" s="11">
        <f>StdO_Customers_Residential!F397+StdO_Customers_Small_Commercial!F397+StdO_Customers_Lighting!F397</f>
        <v>107796.00000000001</v>
      </c>
      <c r="G397" s="11">
        <f>StdO_Customers_Residential!G397+StdO_Customers_Small_Commercial!G397+StdO_Customers_Lighting!G397</f>
        <v>112859.00000000001</v>
      </c>
      <c r="H397" s="11">
        <f>StdO_Customers_Residential!H397+StdO_Customers_Small_Commercial!H397+StdO_Customers_Lighting!H397</f>
        <v>125843</v>
      </c>
      <c r="I397" s="11">
        <f>StdO_Customers_Residential!I397+StdO_Customers_Small_Commercial!I397+StdO_Customers_Lighting!I397</f>
        <v>128895.00000000001</v>
      </c>
      <c r="J397" s="11">
        <f>StdO_Customers_Residential!J397+StdO_Customers_Small_Commercial!J397+StdO_Customers_Lighting!J397</f>
        <v>114692.00000000003</v>
      </c>
      <c r="K397" s="11">
        <f>StdO_Customers_Residential!K397+StdO_Customers_Small_Commercial!K397+StdO_Customers_Lighting!K397</f>
        <v>97674</v>
      </c>
      <c r="L397" s="11">
        <f>StdO_Customers_Residential!L397+StdO_Customers_Small_Commercial!L397+StdO_Customers_Lighting!L397</f>
        <v>90019.000000000015</v>
      </c>
      <c r="M397" s="11">
        <f>StdO_Customers_Residential!M397+StdO_Customers_Small_Commercial!M397+StdO_Customers_Lighting!M397</f>
        <v>88709.999999999942</v>
      </c>
      <c r="N397" s="11">
        <f>StdO_Customers_Residential!N397+StdO_Customers_Small_Commercial!N397+StdO_Customers_Lighting!N397</f>
        <v>86443.000000000029</v>
      </c>
      <c r="O397" s="11">
        <f>StdO_Customers_Residential!O397+StdO_Customers_Small_Commercial!O397+StdO_Customers_Lighting!O397</f>
        <v>86512.999999999985</v>
      </c>
      <c r="P397" s="11">
        <f>StdO_Customers_Residential!P397+StdO_Customers_Small_Commercial!P397+StdO_Customers_Lighting!P397</f>
        <v>97244.000000000015</v>
      </c>
      <c r="Q397" s="11">
        <f>StdO_Customers_Residential!Q397+StdO_Customers_Small_Commercial!Q397+StdO_Customers_Lighting!Q397</f>
        <v>122744</v>
      </c>
      <c r="R397" s="11">
        <f>StdO_Customers_Residential!R397+StdO_Customers_Small_Commercial!R397+StdO_Customers_Lighting!R397</f>
        <v>149076</v>
      </c>
      <c r="S397" s="11">
        <f>StdO_Customers_Residential!S397+StdO_Customers_Small_Commercial!S397+StdO_Customers_Lighting!S397</f>
        <v>158177</v>
      </c>
      <c r="T397" s="11">
        <f>StdO_Customers_Residential!T397+StdO_Customers_Small_Commercial!T397+StdO_Customers_Lighting!T397</f>
        <v>163265</v>
      </c>
      <c r="U397" s="11">
        <f>StdO_Customers_Residential!U397+StdO_Customers_Small_Commercial!U397+StdO_Customers_Lighting!U397</f>
        <v>160945.00000000003</v>
      </c>
      <c r="V397" s="11">
        <f>StdO_Customers_Residential!V397+StdO_Customers_Small_Commercial!V397+StdO_Customers_Lighting!V397</f>
        <v>155219.00000000003</v>
      </c>
      <c r="W397" s="11">
        <f>StdO_Customers_Residential!W397+StdO_Customers_Small_Commercial!W397+StdO_Customers_Lighting!W397</f>
        <v>145862</v>
      </c>
      <c r="X397" s="11">
        <f>StdO_Customers_Residential!X397+StdO_Customers_Small_Commercial!X397+StdO_Customers_Lighting!X397</f>
        <v>135275</v>
      </c>
      <c r="Y397" s="11">
        <f>StdO_Customers_Residential!Y397+StdO_Customers_Small_Commercial!Y397+StdO_Customers_Lighting!Y397</f>
        <v>111005.82115576731</v>
      </c>
      <c r="Z397" s="11">
        <f>StdO_Customers_Residential!Z397+StdO_Customers_Small_Commercial!Z397+StdO_Customers_Lighting!Z397</f>
        <v>0</v>
      </c>
      <c r="AA397" s="2">
        <f>IFERROR(INDEX('Holiday Schedule'!$D$3:$D$24,MATCH(Total_StdO_Customers!A397,'Holiday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2855623.8211557674</v>
      </c>
      <c r="AE397" s="5">
        <f t="shared" si="51"/>
        <v>2855623.8211557674</v>
      </c>
      <c r="AG397" s="2">
        <f t="shared" si="52"/>
        <v>1</v>
      </c>
      <c r="AH397" s="2">
        <f t="shared" si="53"/>
        <v>2026</v>
      </c>
      <c r="AJ397" s="5">
        <f t="shared" si="54"/>
        <v>163265</v>
      </c>
      <c r="AK397" s="2">
        <f t="shared" si="55"/>
        <v>19</v>
      </c>
    </row>
    <row r="398" spans="1:37">
      <c r="A398" s="4">
        <v>46047</v>
      </c>
      <c r="B398" s="11">
        <f>StdO_Customers_Residential!B398+StdO_Customers_Small_Commercial!B398+StdO_Customers_Lighting!B398</f>
        <v>121306</v>
      </c>
      <c r="C398" s="11">
        <f>StdO_Customers_Residential!C398+StdO_Customers_Small_Commercial!C398+StdO_Customers_Lighting!C398</f>
        <v>118308</v>
      </c>
      <c r="D398" s="11">
        <f>StdO_Customers_Residential!D398+StdO_Customers_Small_Commercial!D398+StdO_Customers_Lighting!D398</f>
        <v>116920</v>
      </c>
      <c r="E398" s="11">
        <f>StdO_Customers_Residential!E398+StdO_Customers_Small_Commercial!E398+StdO_Customers_Lighting!E398</f>
        <v>116291</v>
      </c>
      <c r="F398" s="11">
        <f>StdO_Customers_Residential!F398+StdO_Customers_Small_Commercial!F398+StdO_Customers_Lighting!F398</f>
        <v>118633</v>
      </c>
      <c r="G398" s="11">
        <f>StdO_Customers_Residential!G398+StdO_Customers_Small_Commercial!G398+StdO_Customers_Lighting!G398</f>
        <v>122115</v>
      </c>
      <c r="H398" s="11">
        <f>StdO_Customers_Residential!H398+StdO_Customers_Small_Commercial!H398+StdO_Customers_Lighting!H398</f>
        <v>132951</v>
      </c>
      <c r="I398" s="11">
        <f>StdO_Customers_Residential!I398+StdO_Customers_Small_Commercial!I398+StdO_Customers_Lighting!I398</f>
        <v>138855</v>
      </c>
      <c r="J398" s="11">
        <f>StdO_Customers_Residential!J398+StdO_Customers_Small_Commercial!J398+StdO_Customers_Lighting!J398</f>
        <v>134955.00000000003</v>
      </c>
      <c r="K398" s="11">
        <f>StdO_Customers_Residential!K398+StdO_Customers_Small_Commercial!K398+StdO_Customers_Lighting!K398</f>
        <v>129980</v>
      </c>
      <c r="L398" s="11">
        <f>StdO_Customers_Residential!L398+StdO_Customers_Small_Commercial!L398+StdO_Customers_Lighting!L398</f>
        <v>124236.00000000003</v>
      </c>
      <c r="M398" s="11">
        <f>StdO_Customers_Residential!M398+StdO_Customers_Small_Commercial!M398+StdO_Customers_Lighting!M398</f>
        <v>122853.99999999993</v>
      </c>
      <c r="N398" s="11">
        <f>StdO_Customers_Residential!N398+StdO_Customers_Small_Commercial!N398+StdO_Customers_Lighting!N398</f>
        <v>131501.00000000006</v>
      </c>
      <c r="O398" s="11">
        <f>StdO_Customers_Residential!O398+StdO_Customers_Small_Commercial!O398+StdO_Customers_Lighting!O398</f>
        <v>135854</v>
      </c>
      <c r="P398" s="11">
        <f>StdO_Customers_Residential!P398+StdO_Customers_Small_Commercial!P398+StdO_Customers_Lighting!P398</f>
        <v>139097</v>
      </c>
      <c r="Q398" s="11">
        <f>StdO_Customers_Residential!Q398+StdO_Customers_Small_Commercial!Q398+StdO_Customers_Lighting!Q398</f>
        <v>147375</v>
      </c>
      <c r="R398" s="11">
        <f>StdO_Customers_Residential!R398+StdO_Customers_Small_Commercial!R398+StdO_Customers_Lighting!R398</f>
        <v>159617</v>
      </c>
      <c r="S398" s="11">
        <f>StdO_Customers_Residential!S398+StdO_Customers_Small_Commercial!S398+StdO_Customers_Lighting!S398</f>
        <v>169222</v>
      </c>
      <c r="T398" s="11">
        <f>StdO_Customers_Residential!T398+StdO_Customers_Small_Commercial!T398+StdO_Customers_Lighting!T398</f>
        <v>167300</v>
      </c>
      <c r="U398" s="11">
        <f>StdO_Customers_Residential!U398+StdO_Customers_Small_Commercial!U398+StdO_Customers_Lighting!U398</f>
        <v>165521</v>
      </c>
      <c r="V398" s="11">
        <f>StdO_Customers_Residential!V398+StdO_Customers_Small_Commercial!V398+StdO_Customers_Lighting!V398</f>
        <v>155921</v>
      </c>
      <c r="W398" s="11">
        <f>StdO_Customers_Residential!W398+StdO_Customers_Small_Commercial!W398+StdO_Customers_Lighting!W398</f>
        <v>144263</v>
      </c>
      <c r="X398" s="11">
        <f>StdO_Customers_Residential!X398+StdO_Customers_Small_Commercial!X398+StdO_Customers_Lighting!X398</f>
        <v>131003.99999999999</v>
      </c>
      <c r="Y398" s="11">
        <f>StdO_Customers_Residential!Y398+StdO_Customers_Small_Commercial!Y398+StdO_Customers_Lighting!Y398</f>
        <v>122133.76929148269</v>
      </c>
      <c r="Z398" s="11">
        <f>StdO_Customers_Residential!Z398+StdO_Customers_Small_Commercial!Z398+StdO_Customers_Lighting!Z398</f>
        <v>0</v>
      </c>
      <c r="AA398" s="2">
        <f>IFERROR(INDEX('Holiday Schedule'!$D$3:$D$24,MATCH(Total_StdO_Customers!A398,'Holiday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3266212.7692914829</v>
      </c>
      <c r="AE398" s="5">
        <f t="shared" si="51"/>
        <v>3266212.7692914829</v>
      </c>
      <c r="AG398" s="2">
        <f t="shared" si="52"/>
        <v>1</v>
      </c>
      <c r="AH398" s="2">
        <f t="shared" si="53"/>
        <v>2026</v>
      </c>
      <c r="AJ398" s="5">
        <f t="shared" si="54"/>
        <v>169222</v>
      </c>
      <c r="AK398" s="2">
        <f t="shared" si="55"/>
        <v>18</v>
      </c>
    </row>
    <row r="399" spans="1:37">
      <c r="A399" s="4">
        <v>46048</v>
      </c>
      <c r="B399" s="11">
        <f>StdO_Customers_Residential!B399+StdO_Customers_Small_Commercial!B399+StdO_Customers_Lighting!B399</f>
        <v>114086.99999999999</v>
      </c>
      <c r="C399" s="11">
        <f>StdO_Customers_Residential!C399+StdO_Customers_Small_Commercial!C399+StdO_Customers_Lighting!C399</f>
        <v>111095</v>
      </c>
      <c r="D399" s="11">
        <f>StdO_Customers_Residential!D399+StdO_Customers_Small_Commercial!D399+StdO_Customers_Lighting!D399</f>
        <v>108933</v>
      </c>
      <c r="E399" s="11">
        <f>StdO_Customers_Residential!E399+StdO_Customers_Small_Commercial!E399+StdO_Customers_Lighting!E399</f>
        <v>108848</v>
      </c>
      <c r="F399" s="11">
        <f>StdO_Customers_Residential!F399+StdO_Customers_Small_Commercial!F399+StdO_Customers_Lighting!F399</f>
        <v>112091.99999999999</v>
      </c>
      <c r="G399" s="11">
        <f>StdO_Customers_Residential!G399+StdO_Customers_Small_Commercial!G399+StdO_Customers_Lighting!G399</f>
        <v>116149</v>
      </c>
      <c r="H399" s="11">
        <f>StdO_Customers_Residential!H399+StdO_Customers_Small_Commercial!H399+StdO_Customers_Lighting!H399</f>
        <v>127013</v>
      </c>
      <c r="I399" s="11">
        <f>StdO_Customers_Residential!I399+StdO_Customers_Small_Commercial!I399+StdO_Customers_Lighting!I399</f>
        <v>133024</v>
      </c>
      <c r="J399" s="11">
        <f>StdO_Customers_Residential!J399+StdO_Customers_Small_Commercial!J399+StdO_Customers_Lighting!J399</f>
        <v>134118.00000000003</v>
      </c>
      <c r="K399" s="11">
        <f>StdO_Customers_Residential!K399+StdO_Customers_Small_Commercial!K399+StdO_Customers_Lighting!K399</f>
        <v>133465.00000000017</v>
      </c>
      <c r="L399" s="11">
        <f>StdO_Customers_Residential!L399+StdO_Customers_Small_Commercial!L399+StdO_Customers_Lighting!L399</f>
        <v>132572.00000000003</v>
      </c>
      <c r="M399" s="11">
        <f>StdO_Customers_Residential!M399+StdO_Customers_Small_Commercial!M399+StdO_Customers_Lighting!M399</f>
        <v>134217.99999999991</v>
      </c>
      <c r="N399" s="11">
        <f>StdO_Customers_Residential!N399+StdO_Customers_Small_Commercial!N399+StdO_Customers_Lighting!N399</f>
        <v>134796.00000000003</v>
      </c>
      <c r="O399" s="11">
        <f>StdO_Customers_Residential!O399+StdO_Customers_Small_Commercial!O399+StdO_Customers_Lighting!O399</f>
        <v>131993</v>
      </c>
      <c r="P399" s="11">
        <f>StdO_Customers_Residential!P399+StdO_Customers_Small_Commercial!P399+StdO_Customers_Lighting!P399</f>
        <v>130178</v>
      </c>
      <c r="Q399" s="11">
        <f>StdO_Customers_Residential!Q399+StdO_Customers_Small_Commercial!Q399+StdO_Customers_Lighting!Q399</f>
        <v>135841</v>
      </c>
      <c r="R399" s="11">
        <f>StdO_Customers_Residential!R399+StdO_Customers_Small_Commercial!R399+StdO_Customers_Lighting!R399</f>
        <v>147572</v>
      </c>
      <c r="S399" s="11">
        <f>StdO_Customers_Residential!S399+StdO_Customers_Small_Commercial!S399+StdO_Customers_Lighting!S399</f>
        <v>160146</v>
      </c>
      <c r="T399" s="11">
        <f>StdO_Customers_Residential!T399+StdO_Customers_Small_Commercial!T399+StdO_Customers_Lighting!T399</f>
        <v>160423</v>
      </c>
      <c r="U399" s="11">
        <f>StdO_Customers_Residential!U399+StdO_Customers_Small_Commercial!U399+StdO_Customers_Lighting!U399</f>
        <v>157113</v>
      </c>
      <c r="V399" s="11">
        <f>StdO_Customers_Residential!V399+StdO_Customers_Small_Commercial!V399+StdO_Customers_Lighting!V399</f>
        <v>145852</v>
      </c>
      <c r="W399" s="11">
        <f>StdO_Customers_Residential!W399+StdO_Customers_Small_Commercial!W399+StdO_Customers_Lighting!W399</f>
        <v>133699.00000000003</v>
      </c>
      <c r="X399" s="11">
        <f>StdO_Customers_Residential!X399+StdO_Customers_Small_Commercial!X399+StdO_Customers_Lighting!X399</f>
        <v>119202</v>
      </c>
      <c r="Y399" s="11">
        <f>StdO_Customers_Residential!Y399+StdO_Customers_Small_Commercial!Y399+StdO_Customers_Lighting!Y399</f>
        <v>108478.00664436688</v>
      </c>
      <c r="Z399" s="11">
        <f>StdO_Customers_Residential!Z399+StdO_Customers_Small_Commercial!Z399+StdO_Customers_Lighting!Z399</f>
        <v>0</v>
      </c>
      <c r="AA399" s="2">
        <f>IFERROR(INDEX('Holiday Schedule'!$D$3:$D$24,MATCH(Total_StdO_Customers!A399,'Holiday Schedule'!$C$3:$C$24,0)),0)</f>
        <v>0</v>
      </c>
      <c r="AB399" s="2">
        <f t="shared" si="48"/>
        <v>2</v>
      </c>
      <c r="AC399" s="2">
        <f t="shared" si="49"/>
        <v>2224212</v>
      </c>
      <c r="AD399" s="5">
        <f t="shared" si="50"/>
        <v>906695.00664436677</v>
      </c>
      <c r="AE399" s="5">
        <f t="shared" si="51"/>
        <v>3130907.0066443668</v>
      </c>
      <c r="AG399" s="2">
        <f t="shared" si="52"/>
        <v>1</v>
      </c>
      <c r="AH399" s="2">
        <f t="shared" si="53"/>
        <v>2026</v>
      </c>
      <c r="AJ399" s="5">
        <f t="shared" si="54"/>
        <v>160423</v>
      </c>
      <c r="AK399" s="2">
        <f t="shared" si="55"/>
        <v>19</v>
      </c>
    </row>
    <row r="400" spans="1:37">
      <c r="A400" s="4">
        <v>46049</v>
      </c>
      <c r="B400" s="11">
        <f>StdO_Customers_Residential!B400+StdO_Customers_Small_Commercial!B400+StdO_Customers_Lighting!B400</f>
        <v>105692.99999999999</v>
      </c>
      <c r="C400" s="11">
        <f>StdO_Customers_Residential!C400+StdO_Customers_Small_Commercial!C400+StdO_Customers_Lighting!C400</f>
        <v>102528</v>
      </c>
      <c r="D400" s="11">
        <f>StdO_Customers_Residential!D400+StdO_Customers_Small_Commercial!D400+StdO_Customers_Lighting!D400</f>
        <v>101586</v>
      </c>
      <c r="E400" s="11">
        <f>StdO_Customers_Residential!E400+StdO_Customers_Small_Commercial!E400+StdO_Customers_Lighting!E400</f>
        <v>102483</v>
      </c>
      <c r="F400" s="11">
        <f>StdO_Customers_Residential!F400+StdO_Customers_Small_Commercial!F400+StdO_Customers_Lighting!F400</f>
        <v>105882</v>
      </c>
      <c r="G400" s="11">
        <f>StdO_Customers_Residential!G400+StdO_Customers_Small_Commercial!G400+StdO_Customers_Lighting!G400</f>
        <v>113787</v>
      </c>
      <c r="H400" s="11">
        <f>StdO_Customers_Residential!H400+StdO_Customers_Small_Commercial!H400+StdO_Customers_Lighting!H400</f>
        <v>129890.99999999999</v>
      </c>
      <c r="I400" s="11">
        <f>StdO_Customers_Residential!I400+StdO_Customers_Small_Commercial!I400+StdO_Customers_Lighting!I400</f>
        <v>136108</v>
      </c>
      <c r="J400" s="11">
        <f>StdO_Customers_Residential!J400+StdO_Customers_Small_Commercial!J400+StdO_Customers_Lighting!J400</f>
        <v>130534</v>
      </c>
      <c r="K400" s="11">
        <f>StdO_Customers_Residential!K400+StdO_Customers_Small_Commercial!K400+StdO_Customers_Lighting!K400</f>
        <v>119824</v>
      </c>
      <c r="L400" s="11">
        <f>StdO_Customers_Residential!L400+StdO_Customers_Small_Commercial!L400+StdO_Customers_Lighting!L400</f>
        <v>115259.00000000003</v>
      </c>
      <c r="M400" s="11">
        <f>StdO_Customers_Residential!M400+StdO_Customers_Small_Commercial!M400+StdO_Customers_Lighting!M400</f>
        <v>110170.99999999993</v>
      </c>
      <c r="N400" s="11">
        <f>StdO_Customers_Residential!N400+StdO_Customers_Small_Commercial!N400+StdO_Customers_Lighting!N400</f>
        <v>105858.00000000004</v>
      </c>
      <c r="O400" s="11">
        <f>StdO_Customers_Residential!O400+StdO_Customers_Small_Commercial!O400+StdO_Customers_Lighting!O400</f>
        <v>106896</v>
      </c>
      <c r="P400" s="11">
        <f>StdO_Customers_Residential!P400+StdO_Customers_Small_Commercial!P400+StdO_Customers_Lighting!P400</f>
        <v>111648.00000000001</v>
      </c>
      <c r="Q400" s="11">
        <f>StdO_Customers_Residential!Q400+StdO_Customers_Small_Commercial!Q400+StdO_Customers_Lighting!Q400</f>
        <v>121320.99999999999</v>
      </c>
      <c r="R400" s="11">
        <f>StdO_Customers_Residential!R400+StdO_Customers_Small_Commercial!R400+StdO_Customers_Lighting!R400</f>
        <v>137516</v>
      </c>
      <c r="S400" s="11">
        <f>StdO_Customers_Residential!S400+StdO_Customers_Small_Commercial!S400+StdO_Customers_Lighting!S400</f>
        <v>153109</v>
      </c>
      <c r="T400" s="11">
        <f>StdO_Customers_Residential!T400+StdO_Customers_Small_Commercial!T400+StdO_Customers_Lighting!T400</f>
        <v>156581</v>
      </c>
      <c r="U400" s="11">
        <f>StdO_Customers_Residential!U400+StdO_Customers_Small_Commercial!U400+StdO_Customers_Lighting!U400</f>
        <v>154452</v>
      </c>
      <c r="V400" s="11">
        <f>StdO_Customers_Residential!V400+StdO_Customers_Small_Commercial!V400+StdO_Customers_Lighting!V400</f>
        <v>144509</v>
      </c>
      <c r="W400" s="11">
        <f>StdO_Customers_Residential!W400+StdO_Customers_Small_Commercial!W400+StdO_Customers_Lighting!W400</f>
        <v>135766</v>
      </c>
      <c r="X400" s="11">
        <f>StdO_Customers_Residential!X400+StdO_Customers_Small_Commercial!X400+StdO_Customers_Lighting!X400</f>
        <v>120465</v>
      </c>
      <c r="Y400" s="11">
        <f>StdO_Customers_Residential!Y400+StdO_Customers_Small_Commercial!Y400+StdO_Customers_Lighting!Y400</f>
        <v>108840.50052673263</v>
      </c>
      <c r="Z400" s="11">
        <f>StdO_Customers_Residential!Z400+StdO_Customers_Small_Commercial!Z400+StdO_Customers_Lighting!Z400</f>
        <v>0</v>
      </c>
      <c r="AA400" s="2">
        <f>IFERROR(INDEX('Holiday Schedule'!$D$3:$D$24,MATCH(Total_StdO_Customers!A400,'Holiday Schedule'!$C$3:$C$24,0)),0)</f>
        <v>0</v>
      </c>
      <c r="AB400" s="2">
        <f t="shared" si="48"/>
        <v>3</v>
      </c>
      <c r="AC400" s="2">
        <f t="shared" si="49"/>
        <v>2060016.9999999998</v>
      </c>
      <c r="AD400" s="5">
        <f t="shared" si="50"/>
        <v>870690.500526733</v>
      </c>
      <c r="AE400" s="5">
        <f t="shared" si="51"/>
        <v>2930707.5005267328</v>
      </c>
      <c r="AG400" s="2">
        <f t="shared" si="52"/>
        <v>1</v>
      </c>
      <c r="AH400" s="2">
        <f t="shared" si="53"/>
        <v>2026</v>
      </c>
      <c r="AJ400" s="5">
        <f t="shared" si="54"/>
        <v>156581</v>
      </c>
      <c r="AK400" s="2">
        <f t="shared" si="55"/>
        <v>19</v>
      </c>
    </row>
    <row r="401" spans="1:37">
      <c r="A401" s="4">
        <v>46050</v>
      </c>
      <c r="B401" s="11">
        <f>StdO_Customers_Residential!B401+StdO_Customers_Small_Commercial!B401+StdO_Customers_Lighting!B401</f>
        <v>112236</v>
      </c>
      <c r="C401" s="11">
        <f>StdO_Customers_Residential!C401+StdO_Customers_Small_Commercial!C401+StdO_Customers_Lighting!C401</f>
        <v>109351</v>
      </c>
      <c r="D401" s="11">
        <f>StdO_Customers_Residential!D401+StdO_Customers_Small_Commercial!D401+StdO_Customers_Lighting!D401</f>
        <v>109854.99999999999</v>
      </c>
      <c r="E401" s="11">
        <f>StdO_Customers_Residential!E401+StdO_Customers_Small_Commercial!E401+StdO_Customers_Lighting!E401</f>
        <v>110428</v>
      </c>
      <c r="F401" s="11">
        <f>StdO_Customers_Residential!F401+StdO_Customers_Small_Commercial!F401+StdO_Customers_Lighting!F401</f>
        <v>115398</v>
      </c>
      <c r="G401" s="11">
        <f>StdO_Customers_Residential!G401+StdO_Customers_Small_Commercial!G401+StdO_Customers_Lighting!G401</f>
        <v>123638</v>
      </c>
      <c r="H401" s="11">
        <f>StdO_Customers_Residential!H401+StdO_Customers_Small_Commercial!H401+StdO_Customers_Lighting!H401</f>
        <v>142320</v>
      </c>
      <c r="I401" s="11">
        <f>StdO_Customers_Residential!I401+StdO_Customers_Small_Commercial!I401+StdO_Customers_Lighting!I401</f>
        <v>146014</v>
      </c>
      <c r="J401" s="11">
        <f>StdO_Customers_Residential!J401+StdO_Customers_Small_Commercial!J401+StdO_Customers_Lighting!J401</f>
        <v>133112.00000000003</v>
      </c>
      <c r="K401" s="11">
        <f>StdO_Customers_Residential!K401+StdO_Customers_Small_Commercial!K401+StdO_Customers_Lighting!K401</f>
        <v>119012</v>
      </c>
      <c r="L401" s="11">
        <f>StdO_Customers_Residential!L401+StdO_Customers_Small_Commercial!L401+StdO_Customers_Lighting!L401</f>
        <v>113068.00000000003</v>
      </c>
      <c r="M401" s="11">
        <f>StdO_Customers_Residential!M401+StdO_Customers_Small_Commercial!M401+StdO_Customers_Lighting!M401</f>
        <v>109406.99999999994</v>
      </c>
      <c r="N401" s="11">
        <f>StdO_Customers_Residential!N401+StdO_Customers_Small_Commercial!N401+StdO_Customers_Lighting!N401</f>
        <v>106174.00000000003</v>
      </c>
      <c r="O401" s="11">
        <f>StdO_Customers_Residential!O401+StdO_Customers_Small_Commercial!O401+StdO_Customers_Lighting!O401</f>
        <v>103895.99999999999</v>
      </c>
      <c r="P401" s="11">
        <f>StdO_Customers_Residential!P401+StdO_Customers_Small_Commercial!P401+StdO_Customers_Lighting!P401</f>
        <v>105769.00000000001</v>
      </c>
      <c r="Q401" s="11">
        <f>StdO_Customers_Residential!Q401+StdO_Customers_Small_Commercial!Q401+StdO_Customers_Lighting!Q401</f>
        <v>121376</v>
      </c>
      <c r="R401" s="11">
        <f>StdO_Customers_Residential!R401+StdO_Customers_Small_Commercial!R401+StdO_Customers_Lighting!R401</f>
        <v>142104</v>
      </c>
      <c r="S401" s="11">
        <f>StdO_Customers_Residential!S401+StdO_Customers_Small_Commercial!S401+StdO_Customers_Lighting!S401</f>
        <v>158194</v>
      </c>
      <c r="T401" s="11">
        <f>StdO_Customers_Residential!T401+StdO_Customers_Small_Commercial!T401+StdO_Customers_Lighting!T401</f>
        <v>159837</v>
      </c>
      <c r="U401" s="11">
        <f>StdO_Customers_Residential!U401+StdO_Customers_Small_Commercial!U401+StdO_Customers_Lighting!U401</f>
        <v>161476</v>
      </c>
      <c r="V401" s="11">
        <f>StdO_Customers_Residential!V401+StdO_Customers_Small_Commercial!V401+StdO_Customers_Lighting!V401</f>
        <v>152032</v>
      </c>
      <c r="W401" s="11">
        <f>StdO_Customers_Residential!W401+StdO_Customers_Small_Commercial!W401+StdO_Customers_Lighting!W401</f>
        <v>141079</v>
      </c>
      <c r="X401" s="11">
        <f>StdO_Customers_Residential!X401+StdO_Customers_Small_Commercial!X401+StdO_Customers_Lighting!X401</f>
        <v>126582</v>
      </c>
      <c r="Y401" s="11">
        <f>StdO_Customers_Residential!Y401+StdO_Customers_Small_Commercial!Y401+StdO_Customers_Lighting!Y401</f>
        <v>113785.83305172484</v>
      </c>
      <c r="Z401" s="11">
        <f>StdO_Customers_Residential!Z401+StdO_Customers_Small_Commercial!Z401+StdO_Customers_Lighting!Z401</f>
        <v>0</v>
      </c>
      <c r="AA401" s="2">
        <f>IFERROR(INDEX('Holiday Schedule'!$D$3:$D$24,MATCH(Total_StdO_Customers!A401,'Holiday Schedule'!$C$3:$C$24,0)),0)</f>
        <v>0</v>
      </c>
      <c r="AB401" s="2">
        <f t="shared" si="48"/>
        <v>4</v>
      </c>
      <c r="AC401" s="2">
        <f t="shared" si="49"/>
        <v>2099132</v>
      </c>
      <c r="AD401" s="5">
        <f t="shared" si="50"/>
        <v>937011.83305172483</v>
      </c>
      <c r="AE401" s="5">
        <f t="shared" si="51"/>
        <v>3036143.8330517248</v>
      </c>
      <c r="AG401" s="2">
        <f t="shared" si="52"/>
        <v>1</v>
      </c>
      <c r="AH401" s="2">
        <f t="shared" si="53"/>
        <v>2026</v>
      </c>
      <c r="AJ401" s="5">
        <f t="shared" si="54"/>
        <v>161476</v>
      </c>
      <c r="AK401" s="2">
        <f t="shared" si="55"/>
        <v>20</v>
      </c>
    </row>
    <row r="402" spans="1:37">
      <c r="A402" s="4">
        <v>46051</v>
      </c>
      <c r="B402" s="11">
        <f>StdO_Customers_Residential!B402+StdO_Customers_Small_Commercial!B402+StdO_Customers_Lighting!B402</f>
        <v>110009</v>
      </c>
      <c r="C402" s="11">
        <f>StdO_Customers_Residential!C402+StdO_Customers_Small_Commercial!C402+StdO_Customers_Lighting!C402</f>
        <v>107537</v>
      </c>
      <c r="D402" s="11">
        <f>StdO_Customers_Residential!D402+StdO_Customers_Small_Commercial!D402+StdO_Customers_Lighting!D402</f>
        <v>106853</v>
      </c>
      <c r="E402" s="11">
        <f>StdO_Customers_Residential!E402+StdO_Customers_Small_Commercial!E402+StdO_Customers_Lighting!E402</f>
        <v>108445</v>
      </c>
      <c r="F402" s="11">
        <f>StdO_Customers_Residential!F402+StdO_Customers_Small_Commercial!F402+StdO_Customers_Lighting!F402</f>
        <v>112235.99999999999</v>
      </c>
      <c r="G402" s="11">
        <f>StdO_Customers_Residential!G402+StdO_Customers_Small_Commercial!G402+StdO_Customers_Lighting!G402</f>
        <v>121915</v>
      </c>
      <c r="H402" s="11">
        <f>StdO_Customers_Residential!H402+StdO_Customers_Small_Commercial!H402+StdO_Customers_Lighting!H402</f>
        <v>140925.99999999997</v>
      </c>
      <c r="I402" s="11">
        <f>StdO_Customers_Residential!I402+StdO_Customers_Small_Commercial!I402+StdO_Customers_Lighting!I402</f>
        <v>143625</v>
      </c>
      <c r="J402" s="11">
        <f>StdO_Customers_Residential!J402+StdO_Customers_Small_Commercial!J402+StdO_Customers_Lighting!J402</f>
        <v>128691.00000000003</v>
      </c>
      <c r="K402" s="11">
        <f>StdO_Customers_Residential!K402+StdO_Customers_Small_Commercial!K402+StdO_Customers_Lighting!K402</f>
        <v>116212</v>
      </c>
      <c r="L402" s="11">
        <f>StdO_Customers_Residential!L402+StdO_Customers_Small_Commercial!L402+StdO_Customers_Lighting!L402</f>
        <v>110779.00000000003</v>
      </c>
      <c r="M402" s="11">
        <f>StdO_Customers_Residential!M402+StdO_Customers_Small_Commercial!M402+StdO_Customers_Lighting!M402</f>
        <v>105140.99999999993</v>
      </c>
      <c r="N402" s="11">
        <f>StdO_Customers_Residential!N402+StdO_Customers_Small_Commercial!N402+StdO_Customers_Lighting!N402</f>
        <v>102196.00000000003</v>
      </c>
      <c r="O402" s="11">
        <f>StdO_Customers_Residential!O402+StdO_Customers_Small_Commercial!O402+StdO_Customers_Lighting!O402</f>
        <v>100220</v>
      </c>
      <c r="P402" s="11">
        <f>StdO_Customers_Residential!P402+StdO_Customers_Small_Commercial!P402+StdO_Customers_Lighting!P402</f>
        <v>104409</v>
      </c>
      <c r="Q402" s="11">
        <f>StdO_Customers_Residential!Q402+StdO_Customers_Small_Commercial!Q402+StdO_Customers_Lighting!Q402</f>
        <v>119646</v>
      </c>
      <c r="R402" s="11">
        <f>StdO_Customers_Residential!R402+StdO_Customers_Small_Commercial!R402+StdO_Customers_Lighting!R402</f>
        <v>139844</v>
      </c>
      <c r="S402" s="11">
        <f>StdO_Customers_Residential!S402+StdO_Customers_Small_Commercial!S402+StdO_Customers_Lighting!S402</f>
        <v>154491</v>
      </c>
      <c r="T402" s="11">
        <f>StdO_Customers_Residential!T402+StdO_Customers_Small_Commercial!T402+StdO_Customers_Lighting!T402</f>
        <v>157300</v>
      </c>
      <c r="U402" s="11">
        <f>StdO_Customers_Residential!U402+StdO_Customers_Small_Commercial!U402+StdO_Customers_Lighting!U402</f>
        <v>156614</v>
      </c>
      <c r="V402" s="11">
        <f>StdO_Customers_Residential!V402+StdO_Customers_Small_Commercial!V402+StdO_Customers_Lighting!V402</f>
        <v>148083</v>
      </c>
      <c r="W402" s="11">
        <f>StdO_Customers_Residential!W402+StdO_Customers_Small_Commercial!W402+StdO_Customers_Lighting!W402</f>
        <v>138459</v>
      </c>
      <c r="X402" s="11">
        <f>StdO_Customers_Residential!X402+StdO_Customers_Small_Commercial!X402+StdO_Customers_Lighting!X402</f>
        <v>123571</v>
      </c>
      <c r="Y402" s="11">
        <f>StdO_Customers_Residential!Y402+StdO_Customers_Small_Commercial!Y402+StdO_Customers_Lighting!Y402</f>
        <v>113680.16480939942</v>
      </c>
      <c r="Z402" s="11">
        <f>StdO_Customers_Residential!Z402+StdO_Customers_Small_Commercial!Z402+StdO_Customers_Lighting!Z402</f>
        <v>0</v>
      </c>
      <c r="AA402" s="2">
        <f>IFERROR(INDEX('Holiday Schedule'!$D$3:$D$24,MATCH(Total_StdO_Customers!A402,'Holiday Schedule'!$C$3:$C$24,0)),0)</f>
        <v>0</v>
      </c>
      <c r="AB402" s="2">
        <f t="shared" si="48"/>
        <v>5</v>
      </c>
      <c r="AC402" s="2">
        <f t="shared" si="49"/>
        <v>2049281</v>
      </c>
      <c r="AD402" s="5">
        <f t="shared" si="50"/>
        <v>921601.16480939928</v>
      </c>
      <c r="AE402" s="5">
        <f t="shared" si="51"/>
        <v>2970882.1648093993</v>
      </c>
      <c r="AG402" s="2">
        <f t="shared" si="52"/>
        <v>1</v>
      </c>
      <c r="AH402" s="2">
        <f t="shared" si="53"/>
        <v>2026</v>
      </c>
      <c r="AJ402" s="5">
        <f t="shared" si="54"/>
        <v>157300</v>
      </c>
      <c r="AK402" s="2">
        <f t="shared" si="55"/>
        <v>19</v>
      </c>
    </row>
    <row r="403" spans="1:37">
      <c r="A403" s="4">
        <v>46052</v>
      </c>
      <c r="B403" s="11">
        <f>StdO_Customers_Residential!B403+StdO_Customers_Small_Commercial!B403+StdO_Customers_Lighting!B403</f>
        <v>109737</v>
      </c>
      <c r="C403" s="11">
        <f>StdO_Customers_Residential!C403+StdO_Customers_Small_Commercial!C403+StdO_Customers_Lighting!C403</f>
        <v>107130.99999999999</v>
      </c>
      <c r="D403" s="11">
        <f>StdO_Customers_Residential!D403+StdO_Customers_Small_Commercial!D403+StdO_Customers_Lighting!D403</f>
        <v>105873</v>
      </c>
      <c r="E403" s="11">
        <f>StdO_Customers_Residential!E403+StdO_Customers_Small_Commercial!E403+StdO_Customers_Lighting!E403</f>
        <v>107475</v>
      </c>
      <c r="F403" s="11">
        <f>StdO_Customers_Residential!F403+StdO_Customers_Small_Commercial!F403+StdO_Customers_Lighting!F403</f>
        <v>111615</v>
      </c>
      <c r="G403" s="11">
        <f>StdO_Customers_Residential!G403+StdO_Customers_Small_Commercial!G403+StdO_Customers_Lighting!G403</f>
        <v>119239.99999999999</v>
      </c>
      <c r="H403" s="11">
        <f>StdO_Customers_Residential!H403+StdO_Customers_Small_Commercial!H403+StdO_Customers_Lighting!H403</f>
        <v>136632</v>
      </c>
      <c r="I403" s="11">
        <f>StdO_Customers_Residential!I403+StdO_Customers_Small_Commercial!I403+StdO_Customers_Lighting!I403</f>
        <v>142399</v>
      </c>
      <c r="J403" s="11">
        <f>StdO_Customers_Residential!J403+StdO_Customers_Small_Commercial!J403+StdO_Customers_Lighting!J403</f>
        <v>137514.00000000003</v>
      </c>
      <c r="K403" s="11">
        <f>StdO_Customers_Residential!K403+StdO_Customers_Small_Commercial!K403+StdO_Customers_Lighting!K403</f>
        <v>132596.00000000017</v>
      </c>
      <c r="L403" s="11">
        <f>StdO_Customers_Residential!L403+StdO_Customers_Small_Commercial!L403+StdO_Customers_Lighting!L403</f>
        <v>123038.00000000003</v>
      </c>
      <c r="M403" s="11">
        <f>StdO_Customers_Residential!M403+StdO_Customers_Small_Commercial!M403+StdO_Customers_Lighting!M403</f>
        <v>113683.99999999993</v>
      </c>
      <c r="N403" s="11">
        <f>StdO_Customers_Residential!N403+StdO_Customers_Small_Commercial!N403+StdO_Customers_Lighting!N403</f>
        <v>106729.00000000004</v>
      </c>
      <c r="O403" s="11">
        <f>StdO_Customers_Residential!O403+StdO_Customers_Small_Commercial!O403+StdO_Customers_Lighting!O403</f>
        <v>102585</v>
      </c>
      <c r="P403" s="11">
        <f>StdO_Customers_Residential!P403+StdO_Customers_Small_Commercial!P403+StdO_Customers_Lighting!P403</f>
        <v>106302</v>
      </c>
      <c r="Q403" s="11">
        <f>StdO_Customers_Residential!Q403+StdO_Customers_Small_Commercial!Q403+StdO_Customers_Lighting!Q403</f>
        <v>122438.99999999999</v>
      </c>
      <c r="R403" s="11">
        <f>StdO_Customers_Residential!R403+StdO_Customers_Small_Commercial!R403+StdO_Customers_Lighting!R403</f>
        <v>142983</v>
      </c>
      <c r="S403" s="11">
        <f>StdO_Customers_Residential!S403+StdO_Customers_Small_Commercial!S403+StdO_Customers_Lighting!S403</f>
        <v>157580.00000000003</v>
      </c>
      <c r="T403" s="11">
        <f>StdO_Customers_Residential!T403+StdO_Customers_Small_Commercial!T403+StdO_Customers_Lighting!T403</f>
        <v>158160</v>
      </c>
      <c r="U403" s="11">
        <f>StdO_Customers_Residential!U403+StdO_Customers_Small_Commercial!U403+StdO_Customers_Lighting!U403</f>
        <v>158333</v>
      </c>
      <c r="V403" s="11">
        <f>StdO_Customers_Residential!V403+StdO_Customers_Small_Commercial!V403+StdO_Customers_Lighting!V403</f>
        <v>151217.00000000003</v>
      </c>
      <c r="W403" s="11">
        <f>StdO_Customers_Residential!W403+StdO_Customers_Small_Commercial!W403+StdO_Customers_Lighting!W403</f>
        <v>142571</v>
      </c>
      <c r="X403" s="11">
        <f>StdO_Customers_Residential!X403+StdO_Customers_Small_Commercial!X403+StdO_Customers_Lighting!X403</f>
        <v>129472.00000000001</v>
      </c>
      <c r="Y403" s="11">
        <f>StdO_Customers_Residential!Y403+StdO_Customers_Small_Commercial!Y403+StdO_Customers_Lighting!Y403</f>
        <v>113703.68184582595</v>
      </c>
      <c r="Z403" s="11">
        <f>StdO_Customers_Residential!Z403+StdO_Customers_Small_Commercial!Z403+StdO_Customers_Lighting!Z403</f>
        <v>0</v>
      </c>
      <c r="AA403" s="2">
        <f>IFERROR(INDEX('Holiday Schedule'!$D$3:$D$24,MATCH(Total_StdO_Customers!A403,'Holiday Schedule'!$C$3:$C$24,0)),0)</f>
        <v>0</v>
      </c>
      <c r="AB403" s="2">
        <f t="shared" si="48"/>
        <v>6</v>
      </c>
      <c r="AC403" s="2">
        <f t="shared" si="49"/>
        <v>2127602</v>
      </c>
      <c r="AD403" s="5">
        <f t="shared" si="50"/>
        <v>911406.68184582656</v>
      </c>
      <c r="AE403" s="5">
        <f t="shared" si="51"/>
        <v>3039008.6818458266</v>
      </c>
      <c r="AG403" s="2">
        <f t="shared" si="52"/>
        <v>1</v>
      </c>
      <c r="AH403" s="2">
        <f t="shared" si="53"/>
        <v>2026</v>
      </c>
      <c r="AJ403" s="5">
        <f t="shared" si="54"/>
        <v>158333</v>
      </c>
      <c r="AK403" s="2">
        <f t="shared" si="55"/>
        <v>20</v>
      </c>
    </row>
    <row r="404" spans="1:37">
      <c r="A404" s="4">
        <v>46053</v>
      </c>
      <c r="B404" s="11">
        <f>StdO_Customers_Residential!B404+StdO_Customers_Small_Commercial!B404+StdO_Customers_Lighting!B404</f>
        <v>115718</v>
      </c>
      <c r="C404" s="11">
        <f>StdO_Customers_Residential!C404+StdO_Customers_Small_Commercial!C404+StdO_Customers_Lighting!C404</f>
        <v>112753</v>
      </c>
      <c r="D404" s="11">
        <f>StdO_Customers_Residential!D404+StdO_Customers_Small_Commercial!D404+StdO_Customers_Lighting!D404</f>
        <v>111230</v>
      </c>
      <c r="E404" s="11">
        <f>StdO_Customers_Residential!E404+StdO_Customers_Small_Commercial!E404+StdO_Customers_Lighting!E404</f>
        <v>111811</v>
      </c>
      <c r="F404" s="11">
        <f>StdO_Customers_Residential!F404+StdO_Customers_Small_Commercial!F404+StdO_Customers_Lighting!F404</f>
        <v>114290</v>
      </c>
      <c r="G404" s="11">
        <f>StdO_Customers_Residential!G404+StdO_Customers_Small_Commercial!G404+StdO_Customers_Lighting!G404</f>
        <v>118817</v>
      </c>
      <c r="H404" s="11">
        <f>StdO_Customers_Residential!H404+StdO_Customers_Small_Commercial!H404+StdO_Customers_Lighting!H404</f>
        <v>129687.00000000001</v>
      </c>
      <c r="I404" s="11">
        <f>StdO_Customers_Residential!I404+StdO_Customers_Small_Commercial!I404+StdO_Customers_Lighting!I404</f>
        <v>133914</v>
      </c>
      <c r="J404" s="11">
        <f>StdO_Customers_Residential!J404+StdO_Customers_Small_Commercial!J404+StdO_Customers_Lighting!J404</f>
        <v>120357.00000000003</v>
      </c>
      <c r="K404" s="11">
        <f>StdO_Customers_Residential!K404+StdO_Customers_Small_Commercial!K404+StdO_Customers_Lighting!K404</f>
        <v>107948</v>
      </c>
      <c r="L404" s="11">
        <f>StdO_Customers_Residential!L404+StdO_Customers_Small_Commercial!L404+StdO_Customers_Lighting!L404</f>
        <v>104061.00000000003</v>
      </c>
      <c r="M404" s="11">
        <f>StdO_Customers_Residential!M404+StdO_Customers_Small_Commercial!M404+StdO_Customers_Lighting!M404</f>
        <v>101231.99999999994</v>
      </c>
      <c r="N404" s="11">
        <f>StdO_Customers_Residential!N404+StdO_Customers_Small_Commercial!N404+StdO_Customers_Lighting!N404</f>
        <v>96319.000000000029</v>
      </c>
      <c r="O404" s="11">
        <f>StdO_Customers_Residential!O404+StdO_Customers_Small_Commercial!O404+StdO_Customers_Lighting!O404</f>
        <v>93248</v>
      </c>
      <c r="P404" s="11">
        <f>StdO_Customers_Residential!P404+StdO_Customers_Small_Commercial!P404+StdO_Customers_Lighting!P404</f>
        <v>96580.000000000015</v>
      </c>
      <c r="Q404" s="11">
        <f>StdO_Customers_Residential!Q404+StdO_Customers_Small_Commercial!Q404+StdO_Customers_Lighting!Q404</f>
        <v>115507</v>
      </c>
      <c r="R404" s="11">
        <f>StdO_Customers_Residential!R404+StdO_Customers_Small_Commercial!R404+StdO_Customers_Lighting!R404</f>
        <v>136987</v>
      </c>
      <c r="S404" s="11">
        <f>StdO_Customers_Residential!S404+StdO_Customers_Small_Commercial!S404+StdO_Customers_Lighting!S404</f>
        <v>153645</v>
      </c>
      <c r="T404" s="11">
        <f>StdO_Customers_Residential!T404+StdO_Customers_Small_Commercial!T404+StdO_Customers_Lighting!T404</f>
        <v>154719</v>
      </c>
      <c r="U404" s="11">
        <f>StdO_Customers_Residential!U404+StdO_Customers_Small_Commercial!U404+StdO_Customers_Lighting!U404</f>
        <v>155284</v>
      </c>
      <c r="V404" s="11">
        <f>StdO_Customers_Residential!V404+StdO_Customers_Small_Commercial!V404+StdO_Customers_Lighting!V404</f>
        <v>148215</v>
      </c>
      <c r="W404" s="11">
        <f>StdO_Customers_Residential!W404+StdO_Customers_Small_Commercial!W404+StdO_Customers_Lighting!W404</f>
        <v>140131</v>
      </c>
      <c r="X404" s="11">
        <f>StdO_Customers_Residential!X404+StdO_Customers_Small_Commercial!X404+StdO_Customers_Lighting!X404</f>
        <v>126873</v>
      </c>
      <c r="Y404" s="11">
        <f>StdO_Customers_Residential!Y404+StdO_Customers_Small_Commercial!Y404+StdO_Customers_Lighting!Y404</f>
        <v>117569.76553986076</v>
      </c>
      <c r="Z404" s="11">
        <f>StdO_Customers_Residential!Z404+StdO_Customers_Small_Commercial!Z404+StdO_Customers_Lighting!Z404</f>
        <v>0</v>
      </c>
      <c r="AA404" s="2">
        <f>IFERROR(INDEX('Holiday Schedule'!$D$3:$D$24,MATCH(Total_StdO_Customers!A404,'Holiday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2916895.7655398608</v>
      </c>
      <c r="AE404" s="5">
        <f t="shared" si="51"/>
        <v>2916895.7655398608</v>
      </c>
      <c r="AG404" s="2">
        <f t="shared" si="52"/>
        <v>1</v>
      </c>
      <c r="AH404" s="2">
        <f t="shared" si="53"/>
        <v>2026</v>
      </c>
      <c r="AJ404" s="5">
        <f t="shared" si="54"/>
        <v>155284</v>
      </c>
      <c r="AK404" s="2">
        <f t="shared" si="55"/>
        <v>20</v>
      </c>
    </row>
    <row r="405" spans="1:37">
      <c r="A405" s="4">
        <v>46054</v>
      </c>
      <c r="B405" s="11">
        <f>StdO_Customers_Residential!B405+StdO_Customers_Small_Commercial!B405+StdO_Customers_Lighting!B405</f>
        <v>113039.00000000001</v>
      </c>
      <c r="C405" s="11">
        <f>StdO_Customers_Residential!C405+StdO_Customers_Small_Commercial!C405+StdO_Customers_Lighting!C405</f>
        <v>112717</v>
      </c>
      <c r="D405" s="11">
        <f>StdO_Customers_Residential!D405+StdO_Customers_Small_Commercial!D405+StdO_Customers_Lighting!D405</f>
        <v>110828</v>
      </c>
      <c r="E405" s="11">
        <f>StdO_Customers_Residential!E405+StdO_Customers_Small_Commercial!E405+StdO_Customers_Lighting!E405</f>
        <v>109488.00000000001</v>
      </c>
      <c r="F405" s="11">
        <f>StdO_Customers_Residential!F405+StdO_Customers_Small_Commercial!F405+StdO_Customers_Lighting!F405</f>
        <v>111743</v>
      </c>
      <c r="G405" s="11">
        <f>StdO_Customers_Residential!G405+StdO_Customers_Small_Commercial!G405+StdO_Customers_Lighting!G405</f>
        <v>115341</v>
      </c>
      <c r="H405" s="11">
        <f>StdO_Customers_Residential!H405+StdO_Customers_Small_Commercial!H405+StdO_Customers_Lighting!H405</f>
        <v>126652</v>
      </c>
      <c r="I405" s="11">
        <f>StdO_Customers_Residential!I405+StdO_Customers_Small_Commercial!I405+StdO_Customers_Lighting!I405</f>
        <v>130834</v>
      </c>
      <c r="J405" s="11">
        <f>StdO_Customers_Residential!J405+StdO_Customers_Small_Commercial!J405+StdO_Customers_Lighting!J405</f>
        <v>130236.00000000001</v>
      </c>
      <c r="K405" s="11">
        <f>StdO_Customers_Residential!K405+StdO_Customers_Small_Commercial!K405+StdO_Customers_Lighting!K405</f>
        <v>127538</v>
      </c>
      <c r="L405" s="11">
        <f>StdO_Customers_Residential!L405+StdO_Customers_Small_Commercial!L405+StdO_Customers_Lighting!L405</f>
        <v>121368.00000000003</v>
      </c>
      <c r="M405" s="11">
        <f>StdO_Customers_Residential!M405+StdO_Customers_Small_Commercial!M405+StdO_Customers_Lighting!M405</f>
        <v>112753.99999999993</v>
      </c>
      <c r="N405" s="11">
        <f>StdO_Customers_Residential!N405+StdO_Customers_Small_Commercial!N405+StdO_Customers_Lighting!N405</f>
        <v>107613.00000000004</v>
      </c>
      <c r="O405" s="11">
        <f>StdO_Customers_Residential!O405+StdO_Customers_Small_Commercial!O405+StdO_Customers_Lighting!O405</f>
        <v>109429</v>
      </c>
      <c r="P405" s="11">
        <f>StdO_Customers_Residential!P405+StdO_Customers_Small_Commercial!P405+StdO_Customers_Lighting!P405</f>
        <v>113285.00000000001</v>
      </c>
      <c r="Q405" s="11">
        <f>StdO_Customers_Residential!Q405+StdO_Customers_Small_Commercial!Q405+StdO_Customers_Lighting!Q405</f>
        <v>126220.99999999999</v>
      </c>
      <c r="R405" s="11">
        <f>StdO_Customers_Residential!R405+StdO_Customers_Small_Commercial!R405+StdO_Customers_Lighting!R405</f>
        <v>143386</v>
      </c>
      <c r="S405" s="11">
        <f>StdO_Customers_Residential!S405+StdO_Customers_Small_Commercial!S405+StdO_Customers_Lighting!S405</f>
        <v>158178</v>
      </c>
      <c r="T405" s="11">
        <f>StdO_Customers_Residential!T405+StdO_Customers_Small_Commercial!T405+StdO_Customers_Lighting!T405</f>
        <v>159545</v>
      </c>
      <c r="U405" s="11">
        <f>StdO_Customers_Residential!U405+StdO_Customers_Small_Commercial!U405+StdO_Customers_Lighting!U405</f>
        <v>155581</v>
      </c>
      <c r="V405" s="11">
        <f>StdO_Customers_Residential!V405+StdO_Customers_Small_Commercial!V405+StdO_Customers_Lighting!V405</f>
        <v>146379</v>
      </c>
      <c r="W405" s="11">
        <f>StdO_Customers_Residential!W405+StdO_Customers_Small_Commercial!W405+StdO_Customers_Lighting!W405</f>
        <v>133483</v>
      </c>
      <c r="X405" s="11">
        <f>StdO_Customers_Residential!X405+StdO_Customers_Small_Commercial!X405+StdO_Customers_Lighting!X405</f>
        <v>119571</v>
      </c>
      <c r="Y405" s="11">
        <f>StdO_Customers_Residential!Y405+StdO_Customers_Small_Commercial!Y405+StdO_Customers_Lighting!Y405</f>
        <v>109984.09277571763</v>
      </c>
      <c r="Z405" s="11">
        <f>StdO_Customers_Residential!Z405+StdO_Customers_Small_Commercial!Z405+StdO_Customers_Lighting!Z405</f>
        <v>0</v>
      </c>
      <c r="AA405" s="2">
        <f>IFERROR(INDEX('Holiday Schedule'!$D$3:$D$24,MATCH(Total_StdO_Customers!A405,'Holiday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3005193.0927757178</v>
      </c>
      <c r="AE405" s="5">
        <f t="shared" si="51"/>
        <v>3005193.0927757178</v>
      </c>
      <c r="AG405" s="2">
        <f t="shared" si="52"/>
        <v>2</v>
      </c>
      <c r="AH405" s="2">
        <f t="shared" si="53"/>
        <v>2026</v>
      </c>
      <c r="AJ405" s="5">
        <f t="shared" si="54"/>
        <v>159545</v>
      </c>
      <c r="AK405" s="2">
        <f t="shared" si="55"/>
        <v>19</v>
      </c>
    </row>
    <row r="406" spans="1:37">
      <c r="A406" s="4">
        <v>46055</v>
      </c>
      <c r="B406" s="11">
        <f>StdO_Customers_Residential!B406+StdO_Customers_Small_Commercial!B406+StdO_Customers_Lighting!B406</f>
        <v>104084</v>
      </c>
      <c r="C406" s="11">
        <f>StdO_Customers_Residential!C406+StdO_Customers_Small_Commercial!C406+StdO_Customers_Lighting!C406</f>
        <v>101664</v>
      </c>
      <c r="D406" s="11">
        <f>StdO_Customers_Residential!D406+StdO_Customers_Small_Commercial!D406+StdO_Customers_Lighting!D406</f>
        <v>100370.99999999999</v>
      </c>
      <c r="E406" s="11">
        <f>StdO_Customers_Residential!E406+StdO_Customers_Small_Commercial!E406+StdO_Customers_Lighting!E406</f>
        <v>100453</v>
      </c>
      <c r="F406" s="11">
        <f>StdO_Customers_Residential!F406+StdO_Customers_Small_Commercial!F406+StdO_Customers_Lighting!F406</f>
        <v>104966</v>
      </c>
      <c r="G406" s="11">
        <f>StdO_Customers_Residential!G406+StdO_Customers_Small_Commercial!G406+StdO_Customers_Lighting!G406</f>
        <v>113541</v>
      </c>
      <c r="H406" s="11">
        <f>StdO_Customers_Residential!H406+StdO_Customers_Small_Commercial!H406+StdO_Customers_Lighting!H406</f>
        <v>135164</v>
      </c>
      <c r="I406" s="11">
        <f>StdO_Customers_Residential!I406+StdO_Customers_Small_Commercial!I406+StdO_Customers_Lighting!I406</f>
        <v>133342</v>
      </c>
      <c r="J406" s="11">
        <f>StdO_Customers_Residential!J406+StdO_Customers_Small_Commercial!J406+StdO_Customers_Lighting!J406</f>
        <v>118279.00000000003</v>
      </c>
      <c r="K406" s="11">
        <f>StdO_Customers_Residential!K406+StdO_Customers_Small_Commercial!K406+StdO_Customers_Lighting!K406</f>
        <v>102781</v>
      </c>
      <c r="L406" s="11">
        <f>StdO_Customers_Residential!L406+StdO_Customers_Small_Commercial!L406+StdO_Customers_Lighting!L406</f>
        <v>95949.000000000015</v>
      </c>
      <c r="M406" s="11">
        <f>StdO_Customers_Residential!M406+StdO_Customers_Small_Commercial!M406+StdO_Customers_Lighting!M406</f>
        <v>89417.999999999942</v>
      </c>
      <c r="N406" s="11">
        <f>StdO_Customers_Residential!N406+StdO_Customers_Small_Commercial!N406+StdO_Customers_Lighting!N406</f>
        <v>83291.000000000029</v>
      </c>
      <c r="O406" s="11">
        <f>StdO_Customers_Residential!O406+StdO_Customers_Small_Commercial!O406+StdO_Customers_Lighting!O406</f>
        <v>79129</v>
      </c>
      <c r="P406" s="11">
        <f>StdO_Customers_Residential!P406+StdO_Customers_Small_Commercial!P406+StdO_Customers_Lighting!P406</f>
        <v>82501.000000000015</v>
      </c>
      <c r="Q406" s="11">
        <f>StdO_Customers_Residential!Q406+StdO_Customers_Small_Commercial!Q406+StdO_Customers_Lighting!Q406</f>
        <v>103160</v>
      </c>
      <c r="R406" s="11">
        <f>StdO_Customers_Residential!R406+StdO_Customers_Small_Commercial!R406+StdO_Customers_Lighting!R406</f>
        <v>124126</v>
      </c>
      <c r="S406" s="11">
        <f>StdO_Customers_Residential!S406+StdO_Customers_Small_Commercial!S406+StdO_Customers_Lighting!S406</f>
        <v>142509</v>
      </c>
      <c r="T406" s="11">
        <f>StdO_Customers_Residential!T406+StdO_Customers_Small_Commercial!T406+StdO_Customers_Lighting!T406</f>
        <v>144640</v>
      </c>
      <c r="U406" s="11">
        <f>StdO_Customers_Residential!U406+StdO_Customers_Small_Commercial!U406+StdO_Customers_Lighting!U406</f>
        <v>141318</v>
      </c>
      <c r="V406" s="11">
        <f>StdO_Customers_Residential!V406+StdO_Customers_Small_Commercial!V406+StdO_Customers_Lighting!V406</f>
        <v>133292</v>
      </c>
      <c r="W406" s="11">
        <f>StdO_Customers_Residential!W406+StdO_Customers_Small_Commercial!W406+StdO_Customers_Lighting!W406</f>
        <v>123315</v>
      </c>
      <c r="X406" s="11">
        <f>StdO_Customers_Residential!X406+StdO_Customers_Small_Commercial!X406+StdO_Customers_Lighting!X406</f>
        <v>110598.00000000001</v>
      </c>
      <c r="Y406" s="11">
        <f>StdO_Customers_Residential!Y406+StdO_Customers_Small_Commercial!Y406+StdO_Customers_Lighting!Y406</f>
        <v>102386.42749478809</v>
      </c>
      <c r="Z406" s="11">
        <f>StdO_Customers_Residential!Z406+StdO_Customers_Small_Commercial!Z406+StdO_Customers_Lighting!Z406</f>
        <v>0</v>
      </c>
      <c r="AA406" s="2">
        <f>IFERROR(INDEX('Holiday Schedule'!$D$3:$D$24,MATCH(Total_StdO_Customers!A406,'Holiday Schedule'!$C$3:$C$24,0)),0)</f>
        <v>0</v>
      </c>
      <c r="AB406" s="2">
        <f t="shared" si="48"/>
        <v>2</v>
      </c>
      <c r="AC406" s="2">
        <f t="shared" si="49"/>
        <v>1807648</v>
      </c>
      <c r="AD406" s="5">
        <f t="shared" si="50"/>
        <v>862629.42749478808</v>
      </c>
      <c r="AE406" s="5">
        <f t="shared" si="51"/>
        <v>2670277.4274947881</v>
      </c>
      <c r="AG406" s="2">
        <f t="shared" si="52"/>
        <v>2</v>
      </c>
      <c r="AH406" s="2">
        <f t="shared" si="53"/>
        <v>2026</v>
      </c>
      <c r="AJ406" s="5">
        <f t="shared" si="54"/>
        <v>144640</v>
      </c>
      <c r="AK406" s="2">
        <f t="shared" si="55"/>
        <v>19</v>
      </c>
    </row>
    <row r="407" spans="1:37">
      <c r="A407" s="4">
        <v>46056</v>
      </c>
      <c r="B407" s="11">
        <f>StdO_Customers_Residential!B407+StdO_Customers_Small_Commercial!B407+StdO_Customers_Lighting!B407</f>
        <v>98203</v>
      </c>
      <c r="C407" s="11">
        <f>StdO_Customers_Residential!C407+StdO_Customers_Small_Commercial!C407+StdO_Customers_Lighting!C407</f>
        <v>97150</v>
      </c>
      <c r="D407" s="11">
        <f>StdO_Customers_Residential!D407+StdO_Customers_Small_Commercial!D407+StdO_Customers_Lighting!D407</f>
        <v>97454</v>
      </c>
      <c r="E407" s="11">
        <f>StdO_Customers_Residential!E407+StdO_Customers_Small_Commercial!E407+StdO_Customers_Lighting!E407</f>
        <v>97739.000000000015</v>
      </c>
      <c r="F407" s="11">
        <f>StdO_Customers_Residential!F407+StdO_Customers_Small_Commercial!F407+StdO_Customers_Lighting!F407</f>
        <v>102286</v>
      </c>
      <c r="G407" s="11">
        <f>StdO_Customers_Residential!G407+StdO_Customers_Small_Commercial!G407+StdO_Customers_Lighting!G407</f>
        <v>111609.99999999999</v>
      </c>
      <c r="H407" s="11">
        <f>StdO_Customers_Residential!H407+StdO_Customers_Small_Commercial!H407+StdO_Customers_Lighting!H407</f>
        <v>132102</v>
      </c>
      <c r="I407" s="11">
        <f>StdO_Customers_Residential!I407+StdO_Customers_Small_Commercial!I407+StdO_Customers_Lighting!I407</f>
        <v>129957</v>
      </c>
      <c r="J407" s="11">
        <f>StdO_Customers_Residential!J407+StdO_Customers_Small_Commercial!J407+StdO_Customers_Lighting!J407</f>
        <v>106820.00000000003</v>
      </c>
      <c r="K407" s="11">
        <f>StdO_Customers_Residential!K407+StdO_Customers_Small_Commercial!K407+StdO_Customers_Lighting!K407</f>
        <v>86729</v>
      </c>
      <c r="L407" s="11">
        <f>StdO_Customers_Residential!L407+StdO_Customers_Small_Commercial!L407+StdO_Customers_Lighting!L407</f>
        <v>78613.000000000015</v>
      </c>
      <c r="M407" s="11">
        <f>StdO_Customers_Residential!M407+StdO_Customers_Small_Commercial!M407+StdO_Customers_Lighting!M407</f>
        <v>73562.999999999956</v>
      </c>
      <c r="N407" s="11">
        <f>StdO_Customers_Residential!N407+StdO_Customers_Small_Commercial!N407+StdO_Customers_Lighting!N407</f>
        <v>68238.000000000029</v>
      </c>
      <c r="O407" s="11">
        <f>StdO_Customers_Residential!O407+StdO_Customers_Small_Commercial!O407+StdO_Customers_Lighting!O407</f>
        <v>65601</v>
      </c>
      <c r="P407" s="11">
        <f>StdO_Customers_Residential!P407+StdO_Customers_Small_Commercial!P407+StdO_Customers_Lighting!P407</f>
        <v>70999</v>
      </c>
      <c r="Q407" s="11">
        <f>StdO_Customers_Residential!Q407+StdO_Customers_Small_Commercial!Q407+StdO_Customers_Lighting!Q407</f>
        <v>93432</v>
      </c>
      <c r="R407" s="11">
        <f>StdO_Customers_Residential!R407+StdO_Customers_Small_Commercial!R407+StdO_Customers_Lighting!R407</f>
        <v>119452</v>
      </c>
      <c r="S407" s="11">
        <f>StdO_Customers_Residential!S407+StdO_Customers_Small_Commercial!S407+StdO_Customers_Lighting!S407</f>
        <v>138889</v>
      </c>
      <c r="T407" s="11">
        <f>StdO_Customers_Residential!T407+StdO_Customers_Small_Commercial!T407+StdO_Customers_Lighting!T407</f>
        <v>142174</v>
      </c>
      <c r="U407" s="11">
        <f>StdO_Customers_Residential!U407+StdO_Customers_Small_Commercial!U407+StdO_Customers_Lighting!U407</f>
        <v>142081</v>
      </c>
      <c r="V407" s="11">
        <f>StdO_Customers_Residential!V407+StdO_Customers_Small_Commercial!V407+StdO_Customers_Lighting!V407</f>
        <v>133896</v>
      </c>
      <c r="W407" s="11">
        <f>StdO_Customers_Residential!W407+StdO_Customers_Small_Commercial!W407+StdO_Customers_Lighting!W407</f>
        <v>124748</v>
      </c>
      <c r="X407" s="11">
        <f>StdO_Customers_Residential!X407+StdO_Customers_Small_Commercial!X407+StdO_Customers_Lighting!X407</f>
        <v>111660</v>
      </c>
      <c r="Y407" s="11">
        <f>StdO_Customers_Residential!Y407+StdO_Customers_Small_Commercial!Y407+StdO_Customers_Lighting!Y407</f>
        <v>104252.21595489961</v>
      </c>
      <c r="Z407" s="11">
        <f>StdO_Customers_Residential!Z407+StdO_Customers_Small_Commercial!Z407+StdO_Customers_Lighting!Z407</f>
        <v>0</v>
      </c>
      <c r="AA407" s="2">
        <f>IFERROR(INDEX('Holiday Schedule'!$D$3:$D$24,MATCH(Total_StdO_Customers!A407,'Holiday Schedule'!$C$3:$C$24,0)),0)</f>
        <v>0</v>
      </c>
      <c r="AB407" s="2">
        <f t="shared" si="48"/>
        <v>3</v>
      </c>
      <c r="AC407" s="2">
        <f t="shared" si="49"/>
        <v>1686852</v>
      </c>
      <c r="AD407" s="5">
        <f t="shared" si="50"/>
        <v>840796.21595489979</v>
      </c>
      <c r="AE407" s="5">
        <f t="shared" si="51"/>
        <v>2527648.2159548998</v>
      </c>
      <c r="AG407" s="2">
        <f t="shared" si="52"/>
        <v>2</v>
      </c>
      <c r="AH407" s="2">
        <f t="shared" si="53"/>
        <v>2026</v>
      </c>
      <c r="AJ407" s="5">
        <f t="shared" si="54"/>
        <v>142174</v>
      </c>
      <c r="AK407" s="2">
        <f t="shared" si="55"/>
        <v>19</v>
      </c>
    </row>
    <row r="408" spans="1:37">
      <c r="A408" s="4">
        <v>46057</v>
      </c>
      <c r="B408" s="11">
        <f>StdO_Customers_Residential!B408+StdO_Customers_Small_Commercial!B408+StdO_Customers_Lighting!B408</f>
        <v>99982</v>
      </c>
      <c r="C408" s="11">
        <f>StdO_Customers_Residential!C408+StdO_Customers_Small_Commercial!C408+StdO_Customers_Lighting!C408</f>
        <v>99344</v>
      </c>
      <c r="D408" s="11">
        <f>StdO_Customers_Residential!D408+StdO_Customers_Small_Commercial!D408+StdO_Customers_Lighting!D408</f>
        <v>99232</v>
      </c>
      <c r="E408" s="11">
        <f>StdO_Customers_Residential!E408+StdO_Customers_Small_Commercial!E408+StdO_Customers_Lighting!E408</f>
        <v>98845</v>
      </c>
      <c r="F408" s="11">
        <f>StdO_Customers_Residential!F408+StdO_Customers_Small_Commercial!F408+StdO_Customers_Lighting!F408</f>
        <v>102763</v>
      </c>
      <c r="G408" s="11">
        <f>StdO_Customers_Residential!G408+StdO_Customers_Small_Commercial!G408+StdO_Customers_Lighting!G408</f>
        <v>110659</v>
      </c>
      <c r="H408" s="11">
        <f>StdO_Customers_Residential!H408+StdO_Customers_Small_Commercial!H408+StdO_Customers_Lighting!H408</f>
        <v>130813.99999999999</v>
      </c>
      <c r="I408" s="11">
        <f>StdO_Customers_Residential!I408+StdO_Customers_Small_Commercial!I408+StdO_Customers_Lighting!I408</f>
        <v>129089</v>
      </c>
      <c r="J408" s="11">
        <f>StdO_Customers_Residential!J408+StdO_Customers_Small_Commercial!J408+StdO_Customers_Lighting!J408</f>
        <v>112753.00000000003</v>
      </c>
      <c r="K408" s="11">
        <f>StdO_Customers_Residential!K408+StdO_Customers_Small_Commercial!K408+StdO_Customers_Lighting!K408</f>
        <v>105850</v>
      </c>
      <c r="L408" s="11">
        <f>StdO_Customers_Residential!L408+StdO_Customers_Small_Commercial!L408+StdO_Customers_Lighting!L408</f>
        <v>102240.00000000003</v>
      </c>
      <c r="M408" s="11">
        <f>StdO_Customers_Residential!M408+StdO_Customers_Small_Commercial!M408+StdO_Customers_Lighting!M408</f>
        <v>95476.999999999942</v>
      </c>
      <c r="N408" s="11">
        <f>StdO_Customers_Residential!N408+StdO_Customers_Small_Commercial!N408+StdO_Customers_Lighting!N408</f>
        <v>93801.000000000029</v>
      </c>
      <c r="O408" s="11">
        <f>StdO_Customers_Residential!O408+StdO_Customers_Small_Commercial!O408+StdO_Customers_Lighting!O408</f>
        <v>91752.999999999985</v>
      </c>
      <c r="P408" s="11">
        <f>StdO_Customers_Residential!P408+StdO_Customers_Small_Commercial!P408+StdO_Customers_Lighting!P408</f>
        <v>89268</v>
      </c>
      <c r="Q408" s="11">
        <f>StdO_Customers_Residential!Q408+StdO_Customers_Small_Commercial!Q408+StdO_Customers_Lighting!Q408</f>
        <v>102134.99999999999</v>
      </c>
      <c r="R408" s="11">
        <f>StdO_Customers_Residential!R408+StdO_Customers_Small_Commercial!R408+StdO_Customers_Lighting!R408</f>
        <v>123676</v>
      </c>
      <c r="S408" s="11">
        <f>StdO_Customers_Residential!S408+StdO_Customers_Small_Commercial!S408+StdO_Customers_Lighting!S408</f>
        <v>141296</v>
      </c>
      <c r="T408" s="11">
        <f>StdO_Customers_Residential!T408+StdO_Customers_Small_Commercial!T408+StdO_Customers_Lighting!T408</f>
        <v>144357</v>
      </c>
      <c r="U408" s="11">
        <f>StdO_Customers_Residential!U408+StdO_Customers_Small_Commercial!U408+StdO_Customers_Lighting!U408</f>
        <v>141440</v>
      </c>
      <c r="V408" s="11">
        <f>StdO_Customers_Residential!V408+StdO_Customers_Small_Commercial!V408+StdO_Customers_Lighting!V408</f>
        <v>133619</v>
      </c>
      <c r="W408" s="11">
        <f>StdO_Customers_Residential!W408+StdO_Customers_Small_Commercial!W408+StdO_Customers_Lighting!W408</f>
        <v>123562.00000000001</v>
      </c>
      <c r="X408" s="11">
        <f>StdO_Customers_Residential!X408+StdO_Customers_Small_Commercial!X408+StdO_Customers_Lighting!X408</f>
        <v>110306</v>
      </c>
      <c r="Y408" s="11">
        <f>StdO_Customers_Residential!Y408+StdO_Customers_Small_Commercial!Y408+StdO_Customers_Lighting!Y408</f>
        <v>111311.30457272979</v>
      </c>
      <c r="Z408" s="11">
        <f>StdO_Customers_Residential!Z408+StdO_Customers_Small_Commercial!Z408+StdO_Customers_Lighting!Z408</f>
        <v>0</v>
      </c>
      <c r="AA408" s="2">
        <f>IFERROR(INDEX('Holiday Schedule'!$D$3:$D$24,MATCH(Total_StdO_Customers!A408,'Holiday Schedule'!$C$3:$C$24,0)),0)</f>
        <v>0</v>
      </c>
      <c r="AB408" s="2">
        <f t="shared" si="48"/>
        <v>4</v>
      </c>
      <c r="AC408" s="2">
        <f t="shared" si="49"/>
        <v>1840622</v>
      </c>
      <c r="AD408" s="5">
        <f t="shared" si="50"/>
        <v>852950.30457272986</v>
      </c>
      <c r="AE408" s="5">
        <f t="shared" si="51"/>
        <v>2693572.3045727299</v>
      </c>
      <c r="AG408" s="2">
        <f t="shared" si="52"/>
        <v>2</v>
      </c>
      <c r="AH408" s="2">
        <f t="shared" si="53"/>
        <v>2026</v>
      </c>
      <c r="AJ408" s="5">
        <f t="shared" si="54"/>
        <v>144357</v>
      </c>
      <c r="AK408" s="2">
        <f t="shared" si="55"/>
        <v>19</v>
      </c>
    </row>
    <row r="409" spans="1:37">
      <c r="A409" s="4">
        <v>46058</v>
      </c>
      <c r="B409" s="11">
        <f>StdO_Customers_Residential!B409+StdO_Customers_Small_Commercial!B409+StdO_Customers_Lighting!B409</f>
        <v>98046</v>
      </c>
      <c r="C409" s="11">
        <f>StdO_Customers_Residential!C409+StdO_Customers_Small_Commercial!C409+StdO_Customers_Lighting!C409</f>
        <v>96830</v>
      </c>
      <c r="D409" s="11">
        <f>StdO_Customers_Residential!D409+StdO_Customers_Small_Commercial!D409+StdO_Customers_Lighting!D409</f>
        <v>97478</v>
      </c>
      <c r="E409" s="11">
        <f>StdO_Customers_Residential!E409+StdO_Customers_Small_Commercial!E409+StdO_Customers_Lighting!E409</f>
        <v>97470</v>
      </c>
      <c r="F409" s="11">
        <f>StdO_Customers_Residential!F409+StdO_Customers_Small_Commercial!F409+StdO_Customers_Lighting!F409</f>
        <v>102338</v>
      </c>
      <c r="G409" s="11">
        <f>StdO_Customers_Residential!G409+StdO_Customers_Small_Commercial!G409+StdO_Customers_Lighting!G409</f>
        <v>109630</v>
      </c>
      <c r="H409" s="11">
        <f>StdO_Customers_Residential!H409+StdO_Customers_Small_Commercial!H409+StdO_Customers_Lighting!H409</f>
        <v>131654</v>
      </c>
      <c r="I409" s="11">
        <f>StdO_Customers_Residential!I409+StdO_Customers_Small_Commercial!I409+StdO_Customers_Lighting!I409</f>
        <v>132003</v>
      </c>
      <c r="J409" s="11">
        <f>StdO_Customers_Residential!J409+StdO_Customers_Small_Commercial!J409+StdO_Customers_Lighting!J409</f>
        <v>123381.00000000003</v>
      </c>
      <c r="K409" s="11">
        <f>StdO_Customers_Residential!K409+StdO_Customers_Small_Commercial!K409+StdO_Customers_Lighting!K409</f>
        <v>105413</v>
      </c>
      <c r="L409" s="11">
        <f>StdO_Customers_Residential!L409+StdO_Customers_Small_Commercial!L409+StdO_Customers_Lighting!L409</f>
        <v>84283.000000000029</v>
      </c>
      <c r="M409" s="11">
        <f>StdO_Customers_Residential!M409+StdO_Customers_Small_Commercial!M409+StdO_Customers_Lighting!M409</f>
        <v>73879.999999999956</v>
      </c>
      <c r="N409" s="11">
        <f>StdO_Customers_Residential!N409+StdO_Customers_Small_Commercial!N409+StdO_Customers_Lighting!N409</f>
        <v>74641.000000000029</v>
      </c>
      <c r="O409" s="11">
        <f>StdO_Customers_Residential!O409+StdO_Customers_Small_Commercial!O409+StdO_Customers_Lighting!O409</f>
        <v>73276</v>
      </c>
      <c r="P409" s="11">
        <f>StdO_Customers_Residential!P409+StdO_Customers_Small_Commercial!P409+StdO_Customers_Lighting!P409</f>
        <v>76256</v>
      </c>
      <c r="Q409" s="11">
        <f>StdO_Customers_Residential!Q409+StdO_Customers_Small_Commercial!Q409+StdO_Customers_Lighting!Q409</f>
        <v>95747</v>
      </c>
      <c r="R409" s="11">
        <f>StdO_Customers_Residential!R409+StdO_Customers_Small_Commercial!R409+StdO_Customers_Lighting!R409</f>
        <v>122480.99999999999</v>
      </c>
      <c r="S409" s="11">
        <f>StdO_Customers_Residential!S409+StdO_Customers_Small_Commercial!S409+StdO_Customers_Lighting!S409</f>
        <v>141803</v>
      </c>
      <c r="T409" s="11">
        <f>StdO_Customers_Residential!T409+StdO_Customers_Small_Commercial!T409+StdO_Customers_Lighting!T409</f>
        <v>145702</v>
      </c>
      <c r="U409" s="11">
        <f>StdO_Customers_Residential!U409+StdO_Customers_Small_Commercial!U409+StdO_Customers_Lighting!U409</f>
        <v>144421</v>
      </c>
      <c r="V409" s="11">
        <f>StdO_Customers_Residential!V409+StdO_Customers_Small_Commercial!V409+StdO_Customers_Lighting!V409</f>
        <v>136733</v>
      </c>
      <c r="W409" s="11">
        <f>StdO_Customers_Residential!W409+StdO_Customers_Small_Commercial!W409+StdO_Customers_Lighting!W409</f>
        <v>128356.00000000001</v>
      </c>
      <c r="X409" s="11">
        <f>StdO_Customers_Residential!X409+StdO_Customers_Small_Commercial!X409+StdO_Customers_Lighting!X409</f>
        <v>115516</v>
      </c>
      <c r="Y409" s="11">
        <f>StdO_Customers_Residential!Y409+StdO_Customers_Small_Commercial!Y409+StdO_Customers_Lighting!Y409</f>
        <v>102862.41981047856</v>
      </c>
      <c r="Z409" s="11">
        <f>StdO_Customers_Residential!Z409+StdO_Customers_Small_Commercial!Z409+StdO_Customers_Lighting!Z409</f>
        <v>0</v>
      </c>
      <c r="AA409" s="2">
        <f>IFERROR(INDEX('Holiday Schedule'!$D$3:$D$24,MATCH(Total_StdO_Customers!A409,'Holiday Schedule'!$C$3:$C$24,0)),0)</f>
        <v>0</v>
      </c>
      <c r="AB409" s="2">
        <f t="shared" si="48"/>
        <v>5</v>
      </c>
      <c r="AC409" s="2">
        <f t="shared" si="49"/>
        <v>1773892</v>
      </c>
      <c r="AD409" s="5">
        <f t="shared" si="50"/>
        <v>836308.41981047858</v>
      </c>
      <c r="AE409" s="5">
        <f t="shared" si="51"/>
        <v>2610200.4198104786</v>
      </c>
      <c r="AG409" s="2">
        <f t="shared" si="52"/>
        <v>2</v>
      </c>
      <c r="AH409" s="2">
        <f t="shared" si="53"/>
        <v>2026</v>
      </c>
      <c r="AJ409" s="5">
        <f t="shared" si="54"/>
        <v>145702</v>
      </c>
      <c r="AK409" s="2">
        <f t="shared" si="55"/>
        <v>19</v>
      </c>
    </row>
    <row r="410" spans="1:37">
      <c r="A410" s="4">
        <v>46059</v>
      </c>
      <c r="B410" s="11">
        <f>StdO_Customers_Residential!B410+StdO_Customers_Small_Commercial!B410+StdO_Customers_Lighting!B410</f>
        <v>104575.00000000001</v>
      </c>
      <c r="C410" s="11">
        <f>StdO_Customers_Residential!C410+StdO_Customers_Small_Commercial!C410+StdO_Customers_Lighting!C410</f>
        <v>103702</v>
      </c>
      <c r="D410" s="11">
        <f>StdO_Customers_Residential!D410+StdO_Customers_Small_Commercial!D410+StdO_Customers_Lighting!D410</f>
        <v>103944</v>
      </c>
      <c r="E410" s="11">
        <f>StdO_Customers_Residential!E410+StdO_Customers_Small_Commercial!E410+StdO_Customers_Lighting!E410</f>
        <v>105168</v>
      </c>
      <c r="F410" s="11">
        <f>StdO_Customers_Residential!F410+StdO_Customers_Small_Commercial!F410+StdO_Customers_Lighting!F410</f>
        <v>110039</v>
      </c>
      <c r="G410" s="11">
        <f>StdO_Customers_Residential!G410+StdO_Customers_Small_Commercial!G410+StdO_Customers_Lighting!G410</f>
        <v>118178</v>
      </c>
      <c r="H410" s="11">
        <f>StdO_Customers_Residential!H410+StdO_Customers_Small_Commercial!H410+StdO_Customers_Lighting!H410</f>
        <v>138428.00000000003</v>
      </c>
      <c r="I410" s="11">
        <f>StdO_Customers_Residential!I410+StdO_Customers_Small_Commercial!I410+StdO_Customers_Lighting!I410</f>
        <v>134474</v>
      </c>
      <c r="J410" s="11">
        <f>StdO_Customers_Residential!J410+StdO_Customers_Small_Commercial!J410+StdO_Customers_Lighting!J410</f>
        <v>116965.00000000003</v>
      </c>
      <c r="K410" s="11">
        <f>StdO_Customers_Residential!K410+StdO_Customers_Small_Commercial!K410+StdO_Customers_Lighting!K410</f>
        <v>100551</v>
      </c>
      <c r="L410" s="11">
        <f>StdO_Customers_Residential!L410+StdO_Customers_Small_Commercial!L410+StdO_Customers_Lighting!L410</f>
        <v>87917.000000000029</v>
      </c>
      <c r="M410" s="11">
        <f>StdO_Customers_Residential!M410+StdO_Customers_Small_Commercial!M410+StdO_Customers_Lighting!M410</f>
        <v>77134.999999999956</v>
      </c>
      <c r="N410" s="11">
        <f>StdO_Customers_Residential!N410+StdO_Customers_Small_Commercial!N410+StdO_Customers_Lighting!N410</f>
        <v>72449.000000000029</v>
      </c>
      <c r="O410" s="11">
        <f>StdO_Customers_Residential!O410+StdO_Customers_Small_Commercial!O410+StdO_Customers_Lighting!O410</f>
        <v>76481</v>
      </c>
      <c r="P410" s="11">
        <f>StdO_Customers_Residential!P410+StdO_Customers_Small_Commercial!P410+StdO_Customers_Lighting!P410</f>
        <v>86360</v>
      </c>
      <c r="Q410" s="11">
        <f>StdO_Customers_Residential!Q410+StdO_Customers_Small_Commercial!Q410+StdO_Customers_Lighting!Q410</f>
        <v>107435</v>
      </c>
      <c r="R410" s="11">
        <f>StdO_Customers_Residential!R410+StdO_Customers_Small_Commercial!R410+StdO_Customers_Lighting!R410</f>
        <v>128484.00000000001</v>
      </c>
      <c r="S410" s="11">
        <f>StdO_Customers_Residential!S410+StdO_Customers_Small_Commercial!S410+StdO_Customers_Lighting!S410</f>
        <v>144429</v>
      </c>
      <c r="T410" s="11">
        <f>StdO_Customers_Residential!T410+StdO_Customers_Small_Commercial!T410+StdO_Customers_Lighting!T410</f>
        <v>147317</v>
      </c>
      <c r="U410" s="11">
        <f>StdO_Customers_Residential!U410+StdO_Customers_Small_Commercial!U410+StdO_Customers_Lighting!U410</f>
        <v>146052</v>
      </c>
      <c r="V410" s="11">
        <f>StdO_Customers_Residential!V410+StdO_Customers_Small_Commercial!V410+StdO_Customers_Lighting!V410</f>
        <v>139894.99999999997</v>
      </c>
      <c r="W410" s="11">
        <f>StdO_Customers_Residential!W410+StdO_Customers_Small_Commercial!W410+StdO_Customers_Lighting!W410</f>
        <v>131726</v>
      </c>
      <c r="X410" s="11">
        <f>StdO_Customers_Residential!X410+StdO_Customers_Small_Commercial!X410+StdO_Customers_Lighting!X410</f>
        <v>120428</v>
      </c>
      <c r="Y410" s="11">
        <f>StdO_Customers_Residential!Y410+StdO_Customers_Small_Commercial!Y410+StdO_Customers_Lighting!Y410</f>
        <v>108682.0229146238</v>
      </c>
      <c r="Z410" s="11">
        <f>StdO_Customers_Residential!Z410+StdO_Customers_Small_Commercial!Z410+StdO_Customers_Lighting!Z410</f>
        <v>0</v>
      </c>
      <c r="AA410" s="2">
        <f>IFERROR(INDEX('Holiday Schedule'!$D$3:$D$24,MATCH(Total_StdO_Customers!A410,'Holiday Schedule'!$C$3:$C$24,0)),0)</f>
        <v>0</v>
      </c>
      <c r="AB410" s="2">
        <f t="shared" si="48"/>
        <v>6</v>
      </c>
      <c r="AC410" s="2">
        <f t="shared" si="49"/>
        <v>1818098</v>
      </c>
      <c r="AD410" s="5">
        <f t="shared" si="50"/>
        <v>892716.02291462384</v>
      </c>
      <c r="AE410" s="5">
        <f t="shared" si="51"/>
        <v>2710814.0229146238</v>
      </c>
      <c r="AG410" s="2">
        <f t="shared" si="52"/>
        <v>2</v>
      </c>
      <c r="AH410" s="2">
        <f t="shared" si="53"/>
        <v>2026</v>
      </c>
      <c r="AJ410" s="5">
        <f t="shared" si="54"/>
        <v>147317</v>
      </c>
      <c r="AK410" s="2">
        <f t="shared" si="55"/>
        <v>19</v>
      </c>
    </row>
    <row r="411" spans="1:37">
      <c r="A411" s="4">
        <v>46060</v>
      </c>
      <c r="B411" s="11">
        <f>StdO_Customers_Residential!B411+StdO_Customers_Small_Commercial!B411+StdO_Customers_Lighting!B411</f>
        <v>107166.00000000001</v>
      </c>
      <c r="C411" s="11">
        <f>StdO_Customers_Residential!C411+StdO_Customers_Small_Commercial!C411+StdO_Customers_Lighting!C411</f>
        <v>104908</v>
      </c>
      <c r="D411" s="11">
        <f>StdO_Customers_Residential!D411+StdO_Customers_Small_Commercial!D411+StdO_Customers_Lighting!D411</f>
        <v>103939</v>
      </c>
      <c r="E411" s="11">
        <f>StdO_Customers_Residential!E411+StdO_Customers_Small_Commercial!E411+StdO_Customers_Lighting!E411</f>
        <v>102688</v>
      </c>
      <c r="F411" s="11">
        <f>StdO_Customers_Residential!F411+StdO_Customers_Small_Commercial!F411+StdO_Customers_Lighting!F411</f>
        <v>104957</v>
      </c>
      <c r="G411" s="11">
        <f>StdO_Customers_Residential!G411+StdO_Customers_Small_Commercial!G411+StdO_Customers_Lighting!G411</f>
        <v>108396</v>
      </c>
      <c r="H411" s="11">
        <f>StdO_Customers_Residential!H411+StdO_Customers_Small_Commercial!H411+StdO_Customers_Lighting!H411</f>
        <v>121638</v>
      </c>
      <c r="I411" s="11">
        <f>StdO_Customers_Residential!I411+StdO_Customers_Small_Commercial!I411+StdO_Customers_Lighting!I411</f>
        <v>122801</v>
      </c>
      <c r="J411" s="11">
        <f>StdO_Customers_Residential!J411+StdO_Customers_Small_Commercial!J411+StdO_Customers_Lighting!J411</f>
        <v>117142.00000000003</v>
      </c>
      <c r="K411" s="11">
        <f>StdO_Customers_Residential!K411+StdO_Customers_Small_Commercial!K411+StdO_Customers_Lighting!K411</f>
        <v>108982</v>
      </c>
      <c r="L411" s="11">
        <f>StdO_Customers_Residential!L411+StdO_Customers_Small_Commercial!L411+StdO_Customers_Lighting!L411</f>
        <v>98808.000000000029</v>
      </c>
      <c r="M411" s="11">
        <f>StdO_Customers_Residential!M411+StdO_Customers_Small_Commercial!M411+StdO_Customers_Lighting!M411</f>
        <v>87950.999999999942</v>
      </c>
      <c r="N411" s="11">
        <f>StdO_Customers_Residential!N411+StdO_Customers_Small_Commercial!N411+StdO_Customers_Lighting!N411</f>
        <v>84789.000000000029</v>
      </c>
      <c r="O411" s="11">
        <f>StdO_Customers_Residential!O411+StdO_Customers_Small_Commercial!O411+StdO_Customers_Lighting!O411</f>
        <v>90714</v>
      </c>
      <c r="P411" s="11">
        <f>StdO_Customers_Residential!P411+StdO_Customers_Small_Commercial!P411+StdO_Customers_Lighting!P411</f>
        <v>99205</v>
      </c>
      <c r="Q411" s="11">
        <f>StdO_Customers_Residential!Q411+StdO_Customers_Small_Commercial!Q411+StdO_Customers_Lighting!Q411</f>
        <v>111914.99999999999</v>
      </c>
      <c r="R411" s="11">
        <f>StdO_Customers_Residential!R411+StdO_Customers_Small_Commercial!R411+StdO_Customers_Lighting!R411</f>
        <v>126192</v>
      </c>
      <c r="S411" s="11">
        <f>StdO_Customers_Residential!S411+StdO_Customers_Small_Commercial!S411+StdO_Customers_Lighting!S411</f>
        <v>140423</v>
      </c>
      <c r="T411" s="11">
        <f>StdO_Customers_Residential!T411+StdO_Customers_Small_Commercial!T411+StdO_Customers_Lighting!T411</f>
        <v>141198</v>
      </c>
      <c r="U411" s="11">
        <f>StdO_Customers_Residential!U411+StdO_Customers_Small_Commercial!U411+StdO_Customers_Lighting!U411</f>
        <v>139548</v>
      </c>
      <c r="V411" s="11">
        <f>StdO_Customers_Residential!V411+StdO_Customers_Small_Commercial!V411+StdO_Customers_Lighting!V411</f>
        <v>130923</v>
      </c>
      <c r="W411" s="11">
        <f>StdO_Customers_Residential!W411+StdO_Customers_Small_Commercial!W411+StdO_Customers_Lighting!W411</f>
        <v>123244.99999999999</v>
      </c>
      <c r="X411" s="11">
        <f>StdO_Customers_Residential!X411+StdO_Customers_Small_Commercial!X411+StdO_Customers_Lighting!X411</f>
        <v>112000</v>
      </c>
      <c r="Y411" s="11">
        <f>StdO_Customers_Residential!Y411+StdO_Customers_Small_Commercial!Y411+StdO_Customers_Lighting!Y411</f>
        <v>110322.37937909226</v>
      </c>
      <c r="Z411" s="11">
        <f>StdO_Customers_Residential!Z411+StdO_Customers_Small_Commercial!Z411+StdO_Customers_Lighting!Z411</f>
        <v>0</v>
      </c>
      <c r="AA411" s="2">
        <f>IFERROR(INDEX('Holiday Schedule'!$D$3:$D$24,MATCH(Total_StdO_Customers!A411,'Holiday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2699850.3793790923</v>
      </c>
      <c r="AE411" s="5">
        <f t="shared" si="51"/>
        <v>2699850.3793790923</v>
      </c>
      <c r="AG411" s="2">
        <f t="shared" si="52"/>
        <v>2</v>
      </c>
      <c r="AH411" s="2">
        <f t="shared" si="53"/>
        <v>2026</v>
      </c>
      <c r="AJ411" s="5">
        <f t="shared" si="54"/>
        <v>141198</v>
      </c>
      <c r="AK411" s="2">
        <f t="shared" si="55"/>
        <v>19</v>
      </c>
    </row>
    <row r="412" spans="1:37">
      <c r="A412" s="4">
        <v>46061</v>
      </c>
      <c r="B412" s="11">
        <f>StdO_Customers_Residential!B412+StdO_Customers_Small_Commercial!B412+StdO_Customers_Lighting!B412</f>
        <v>100466.00000000001</v>
      </c>
      <c r="C412" s="11">
        <f>StdO_Customers_Residential!C412+StdO_Customers_Small_Commercial!C412+StdO_Customers_Lighting!C412</f>
        <v>99054</v>
      </c>
      <c r="D412" s="11">
        <f>StdO_Customers_Residential!D412+StdO_Customers_Small_Commercial!D412+StdO_Customers_Lighting!D412</f>
        <v>98740</v>
      </c>
      <c r="E412" s="11">
        <f>StdO_Customers_Residential!E412+StdO_Customers_Small_Commercial!E412+StdO_Customers_Lighting!E412</f>
        <v>99050</v>
      </c>
      <c r="F412" s="11">
        <f>StdO_Customers_Residential!F412+StdO_Customers_Small_Commercial!F412+StdO_Customers_Lighting!F412</f>
        <v>102052</v>
      </c>
      <c r="G412" s="11">
        <f>StdO_Customers_Residential!G412+StdO_Customers_Small_Commercial!G412+StdO_Customers_Lighting!G412</f>
        <v>104632</v>
      </c>
      <c r="H412" s="11">
        <f>StdO_Customers_Residential!H412+StdO_Customers_Small_Commercial!H412+StdO_Customers_Lighting!H412</f>
        <v>117092</v>
      </c>
      <c r="I412" s="11">
        <f>StdO_Customers_Residential!I412+StdO_Customers_Small_Commercial!I412+StdO_Customers_Lighting!I412</f>
        <v>115290</v>
      </c>
      <c r="J412" s="11">
        <f>StdO_Customers_Residential!J412+StdO_Customers_Small_Commercial!J412+StdO_Customers_Lighting!J412</f>
        <v>97167.000000000029</v>
      </c>
      <c r="K412" s="11">
        <f>StdO_Customers_Residential!K412+StdO_Customers_Small_Commercial!K412+StdO_Customers_Lighting!K412</f>
        <v>83384</v>
      </c>
      <c r="L412" s="11">
        <f>StdO_Customers_Residential!L412+StdO_Customers_Small_Commercial!L412+StdO_Customers_Lighting!L412</f>
        <v>74726.000000000015</v>
      </c>
      <c r="M412" s="11">
        <f>StdO_Customers_Residential!M412+StdO_Customers_Small_Commercial!M412+StdO_Customers_Lighting!M412</f>
        <v>74660.999999999956</v>
      </c>
      <c r="N412" s="11">
        <f>StdO_Customers_Residential!N412+StdO_Customers_Small_Commercial!N412+StdO_Customers_Lighting!N412</f>
        <v>73737.000000000029</v>
      </c>
      <c r="O412" s="11">
        <f>StdO_Customers_Residential!O412+StdO_Customers_Small_Commercial!O412+StdO_Customers_Lighting!O412</f>
        <v>72380</v>
      </c>
      <c r="P412" s="11">
        <f>StdO_Customers_Residential!P412+StdO_Customers_Small_Commercial!P412+StdO_Customers_Lighting!P412</f>
        <v>79396</v>
      </c>
      <c r="Q412" s="11">
        <f>StdO_Customers_Residential!Q412+StdO_Customers_Small_Commercial!Q412+StdO_Customers_Lighting!Q412</f>
        <v>106439</v>
      </c>
      <c r="R412" s="11">
        <f>StdO_Customers_Residential!R412+StdO_Customers_Small_Commercial!R412+StdO_Customers_Lighting!R412</f>
        <v>135119</v>
      </c>
      <c r="S412" s="11">
        <f>StdO_Customers_Residential!S412+StdO_Customers_Small_Commercial!S412+StdO_Customers_Lighting!S412</f>
        <v>154941</v>
      </c>
      <c r="T412" s="11">
        <f>StdO_Customers_Residential!T412+StdO_Customers_Small_Commercial!T412+StdO_Customers_Lighting!T412</f>
        <v>153400</v>
      </c>
      <c r="U412" s="11">
        <f>StdO_Customers_Residential!U412+StdO_Customers_Small_Commercial!U412+StdO_Customers_Lighting!U412</f>
        <v>147862</v>
      </c>
      <c r="V412" s="11">
        <f>StdO_Customers_Residential!V412+StdO_Customers_Small_Commercial!V412+StdO_Customers_Lighting!V412</f>
        <v>140090</v>
      </c>
      <c r="W412" s="11">
        <f>StdO_Customers_Residential!W412+StdO_Customers_Small_Commercial!W412+StdO_Customers_Lighting!W412</f>
        <v>132346</v>
      </c>
      <c r="X412" s="11">
        <f>StdO_Customers_Residential!X412+StdO_Customers_Small_Commercial!X412+StdO_Customers_Lighting!X412</f>
        <v>121345</v>
      </c>
      <c r="Y412" s="11">
        <f>StdO_Customers_Residential!Y412+StdO_Customers_Small_Commercial!Y412+StdO_Customers_Lighting!Y412</f>
        <v>105847.02201474983</v>
      </c>
      <c r="Z412" s="11">
        <f>StdO_Customers_Residential!Z412+StdO_Customers_Small_Commercial!Z412+StdO_Customers_Lighting!Z412</f>
        <v>0</v>
      </c>
      <c r="AA412" s="2">
        <f>IFERROR(INDEX('Holiday Schedule'!$D$3:$D$24,MATCH(Total_StdO_Customers!A412,'Holiday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2589216.0220147497</v>
      </c>
      <c r="AE412" s="5">
        <f t="shared" si="51"/>
        <v>2589216.0220147497</v>
      </c>
      <c r="AG412" s="2">
        <f t="shared" si="52"/>
        <v>2</v>
      </c>
      <c r="AH412" s="2">
        <f t="shared" si="53"/>
        <v>2026</v>
      </c>
      <c r="AJ412" s="5">
        <f t="shared" si="54"/>
        <v>154941</v>
      </c>
      <c r="AK412" s="2">
        <f t="shared" si="55"/>
        <v>18</v>
      </c>
    </row>
    <row r="413" spans="1:37">
      <c r="A413" s="4">
        <v>46062</v>
      </c>
      <c r="B413" s="11">
        <f>StdO_Customers_Residential!B413+StdO_Customers_Small_Commercial!B413+StdO_Customers_Lighting!B413</f>
        <v>107103.00000000001</v>
      </c>
      <c r="C413" s="11">
        <f>StdO_Customers_Residential!C413+StdO_Customers_Small_Commercial!C413+StdO_Customers_Lighting!C413</f>
        <v>104587</v>
      </c>
      <c r="D413" s="11">
        <f>StdO_Customers_Residential!D413+StdO_Customers_Small_Commercial!D413+StdO_Customers_Lighting!D413</f>
        <v>103579</v>
      </c>
      <c r="E413" s="11">
        <f>StdO_Customers_Residential!E413+StdO_Customers_Small_Commercial!E413+StdO_Customers_Lighting!E413</f>
        <v>103506</v>
      </c>
      <c r="F413" s="11">
        <f>StdO_Customers_Residential!F413+StdO_Customers_Small_Commercial!F413+StdO_Customers_Lighting!F413</f>
        <v>107630</v>
      </c>
      <c r="G413" s="11">
        <f>StdO_Customers_Residential!G413+StdO_Customers_Small_Commercial!G413+StdO_Customers_Lighting!G413</f>
        <v>115902</v>
      </c>
      <c r="H413" s="11">
        <f>StdO_Customers_Residential!H413+StdO_Customers_Small_Commercial!H413+StdO_Customers_Lighting!H413</f>
        <v>135630</v>
      </c>
      <c r="I413" s="11">
        <f>StdO_Customers_Residential!I413+StdO_Customers_Small_Commercial!I413+StdO_Customers_Lighting!I413</f>
        <v>130378.99999999999</v>
      </c>
      <c r="J413" s="11">
        <f>StdO_Customers_Residential!J413+StdO_Customers_Small_Commercial!J413+StdO_Customers_Lighting!J413</f>
        <v>102942.00000000001</v>
      </c>
      <c r="K413" s="11">
        <f>StdO_Customers_Residential!K413+StdO_Customers_Small_Commercial!K413+StdO_Customers_Lighting!K413</f>
        <v>81695</v>
      </c>
      <c r="L413" s="11">
        <f>StdO_Customers_Residential!L413+StdO_Customers_Small_Commercial!L413+StdO_Customers_Lighting!L413</f>
        <v>73928.000000000015</v>
      </c>
      <c r="M413" s="11">
        <f>StdO_Customers_Residential!M413+StdO_Customers_Small_Commercial!M413+StdO_Customers_Lighting!M413</f>
        <v>68488.999999999956</v>
      </c>
      <c r="N413" s="11">
        <f>StdO_Customers_Residential!N413+StdO_Customers_Small_Commercial!N413+StdO_Customers_Lighting!N413</f>
        <v>67087.000000000015</v>
      </c>
      <c r="O413" s="11">
        <f>StdO_Customers_Residential!O413+StdO_Customers_Small_Commercial!O413+StdO_Customers_Lighting!O413</f>
        <v>65288</v>
      </c>
      <c r="P413" s="11">
        <f>StdO_Customers_Residential!P413+StdO_Customers_Small_Commercial!P413+StdO_Customers_Lighting!P413</f>
        <v>71205.000000000015</v>
      </c>
      <c r="Q413" s="11">
        <f>StdO_Customers_Residential!Q413+StdO_Customers_Small_Commercial!Q413+StdO_Customers_Lighting!Q413</f>
        <v>95935.999999999985</v>
      </c>
      <c r="R413" s="11">
        <f>StdO_Customers_Residential!R413+StdO_Customers_Small_Commercial!R413+StdO_Customers_Lighting!R413</f>
        <v>125236.00000000001</v>
      </c>
      <c r="S413" s="11">
        <f>StdO_Customers_Residential!S413+StdO_Customers_Small_Commercial!S413+StdO_Customers_Lighting!S413</f>
        <v>146354</v>
      </c>
      <c r="T413" s="11">
        <f>StdO_Customers_Residential!T413+StdO_Customers_Small_Commercial!T413+StdO_Customers_Lighting!T413</f>
        <v>147751</v>
      </c>
      <c r="U413" s="11">
        <f>StdO_Customers_Residential!U413+StdO_Customers_Small_Commercial!U413+StdO_Customers_Lighting!U413</f>
        <v>146077</v>
      </c>
      <c r="V413" s="11">
        <f>StdO_Customers_Residential!V413+StdO_Customers_Small_Commercial!V413+StdO_Customers_Lighting!V413</f>
        <v>137440</v>
      </c>
      <c r="W413" s="11">
        <f>StdO_Customers_Residential!W413+StdO_Customers_Small_Commercial!W413+StdO_Customers_Lighting!W413</f>
        <v>126546</v>
      </c>
      <c r="X413" s="11">
        <f>StdO_Customers_Residential!X413+StdO_Customers_Small_Commercial!X413+StdO_Customers_Lighting!X413</f>
        <v>112507</v>
      </c>
      <c r="Y413" s="11">
        <f>StdO_Customers_Residential!Y413+StdO_Customers_Small_Commercial!Y413+StdO_Customers_Lighting!Y413</f>
        <v>102438.19096237431</v>
      </c>
      <c r="Z413" s="11">
        <f>StdO_Customers_Residential!Z413+StdO_Customers_Small_Commercial!Z413+StdO_Customers_Lighting!Z413</f>
        <v>0</v>
      </c>
      <c r="AA413" s="2">
        <f>IFERROR(INDEX('Holiday Schedule'!$D$3:$D$24,MATCH(Total_StdO_Customers!A413,'Holiday Schedule'!$C$3:$C$24,0)),0)</f>
        <v>0</v>
      </c>
      <c r="AB413" s="2">
        <f t="shared" si="48"/>
        <v>2</v>
      </c>
      <c r="AC413" s="2">
        <f t="shared" si="49"/>
        <v>1698860</v>
      </c>
      <c r="AD413" s="5">
        <f t="shared" si="50"/>
        <v>880375.19096237421</v>
      </c>
      <c r="AE413" s="5">
        <f t="shared" si="51"/>
        <v>2579235.1909623742</v>
      </c>
      <c r="AG413" s="2">
        <f t="shared" si="52"/>
        <v>2</v>
      </c>
      <c r="AH413" s="2">
        <f t="shared" si="53"/>
        <v>2026</v>
      </c>
      <c r="AJ413" s="5">
        <f t="shared" si="54"/>
        <v>147751</v>
      </c>
      <c r="AK413" s="2">
        <f t="shared" si="55"/>
        <v>19</v>
      </c>
    </row>
    <row r="414" spans="1:37">
      <c r="A414" s="4">
        <v>46063</v>
      </c>
      <c r="B414" s="11">
        <f>StdO_Customers_Residential!B414+StdO_Customers_Small_Commercial!B414+StdO_Customers_Lighting!B414</f>
        <v>100051</v>
      </c>
      <c r="C414" s="11">
        <f>StdO_Customers_Residential!C414+StdO_Customers_Small_Commercial!C414+StdO_Customers_Lighting!C414</f>
        <v>99222</v>
      </c>
      <c r="D414" s="11">
        <f>StdO_Customers_Residential!D414+StdO_Customers_Small_Commercial!D414+StdO_Customers_Lighting!D414</f>
        <v>98922</v>
      </c>
      <c r="E414" s="11">
        <f>StdO_Customers_Residential!E414+StdO_Customers_Small_Commercial!E414+StdO_Customers_Lighting!E414</f>
        <v>99073</v>
      </c>
      <c r="F414" s="11">
        <f>StdO_Customers_Residential!F414+StdO_Customers_Small_Commercial!F414+StdO_Customers_Lighting!F414</f>
        <v>103712</v>
      </c>
      <c r="G414" s="11">
        <f>StdO_Customers_Residential!G414+StdO_Customers_Small_Commercial!G414+StdO_Customers_Lighting!G414</f>
        <v>112731.00000000001</v>
      </c>
      <c r="H414" s="11">
        <f>StdO_Customers_Residential!H414+StdO_Customers_Small_Commercial!H414+StdO_Customers_Lighting!H414</f>
        <v>132177</v>
      </c>
      <c r="I414" s="11">
        <f>StdO_Customers_Residential!I414+StdO_Customers_Small_Commercial!I414+StdO_Customers_Lighting!I414</f>
        <v>125119</v>
      </c>
      <c r="J414" s="11">
        <f>StdO_Customers_Residential!J414+StdO_Customers_Small_Commercial!J414+StdO_Customers_Lighting!J414</f>
        <v>96072.000000000015</v>
      </c>
      <c r="K414" s="11">
        <f>StdO_Customers_Residential!K414+StdO_Customers_Small_Commercial!K414+StdO_Customers_Lighting!K414</f>
        <v>73135.000000000102</v>
      </c>
      <c r="L414" s="11">
        <f>StdO_Customers_Residential!L414+StdO_Customers_Small_Commercial!L414+StdO_Customers_Lighting!L414</f>
        <v>64428.000000000015</v>
      </c>
      <c r="M414" s="11">
        <f>StdO_Customers_Residential!M414+StdO_Customers_Small_Commercial!M414+StdO_Customers_Lighting!M414</f>
        <v>61074.999999999964</v>
      </c>
      <c r="N414" s="11">
        <f>StdO_Customers_Residential!N414+StdO_Customers_Small_Commercial!N414+StdO_Customers_Lighting!N414</f>
        <v>55948.000000000022</v>
      </c>
      <c r="O414" s="11">
        <f>StdO_Customers_Residential!O414+StdO_Customers_Small_Commercial!O414+StdO_Customers_Lighting!O414</f>
        <v>54905.999999999993</v>
      </c>
      <c r="P414" s="11">
        <f>StdO_Customers_Residential!P414+StdO_Customers_Small_Commercial!P414+StdO_Customers_Lighting!P414</f>
        <v>61059</v>
      </c>
      <c r="Q414" s="11">
        <f>StdO_Customers_Residential!Q414+StdO_Customers_Small_Commercial!Q414+StdO_Customers_Lighting!Q414</f>
        <v>88469.999999999985</v>
      </c>
      <c r="R414" s="11">
        <f>StdO_Customers_Residential!R414+StdO_Customers_Small_Commercial!R414+StdO_Customers_Lighting!R414</f>
        <v>119062</v>
      </c>
      <c r="S414" s="11">
        <f>StdO_Customers_Residential!S414+StdO_Customers_Small_Commercial!S414+StdO_Customers_Lighting!S414</f>
        <v>137005.00000000003</v>
      </c>
      <c r="T414" s="11">
        <f>StdO_Customers_Residential!T414+StdO_Customers_Small_Commercial!T414+StdO_Customers_Lighting!T414</f>
        <v>139967</v>
      </c>
      <c r="U414" s="11">
        <f>StdO_Customers_Residential!U414+StdO_Customers_Small_Commercial!U414+StdO_Customers_Lighting!U414</f>
        <v>137740</v>
      </c>
      <c r="V414" s="11">
        <f>StdO_Customers_Residential!V414+StdO_Customers_Small_Commercial!V414+StdO_Customers_Lighting!V414</f>
        <v>129401.99999999999</v>
      </c>
      <c r="W414" s="11">
        <f>StdO_Customers_Residential!W414+StdO_Customers_Small_Commercial!W414+StdO_Customers_Lighting!W414</f>
        <v>118198</v>
      </c>
      <c r="X414" s="11">
        <f>StdO_Customers_Residential!X414+StdO_Customers_Small_Commercial!X414+StdO_Customers_Lighting!X414</f>
        <v>104358</v>
      </c>
      <c r="Y414" s="11">
        <f>StdO_Customers_Residential!Y414+StdO_Customers_Small_Commercial!Y414+StdO_Customers_Lighting!Y414</f>
        <v>106099.63407356662</v>
      </c>
      <c r="Z414" s="11">
        <f>StdO_Customers_Residential!Z414+StdO_Customers_Small_Commercial!Z414+StdO_Customers_Lighting!Z414</f>
        <v>0</v>
      </c>
      <c r="AA414" s="2">
        <f>IFERROR(INDEX('Holiday Schedule'!$D$3:$D$24,MATCH(Total_StdO_Customers!A414,'Holiday Schedule'!$C$3:$C$24,0)),0)</f>
        <v>0</v>
      </c>
      <c r="AB414" s="2">
        <f t="shared" si="48"/>
        <v>3</v>
      </c>
      <c r="AC414" s="2">
        <f t="shared" si="49"/>
        <v>1565944</v>
      </c>
      <c r="AD414" s="5">
        <f t="shared" si="50"/>
        <v>851987.63407356665</v>
      </c>
      <c r="AE414" s="5">
        <f t="shared" si="51"/>
        <v>2417931.6340735666</v>
      </c>
      <c r="AG414" s="2">
        <f t="shared" si="52"/>
        <v>2</v>
      </c>
      <c r="AH414" s="2">
        <f t="shared" si="53"/>
        <v>2026</v>
      </c>
      <c r="AJ414" s="5">
        <f t="shared" si="54"/>
        <v>139967</v>
      </c>
      <c r="AK414" s="2">
        <f t="shared" si="55"/>
        <v>19</v>
      </c>
    </row>
    <row r="415" spans="1:37">
      <c r="A415" s="4">
        <v>46064</v>
      </c>
      <c r="B415" s="11">
        <f>StdO_Customers_Residential!B415+StdO_Customers_Small_Commercial!B415+StdO_Customers_Lighting!B415</f>
        <v>91035</v>
      </c>
      <c r="C415" s="11">
        <f>StdO_Customers_Residential!C415+StdO_Customers_Small_Commercial!C415+StdO_Customers_Lighting!C415</f>
        <v>89699</v>
      </c>
      <c r="D415" s="11">
        <f>StdO_Customers_Residential!D415+StdO_Customers_Small_Commercial!D415+StdO_Customers_Lighting!D415</f>
        <v>88324</v>
      </c>
      <c r="E415" s="11">
        <f>StdO_Customers_Residential!E415+StdO_Customers_Small_Commercial!E415+StdO_Customers_Lighting!E415</f>
        <v>88094</v>
      </c>
      <c r="F415" s="11">
        <f>StdO_Customers_Residential!F415+StdO_Customers_Small_Commercial!F415+StdO_Customers_Lighting!F415</f>
        <v>91004</v>
      </c>
      <c r="G415" s="11">
        <f>StdO_Customers_Residential!G415+StdO_Customers_Small_Commercial!G415+StdO_Customers_Lighting!G415</f>
        <v>95878</v>
      </c>
      <c r="H415" s="11">
        <f>StdO_Customers_Residential!H415+StdO_Customers_Small_Commercial!H415+StdO_Customers_Lighting!H415</f>
        <v>113271</v>
      </c>
      <c r="I415" s="11">
        <f>StdO_Customers_Residential!I415+StdO_Customers_Small_Commercial!I415+StdO_Customers_Lighting!I415</f>
        <v>118085</v>
      </c>
      <c r="J415" s="11">
        <f>StdO_Customers_Residential!J415+StdO_Customers_Small_Commercial!J415+StdO_Customers_Lighting!J415</f>
        <v>117204.00000000003</v>
      </c>
      <c r="K415" s="11">
        <f>StdO_Customers_Residential!K415+StdO_Customers_Small_Commercial!K415+StdO_Customers_Lighting!K415</f>
        <v>115014</v>
      </c>
      <c r="L415" s="11">
        <f>StdO_Customers_Residential!L415+StdO_Customers_Small_Commercial!L415+StdO_Customers_Lighting!L415</f>
        <v>112137.00000000003</v>
      </c>
      <c r="M415" s="11">
        <f>StdO_Customers_Residential!M415+StdO_Customers_Small_Commercial!M415+StdO_Customers_Lighting!M415</f>
        <v>106291.99999999994</v>
      </c>
      <c r="N415" s="11">
        <f>StdO_Customers_Residential!N415+StdO_Customers_Small_Commercial!N415+StdO_Customers_Lighting!N415</f>
        <v>100594.00000000003</v>
      </c>
      <c r="O415" s="11">
        <f>StdO_Customers_Residential!O415+StdO_Customers_Small_Commercial!O415+StdO_Customers_Lighting!O415</f>
        <v>97386</v>
      </c>
      <c r="P415" s="11">
        <f>StdO_Customers_Residential!P415+StdO_Customers_Small_Commercial!P415+StdO_Customers_Lighting!P415</f>
        <v>101808</v>
      </c>
      <c r="Q415" s="11">
        <f>StdO_Customers_Residential!Q415+StdO_Customers_Small_Commercial!Q415+StdO_Customers_Lighting!Q415</f>
        <v>109988</v>
      </c>
      <c r="R415" s="11">
        <f>StdO_Customers_Residential!R415+StdO_Customers_Small_Commercial!R415+StdO_Customers_Lighting!R415</f>
        <v>122633</v>
      </c>
      <c r="S415" s="11">
        <f>StdO_Customers_Residential!S415+StdO_Customers_Small_Commercial!S415+StdO_Customers_Lighting!S415</f>
        <v>136615</v>
      </c>
      <c r="T415" s="11">
        <f>StdO_Customers_Residential!T415+StdO_Customers_Small_Commercial!T415+StdO_Customers_Lighting!T415</f>
        <v>137788</v>
      </c>
      <c r="U415" s="11">
        <f>StdO_Customers_Residential!U415+StdO_Customers_Small_Commercial!U415+StdO_Customers_Lighting!U415</f>
        <v>136926</v>
      </c>
      <c r="V415" s="11">
        <f>StdO_Customers_Residential!V415+StdO_Customers_Small_Commercial!V415+StdO_Customers_Lighting!V415</f>
        <v>126742</v>
      </c>
      <c r="W415" s="11">
        <f>StdO_Customers_Residential!W415+StdO_Customers_Small_Commercial!W415+StdO_Customers_Lighting!W415</f>
        <v>117240</v>
      </c>
      <c r="X415" s="11">
        <f>StdO_Customers_Residential!X415+StdO_Customers_Small_Commercial!X415+StdO_Customers_Lighting!X415</f>
        <v>103790</v>
      </c>
      <c r="Y415" s="11">
        <f>StdO_Customers_Residential!Y415+StdO_Customers_Small_Commercial!Y415+StdO_Customers_Lighting!Y415</f>
        <v>108621.30316291617</v>
      </c>
      <c r="Z415" s="11">
        <f>StdO_Customers_Residential!Z415+StdO_Customers_Small_Commercial!Z415+StdO_Customers_Lighting!Z415</f>
        <v>0</v>
      </c>
      <c r="AA415" s="2">
        <f>IFERROR(INDEX('Holiday Schedule'!$D$3:$D$24,MATCH(Total_StdO_Customers!A415,'Holiday Schedule'!$C$3:$C$24,0)),0)</f>
        <v>0</v>
      </c>
      <c r="AB415" s="2">
        <f t="shared" si="48"/>
        <v>4</v>
      </c>
      <c r="AC415" s="2">
        <f t="shared" si="49"/>
        <v>1860242</v>
      </c>
      <c r="AD415" s="5">
        <f t="shared" si="50"/>
        <v>765926.3031629161</v>
      </c>
      <c r="AE415" s="5">
        <f t="shared" si="51"/>
        <v>2626168.3031629161</v>
      </c>
      <c r="AG415" s="2">
        <f t="shared" si="52"/>
        <v>2</v>
      </c>
      <c r="AH415" s="2">
        <f t="shared" si="53"/>
        <v>2026</v>
      </c>
      <c r="AJ415" s="5">
        <f t="shared" si="54"/>
        <v>137788</v>
      </c>
      <c r="AK415" s="2">
        <f t="shared" si="55"/>
        <v>19</v>
      </c>
    </row>
    <row r="416" spans="1:37">
      <c r="A416" s="4">
        <v>46065</v>
      </c>
      <c r="B416" s="11">
        <f>StdO_Customers_Residential!B416+StdO_Customers_Small_Commercial!B416+StdO_Customers_Lighting!B416</f>
        <v>89582</v>
      </c>
      <c r="C416" s="11">
        <f>StdO_Customers_Residential!C416+StdO_Customers_Small_Commercial!C416+StdO_Customers_Lighting!C416</f>
        <v>87494</v>
      </c>
      <c r="D416" s="11">
        <f>StdO_Customers_Residential!D416+StdO_Customers_Small_Commercial!D416+StdO_Customers_Lighting!D416</f>
        <v>87077</v>
      </c>
      <c r="E416" s="11">
        <f>StdO_Customers_Residential!E416+StdO_Customers_Small_Commercial!E416+StdO_Customers_Lighting!E416</f>
        <v>86542.000000000015</v>
      </c>
      <c r="F416" s="11">
        <f>StdO_Customers_Residential!F416+StdO_Customers_Small_Commercial!F416+StdO_Customers_Lighting!F416</f>
        <v>90072</v>
      </c>
      <c r="G416" s="11">
        <f>StdO_Customers_Residential!G416+StdO_Customers_Small_Commercial!G416+StdO_Customers_Lighting!G416</f>
        <v>97536</v>
      </c>
      <c r="H416" s="11">
        <f>StdO_Customers_Residential!H416+StdO_Customers_Small_Commercial!H416+StdO_Customers_Lighting!H416</f>
        <v>114793</v>
      </c>
      <c r="I416" s="11">
        <f>StdO_Customers_Residential!I416+StdO_Customers_Small_Commercial!I416+StdO_Customers_Lighting!I416</f>
        <v>116479</v>
      </c>
      <c r="J416" s="11">
        <f>StdO_Customers_Residential!J416+StdO_Customers_Small_Commercial!J416+StdO_Customers_Lighting!J416</f>
        <v>101536.00000000001</v>
      </c>
      <c r="K416" s="11">
        <f>StdO_Customers_Residential!K416+StdO_Customers_Small_Commercial!K416+StdO_Customers_Lighting!K416</f>
        <v>88417</v>
      </c>
      <c r="L416" s="11">
        <f>StdO_Customers_Residential!L416+StdO_Customers_Small_Commercial!L416+StdO_Customers_Lighting!L416</f>
        <v>83140.000000000029</v>
      </c>
      <c r="M416" s="11">
        <f>StdO_Customers_Residential!M416+StdO_Customers_Small_Commercial!M416+StdO_Customers_Lighting!M416</f>
        <v>85413.999999999956</v>
      </c>
      <c r="N416" s="11">
        <f>StdO_Customers_Residential!N416+StdO_Customers_Small_Commercial!N416+StdO_Customers_Lighting!N416</f>
        <v>88114.000000000029</v>
      </c>
      <c r="O416" s="11">
        <f>StdO_Customers_Residential!O416+StdO_Customers_Small_Commercial!O416+StdO_Customers_Lighting!O416</f>
        <v>87940.999999999985</v>
      </c>
      <c r="P416" s="11">
        <f>StdO_Customers_Residential!P416+StdO_Customers_Small_Commercial!P416+StdO_Customers_Lighting!P416</f>
        <v>87601.000000000015</v>
      </c>
      <c r="Q416" s="11">
        <f>StdO_Customers_Residential!Q416+StdO_Customers_Small_Commercial!Q416+StdO_Customers_Lighting!Q416</f>
        <v>98631</v>
      </c>
      <c r="R416" s="11">
        <f>StdO_Customers_Residential!R416+StdO_Customers_Small_Commercial!R416+StdO_Customers_Lighting!R416</f>
        <v>117146</v>
      </c>
      <c r="S416" s="11">
        <f>StdO_Customers_Residential!S416+StdO_Customers_Small_Commercial!S416+StdO_Customers_Lighting!S416</f>
        <v>134788</v>
      </c>
      <c r="T416" s="11">
        <f>StdO_Customers_Residential!T416+StdO_Customers_Small_Commercial!T416+StdO_Customers_Lighting!T416</f>
        <v>138150</v>
      </c>
      <c r="U416" s="11">
        <f>StdO_Customers_Residential!U416+StdO_Customers_Small_Commercial!U416+StdO_Customers_Lighting!U416</f>
        <v>136823</v>
      </c>
      <c r="V416" s="11">
        <f>StdO_Customers_Residential!V416+StdO_Customers_Small_Commercial!V416+StdO_Customers_Lighting!V416</f>
        <v>130198.00000000001</v>
      </c>
      <c r="W416" s="11">
        <f>StdO_Customers_Residential!W416+StdO_Customers_Small_Commercial!W416+StdO_Customers_Lighting!W416</f>
        <v>120232</v>
      </c>
      <c r="X416" s="11">
        <f>StdO_Customers_Residential!X416+StdO_Customers_Small_Commercial!X416+StdO_Customers_Lighting!X416</f>
        <v>107976</v>
      </c>
      <c r="Y416" s="11">
        <f>StdO_Customers_Residential!Y416+StdO_Customers_Small_Commercial!Y416+StdO_Customers_Lighting!Y416</f>
        <v>104304.34835206172</v>
      </c>
      <c r="Z416" s="11">
        <f>StdO_Customers_Residential!Z416+StdO_Customers_Small_Commercial!Z416+StdO_Customers_Lighting!Z416</f>
        <v>0</v>
      </c>
      <c r="AA416" s="2">
        <f>IFERROR(INDEX('Holiday Schedule'!$D$3:$D$24,MATCH(Total_StdO_Customers!A416,'Holiday Schedule'!$C$3:$C$24,0)),0)</f>
        <v>0</v>
      </c>
      <c r="AB416" s="2">
        <f t="shared" si="48"/>
        <v>5</v>
      </c>
      <c r="AC416" s="2">
        <f t="shared" si="49"/>
        <v>1722586</v>
      </c>
      <c r="AD416" s="5">
        <f t="shared" si="50"/>
        <v>757400.34835206158</v>
      </c>
      <c r="AE416" s="5">
        <f t="shared" si="51"/>
        <v>2479986.3483520616</v>
      </c>
      <c r="AG416" s="2">
        <f t="shared" si="52"/>
        <v>2</v>
      </c>
      <c r="AH416" s="2">
        <f t="shared" si="53"/>
        <v>2026</v>
      </c>
      <c r="AJ416" s="5">
        <f t="shared" si="54"/>
        <v>138150</v>
      </c>
      <c r="AK416" s="2">
        <f t="shared" si="55"/>
        <v>19</v>
      </c>
    </row>
    <row r="417" spans="1:37">
      <c r="A417" s="4">
        <v>46066</v>
      </c>
      <c r="B417" s="11">
        <f>StdO_Customers_Residential!B417+StdO_Customers_Small_Commercial!B417+StdO_Customers_Lighting!B417</f>
        <v>94147</v>
      </c>
      <c r="C417" s="11">
        <f>StdO_Customers_Residential!C417+StdO_Customers_Small_Commercial!C417+StdO_Customers_Lighting!C417</f>
        <v>93342</v>
      </c>
      <c r="D417" s="11">
        <f>StdO_Customers_Residential!D417+StdO_Customers_Small_Commercial!D417+StdO_Customers_Lighting!D417</f>
        <v>92519</v>
      </c>
      <c r="E417" s="11">
        <f>StdO_Customers_Residential!E417+StdO_Customers_Small_Commercial!E417+StdO_Customers_Lighting!E417</f>
        <v>93440</v>
      </c>
      <c r="F417" s="11">
        <f>StdO_Customers_Residential!F417+StdO_Customers_Small_Commercial!F417+StdO_Customers_Lighting!F417</f>
        <v>98029</v>
      </c>
      <c r="G417" s="11">
        <f>StdO_Customers_Residential!G417+StdO_Customers_Small_Commercial!G417+StdO_Customers_Lighting!G417</f>
        <v>104499</v>
      </c>
      <c r="H417" s="11">
        <f>StdO_Customers_Residential!H417+StdO_Customers_Small_Commercial!H417+StdO_Customers_Lighting!H417</f>
        <v>124180</v>
      </c>
      <c r="I417" s="11">
        <f>StdO_Customers_Residential!I417+StdO_Customers_Small_Commercial!I417+StdO_Customers_Lighting!I417</f>
        <v>116875</v>
      </c>
      <c r="J417" s="11">
        <f>StdO_Customers_Residential!J417+StdO_Customers_Small_Commercial!J417+StdO_Customers_Lighting!J417</f>
        <v>91162.000000000029</v>
      </c>
      <c r="K417" s="11">
        <f>StdO_Customers_Residential!K417+StdO_Customers_Small_Commercial!K417+StdO_Customers_Lighting!K417</f>
        <v>72682.000000000102</v>
      </c>
      <c r="L417" s="11">
        <f>StdO_Customers_Residential!L417+StdO_Customers_Small_Commercial!L417+StdO_Customers_Lighting!L417</f>
        <v>65704.000000000015</v>
      </c>
      <c r="M417" s="11">
        <f>StdO_Customers_Residential!M417+StdO_Customers_Small_Commercial!M417+StdO_Customers_Lighting!M417</f>
        <v>60081.999999999956</v>
      </c>
      <c r="N417" s="11">
        <f>StdO_Customers_Residential!N417+StdO_Customers_Small_Commercial!N417+StdO_Customers_Lighting!N417</f>
        <v>56670.000000000022</v>
      </c>
      <c r="O417" s="11">
        <f>StdO_Customers_Residential!O417+StdO_Customers_Small_Commercial!O417+StdO_Customers_Lighting!O417</f>
        <v>56196.999999999993</v>
      </c>
      <c r="P417" s="11">
        <f>StdO_Customers_Residential!P417+StdO_Customers_Small_Commercial!P417+StdO_Customers_Lighting!P417</f>
        <v>61103.000000000007</v>
      </c>
      <c r="Q417" s="11">
        <f>StdO_Customers_Residential!Q417+StdO_Customers_Small_Commercial!Q417+StdO_Customers_Lighting!Q417</f>
        <v>84363</v>
      </c>
      <c r="R417" s="11">
        <f>StdO_Customers_Residential!R417+StdO_Customers_Small_Commercial!R417+StdO_Customers_Lighting!R417</f>
        <v>112310</v>
      </c>
      <c r="S417" s="11">
        <f>StdO_Customers_Residential!S417+StdO_Customers_Small_Commercial!S417+StdO_Customers_Lighting!S417</f>
        <v>130922.00000000001</v>
      </c>
      <c r="T417" s="11">
        <f>StdO_Customers_Residential!T417+StdO_Customers_Small_Commercial!T417+StdO_Customers_Lighting!T417</f>
        <v>133693</v>
      </c>
      <c r="U417" s="11">
        <f>StdO_Customers_Residential!U417+StdO_Customers_Small_Commercial!U417+StdO_Customers_Lighting!U417</f>
        <v>132322</v>
      </c>
      <c r="V417" s="11">
        <f>StdO_Customers_Residential!V417+StdO_Customers_Small_Commercial!V417+StdO_Customers_Lighting!V417</f>
        <v>126259.99999999999</v>
      </c>
      <c r="W417" s="11">
        <f>StdO_Customers_Residential!W417+StdO_Customers_Small_Commercial!W417+StdO_Customers_Lighting!W417</f>
        <v>119101</v>
      </c>
      <c r="X417" s="11">
        <f>StdO_Customers_Residential!X417+StdO_Customers_Small_Commercial!X417+StdO_Customers_Lighting!X417</f>
        <v>108207</v>
      </c>
      <c r="Y417" s="11">
        <f>StdO_Customers_Residential!Y417+StdO_Customers_Small_Commercial!Y417+StdO_Customers_Lighting!Y417</f>
        <v>96896.051059952646</v>
      </c>
      <c r="Z417" s="11">
        <f>StdO_Customers_Residential!Z417+StdO_Customers_Small_Commercial!Z417+StdO_Customers_Lighting!Z417</f>
        <v>0</v>
      </c>
      <c r="AA417" s="2">
        <f>IFERROR(INDEX('Holiday Schedule'!$D$3:$D$24,MATCH(Total_StdO_Customers!A417,'Holiday Schedule'!$C$3:$C$24,0)),0)</f>
        <v>0</v>
      </c>
      <c r="AB417" s="2">
        <f t="shared" si="48"/>
        <v>6</v>
      </c>
      <c r="AC417" s="2">
        <f t="shared" si="49"/>
        <v>1527653</v>
      </c>
      <c r="AD417" s="5">
        <f t="shared" si="50"/>
        <v>797052.05105995247</v>
      </c>
      <c r="AE417" s="5">
        <f t="shared" si="51"/>
        <v>2324705.0510599525</v>
      </c>
      <c r="AG417" s="2">
        <f t="shared" si="52"/>
        <v>2</v>
      </c>
      <c r="AH417" s="2">
        <f t="shared" si="53"/>
        <v>2026</v>
      </c>
      <c r="AJ417" s="5">
        <f t="shared" si="54"/>
        <v>133693</v>
      </c>
      <c r="AK417" s="2">
        <f t="shared" si="55"/>
        <v>19</v>
      </c>
    </row>
    <row r="418" spans="1:37">
      <c r="A418" s="4">
        <v>46067</v>
      </c>
      <c r="B418" s="11">
        <f>StdO_Customers_Residential!B418+StdO_Customers_Small_Commercial!B418+StdO_Customers_Lighting!B418</f>
        <v>97087.999999999985</v>
      </c>
      <c r="C418" s="11">
        <f>StdO_Customers_Residential!C418+StdO_Customers_Small_Commercial!C418+StdO_Customers_Lighting!C418</f>
        <v>94842</v>
      </c>
      <c r="D418" s="11">
        <f>StdO_Customers_Residential!D418+StdO_Customers_Small_Commercial!D418+StdO_Customers_Lighting!D418</f>
        <v>95185</v>
      </c>
      <c r="E418" s="11">
        <f>StdO_Customers_Residential!E418+StdO_Customers_Small_Commercial!E418+StdO_Customers_Lighting!E418</f>
        <v>95343</v>
      </c>
      <c r="F418" s="11">
        <f>StdO_Customers_Residential!F418+StdO_Customers_Small_Commercial!F418+StdO_Customers_Lighting!F418</f>
        <v>98835</v>
      </c>
      <c r="G418" s="11">
        <f>StdO_Customers_Residential!G418+StdO_Customers_Small_Commercial!G418+StdO_Customers_Lighting!G418</f>
        <v>103237</v>
      </c>
      <c r="H418" s="11">
        <f>StdO_Customers_Residential!H418+StdO_Customers_Small_Commercial!H418+StdO_Customers_Lighting!H418</f>
        <v>117556</v>
      </c>
      <c r="I418" s="11">
        <f>StdO_Customers_Residential!I418+StdO_Customers_Small_Commercial!I418+StdO_Customers_Lighting!I418</f>
        <v>110497</v>
      </c>
      <c r="J418" s="11">
        <f>StdO_Customers_Residential!J418+StdO_Customers_Small_Commercial!J418+StdO_Customers_Lighting!J418</f>
        <v>84314.000000000029</v>
      </c>
      <c r="K418" s="11">
        <f>StdO_Customers_Residential!K418+StdO_Customers_Small_Commercial!K418+StdO_Customers_Lighting!K418</f>
        <v>73875.000000000102</v>
      </c>
      <c r="L418" s="11">
        <f>StdO_Customers_Residential!L418+StdO_Customers_Small_Commercial!L418+StdO_Customers_Lighting!L418</f>
        <v>63424.000000000015</v>
      </c>
      <c r="M418" s="11">
        <f>StdO_Customers_Residential!M418+StdO_Customers_Small_Commercial!M418+StdO_Customers_Lighting!M418</f>
        <v>60091.999999999964</v>
      </c>
      <c r="N418" s="11">
        <f>StdO_Customers_Residential!N418+StdO_Customers_Small_Commercial!N418+StdO_Customers_Lighting!N418</f>
        <v>72050.000000000029</v>
      </c>
      <c r="O418" s="11">
        <f>StdO_Customers_Residential!O418+StdO_Customers_Small_Commercial!O418+StdO_Customers_Lighting!O418</f>
        <v>81239</v>
      </c>
      <c r="P418" s="11">
        <f>StdO_Customers_Residential!P418+StdO_Customers_Small_Commercial!P418+StdO_Customers_Lighting!P418</f>
        <v>86199.000000000015</v>
      </c>
      <c r="Q418" s="11">
        <f>StdO_Customers_Residential!Q418+StdO_Customers_Small_Commercial!Q418+StdO_Customers_Lighting!Q418</f>
        <v>93774.999999999985</v>
      </c>
      <c r="R418" s="11">
        <f>StdO_Customers_Residential!R418+StdO_Customers_Small_Commercial!R418+StdO_Customers_Lighting!R418</f>
        <v>113598</v>
      </c>
      <c r="S418" s="11">
        <f>StdO_Customers_Residential!S418+StdO_Customers_Small_Commercial!S418+StdO_Customers_Lighting!S418</f>
        <v>132527</v>
      </c>
      <c r="T418" s="11">
        <f>StdO_Customers_Residential!T418+StdO_Customers_Small_Commercial!T418+StdO_Customers_Lighting!T418</f>
        <v>134292</v>
      </c>
      <c r="U418" s="11">
        <f>StdO_Customers_Residential!U418+StdO_Customers_Small_Commercial!U418+StdO_Customers_Lighting!U418</f>
        <v>133444</v>
      </c>
      <c r="V418" s="11">
        <f>StdO_Customers_Residential!V418+StdO_Customers_Small_Commercial!V418+StdO_Customers_Lighting!V418</f>
        <v>126545</v>
      </c>
      <c r="W418" s="11">
        <f>StdO_Customers_Residential!W418+StdO_Customers_Small_Commercial!W418+StdO_Customers_Lighting!W418</f>
        <v>118233</v>
      </c>
      <c r="X418" s="11">
        <f>StdO_Customers_Residential!X418+StdO_Customers_Small_Commercial!X418+StdO_Customers_Lighting!X418</f>
        <v>108223</v>
      </c>
      <c r="Y418" s="11">
        <f>StdO_Customers_Residential!Y418+StdO_Customers_Small_Commercial!Y418+StdO_Customers_Lighting!Y418</f>
        <v>101053.42472962198</v>
      </c>
      <c r="Z418" s="11">
        <f>StdO_Customers_Residential!Z418+StdO_Customers_Small_Commercial!Z418+StdO_Customers_Lighting!Z418</f>
        <v>0</v>
      </c>
      <c r="AA418" s="2">
        <f>IFERROR(INDEX('Holiday Schedule'!$D$3:$D$24,MATCH(Total_StdO_Customers!A418,'Holiday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2395466.424729622</v>
      </c>
      <c r="AE418" s="5">
        <f t="shared" si="51"/>
        <v>2395466.424729622</v>
      </c>
      <c r="AG418" s="2">
        <f t="shared" si="52"/>
        <v>2</v>
      </c>
      <c r="AH418" s="2">
        <f t="shared" si="53"/>
        <v>2026</v>
      </c>
      <c r="AJ418" s="5">
        <f t="shared" si="54"/>
        <v>134292</v>
      </c>
      <c r="AK418" s="2">
        <f t="shared" si="55"/>
        <v>19</v>
      </c>
    </row>
    <row r="419" spans="1:37">
      <c r="A419" s="4">
        <v>46068</v>
      </c>
      <c r="B419" s="11">
        <f>StdO_Customers_Residential!B419+StdO_Customers_Small_Commercial!B419+StdO_Customers_Lighting!B419</f>
        <v>96172</v>
      </c>
      <c r="C419" s="11">
        <f>StdO_Customers_Residential!C419+StdO_Customers_Small_Commercial!C419+StdO_Customers_Lighting!C419</f>
        <v>93105</v>
      </c>
      <c r="D419" s="11">
        <f>StdO_Customers_Residential!D419+StdO_Customers_Small_Commercial!D419+StdO_Customers_Lighting!D419</f>
        <v>91664</v>
      </c>
      <c r="E419" s="11">
        <f>StdO_Customers_Residential!E419+StdO_Customers_Small_Commercial!E419+StdO_Customers_Lighting!E419</f>
        <v>92505</v>
      </c>
      <c r="F419" s="11">
        <f>StdO_Customers_Residential!F419+StdO_Customers_Small_Commercial!F419+StdO_Customers_Lighting!F419</f>
        <v>93468</v>
      </c>
      <c r="G419" s="11">
        <f>StdO_Customers_Residential!G419+StdO_Customers_Small_Commercial!G419+StdO_Customers_Lighting!G419</f>
        <v>97329.000000000015</v>
      </c>
      <c r="H419" s="11">
        <f>StdO_Customers_Residential!H419+StdO_Customers_Small_Commercial!H419+StdO_Customers_Lighting!H419</f>
        <v>109572</v>
      </c>
      <c r="I419" s="11">
        <f>StdO_Customers_Residential!I419+StdO_Customers_Small_Commercial!I419+StdO_Customers_Lighting!I419</f>
        <v>110436</v>
      </c>
      <c r="J419" s="11">
        <f>StdO_Customers_Residential!J419+StdO_Customers_Small_Commercial!J419+StdO_Customers_Lighting!J419</f>
        <v>95008.000000000015</v>
      </c>
      <c r="K419" s="11">
        <f>StdO_Customers_Residential!K419+StdO_Customers_Small_Commercial!K419+StdO_Customers_Lighting!K419</f>
        <v>76532.000000000102</v>
      </c>
      <c r="L419" s="11">
        <f>StdO_Customers_Residential!L419+StdO_Customers_Small_Commercial!L419+StdO_Customers_Lighting!L419</f>
        <v>61563.000000000015</v>
      </c>
      <c r="M419" s="11">
        <f>StdO_Customers_Residential!M419+StdO_Customers_Small_Commercial!M419+StdO_Customers_Lighting!M419</f>
        <v>56834.999999999971</v>
      </c>
      <c r="N419" s="11">
        <f>StdO_Customers_Residential!N419+StdO_Customers_Small_Commercial!N419+StdO_Customers_Lighting!N419</f>
        <v>56455.000000000022</v>
      </c>
      <c r="O419" s="11">
        <f>StdO_Customers_Residential!O419+StdO_Customers_Small_Commercial!O419+StdO_Customers_Lighting!O419</f>
        <v>56234.999999999993</v>
      </c>
      <c r="P419" s="11">
        <f>StdO_Customers_Residential!P419+StdO_Customers_Small_Commercial!P419+StdO_Customers_Lighting!P419</f>
        <v>60607</v>
      </c>
      <c r="Q419" s="11">
        <f>StdO_Customers_Residential!Q419+StdO_Customers_Small_Commercial!Q419+StdO_Customers_Lighting!Q419</f>
        <v>85147</v>
      </c>
      <c r="R419" s="11">
        <f>StdO_Customers_Residential!R419+StdO_Customers_Small_Commercial!R419+StdO_Customers_Lighting!R419</f>
        <v>116299</v>
      </c>
      <c r="S419" s="11">
        <f>StdO_Customers_Residential!S419+StdO_Customers_Small_Commercial!S419+StdO_Customers_Lighting!S419</f>
        <v>136882</v>
      </c>
      <c r="T419" s="11">
        <f>StdO_Customers_Residential!T419+StdO_Customers_Small_Commercial!T419+StdO_Customers_Lighting!T419</f>
        <v>140429</v>
      </c>
      <c r="U419" s="11">
        <f>StdO_Customers_Residential!U419+StdO_Customers_Small_Commercial!U419+StdO_Customers_Lighting!U419</f>
        <v>138177</v>
      </c>
      <c r="V419" s="11">
        <f>StdO_Customers_Residential!V419+StdO_Customers_Small_Commercial!V419+StdO_Customers_Lighting!V419</f>
        <v>130544.00000000001</v>
      </c>
      <c r="W419" s="11">
        <f>StdO_Customers_Residential!W419+StdO_Customers_Small_Commercial!W419+StdO_Customers_Lighting!W419</f>
        <v>121211.00000000001</v>
      </c>
      <c r="X419" s="11">
        <f>StdO_Customers_Residential!X419+StdO_Customers_Small_Commercial!X419+StdO_Customers_Lighting!X419</f>
        <v>110999</v>
      </c>
      <c r="Y419" s="11">
        <f>StdO_Customers_Residential!Y419+StdO_Customers_Small_Commercial!Y419+StdO_Customers_Lighting!Y419</f>
        <v>101849.98179387912</v>
      </c>
      <c r="Z419" s="11">
        <f>StdO_Customers_Residential!Z419+StdO_Customers_Small_Commercial!Z419+StdO_Customers_Lighting!Z419</f>
        <v>0</v>
      </c>
      <c r="AA419" s="2">
        <f>IFERROR(INDEX('Holiday Schedule'!$D$3:$D$24,MATCH(Total_StdO_Customers!A419,'Holiday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2329023.9817938791</v>
      </c>
      <c r="AE419" s="5">
        <f t="shared" si="51"/>
        <v>2329023.9817938791</v>
      </c>
      <c r="AG419" s="2">
        <f t="shared" si="52"/>
        <v>2</v>
      </c>
      <c r="AH419" s="2">
        <f t="shared" si="53"/>
        <v>2026</v>
      </c>
      <c r="AJ419" s="5">
        <f t="shared" si="54"/>
        <v>140429</v>
      </c>
      <c r="AK419" s="2">
        <f t="shared" si="55"/>
        <v>19</v>
      </c>
    </row>
    <row r="420" spans="1:37">
      <c r="A420" s="4">
        <v>46069</v>
      </c>
      <c r="B420" s="11">
        <f>StdO_Customers_Residential!B420+StdO_Customers_Small_Commercial!B420+StdO_Customers_Lighting!B420</f>
        <v>98101</v>
      </c>
      <c r="C420" s="11">
        <f>StdO_Customers_Residential!C420+StdO_Customers_Small_Commercial!C420+StdO_Customers_Lighting!C420</f>
        <v>96701</v>
      </c>
      <c r="D420" s="11">
        <f>StdO_Customers_Residential!D420+StdO_Customers_Small_Commercial!D420+StdO_Customers_Lighting!D420</f>
        <v>97478</v>
      </c>
      <c r="E420" s="11">
        <f>StdO_Customers_Residential!E420+StdO_Customers_Small_Commercial!E420+StdO_Customers_Lighting!E420</f>
        <v>97464</v>
      </c>
      <c r="F420" s="11">
        <f>StdO_Customers_Residential!F420+StdO_Customers_Small_Commercial!F420+StdO_Customers_Lighting!F420</f>
        <v>101677</v>
      </c>
      <c r="G420" s="11">
        <f>StdO_Customers_Residential!G420+StdO_Customers_Small_Commercial!G420+StdO_Customers_Lighting!G420</f>
        <v>107745</v>
      </c>
      <c r="H420" s="11">
        <f>StdO_Customers_Residential!H420+StdO_Customers_Small_Commercial!H420+StdO_Customers_Lighting!H420</f>
        <v>122798</v>
      </c>
      <c r="I420" s="11">
        <f>StdO_Customers_Residential!I420+StdO_Customers_Small_Commercial!I420+StdO_Customers_Lighting!I420</f>
        <v>114546</v>
      </c>
      <c r="J420" s="11">
        <f>StdO_Customers_Residential!J420+StdO_Customers_Small_Commercial!J420+StdO_Customers_Lighting!J420</f>
        <v>90347.000000000015</v>
      </c>
      <c r="K420" s="11">
        <f>StdO_Customers_Residential!K420+StdO_Customers_Small_Commercial!K420+StdO_Customers_Lighting!K420</f>
        <v>72298.000000000102</v>
      </c>
      <c r="L420" s="11">
        <f>StdO_Customers_Residential!L420+StdO_Customers_Small_Commercial!L420+StdO_Customers_Lighting!L420</f>
        <v>61039.000000000015</v>
      </c>
      <c r="M420" s="11">
        <f>StdO_Customers_Residential!M420+StdO_Customers_Small_Commercial!M420+StdO_Customers_Lighting!M420</f>
        <v>55907.999999999964</v>
      </c>
      <c r="N420" s="11">
        <f>StdO_Customers_Residential!N420+StdO_Customers_Small_Commercial!N420+StdO_Customers_Lighting!N420</f>
        <v>51564.000000000015</v>
      </c>
      <c r="O420" s="11">
        <f>StdO_Customers_Residential!O420+StdO_Customers_Small_Commercial!O420+StdO_Customers_Lighting!O420</f>
        <v>51852</v>
      </c>
      <c r="P420" s="11">
        <f>StdO_Customers_Residential!P420+StdO_Customers_Small_Commercial!P420+StdO_Customers_Lighting!P420</f>
        <v>57418.000000000007</v>
      </c>
      <c r="Q420" s="11">
        <f>StdO_Customers_Residential!Q420+StdO_Customers_Small_Commercial!Q420+StdO_Customers_Lighting!Q420</f>
        <v>80449</v>
      </c>
      <c r="R420" s="11">
        <f>StdO_Customers_Residential!R420+StdO_Customers_Small_Commercial!R420+StdO_Customers_Lighting!R420</f>
        <v>111171</v>
      </c>
      <c r="S420" s="11">
        <f>StdO_Customers_Residential!S420+StdO_Customers_Small_Commercial!S420+StdO_Customers_Lighting!S420</f>
        <v>133160</v>
      </c>
      <c r="T420" s="11">
        <f>StdO_Customers_Residential!T420+StdO_Customers_Small_Commercial!T420+StdO_Customers_Lighting!T420</f>
        <v>135809</v>
      </c>
      <c r="U420" s="11">
        <f>StdO_Customers_Residential!U420+StdO_Customers_Small_Commercial!U420+StdO_Customers_Lighting!U420</f>
        <v>134291.99999999997</v>
      </c>
      <c r="V420" s="11">
        <f>StdO_Customers_Residential!V420+StdO_Customers_Small_Commercial!V420+StdO_Customers_Lighting!V420</f>
        <v>125873</v>
      </c>
      <c r="W420" s="11">
        <f>StdO_Customers_Residential!W420+StdO_Customers_Small_Commercial!W420+StdO_Customers_Lighting!W420</f>
        <v>117376</v>
      </c>
      <c r="X420" s="11">
        <f>StdO_Customers_Residential!X420+StdO_Customers_Small_Commercial!X420+StdO_Customers_Lighting!X420</f>
        <v>106307</v>
      </c>
      <c r="Y420" s="11">
        <f>StdO_Customers_Residential!Y420+StdO_Customers_Small_Commercial!Y420+StdO_Customers_Lighting!Y420</f>
        <v>102841.82355257032</v>
      </c>
      <c r="Z420" s="11">
        <f>StdO_Customers_Residential!Z420+StdO_Customers_Small_Commercial!Z420+StdO_Customers_Lighting!Z420</f>
        <v>0</v>
      </c>
      <c r="AA420" s="2">
        <f>IFERROR(INDEX('Holiday Schedule'!$D$3:$D$24,MATCH(Total_StdO_Customers!A420,'Holiday Schedule'!$C$3:$C$24,0)),0)</f>
        <v>0</v>
      </c>
      <c r="AB420" s="2">
        <f t="shared" si="48"/>
        <v>2</v>
      </c>
      <c r="AC420" s="2">
        <f t="shared" si="49"/>
        <v>1499409</v>
      </c>
      <c r="AD420" s="5">
        <f t="shared" si="50"/>
        <v>824805.82355257031</v>
      </c>
      <c r="AE420" s="5">
        <f t="shared" si="51"/>
        <v>2324214.8235525703</v>
      </c>
      <c r="AG420" s="2">
        <f t="shared" si="52"/>
        <v>2</v>
      </c>
      <c r="AH420" s="2">
        <f t="shared" si="53"/>
        <v>2026</v>
      </c>
      <c r="AJ420" s="5">
        <f t="shared" si="54"/>
        <v>135809</v>
      </c>
      <c r="AK420" s="2">
        <f t="shared" si="55"/>
        <v>19</v>
      </c>
    </row>
    <row r="421" spans="1:37">
      <c r="A421" s="4">
        <v>46070</v>
      </c>
      <c r="B421" s="11">
        <f>StdO_Customers_Residential!B421+StdO_Customers_Small_Commercial!B421+StdO_Customers_Lighting!B421</f>
        <v>92910</v>
      </c>
      <c r="C421" s="11">
        <f>StdO_Customers_Residential!C421+StdO_Customers_Small_Commercial!C421+StdO_Customers_Lighting!C421</f>
        <v>91335</v>
      </c>
      <c r="D421" s="11">
        <f>StdO_Customers_Residential!D421+StdO_Customers_Small_Commercial!D421+StdO_Customers_Lighting!D421</f>
        <v>91173</v>
      </c>
      <c r="E421" s="11">
        <f>StdO_Customers_Residential!E421+StdO_Customers_Small_Commercial!E421+StdO_Customers_Lighting!E421</f>
        <v>91730</v>
      </c>
      <c r="F421" s="11">
        <f>StdO_Customers_Residential!F421+StdO_Customers_Small_Commercial!F421+StdO_Customers_Lighting!F421</f>
        <v>94827</v>
      </c>
      <c r="G421" s="11">
        <f>StdO_Customers_Residential!G421+StdO_Customers_Small_Commercial!G421+StdO_Customers_Lighting!G421</f>
        <v>101986</v>
      </c>
      <c r="H421" s="11">
        <f>StdO_Customers_Residential!H421+StdO_Customers_Small_Commercial!H421+StdO_Customers_Lighting!H421</f>
        <v>118294</v>
      </c>
      <c r="I421" s="11">
        <f>StdO_Customers_Residential!I421+StdO_Customers_Small_Commercial!I421+StdO_Customers_Lighting!I421</f>
        <v>114006</v>
      </c>
      <c r="J421" s="11">
        <f>StdO_Customers_Residential!J421+StdO_Customers_Small_Commercial!J421+StdO_Customers_Lighting!J421</f>
        <v>90916.000000000029</v>
      </c>
      <c r="K421" s="11">
        <f>StdO_Customers_Residential!K421+StdO_Customers_Small_Commercial!K421+StdO_Customers_Lighting!K421</f>
        <v>71972.000000000102</v>
      </c>
      <c r="L421" s="11">
        <f>StdO_Customers_Residential!L421+StdO_Customers_Small_Commercial!L421+StdO_Customers_Lighting!L421</f>
        <v>64265.000000000015</v>
      </c>
      <c r="M421" s="11">
        <f>StdO_Customers_Residential!M421+StdO_Customers_Small_Commercial!M421+StdO_Customers_Lighting!M421</f>
        <v>61445.999999999956</v>
      </c>
      <c r="N421" s="11">
        <f>StdO_Customers_Residential!N421+StdO_Customers_Small_Commercial!N421+StdO_Customers_Lighting!N421</f>
        <v>60365.000000000022</v>
      </c>
      <c r="O421" s="11">
        <f>StdO_Customers_Residential!O421+StdO_Customers_Small_Commercial!O421+StdO_Customers_Lighting!O421</f>
        <v>69528</v>
      </c>
      <c r="P421" s="11">
        <f>StdO_Customers_Residential!P421+StdO_Customers_Small_Commercial!P421+StdO_Customers_Lighting!P421</f>
        <v>74680</v>
      </c>
      <c r="Q421" s="11">
        <f>StdO_Customers_Residential!Q421+StdO_Customers_Small_Commercial!Q421+StdO_Customers_Lighting!Q421</f>
        <v>93227.999999999985</v>
      </c>
      <c r="R421" s="11">
        <f>StdO_Customers_Residential!R421+StdO_Customers_Small_Commercial!R421+StdO_Customers_Lighting!R421</f>
        <v>113143</v>
      </c>
      <c r="S421" s="11">
        <f>StdO_Customers_Residential!S421+StdO_Customers_Small_Commercial!S421+StdO_Customers_Lighting!S421</f>
        <v>128994</v>
      </c>
      <c r="T421" s="11">
        <f>StdO_Customers_Residential!T421+StdO_Customers_Small_Commercial!T421+StdO_Customers_Lighting!T421</f>
        <v>132164.00000000003</v>
      </c>
      <c r="U421" s="11">
        <f>StdO_Customers_Residential!U421+StdO_Customers_Small_Commercial!U421+StdO_Customers_Lighting!U421</f>
        <v>129064</v>
      </c>
      <c r="V421" s="11">
        <f>StdO_Customers_Residential!V421+StdO_Customers_Small_Commercial!V421+StdO_Customers_Lighting!V421</f>
        <v>118957</v>
      </c>
      <c r="W421" s="11">
        <f>StdO_Customers_Residential!W421+StdO_Customers_Small_Commercial!W421+StdO_Customers_Lighting!W421</f>
        <v>110508</v>
      </c>
      <c r="X421" s="11">
        <f>StdO_Customers_Residential!X421+StdO_Customers_Small_Commercial!X421+StdO_Customers_Lighting!X421</f>
        <v>96939</v>
      </c>
      <c r="Y421" s="11">
        <f>StdO_Customers_Residential!Y421+StdO_Customers_Small_Commercial!Y421+StdO_Customers_Lighting!Y421</f>
        <v>89108.566302732535</v>
      </c>
      <c r="Z421" s="11">
        <f>StdO_Customers_Residential!Z421+StdO_Customers_Small_Commercial!Z421+StdO_Customers_Lighting!Z421</f>
        <v>0</v>
      </c>
      <c r="AA421" s="2">
        <f>IFERROR(INDEX('Holiday Schedule'!$D$3:$D$24,MATCH(Total_StdO_Customers!A421,'Holiday Schedule'!$C$3:$C$24,0)),0)</f>
        <v>0</v>
      </c>
      <c r="AB421" s="2">
        <f t="shared" si="48"/>
        <v>3</v>
      </c>
      <c r="AC421" s="2">
        <f t="shared" si="49"/>
        <v>1530175</v>
      </c>
      <c r="AD421" s="5">
        <f t="shared" si="50"/>
        <v>771363.56630273256</v>
      </c>
      <c r="AE421" s="5">
        <f t="shared" si="51"/>
        <v>2301538.5663027326</v>
      </c>
      <c r="AG421" s="2">
        <f t="shared" si="52"/>
        <v>2</v>
      </c>
      <c r="AH421" s="2">
        <f t="shared" si="53"/>
        <v>2026</v>
      </c>
      <c r="AJ421" s="5">
        <f t="shared" si="54"/>
        <v>132164.00000000003</v>
      </c>
      <c r="AK421" s="2">
        <f t="shared" si="55"/>
        <v>19</v>
      </c>
    </row>
    <row r="422" spans="1:37">
      <c r="A422" s="4">
        <v>46071</v>
      </c>
      <c r="B422" s="11">
        <f>StdO_Customers_Residential!B422+StdO_Customers_Small_Commercial!B422+StdO_Customers_Lighting!B422</f>
        <v>84630.000000000015</v>
      </c>
      <c r="C422" s="11">
        <f>StdO_Customers_Residential!C422+StdO_Customers_Small_Commercial!C422+StdO_Customers_Lighting!C422</f>
        <v>83439</v>
      </c>
      <c r="D422" s="11">
        <f>StdO_Customers_Residential!D422+StdO_Customers_Small_Commercial!D422+StdO_Customers_Lighting!D422</f>
        <v>81645</v>
      </c>
      <c r="E422" s="11">
        <f>StdO_Customers_Residential!E422+StdO_Customers_Small_Commercial!E422+StdO_Customers_Lighting!E422</f>
        <v>82972.000000000015</v>
      </c>
      <c r="F422" s="11">
        <f>StdO_Customers_Residential!F422+StdO_Customers_Small_Commercial!F422+StdO_Customers_Lighting!F422</f>
        <v>86776</v>
      </c>
      <c r="G422" s="11">
        <f>StdO_Customers_Residential!G422+StdO_Customers_Small_Commercial!G422+StdO_Customers_Lighting!G422</f>
        <v>93579</v>
      </c>
      <c r="H422" s="11">
        <f>StdO_Customers_Residential!H422+StdO_Customers_Small_Commercial!H422+StdO_Customers_Lighting!H422</f>
        <v>109914</v>
      </c>
      <c r="I422" s="11">
        <f>StdO_Customers_Residential!I422+StdO_Customers_Small_Commercial!I422+StdO_Customers_Lighting!I422</f>
        <v>100160</v>
      </c>
      <c r="J422" s="11">
        <f>StdO_Customers_Residential!J422+StdO_Customers_Small_Commercial!J422+StdO_Customers_Lighting!J422</f>
        <v>77835.000000000015</v>
      </c>
      <c r="K422" s="11">
        <f>StdO_Customers_Residential!K422+StdO_Customers_Small_Commercial!K422+StdO_Customers_Lighting!K422</f>
        <v>66498.000000000087</v>
      </c>
      <c r="L422" s="11">
        <f>StdO_Customers_Residential!L422+StdO_Customers_Small_Commercial!L422+StdO_Customers_Lighting!L422</f>
        <v>64370.000000000029</v>
      </c>
      <c r="M422" s="11">
        <f>StdO_Customers_Residential!M422+StdO_Customers_Small_Commercial!M422+StdO_Customers_Lighting!M422</f>
        <v>59563.999999999956</v>
      </c>
      <c r="N422" s="11">
        <f>StdO_Customers_Residential!N422+StdO_Customers_Small_Commercial!N422+StdO_Customers_Lighting!N422</f>
        <v>48750.000000000015</v>
      </c>
      <c r="O422" s="11">
        <f>StdO_Customers_Residential!O422+StdO_Customers_Small_Commercial!O422+StdO_Customers_Lighting!O422</f>
        <v>46617.999999999993</v>
      </c>
      <c r="P422" s="11">
        <f>StdO_Customers_Residential!P422+StdO_Customers_Small_Commercial!P422+StdO_Customers_Lighting!P422</f>
        <v>53772.000000000007</v>
      </c>
      <c r="Q422" s="11">
        <f>StdO_Customers_Residential!Q422+StdO_Customers_Small_Commercial!Q422+StdO_Customers_Lighting!Q422</f>
        <v>82100</v>
      </c>
      <c r="R422" s="11">
        <f>StdO_Customers_Residential!R422+StdO_Customers_Small_Commercial!R422+StdO_Customers_Lighting!R422</f>
        <v>109316</v>
      </c>
      <c r="S422" s="11">
        <f>StdO_Customers_Residential!S422+StdO_Customers_Small_Commercial!S422+StdO_Customers_Lighting!S422</f>
        <v>129809</v>
      </c>
      <c r="T422" s="11">
        <f>StdO_Customers_Residential!T422+StdO_Customers_Small_Commercial!T422+StdO_Customers_Lighting!T422</f>
        <v>134226</v>
      </c>
      <c r="U422" s="11">
        <f>StdO_Customers_Residential!U422+StdO_Customers_Small_Commercial!U422+StdO_Customers_Lighting!U422</f>
        <v>131206</v>
      </c>
      <c r="V422" s="11">
        <f>StdO_Customers_Residential!V422+StdO_Customers_Small_Commercial!V422+StdO_Customers_Lighting!V422</f>
        <v>124225</v>
      </c>
      <c r="W422" s="11">
        <f>StdO_Customers_Residential!W422+StdO_Customers_Small_Commercial!W422+StdO_Customers_Lighting!W422</f>
        <v>114626</v>
      </c>
      <c r="X422" s="11">
        <f>StdO_Customers_Residential!X422+StdO_Customers_Small_Commercial!X422+StdO_Customers_Lighting!X422</f>
        <v>102816</v>
      </c>
      <c r="Y422" s="11">
        <f>StdO_Customers_Residential!Y422+StdO_Customers_Small_Commercial!Y422+StdO_Customers_Lighting!Y422</f>
        <v>95112.44808258173</v>
      </c>
      <c r="Z422" s="11">
        <f>StdO_Customers_Residential!Z422+StdO_Customers_Small_Commercial!Z422+StdO_Customers_Lighting!Z422</f>
        <v>0</v>
      </c>
      <c r="AA422" s="2">
        <f>IFERROR(INDEX('Holiday Schedule'!$D$3:$D$24,MATCH(Total_StdO_Customers!A422,'Holiday Schedule'!$C$3:$C$24,0)),0)</f>
        <v>0</v>
      </c>
      <c r="AB422" s="2">
        <f t="shared" si="48"/>
        <v>4</v>
      </c>
      <c r="AC422" s="2">
        <f t="shared" si="49"/>
        <v>1445891</v>
      </c>
      <c r="AD422" s="5">
        <f t="shared" si="50"/>
        <v>718067.44808258163</v>
      </c>
      <c r="AE422" s="5">
        <f t="shared" si="51"/>
        <v>2163958.4480825816</v>
      </c>
      <c r="AG422" s="2">
        <f t="shared" si="52"/>
        <v>2</v>
      </c>
      <c r="AH422" s="2">
        <f t="shared" si="53"/>
        <v>2026</v>
      </c>
      <c r="AJ422" s="5">
        <f t="shared" si="54"/>
        <v>134226</v>
      </c>
      <c r="AK422" s="2">
        <f t="shared" si="55"/>
        <v>19</v>
      </c>
    </row>
    <row r="423" spans="1:37">
      <c r="A423" s="4">
        <v>46072</v>
      </c>
      <c r="B423" s="11">
        <f>StdO_Customers_Residential!B423+StdO_Customers_Small_Commercial!B423+StdO_Customers_Lighting!B423</f>
        <v>91005</v>
      </c>
      <c r="C423" s="11">
        <f>StdO_Customers_Residential!C423+StdO_Customers_Small_Commercial!C423+StdO_Customers_Lighting!C423</f>
        <v>89960</v>
      </c>
      <c r="D423" s="11">
        <f>StdO_Customers_Residential!D423+StdO_Customers_Small_Commercial!D423+StdO_Customers_Lighting!D423</f>
        <v>89863</v>
      </c>
      <c r="E423" s="11">
        <f>StdO_Customers_Residential!E423+StdO_Customers_Small_Commercial!E423+StdO_Customers_Lighting!E423</f>
        <v>90029</v>
      </c>
      <c r="F423" s="11">
        <f>StdO_Customers_Residential!F423+StdO_Customers_Small_Commercial!F423+StdO_Customers_Lighting!F423</f>
        <v>94329</v>
      </c>
      <c r="G423" s="11">
        <f>StdO_Customers_Residential!G423+StdO_Customers_Small_Commercial!G423+StdO_Customers_Lighting!G423</f>
        <v>102123</v>
      </c>
      <c r="H423" s="11">
        <f>StdO_Customers_Residential!H423+StdO_Customers_Small_Commercial!H423+StdO_Customers_Lighting!H423</f>
        <v>118351.99999999999</v>
      </c>
      <c r="I423" s="11">
        <f>StdO_Customers_Residential!I423+StdO_Customers_Small_Commercial!I423+StdO_Customers_Lighting!I423</f>
        <v>104568</v>
      </c>
      <c r="J423" s="11">
        <f>StdO_Customers_Residential!J423+StdO_Customers_Small_Commercial!J423+StdO_Customers_Lighting!J423</f>
        <v>73964.000000000015</v>
      </c>
      <c r="K423" s="11">
        <f>StdO_Customers_Residential!K423+StdO_Customers_Small_Commercial!K423+StdO_Customers_Lighting!K423</f>
        <v>53692</v>
      </c>
      <c r="L423" s="11">
        <f>StdO_Customers_Residential!L423+StdO_Customers_Small_Commercial!L423+StdO_Customers_Lighting!L423</f>
        <v>47514.000000000015</v>
      </c>
      <c r="M423" s="11">
        <f>StdO_Customers_Residential!M423+StdO_Customers_Small_Commercial!M423+StdO_Customers_Lighting!M423</f>
        <v>44080.999999999971</v>
      </c>
      <c r="N423" s="11">
        <f>StdO_Customers_Residential!N423+StdO_Customers_Small_Commercial!N423+StdO_Customers_Lighting!N423</f>
        <v>42081.000000000015</v>
      </c>
      <c r="O423" s="11">
        <f>StdO_Customers_Residential!O423+StdO_Customers_Small_Commercial!O423+StdO_Customers_Lighting!O423</f>
        <v>42159</v>
      </c>
      <c r="P423" s="11">
        <f>StdO_Customers_Residential!P423+StdO_Customers_Small_Commercial!P423+StdO_Customers_Lighting!P423</f>
        <v>49263</v>
      </c>
      <c r="Q423" s="11">
        <f>StdO_Customers_Residential!Q423+StdO_Customers_Small_Commercial!Q423+StdO_Customers_Lighting!Q423</f>
        <v>73538</v>
      </c>
      <c r="R423" s="11">
        <f>StdO_Customers_Residential!R423+StdO_Customers_Small_Commercial!R423+StdO_Customers_Lighting!R423</f>
        <v>105875</v>
      </c>
      <c r="S423" s="11">
        <f>StdO_Customers_Residential!S423+StdO_Customers_Small_Commercial!S423+StdO_Customers_Lighting!S423</f>
        <v>128999</v>
      </c>
      <c r="T423" s="11">
        <f>StdO_Customers_Residential!T423+StdO_Customers_Small_Commercial!T423+StdO_Customers_Lighting!T423</f>
        <v>133679</v>
      </c>
      <c r="U423" s="11">
        <f>StdO_Customers_Residential!U423+StdO_Customers_Small_Commercial!U423+StdO_Customers_Lighting!U423</f>
        <v>132206</v>
      </c>
      <c r="V423" s="11">
        <f>StdO_Customers_Residential!V423+StdO_Customers_Small_Commercial!V423+StdO_Customers_Lighting!V423</f>
        <v>125481.00000000001</v>
      </c>
      <c r="W423" s="11">
        <f>StdO_Customers_Residential!W423+StdO_Customers_Small_Commercial!W423+StdO_Customers_Lighting!W423</f>
        <v>116074</v>
      </c>
      <c r="X423" s="11">
        <f>StdO_Customers_Residential!X423+StdO_Customers_Small_Commercial!X423+StdO_Customers_Lighting!X423</f>
        <v>105330</v>
      </c>
      <c r="Y423" s="11">
        <f>StdO_Customers_Residential!Y423+StdO_Customers_Small_Commercial!Y423+StdO_Customers_Lighting!Y423</f>
        <v>98375.559087589092</v>
      </c>
      <c r="Z423" s="11">
        <f>StdO_Customers_Residential!Z423+StdO_Customers_Small_Commercial!Z423+StdO_Customers_Lighting!Z423</f>
        <v>0</v>
      </c>
      <c r="AA423" s="2">
        <f>IFERROR(INDEX('Holiday Schedule'!$D$3:$D$24,MATCH(Total_StdO_Customers!A423,'Holiday Schedule'!$C$3:$C$24,0)),0)</f>
        <v>0</v>
      </c>
      <c r="AB423" s="2">
        <f t="shared" si="48"/>
        <v>5</v>
      </c>
      <c r="AC423" s="2">
        <f t="shared" si="49"/>
        <v>1378504</v>
      </c>
      <c r="AD423" s="5">
        <f t="shared" si="50"/>
        <v>774036.55908758892</v>
      </c>
      <c r="AE423" s="5">
        <f t="shared" si="51"/>
        <v>2152540.5590875889</v>
      </c>
      <c r="AG423" s="2">
        <f t="shared" si="52"/>
        <v>2</v>
      </c>
      <c r="AH423" s="2">
        <f t="shared" si="53"/>
        <v>2026</v>
      </c>
      <c r="AJ423" s="5">
        <f t="shared" si="54"/>
        <v>133679</v>
      </c>
      <c r="AK423" s="2">
        <f t="shared" si="55"/>
        <v>19</v>
      </c>
    </row>
    <row r="424" spans="1:37">
      <c r="A424" s="4">
        <v>46073</v>
      </c>
      <c r="B424" s="11">
        <f>StdO_Customers_Residential!B424+StdO_Customers_Small_Commercial!B424+StdO_Customers_Lighting!B424</f>
        <v>93851</v>
      </c>
      <c r="C424" s="11">
        <f>StdO_Customers_Residential!C424+StdO_Customers_Small_Commercial!C424+StdO_Customers_Lighting!C424</f>
        <v>93180</v>
      </c>
      <c r="D424" s="11">
        <f>StdO_Customers_Residential!D424+StdO_Customers_Small_Commercial!D424+StdO_Customers_Lighting!D424</f>
        <v>93647</v>
      </c>
      <c r="E424" s="11">
        <f>StdO_Customers_Residential!E424+StdO_Customers_Small_Commercial!E424+StdO_Customers_Lighting!E424</f>
        <v>94191</v>
      </c>
      <c r="F424" s="11">
        <f>StdO_Customers_Residential!F424+StdO_Customers_Small_Commercial!F424+StdO_Customers_Lighting!F424</f>
        <v>99022</v>
      </c>
      <c r="G424" s="11">
        <f>StdO_Customers_Residential!G424+StdO_Customers_Small_Commercial!G424+StdO_Customers_Lighting!G424</f>
        <v>105416</v>
      </c>
      <c r="H424" s="11">
        <f>StdO_Customers_Residential!H424+StdO_Customers_Small_Commercial!H424+StdO_Customers_Lighting!H424</f>
        <v>121368</v>
      </c>
      <c r="I424" s="11">
        <f>StdO_Customers_Residential!I424+StdO_Customers_Small_Commercial!I424+StdO_Customers_Lighting!I424</f>
        <v>108068</v>
      </c>
      <c r="J424" s="11">
        <f>StdO_Customers_Residential!J424+StdO_Customers_Small_Commercial!J424+StdO_Customers_Lighting!J424</f>
        <v>87216.000000000029</v>
      </c>
      <c r="K424" s="11">
        <f>StdO_Customers_Residential!K424+StdO_Customers_Small_Commercial!K424+StdO_Customers_Lighting!K424</f>
        <v>73225.000000000102</v>
      </c>
      <c r="L424" s="11">
        <f>StdO_Customers_Residential!L424+StdO_Customers_Small_Commercial!L424+StdO_Customers_Lighting!L424</f>
        <v>71522.000000000015</v>
      </c>
      <c r="M424" s="11">
        <f>StdO_Customers_Residential!M424+StdO_Customers_Small_Commercial!M424+StdO_Customers_Lighting!M424</f>
        <v>67189.999999999956</v>
      </c>
      <c r="N424" s="11">
        <f>StdO_Customers_Residential!N424+StdO_Customers_Small_Commercial!N424+StdO_Customers_Lighting!N424</f>
        <v>63093.000000000022</v>
      </c>
      <c r="O424" s="11">
        <f>StdO_Customers_Residential!O424+StdO_Customers_Small_Commercial!O424+StdO_Customers_Lighting!O424</f>
        <v>68464</v>
      </c>
      <c r="P424" s="11">
        <f>StdO_Customers_Residential!P424+StdO_Customers_Small_Commercial!P424+StdO_Customers_Lighting!P424</f>
        <v>82077</v>
      </c>
      <c r="Q424" s="11">
        <f>StdO_Customers_Residential!Q424+StdO_Customers_Small_Commercial!Q424+StdO_Customers_Lighting!Q424</f>
        <v>98237</v>
      </c>
      <c r="R424" s="11">
        <f>StdO_Customers_Residential!R424+StdO_Customers_Small_Commercial!R424+StdO_Customers_Lighting!R424</f>
        <v>113197</v>
      </c>
      <c r="S424" s="11">
        <f>StdO_Customers_Residential!S424+StdO_Customers_Small_Commercial!S424+StdO_Customers_Lighting!S424</f>
        <v>127890.99999999999</v>
      </c>
      <c r="T424" s="11">
        <f>StdO_Customers_Residential!T424+StdO_Customers_Small_Commercial!T424+StdO_Customers_Lighting!T424</f>
        <v>129845</v>
      </c>
      <c r="U424" s="11">
        <f>StdO_Customers_Residential!U424+StdO_Customers_Small_Commercial!U424+StdO_Customers_Lighting!U424</f>
        <v>127994</v>
      </c>
      <c r="V424" s="11">
        <f>StdO_Customers_Residential!V424+StdO_Customers_Small_Commercial!V424+StdO_Customers_Lighting!V424</f>
        <v>121820</v>
      </c>
      <c r="W424" s="11">
        <f>StdO_Customers_Residential!W424+StdO_Customers_Small_Commercial!W424+StdO_Customers_Lighting!W424</f>
        <v>114827</v>
      </c>
      <c r="X424" s="11">
        <f>StdO_Customers_Residential!X424+StdO_Customers_Small_Commercial!X424+StdO_Customers_Lighting!X424</f>
        <v>104349</v>
      </c>
      <c r="Y424" s="11">
        <f>StdO_Customers_Residential!Y424+StdO_Customers_Small_Commercial!Y424+StdO_Customers_Lighting!Y424</f>
        <v>98083.538753858506</v>
      </c>
      <c r="Z424" s="11">
        <f>StdO_Customers_Residential!Z424+StdO_Customers_Small_Commercial!Z424+StdO_Customers_Lighting!Z424</f>
        <v>0</v>
      </c>
      <c r="AA424" s="2">
        <f>IFERROR(INDEX('Holiday Schedule'!$D$3:$D$24,MATCH(Total_StdO_Customers!A424,'Holiday Schedule'!$C$3:$C$24,0)),0)</f>
        <v>0</v>
      </c>
      <c r="AB424" s="2">
        <f t="shared" si="48"/>
        <v>6</v>
      </c>
      <c r="AC424" s="2">
        <f t="shared" si="49"/>
        <v>1559015</v>
      </c>
      <c r="AD424" s="5">
        <f t="shared" si="50"/>
        <v>798758.5387538583</v>
      </c>
      <c r="AE424" s="5">
        <f t="shared" si="51"/>
        <v>2357773.5387538583</v>
      </c>
      <c r="AG424" s="2">
        <f t="shared" si="52"/>
        <v>2</v>
      </c>
      <c r="AH424" s="2">
        <f t="shared" si="53"/>
        <v>2026</v>
      </c>
      <c r="AJ424" s="5">
        <f t="shared" si="54"/>
        <v>129845</v>
      </c>
      <c r="AK424" s="2">
        <f t="shared" si="55"/>
        <v>19</v>
      </c>
    </row>
    <row r="425" spans="1:37">
      <c r="A425" s="4">
        <v>46074</v>
      </c>
      <c r="B425" s="11">
        <f>StdO_Customers_Residential!B425+StdO_Customers_Small_Commercial!B425+StdO_Customers_Lighting!B425</f>
        <v>93286</v>
      </c>
      <c r="C425" s="11">
        <f>StdO_Customers_Residential!C425+StdO_Customers_Small_Commercial!C425+StdO_Customers_Lighting!C425</f>
        <v>91797</v>
      </c>
      <c r="D425" s="11">
        <f>StdO_Customers_Residential!D425+StdO_Customers_Small_Commercial!D425+StdO_Customers_Lighting!D425</f>
        <v>92363</v>
      </c>
      <c r="E425" s="11">
        <f>StdO_Customers_Residential!E425+StdO_Customers_Small_Commercial!E425+StdO_Customers_Lighting!E425</f>
        <v>91780</v>
      </c>
      <c r="F425" s="11">
        <f>StdO_Customers_Residential!F425+StdO_Customers_Small_Commercial!F425+StdO_Customers_Lighting!F425</f>
        <v>94429</v>
      </c>
      <c r="G425" s="11">
        <f>StdO_Customers_Residential!G425+StdO_Customers_Small_Commercial!G425+StdO_Customers_Lighting!G425</f>
        <v>99365</v>
      </c>
      <c r="H425" s="11">
        <f>StdO_Customers_Residential!H425+StdO_Customers_Small_Commercial!H425+StdO_Customers_Lighting!H425</f>
        <v>111448</v>
      </c>
      <c r="I425" s="11">
        <f>StdO_Customers_Residential!I425+StdO_Customers_Small_Commercial!I425+StdO_Customers_Lighting!I425</f>
        <v>111685</v>
      </c>
      <c r="J425" s="11">
        <f>StdO_Customers_Residential!J425+StdO_Customers_Small_Commercial!J425+StdO_Customers_Lighting!J425</f>
        <v>95413.000000000029</v>
      </c>
      <c r="K425" s="11">
        <f>StdO_Customers_Residential!K425+StdO_Customers_Small_Commercial!K425+StdO_Customers_Lighting!K425</f>
        <v>84249</v>
      </c>
      <c r="L425" s="11">
        <f>StdO_Customers_Residential!L425+StdO_Customers_Small_Commercial!L425+StdO_Customers_Lighting!L425</f>
        <v>74935.000000000015</v>
      </c>
      <c r="M425" s="11">
        <f>StdO_Customers_Residential!M425+StdO_Customers_Small_Commercial!M425+StdO_Customers_Lighting!M425</f>
        <v>67561.999999999956</v>
      </c>
      <c r="N425" s="11">
        <f>StdO_Customers_Residential!N425+StdO_Customers_Small_Commercial!N425+StdO_Customers_Lighting!N425</f>
        <v>60363.000000000022</v>
      </c>
      <c r="O425" s="11">
        <f>StdO_Customers_Residential!O425+StdO_Customers_Small_Commercial!O425+StdO_Customers_Lighting!O425</f>
        <v>58752</v>
      </c>
      <c r="P425" s="11">
        <f>StdO_Customers_Residential!P425+StdO_Customers_Small_Commercial!P425+StdO_Customers_Lighting!P425</f>
        <v>62352.000000000007</v>
      </c>
      <c r="Q425" s="11">
        <f>StdO_Customers_Residential!Q425+StdO_Customers_Small_Commercial!Q425+StdO_Customers_Lighting!Q425</f>
        <v>82301</v>
      </c>
      <c r="R425" s="11">
        <f>StdO_Customers_Residential!R425+StdO_Customers_Small_Commercial!R425+StdO_Customers_Lighting!R425</f>
        <v>110627</v>
      </c>
      <c r="S425" s="11">
        <f>StdO_Customers_Residential!S425+StdO_Customers_Small_Commercial!S425+StdO_Customers_Lighting!S425</f>
        <v>132559</v>
      </c>
      <c r="T425" s="11">
        <f>StdO_Customers_Residential!T425+StdO_Customers_Small_Commercial!T425+StdO_Customers_Lighting!T425</f>
        <v>136910</v>
      </c>
      <c r="U425" s="11">
        <f>StdO_Customers_Residential!U425+StdO_Customers_Small_Commercial!U425+StdO_Customers_Lighting!U425</f>
        <v>135268</v>
      </c>
      <c r="V425" s="11">
        <f>StdO_Customers_Residential!V425+StdO_Customers_Small_Commercial!V425+StdO_Customers_Lighting!V425</f>
        <v>128232</v>
      </c>
      <c r="W425" s="11">
        <f>StdO_Customers_Residential!W425+StdO_Customers_Small_Commercial!W425+StdO_Customers_Lighting!W425</f>
        <v>120263</v>
      </c>
      <c r="X425" s="11">
        <f>StdO_Customers_Residential!X425+StdO_Customers_Small_Commercial!X425+StdO_Customers_Lighting!X425</f>
        <v>110007</v>
      </c>
      <c r="Y425" s="11">
        <f>StdO_Customers_Residential!Y425+StdO_Customers_Small_Commercial!Y425+StdO_Customers_Lighting!Y425</f>
        <v>99399.864328017153</v>
      </c>
      <c r="Z425" s="11">
        <f>StdO_Customers_Residential!Z425+StdO_Customers_Small_Commercial!Z425+StdO_Customers_Lighting!Z425</f>
        <v>0</v>
      </c>
      <c r="AA425" s="2">
        <f>IFERROR(INDEX('Holiday Schedule'!$D$3:$D$24,MATCH(Total_StdO_Customers!A425,'Holiday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2345345.864328017</v>
      </c>
      <c r="AE425" s="5">
        <f t="shared" si="51"/>
        <v>2345345.864328017</v>
      </c>
      <c r="AG425" s="2">
        <f t="shared" si="52"/>
        <v>2</v>
      </c>
      <c r="AH425" s="2">
        <f t="shared" si="53"/>
        <v>2026</v>
      </c>
      <c r="AJ425" s="5">
        <f t="shared" si="54"/>
        <v>136910</v>
      </c>
      <c r="AK425" s="2">
        <f t="shared" si="55"/>
        <v>19</v>
      </c>
    </row>
    <row r="426" spans="1:37">
      <c r="A426" s="4">
        <v>46075</v>
      </c>
      <c r="B426" s="11">
        <f>StdO_Customers_Residential!B426+StdO_Customers_Small_Commercial!B426+StdO_Customers_Lighting!B426</f>
        <v>98273</v>
      </c>
      <c r="C426" s="11">
        <f>StdO_Customers_Residential!C426+StdO_Customers_Small_Commercial!C426+StdO_Customers_Lighting!C426</f>
        <v>96111</v>
      </c>
      <c r="D426" s="11">
        <f>StdO_Customers_Residential!D426+StdO_Customers_Small_Commercial!D426+StdO_Customers_Lighting!D426</f>
        <v>96455</v>
      </c>
      <c r="E426" s="11">
        <f>StdO_Customers_Residential!E426+StdO_Customers_Small_Commercial!E426+StdO_Customers_Lighting!E426</f>
        <v>97084</v>
      </c>
      <c r="F426" s="11">
        <f>StdO_Customers_Residential!F426+StdO_Customers_Small_Commercial!F426+StdO_Customers_Lighting!F426</f>
        <v>99196</v>
      </c>
      <c r="G426" s="11">
        <f>StdO_Customers_Residential!G426+StdO_Customers_Small_Commercial!G426+StdO_Customers_Lighting!G426</f>
        <v>102933</v>
      </c>
      <c r="H426" s="11">
        <f>StdO_Customers_Residential!H426+StdO_Customers_Small_Commercial!H426+StdO_Customers_Lighting!H426</f>
        <v>113195</v>
      </c>
      <c r="I426" s="11">
        <f>StdO_Customers_Residential!I426+StdO_Customers_Small_Commercial!I426+StdO_Customers_Lighting!I426</f>
        <v>102457</v>
      </c>
      <c r="J426" s="11">
        <f>StdO_Customers_Residential!J426+StdO_Customers_Small_Commercial!J426+StdO_Customers_Lighting!J426</f>
        <v>78278.000000000015</v>
      </c>
      <c r="K426" s="11">
        <f>StdO_Customers_Residential!K426+StdO_Customers_Small_Commercial!K426+StdO_Customers_Lighting!K426</f>
        <v>62037</v>
      </c>
      <c r="L426" s="11">
        <f>StdO_Customers_Residential!L426+StdO_Customers_Small_Commercial!L426+StdO_Customers_Lighting!L426</f>
        <v>53046.000000000015</v>
      </c>
      <c r="M426" s="11">
        <f>StdO_Customers_Residential!M426+StdO_Customers_Small_Commercial!M426+StdO_Customers_Lighting!M426</f>
        <v>48277.999999999971</v>
      </c>
      <c r="N426" s="11">
        <f>StdO_Customers_Residential!N426+StdO_Customers_Small_Commercial!N426+StdO_Customers_Lighting!N426</f>
        <v>45413.000000000015</v>
      </c>
      <c r="O426" s="11">
        <f>StdO_Customers_Residential!O426+StdO_Customers_Small_Commercial!O426+StdO_Customers_Lighting!O426</f>
        <v>43938</v>
      </c>
      <c r="P426" s="11">
        <f>StdO_Customers_Residential!P426+StdO_Customers_Small_Commercial!P426+StdO_Customers_Lighting!P426</f>
        <v>49126.000000000007</v>
      </c>
      <c r="Q426" s="11">
        <f>StdO_Customers_Residential!Q426+StdO_Customers_Small_Commercial!Q426+StdO_Customers_Lighting!Q426</f>
        <v>75188</v>
      </c>
      <c r="R426" s="11">
        <f>StdO_Customers_Residential!R426+StdO_Customers_Small_Commercial!R426+StdO_Customers_Lighting!R426</f>
        <v>110552</v>
      </c>
      <c r="S426" s="11">
        <f>StdO_Customers_Residential!S426+StdO_Customers_Small_Commercial!S426+StdO_Customers_Lighting!S426</f>
        <v>133676</v>
      </c>
      <c r="T426" s="11">
        <f>StdO_Customers_Residential!T426+StdO_Customers_Small_Commercial!T426+StdO_Customers_Lighting!T426</f>
        <v>137408</v>
      </c>
      <c r="U426" s="11">
        <f>StdO_Customers_Residential!U426+StdO_Customers_Small_Commercial!U426+StdO_Customers_Lighting!U426</f>
        <v>134740</v>
      </c>
      <c r="V426" s="11">
        <f>StdO_Customers_Residential!V426+StdO_Customers_Small_Commercial!V426+StdO_Customers_Lighting!V426</f>
        <v>126339</v>
      </c>
      <c r="W426" s="11">
        <f>StdO_Customers_Residential!W426+StdO_Customers_Small_Commercial!W426+StdO_Customers_Lighting!W426</f>
        <v>116343</v>
      </c>
      <c r="X426" s="11">
        <f>StdO_Customers_Residential!X426+StdO_Customers_Small_Commercial!X426+StdO_Customers_Lighting!X426</f>
        <v>104709</v>
      </c>
      <c r="Y426" s="11">
        <f>StdO_Customers_Residential!Y426+StdO_Customers_Small_Commercial!Y426+StdO_Customers_Lighting!Y426</f>
        <v>101877.25554099315</v>
      </c>
      <c r="Z426" s="11">
        <f>StdO_Customers_Residential!Z426+StdO_Customers_Small_Commercial!Z426+StdO_Customers_Lighting!Z426</f>
        <v>0</v>
      </c>
      <c r="AA426" s="2">
        <f>IFERROR(INDEX('Holiday Schedule'!$D$3:$D$24,MATCH(Total_StdO_Customers!A426,'Holiday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2226652.2555409931</v>
      </c>
      <c r="AE426" s="5">
        <f t="shared" si="51"/>
        <v>2226652.2555409931</v>
      </c>
      <c r="AG426" s="2">
        <f t="shared" si="52"/>
        <v>2</v>
      </c>
      <c r="AH426" s="2">
        <f t="shared" si="53"/>
        <v>2026</v>
      </c>
      <c r="AJ426" s="5">
        <f t="shared" si="54"/>
        <v>137408</v>
      </c>
      <c r="AK426" s="2">
        <f t="shared" si="55"/>
        <v>19</v>
      </c>
    </row>
    <row r="427" spans="1:37">
      <c r="A427" s="4">
        <v>46076</v>
      </c>
      <c r="B427" s="11">
        <f>StdO_Customers_Residential!B427+StdO_Customers_Small_Commercial!B427+StdO_Customers_Lighting!B427</f>
        <v>91464</v>
      </c>
      <c r="C427" s="11">
        <f>StdO_Customers_Residential!C427+StdO_Customers_Small_Commercial!C427+StdO_Customers_Lighting!C427</f>
        <v>89841</v>
      </c>
      <c r="D427" s="11">
        <f>StdO_Customers_Residential!D427+StdO_Customers_Small_Commercial!D427+StdO_Customers_Lighting!D427</f>
        <v>89389</v>
      </c>
      <c r="E427" s="11">
        <f>StdO_Customers_Residential!E427+StdO_Customers_Small_Commercial!E427+StdO_Customers_Lighting!E427</f>
        <v>89531</v>
      </c>
      <c r="F427" s="11">
        <f>StdO_Customers_Residential!F427+StdO_Customers_Small_Commercial!F427+StdO_Customers_Lighting!F427</f>
        <v>93701.000000000015</v>
      </c>
      <c r="G427" s="11">
        <f>StdO_Customers_Residential!G427+StdO_Customers_Small_Commercial!G427+StdO_Customers_Lighting!G427</f>
        <v>99979.999999999985</v>
      </c>
      <c r="H427" s="11">
        <f>StdO_Customers_Residential!H427+StdO_Customers_Small_Commercial!H427+StdO_Customers_Lighting!H427</f>
        <v>118981</v>
      </c>
      <c r="I427" s="11">
        <f>StdO_Customers_Residential!I427+StdO_Customers_Small_Commercial!I427+StdO_Customers_Lighting!I427</f>
        <v>122805</v>
      </c>
      <c r="J427" s="11">
        <f>StdO_Customers_Residential!J427+StdO_Customers_Small_Commercial!J427+StdO_Customers_Lighting!J427</f>
        <v>123179.00000000003</v>
      </c>
      <c r="K427" s="11">
        <f>StdO_Customers_Residential!K427+StdO_Customers_Small_Commercial!K427+StdO_Customers_Lighting!K427</f>
        <v>121777</v>
      </c>
      <c r="L427" s="11">
        <f>StdO_Customers_Residential!L427+StdO_Customers_Small_Commercial!L427+StdO_Customers_Lighting!L427</f>
        <v>122233.00000000003</v>
      </c>
      <c r="M427" s="11">
        <f>StdO_Customers_Residential!M427+StdO_Customers_Small_Commercial!M427+StdO_Customers_Lighting!M427</f>
        <v>124045.99999999991</v>
      </c>
      <c r="N427" s="11">
        <f>StdO_Customers_Residential!N427+StdO_Customers_Small_Commercial!N427+StdO_Customers_Lighting!N427</f>
        <v>122973.00000000004</v>
      </c>
      <c r="O427" s="11">
        <f>StdO_Customers_Residential!O427+StdO_Customers_Small_Commercial!O427+StdO_Customers_Lighting!O427</f>
        <v>121791.99999999999</v>
      </c>
      <c r="P427" s="11">
        <f>StdO_Customers_Residential!P427+StdO_Customers_Small_Commercial!P427+StdO_Customers_Lighting!P427</f>
        <v>120015</v>
      </c>
      <c r="Q427" s="11">
        <f>StdO_Customers_Residential!Q427+StdO_Customers_Small_Commercial!Q427+StdO_Customers_Lighting!Q427</f>
        <v>125074.99999999999</v>
      </c>
      <c r="R427" s="11">
        <f>StdO_Customers_Residential!R427+StdO_Customers_Small_Commercial!R427+StdO_Customers_Lighting!R427</f>
        <v>135926</v>
      </c>
      <c r="S427" s="11">
        <f>StdO_Customers_Residential!S427+StdO_Customers_Small_Commercial!S427+StdO_Customers_Lighting!S427</f>
        <v>148839</v>
      </c>
      <c r="T427" s="11">
        <f>StdO_Customers_Residential!T427+StdO_Customers_Small_Commercial!T427+StdO_Customers_Lighting!T427</f>
        <v>148440</v>
      </c>
      <c r="U427" s="11">
        <f>StdO_Customers_Residential!U427+StdO_Customers_Small_Commercial!U427+StdO_Customers_Lighting!U427</f>
        <v>144282</v>
      </c>
      <c r="V427" s="11">
        <f>StdO_Customers_Residential!V427+StdO_Customers_Small_Commercial!V427+StdO_Customers_Lighting!V427</f>
        <v>135319</v>
      </c>
      <c r="W427" s="11">
        <f>StdO_Customers_Residential!W427+StdO_Customers_Small_Commercial!W427+StdO_Customers_Lighting!W427</f>
        <v>123552.00000000001</v>
      </c>
      <c r="X427" s="11">
        <f>StdO_Customers_Residential!X427+StdO_Customers_Small_Commercial!X427+StdO_Customers_Lighting!X427</f>
        <v>111051.00000000001</v>
      </c>
      <c r="Y427" s="11">
        <f>StdO_Customers_Residential!Y427+StdO_Customers_Small_Commercial!Y427+StdO_Customers_Lighting!Y427</f>
        <v>102288.75554696111</v>
      </c>
      <c r="Z427" s="11">
        <f>StdO_Customers_Residential!Z427+StdO_Customers_Small_Commercial!Z427+StdO_Customers_Lighting!Z427</f>
        <v>0</v>
      </c>
      <c r="AA427" s="2">
        <f>IFERROR(INDEX('Holiday Schedule'!$D$3:$D$24,MATCH(Total_StdO_Customers!A427,'Holiday Schedule'!$C$3:$C$24,0)),0)</f>
        <v>0</v>
      </c>
      <c r="AB427" s="2">
        <f t="shared" si="48"/>
        <v>2</v>
      </c>
      <c r="AC427" s="2">
        <f t="shared" si="49"/>
        <v>2051303.9999999998</v>
      </c>
      <c r="AD427" s="5">
        <f t="shared" si="50"/>
        <v>775175.75554696121</v>
      </c>
      <c r="AE427" s="5">
        <f t="shared" si="51"/>
        <v>2826479.755546961</v>
      </c>
      <c r="AG427" s="2">
        <f t="shared" si="52"/>
        <v>2</v>
      </c>
      <c r="AH427" s="2">
        <f t="shared" si="53"/>
        <v>2026</v>
      </c>
      <c r="AJ427" s="5">
        <f t="shared" si="54"/>
        <v>148839</v>
      </c>
      <c r="AK427" s="2">
        <f t="shared" si="55"/>
        <v>18</v>
      </c>
    </row>
    <row r="428" spans="1:37">
      <c r="A428" s="4">
        <v>46077</v>
      </c>
      <c r="B428" s="11">
        <f>StdO_Customers_Residential!B428+StdO_Customers_Small_Commercial!B428+StdO_Customers_Lighting!B428</f>
        <v>96308</v>
      </c>
      <c r="C428" s="11">
        <f>StdO_Customers_Residential!C428+StdO_Customers_Small_Commercial!C428+StdO_Customers_Lighting!C428</f>
        <v>93798</v>
      </c>
      <c r="D428" s="11">
        <f>StdO_Customers_Residential!D428+StdO_Customers_Small_Commercial!D428+StdO_Customers_Lighting!D428</f>
        <v>93751</v>
      </c>
      <c r="E428" s="11">
        <f>StdO_Customers_Residential!E428+StdO_Customers_Small_Commercial!E428+StdO_Customers_Lighting!E428</f>
        <v>93355.999999999985</v>
      </c>
      <c r="F428" s="11">
        <f>StdO_Customers_Residential!F428+StdO_Customers_Small_Commercial!F428+StdO_Customers_Lighting!F428</f>
        <v>97218</v>
      </c>
      <c r="G428" s="11">
        <f>StdO_Customers_Residential!G428+StdO_Customers_Small_Commercial!G428+StdO_Customers_Lighting!G428</f>
        <v>104607</v>
      </c>
      <c r="H428" s="11">
        <f>StdO_Customers_Residential!H428+StdO_Customers_Small_Commercial!H428+StdO_Customers_Lighting!H428</f>
        <v>120940</v>
      </c>
      <c r="I428" s="11">
        <f>StdO_Customers_Residential!I428+StdO_Customers_Small_Commercial!I428+StdO_Customers_Lighting!I428</f>
        <v>115174</v>
      </c>
      <c r="J428" s="11">
        <f>StdO_Customers_Residential!J428+StdO_Customers_Small_Commercial!J428+StdO_Customers_Lighting!J428</f>
        <v>83680.000000000015</v>
      </c>
      <c r="K428" s="11">
        <f>StdO_Customers_Residential!K428+StdO_Customers_Small_Commercial!K428+StdO_Customers_Lighting!K428</f>
        <v>63116</v>
      </c>
      <c r="L428" s="11">
        <f>StdO_Customers_Residential!L428+StdO_Customers_Small_Commercial!L428+StdO_Customers_Lighting!L428</f>
        <v>57523.000000000015</v>
      </c>
      <c r="M428" s="11">
        <f>StdO_Customers_Residential!M428+StdO_Customers_Small_Commercial!M428+StdO_Customers_Lighting!M428</f>
        <v>54021.999999999971</v>
      </c>
      <c r="N428" s="11">
        <f>StdO_Customers_Residential!N428+StdO_Customers_Small_Commercial!N428+StdO_Customers_Lighting!N428</f>
        <v>53153.000000000015</v>
      </c>
      <c r="O428" s="11">
        <f>StdO_Customers_Residential!O428+StdO_Customers_Small_Commercial!O428+StdO_Customers_Lighting!O428</f>
        <v>53884</v>
      </c>
      <c r="P428" s="11">
        <f>StdO_Customers_Residential!P428+StdO_Customers_Small_Commercial!P428+StdO_Customers_Lighting!P428</f>
        <v>59175</v>
      </c>
      <c r="Q428" s="11">
        <f>StdO_Customers_Residential!Q428+StdO_Customers_Small_Commercial!Q428+StdO_Customers_Lighting!Q428</f>
        <v>78627</v>
      </c>
      <c r="R428" s="11">
        <f>StdO_Customers_Residential!R428+StdO_Customers_Small_Commercial!R428+StdO_Customers_Lighting!R428</f>
        <v>110263</v>
      </c>
      <c r="S428" s="11">
        <f>StdO_Customers_Residential!S428+StdO_Customers_Small_Commercial!S428+StdO_Customers_Lighting!S428</f>
        <v>136186</v>
      </c>
      <c r="T428" s="11">
        <f>StdO_Customers_Residential!T428+StdO_Customers_Small_Commercial!T428+StdO_Customers_Lighting!T428</f>
        <v>142108</v>
      </c>
      <c r="U428" s="11">
        <f>StdO_Customers_Residential!U428+StdO_Customers_Small_Commercial!U428+StdO_Customers_Lighting!U428</f>
        <v>140592</v>
      </c>
      <c r="V428" s="11">
        <f>StdO_Customers_Residential!V428+StdO_Customers_Small_Commercial!V428+StdO_Customers_Lighting!V428</f>
        <v>133189</v>
      </c>
      <c r="W428" s="11">
        <f>StdO_Customers_Residential!W428+StdO_Customers_Small_Commercial!W428+StdO_Customers_Lighting!W428</f>
        <v>123582</v>
      </c>
      <c r="X428" s="11">
        <f>StdO_Customers_Residential!X428+StdO_Customers_Small_Commercial!X428+StdO_Customers_Lighting!X428</f>
        <v>112339</v>
      </c>
      <c r="Y428" s="11">
        <f>StdO_Customers_Residential!Y428+StdO_Customers_Small_Commercial!Y428+StdO_Customers_Lighting!Y428</f>
        <v>104956.1608330586</v>
      </c>
      <c r="Z428" s="11">
        <f>StdO_Customers_Residential!Z428+StdO_Customers_Small_Commercial!Z428+StdO_Customers_Lighting!Z428</f>
        <v>0</v>
      </c>
      <c r="AA428" s="2">
        <f>IFERROR(INDEX('Holiday Schedule'!$D$3:$D$24,MATCH(Total_StdO_Customers!A428,'Holiday Schedule'!$C$3:$C$24,0)),0)</f>
        <v>0</v>
      </c>
      <c r="AB428" s="2">
        <f t="shared" si="48"/>
        <v>3</v>
      </c>
      <c r="AC428" s="2">
        <f t="shared" si="49"/>
        <v>1516613</v>
      </c>
      <c r="AD428" s="5">
        <f t="shared" si="50"/>
        <v>804934.16083305841</v>
      </c>
      <c r="AE428" s="5">
        <f t="shared" si="51"/>
        <v>2321547.1608330584</v>
      </c>
      <c r="AG428" s="2">
        <f t="shared" si="52"/>
        <v>2</v>
      </c>
      <c r="AH428" s="2">
        <f t="shared" si="53"/>
        <v>2026</v>
      </c>
      <c r="AJ428" s="5">
        <f t="shared" si="54"/>
        <v>142108</v>
      </c>
      <c r="AK428" s="2">
        <f t="shared" si="55"/>
        <v>19</v>
      </c>
    </row>
    <row r="429" spans="1:37">
      <c r="A429" s="4">
        <v>46078</v>
      </c>
      <c r="B429" s="11">
        <f>StdO_Customers_Residential!B429+StdO_Customers_Small_Commercial!B429+StdO_Customers_Lighting!B429</f>
        <v>100627</v>
      </c>
      <c r="C429" s="11">
        <f>StdO_Customers_Residential!C429+StdO_Customers_Small_Commercial!C429+StdO_Customers_Lighting!C429</f>
        <v>100317</v>
      </c>
      <c r="D429" s="11">
        <f>StdO_Customers_Residential!D429+StdO_Customers_Small_Commercial!D429+StdO_Customers_Lighting!D429</f>
        <v>100963.00000000001</v>
      </c>
      <c r="E429" s="11">
        <f>StdO_Customers_Residential!E429+StdO_Customers_Small_Commercial!E429+StdO_Customers_Lighting!E429</f>
        <v>102044</v>
      </c>
      <c r="F429" s="11">
        <f>StdO_Customers_Residential!F429+StdO_Customers_Small_Commercial!F429+StdO_Customers_Lighting!F429</f>
        <v>106773</v>
      </c>
      <c r="G429" s="11">
        <f>StdO_Customers_Residential!G429+StdO_Customers_Small_Commercial!G429+StdO_Customers_Lighting!G429</f>
        <v>114108.00000000001</v>
      </c>
      <c r="H429" s="11">
        <f>StdO_Customers_Residential!H429+StdO_Customers_Small_Commercial!H429+StdO_Customers_Lighting!H429</f>
        <v>130604.00000000001</v>
      </c>
      <c r="I429" s="11">
        <f>StdO_Customers_Residential!I429+StdO_Customers_Small_Commercial!I429+StdO_Customers_Lighting!I429</f>
        <v>129600</v>
      </c>
      <c r="J429" s="11">
        <f>StdO_Customers_Residential!J429+StdO_Customers_Small_Commercial!J429+StdO_Customers_Lighting!J429</f>
        <v>121508.00000000003</v>
      </c>
      <c r="K429" s="11">
        <f>StdO_Customers_Residential!K429+StdO_Customers_Small_Commercial!K429+StdO_Customers_Lighting!K429</f>
        <v>116850</v>
      </c>
      <c r="L429" s="11">
        <f>StdO_Customers_Residential!L429+StdO_Customers_Small_Commercial!L429+StdO_Customers_Lighting!L429</f>
        <v>102884.00000000003</v>
      </c>
      <c r="M429" s="11">
        <f>StdO_Customers_Residential!M429+StdO_Customers_Small_Commercial!M429+StdO_Customers_Lighting!M429</f>
        <v>91183.999999999942</v>
      </c>
      <c r="N429" s="11">
        <f>StdO_Customers_Residential!N429+StdO_Customers_Small_Commercial!N429+StdO_Customers_Lighting!N429</f>
        <v>90737.000000000029</v>
      </c>
      <c r="O429" s="11">
        <f>StdO_Customers_Residential!O429+StdO_Customers_Small_Commercial!O429+StdO_Customers_Lighting!O429</f>
        <v>105753.99999999999</v>
      </c>
      <c r="P429" s="11">
        <f>StdO_Customers_Residential!P429+StdO_Customers_Small_Commercial!P429+StdO_Customers_Lighting!P429</f>
        <v>112983.00000000001</v>
      </c>
      <c r="Q429" s="11">
        <f>StdO_Customers_Residential!Q429+StdO_Customers_Small_Commercial!Q429+StdO_Customers_Lighting!Q429</f>
        <v>120460</v>
      </c>
      <c r="R429" s="11">
        <f>StdO_Customers_Residential!R429+StdO_Customers_Small_Commercial!R429+StdO_Customers_Lighting!R429</f>
        <v>129350</v>
      </c>
      <c r="S429" s="11">
        <f>StdO_Customers_Residential!S429+StdO_Customers_Small_Commercial!S429+StdO_Customers_Lighting!S429</f>
        <v>141673</v>
      </c>
      <c r="T429" s="11">
        <f>StdO_Customers_Residential!T429+StdO_Customers_Small_Commercial!T429+StdO_Customers_Lighting!T429</f>
        <v>142370</v>
      </c>
      <c r="U429" s="11">
        <f>StdO_Customers_Residential!U429+StdO_Customers_Small_Commercial!U429+StdO_Customers_Lighting!U429</f>
        <v>139191</v>
      </c>
      <c r="V429" s="11">
        <f>StdO_Customers_Residential!V429+StdO_Customers_Small_Commercial!V429+StdO_Customers_Lighting!V429</f>
        <v>129603.00000000001</v>
      </c>
      <c r="W429" s="11">
        <f>StdO_Customers_Residential!W429+StdO_Customers_Small_Commercial!W429+StdO_Customers_Lighting!W429</f>
        <v>118917</v>
      </c>
      <c r="X429" s="11">
        <f>StdO_Customers_Residential!X429+StdO_Customers_Small_Commercial!X429+StdO_Customers_Lighting!X429</f>
        <v>105811</v>
      </c>
      <c r="Y429" s="11">
        <f>StdO_Customers_Residential!Y429+StdO_Customers_Small_Commercial!Y429+StdO_Customers_Lighting!Y429</f>
        <v>99287.44693320198</v>
      </c>
      <c r="Z429" s="11">
        <f>StdO_Customers_Residential!Z429+StdO_Customers_Small_Commercial!Z429+StdO_Customers_Lighting!Z429</f>
        <v>0</v>
      </c>
      <c r="AA429" s="2">
        <f>IFERROR(INDEX('Holiday Schedule'!$D$3:$D$24,MATCH(Total_StdO_Customers!A429,'Holiday Schedule'!$C$3:$C$24,0)),0)</f>
        <v>0</v>
      </c>
      <c r="AB429" s="2">
        <f t="shared" si="48"/>
        <v>4</v>
      </c>
      <c r="AC429" s="2">
        <f t="shared" si="49"/>
        <v>1898875</v>
      </c>
      <c r="AD429" s="5">
        <f t="shared" si="50"/>
        <v>854723.44693320198</v>
      </c>
      <c r="AE429" s="5">
        <f t="shared" si="51"/>
        <v>2753598.446933202</v>
      </c>
      <c r="AG429" s="2">
        <f t="shared" si="52"/>
        <v>2</v>
      </c>
      <c r="AH429" s="2">
        <f t="shared" si="53"/>
        <v>2026</v>
      </c>
      <c r="AJ429" s="5">
        <f t="shared" si="54"/>
        <v>142370</v>
      </c>
      <c r="AK429" s="2">
        <f t="shared" si="55"/>
        <v>19</v>
      </c>
    </row>
    <row r="430" spans="1:37">
      <c r="A430" s="4">
        <v>46079</v>
      </c>
      <c r="B430" s="11">
        <f>StdO_Customers_Residential!B430+StdO_Customers_Small_Commercial!B430+StdO_Customers_Lighting!B430</f>
        <v>93388</v>
      </c>
      <c r="C430" s="11">
        <f>StdO_Customers_Residential!C430+StdO_Customers_Small_Commercial!C430+StdO_Customers_Lighting!C430</f>
        <v>91287</v>
      </c>
      <c r="D430" s="11">
        <f>StdO_Customers_Residential!D430+StdO_Customers_Small_Commercial!D430+StdO_Customers_Lighting!D430</f>
        <v>90559</v>
      </c>
      <c r="E430" s="11">
        <f>StdO_Customers_Residential!E430+StdO_Customers_Small_Commercial!E430+StdO_Customers_Lighting!E430</f>
        <v>90124</v>
      </c>
      <c r="F430" s="11">
        <f>StdO_Customers_Residential!F430+StdO_Customers_Small_Commercial!F430+StdO_Customers_Lighting!F430</f>
        <v>93152</v>
      </c>
      <c r="G430" s="11">
        <f>StdO_Customers_Residential!G430+StdO_Customers_Small_Commercial!G430+StdO_Customers_Lighting!G430</f>
        <v>101005</v>
      </c>
      <c r="H430" s="11">
        <f>StdO_Customers_Residential!H430+StdO_Customers_Small_Commercial!H430+StdO_Customers_Lighting!H430</f>
        <v>117201</v>
      </c>
      <c r="I430" s="11">
        <f>StdO_Customers_Residential!I430+StdO_Customers_Small_Commercial!I430+StdO_Customers_Lighting!I430</f>
        <v>117402</v>
      </c>
      <c r="J430" s="11">
        <f>StdO_Customers_Residential!J430+StdO_Customers_Small_Commercial!J430+StdO_Customers_Lighting!J430</f>
        <v>103687.00000000003</v>
      </c>
      <c r="K430" s="11">
        <f>StdO_Customers_Residential!K430+StdO_Customers_Small_Commercial!K430+StdO_Customers_Lighting!K430</f>
        <v>68040.000000000087</v>
      </c>
      <c r="L430" s="11">
        <f>StdO_Customers_Residential!L430+StdO_Customers_Small_Commercial!L430+StdO_Customers_Lighting!L430</f>
        <v>52047.000000000007</v>
      </c>
      <c r="M430" s="11">
        <f>StdO_Customers_Residential!M430+StdO_Customers_Small_Commercial!M430+StdO_Customers_Lighting!M430</f>
        <v>50796.999999999971</v>
      </c>
      <c r="N430" s="11">
        <f>StdO_Customers_Residential!N430+StdO_Customers_Small_Commercial!N430+StdO_Customers_Lighting!N430</f>
        <v>44260.000000000015</v>
      </c>
      <c r="O430" s="11">
        <f>StdO_Customers_Residential!O430+StdO_Customers_Small_Commercial!O430+StdO_Customers_Lighting!O430</f>
        <v>45919</v>
      </c>
      <c r="P430" s="11">
        <f>StdO_Customers_Residential!P430+StdO_Customers_Small_Commercial!P430+StdO_Customers_Lighting!P430</f>
        <v>47509</v>
      </c>
      <c r="Q430" s="11">
        <f>StdO_Customers_Residential!Q430+StdO_Customers_Small_Commercial!Q430+StdO_Customers_Lighting!Q430</f>
        <v>70049</v>
      </c>
      <c r="R430" s="11">
        <f>StdO_Customers_Residential!R430+StdO_Customers_Small_Commercial!R430+StdO_Customers_Lighting!R430</f>
        <v>102152.00000000001</v>
      </c>
      <c r="S430" s="11">
        <f>StdO_Customers_Residential!S430+StdO_Customers_Small_Commercial!S430+StdO_Customers_Lighting!S430</f>
        <v>130235.00000000001</v>
      </c>
      <c r="T430" s="11">
        <f>StdO_Customers_Residential!T430+StdO_Customers_Small_Commercial!T430+StdO_Customers_Lighting!T430</f>
        <v>135064</v>
      </c>
      <c r="U430" s="11">
        <f>StdO_Customers_Residential!U430+StdO_Customers_Small_Commercial!U430+StdO_Customers_Lighting!U430</f>
        <v>133858</v>
      </c>
      <c r="V430" s="11">
        <f>StdO_Customers_Residential!V430+StdO_Customers_Small_Commercial!V430+StdO_Customers_Lighting!V430</f>
        <v>126991</v>
      </c>
      <c r="W430" s="11">
        <f>StdO_Customers_Residential!W430+StdO_Customers_Small_Commercial!W430+StdO_Customers_Lighting!W430</f>
        <v>118436</v>
      </c>
      <c r="X430" s="11">
        <f>StdO_Customers_Residential!X430+StdO_Customers_Small_Commercial!X430+StdO_Customers_Lighting!X430</f>
        <v>106100</v>
      </c>
      <c r="Y430" s="11">
        <f>StdO_Customers_Residential!Y430+StdO_Customers_Small_Commercial!Y430+StdO_Customers_Lighting!Y430</f>
        <v>98917.158375759798</v>
      </c>
      <c r="Z430" s="11">
        <f>StdO_Customers_Residential!Z430+StdO_Customers_Small_Commercial!Z430+StdO_Customers_Lighting!Z430</f>
        <v>0</v>
      </c>
      <c r="AA430" s="2">
        <f>IFERROR(INDEX('Holiday Schedule'!$D$3:$D$24,MATCH(Total_StdO_Customers!A430,'Holiday Schedule'!$C$3:$C$24,0)),0)</f>
        <v>0</v>
      </c>
      <c r="AB430" s="2">
        <f t="shared" si="48"/>
        <v>5</v>
      </c>
      <c r="AC430" s="2">
        <f t="shared" si="49"/>
        <v>1452546</v>
      </c>
      <c r="AD430" s="5">
        <f t="shared" si="50"/>
        <v>775633.15837575961</v>
      </c>
      <c r="AE430" s="5">
        <f t="shared" si="51"/>
        <v>2228179.1583757596</v>
      </c>
      <c r="AG430" s="2">
        <f t="shared" si="52"/>
        <v>2</v>
      </c>
      <c r="AH430" s="2">
        <f t="shared" si="53"/>
        <v>2026</v>
      </c>
      <c r="AJ430" s="5">
        <f t="shared" si="54"/>
        <v>135064</v>
      </c>
      <c r="AK430" s="2">
        <f t="shared" si="55"/>
        <v>19</v>
      </c>
    </row>
    <row r="431" spans="1:37">
      <c r="A431" s="4">
        <v>46080</v>
      </c>
      <c r="B431" s="11">
        <f>StdO_Customers_Residential!B431+StdO_Customers_Small_Commercial!B431+StdO_Customers_Lighting!B431</f>
        <v>93002</v>
      </c>
      <c r="C431" s="11">
        <f>StdO_Customers_Residential!C431+StdO_Customers_Small_Commercial!C431+StdO_Customers_Lighting!C431</f>
        <v>93247</v>
      </c>
      <c r="D431" s="11">
        <f>StdO_Customers_Residential!D431+StdO_Customers_Small_Commercial!D431+StdO_Customers_Lighting!D431</f>
        <v>93119</v>
      </c>
      <c r="E431" s="11">
        <f>StdO_Customers_Residential!E431+StdO_Customers_Small_Commercial!E431+StdO_Customers_Lighting!E431</f>
        <v>93863</v>
      </c>
      <c r="F431" s="11">
        <f>StdO_Customers_Residential!F431+StdO_Customers_Small_Commercial!F431+StdO_Customers_Lighting!F431</f>
        <v>98541.999999999985</v>
      </c>
      <c r="G431" s="11">
        <f>StdO_Customers_Residential!G431+StdO_Customers_Small_Commercial!G431+StdO_Customers_Lighting!G431</f>
        <v>107375</v>
      </c>
      <c r="H431" s="11">
        <f>StdO_Customers_Residential!H431+StdO_Customers_Small_Commercial!H431+StdO_Customers_Lighting!H431</f>
        <v>124419</v>
      </c>
      <c r="I431" s="11">
        <f>StdO_Customers_Residential!I431+StdO_Customers_Small_Commercial!I431+StdO_Customers_Lighting!I431</f>
        <v>104381</v>
      </c>
      <c r="J431" s="11">
        <f>StdO_Customers_Residential!J431+StdO_Customers_Small_Commercial!J431+StdO_Customers_Lighting!J431</f>
        <v>72867.000000000015</v>
      </c>
      <c r="K431" s="11">
        <f>StdO_Customers_Residential!K431+StdO_Customers_Small_Commercial!K431+StdO_Customers_Lighting!K431</f>
        <v>55067</v>
      </c>
      <c r="L431" s="11">
        <f>StdO_Customers_Residential!L431+StdO_Customers_Small_Commercial!L431+StdO_Customers_Lighting!L431</f>
        <v>48989.000000000007</v>
      </c>
      <c r="M431" s="11">
        <f>StdO_Customers_Residential!M431+StdO_Customers_Small_Commercial!M431+StdO_Customers_Lighting!M431</f>
        <v>45272.999999999971</v>
      </c>
      <c r="N431" s="11">
        <f>StdO_Customers_Residential!N431+StdO_Customers_Small_Commercial!N431+StdO_Customers_Lighting!N431</f>
        <v>45229.000000000015</v>
      </c>
      <c r="O431" s="11">
        <f>StdO_Customers_Residential!O431+StdO_Customers_Small_Commercial!O431+StdO_Customers_Lighting!O431</f>
        <v>45555.999999999993</v>
      </c>
      <c r="P431" s="11">
        <f>StdO_Customers_Residential!P431+StdO_Customers_Small_Commercial!P431+StdO_Customers_Lighting!P431</f>
        <v>53077</v>
      </c>
      <c r="Q431" s="11">
        <f>StdO_Customers_Residential!Q431+StdO_Customers_Small_Commercial!Q431+StdO_Customers_Lighting!Q431</f>
        <v>72857</v>
      </c>
      <c r="R431" s="11">
        <f>StdO_Customers_Residential!R431+StdO_Customers_Small_Commercial!R431+StdO_Customers_Lighting!R431</f>
        <v>107514</v>
      </c>
      <c r="S431" s="11">
        <f>StdO_Customers_Residential!S431+StdO_Customers_Small_Commercial!S431+StdO_Customers_Lighting!S431</f>
        <v>130014.99999999999</v>
      </c>
      <c r="T431" s="11">
        <f>StdO_Customers_Residential!T431+StdO_Customers_Small_Commercial!T431+StdO_Customers_Lighting!T431</f>
        <v>134897</v>
      </c>
      <c r="U431" s="11">
        <f>StdO_Customers_Residential!U431+StdO_Customers_Small_Commercial!U431+StdO_Customers_Lighting!U431</f>
        <v>133028</v>
      </c>
      <c r="V431" s="11">
        <f>StdO_Customers_Residential!V431+StdO_Customers_Small_Commercial!V431+StdO_Customers_Lighting!V431</f>
        <v>124983</v>
      </c>
      <c r="W431" s="11">
        <f>StdO_Customers_Residential!W431+StdO_Customers_Small_Commercial!W431+StdO_Customers_Lighting!W431</f>
        <v>116801</v>
      </c>
      <c r="X431" s="11">
        <f>StdO_Customers_Residential!X431+StdO_Customers_Small_Commercial!X431+StdO_Customers_Lighting!X431</f>
        <v>106676</v>
      </c>
      <c r="Y431" s="11">
        <f>StdO_Customers_Residential!Y431+StdO_Customers_Small_Commercial!Y431+StdO_Customers_Lighting!Y431</f>
        <v>101705.46716922353</v>
      </c>
      <c r="Z431" s="11">
        <f>StdO_Customers_Residential!Z431+StdO_Customers_Small_Commercial!Z431+StdO_Customers_Lighting!Z431</f>
        <v>0</v>
      </c>
      <c r="AA431" s="2">
        <f>IFERROR(INDEX('Holiday Schedule'!$D$3:$D$24,MATCH(Total_StdO_Customers!A431,'Holiday Schedule'!$C$3:$C$24,0)),0)</f>
        <v>0</v>
      </c>
      <c r="AB431" s="2">
        <f t="shared" si="48"/>
        <v>6</v>
      </c>
      <c r="AC431" s="2">
        <f t="shared" si="49"/>
        <v>1397210</v>
      </c>
      <c r="AD431" s="5">
        <f t="shared" si="50"/>
        <v>805272.46716922335</v>
      </c>
      <c r="AE431" s="5">
        <f t="shared" si="51"/>
        <v>2202482.4671692234</v>
      </c>
      <c r="AG431" s="2">
        <f t="shared" si="52"/>
        <v>2</v>
      </c>
      <c r="AH431" s="2">
        <f t="shared" si="53"/>
        <v>2026</v>
      </c>
      <c r="AJ431" s="5">
        <f t="shared" si="54"/>
        <v>134897</v>
      </c>
      <c r="AK431" s="2">
        <f t="shared" si="55"/>
        <v>19</v>
      </c>
    </row>
    <row r="432" spans="1:37">
      <c r="A432" s="4">
        <v>46081</v>
      </c>
      <c r="B432" s="11">
        <f>StdO_Customers_Residential!B432+StdO_Customers_Small_Commercial!B432+StdO_Customers_Lighting!B432</f>
        <v>94460.000000000015</v>
      </c>
      <c r="C432" s="11">
        <f>StdO_Customers_Residential!C432+StdO_Customers_Small_Commercial!C432+StdO_Customers_Lighting!C432</f>
        <v>92809.999999999985</v>
      </c>
      <c r="D432" s="11">
        <f>StdO_Customers_Residential!D432+StdO_Customers_Small_Commercial!D432+StdO_Customers_Lighting!D432</f>
        <v>92016</v>
      </c>
      <c r="E432" s="11">
        <f>StdO_Customers_Residential!E432+StdO_Customers_Small_Commercial!E432+StdO_Customers_Lighting!E432</f>
        <v>91183.000000000015</v>
      </c>
      <c r="F432" s="11">
        <f>StdO_Customers_Residential!F432+StdO_Customers_Small_Commercial!F432+StdO_Customers_Lighting!F432</f>
        <v>92621</v>
      </c>
      <c r="G432" s="11">
        <f>StdO_Customers_Residential!G432+StdO_Customers_Small_Commercial!G432+StdO_Customers_Lighting!G432</f>
        <v>95871</v>
      </c>
      <c r="H432" s="11">
        <f>StdO_Customers_Residential!H432+StdO_Customers_Small_Commercial!H432+StdO_Customers_Lighting!H432</f>
        <v>103483.99999999999</v>
      </c>
      <c r="I432" s="11">
        <f>StdO_Customers_Residential!I432+StdO_Customers_Small_Commercial!I432+StdO_Customers_Lighting!I432</f>
        <v>92484</v>
      </c>
      <c r="J432" s="11">
        <f>StdO_Customers_Residential!J432+StdO_Customers_Small_Commercial!J432+StdO_Customers_Lighting!J432</f>
        <v>72806.000000000015</v>
      </c>
      <c r="K432" s="11">
        <f>StdO_Customers_Residential!K432+StdO_Customers_Small_Commercial!K432+StdO_Customers_Lighting!K432</f>
        <v>60565</v>
      </c>
      <c r="L432" s="11">
        <f>StdO_Customers_Residential!L432+StdO_Customers_Small_Commercial!L432+StdO_Customers_Lighting!L432</f>
        <v>45134.000000000015</v>
      </c>
      <c r="M432" s="11">
        <f>StdO_Customers_Residential!M432+StdO_Customers_Small_Commercial!M432+StdO_Customers_Lighting!M432</f>
        <v>47984.999999999971</v>
      </c>
      <c r="N432" s="11">
        <f>StdO_Customers_Residential!N432+StdO_Customers_Small_Commercial!N432+StdO_Customers_Lighting!N432</f>
        <v>55701.000000000015</v>
      </c>
      <c r="O432" s="11">
        <f>StdO_Customers_Residential!O432+StdO_Customers_Small_Commercial!O432+StdO_Customers_Lighting!O432</f>
        <v>52658</v>
      </c>
      <c r="P432" s="11">
        <f>StdO_Customers_Residential!P432+StdO_Customers_Small_Commercial!P432+StdO_Customers_Lighting!P432</f>
        <v>83529</v>
      </c>
      <c r="Q432" s="11">
        <f>StdO_Customers_Residential!Q432+StdO_Customers_Small_Commercial!Q432+StdO_Customers_Lighting!Q432</f>
        <v>99297</v>
      </c>
      <c r="R432" s="11">
        <f>StdO_Customers_Residential!R432+StdO_Customers_Small_Commercial!R432+StdO_Customers_Lighting!R432</f>
        <v>109805</v>
      </c>
      <c r="S432" s="11">
        <f>StdO_Customers_Residential!S432+StdO_Customers_Small_Commercial!S432+StdO_Customers_Lighting!S432</f>
        <v>122077</v>
      </c>
      <c r="T432" s="11">
        <f>StdO_Customers_Residential!T432+StdO_Customers_Small_Commercial!T432+StdO_Customers_Lighting!T432</f>
        <v>125098</v>
      </c>
      <c r="U432" s="11">
        <f>StdO_Customers_Residential!U432+StdO_Customers_Small_Commercial!U432+StdO_Customers_Lighting!U432</f>
        <v>122698.00000000001</v>
      </c>
      <c r="V432" s="11">
        <f>StdO_Customers_Residential!V432+StdO_Customers_Small_Commercial!V432+StdO_Customers_Lighting!V432</f>
        <v>116422</v>
      </c>
      <c r="W432" s="11">
        <f>StdO_Customers_Residential!W432+StdO_Customers_Small_Commercial!W432+StdO_Customers_Lighting!W432</f>
        <v>108902</v>
      </c>
      <c r="X432" s="11">
        <f>StdO_Customers_Residential!X432+StdO_Customers_Small_Commercial!X432+StdO_Customers_Lighting!X432</f>
        <v>98370</v>
      </c>
      <c r="Y432" s="11">
        <f>StdO_Customers_Residential!Y432+StdO_Customers_Small_Commercial!Y432+StdO_Customers_Lighting!Y432</f>
        <v>98035.578726027758</v>
      </c>
      <c r="Z432" s="11">
        <f>StdO_Customers_Residential!Z432+StdO_Customers_Small_Commercial!Z432+StdO_Customers_Lighting!Z432</f>
        <v>0</v>
      </c>
      <c r="AA432" s="2">
        <f>IFERROR(INDEX('Holiday Schedule'!$D$3:$D$24,MATCH(Total_StdO_Customers!A432,'Holiday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2174011.5787260276</v>
      </c>
      <c r="AE432" s="5">
        <f t="shared" si="51"/>
        <v>2174011.5787260276</v>
      </c>
      <c r="AG432" s="2">
        <f t="shared" si="52"/>
        <v>2</v>
      </c>
      <c r="AH432" s="2">
        <f t="shared" si="53"/>
        <v>2026</v>
      </c>
      <c r="AJ432" s="5">
        <f t="shared" si="54"/>
        <v>125098</v>
      </c>
      <c r="AK432" s="2">
        <f t="shared" si="55"/>
        <v>19</v>
      </c>
    </row>
    <row r="433" spans="1:37">
      <c r="A433" s="4">
        <v>46082</v>
      </c>
      <c r="B433" s="11">
        <f>StdO_Customers_Residential!B433+StdO_Customers_Small_Commercial!B433+StdO_Customers_Lighting!B433</f>
        <v>87093</v>
      </c>
      <c r="C433" s="11">
        <f>StdO_Customers_Residential!C433+StdO_Customers_Small_Commercial!C433+StdO_Customers_Lighting!C433</f>
        <v>81571</v>
      </c>
      <c r="D433" s="11">
        <f>StdO_Customers_Residential!D433+StdO_Customers_Small_Commercial!D433+StdO_Customers_Lighting!D433</f>
        <v>84318</v>
      </c>
      <c r="E433" s="11">
        <f>StdO_Customers_Residential!E433+StdO_Customers_Small_Commercial!E433+StdO_Customers_Lighting!E433</f>
        <v>84253</v>
      </c>
      <c r="F433" s="11">
        <f>StdO_Customers_Residential!F433+StdO_Customers_Small_Commercial!F433+StdO_Customers_Lighting!F433</f>
        <v>85491</v>
      </c>
      <c r="G433" s="11">
        <f>StdO_Customers_Residential!G433+StdO_Customers_Small_Commercial!G433+StdO_Customers_Lighting!G433</f>
        <v>88986</v>
      </c>
      <c r="H433" s="11">
        <f>StdO_Customers_Residential!H433+StdO_Customers_Small_Commercial!H433+StdO_Customers_Lighting!H433</f>
        <v>95480</v>
      </c>
      <c r="I433" s="11">
        <f>StdO_Customers_Residential!I433+StdO_Customers_Small_Commercial!I433+StdO_Customers_Lighting!I433</f>
        <v>97398</v>
      </c>
      <c r="J433" s="11">
        <f>StdO_Customers_Residential!J433+StdO_Customers_Small_Commercial!J433+StdO_Customers_Lighting!J433</f>
        <v>100922.00000000001</v>
      </c>
      <c r="K433" s="11">
        <f>StdO_Customers_Residential!K433+StdO_Customers_Small_Commercial!K433+StdO_Customers_Lighting!K433</f>
        <v>102345</v>
      </c>
      <c r="L433" s="11">
        <f>StdO_Customers_Residential!L433+StdO_Customers_Small_Commercial!L433+StdO_Customers_Lighting!L433</f>
        <v>100056.00000000003</v>
      </c>
      <c r="M433" s="11">
        <f>StdO_Customers_Residential!M433+StdO_Customers_Small_Commercial!M433+StdO_Customers_Lighting!M433</f>
        <v>93063.999999999942</v>
      </c>
      <c r="N433" s="11">
        <f>StdO_Customers_Residential!N433+StdO_Customers_Small_Commercial!N433+StdO_Customers_Lighting!N433</f>
        <v>79759.000000000029</v>
      </c>
      <c r="O433" s="11">
        <f>StdO_Customers_Residential!O433+StdO_Customers_Small_Commercial!O433+StdO_Customers_Lighting!O433</f>
        <v>62664</v>
      </c>
      <c r="P433" s="11">
        <f>StdO_Customers_Residential!P433+StdO_Customers_Small_Commercial!P433+StdO_Customers_Lighting!P433</f>
        <v>53815</v>
      </c>
      <c r="Q433" s="11">
        <f>StdO_Customers_Residential!Q433+StdO_Customers_Small_Commercial!Q433+StdO_Customers_Lighting!Q433</f>
        <v>73567</v>
      </c>
      <c r="R433" s="11">
        <f>StdO_Customers_Residential!R433+StdO_Customers_Small_Commercial!R433+StdO_Customers_Lighting!R433</f>
        <v>111574</v>
      </c>
      <c r="S433" s="11">
        <f>StdO_Customers_Residential!S433+StdO_Customers_Small_Commercial!S433+StdO_Customers_Lighting!S433</f>
        <v>140695.99999999997</v>
      </c>
      <c r="T433" s="11">
        <f>StdO_Customers_Residential!T433+StdO_Customers_Small_Commercial!T433+StdO_Customers_Lighting!T433</f>
        <v>146106.00000000003</v>
      </c>
      <c r="U433" s="11">
        <f>StdO_Customers_Residential!U433+StdO_Customers_Small_Commercial!U433+StdO_Customers_Lighting!U433</f>
        <v>148111</v>
      </c>
      <c r="V433" s="11">
        <f>StdO_Customers_Residential!V433+StdO_Customers_Small_Commercial!V433+StdO_Customers_Lighting!V433</f>
        <v>143092</v>
      </c>
      <c r="W433" s="11">
        <f>StdO_Customers_Residential!W433+StdO_Customers_Small_Commercial!W433+StdO_Customers_Lighting!W433</f>
        <v>131002.00000000001</v>
      </c>
      <c r="X433" s="11">
        <f>StdO_Customers_Residential!X433+StdO_Customers_Small_Commercial!X433+StdO_Customers_Lighting!X433</f>
        <v>118251.00000000001</v>
      </c>
      <c r="Y433" s="11">
        <f>StdO_Customers_Residential!Y433+StdO_Customers_Small_Commercial!Y433+StdO_Customers_Lighting!Y433</f>
        <v>93874.141697764659</v>
      </c>
      <c r="Z433" s="11">
        <f>StdO_Customers_Residential!Z433+StdO_Customers_Small_Commercial!Z433+StdO_Customers_Lighting!Z433</f>
        <v>0</v>
      </c>
      <c r="AA433" s="2">
        <f>IFERROR(INDEX('Holiday Schedule'!$D$3:$D$24,MATCH(Total_StdO_Customers!A433,'Holiday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2403488.1416977649</v>
      </c>
      <c r="AE433" s="5">
        <f t="shared" si="51"/>
        <v>2403488.1416977649</v>
      </c>
      <c r="AG433" s="2">
        <f t="shared" si="52"/>
        <v>3</v>
      </c>
      <c r="AH433" s="2">
        <f t="shared" si="53"/>
        <v>2026</v>
      </c>
      <c r="AJ433" s="5">
        <f t="shared" si="54"/>
        <v>148111</v>
      </c>
      <c r="AK433" s="2">
        <f t="shared" si="55"/>
        <v>20</v>
      </c>
    </row>
    <row r="434" spans="1:37">
      <c r="A434" s="4">
        <v>46083</v>
      </c>
      <c r="B434" s="11">
        <f>StdO_Customers_Residential!B434+StdO_Customers_Small_Commercial!B434+StdO_Customers_Lighting!B434</f>
        <v>105553</v>
      </c>
      <c r="C434" s="11">
        <f>StdO_Customers_Residential!C434+StdO_Customers_Small_Commercial!C434+StdO_Customers_Lighting!C434</f>
        <v>102764</v>
      </c>
      <c r="D434" s="11">
        <f>StdO_Customers_Residential!D434+StdO_Customers_Small_Commercial!D434+StdO_Customers_Lighting!D434</f>
        <v>103122</v>
      </c>
      <c r="E434" s="11">
        <f>StdO_Customers_Residential!E434+StdO_Customers_Small_Commercial!E434+StdO_Customers_Lighting!E434</f>
        <v>105403</v>
      </c>
      <c r="F434" s="11">
        <f>StdO_Customers_Residential!F434+StdO_Customers_Small_Commercial!F434+StdO_Customers_Lighting!F434</f>
        <v>109034</v>
      </c>
      <c r="G434" s="11">
        <f>StdO_Customers_Residential!G434+StdO_Customers_Small_Commercial!G434+StdO_Customers_Lighting!G434</f>
        <v>119787.99999999999</v>
      </c>
      <c r="H434" s="11">
        <f>StdO_Customers_Residential!H434+StdO_Customers_Small_Commercial!H434+StdO_Customers_Lighting!H434</f>
        <v>134040</v>
      </c>
      <c r="I434" s="11">
        <f>StdO_Customers_Residential!I434+StdO_Customers_Small_Commercial!I434+StdO_Customers_Lighting!I434</f>
        <v>113874</v>
      </c>
      <c r="J434" s="11">
        <f>StdO_Customers_Residential!J434+StdO_Customers_Small_Commercial!J434+StdO_Customers_Lighting!J434</f>
        <v>79532.000000000015</v>
      </c>
      <c r="K434" s="11">
        <f>StdO_Customers_Residential!K434+StdO_Customers_Small_Commercial!K434+StdO_Customers_Lighting!K434</f>
        <v>64721.999999999993</v>
      </c>
      <c r="L434" s="11">
        <f>StdO_Customers_Residential!L434+StdO_Customers_Small_Commercial!L434+StdO_Customers_Lighting!L434</f>
        <v>59597.000000000015</v>
      </c>
      <c r="M434" s="11">
        <f>StdO_Customers_Residential!M434+StdO_Customers_Small_Commercial!M434+StdO_Customers_Lighting!M434</f>
        <v>57557.999999999971</v>
      </c>
      <c r="N434" s="11">
        <f>StdO_Customers_Residential!N434+StdO_Customers_Small_Commercial!N434+StdO_Customers_Lighting!N434</f>
        <v>55810.000000000022</v>
      </c>
      <c r="O434" s="11">
        <f>StdO_Customers_Residential!O434+StdO_Customers_Small_Commercial!O434+StdO_Customers_Lighting!O434</f>
        <v>56762</v>
      </c>
      <c r="P434" s="11">
        <f>StdO_Customers_Residential!P434+StdO_Customers_Small_Commercial!P434+StdO_Customers_Lighting!P434</f>
        <v>55958.000000000007</v>
      </c>
      <c r="Q434" s="11">
        <f>StdO_Customers_Residential!Q434+StdO_Customers_Small_Commercial!Q434+StdO_Customers_Lighting!Q434</f>
        <v>76905</v>
      </c>
      <c r="R434" s="11">
        <f>StdO_Customers_Residential!R434+StdO_Customers_Small_Commercial!R434+StdO_Customers_Lighting!R434</f>
        <v>113614</v>
      </c>
      <c r="S434" s="11">
        <f>StdO_Customers_Residential!S434+StdO_Customers_Small_Commercial!S434+StdO_Customers_Lighting!S434</f>
        <v>143441</v>
      </c>
      <c r="T434" s="11">
        <f>StdO_Customers_Residential!T434+StdO_Customers_Small_Commercial!T434+StdO_Customers_Lighting!T434</f>
        <v>149205</v>
      </c>
      <c r="U434" s="11">
        <f>StdO_Customers_Residential!U434+StdO_Customers_Small_Commercial!U434+StdO_Customers_Lighting!U434</f>
        <v>151509</v>
      </c>
      <c r="V434" s="11">
        <f>StdO_Customers_Residential!V434+StdO_Customers_Small_Commercial!V434+StdO_Customers_Lighting!V434</f>
        <v>146401</v>
      </c>
      <c r="W434" s="11">
        <f>StdO_Customers_Residential!W434+StdO_Customers_Small_Commercial!W434+StdO_Customers_Lighting!W434</f>
        <v>135260</v>
      </c>
      <c r="X434" s="11">
        <f>StdO_Customers_Residential!X434+StdO_Customers_Small_Commercial!X434+StdO_Customers_Lighting!X434</f>
        <v>120592</v>
      </c>
      <c r="Y434" s="11">
        <f>StdO_Customers_Residential!Y434+StdO_Customers_Small_Commercial!Y434+StdO_Customers_Lighting!Y434</f>
        <v>113303</v>
      </c>
      <c r="Z434" s="11">
        <f>StdO_Customers_Residential!Z434+StdO_Customers_Small_Commercial!Z434+StdO_Customers_Lighting!Z434</f>
        <v>0</v>
      </c>
      <c r="AA434" s="2">
        <f>IFERROR(INDEX('Holiday Schedule'!$D$3:$D$24,MATCH(Total_StdO_Customers!A434,'Holiday Schedule'!$C$3:$C$24,0)),0)</f>
        <v>0</v>
      </c>
      <c r="AB434" s="2">
        <f t="shared" si="48"/>
        <v>2</v>
      </c>
      <c r="AC434" s="2">
        <f t="shared" si="49"/>
        <v>1580740</v>
      </c>
      <c r="AD434" s="5">
        <f t="shared" si="50"/>
        <v>893007</v>
      </c>
      <c r="AE434" s="5">
        <f t="shared" si="51"/>
        <v>2473747</v>
      </c>
      <c r="AG434" s="2">
        <f t="shared" si="52"/>
        <v>3</v>
      </c>
      <c r="AH434" s="2">
        <f t="shared" si="53"/>
        <v>2026</v>
      </c>
      <c r="AJ434" s="5">
        <f t="shared" si="54"/>
        <v>151509</v>
      </c>
      <c r="AK434" s="2">
        <f t="shared" si="55"/>
        <v>20</v>
      </c>
    </row>
    <row r="435" spans="1:37">
      <c r="A435" s="4">
        <v>46084</v>
      </c>
      <c r="B435" s="11">
        <f>StdO_Customers_Residential!B435+StdO_Customers_Small_Commercial!B435+StdO_Customers_Lighting!B435</f>
        <v>108909</v>
      </c>
      <c r="C435" s="11">
        <f>StdO_Customers_Residential!C435+StdO_Customers_Small_Commercial!C435+StdO_Customers_Lighting!C435</f>
        <v>106004</v>
      </c>
      <c r="D435" s="11">
        <f>StdO_Customers_Residential!D435+StdO_Customers_Small_Commercial!D435+StdO_Customers_Lighting!D435</f>
        <v>106202</v>
      </c>
      <c r="E435" s="11">
        <f>StdO_Customers_Residential!E435+StdO_Customers_Small_Commercial!E435+StdO_Customers_Lighting!E435</f>
        <v>107777.99999999999</v>
      </c>
      <c r="F435" s="11">
        <f>StdO_Customers_Residential!F435+StdO_Customers_Small_Commercial!F435+StdO_Customers_Lighting!F435</f>
        <v>110907</v>
      </c>
      <c r="G435" s="11">
        <f>StdO_Customers_Residential!G435+StdO_Customers_Small_Commercial!G435+StdO_Customers_Lighting!G435</f>
        <v>120927</v>
      </c>
      <c r="H435" s="11">
        <f>StdO_Customers_Residential!H435+StdO_Customers_Small_Commercial!H435+StdO_Customers_Lighting!H435</f>
        <v>133532</v>
      </c>
      <c r="I435" s="11">
        <f>StdO_Customers_Residential!I435+StdO_Customers_Small_Commercial!I435+StdO_Customers_Lighting!I435</f>
        <v>113255.00000000001</v>
      </c>
      <c r="J435" s="11">
        <f>StdO_Customers_Residential!J435+StdO_Customers_Small_Commercial!J435+StdO_Customers_Lighting!J435</f>
        <v>75786.000000000015</v>
      </c>
      <c r="K435" s="11">
        <f>StdO_Customers_Residential!K435+StdO_Customers_Small_Commercial!K435+StdO_Customers_Lighting!K435</f>
        <v>58100</v>
      </c>
      <c r="L435" s="11">
        <f>StdO_Customers_Residential!L435+StdO_Customers_Small_Commercial!L435+StdO_Customers_Lighting!L435</f>
        <v>51631.000000000007</v>
      </c>
      <c r="M435" s="11">
        <f>StdO_Customers_Residential!M435+StdO_Customers_Small_Commercial!M435+StdO_Customers_Lighting!M435</f>
        <v>45846.999999999971</v>
      </c>
      <c r="N435" s="11">
        <f>StdO_Customers_Residential!N435+StdO_Customers_Small_Commercial!N435+StdO_Customers_Lighting!N435</f>
        <v>38152.000000000015</v>
      </c>
      <c r="O435" s="11">
        <f>StdO_Customers_Residential!O435+StdO_Customers_Small_Commercial!O435+StdO_Customers_Lighting!O435</f>
        <v>44234</v>
      </c>
      <c r="P435" s="11">
        <f>StdO_Customers_Residential!P435+StdO_Customers_Small_Commercial!P435+StdO_Customers_Lighting!P435</f>
        <v>69228</v>
      </c>
      <c r="Q435" s="11">
        <f>StdO_Customers_Residential!Q435+StdO_Customers_Small_Commercial!Q435+StdO_Customers_Lighting!Q435</f>
        <v>94562.999999999985</v>
      </c>
      <c r="R435" s="11">
        <f>StdO_Customers_Residential!R435+StdO_Customers_Small_Commercial!R435+StdO_Customers_Lighting!R435</f>
        <v>113884</v>
      </c>
      <c r="S435" s="11">
        <f>StdO_Customers_Residential!S435+StdO_Customers_Small_Commercial!S435+StdO_Customers_Lighting!S435</f>
        <v>130032.00000000001</v>
      </c>
      <c r="T435" s="11">
        <f>StdO_Customers_Residential!T435+StdO_Customers_Small_Commercial!T435+StdO_Customers_Lighting!T435</f>
        <v>134589</v>
      </c>
      <c r="U435" s="11">
        <f>StdO_Customers_Residential!U435+StdO_Customers_Small_Commercial!U435+StdO_Customers_Lighting!U435</f>
        <v>133990</v>
      </c>
      <c r="V435" s="11">
        <f>StdO_Customers_Residential!V435+StdO_Customers_Small_Commercial!V435+StdO_Customers_Lighting!V435</f>
        <v>132174</v>
      </c>
      <c r="W435" s="11">
        <f>StdO_Customers_Residential!W435+StdO_Customers_Small_Commercial!W435+StdO_Customers_Lighting!W435</f>
        <v>116631</v>
      </c>
      <c r="X435" s="11">
        <f>StdO_Customers_Residential!X435+StdO_Customers_Small_Commercial!X435+StdO_Customers_Lighting!X435</f>
        <v>102430</v>
      </c>
      <c r="Y435" s="11">
        <f>StdO_Customers_Residential!Y435+StdO_Customers_Small_Commercial!Y435+StdO_Customers_Lighting!Y435</f>
        <v>94430</v>
      </c>
      <c r="Z435" s="11">
        <f>StdO_Customers_Residential!Z435+StdO_Customers_Small_Commercial!Z435+StdO_Customers_Lighting!Z435</f>
        <v>0</v>
      </c>
      <c r="AA435" s="2">
        <f>IFERROR(INDEX('Holiday Schedule'!$D$3:$D$24,MATCH(Total_StdO_Customers!A435,'Holiday Schedule'!$C$3:$C$24,0)),0)</f>
        <v>0</v>
      </c>
      <c r="AB435" s="2">
        <f t="shared" si="48"/>
        <v>3</v>
      </c>
      <c r="AC435" s="2">
        <f t="shared" si="49"/>
        <v>1454526</v>
      </c>
      <c r="AD435" s="5">
        <f t="shared" si="50"/>
        <v>888689</v>
      </c>
      <c r="AE435" s="5">
        <f t="shared" si="51"/>
        <v>2343215</v>
      </c>
      <c r="AG435" s="2">
        <f t="shared" si="52"/>
        <v>3</v>
      </c>
      <c r="AH435" s="2">
        <f t="shared" si="53"/>
        <v>2026</v>
      </c>
      <c r="AJ435" s="5">
        <f t="shared" si="54"/>
        <v>134589</v>
      </c>
      <c r="AK435" s="2">
        <f t="shared" si="55"/>
        <v>19</v>
      </c>
    </row>
    <row r="436" spans="1:37">
      <c r="A436" s="4">
        <v>46085</v>
      </c>
      <c r="B436" s="11">
        <f>StdO_Customers_Residential!B436+StdO_Customers_Small_Commercial!B436+StdO_Customers_Lighting!B436</f>
        <v>89251</v>
      </c>
      <c r="C436" s="11">
        <f>StdO_Customers_Residential!C436+StdO_Customers_Small_Commercial!C436+StdO_Customers_Lighting!C436</f>
        <v>85468</v>
      </c>
      <c r="D436" s="11">
        <f>StdO_Customers_Residential!D436+StdO_Customers_Small_Commercial!D436+StdO_Customers_Lighting!D436</f>
        <v>84775</v>
      </c>
      <c r="E436" s="11">
        <f>StdO_Customers_Residential!E436+StdO_Customers_Small_Commercial!E436+StdO_Customers_Lighting!E436</f>
        <v>85712</v>
      </c>
      <c r="F436" s="11">
        <f>StdO_Customers_Residential!F436+StdO_Customers_Small_Commercial!F436+StdO_Customers_Lighting!F436</f>
        <v>89391</v>
      </c>
      <c r="G436" s="11">
        <f>StdO_Customers_Residential!G436+StdO_Customers_Small_Commercial!G436+StdO_Customers_Lighting!G436</f>
        <v>98362</v>
      </c>
      <c r="H436" s="11">
        <f>StdO_Customers_Residential!H436+StdO_Customers_Small_Commercial!H436+StdO_Customers_Lighting!H436</f>
        <v>113538</v>
      </c>
      <c r="I436" s="11">
        <f>StdO_Customers_Residential!I436+StdO_Customers_Small_Commercial!I436+StdO_Customers_Lighting!I436</f>
        <v>113624</v>
      </c>
      <c r="J436" s="11">
        <f>StdO_Customers_Residential!J436+StdO_Customers_Small_Commercial!J436+StdO_Customers_Lighting!J436</f>
        <v>87637.000000000015</v>
      </c>
      <c r="K436" s="11">
        <f>StdO_Customers_Residential!K436+StdO_Customers_Small_Commercial!K436+StdO_Customers_Lighting!K436</f>
        <v>63524</v>
      </c>
      <c r="L436" s="11">
        <f>StdO_Customers_Residential!L436+StdO_Customers_Small_Commercial!L436+StdO_Customers_Lighting!L436</f>
        <v>53045.000000000015</v>
      </c>
      <c r="M436" s="11">
        <f>StdO_Customers_Residential!M436+StdO_Customers_Small_Commercial!M436+StdO_Customers_Lighting!M436</f>
        <v>57501.999999999964</v>
      </c>
      <c r="N436" s="11">
        <f>StdO_Customers_Residential!N436+StdO_Customers_Small_Commercial!N436+StdO_Customers_Lighting!N436</f>
        <v>67631.000000000029</v>
      </c>
      <c r="O436" s="11">
        <f>StdO_Customers_Residential!O436+StdO_Customers_Small_Commercial!O436+StdO_Customers_Lighting!O436</f>
        <v>64069.999999999985</v>
      </c>
      <c r="P436" s="11">
        <f>StdO_Customers_Residential!P436+StdO_Customers_Small_Commercial!P436+StdO_Customers_Lighting!P436</f>
        <v>58742</v>
      </c>
      <c r="Q436" s="11">
        <f>StdO_Customers_Residential!Q436+StdO_Customers_Small_Commercial!Q436+StdO_Customers_Lighting!Q436</f>
        <v>71891</v>
      </c>
      <c r="R436" s="11">
        <f>StdO_Customers_Residential!R436+StdO_Customers_Small_Commercial!R436+StdO_Customers_Lighting!R436</f>
        <v>97633</v>
      </c>
      <c r="S436" s="11">
        <f>StdO_Customers_Residential!S436+StdO_Customers_Small_Commercial!S436+StdO_Customers_Lighting!S436</f>
        <v>119591</v>
      </c>
      <c r="T436" s="11">
        <f>StdO_Customers_Residential!T436+StdO_Customers_Small_Commercial!T436+StdO_Customers_Lighting!T436</f>
        <v>125660</v>
      </c>
      <c r="U436" s="11">
        <f>StdO_Customers_Residential!U436+StdO_Customers_Small_Commercial!U436+StdO_Customers_Lighting!U436</f>
        <v>126389</v>
      </c>
      <c r="V436" s="11">
        <f>StdO_Customers_Residential!V436+StdO_Customers_Small_Commercial!V436+StdO_Customers_Lighting!V436</f>
        <v>121139</v>
      </c>
      <c r="W436" s="11">
        <f>StdO_Customers_Residential!W436+StdO_Customers_Small_Commercial!W436+StdO_Customers_Lighting!W436</f>
        <v>111062</v>
      </c>
      <c r="X436" s="11">
        <f>StdO_Customers_Residential!X436+StdO_Customers_Small_Commercial!X436+StdO_Customers_Lighting!X436</f>
        <v>97352</v>
      </c>
      <c r="Y436" s="11">
        <f>StdO_Customers_Residential!Y436+StdO_Customers_Small_Commercial!Y436+StdO_Customers_Lighting!Y436</f>
        <v>90373</v>
      </c>
      <c r="Z436" s="11">
        <f>StdO_Customers_Residential!Z436+StdO_Customers_Small_Commercial!Z436+StdO_Customers_Lighting!Z436</f>
        <v>0</v>
      </c>
      <c r="AA436" s="2">
        <f>IFERROR(INDEX('Holiday Schedule'!$D$3:$D$24,MATCH(Total_StdO_Customers!A436,'Holiday Schedule'!$C$3:$C$24,0)),0)</f>
        <v>0</v>
      </c>
      <c r="AB436" s="2">
        <f t="shared" si="48"/>
        <v>4</v>
      </c>
      <c r="AC436" s="2">
        <f t="shared" si="49"/>
        <v>1436492</v>
      </c>
      <c r="AD436" s="5">
        <f t="shared" si="50"/>
        <v>736870</v>
      </c>
      <c r="AE436" s="5">
        <f t="shared" si="51"/>
        <v>2173362</v>
      </c>
      <c r="AG436" s="2">
        <f t="shared" si="52"/>
        <v>3</v>
      </c>
      <c r="AH436" s="2">
        <f t="shared" si="53"/>
        <v>2026</v>
      </c>
      <c r="AJ436" s="5">
        <f t="shared" si="54"/>
        <v>126389</v>
      </c>
      <c r="AK436" s="2">
        <f t="shared" si="55"/>
        <v>20</v>
      </c>
    </row>
    <row r="437" spans="1:37">
      <c r="A437" s="4">
        <v>46086</v>
      </c>
      <c r="B437" s="11">
        <f>StdO_Customers_Residential!B437+StdO_Customers_Small_Commercial!B437+StdO_Customers_Lighting!B437</f>
        <v>86132</v>
      </c>
      <c r="C437" s="11">
        <f>StdO_Customers_Residential!C437+StdO_Customers_Small_Commercial!C437+StdO_Customers_Lighting!C437</f>
        <v>84042</v>
      </c>
      <c r="D437" s="11">
        <f>StdO_Customers_Residential!D437+StdO_Customers_Small_Commercial!D437+StdO_Customers_Lighting!D437</f>
        <v>82937</v>
      </c>
      <c r="E437" s="11">
        <f>StdO_Customers_Residential!E437+StdO_Customers_Small_Commercial!E437+StdO_Customers_Lighting!E437</f>
        <v>84293</v>
      </c>
      <c r="F437" s="11">
        <f>StdO_Customers_Residential!F437+StdO_Customers_Small_Commercial!F437+StdO_Customers_Lighting!F437</f>
        <v>87405</v>
      </c>
      <c r="G437" s="11">
        <f>StdO_Customers_Residential!G437+StdO_Customers_Small_Commercial!G437+StdO_Customers_Lighting!G437</f>
        <v>96807</v>
      </c>
      <c r="H437" s="11">
        <f>StdO_Customers_Residential!H437+StdO_Customers_Small_Commercial!H437+StdO_Customers_Lighting!H437</f>
        <v>111041</v>
      </c>
      <c r="I437" s="11">
        <f>StdO_Customers_Residential!I437+StdO_Customers_Small_Commercial!I437+StdO_Customers_Lighting!I437</f>
        <v>109865</v>
      </c>
      <c r="J437" s="11">
        <f>StdO_Customers_Residential!J437+StdO_Customers_Small_Commercial!J437+StdO_Customers_Lighting!J437</f>
        <v>95921.000000000015</v>
      </c>
      <c r="K437" s="11">
        <f>StdO_Customers_Residential!K437+StdO_Customers_Small_Commercial!K437+StdO_Customers_Lighting!K437</f>
        <v>82223</v>
      </c>
      <c r="L437" s="11">
        <f>StdO_Customers_Residential!L437+StdO_Customers_Small_Commercial!L437+StdO_Customers_Lighting!L437</f>
        <v>79573.000000000015</v>
      </c>
      <c r="M437" s="11">
        <f>StdO_Customers_Residential!M437+StdO_Customers_Small_Commercial!M437+StdO_Customers_Lighting!M437</f>
        <v>74990.999999999956</v>
      </c>
      <c r="N437" s="11">
        <f>StdO_Customers_Residential!N437+StdO_Customers_Small_Commercial!N437+StdO_Customers_Lighting!N437</f>
        <v>71003.000000000029</v>
      </c>
      <c r="O437" s="11">
        <f>StdO_Customers_Residential!O437+StdO_Customers_Small_Commercial!O437+StdO_Customers_Lighting!O437</f>
        <v>74706</v>
      </c>
      <c r="P437" s="11">
        <f>StdO_Customers_Residential!P437+StdO_Customers_Small_Commercial!P437+StdO_Customers_Lighting!P437</f>
        <v>83867</v>
      </c>
      <c r="Q437" s="11">
        <f>StdO_Customers_Residential!Q437+StdO_Customers_Small_Commercial!Q437+StdO_Customers_Lighting!Q437</f>
        <v>102874</v>
      </c>
      <c r="R437" s="11">
        <f>StdO_Customers_Residential!R437+StdO_Customers_Small_Commercial!R437+StdO_Customers_Lighting!R437</f>
        <v>118455</v>
      </c>
      <c r="S437" s="11">
        <f>StdO_Customers_Residential!S437+StdO_Customers_Small_Commercial!S437+StdO_Customers_Lighting!S437</f>
        <v>135991</v>
      </c>
      <c r="T437" s="11">
        <f>StdO_Customers_Residential!T437+StdO_Customers_Small_Commercial!T437+StdO_Customers_Lighting!T437</f>
        <v>139890</v>
      </c>
      <c r="U437" s="11">
        <f>StdO_Customers_Residential!U437+StdO_Customers_Small_Commercial!U437+StdO_Customers_Lighting!U437</f>
        <v>141333</v>
      </c>
      <c r="V437" s="11">
        <f>StdO_Customers_Residential!V437+StdO_Customers_Small_Commercial!V437+StdO_Customers_Lighting!V437</f>
        <v>135516</v>
      </c>
      <c r="W437" s="11">
        <f>StdO_Customers_Residential!W437+StdO_Customers_Small_Commercial!W437+StdO_Customers_Lighting!W437</f>
        <v>123318</v>
      </c>
      <c r="X437" s="11">
        <f>StdO_Customers_Residential!X437+StdO_Customers_Small_Commercial!X437+StdO_Customers_Lighting!X437</f>
        <v>108589</v>
      </c>
      <c r="Y437" s="11">
        <f>StdO_Customers_Residential!Y437+StdO_Customers_Small_Commercial!Y437+StdO_Customers_Lighting!Y437</f>
        <v>99956</v>
      </c>
      <c r="Z437" s="11">
        <f>StdO_Customers_Residential!Z437+StdO_Customers_Small_Commercial!Z437+StdO_Customers_Lighting!Z437</f>
        <v>0</v>
      </c>
      <c r="AA437" s="2">
        <f>IFERROR(INDEX('Holiday Schedule'!$D$3:$D$24,MATCH(Total_StdO_Customers!A437,'Holiday Schedule'!$C$3:$C$24,0)),0)</f>
        <v>0</v>
      </c>
      <c r="AB437" s="2">
        <f t="shared" si="48"/>
        <v>5</v>
      </c>
      <c r="AC437" s="2">
        <f t="shared" si="49"/>
        <v>1678115</v>
      </c>
      <c r="AD437" s="5">
        <f t="shared" si="50"/>
        <v>732613</v>
      </c>
      <c r="AE437" s="5">
        <f t="shared" si="51"/>
        <v>2410728</v>
      </c>
      <c r="AG437" s="2">
        <f t="shared" si="52"/>
        <v>3</v>
      </c>
      <c r="AH437" s="2">
        <f t="shared" si="53"/>
        <v>2026</v>
      </c>
      <c r="AJ437" s="5">
        <f t="shared" si="54"/>
        <v>141333</v>
      </c>
      <c r="AK437" s="2">
        <f t="shared" si="55"/>
        <v>20</v>
      </c>
    </row>
    <row r="438" spans="1:37">
      <c r="A438" s="4">
        <v>46087</v>
      </c>
      <c r="B438" s="11">
        <f>StdO_Customers_Residential!B438+StdO_Customers_Small_Commercial!B438+StdO_Customers_Lighting!B438</f>
        <v>93752</v>
      </c>
      <c r="C438" s="11">
        <f>StdO_Customers_Residential!C438+StdO_Customers_Small_Commercial!C438+StdO_Customers_Lighting!C438</f>
        <v>89512</v>
      </c>
      <c r="D438" s="11">
        <f>StdO_Customers_Residential!D438+StdO_Customers_Small_Commercial!D438+StdO_Customers_Lighting!D438</f>
        <v>90463</v>
      </c>
      <c r="E438" s="11">
        <f>StdO_Customers_Residential!E438+StdO_Customers_Small_Commercial!E438+StdO_Customers_Lighting!E438</f>
        <v>88598</v>
      </c>
      <c r="F438" s="11">
        <f>StdO_Customers_Residential!F438+StdO_Customers_Small_Commercial!F438+StdO_Customers_Lighting!F438</f>
        <v>92314</v>
      </c>
      <c r="G438" s="11">
        <f>StdO_Customers_Residential!G438+StdO_Customers_Small_Commercial!G438+StdO_Customers_Lighting!G438</f>
        <v>100289</v>
      </c>
      <c r="H438" s="11">
        <f>StdO_Customers_Residential!H438+StdO_Customers_Small_Commercial!H438+StdO_Customers_Lighting!H438</f>
        <v>115776</v>
      </c>
      <c r="I438" s="11">
        <f>StdO_Customers_Residential!I438+StdO_Customers_Small_Commercial!I438+StdO_Customers_Lighting!I438</f>
        <v>113592</v>
      </c>
      <c r="J438" s="11">
        <f>StdO_Customers_Residential!J438+StdO_Customers_Small_Commercial!J438+StdO_Customers_Lighting!J438</f>
        <v>106575.00000000001</v>
      </c>
      <c r="K438" s="11">
        <f>StdO_Customers_Residential!K438+StdO_Customers_Small_Commercial!K438+StdO_Customers_Lighting!K438</f>
        <v>99510</v>
      </c>
      <c r="L438" s="11">
        <f>StdO_Customers_Residential!L438+StdO_Customers_Small_Commercial!L438+StdO_Customers_Lighting!L438</f>
        <v>87916.000000000029</v>
      </c>
      <c r="M438" s="11">
        <f>StdO_Customers_Residential!M438+StdO_Customers_Small_Commercial!M438+StdO_Customers_Lighting!M438</f>
        <v>75458.999999999956</v>
      </c>
      <c r="N438" s="11">
        <f>StdO_Customers_Residential!N438+StdO_Customers_Small_Commercial!N438+StdO_Customers_Lighting!N438</f>
        <v>70679.000000000029</v>
      </c>
      <c r="O438" s="11">
        <f>StdO_Customers_Residential!O438+StdO_Customers_Small_Commercial!O438+StdO_Customers_Lighting!O438</f>
        <v>72494</v>
      </c>
      <c r="P438" s="11">
        <f>StdO_Customers_Residential!P438+StdO_Customers_Small_Commercial!P438+StdO_Customers_Lighting!P438</f>
        <v>77418</v>
      </c>
      <c r="Q438" s="11">
        <f>StdO_Customers_Residential!Q438+StdO_Customers_Small_Commercial!Q438+StdO_Customers_Lighting!Q438</f>
        <v>86948.999999999985</v>
      </c>
      <c r="R438" s="11">
        <f>StdO_Customers_Residential!R438+StdO_Customers_Small_Commercial!R438+StdO_Customers_Lighting!R438</f>
        <v>107053</v>
      </c>
      <c r="S438" s="11">
        <f>StdO_Customers_Residential!S438+StdO_Customers_Small_Commercial!S438+StdO_Customers_Lighting!S438</f>
        <v>122691</v>
      </c>
      <c r="T438" s="11">
        <f>StdO_Customers_Residential!T438+StdO_Customers_Small_Commercial!T438+StdO_Customers_Lighting!T438</f>
        <v>126690</v>
      </c>
      <c r="U438" s="11">
        <f>StdO_Customers_Residential!U438+StdO_Customers_Small_Commercial!U438+StdO_Customers_Lighting!U438</f>
        <v>129997.00000000001</v>
      </c>
      <c r="V438" s="11">
        <f>StdO_Customers_Residential!V438+StdO_Customers_Small_Commercial!V438+StdO_Customers_Lighting!V438</f>
        <v>125562</v>
      </c>
      <c r="W438" s="11">
        <f>StdO_Customers_Residential!W438+StdO_Customers_Small_Commercial!W438+StdO_Customers_Lighting!W438</f>
        <v>114781</v>
      </c>
      <c r="X438" s="11">
        <f>StdO_Customers_Residential!X438+StdO_Customers_Small_Commercial!X438+StdO_Customers_Lighting!X438</f>
        <v>101572</v>
      </c>
      <c r="Y438" s="11">
        <f>StdO_Customers_Residential!Y438+StdO_Customers_Small_Commercial!Y438+StdO_Customers_Lighting!Y438</f>
        <v>93246</v>
      </c>
      <c r="Z438" s="11">
        <f>StdO_Customers_Residential!Z438+StdO_Customers_Small_Commercial!Z438+StdO_Customers_Lighting!Z438</f>
        <v>0</v>
      </c>
      <c r="AA438" s="2">
        <f>IFERROR(INDEX('Holiday Schedule'!$D$3:$D$24,MATCH(Total_StdO_Customers!A438,'Holiday Schedule'!$C$3:$C$24,0)),0)</f>
        <v>0</v>
      </c>
      <c r="AB438" s="2">
        <f t="shared" si="48"/>
        <v>6</v>
      </c>
      <c r="AC438" s="2">
        <f t="shared" si="49"/>
        <v>1618938</v>
      </c>
      <c r="AD438" s="5">
        <f t="shared" si="50"/>
        <v>763950</v>
      </c>
      <c r="AE438" s="5">
        <f t="shared" si="51"/>
        <v>2382888</v>
      </c>
      <c r="AG438" s="2">
        <f t="shared" si="52"/>
        <v>3</v>
      </c>
      <c r="AH438" s="2">
        <f t="shared" si="53"/>
        <v>2026</v>
      </c>
      <c r="AJ438" s="5">
        <f t="shared" si="54"/>
        <v>129997.00000000001</v>
      </c>
      <c r="AK438" s="2">
        <f t="shared" si="55"/>
        <v>20</v>
      </c>
    </row>
    <row r="439" spans="1:37">
      <c r="A439" s="4">
        <v>46088</v>
      </c>
      <c r="B439" s="11">
        <f>StdO_Customers_Residential!B439+StdO_Customers_Small_Commercial!B439+StdO_Customers_Lighting!B439</f>
        <v>86758</v>
      </c>
      <c r="C439" s="11">
        <f>StdO_Customers_Residential!C439+StdO_Customers_Small_Commercial!C439+StdO_Customers_Lighting!C439</f>
        <v>80370</v>
      </c>
      <c r="D439" s="11">
        <f>StdO_Customers_Residential!D439+StdO_Customers_Small_Commercial!D439+StdO_Customers_Lighting!D439</f>
        <v>76742</v>
      </c>
      <c r="E439" s="11">
        <f>StdO_Customers_Residential!E439+StdO_Customers_Small_Commercial!E439+StdO_Customers_Lighting!E439</f>
        <v>69603</v>
      </c>
      <c r="F439" s="11">
        <f>StdO_Customers_Residential!F439+StdO_Customers_Small_Commercial!F439+StdO_Customers_Lighting!F439</f>
        <v>81931</v>
      </c>
      <c r="G439" s="11">
        <f>StdO_Customers_Residential!G439+StdO_Customers_Small_Commercial!G439+StdO_Customers_Lighting!G439</f>
        <v>64553</v>
      </c>
      <c r="H439" s="11">
        <f>StdO_Customers_Residential!H439+StdO_Customers_Small_Commercial!H439+StdO_Customers_Lighting!H439</f>
        <v>100419</v>
      </c>
      <c r="I439" s="11">
        <f>StdO_Customers_Residential!I439+StdO_Customers_Small_Commercial!I439+StdO_Customers_Lighting!I439</f>
        <v>101085</v>
      </c>
      <c r="J439" s="11">
        <f>StdO_Customers_Residential!J439+StdO_Customers_Small_Commercial!J439+StdO_Customers_Lighting!J439</f>
        <v>71453.000000000015</v>
      </c>
      <c r="K439" s="11">
        <f>StdO_Customers_Residential!K439+StdO_Customers_Small_Commercial!K439+StdO_Customers_Lighting!K439</f>
        <v>87658</v>
      </c>
      <c r="L439" s="11">
        <f>StdO_Customers_Residential!L439+StdO_Customers_Small_Commercial!L439+StdO_Customers_Lighting!L439</f>
        <v>105797.00000000003</v>
      </c>
      <c r="M439" s="11">
        <f>StdO_Customers_Residential!M439+StdO_Customers_Small_Commercial!M439+StdO_Customers_Lighting!M439</f>
        <v>102248.99999999994</v>
      </c>
      <c r="N439" s="11">
        <f>StdO_Customers_Residential!N439+StdO_Customers_Small_Commercial!N439+StdO_Customers_Lighting!N439</f>
        <v>99896.000000000044</v>
      </c>
      <c r="O439" s="11">
        <f>StdO_Customers_Residential!O439+StdO_Customers_Small_Commercial!O439+StdO_Customers_Lighting!O439</f>
        <v>104491</v>
      </c>
      <c r="P439" s="11">
        <f>StdO_Customers_Residential!P439+StdO_Customers_Small_Commercial!P439+StdO_Customers_Lighting!P439</f>
        <v>91900.000000000015</v>
      </c>
      <c r="Q439" s="11">
        <f>StdO_Customers_Residential!Q439+StdO_Customers_Small_Commercial!Q439+StdO_Customers_Lighting!Q439</f>
        <v>98696</v>
      </c>
      <c r="R439" s="11">
        <f>StdO_Customers_Residential!R439+StdO_Customers_Small_Commercial!R439+StdO_Customers_Lighting!R439</f>
        <v>110778</v>
      </c>
      <c r="S439" s="11">
        <f>StdO_Customers_Residential!S439+StdO_Customers_Small_Commercial!S439+StdO_Customers_Lighting!S439</f>
        <v>120657.00000000001</v>
      </c>
      <c r="T439" s="11">
        <f>StdO_Customers_Residential!T439+StdO_Customers_Small_Commercial!T439+StdO_Customers_Lighting!T439</f>
        <v>126781</v>
      </c>
      <c r="U439" s="11">
        <f>StdO_Customers_Residential!U439+StdO_Customers_Small_Commercial!U439+StdO_Customers_Lighting!U439</f>
        <v>120502</v>
      </c>
      <c r="V439" s="11">
        <f>StdO_Customers_Residential!V439+StdO_Customers_Small_Commercial!V439+StdO_Customers_Lighting!V439</f>
        <v>118012</v>
      </c>
      <c r="W439" s="11">
        <f>StdO_Customers_Residential!W439+StdO_Customers_Small_Commercial!W439+StdO_Customers_Lighting!W439</f>
        <v>107486</v>
      </c>
      <c r="X439" s="11">
        <f>StdO_Customers_Residential!X439+StdO_Customers_Small_Commercial!X439+StdO_Customers_Lighting!X439</f>
        <v>100623</v>
      </c>
      <c r="Y439" s="11">
        <f>StdO_Customers_Residential!Y439+StdO_Customers_Small_Commercial!Y439+StdO_Customers_Lighting!Y439</f>
        <v>77238</v>
      </c>
      <c r="Z439" s="11">
        <f>StdO_Customers_Residential!Z439+StdO_Customers_Small_Commercial!Z439+StdO_Customers_Lighting!Z439</f>
        <v>0</v>
      </c>
      <c r="AA439" s="2">
        <f>IFERROR(INDEX('Holiday Schedule'!$D$3:$D$24,MATCH(Total_StdO_Customers!A439,'Holiday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2305678</v>
      </c>
      <c r="AE439" s="5">
        <f t="shared" si="51"/>
        <v>2305678</v>
      </c>
      <c r="AG439" s="2">
        <f t="shared" si="52"/>
        <v>3</v>
      </c>
      <c r="AH439" s="2">
        <f t="shared" si="53"/>
        <v>2026</v>
      </c>
      <c r="AJ439" s="5">
        <f t="shared" si="54"/>
        <v>126781</v>
      </c>
      <c r="AK439" s="2">
        <f t="shared" si="55"/>
        <v>19</v>
      </c>
    </row>
    <row r="440" spans="1:37">
      <c r="A440" s="4">
        <v>46089</v>
      </c>
      <c r="B440" s="11">
        <f>StdO_Customers_Residential!B440+StdO_Customers_Small_Commercial!B440+StdO_Customers_Lighting!B440</f>
        <v>91186</v>
      </c>
      <c r="C440" s="11">
        <f>StdO_Customers_Residential!C440+StdO_Customers_Small_Commercial!C440+StdO_Customers_Lighting!C440</f>
        <v>0</v>
      </c>
      <c r="D440" s="11">
        <f>StdO_Customers_Residential!D440+StdO_Customers_Small_Commercial!D440+StdO_Customers_Lighting!D440</f>
        <v>81557</v>
      </c>
      <c r="E440" s="11">
        <f>StdO_Customers_Residential!E440+StdO_Customers_Small_Commercial!E440+StdO_Customers_Lighting!E440</f>
        <v>43110.000000000007</v>
      </c>
      <c r="F440" s="11">
        <f>StdO_Customers_Residential!F440+StdO_Customers_Small_Commercial!F440+StdO_Customers_Lighting!F440</f>
        <v>77322</v>
      </c>
      <c r="G440" s="11">
        <f>StdO_Customers_Residential!G440+StdO_Customers_Small_Commercial!G440+StdO_Customers_Lighting!G440</f>
        <v>78488</v>
      </c>
      <c r="H440" s="11">
        <f>StdO_Customers_Residential!H440+StdO_Customers_Small_Commercial!H440+StdO_Customers_Lighting!H440</f>
        <v>81714</v>
      </c>
      <c r="I440" s="11">
        <f>StdO_Customers_Residential!I440+StdO_Customers_Small_Commercial!I440+StdO_Customers_Lighting!I440</f>
        <v>89650</v>
      </c>
      <c r="J440" s="11">
        <f>StdO_Customers_Residential!J440+StdO_Customers_Small_Commercial!J440+StdO_Customers_Lighting!J440</f>
        <v>95139</v>
      </c>
      <c r="K440" s="11">
        <f>StdO_Customers_Residential!K440+StdO_Customers_Small_Commercial!K440+StdO_Customers_Lighting!K440</f>
        <v>96443</v>
      </c>
      <c r="L440" s="11">
        <f>StdO_Customers_Residential!L440+StdO_Customers_Small_Commercial!L440+StdO_Customers_Lighting!L440</f>
        <v>94298.000000000029</v>
      </c>
      <c r="M440" s="11">
        <f>StdO_Customers_Residential!M440+StdO_Customers_Small_Commercial!M440+StdO_Customers_Lighting!M440</f>
        <v>83635.999999999942</v>
      </c>
      <c r="N440" s="11">
        <f>StdO_Customers_Residential!N440+StdO_Customers_Small_Commercial!N440+StdO_Customers_Lighting!N440</f>
        <v>70201.000000000029</v>
      </c>
      <c r="O440" s="11">
        <f>StdO_Customers_Residential!O440+StdO_Customers_Small_Commercial!O440+StdO_Customers_Lighting!O440</f>
        <v>62103.999999999993</v>
      </c>
      <c r="P440" s="11">
        <f>StdO_Customers_Residential!P440+StdO_Customers_Small_Commercial!P440+StdO_Customers_Lighting!P440</f>
        <v>64044.000000000007</v>
      </c>
      <c r="Q440" s="11">
        <f>StdO_Customers_Residential!Q440+StdO_Customers_Small_Commercial!Q440+StdO_Customers_Lighting!Q440</f>
        <v>52272.999999999993</v>
      </c>
      <c r="R440" s="11">
        <f>StdO_Customers_Residential!R440+StdO_Customers_Small_Commercial!R440+StdO_Customers_Lighting!R440</f>
        <v>62191</v>
      </c>
      <c r="S440" s="11">
        <f>StdO_Customers_Residential!S440+StdO_Customers_Small_Commercial!S440+StdO_Customers_Lighting!S440</f>
        <v>91144</v>
      </c>
      <c r="T440" s="11">
        <f>StdO_Customers_Residential!T440+StdO_Customers_Small_Commercial!T440+StdO_Customers_Lighting!T440</f>
        <v>115794</v>
      </c>
      <c r="U440" s="11">
        <f>StdO_Customers_Residential!U440+StdO_Customers_Small_Commercial!U440+StdO_Customers_Lighting!U440</f>
        <v>120531</v>
      </c>
      <c r="V440" s="11">
        <f>StdO_Customers_Residential!V440+StdO_Customers_Small_Commercial!V440+StdO_Customers_Lighting!V440</f>
        <v>119495</v>
      </c>
      <c r="W440" s="11">
        <f>StdO_Customers_Residential!W440+StdO_Customers_Small_Commercial!W440+StdO_Customers_Lighting!W440</f>
        <v>111953</v>
      </c>
      <c r="X440" s="11">
        <f>StdO_Customers_Residential!X440+StdO_Customers_Small_Commercial!X440+StdO_Customers_Lighting!X440</f>
        <v>100131</v>
      </c>
      <c r="Y440" s="11">
        <f>StdO_Customers_Residential!Y440+StdO_Customers_Small_Commercial!Y440+StdO_Customers_Lighting!Y440</f>
        <v>88616</v>
      </c>
      <c r="Z440" s="11">
        <f>StdO_Customers_Residential!Z440+StdO_Customers_Small_Commercial!Z440+StdO_Customers_Lighting!Z440</f>
        <v>0</v>
      </c>
      <c r="AA440" s="2">
        <f>IFERROR(INDEX('Holiday Schedule'!$D$3:$D$24,MATCH(Total_StdO_Customers!A440,'Holiday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1971020</v>
      </c>
      <c r="AE440" s="5">
        <f t="shared" si="51"/>
        <v>1971020</v>
      </c>
      <c r="AG440" s="2">
        <f t="shared" si="52"/>
        <v>3</v>
      </c>
      <c r="AH440" s="2">
        <f t="shared" si="53"/>
        <v>2026</v>
      </c>
      <c r="AJ440" s="5">
        <f t="shared" si="54"/>
        <v>120531</v>
      </c>
      <c r="AK440" s="2">
        <f t="shared" si="55"/>
        <v>20</v>
      </c>
    </row>
    <row r="441" spans="1:37">
      <c r="A441" s="4">
        <v>46090</v>
      </c>
      <c r="B441" s="11">
        <f>StdO_Customers_Residential!B441+StdO_Customers_Small_Commercial!B441+StdO_Customers_Lighting!B441</f>
        <v>83288</v>
      </c>
      <c r="C441" s="11">
        <f>StdO_Customers_Residential!C441+StdO_Customers_Small_Commercial!C441+StdO_Customers_Lighting!C441</f>
        <v>79185</v>
      </c>
      <c r="D441" s="11">
        <f>StdO_Customers_Residential!D441+StdO_Customers_Small_Commercial!D441+StdO_Customers_Lighting!D441</f>
        <v>77696</v>
      </c>
      <c r="E441" s="11">
        <f>StdO_Customers_Residential!E441+StdO_Customers_Small_Commercial!E441+StdO_Customers_Lighting!E441</f>
        <v>77387</v>
      </c>
      <c r="F441" s="11">
        <f>StdO_Customers_Residential!F441+StdO_Customers_Small_Commercial!F441+StdO_Customers_Lighting!F441</f>
        <v>81416</v>
      </c>
      <c r="G441" s="11">
        <f>StdO_Customers_Residential!G441+StdO_Customers_Small_Commercial!G441+StdO_Customers_Lighting!G441</f>
        <v>87253</v>
      </c>
      <c r="H441" s="11">
        <f>StdO_Customers_Residential!H441+StdO_Customers_Small_Commercial!H441+StdO_Customers_Lighting!H441</f>
        <v>99418</v>
      </c>
      <c r="I441" s="11">
        <f>StdO_Customers_Residential!I441+StdO_Customers_Small_Commercial!I441+StdO_Customers_Lighting!I441</f>
        <v>108520</v>
      </c>
      <c r="J441" s="11">
        <f>StdO_Customers_Residential!J441+StdO_Customers_Small_Commercial!J441+StdO_Customers_Lighting!J441</f>
        <v>102625</v>
      </c>
      <c r="K441" s="11">
        <f>StdO_Customers_Residential!K441+StdO_Customers_Small_Commercial!K441+StdO_Customers_Lighting!K441</f>
        <v>88222</v>
      </c>
      <c r="L441" s="11">
        <f>StdO_Customers_Residential!L441+StdO_Customers_Small_Commercial!L441+StdO_Customers_Lighting!L441</f>
        <v>77939.000000000015</v>
      </c>
      <c r="M441" s="11">
        <f>StdO_Customers_Residential!M441+StdO_Customers_Small_Commercial!M441+StdO_Customers_Lighting!M441</f>
        <v>60867.999999999964</v>
      </c>
      <c r="N441" s="11">
        <f>StdO_Customers_Residential!N441+StdO_Customers_Small_Commercial!N441+StdO_Customers_Lighting!N441</f>
        <v>54667.000000000015</v>
      </c>
      <c r="O441" s="11">
        <f>StdO_Customers_Residential!O441+StdO_Customers_Small_Commercial!O441+StdO_Customers_Lighting!O441</f>
        <v>60901</v>
      </c>
      <c r="P441" s="11">
        <f>StdO_Customers_Residential!P441+StdO_Customers_Small_Commercial!P441+StdO_Customers_Lighting!P441</f>
        <v>52449.000000000007</v>
      </c>
      <c r="Q441" s="11">
        <f>StdO_Customers_Residential!Q441+StdO_Customers_Small_Commercial!Q441+StdO_Customers_Lighting!Q441</f>
        <v>49937.999999999993</v>
      </c>
      <c r="R441" s="11">
        <f>StdO_Customers_Residential!R441+StdO_Customers_Small_Commercial!R441+StdO_Customers_Lighting!R441</f>
        <v>69742</v>
      </c>
      <c r="S441" s="11">
        <f>StdO_Customers_Residential!S441+StdO_Customers_Small_Commercial!S441+StdO_Customers_Lighting!S441</f>
        <v>92470</v>
      </c>
      <c r="T441" s="11">
        <f>StdO_Customers_Residential!T441+StdO_Customers_Small_Commercial!T441+StdO_Customers_Lighting!T441</f>
        <v>110628</v>
      </c>
      <c r="U441" s="11">
        <f>StdO_Customers_Residential!U441+StdO_Customers_Small_Commercial!U441+StdO_Customers_Lighting!U441</f>
        <v>112824</v>
      </c>
      <c r="V441" s="11">
        <f>StdO_Customers_Residential!V441+StdO_Customers_Small_Commercial!V441+StdO_Customers_Lighting!V441</f>
        <v>111193</v>
      </c>
      <c r="W441" s="11">
        <f>StdO_Customers_Residential!W441+StdO_Customers_Small_Commercial!W441+StdO_Customers_Lighting!W441</f>
        <v>103453</v>
      </c>
      <c r="X441" s="11">
        <f>StdO_Customers_Residential!X441+StdO_Customers_Small_Commercial!X441+StdO_Customers_Lighting!X441</f>
        <v>92746</v>
      </c>
      <c r="Y441" s="11">
        <f>StdO_Customers_Residential!Y441+StdO_Customers_Small_Commercial!Y441+StdO_Customers_Lighting!Y441</f>
        <v>81963.999999999985</v>
      </c>
      <c r="Z441" s="11">
        <f>StdO_Customers_Residential!Z441+StdO_Customers_Small_Commercial!Z441+StdO_Customers_Lighting!Z441</f>
        <v>0</v>
      </c>
      <c r="AA441" s="2">
        <f>IFERROR(INDEX('Holiday Schedule'!$D$3:$D$24,MATCH(Total_StdO_Customers!A441,'Holiday Schedule'!$C$3:$C$24,0)),0)</f>
        <v>0</v>
      </c>
      <c r="AB441" s="2">
        <f t="shared" si="48"/>
        <v>2</v>
      </c>
      <c r="AC441" s="2">
        <f t="shared" si="49"/>
        <v>1349185</v>
      </c>
      <c r="AD441" s="5">
        <f t="shared" si="50"/>
        <v>667607</v>
      </c>
      <c r="AE441" s="5">
        <f t="shared" si="51"/>
        <v>2016792</v>
      </c>
      <c r="AG441" s="2">
        <f t="shared" si="52"/>
        <v>3</v>
      </c>
      <c r="AH441" s="2">
        <f t="shared" si="53"/>
        <v>2026</v>
      </c>
      <c r="AJ441" s="5">
        <f t="shared" si="54"/>
        <v>112824</v>
      </c>
      <c r="AK441" s="2">
        <f t="shared" si="55"/>
        <v>20</v>
      </c>
    </row>
    <row r="442" spans="1:37">
      <c r="A442" s="4">
        <v>46091</v>
      </c>
      <c r="B442" s="11">
        <f>StdO_Customers_Residential!B442+StdO_Customers_Small_Commercial!B442+StdO_Customers_Lighting!B442</f>
        <v>76306</v>
      </c>
      <c r="C442" s="11">
        <f>StdO_Customers_Residential!C442+StdO_Customers_Small_Commercial!C442+StdO_Customers_Lighting!C442</f>
        <v>73664</v>
      </c>
      <c r="D442" s="11">
        <f>StdO_Customers_Residential!D442+StdO_Customers_Small_Commercial!D442+StdO_Customers_Lighting!D442</f>
        <v>71646</v>
      </c>
      <c r="E442" s="11">
        <f>StdO_Customers_Residential!E442+StdO_Customers_Small_Commercial!E442+StdO_Customers_Lighting!E442</f>
        <v>71672</v>
      </c>
      <c r="F442" s="11">
        <f>StdO_Customers_Residential!F442+StdO_Customers_Small_Commercial!F442+StdO_Customers_Lighting!F442</f>
        <v>74636</v>
      </c>
      <c r="G442" s="11">
        <f>StdO_Customers_Residential!G442+StdO_Customers_Small_Commercial!G442+StdO_Customers_Lighting!G442</f>
        <v>82320</v>
      </c>
      <c r="H442" s="11">
        <f>StdO_Customers_Residential!H442+StdO_Customers_Small_Commercial!H442+StdO_Customers_Lighting!H442</f>
        <v>95074</v>
      </c>
      <c r="I442" s="11">
        <f>StdO_Customers_Residential!I442+StdO_Customers_Small_Commercial!I442+StdO_Customers_Lighting!I442</f>
        <v>100722</v>
      </c>
      <c r="J442" s="11">
        <f>StdO_Customers_Residential!J442+StdO_Customers_Small_Commercial!J442+StdO_Customers_Lighting!J442</f>
        <v>82034</v>
      </c>
      <c r="K442" s="11">
        <f>StdO_Customers_Residential!K442+StdO_Customers_Small_Commercial!K442+StdO_Customers_Lighting!K442</f>
        <v>52886</v>
      </c>
      <c r="L442" s="11">
        <f>StdO_Customers_Residential!L442+StdO_Customers_Small_Commercial!L442+StdO_Customers_Lighting!L442</f>
        <v>34781.000000000007</v>
      </c>
      <c r="M442" s="11">
        <f>StdO_Customers_Residential!M442+StdO_Customers_Small_Commercial!M442+StdO_Customers_Lighting!M442</f>
        <v>27751.999999999985</v>
      </c>
      <c r="N442" s="11">
        <f>StdO_Customers_Residential!N442+StdO_Customers_Small_Commercial!N442+StdO_Customers_Lighting!N442</f>
        <v>32793.000000000015</v>
      </c>
      <c r="O442" s="11">
        <f>StdO_Customers_Residential!O442+StdO_Customers_Small_Commercial!O442+StdO_Customers_Lighting!O442</f>
        <v>31711.999999999996</v>
      </c>
      <c r="P442" s="11">
        <f>StdO_Customers_Residential!P442+StdO_Customers_Small_Commercial!P442+StdO_Customers_Lighting!P442</f>
        <v>32236</v>
      </c>
      <c r="Q442" s="11">
        <f>StdO_Customers_Residential!Q442+StdO_Customers_Small_Commercial!Q442+StdO_Customers_Lighting!Q442</f>
        <v>38650</v>
      </c>
      <c r="R442" s="11">
        <f>StdO_Customers_Residential!R442+StdO_Customers_Small_Commercial!R442+StdO_Customers_Lighting!R442</f>
        <v>55011</v>
      </c>
      <c r="S442" s="11">
        <f>StdO_Customers_Residential!S442+StdO_Customers_Small_Commercial!S442+StdO_Customers_Lighting!S442</f>
        <v>80652</v>
      </c>
      <c r="T442" s="11">
        <f>StdO_Customers_Residential!T442+StdO_Customers_Small_Commercial!T442+StdO_Customers_Lighting!T442</f>
        <v>101811</v>
      </c>
      <c r="U442" s="11">
        <f>StdO_Customers_Residential!U442+StdO_Customers_Small_Commercial!U442+StdO_Customers_Lighting!U442</f>
        <v>107048</v>
      </c>
      <c r="V442" s="11">
        <f>StdO_Customers_Residential!V442+StdO_Customers_Small_Commercial!V442+StdO_Customers_Lighting!V442</f>
        <v>105982</v>
      </c>
      <c r="W442" s="11">
        <f>StdO_Customers_Residential!W442+StdO_Customers_Small_Commercial!W442+StdO_Customers_Lighting!W442</f>
        <v>99099</v>
      </c>
      <c r="X442" s="11">
        <f>StdO_Customers_Residential!X442+StdO_Customers_Small_Commercial!X442+StdO_Customers_Lighting!X442</f>
        <v>88775</v>
      </c>
      <c r="Y442" s="11">
        <f>StdO_Customers_Residential!Y442+StdO_Customers_Small_Commercial!Y442+StdO_Customers_Lighting!Y442</f>
        <v>78327</v>
      </c>
      <c r="Z442" s="11">
        <f>StdO_Customers_Residential!Z442+StdO_Customers_Small_Commercial!Z442+StdO_Customers_Lighting!Z442</f>
        <v>0</v>
      </c>
      <c r="AA442" s="2">
        <f>IFERROR(INDEX('Holiday Schedule'!$D$3:$D$24,MATCH(Total_StdO_Customers!A442,'Holiday Schedule'!$C$3:$C$24,0)),0)</f>
        <v>0</v>
      </c>
      <c r="AB442" s="2">
        <f t="shared" si="48"/>
        <v>3</v>
      </c>
      <c r="AC442" s="2">
        <f t="shared" si="49"/>
        <v>1071944</v>
      </c>
      <c r="AD442" s="5">
        <f t="shared" si="50"/>
        <v>623645</v>
      </c>
      <c r="AE442" s="5">
        <f t="shared" si="51"/>
        <v>1695589</v>
      </c>
      <c r="AG442" s="2">
        <f t="shared" si="52"/>
        <v>3</v>
      </c>
      <c r="AH442" s="2">
        <f t="shared" si="53"/>
        <v>2026</v>
      </c>
      <c r="AJ442" s="5">
        <f t="shared" si="54"/>
        <v>107048</v>
      </c>
      <c r="AK442" s="2">
        <f t="shared" si="55"/>
        <v>20</v>
      </c>
    </row>
    <row r="443" spans="1:37">
      <c r="A443" s="4">
        <v>46092</v>
      </c>
      <c r="B443" s="11">
        <f>StdO_Customers_Residential!B443+StdO_Customers_Small_Commercial!B443+StdO_Customers_Lighting!B443</f>
        <v>72878.999999999985</v>
      </c>
      <c r="C443" s="11">
        <f>StdO_Customers_Residential!C443+StdO_Customers_Small_Commercial!C443+StdO_Customers_Lighting!C443</f>
        <v>70607</v>
      </c>
      <c r="D443" s="11">
        <f>StdO_Customers_Residential!D443+StdO_Customers_Small_Commercial!D443+StdO_Customers_Lighting!D443</f>
        <v>69316</v>
      </c>
      <c r="E443" s="11">
        <f>StdO_Customers_Residential!E443+StdO_Customers_Small_Commercial!E443+StdO_Customers_Lighting!E443</f>
        <v>70273</v>
      </c>
      <c r="F443" s="11">
        <f>StdO_Customers_Residential!F443+StdO_Customers_Small_Commercial!F443+StdO_Customers_Lighting!F443</f>
        <v>74619</v>
      </c>
      <c r="G443" s="11">
        <f>StdO_Customers_Residential!G443+StdO_Customers_Small_Commercial!G443+StdO_Customers_Lighting!G443</f>
        <v>80948</v>
      </c>
      <c r="H443" s="11">
        <f>StdO_Customers_Residential!H443+StdO_Customers_Small_Commercial!H443+StdO_Customers_Lighting!H443</f>
        <v>93442</v>
      </c>
      <c r="I443" s="11">
        <f>StdO_Customers_Residential!I443+StdO_Customers_Small_Commercial!I443+StdO_Customers_Lighting!I443</f>
        <v>104714.00000000001</v>
      </c>
      <c r="J443" s="11">
        <f>StdO_Customers_Residential!J443+StdO_Customers_Small_Commercial!J443+StdO_Customers_Lighting!J443</f>
        <v>107203</v>
      </c>
      <c r="K443" s="11">
        <f>StdO_Customers_Residential!K443+StdO_Customers_Small_Commercial!K443+StdO_Customers_Lighting!K443</f>
        <v>99200</v>
      </c>
      <c r="L443" s="11">
        <f>StdO_Customers_Residential!L443+StdO_Customers_Small_Commercial!L443+StdO_Customers_Lighting!L443</f>
        <v>85845.000000000015</v>
      </c>
      <c r="M443" s="11">
        <f>StdO_Customers_Residential!M443+StdO_Customers_Small_Commercial!M443+StdO_Customers_Lighting!M443</f>
        <v>82240.999999999956</v>
      </c>
      <c r="N443" s="11">
        <f>StdO_Customers_Residential!N443+StdO_Customers_Small_Commercial!N443+StdO_Customers_Lighting!N443</f>
        <v>81483.000000000029</v>
      </c>
      <c r="O443" s="11">
        <f>StdO_Customers_Residential!O443+StdO_Customers_Small_Commercial!O443+StdO_Customers_Lighting!O443</f>
        <v>83569</v>
      </c>
      <c r="P443" s="11">
        <f>StdO_Customers_Residential!P443+StdO_Customers_Small_Commercial!P443+StdO_Customers_Lighting!P443</f>
        <v>89132</v>
      </c>
      <c r="Q443" s="11">
        <f>StdO_Customers_Residential!Q443+StdO_Customers_Small_Commercial!Q443+StdO_Customers_Lighting!Q443</f>
        <v>96292</v>
      </c>
      <c r="R443" s="11">
        <f>StdO_Customers_Residential!R443+StdO_Customers_Small_Commercial!R443+StdO_Customers_Lighting!R443</f>
        <v>103149</v>
      </c>
      <c r="S443" s="11">
        <f>StdO_Customers_Residential!S443+StdO_Customers_Small_Commercial!S443+StdO_Customers_Lighting!S443</f>
        <v>113913</v>
      </c>
      <c r="T443" s="11">
        <f>StdO_Customers_Residential!T443+StdO_Customers_Small_Commercial!T443+StdO_Customers_Lighting!T443</f>
        <v>122478</v>
      </c>
      <c r="U443" s="11">
        <f>StdO_Customers_Residential!U443+StdO_Customers_Small_Commercial!U443+StdO_Customers_Lighting!U443</f>
        <v>122308</v>
      </c>
      <c r="V443" s="11">
        <f>StdO_Customers_Residential!V443+StdO_Customers_Small_Commercial!V443+StdO_Customers_Lighting!V443</f>
        <v>120125</v>
      </c>
      <c r="W443" s="11">
        <f>StdO_Customers_Residential!W443+StdO_Customers_Small_Commercial!W443+StdO_Customers_Lighting!W443</f>
        <v>111835</v>
      </c>
      <c r="X443" s="11">
        <f>StdO_Customers_Residential!X443+StdO_Customers_Small_Commercial!X443+StdO_Customers_Lighting!X443</f>
        <v>99115</v>
      </c>
      <c r="Y443" s="11">
        <f>StdO_Customers_Residential!Y443+StdO_Customers_Small_Commercial!Y443+StdO_Customers_Lighting!Y443</f>
        <v>86873</v>
      </c>
      <c r="Z443" s="11">
        <f>StdO_Customers_Residential!Z443+StdO_Customers_Small_Commercial!Z443+StdO_Customers_Lighting!Z443</f>
        <v>0</v>
      </c>
      <c r="AA443" s="2">
        <f>IFERROR(INDEX('Holiday Schedule'!$D$3:$D$24,MATCH(Total_StdO_Customers!A443,'Holiday Schedule'!$C$3:$C$24,0)),0)</f>
        <v>0</v>
      </c>
      <c r="AB443" s="2">
        <f t="shared" si="48"/>
        <v>4</v>
      </c>
      <c r="AC443" s="2">
        <f t="shared" si="49"/>
        <v>1622602</v>
      </c>
      <c r="AD443" s="5">
        <f t="shared" si="50"/>
        <v>618957</v>
      </c>
      <c r="AE443" s="5">
        <f t="shared" si="51"/>
        <v>2241559</v>
      </c>
      <c r="AG443" s="2">
        <f t="shared" si="52"/>
        <v>3</v>
      </c>
      <c r="AH443" s="2">
        <f t="shared" si="53"/>
        <v>2026</v>
      </c>
      <c r="AJ443" s="5">
        <f t="shared" si="54"/>
        <v>122478</v>
      </c>
      <c r="AK443" s="2">
        <f t="shared" si="55"/>
        <v>19</v>
      </c>
    </row>
    <row r="444" spans="1:37">
      <c r="A444" s="4">
        <v>46093</v>
      </c>
      <c r="B444" s="11">
        <f>StdO_Customers_Residential!B444+StdO_Customers_Small_Commercial!B444+StdO_Customers_Lighting!B444</f>
        <v>80486</v>
      </c>
      <c r="C444" s="11">
        <f>StdO_Customers_Residential!C444+StdO_Customers_Small_Commercial!C444+StdO_Customers_Lighting!C444</f>
        <v>77520</v>
      </c>
      <c r="D444" s="11">
        <f>StdO_Customers_Residential!D444+StdO_Customers_Small_Commercial!D444+StdO_Customers_Lighting!D444</f>
        <v>75353</v>
      </c>
      <c r="E444" s="11">
        <f>StdO_Customers_Residential!E444+StdO_Customers_Small_Commercial!E444+StdO_Customers_Lighting!E444</f>
        <v>75656</v>
      </c>
      <c r="F444" s="11">
        <f>StdO_Customers_Residential!F444+StdO_Customers_Small_Commercial!F444+StdO_Customers_Lighting!F444</f>
        <v>78856</v>
      </c>
      <c r="G444" s="11">
        <f>StdO_Customers_Residential!G444+StdO_Customers_Small_Commercial!G444+StdO_Customers_Lighting!G444</f>
        <v>84564</v>
      </c>
      <c r="H444" s="11">
        <f>StdO_Customers_Residential!H444+StdO_Customers_Small_Commercial!H444+StdO_Customers_Lighting!H444</f>
        <v>96886</v>
      </c>
      <c r="I444" s="11">
        <f>StdO_Customers_Residential!I444+StdO_Customers_Small_Commercial!I444+StdO_Customers_Lighting!I444</f>
        <v>107088</v>
      </c>
      <c r="J444" s="11">
        <f>StdO_Customers_Residential!J444+StdO_Customers_Small_Commercial!J444+StdO_Customers_Lighting!J444</f>
        <v>108864</v>
      </c>
      <c r="K444" s="11">
        <f>StdO_Customers_Residential!K444+StdO_Customers_Small_Commercial!K444+StdO_Customers_Lighting!K444</f>
        <v>102426</v>
      </c>
      <c r="L444" s="11">
        <f>StdO_Customers_Residential!L444+StdO_Customers_Small_Commercial!L444+StdO_Customers_Lighting!L444</f>
        <v>102797.00000000003</v>
      </c>
      <c r="M444" s="11">
        <f>StdO_Customers_Residential!M444+StdO_Customers_Small_Commercial!M444+StdO_Customers_Lighting!M444</f>
        <v>99708.999999999942</v>
      </c>
      <c r="N444" s="11">
        <f>StdO_Customers_Residential!N444+StdO_Customers_Small_Commercial!N444+StdO_Customers_Lighting!N444</f>
        <v>92241.000000000029</v>
      </c>
      <c r="O444" s="11">
        <f>StdO_Customers_Residential!O444+StdO_Customers_Small_Commercial!O444+StdO_Customers_Lighting!O444</f>
        <v>87769</v>
      </c>
      <c r="P444" s="11">
        <f>StdO_Customers_Residential!P444+StdO_Customers_Small_Commercial!P444+StdO_Customers_Lighting!P444</f>
        <v>90078.000000000015</v>
      </c>
      <c r="Q444" s="11">
        <f>StdO_Customers_Residential!Q444+StdO_Customers_Small_Commercial!Q444+StdO_Customers_Lighting!Q444</f>
        <v>94769</v>
      </c>
      <c r="R444" s="11">
        <f>StdO_Customers_Residential!R444+StdO_Customers_Small_Commercial!R444+StdO_Customers_Lighting!R444</f>
        <v>101569</v>
      </c>
      <c r="S444" s="11">
        <f>StdO_Customers_Residential!S444+StdO_Customers_Small_Commercial!S444+StdO_Customers_Lighting!S444</f>
        <v>110192</v>
      </c>
      <c r="T444" s="11">
        <f>StdO_Customers_Residential!T444+StdO_Customers_Small_Commercial!T444+StdO_Customers_Lighting!T444</f>
        <v>118184</v>
      </c>
      <c r="U444" s="11">
        <f>StdO_Customers_Residential!U444+StdO_Customers_Small_Commercial!U444+StdO_Customers_Lighting!U444</f>
        <v>122057.99999999999</v>
      </c>
      <c r="V444" s="11">
        <f>StdO_Customers_Residential!V444+StdO_Customers_Small_Commercial!V444+StdO_Customers_Lighting!V444</f>
        <v>124793</v>
      </c>
      <c r="W444" s="11">
        <f>StdO_Customers_Residential!W444+StdO_Customers_Small_Commercial!W444+StdO_Customers_Lighting!W444</f>
        <v>115384</v>
      </c>
      <c r="X444" s="11">
        <f>StdO_Customers_Residential!X444+StdO_Customers_Small_Commercial!X444+StdO_Customers_Lighting!X444</f>
        <v>105629</v>
      </c>
      <c r="Y444" s="11">
        <f>StdO_Customers_Residential!Y444+StdO_Customers_Small_Commercial!Y444+StdO_Customers_Lighting!Y444</f>
        <v>94970</v>
      </c>
      <c r="Z444" s="11">
        <f>StdO_Customers_Residential!Z444+StdO_Customers_Small_Commercial!Z444+StdO_Customers_Lighting!Z444</f>
        <v>0</v>
      </c>
      <c r="AA444" s="2">
        <f>IFERROR(INDEX('Holiday Schedule'!$D$3:$D$24,MATCH(Total_StdO_Customers!A444,'Holiday Schedule'!$C$3:$C$24,0)),0)</f>
        <v>0</v>
      </c>
      <c r="AB444" s="2">
        <f t="shared" si="48"/>
        <v>5</v>
      </c>
      <c r="AC444" s="2">
        <f t="shared" si="49"/>
        <v>1683550</v>
      </c>
      <c r="AD444" s="5">
        <f t="shared" si="50"/>
        <v>664291</v>
      </c>
      <c r="AE444" s="5">
        <f t="shared" si="51"/>
        <v>2347841</v>
      </c>
      <c r="AG444" s="2">
        <f t="shared" si="52"/>
        <v>3</v>
      </c>
      <c r="AH444" s="2">
        <f t="shared" si="53"/>
        <v>2026</v>
      </c>
      <c r="AJ444" s="5">
        <f t="shared" si="54"/>
        <v>124793</v>
      </c>
      <c r="AK444" s="2">
        <f t="shared" si="55"/>
        <v>21</v>
      </c>
    </row>
    <row r="445" spans="1:37">
      <c r="A445" s="4">
        <v>46094</v>
      </c>
      <c r="B445" s="11">
        <f>StdO_Customers_Residential!B445+StdO_Customers_Small_Commercial!B445+StdO_Customers_Lighting!B445</f>
        <v>90257</v>
      </c>
      <c r="C445" s="11">
        <f>StdO_Customers_Residential!C445+StdO_Customers_Small_Commercial!C445+StdO_Customers_Lighting!C445</f>
        <v>87007</v>
      </c>
      <c r="D445" s="11">
        <f>StdO_Customers_Residential!D445+StdO_Customers_Small_Commercial!D445+StdO_Customers_Lighting!D445</f>
        <v>85484</v>
      </c>
      <c r="E445" s="11">
        <f>StdO_Customers_Residential!E445+StdO_Customers_Small_Commercial!E445+StdO_Customers_Lighting!E445</f>
        <v>85661</v>
      </c>
      <c r="F445" s="11">
        <f>StdO_Customers_Residential!F445+StdO_Customers_Small_Commercial!F445+StdO_Customers_Lighting!F445</f>
        <v>89619</v>
      </c>
      <c r="G445" s="11">
        <f>StdO_Customers_Residential!G445+StdO_Customers_Small_Commercial!G445+StdO_Customers_Lighting!G445</f>
        <v>95395.999999999985</v>
      </c>
      <c r="H445" s="11">
        <f>StdO_Customers_Residential!H445+StdO_Customers_Small_Commercial!H445+StdO_Customers_Lighting!H445</f>
        <v>106230</v>
      </c>
      <c r="I445" s="11">
        <f>StdO_Customers_Residential!I445+StdO_Customers_Small_Commercial!I445+StdO_Customers_Lighting!I445</f>
        <v>112507</v>
      </c>
      <c r="J445" s="11">
        <f>StdO_Customers_Residential!J445+StdO_Customers_Small_Commercial!J445+StdO_Customers_Lighting!J445</f>
        <v>88399</v>
      </c>
      <c r="K445" s="11">
        <f>StdO_Customers_Residential!K445+StdO_Customers_Small_Commercial!K445+StdO_Customers_Lighting!K445</f>
        <v>59899</v>
      </c>
      <c r="L445" s="11">
        <f>StdO_Customers_Residential!L445+StdO_Customers_Small_Commercial!L445+StdO_Customers_Lighting!L445</f>
        <v>46679.000000000007</v>
      </c>
      <c r="M445" s="11">
        <f>StdO_Customers_Residential!M445+StdO_Customers_Small_Commercial!M445+StdO_Customers_Lighting!M445</f>
        <v>42361.999999999978</v>
      </c>
      <c r="N445" s="11">
        <f>StdO_Customers_Residential!N445+StdO_Customers_Small_Commercial!N445+StdO_Customers_Lighting!N445</f>
        <v>38851.000000000015</v>
      </c>
      <c r="O445" s="11">
        <f>StdO_Customers_Residential!O445+StdO_Customers_Small_Commercial!O445+StdO_Customers_Lighting!O445</f>
        <v>35576</v>
      </c>
      <c r="P445" s="11">
        <f>StdO_Customers_Residential!P445+StdO_Customers_Small_Commercial!P445+StdO_Customers_Lighting!P445</f>
        <v>35321</v>
      </c>
      <c r="Q445" s="11">
        <f>StdO_Customers_Residential!Q445+StdO_Customers_Small_Commercial!Q445+StdO_Customers_Lighting!Q445</f>
        <v>58695.999999999993</v>
      </c>
      <c r="R445" s="11">
        <f>StdO_Customers_Residential!R445+StdO_Customers_Small_Commercial!R445+StdO_Customers_Lighting!R445</f>
        <v>89524</v>
      </c>
      <c r="S445" s="11">
        <f>StdO_Customers_Residential!S445+StdO_Customers_Small_Commercial!S445+StdO_Customers_Lighting!S445</f>
        <v>104705</v>
      </c>
      <c r="T445" s="11">
        <f>StdO_Customers_Residential!T445+StdO_Customers_Small_Commercial!T445+StdO_Customers_Lighting!T445</f>
        <v>117657.99999999999</v>
      </c>
      <c r="U445" s="11">
        <f>StdO_Customers_Residential!U445+StdO_Customers_Small_Commercial!U445+StdO_Customers_Lighting!U445</f>
        <v>118913</v>
      </c>
      <c r="V445" s="11">
        <f>StdO_Customers_Residential!V445+StdO_Customers_Small_Commercial!V445+StdO_Customers_Lighting!V445</f>
        <v>119011</v>
      </c>
      <c r="W445" s="11">
        <f>StdO_Customers_Residential!W445+StdO_Customers_Small_Commercial!W445+StdO_Customers_Lighting!W445</f>
        <v>113438</v>
      </c>
      <c r="X445" s="11">
        <f>StdO_Customers_Residential!X445+StdO_Customers_Small_Commercial!X445+StdO_Customers_Lighting!X445</f>
        <v>103645</v>
      </c>
      <c r="Y445" s="11">
        <f>StdO_Customers_Residential!Y445+StdO_Customers_Small_Commercial!Y445+StdO_Customers_Lighting!Y445</f>
        <v>91591</v>
      </c>
      <c r="Z445" s="11">
        <f>StdO_Customers_Residential!Z445+StdO_Customers_Small_Commercial!Z445+StdO_Customers_Lighting!Z445</f>
        <v>0</v>
      </c>
      <c r="AA445" s="2">
        <f>IFERROR(INDEX('Holiday Schedule'!$D$3:$D$24,MATCH(Total_StdO_Customers!A445,'Holiday Schedule'!$C$3:$C$24,0)),0)</f>
        <v>0</v>
      </c>
      <c r="AB445" s="2">
        <f t="shared" si="48"/>
        <v>6</v>
      </c>
      <c r="AC445" s="2">
        <f t="shared" si="49"/>
        <v>1285184</v>
      </c>
      <c r="AD445" s="5">
        <f t="shared" si="50"/>
        <v>731245</v>
      </c>
      <c r="AE445" s="5">
        <f t="shared" si="51"/>
        <v>2016429</v>
      </c>
      <c r="AG445" s="2">
        <f t="shared" si="52"/>
        <v>3</v>
      </c>
      <c r="AH445" s="2">
        <f t="shared" si="53"/>
        <v>2026</v>
      </c>
      <c r="AJ445" s="5">
        <f t="shared" si="54"/>
        <v>119011</v>
      </c>
      <c r="AK445" s="2">
        <f t="shared" si="55"/>
        <v>21</v>
      </c>
    </row>
    <row r="446" spans="1:37">
      <c r="A446" s="4">
        <v>46095</v>
      </c>
      <c r="B446" s="11">
        <f>StdO_Customers_Residential!B446+StdO_Customers_Small_Commercial!B446+StdO_Customers_Lighting!B446</f>
        <v>86234</v>
      </c>
      <c r="C446" s="11">
        <f>StdO_Customers_Residential!C446+StdO_Customers_Small_Commercial!C446+StdO_Customers_Lighting!C446</f>
        <v>82652</v>
      </c>
      <c r="D446" s="11">
        <f>StdO_Customers_Residential!D446+StdO_Customers_Small_Commercial!D446+StdO_Customers_Lighting!D446</f>
        <v>80021</v>
      </c>
      <c r="E446" s="11">
        <f>StdO_Customers_Residential!E446+StdO_Customers_Small_Commercial!E446+StdO_Customers_Lighting!E446</f>
        <v>79727</v>
      </c>
      <c r="F446" s="11">
        <f>StdO_Customers_Residential!F446+StdO_Customers_Small_Commercial!F446+StdO_Customers_Lighting!F446</f>
        <v>81085</v>
      </c>
      <c r="G446" s="11">
        <f>StdO_Customers_Residential!G446+StdO_Customers_Small_Commercial!G446+StdO_Customers_Lighting!G446</f>
        <v>83772</v>
      </c>
      <c r="H446" s="11">
        <f>StdO_Customers_Residential!H446+StdO_Customers_Small_Commercial!H446+StdO_Customers_Lighting!H446</f>
        <v>90429.000000000015</v>
      </c>
      <c r="I446" s="11">
        <f>StdO_Customers_Residential!I446+StdO_Customers_Small_Commercial!I446+StdO_Customers_Lighting!I446</f>
        <v>100569</v>
      </c>
      <c r="J446" s="11">
        <f>StdO_Customers_Residential!J446+StdO_Customers_Small_Commercial!J446+StdO_Customers_Lighting!J446</f>
        <v>104234</v>
      </c>
      <c r="K446" s="11">
        <f>StdO_Customers_Residential!K446+StdO_Customers_Small_Commercial!K446+StdO_Customers_Lighting!K446</f>
        <v>92736</v>
      </c>
      <c r="L446" s="11">
        <f>StdO_Customers_Residential!L446+StdO_Customers_Small_Commercial!L446+StdO_Customers_Lighting!L446</f>
        <v>79883.000000000015</v>
      </c>
      <c r="M446" s="11">
        <f>StdO_Customers_Residential!M446+StdO_Customers_Small_Commercial!M446+StdO_Customers_Lighting!M446</f>
        <v>70349.999999999956</v>
      </c>
      <c r="N446" s="11">
        <f>StdO_Customers_Residential!N446+StdO_Customers_Small_Commercial!N446+StdO_Customers_Lighting!N446</f>
        <v>66477.000000000029</v>
      </c>
      <c r="O446" s="11">
        <f>StdO_Customers_Residential!O446+StdO_Customers_Small_Commercial!O446+StdO_Customers_Lighting!O446</f>
        <v>66528</v>
      </c>
      <c r="P446" s="11">
        <f>StdO_Customers_Residential!P446+StdO_Customers_Small_Commercial!P446+StdO_Customers_Lighting!P446</f>
        <v>66277</v>
      </c>
      <c r="Q446" s="11">
        <f>StdO_Customers_Residential!Q446+StdO_Customers_Small_Commercial!Q446+StdO_Customers_Lighting!Q446</f>
        <v>75192</v>
      </c>
      <c r="R446" s="11">
        <f>StdO_Customers_Residential!R446+StdO_Customers_Small_Commercial!R446+StdO_Customers_Lighting!R446</f>
        <v>80646</v>
      </c>
      <c r="S446" s="11">
        <f>StdO_Customers_Residential!S446+StdO_Customers_Small_Commercial!S446+StdO_Customers_Lighting!S446</f>
        <v>94849</v>
      </c>
      <c r="T446" s="11">
        <f>StdO_Customers_Residential!T446+StdO_Customers_Small_Commercial!T446+StdO_Customers_Lighting!T446</f>
        <v>114071</v>
      </c>
      <c r="U446" s="11">
        <f>StdO_Customers_Residential!U446+StdO_Customers_Small_Commercial!U446+StdO_Customers_Lighting!U446</f>
        <v>115039</v>
      </c>
      <c r="V446" s="11">
        <f>StdO_Customers_Residential!V446+StdO_Customers_Small_Commercial!V446+StdO_Customers_Lighting!V446</f>
        <v>115920</v>
      </c>
      <c r="W446" s="11">
        <f>StdO_Customers_Residential!W446+StdO_Customers_Small_Commercial!W446+StdO_Customers_Lighting!W446</f>
        <v>110193</v>
      </c>
      <c r="X446" s="11">
        <f>StdO_Customers_Residential!X446+StdO_Customers_Small_Commercial!X446+StdO_Customers_Lighting!X446</f>
        <v>101502</v>
      </c>
      <c r="Y446" s="11">
        <f>StdO_Customers_Residential!Y446+StdO_Customers_Small_Commercial!Y446+StdO_Customers_Lighting!Y446</f>
        <v>91537.999999999985</v>
      </c>
      <c r="Z446" s="11">
        <f>StdO_Customers_Residential!Z446+StdO_Customers_Small_Commercial!Z446+StdO_Customers_Lighting!Z446</f>
        <v>0</v>
      </c>
      <c r="AA446" s="2">
        <f>IFERROR(INDEX('Holiday Schedule'!$D$3:$D$24,MATCH(Total_StdO_Customers!A446,'Holiday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2129924</v>
      </c>
      <c r="AE446" s="5">
        <f t="shared" si="51"/>
        <v>2129924</v>
      </c>
      <c r="AG446" s="2">
        <f t="shared" si="52"/>
        <v>3</v>
      </c>
      <c r="AH446" s="2">
        <f t="shared" si="53"/>
        <v>2026</v>
      </c>
      <c r="AJ446" s="5">
        <f t="shared" si="54"/>
        <v>115920</v>
      </c>
      <c r="AK446" s="2">
        <f t="shared" si="55"/>
        <v>21</v>
      </c>
    </row>
    <row r="447" spans="1:37">
      <c r="A447" s="4">
        <v>46096</v>
      </c>
      <c r="B447" s="11">
        <f>StdO_Customers_Residential!B447+StdO_Customers_Small_Commercial!B447+StdO_Customers_Lighting!B447</f>
        <v>86002</v>
      </c>
      <c r="C447" s="11">
        <f>StdO_Customers_Residential!C447+StdO_Customers_Small_Commercial!C447+StdO_Customers_Lighting!C447</f>
        <v>82908</v>
      </c>
      <c r="D447" s="11">
        <f>StdO_Customers_Residential!D447+StdO_Customers_Small_Commercial!D447+StdO_Customers_Lighting!D447</f>
        <v>78641.999999999985</v>
      </c>
      <c r="E447" s="11">
        <f>StdO_Customers_Residential!E447+StdO_Customers_Small_Commercial!E447+StdO_Customers_Lighting!E447</f>
        <v>81582</v>
      </c>
      <c r="F447" s="11">
        <f>StdO_Customers_Residential!F447+StdO_Customers_Small_Commercial!F447+StdO_Customers_Lighting!F447</f>
        <v>82971</v>
      </c>
      <c r="G447" s="11">
        <f>StdO_Customers_Residential!G447+StdO_Customers_Small_Commercial!G447+StdO_Customers_Lighting!G447</f>
        <v>85909</v>
      </c>
      <c r="H447" s="11">
        <f>StdO_Customers_Residential!H447+StdO_Customers_Small_Commercial!H447+StdO_Customers_Lighting!H447</f>
        <v>92054</v>
      </c>
      <c r="I447" s="11">
        <f>StdO_Customers_Residential!I447+StdO_Customers_Small_Commercial!I447+StdO_Customers_Lighting!I447</f>
        <v>94689</v>
      </c>
      <c r="J447" s="11">
        <f>StdO_Customers_Residential!J447+StdO_Customers_Small_Commercial!J447+StdO_Customers_Lighting!J447</f>
        <v>77505</v>
      </c>
      <c r="K447" s="11">
        <f>StdO_Customers_Residential!K447+StdO_Customers_Small_Commercial!K447+StdO_Customers_Lighting!K447</f>
        <v>58778</v>
      </c>
      <c r="L447" s="11">
        <f>StdO_Customers_Residential!L447+StdO_Customers_Small_Commercial!L447+StdO_Customers_Lighting!L447</f>
        <v>47200.000000000007</v>
      </c>
      <c r="M447" s="11">
        <f>StdO_Customers_Residential!M447+StdO_Customers_Small_Commercial!M447+StdO_Customers_Lighting!M447</f>
        <v>39481.999999999978</v>
      </c>
      <c r="N447" s="11">
        <f>StdO_Customers_Residential!N447+StdO_Customers_Small_Commercial!N447+StdO_Customers_Lighting!N447</f>
        <v>37540.000000000015</v>
      </c>
      <c r="O447" s="11">
        <f>StdO_Customers_Residential!O447+StdO_Customers_Small_Commercial!O447+StdO_Customers_Lighting!O447</f>
        <v>38584</v>
      </c>
      <c r="P447" s="11">
        <f>StdO_Customers_Residential!P447+StdO_Customers_Small_Commercial!P447+StdO_Customers_Lighting!P447</f>
        <v>38392</v>
      </c>
      <c r="Q447" s="11">
        <f>StdO_Customers_Residential!Q447+StdO_Customers_Small_Commercial!Q447+StdO_Customers_Lighting!Q447</f>
        <v>46996.999999999993</v>
      </c>
      <c r="R447" s="11">
        <f>StdO_Customers_Residential!R447+StdO_Customers_Small_Commercial!R447+StdO_Customers_Lighting!R447</f>
        <v>74287</v>
      </c>
      <c r="S447" s="11">
        <f>StdO_Customers_Residential!S447+StdO_Customers_Small_Commercial!S447+StdO_Customers_Lighting!S447</f>
        <v>107970</v>
      </c>
      <c r="T447" s="11">
        <f>StdO_Customers_Residential!T447+StdO_Customers_Small_Commercial!T447+StdO_Customers_Lighting!T447</f>
        <v>122742.00000000001</v>
      </c>
      <c r="U447" s="11">
        <f>StdO_Customers_Residential!U447+StdO_Customers_Small_Commercial!U447+StdO_Customers_Lighting!U447</f>
        <v>123931</v>
      </c>
      <c r="V447" s="11">
        <f>StdO_Customers_Residential!V447+StdO_Customers_Small_Commercial!V447+StdO_Customers_Lighting!V447</f>
        <v>121275</v>
      </c>
      <c r="W447" s="11">
        <f>StdO_Customers_Residential!W447+StdO_Customers_Small_Commercial!W447+StdO_Customers_Lighting!W447</f>
        <v>113661</v>
      </c>
      <c r="X447" s="11">
        <f>StdO_Customers_Residential!X447+StdO_Customers_Small_Commercial!X447+StdO_Customers_Lighting!X447</f>
        <v>100680</v>
      </c>
      <c r="Y447" s="11">
        <f>StdO_Customers_Residential!Y447+StdO_Customers_Small_Commercial!Y447+StdO_Customers_Lighting!Y447</f>
        <v>89614</v>
      </c>
      <c r="Z447" s="11">
        <f>StdO_Customers_Residential!Z447+StdO_Customers_Small_Commercial!Z447+StdO_Customers_Lighting!Z447</f>
        <v>0</v>
      </c>
      <c r="AA447" s="2">
        <f>IFERROR(INDEX('Holiday Schedule'!$D$3:$D$24,MATCH(Total_StdO_Customers!A447,'Holiday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1923395</v>
      </c>
      <c r="AE447" s="5">
        <f t="shared" si="51"/>
        <v>1923395</v>
      </c>
      <c r="AG447" s="2">
        <f t="shared" si="52"/>
        <v>3</v>
      </c>
      <c r="AH447" s="2">
        <f t="shared" si="53"/>
        <v>2026</v>
      </c>
      <c r="AJ447" s="5">
        <f t="shared" si="54"/>
        <v>123931</v>
      </c>
      <c r="AK447" s="2">
        <f t="shared" si="55"/>
        <v>20</v>
      </c>
    </row>
    <row r="448" spans="1:37">
      <c r="A448" s="4">
        <v>46097</v>
      </c>
      <c r="B448" s="11">
        <f>StdO_Customers_Residential!B448+StdO_Customers_Small_Commercial!B448+StdO_Customers_Lighting!B448</f>
        <v>84077</v>
      </c>
      <c r="C448" s="11">
        <f>StdO_Customers_Residential!C448+StdO_Customers_Small_Commercial!C448+StdO_Customers_Lighting!C448</f>
        <v>79670.999999999985</v>
      </c>
      <c r="D448" s="11">
        <f>StdO_Customers_Residential!D448+StdO_Customers_Small_Commercial!D448+StdO_Customers_Lighting!D448</f>
        <v>77578</v>
      </c>
      <c r="E448" s="11">
        <f>StdO_Customers_Residential!E448+StdO_Customers_Small_Commercial!E448+StdO_Customers_Lighting!E448</f>
        <v>77650</v>
      </c>
      <c r="F448" s="11">
        <f>StdO_Customers_Residential!F448+StdO_Customers_Small_Commercial!F448+StdO_Customers_Lighting!F448</f>
        <v>81706</v>
      </c>
      <c r="G448" s="11">
        <f>StdO_Customers_Residential!G448+StdO_Customers_Small_Commercial!G448+StdO_Customers_Lighting!G448</f>
        <v>87322</v>
      </c>
      <c r="H448" s="11">
        <f>StdO_Customers_Residential!H448+StdO_Customers_Small_Commercial!H448+StdO_Customers_Lighting!H448</f>
        <v>100010</v>
      </c>
      <c r="I448" s="11">
        <f>StdO_Customers_Residential!I448+StdO_Customers_Small_Commercial!I448+StdO_Customers_Lighting!I448</f>
        <v>111113</v>
      </c>
      <c r="J448" s="11">
        <f>StdO_Customers_Residential!J448+StdO_Customers_Small_Commercial!J448+StdO_Customers_Lighting!J448</f>
        <v>113265</v>
      </c>
      <c r="K448" s="11">
        <f>StdO_Customers_Residential!K448+StdO_Customers_Small_Commercial!K448+StdO_Customers_Lighting!K448</f>
        <v>110369</v>
      </c>
      <c r="L448" s="11">
        <f>StdO_Customers_Residential!L448+StdO_Customers_Small_Commercial!L448+StdO_Customers_Lighting!L448</f>
        <v>110110.00000000003</v>
      </c>
      <c r="M448" s="11">
        <f>StdO_Customers_Residential!M448+StdO_Customers_Small_Commercial!M448+StdO_Customers_Lighting!M448</f>
        <v>108063.99999999993</v>
      </c>
      <c r="N448" s="11">
        <f>StdO_Customers_Residential!N448+StdO_Customers_Small_Commercial!N448+StdO_Customers_Lighting!N448</f>
        <v>103966.00000000003</v>
      </c>
      <c r="O448" s="11">
        <f>StdO_Customers_Residential!O448+StdO_Customers_Small_Commercial!O448+StdO_Customers_Lighting!O448</f>
        <v>100450.99999999999</v>
      </c>
      <c r="P448" s="11">
        <f>StdO_Customers_Residential!P448+StdO_Customers_Small_Commercial!P448+StdO_Customers_Lighting!P448</f>
        <v>93451.000000000015</v>
      </c>
      <c r="Q448" s="11">
        <f>StdO_Customers_Residential!Q448+StdO_Customers_Small_Commercial!Q448+StdO_Customers_Lighting!Q448</f>
        <v>93877</v>
      </c>
      <c r="R448" s="11">
        <f>StdO_Customers_Residential!R448+StdO_Customers_Small_Commercial!R448+StdO_Customers_Lighting!R448</f>
        <v>100896</v>
      </c>
      <c r="S448" s="11">
        <f>StdO_Customers_Residential!S448+StdO_Customers_Small_Commercial!S448+StdO_Customers_Lighting!S448</f>
        <v>107969</v>
      </c>
      <c r="T448" s="11">
        <f>StdO_Customers_Residential!T448+StdO_Customers_Small_Commercial!T448+StdO_Customers_Lighting!T448</f>
        <v>114501</v>
      </c>
      <c r="U448" s="11">
        <f>StdO_Customers_Residential!U448+StdO_Customers_Small_Commercial!U448+StdO_Customers_Lighting!U448</f>
        <v>113348</v>
      </c>
      <c r="V448" s="11">
        <f>StdO_Customers_Residential!V448+StdO_Customers_Small_Commercial!V448+StdO_Customers_Lighting!V448</f>
        <v>110949</v>
      </c>
      <c r="W448" s="11">
        <f>StdO_Customers_Residential!W448+StdO_Customers_Small_Commercial!W448+StdO_Customers_Lighting!W448</f>
        <v>102460</v>
      </c>
      <c r="X448" s="11">
        <f>StdO_Customers_Residential!X448+StdO_Customers_Small_Commercial!X448+StdO_Customers_Lighting!X448</f>
        <v>91293</v>
      </c>
      <c r="Y448" s="11">
        <f>StdO_Customers_Residential!Y448+StdO_Customers_Small_Commercial!Y448+StdO_Customers_Lighting!Y448</f>
        <v>80004</v>
      </c>
      <c r="Z448" s="11">
        <f>StdO_Customers_Residential!Z448+StdO_Customers_Small_Commercial!Z448+StdO_Customers_Lighting!Z448</f>
        <v>0</v>
      </c>
      <c r="AA448" s="2">
        <f>IFERROR(INDEX('Holiday Schedule'!$D$3:$D$24,MATCH(Total_StdO_Customers!A448,'Holiday Schedule'!$C$3:$C$24,0)),0)</f>
        <v>0</v>
      </c>
      <c r="AB448" s="2">
        <f t="shared" si="48"/>
        <v>2</v>
      </c>
      <c r="AC448" s="2">
        <f t="shared" si="49"/>
        <v>1686082</v>
      </c>
      <c r="AD448" s="5">
        <f t="shared" si="50"/>
        <v>668018</v>
      </c>
      <c r="AE448" s="5">
        <f t="shared" si="51"/>
        <v>2354100</v>
      </c>
      <c r="AG448" s="2">
        <f t="shared" si="52"/>
        <v>3</v>
      </c>
      <c r="AH448" s="2">
        <f t="shared" si="53"/>
        <v>2026</v>
      </c>
      <c r="AJ448" s="5">
        <f t="shared" si="54"/>
        <v>114501</v>
      </c>
      <c r="AK448" s="2">
        <f t="shared" si="55"/>
        <v>19</v>
      </c>
    </row>
    <row r="449" spans="1:37">
      <c r="A449" s="4">
        <v>46098</v>
      </c>
      <c r="B449" s="11">
        <f>StdO_Customers_Residential!B449+StdO_Customers_Small_Commercial!B449+StdO_Customers_Lighting!B449</f>
        <v>74238</v>
      </c>
      <c r="C449" s="11">
        <f>StdO_Customers_Residential!C449+StdO_Customers_Small_Commercial!C449+StdO_Customers_Lighting!C449</f>
        <v>70375</v>
      </c>
      <c r="D449" s="11">
        <f>StdO_Customers_Residential!D449+StdO_Customers_Small_Commercial!D449+StdO_Customers_Lighting!D449</f>
        <v>67806</v>
      </c>
      <c r="E449" s="11">
        <f>StdO_Customers_Residential!E449+StdO_Customers_Small_Commercial!E449+StdO_Customers_Lighting!E449</f>
        <v>67489</v>
      </c>
      <c r="F449" s="11">
        <f>StdO_Customers_Residential!F449+StdO_Customers_Small_Commercial!F449+StdO_Customers_Lighting!F449</f>
        <v>69173</v>
      </c>
      <c r="G449" s="11">
        <f>StdO_Customers_Residential!G449+StdO_Customers_Small_Commercial!G449+StdO_Customers_Lighting!G449</f>
        <v>75022</v>
      </c>
      <c r="H449" s="11">
        <f>StdO_Customers_Residential!H449+StdO_Customers_Small_Commercial!H449+StdO_Customers_Lighting!H449</f>
        <v>85528</v>
      </c>
      <c r="I449" s="11">
        <f>StdO_Customers_Residential!I449+StdO_Customers_Small_Commercial!I449+StdO_Customers_Lighting!I449</f>
        <v>95617</v>
      </c>
      <c r="J449" s="11">
        <f>StdO_Customers_Residential!J449+StdO_Customers_Small_Commercial!J449+StdO_Customers_Lighting!J449</f>
        <v>90270</v>
      </c>
      <c r="K449" s="11">
        <f>StdO_Customers_Residential!K449+StdO_Customers_Small_Commercial!K449+StdO_Customers_Lighting!K449</f>
        <v>72499.000000000102</v>
      </c>
      <c r="L449" s="11">
        <f>StdO_Customers_Residential!L449+StdO_Customers_Small_Commercial!L449+StdO_Customers_Lighting!L449</f>
        <v>56042.000000000015</v>
      </c>
      <c r="M449" s="11">
        <f>StdO_Customers_Residential!M449+StdO_Customers_Small_Commercial!M449+StdO_Customers_Lighting!M449</f>
        <v>46015.999999999971</v>
      </c>
      <c r="N449" s="11">
        <f>StdO_Customers_Residential!N449+StdO_Customers_Small_Commercial!N449+StdO_Customers_Lighting!N449</f>
        <v>36800.000000000015</v>
      </c>
      <c r="O449" s="11">
        <f>StdO_Customers_Residential!O449+StdO_Customers_Small_Commercial!O449+StdO_Customers_Lighting!O449</f>
        <v>34263</v>
      </c>
      <c r="P449" s="11">
        <f>StdO_Customers_Residential!P449+StdO_Customers_Small_Commercial!P449+StdO_Customers_Lighting!P449</f>
        <v>36873</v>
      </c>
      <c r="Q449" s="11">
        <f>StdO_Customers_Residential!Q449+StdO_Customers_Small_Commercial!Q449+StdO_Customers_Lighting!Q449</f>
        <v>42477</v>
      </c>
      <c r="R449" s="11">
        <f>StdO_Customers_Residential!R449+StdO_Customers_Small_Commercial!R449+StdO_Customers_Lighting!R449</f>
        <v>68443</v>
      </c>
      <c r="S449" s="11">
        <f>StdO_Customers_Residential!S449+StdO_Customers_Small_Commercial!S449+StdO_Customers_Lighting!S449</f>
        <v>87073</v>
      </c>
      <c r="T449" s="11">
        <f>StdO_Customers_Residential!T449+StdO_Customers_Small_Commercial!T449+StdO_Customers_Lighting!T449</f>
        <v>109196</v>
      </c>
      <c r="U449" s="11">
        <f>StdO_Customers_Residential!U449+StdO_Customers_Small_Commercial!U449+StdO_Customers_Lighting!U449</f>
        <v>116234</v>
      </c>
      <c r="V449" s="11">
        <f>StdO_Customers_Residential!V449+StdO_Customers_Small_Commercial!V449+StdO_Customers_Lighting!V449</f>
        <v>117579</v>
      </c>
      <c r="W449" s="11">
        <f>StdO_Customers_Residential!W449+StdO_Customers_Small_Commercial!W449+StdO_Customers_Lighting!W449</f>
        <v>111978</v>
      </c>
      <c r="X449" s="11">
        <f>StdO_Customers_Residential!X449+StdO_Customers_Small_Commercial!X449+StdO_Customers_Lighting!X449</f>
        <v>103192</v>
      </c>
      <c r="Y449" s="11">
        <f>StdO_Customers_Residential!Y449+StdO_Customers_Small_Commercial!Y449+StdO_Customers_Lighting!Y449</f>
        <v>93477</v>
      </c>
      <c r="Z449" s="11">
        <f>StdO_Customers_Residential!Z449+StdO_Customers_Small_Commercial!Z449+StdO_Customers_Lighting!Z449</f>
        <v>0</v>
      </c>
      <c r="AA449" s="2">
        <f>IFERROR(INDEX('Holiday Schedule'!$D$3:$D$24,MATCH(Total_StdO_Customers!A449,'Holiday Schedule'!$C$3:$C$24,0)),0)</f>
        <v>0</v>
      </c>
      <c r="AB449" s="2">
        <f t="shared" si="48"/>
        <v>3</v>
      </c>
      <c r="AC449" s="2">
        <f t="shared" si="49"/>
        <v>1224552</v>
      </c>
      <c r="AD449" s="5">
        <f t="shared" si="50"/>
        <v>603108</v>
      </c>
      <c r="AE449" s="5">
        <f t="shared" si="51"/>
        <v>1827660</v>
      </c>
      <c r="AG449" s="2">
        <f t="shared" si="52"/>
        <v>3</v>
      </c>
      <c r="AH449" s="2">
        <f t="shared" si="53"/>
        <v>2026</v>
      </c>
      <c r="AJ449" s="5">
        <f t="shared" si="54"/>
        <v>117579</v>
      </c>
      <c r="AK449" s="2">
        <f t="shared" si="55"/>
        <v>21</v>
      </c>
    </row>
    <row r="450" spans="1:37">
      <c r="A450" s="4">
        <v>46099</v>
      </c>
      <c r="B450" s="11">
        <f>StdO_Customers_Residential!B450+StdO_Customers_Small_Commercial!B450+StdO_Customers_Lighting!B450</f>
        <v>89764</v>
      </c>
      <c r="C450" s="11">
        <f>StdO_Customers_Residential!C450+StdO_Customers_Small_Commercial!C450+StdO_Customers_Lighting!C450</f>
        <v>87601</v>
      </c>
      <c r="D450" s="11">
        <f>StdO_Customers_Residential!D450+StdO_Customers_Small_Commercial!D450+StdO_Customers_Lighting!D450</f>
        <v>86430</v>
      </c>
      <c r="E450" s="11">
        <f>StdO_Customers_Residential!E450+StdO_Customers_Small_Commercial!E450+StdO_Customers_Lighting!E450</f>
        <v>87884</v>
      </c>
      <c r="F450" s="11">
        <f>StdO_Customers_Residential!F450+StdO_Customers_Small_Commercial!F450+StdO_Customers_Lighting!F450</f>
        <v>92041.000000000015</v>
      </c>
      <c r="G450" s="11">
        <f>StdO_Customers_Residential!G450+StdO_Customers_Small_Commercial!G450+StdO_Customers_Lighting!G450</f>
        <v>99712</v>
      </c>
      <c r="H450" s="11">
        <f>StdO_Customers_Residential!H450+StdO_Customers_Small_Commercial!H450+StdO_Customers_Lighting!H450</f>
        <v>112602</v>
      </c>
      <c r="I450" s="11">
        <f>StdO_Customers_Residential!I450+StdO_Customers_Small_Commercial!I450+StdO_Customers_Lighting!I450</f>
        <v>115527</v>
      </c>
      <c r="J450" s="11">
        <f>StdO_Customers_Residential!J450+StdO_Customers_Small_Commercial!J450+StdO_Customers_Lighting!J450</f>
        <v>88063</v>
      </c>
      <c r="K450" s="11">
        <f>StdO_Customers_Residential!K450+StdO_Customers_Small_Commercial!K450+StdO_Customers_Lighting!K450</f>
        <v>60914</v>
      </c>
      <c r="L450" s="11">
        <f>StdO_Customers_Residential!L450+StdO_Customers_Small_Commercial!L450+StdO_Customers_Lighting!L450</f>
        <v>51003.000000000015</v>
      </c>
      <c r="M450" s="11">
        <f>StdO_Customers_Residential!M450+StdO_Customers_Small_Commercial!M450+StdO_Customers_Lighting!M450</f>
        <v>45662.999999999971</v>
      </c>
      <c r="N450" s="11">
        <f>StdO_Customers_Residential!N450+StdO_Customers_Small_Commercial!N450+StdO_Customers_Lighting!N450</f>
        <v>44592.000000000015</v>
      </c>
      <c r="O450" s="11">
        <f>StdO_Customers_Residential!O450+StdO_Customers_Small_Commercial!O450+StdO_Customers_Lighting!O450</f>
        <v>50126</v>
      </c>
      <c r="P450" s="11">
        <f>StdO_Customers_Residential!P450+StdO_Customers_Small_Commercial!P450+StdO_Customers_Lighting!P450</f>
        <v>51602.000000000007</v>
      </c>
      <c r="Q450" s="11">
        <f>StdO_Customers_Residential!Q450+StdO_Customers_Small_Commercial!Q450+StdO_Customers_Lighting!Q450</f>
        <v>54368</v>
      </c>
      <c r="R450" s="11">
        <f>StdO_Customers_Residential!R450+StdO_Customers_Small_Commercial!R450+StdO_Customers_Lighting!R450</f>
        <v>73880</v>
      </c>
      <c r="S450" s="11">
        <f>StdO_Customers_Residential!S450+StdO_Customers_Small_Commercial!S450+StdO_Customers_Lighting!S450</f>
        <v>100038</v>
      </c>
      <c r="T450" s="11">
        <f>StdO_Customers_Residential!T450+StdO_Customers_Small_Commercial!T450+StdO_Customers_Lighting!T450</f>
        <v>122796</v>
      </c>
      <c r="U450" s="11">
        <f>StdO_Customers_Residential!U450+StdO_Customers_Small_Commercial!U450+StdO_Customers_Lighting!U450</f>
        <v>129836.00000000001</v>
      </c>
      <c r="V450" s="11">
        <f>StdO_Customers_Residential!V450+StdO_Customers_Small_Commercial!V450+StdO_Customers_Lighting!V450</f>
        <v>129457</v>
      </c>
      <c r="W450" s="11">
        <f>StdO_Customers_Residential!W450+StdO_Customers_Small_Commercial!W450+StdO_Customers_Lighting!W450</f>
        <v>122895</v>
      </c>
      <c r="X450" s="11">
        <f>StdO_Customers_Residential!X450+StdO_Customers_Small_Commercial!X450+StdO_Customers_Lighting!X450</f>
        <v>111103</v>
      </c>
      <c r="Y450" s="11">
        <f>StdO_Customers_Residential!Y450+StdO_Customers_Small_Commercial!Y450+StdO_Customers_Lighting!Y450</f>
        <v>99331</v>
      </c>
      <c r="Z450" s="11">
        <f>StdO_Customers_Residential!Z450+StdO_Customers_Small_Commercial!Z450+StdO_Customers_Lighting!Z450</f>
        <v>0</v>
      </c>
      <c r="AA450" s="2">
        <f>IFERROR(INDEX('Holiday Schedule'!$D$3:$D$24,MATCH(Total_StdO_Customers!A450,'Holiday Schedule'!$C$3:$C$24,0)),0)</f>
        <v>0</v>
      </c>
      <c r="AB450" s="2">
        <f t="shared" si="48"/>
        <v>4</v>
      </c>
      <c r="AC450" s="2">
        <f t="shared" si="49"/>
        <v>1351863</v>
      </c>
      <c r="AD450" s="5">
        <f t="shared" si="50"/>
        <v>755365</v>
      </c>
      <c r="AE450" s="5">
        <f t="shared" si="51"/>
        <v>2107228</v>
      </c>
      <c r="AG450" s="2">
        <f t="shared" si="52"/>
        <v>3</v>
      </c>
      <c r="AH450" s="2">
        <f t="shared" si="53"/>
        <v>2026</v>
      </c>
      <c r="AJ450" s="5">
        <f t="shared" si="54"/>
        <v>129836.00000000001</v>
      </c>
      <c r="AK450" s="2">
        <f t="shared" si="55"/>
        <v>20</v>
      </c>
    </row>
    <row r="451" spans="1:37">
      <c r="A451" s="4">
        <v>46100</v>
      </c>
      <c r="B451" s="11">
        <f>StdO_Customers_Residential!B451+StdO_Customers_Small_Commercial!B451+StdO_Customers_Lighting!B451</f>
        <v>93541</v>
      </c>
      <c r="C451" s="11">
        <f>StdO_Customers_Residential!C451+StdO_Customers_Small_Commercial!C451+StdO_Customers_Lighting!C451</f>
        <v>90082</v>
      </c>
      <c r="D451" s="11">
        <f>StdO_Customers_Residential!D451+StdO_Customers_Small_Commercial!D451+StdO_Customers_Lighting!D451</f>
        <v>88479</v>
      </c>
      <c r="E451" s="11">
        <f>StdO_Customers_Residential!E451+StdO_Customers_Small_Commercial!E451+StdO_Customers_Lighting!E451</f>
        <v>89299</v>
      </c>
      <c r="F451" s="11">
        <f>StdO_Customers_Residential!F451+StdO_Customers_Small_Commercial!F451+StdO_Customers_Lighting!F451</f>
        <v>93179</v>
      </c>
      <c r="G451" s="11">
        <f>StdO_Customers_Residential!G451+StdO_Customers_Small_Commercial!G451+StdO_Customers_Lighting!G451</f>
        <v>99626</v>
      </c>
      <c r="H451" s="11">
        <f>StdO_Customers_Residential!H451+StdO_Customers_Small_Commercial!H451+StdO_Customers_Lighting!H451</f>
        <v>112170</v>
      </c>
      <c r="I451" s="11">
        <f>StdO_Customers_Residential!I451+StdO_Customers_Small_Commercial!I451+StdO_Customers_Lighting!I451</f>
        <v>117951</v>
      </c>
      <c r="J451" s="11">
        <f>StdO_Customers_Residential!J451+StdO_Customers_Small_Commercial!J451+StdO_Customers_Lighting!J451</f>
        <v>98170</v>
      </c>
      <c r="K451" s="11">
        <f>StdO_Customers_Residential!K451+StdO_Customers_Small_Commercial!K451+StdO_Customers_Lighting!K451</f>
        <v>81635.000000000102</v>
      </c>
      <c r="L451" s="11">
        <f>StdO_Customers_Residential!L451+StdO_Customers_Small_Commercial!L451+StdO_Customers_Lighting!L451</f>
        <v>72781.000000000015</v>
      </c>
      <c r="M451" s="11">
        <f>StdO_Customers_Residential!M451+StdO_Customers_Small_Commercial!M451+StdO_Customers_Lighting!M451</f>
        <v>65716.999999999956</v>
      </c>
      <c r="N451" s="11">
        <f>StdO_Customers_Residential!N451+StdO_Customers_Small_Commercial!N451+StdO_Customers_Lighting!N451</f>
        <v>73000.000000000029</v>
      </c>
      <c r="O451" s="11">
        <f>StdO_Customers_Residential!O451+StdO_Customers_Small_Commercial!O451+StdO_Customers_Lighting!O451</f>
        <v>71578</v>
      </c>
      <c r="P451" s="11">
        <f>StdO_Customers_Residential!P451+StdO_Customers_Small_Commercial!P451+StdO_Customers_Lighting!P451</f>
        <v>73173</v>
      </c>
      <c r="Q451" s="11">
        <f>StdO_Customers_Residential!Q451+StdO_Customers_Small_Commercial!Q451+StdO_Customers_Lighting!Q451</f>
        <v>78501</v>
      </c>
      <c r="R451" s="11">
        <f>StdO_Customers_Residential!R451+StdO_Customers_Small_Commercial!R451+StdO_Customers_Lighting!R451</f>
        <v>89366</v>
      </c>
      <c r="S451" s="11">
        <f>StdO_Customers_Residential!S451+StdO_Customers_Small_Commercial!S451+StdO_Customers_Lighting!S451</f>
        <v>107579</v>
      </c>
      <c r="T451" s="11">
        <f>StdO_Customers_Residential!T451+StdO_Customers_Small_Commercial!T451+StdO_Customers_Lighting!T451</f>
        <v>122704</v>
      </c>
      <c r="U451" s="11">
        <f>StdO_Customers_Residential!U451+StdO_Customers_Small_Commercial!U451+StdO_Customers_Lighting!U451</f>
        <v>126544</v>
      </c>
      <c r="V451" s="11">
        <f>StdO_Customers_Residential!V451+StdO_Customers_Small_Commercial!V451+StdO_Customers_Lighting!V451</f>
        <v>126018</v>
      </c>
      <c r="W451" s="11">
        <f>StdO_Customers_Residential!W451+StdO_Customers_Small_Commercial!W451+StdO_Customers_Lighting!W451</f>
        <v>117876</v>
      </c>
      <c r="X451" s="11">
        <f>StdO_Customers_Residential!X451+StdO_Customers_Small_Commercial!X451+StdO_Customers_Lighting!X451</f>
        <v>105589</v>
      </c>
      <c r="Y451" s="11">
        <f>StdO_Customers_Residential!Y451+StdO_Customers_Small_Commercial!Y451+StdO_Customers_Lighting!Y451</f>
        <v>93576.000000000015</v>
      </c>
      <c r="Z451" s="11">
        <f>StdO_Customers_Residential!Z451+StdO_Customers_Small_Commercial!Z451+StdO_Customers_Lighting!Z451</f>
        <v>0</v>
      </c>
      <c r="AA451" s="2">
        <f>IFERROR(INDEX('Holiday Schedule'!$D$3:$D$24,MATCH(Total_StdO_Customers!A451,'Holiday Schedule'!$C$3:$C$24,0)),0)</f>
        <v>0</v>
      </c>
      <c r="AB451" s="2">
        <f t="shared" si="48"/>
        <v>5</v>
      </c>
      <c r="AC451" s="2">
        <f t="shared" si="49"/>
        <v>1528182</v>
      </c>
      <c r="AD451" s="5">
        <f t="shared" si="50"/>
        <v>759952</v>
      </c>
      <c r="AE451" s="5">
        <f t="shared" si="51"/>
        <v>2288134</v>
      </c>
      <c r="AG451" s="2">
        <f t="shared" si="52"/>
        <v>3</v>
      </c>
      <c r="AH451" s="2">
        <f t="shared" si="53"/>
        <v>2026</v>
      </c>
      <c r="AJ451" s="5">
        <f t="shared" si="54"/>
        <v>126544</v>
      </c>
      <c r="AK451" s="2">
        <f t="shared" si="55"/>
        <v>20</v>
      </c>
    </row>
    <row r="452" spans="1:37">
      <c r="A452" s="4">
        <v>46101</v>
      </c>
      <c r="B452" s="11">
        <f>StdO_Customers_Residential!B452+StdO_Customers_Small_Commercial!B452+StdO_Customers_Lighting!B452</f>
        <v>87682</v>
      </c>
      <c r="C452" s="11">
        <f>StdO_Customers_Residential!C452+StdO_Customers_Small_Commercial!C452+StdO_Customers_Lighting!C452</f>
        <v>84065</v>
      </c>
      <c r="D452" s="11">
        <f>StdO_Customers_Residential!D452+StdO_Customers_Small_Commercial!D452+StdO_Customers_Lighting!D452</f>
        <v>81430</v>
      </c>
      <c r="E452" s="11">
        <f>StdO_Customers_Residential!E452+StdO_Customers_Small_Commercial!E452+StdO_Customers_Lighting!E452</f>
        <v>81276</v>
      </c>
      <c r="F452" s="11">
        <f>StdO_Customers_Residential!F452+StdO_Customers_Small_Commercial!F452+StdO_Customers_Lighting!F452</f>
        <v>85020</v>
      </c>
      <c r="G452" s="11">
        <f>StdO_Customers_Residential!G452+StdO_Customers_Small_Commercial!G452+StdO_Customers_Lighting!G452</f>
        <v>92009</v>
      </c>
      <c r="H452" s="11">
        <f>StdO_Customers_Residential!H452+StdO_Customers_Small_Commercial!H452+StdO_Customers_Lighting!H452</f>
        <v>104211</v>
      </c>
      <c r="I452" s="11">
        <f>StdO_Customers_Residential!I452+StdO_Customers_Small_Commercial!I452+StdO_Customers_Lighting!I452</f>
        <v>105414</v>
      </c>
      <c r="J452" s="11">
        <f>StdO_Customers_Residential!J452+StdO_Customers_Small_Commercial!J452+StdO_Customers_Lighting!J452</f>
        <v>78434</v>
      </c>
      <c r="K452" s="11">
        <f>StdO_Customers_Residential!K452+StdO_Customers_Small_Commercial!K452+StdO_Customers_Lighting!K452</f>
        <v>52017</v>
      </c>
      <c r="L452" s="11">
        <f>StdO_Customers_Residential!L452+StdO_Customers_Small_Commercial!L452+StdO_Customers_Lighting!L452</f>
        <v>47316.000000000015</v>
      </c>
      <c r="M452" s="11">
        <f>StdO_Customers_Residential!M452+StdO_Customers_Small_Commercial!M452+StdO_Customers_Lighting!M452</f>
        <v>44063.999999999971</v>
      </c>
      <c r="N452" s="11">
        <f>StdO_Customers_Residential!N452+StdO_Customers_Small_Commercial!N452+StdO_Customers_Lighting!N452</f>
        <v>51579.000000000015</v>
      </c>
      <c r="O452" s="11">
        <f>StdO_Customers_Residential!O452+StdO_Customers_Small_Commercial!O452+StdO_Customers_Lighting!O452</f>
        <v>55056</v>
      </c>
      <c r="P452" s="11">
        <f>StdO_Customers_Residential!P452+StdO_Customers_Small_Commercial!P452+StdO_Customers_Lighting!P452</f>
        <v>70528.000000000015</v>
      </c>
      <c r="Q452" s="11">
        <f>StdO_Customers_Residential!Q452+StdO_Customers_Small_Commercial!Q452+StdO_Customers_Lighting!Q452</f>
        <v>83047</v>
      </c>
      <c r="R452" s="11">
        <f>StdO_Customers_Residential!R452+StdO_Customers_Small_Commercial!R452+StdO_Customers_Lighting!R452</f>
        <v>94379</v>
      </c>
      <c r="S452" s="11">
        <f>StdO_Customers_Residential!S452+StdO_Customers_Small_Commercial!S452+StdO_Customers_Lighting!S452</f>
        <v>105933</v>
      </c>
      <c r="T452" s="11">
        <f>StdO_Customers_Residential!T452+StdO_Customers_Small_Commercial!T452+StdO_Customers_Lighting!T452</f>
        <v>115343</v>
      </c>
      <c r="U452" s="11">
        <f>StdO_Customers_Residential!U452+StdO_Customers_Small_Commercial!U452+StdO_Customers_Lighting!U452</f>
        <v>115719</v>
      </c>
      <c r="V452" s="11">
        <f>StdO_Customers_Residential!V452+StdO_Customers_Small_Commercial!V452+StdO_Customers_Lighting!V452</f>
        <v>115397</v>
      </c>
      <c r="W452" s="11">
        <f>StdO_Customers_Residential!W452+StdO_Customers_Small_Commercial!W452+StdO_Customers_Lighting!W452</f>
        <v>109432</v>
      </c>
      <c r="X452" s="11">
        <f>StdO_Customers_Residential!X452+StdO_Customers_Small_Commercial!X452+StdO_Customers_Lighting!X452</f>
        <v>98959</v>
      </c>
      <c r="Y452" s="11">
        <f>StdO_Customers_Residential!Y452+StdO_Customers_Small_Commercial!Y452+StdO_Customers_Lighting!Y452</f>
        <v>87037.000000000015</v>
      </c>
      <c r="Z452" s="11">
        <f>StdO_Customers_Residential!Z452+StdO_Customers_Small_Commercial!Z452+StdO_Customers_Lighting!Z452</f>
        <v>0</v>
      </c>
      <c r="AA452" s="2">
        <f>IFERROR(INDEX('Holiday Schedule'!$D$3:$D$24,MATCH(Total_StdO_Customers!A452,'Holiday Schedule'!$C$3:$C$24,0)),0)</f>
        <v>0</v>
      </c>
      <c r="AB452" s="2">
        <f t="shared" si="48"/>
        <v>6</v>
      </c>
      <c r="AC452" s="2">
        <f t="shared" si="49"/>
        <v>1342617</v>
      </c>
      <c r="AD452" s="5">
        <f t="shared" si="50"/>
        <v>702730</v>
      </c>
      <c r="AE452" s="5">
        <f t="shared" si="51"/>
        <v>2045347</v>
      </c>
      <c r="AG452" s="2">
        <f t="shared" si="52"/>
        <v>3</v>
      </c>
      <c r="AH452" s="2">
        <f t="shared" si="53"/>
        <v>2026</v>
      </c>
      <c r="AJ452" s="5">
        <f t="shared" si="54"/>
        <v>115719</v>
      </c>
      <c r="AK452" s="2">
        <f t="shared" si="55"/>
        <v>20</v>
      </c>
    </row>
    <row r="453" spans="1:37">
      <c r="A453" s="4">
        <v>46102</v>
      </c>
      <c r="B453" s="11">
        <f>StdO_Customers_Residential!B453+StdO_Customers_Small_Commercial!B453+StdO_Customers_Lighting!B453</f>
        <v>82037</v>
      </c>
      <c r="C453" s="11">
        <f>StdO_Customers_Residential!C453+StdO_Customers_Small_Commercial!C453+StdO_Customers_Lighting!C453</f>
        <v>78927</v>
      </c>
      <c r="D453" s="11">
        <f>StdO_Customers_Residential!D453+StdO_Customers_Small_Commercial!D453+StdO_Customers_Lighting!D453</f>
        <v>76330</v>
      </c>
      <c r="E453" s="11">
        <f>StdO_Customers_Residential!E453+StdO_Customers_Small_Commercial!E453+StdO_Customers_Lighting!E453</f>
        <v>75907</v>
      </c>
      <c r="F453" s="11">
        <f>StdO_Customers_Residential!F453+StdO_Customers_Small_Commercial!F453+StdO_Customers_Lighting!F453</f>
        <v>78287</v>
      </c>
      <c r="G453" s="11">
        <f>StdO_Customers_Residential!G453+StdO_Customers_Small_Commercial!G453+StdO_Customers_Lighting!G453</f>
        <v>81007.000000000015</v>
      </c>
      <c r="H453" s="11">
        <f>StdO_Customers_Residential!H453+StdO_Customers_Small_Commercial!H453+StdO_Customers_Lighting!H453</f>
        <v>87455</v>
      </c>
      <c r="I453" s="11">
        <f>StdO_Customers_Residential!I453+StdO_Customers_Small_Commercial!I453+StdO_Customers_Lighting!I453</f>
        <v>97552</v>
      </c>
      <c r="J453" s="11">
        <f>StdO_Customers_Residential!J453+StdO_Customers_Small_Commercial!J453+StdO_Customers_Lighting!J453</f>
        <v>100648</v>
      </c>
      <c r="K453" s="11">
        <f>StdO_Customers_Residential!K453+StdO_Customers_Small_Commercial!K453+StdO_Customers_Lighting!K453</f>
        <v>95215</v>
      </c>
      <c r="L453" s="11">
        <f>StdO_Customers_Residential!L453+StdO_Customers_Small_Commercial!L453+StdO_Customers_Lighting!L453</f>
        <v>94287.000000000029</v>
      </c>
      <c r="M453" s="11">
        <f>StdO_Customers_Residential!M453+StdO_Customers_Small_Commercial!M453+StdO_Customers_Lighting!M453</f>
        <v>89699.999999999956</v>
      </c>
      <c r="N453" s="11">
        <f>StdO_Customers_Residential!N453+StdO_Customers_Small_Commercial!N453+StdO_Customers_Lighting!N453</f>
        <v>80842.000000000029</v>
      </c>
      <c r="O453" s="11">
        <f>StdO_Customers_Residential!O453+StdO_Customers_Small_Commercial!O453+StdO_Customers_Lighting!O453</f>
        <v>81143</v>
      </c>
      <c r="P453" s="11">
        <f>StdO_Customers_Residential!P453+StdO_Customers_Small_Commercial!P453+StdO_Customers_Lighting!P453</f>
        <v>72277</v>
      </c>
      <c r="Q453" s="11">
        <f>StdO_Customers_Residential!Q453+StdO_Customers_Small_Commercial!Q453+StdO_Customers_Lighting!Q453</f>
        <v>73502</v>
      </c>
      <c r="R453" s="11">
        <f>StdO_Customers_Residential!R453+StdO_Customers_Small_Commercial!R453+StdO_Customers_Lighting!R453</f>
        <v>84349</v>
      </c>
      <c r="S453" s="11">
        <f>StdO_Customers_Residential!S453+StdO_Customers_Small_Commercial!S453+StdO_Customers_Lighting!S453</f>
        <v>96433</v>
      </c>
      <c r="T453" s="11">
        <f>StdO_Customers_Residential!T453+StdO_Customers_Small_Commercial!T453+StdO_Customers_Lighting!T453</f>
        <v>113861</v>
      </c>
      <c r="U453" s="11">
        <f>StdO_Customers_Residential!U453+StdO_Customers_Small_Commercial!U453+StdO_Customers_Lighting!U453</f>
        <v>119291</v>
      </c>
      <c r="V453" s="11">
        <f>StdO_Customers_Residential!V453+StdO_Customers_Small_Commercial!V453+StdO_Customers_Lighting!V453</f>
        <v>120756</v>
      </c>
      <c r="W453" s="11">
        <f>StdO_Customers_Residential!W453+StdO_Customers_Small_Commercial!W453+StdO_Customers_Lighting!W453</f>
        <v>114971</v>
      </c>
      <c r="X453" s="11">
        <f>StdO_Customers_Residential!X453+StdO_Customers_Small_Commercial!X453+StdO_Customers_Lighting!X453</f>
        <v>105936</v>
      </c>
      <c r="Y453" s="11">
        <f>StdO_Customers_Residential!Y453+StdO_Customers_Small_Commercial!Y453+StdO_Customers_Lighting!Y453</f>
        <v>94884</v>
      </c>
      <c r="Z453" s="11">
        <f>StdO_Customers_Residential!Z453+StdO_Customers_Small_Commercial!Z453+StdO_Customers_Lighting!Z453</f>
        <v>0</v>
      </c>
      <c r="AA453" s="2">
        <f>IFERROR(INDEX('Holiday Schedule'!$D$3:$D$24,MATCH(Total_StdO_Customers!A453,'Holiday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2195597</v>
      </c>
      <c r="AE453" s="5">
        <f t="shared" si="51"/>
        <v>2195597</v>
      </c>
      <c r="AG453" s="2">
        <f t="shared" si="52"/>
        <v>3</v>
      </c>
      <c r="AH453" s="2">
        <f t="shared" si="53"/>
        <v>2026</v>
      </c>
      <c r="AJ453" s="5">
        <f t="shared" si="54"/>
        <v>120756</v>
      </c>
      <c r="AK453" s="2">
        <f t="shared" si="55"/>
        <v>21</v>
      </c>
    </row>
    <row r="454" spans="1:37">
      <c r="A454" s="4">
        <v>46103</v>
      </c>
      <c r="B454" s="11">
        <f>StdO_Customers_Residential!B454+StdO_Customers_Small_Commercial!B454+StdO_Customers_Lighting!B454</f>
        <v>89286</v>
      </c>
      <c r="C454" s="11">
        <f>StdO_Customers_Residential!C454+StdO_Customers_Small_Commercial!C454+StdO_Customers_Lighting!C454</f>
        <v>85498</v>
      </c>
      <c r="D454" s="11">
        <f>StdO_Customers_Residential!D454+StdO_Customers_Small_Commercial!D454+StdO_Customers_Lighting!D454</f>
        <v>79983</v>
      </c>
      <c r="E454" s="11">
        <f>StdO_Customers_Residential!E454+StdO_Customers_Small_Commercial!E454+StdO_Customers_Lighting!E454</f>
        <v>81826</v>
      </c>
      <c r="F454" s="11">
        <f>StdO_Customers_Residential!F454+StdO_Customers_Small_Commercial!F454+StdO_Customers_Lighting!F454</f>
        <v>83018</v>
      </c>
      <c r="G454" s="11">
        <f>StdO_Customers_Residential!G454+StdO_Customers_Small_Commercial!G454+StdO_Customers_Lighting!G454</f>
        <v>85451</v>
      </c>
      <c r="H454" s="11">
        <f>StdO_Customers_Residential!H454+StdO_Customers_Small_Commercial!H454+StdO_Customers_Lighting!H454</f>
        <v>90370.999999999985</v>
      </c>
      <c r="I454" s="11">
        <f>StdO_Customers_Residential!I454+StdO_Customers_Small_Commercial!I454+StdO_Customers_Lighting!I454</f>
        <v>96022</v>
      </c>
      <c r="J454" s="11">
        <f>StdO_Customers_Residential!J454+StdO_Customers_Small_Commercial!J454+StdO_Customers_Lighting!J454</f>
        <v>96549</v>
      </c>
      <c r="K454" s="11">
        <f>StdO_Customers_Residential!K454+StdO_Customers_Small_Commercial!K454+StdO_Customers_Lighting!K454</f>
        <v>100930</v>
      </c>
      <c r="L454" s="11">
        <f>StdO_Customers_Residential!L454+StdO_Customers_Small_Commercial!L454+StdO_Customers_Lighting!L454</f>
        <v>107591.00000000003</v>
      </c>
      <c r="M454" s="11">
        <f>StdO_Customers_Residential!M454+StdO_Customers_Small_Commercial!M454+StdO_Customers_Lighting!M454</f>
        <v>112720.99999999993</v>
      </c>
      <c r="N454" s="11">
        <f>StdO_Customers_Residential!N454+StdO_Customers_Small_Commercial!N454+StdO_Customers_Lighting!N454</f>
        <v>113778.00000000004</v>
      </c>
      <c r="O454" s="11">
        <f>StdO_Customers_Residential!O454+StdO_Customers_Small_Commercial!O454+StdO_Customers_Lighting!O454</f>
        <v>113747</v>
      </c>
      <c r="P454" s="11">
        <f>StdO_Customers_Residential!P454+StdO_Customers_Small_Commercial!P454+StdO_Customers_Lighting!P454</f>
        <v>112897</v>
      </c>
      <c r="Q454" s="11">
        <f>StdO_Customers_Residential!Q454+StdO_Customers_Small_Commercial!Q454+StdO_Customers_Lighting!Q454</f>
        <v>111594</v>
      </c>
      <c r="R454" s="11">
        <f>StdO_Customers_Residential!R454+StdO_Customers_Small_Commercial!R454+StdO_Customers_Lighting!R454</f>
        <v>117523</v>
      </c>
      <c r="S454" s="11">
        <f>StdO_Customers_Residential!S454+StdO_Customers_Small_Commercial!S454+StdO_Customers_Lighting!S454</f>
        <v>125560</v>
      </c>
      <c r="T454" s="11">
        <f>StdO_Customers_Residential!T454+StdO_Customers_Small_Commercial!T454+StdO_Customers_Lighting!T454</f>
        <v>132778</v>
      </c>
      <c r="U454" s="11">
        <f>StdO_Customers_Residential!U454+StdO_Customers_Small_Commercial!U454+StdO_Customers_Lighting!U454</f>
        <v>132908</v>
      </c>
      <c r="V454" s="11">
        <f>StdO_Customers_Residential!V454+StdO_Customers_Small_Commercial!V454+StdO_Customers_Lighting!V454</f>
        <v>130085.00000000003</v>
      </c>
      <c r="W454" s="11">
        <f>StdO_Customers_Residential!W454+StdO_Customers_Small_Commercial!W454+StdO_Customers_Lighting!W454</f>
        <v>120683</v>
      </c>
      <c r="X454" s="11">
        <f>StdO_Customers_Residential!X454+StdO_Customers_Small_Commercial!X454+StdO_Customers_Lighting!X454</f>
        <v>107296</v>
      </c>
      <c r="Y454" s="11">
        <f>StdO_Customers_Residential!Y454+StdO_Customers_Small_Commercial!Y454+StdO_Customers_Lighting!Y454</f>
        <v>95093</v>
      </c>
      <c r="Z454" s="11">
        <f>StdO_Customers_Residential!Z454+StdO_Customers_Small_Commercial!Z454+StdO_Customers_Lighting!Z454</f>
        <v>0</v>
      </c>
      <c r="AA454" s="2">
        <f>IFERROR(INDEX('Holiday Schedule'!$D$3:$D$24,MATCH(Total_StdO_Customers!A454,'Holiday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2523188</v>
      </c>
      <c r="AE454" s="5">
        <f t="shared" si="51"/>
        <v>2523188</v>
      </c>
      <c r="AG454" s="2">
        <f t="shared" si="52"/>
        <v>3</v>
      </c>
      <c r="AH454" s="2">
        <f t="shared" si="53"/>
        <v>2026</v>
      </c>
      <c r="AJ454" s="5">
        <f t="shared" si="54"/>
        <v>132908</v>
      </c>
      <c r="AK454" s="2">
        <f t="shared" si="55"/>
        <v>20</v>
      </c>
    </row>
    <row r="455" spans="1:37">
      <c r="A455" s="4">
        <v>46104</v>
      </c>
      <c r="B455" s="11">
        <f>StdO_Customers_Residential!B455+StdO_Customers_Small_Commercial!B455+StdO_Customers_Lighting!B455</f>
        <v>88776.000000000015</v>
      </c>
      <c r="C455" s="11">
        <f>StdO_Customers_Residential!C455+StdO_Customers_Small_Commercial!C455+StdO_Customers_Lighting!C455</f>
        <v>84810</v>
      </c>
      <c r="D455" s="11">
        <f>StdO_Customers_Residential!D455+StdO_Customers_Small_Commercial!D455+StdO_Customers_Lighting!D455</f>
        <v>82405</v>
      </c>
      <c r="E455" s="11">
        <f>StdO_Customers_Residential!E455+StdO_Customers_Small_Commercial!E455+StdO_Customers_Lighting!E455</f>
        <v>82727</v>
      </c>
      <c r="F455" s="11">
        <f>StdO_Customers_Residential!F455+StdO_Customers_Small_Commercial!F455+StdO_Customers_Lighting!F455</f>
        <v>86478</v>
      </c>
      <c r="G455" s="11">
        <f>StdO_Customers_Residential!G455+StdO_Customers_Small_Commercial!G455+StdO_Customers_Lighting!G455</f>
        <v>92814</v>
      </c>
      <c r="H455" s="11">
        <f>StdO_Customers_Residential!H455+StdO_Customers_Small_Commercial!H455+StdO_Customers_Lighting!H455</f>
        <v>106414</v>
      </c>
      <c r="I455" s="11">
        <f>StdO_Customers_Residential!I455+StdO_Customers_Small_Commercial!I455+StdO_Customers_Lighting!I455</f>
        <v>117874</v>
      </c>
      <c r="J455" s="11">
        <f>StdO_Customers_Residential!J455+StdO_Customers_Small_Commercial!J455+StdO_Customers_Lighting!J455</f>
        <v>121636</v>
      </c>
      <c r="K455" s="11">
        <f>StdO_Customers_Residential!K455+StdO_Customers_Small_Commercial!K455+StdO_Customers_Lighting!K455</f>
        <v>117572</v>
      </c>
      <c r="L455" s="11">
        <f>StdO_Customers_Residential!L455+StdO_Customers_Small_Commercial!L455+StdO_Customers_Lighting!L455</f>
        <v>118199.00000000003</v>
      </c>
      <c r="M455" s="11">
        <f>StdO_Customers_Residential!M455+StdO_Customers_Small_Commercial!M455+StdO_Customers_Lighting!M455</f>
        <v>115251.99999999994</v>
      </c>
      <c r="N455" s="11">
        <f>StdO_Customers_Residential!N455+StdO_Customers_Small_Commercial!N455+StdO_Customers_Lighting!N455</f>
        <v>112103.00000000003</v>
      </c>
      <c r="O455" s="11">
        <f>StdO_Customers_Residential!O455+StdO_Customers_Small_Commercial!O455+StdO_Customers_Lighting!O455</f>
        <v>109525</v>
      </c>
      <c r="P455" s="11">
        <f>StdO_Customers_Residential!P455+StdO_Customers_Small_Commercial!P455+StdO_Customers_Lighting!P455</f>
        <v>106254</v>
      </c>
      <c r="Q455" s="11">
        <f>StdO_Customers_Residential!Q455+StdO_Customers_Small_Commercial!Q455+StdO_Customers_Lighting!Q455</f>
        <v>106346</v>
      </c>
      <c r="R455" s="11">
        <f>StdO_Customers_Residential!R455+StdO_Customers_Small_Commercial!R455+StdO_Customers_Lighting!R455</f>
        <v>111234</v>
      </c>
      <c r="S455" s="11">
        <f>StdO_Customers_Residential!S455+StdO_Customers_Small_Commercial!S455+StdO_Customers_Lighting!S455</f>
        <v>118887</v>
      </c>
      <c r="T455" s="11">
        <f>StdO_Customers_Residential!T455+StdO_Customers_Small_Commercial!T455+StdO_Customers_Lighting!T455</f>
        <v>127640</v>
      </c>
      <c r="U455" s="11">
        <f>StdO_Customers_Residential!U455+StdO_Customers_Small_Commercial!U455+StdO_Customers_Lighting!U455</f>
        <v>129999</v>
      </c>
      <c r="V455" s="11">
        <f>StdO_Customers_Residential!V455+StdO_Customers_Small_Commercial!V455+StdO_Customers_Lighting!V455</f>
        <v>129064</v>
      </c>
      <c r="W455" s="11">
        <f>StdO_Customers_Residential!W455+StdO_Customers_Small_Commercial!W455+StdO_Customers_Lighting!W455</f>
        <v>120606.00000000001</v>
      </c>
      <c r="X455" s="11">
        <f>StdO_Customers_Residential!X455+StdO_Customers_Small_Commercial!X455+StdO_Customers_Lighting!X455</f>
        <v>108505</v>
      </c>
      <c r="Y455" s="11">
        <f>StdO_Customers_Residential!Y455+StdO_Customers_Small_Commercial!Y455+StdO_Customers_Lighting!Y455</f>
        <v>96435</v>
      </c>
      <c r="Z455" s="11">
        <f>StdO_Customers_Residential!Z455+StdO_Customers_Small_Commercial!Z455+StdO_Customers_Lighting!Z455</f>
        <v>0</v>
      </c>
      <c r="AA455" s="2">
        <f>IFERROR(INDEX('Holiday Schedule'!$D$3:$D$24,MATCH(Total_StdO_Customers!A455,'Holiday Schedule'!$C$3:$C$24,0)),0)</f>
        <v>0</v>
      </c>
      <c r="AB455" s="2">
        <f t="shared" si="48"/>
        <v>2</v>
      </c>
      <c r="AC455" s="2">
        <f t="shared" si="49"/>
        <v>1870696</v>
      </c>
      <c r="AD455" s="5">
        <f t="shared" si="50"/>
        <v>720859</v>
      </c>
      <c r="AE455" s="5">
        <f t="shared" si="51"/>
        <v>2591555</v>
      </c>
      <c r="AG455" s="2">
        <f t="shared" si="52"/>
        <v>3</v>
      </c>
      <c r="AH455" s="2">
        <f t="shared" si="53"/>
        <v>2026</v>
      </c>
      <c r="AJ455" s="5">
        <f t="shared" si="54"/>
        <v>129999</v>
      </c>
      <c r="AK455" s="2">
        <f t="shared" si="55"/>
        <v>20</v>
      </c>
    </row>
    <row r="456" spans="1:37">
      <c r="A456" s="4">
        <v>46105</v>
      </c>
      <c r="B456" s="11">
        <f>StdO_Customers_Residential!B456+StdO_Customers_Small_Commercial!B456+StdO_Customers_Lighting!B456</f>
        <v>91469</v>
      </c>
      <c r="C456" s="11">
        <f>StdO_Customers_Residential!C456+StdO_Customers_Small_Commercial!C456+StdO_Customers_Lighting!C456</f>
        <v>88598</v>
      </c>
      <c r="D456" s="11">
        <f>StdO_Customers_Residential!D456+StdO_Customers_Small_Commercial!D456+StdO_Customers_Lighting!D456</f>
        <v>87186</v>
      </c>
      <c r="E456" s="11">
        <f>StdO_Customers_Residential!E456+StdO_Customers_Small_Commercial!E456+StdO_Customers_Lighting!E456</f>
        <v>88063</v>
      </c>
      <c r="F456" s="11">
        <f>StdO_Customers_Residential!F456+StdO_Customers_Small_Commercial!F456+StdO_Customers_Lighting!F456</f>
        <v>92341</v>
      </c>
      <c r="G456" s="11">
        <f>StdO_Customers_Residential!G456+StdO_Customers_Small_Commercial!G456+StdO_Customers_Lighting!G456</f>
        <v>99536</v>
      </c>
      <c r="H456" s="11">
        <f>StdO_Customers_Residential!H456+StdO_Customers_Small_Commercial!H456+StdO_Customers_Lighting!H456</f>
        <v>112901</v>
      </c>
      <c r="I456" s="11">
        <f>StdO_Customers_Residential!I456+StdO_Customers_Small_Commercial!I456+StdO_Customers_Lighting!I456</f>
        <v>120181</v>
      </c>
      <c r="J456" s="11">
        <f>StdO_Customers_Residential!J456+StdO_Customers_Small_Commercial!J456+StdO_Customers_Lighting!J456</f>
        <v>108464</v>
      </c>
      <c r="K456" s="11">
        <f>StdO_Customers_Residential!K456+StdO_Customers_Small_Commercial!K456+StdO_Customers_Lighting!K456</f>
        <v>86814</v>
      </c>
      <c r="L456" s="11">
        <f>StdO_Customers_Residential!L456+StdO_Customers_Small_Commercial!L456+StdO_Customers_Lighting!L456</f>
        <v>68088.000000000015</v>
      </c>
      <c r="M456" s="11">
        <f>StdO_Customers_Residential!M456+StdO_Customers_Small_Commercial!M456+StdO_Customers_Lighting!M456</f>
        <v>52873.999999999971</v>
      </c>
      <c r="N456" s="11">
        <f>StdO_Customers_Residential!N456+StdO_Customers_Small_Commercial!N456+StdO_Customers_Lighting!N456</f>
        <v>48300.000000000022</v>
      </c>
      <c r="O456" s="11">
        <f>StdO_Customers_Residential!O456+StdO_Customers_Small_Commercial!O456+StdO_Customers_Lighting!O456</f>
        <v>48477</v>
      </c>
      <c r="P456" s="11">
        <f>StdO_Customers_Residential!P456+StdO_Customers_Small_Commercial!P456+StdO_Customers_Lighting!P456</f>
        <v>43025</v>
      </c>
      <c r="Q456" s="11">
        <f>StdO_Customers_Residential!Q456+StdO_Customers_Small_Commercial!Q456+StdO_Customers_Lighting!Q456</f>
        <v>56055</v>
      </c>
      <c r="R456" s="11">
        <f>StdO_Customers_Residential!R456+StdO_Customers_Small_Commercial!R456+StdO_Customers_Lighting!R456</f>
        <v>70728</v>
      </c>
      <c r="S456" s="11">
        <f>StdO_Customers_Residential!S456+StdO_Customers_Small_Commercial!S456+StdO_Customers_Lighting!S456</f>
        <v>94835</v>
      </c>
      <c r="T456" s="11">
        <f>StdO_Customers_Residential!T456+StdO_Customers_Small_Commercial!T456+StdO_Customers_Lighting!T456</f>
        <v>115901</v>
      </c>
      <c r="U456" s="11">
        <f>StdO_Customers_Residential!U456+StdO_Customers_Small_Commercial!U456+StdO_Customers_Lighting!U456</f>
        <v>122711</v>
      </c>
      <c r="V456" s="11">
        <f>StdO_Customers_Residential!V456+StdO_Customers_Small_Commercial!V456+StdO_Customers_Lighting!V456</f>
        <v>121625.00000000001</v>
      </c>
      <c r="W456" s="11">
        <f>StdO_Customers_Residential!W456+StdO_Customers_Small_Commercial!W456+StdO_Customers_Lighting!W456</f>
        <v>114081</v>
      </c>
      <c r="X456" s="11">
        <f>StdO_Customers_Residential!X456+StdO_Customers_Small_Commercial!X456+StdO_Customers_Lighting!X456</f>
        <v>102722</v>
      </c>
      <c r="Y456" s="11">
        <f>StdO_Customers_Residential!Y456+StdO_Customers_Small_Commercial!Y456+StdO_Customers_Lighting!Y456</f>
        <v>90923</v>
      </c>
      <c r="Z456" s="11">
        <f>StdO_Customers_Residential!Z456+StdO_Customers_Small_Commercial!Z456+StdO_Customers_Lighting!Z456</f>
        <v>0</v>
      </c>
      <c r="AA456" s="2">
        <f>IFERROR(INDEX('Holiday Schedule'!$D$3:$D$24,MATCH(Total_StdO_Customers!A456,'Holiday Schedule'!$C$3:$C$24,0)),0)</f>
        <v>0</v>
      </c>
      <c r="AB456" s="2">
        <f t="shared" si="48"/>
        <v>3</v>
      </c>
      <c r="AC456" s="2">
        <f t="shared" si="49"/>
        <v>1374881</v>
      </c>
      <c r="AD456" s="5">
        <f t="shared" si="50"/>
        <v>751017</v>
      </c>
      <c r="AE456" s="5">
        <f t="shared" si="51"/>
        <v>2125898</v>
      </c>
      <c r="AG456" s="2">
        <f t="shared" si="52"/>
        <v>3</v>
      </c>
      <c r="AH456" s="2">
        <f t="shared" si="53"/>
        <v>2026</v>
      </c>
      <c r="AJ456" s="5">
        <f t="shared" si="54"/>
        <v>122711</v>
      </c>
      <c r="AK456" s="2">
        <f t="shared" si="55"/>
        <v>20</v>
      </c>
    </row>
    <row r="457" spans="1:37">
      <c r="A457" s="4">
        <v>46106</v>
      </c>
      <c r="B457" s="11">
        <f>StdO_Customers_Residential!B457+StdO_Customers_Small_Commercial!B457+StdO_Customers_Lighting!B457</f>
        <v>85387</v>
      </c>
      <c r="C457" s="11">
        <f>StdO_Customers_Residential!C457+StdO_Customers_Small_Commercial!C457+StdO_Customers_Lighting!C457</f>
        <v>81395.000000000015</v>
      </c>
      <c r="D457" s="11">
        <f>StdO_Customers_Residential!D457+StdO_Customers_Small_Commercial!D457+StdO_Customers_Lighting!D457</f>
        <v>79311</v>
      </c>
      <c r="E457" s="11">
        <f>StdO_Customers_Residential!E457+StdO_Customers_Small_Commercial!E457+StdO_Customers_Lighting!E457</f>
        <v>80410</v>
      </c>
      <c r="F457" s="11">
        <f>StdO_Customers_Residential!F457+StdO_Customers_Small_Commercial!F457+StdO_Customers_Lighting!F457</f>
        <v>85380</v>
      </c>
      <c r="G457" s="11">
        <f>StdO_Customers_Residential!G457+StdO_Customers_Small_Commercial!G457+StdO_Customers_Lighting!G457</f>
        <v>92458</v>
      </c>
      <c r="H457" s="11">
        <f>StdO_Customers_Residential!H457+StdO_Customers_Small_Commercial!H457+StdO_Customers_Lighting!H457</f>
        <v>104567</v>
      </c>
      <c r="I457" s="11">
        <f>StdO_Customers_Residential!I457+StdO_Customers_Small_Commercial!I457+StdO_Customers_Lighting!I457</f>
        <v>103372</v>
      </c>
      <c r="J457" s="11">
        <f>StdO_Customers_Residential!J457+StdO_Customers_Small_Commercial!J457+StdO_Customers_Lighting!J457</f>
        <v>73710</v>
      </c>
      <c r="K457" s="11">
        <f>StdO_Customers_Residential!K457+StdO_Customers_Small_Commercial!K457+StdO_Customers_Lighting!K457</f>
        <v>51765</v>
      </c>
      <c r="L457" s="11">
        <f>StdO_Customers_Residential!L457+StdO_Customers_Small_Commercial!L457+StdO_Customers_Lighting!L457</f>
        <v>47880.000000000015</v>
      </c>
      <c r="M457" s="11">
        <f>StdO_Customers_Residential!M457+StdO_Customers_Small_Commercial!M457+StdO_Customers_Lighting!M457</f>
        <v>38202.999999999978</v>
      </c>
      <c r="N457" s="11">
        <f>StdO_Customers_Residential!N457+StdO_Customers_Small_Commercial!N457+StdO_Customers_Lighting!N457</f>
        <v>35852.000000000007</v>
      </c>
      <c r="O457" s="11">
        <f>StdO_Customers_Residential!O457+StdO_Customers_Small_Commercial!O457+StdO_Customers_Lighting!O457</f>
        <v>33260</v>
      </c>
      <c r="P457" s="11">
        <f>StdO_Customers_Residential!P457+StdO_Customers_Small_Commercial!P457+StdO_Customers_Lighting!P457</f>
        <v>30274</v>
      </c>
      <c r="Q457" s="11">
        <f>StdO_Customers_Residential!Q457+StdO_Customers_Small_Commercial!Q457+StdO_Customers_Lighting!Q457</f>
        <v>32566</v>
      </c>
      <c r="R457" s="11">
        <f>StdO_Customers_Residential!R457+StdO_Customers_Small_Commercial!R457+StdO_Customers_Lighting!R457</f>
        <v>53771</v>
      </c>
      <c r="S457" s="11">
        <f>StdO_Customers_Residential!S457+StdO_Customers_Small_Commercial!S457+StdO_Customers_Lighting!S457</f>
        <v>83944</v>
      </c>
      <c r="T457" s="11">
        <f>StdO_Customers_Residential!T457+StdO_Customers_Small_Commercial!T457+StdO_Customers_Lighting!T457</f>
        <v>109776</v>
      </c>
      <c r="U457" s="11">
        <f>StdO_Customers_Residential!U457+StdO_Customers_Small_Commercial!U457+StdO_Customers_Lighting!U457</f>
        <v>118591</v>
      </c>
      <c r="V457" s="11">
        <f>StdO_Customers_Residential!V457+StdO_Customers_Small_Commercial!V457+StdO_Customers_Lighting!V457</f>
        <v>118567</v>
      </c>
      <c r="W457" s="11">
        <f>StdO_Customers_Residential!W457+StdO_Customers_Small_Commercial!W457+StdO_Customers_Lighting!W457</f>
        <v>110738</v>
      </c>
      <c r="X457" s="11">
        <f>StdO_Customers_Residential!X457+StdO_Customers_Small_Commercial!X457+StdO_Customers_Lighting!X457</f>
        <v>99937</v>
      </c>
      <c r="Y457" s="11">
        <f>StdO_Customers_Residential!Y457+StdO_Customers_Small_Commercial!Y457+StdO_Customers_Lighting!Y457</f>
        <v>88384</v>
      </c>
      <c r="Z457" s="11">
        <f>StdO_Customers_Residential!Z457+StdO_Customers_Small_Commercial!Z457+StdO_Customers_Lighting!Z457</f>
        <v>0</v>
      </c>
      <c r="AA457" s="2">
        <f>IFERROR(INDEX('Holiday Schedule'!$D$3:$D$24,MATCH(Total_StdO_Customers!A457,'Holiday Schedule'!$C$3:$C$24,0)),0)</f>
        <v>0</v>
      </c>
      <c r="AB457" s="2">
        <f t="shared" si="48"/>
        <v>4</v>
      </c>
      <c r="AC457" s="2">
        <f t="shared" si="49"/>
        <v>1142206</v>
      </c>
      <c r="AD457" s="5">
        <f t="shared" si="50"/>
        <v>697292</v>
      </c>
      <c r="AE457" s="5">
        <f t="shared" si="51"/>
        <v>1839498</v>
      </c>
      <c r="AG457" s="2">
        <f t="shared" si="52"/>
        <v>3</v>
      </c>
      <c r="AH457" s="2">
        <f t="shared" si="53"/>
        <v>2026</v>
      </c>
      <c r="AJ457" s="5">
        <f t="shared" si="54"/>
        <v>118591</v>
      </c>
      <c r="AK457" s="2">
        <f t="shared" si="55"/>
        <v>20</v>
      </c>
    </row>
    <row r="458" spans="1:37">
      <c r="A458" s="4">
        <v>46107</v>
      </c>
      <c r="B458" s="11">
        <f>StdO_Customers_Residential!B458+StdO_Customers_Small_Commercial!B458+StdO_Customers_Lighting!B458</f>
        <v>81688</v>
      </c>
      <c r="C458" s="11">
        <f>StdO_Customers_Residential!C458+StdO_Customers_Small_Commercial!C458+StdO_Customers_Lighting!C458</f>
        <v>78662</v>
      </c>
      <c r="D458" s="11">
        <f>StdO_Customers_Residential!D458+StdO_Customers_Small_Commercial!D458+StdO_Customers_Lighting!D458</f>
        <v>76590</v>
      </c>
      <c r="E458" s="11">
        <f>StdO_Customers_Residential!E458+StdO_Customers_Small_Commercial!E458+StdO_Customers_Lighting!E458</f>
        <v>76421</v>
      </c>
      <c r="F458" s="11">
        <f>StdO_Customers_Residential!F458+StdO_Customers_Small_Commercial!F458+StdO_Customers_Lighting!F458</f>
        <v>79424</v>
      </c>
      <c r="G458" s="11">
        <f>StdO_Customers_Residential!G458+StdO_Customers_Small_Commercial!G458+StdO_Customers_Lighting!G458</f>
        <v>86978.999999999985</v>
      </c>
      <c r="H458" s="11">
        <f>StdO_Customers_Residential!H458+StdO_Customers_Small_Commercial!H458+StdO_Customers_Lighting!H458</f>
        <v>98583</v>
      </c>
      <c r="I458" s="11">
        <f>StdO_Customers_Residential!I458+StdO_Customers_Small_Commercial!I458+StdO_Customers_Lighting!I458</f>
        <v>108460</v>
      </c>
      <c r="J458" s="11">
        <f>StdO_Customers_Residential!J458+StdO_Customers_Small_Commercial!J458+StdO_Customers_Lighting!J458</f>
        <v>108445.99999999999</v>
      </c>
      <c r="K458" s="11">
        <f>StdO_Customers_Residential!K458+StdO_Customers_Small_Commercial!K458+StdO_Customers_Lighting!K458</f>
        <v>99223</v>
      </c>
      <c r="L458" s="11">
        <f>StdO_Customers_Residential!L458+StdO_Customers_Small_Commercial!L458+StdO_Customers_Lighting!L458</f>
        <v>94820.000000000015</v>
      </c>
      <c r="M458" s="11">
        <f>StdO_Customers_Residential!M458+StdO_Customers_Small_Commercial!M458+StdO_Customers_Lighting!M458</f>
        <v>74333.999999999956</v>
      </c>
      <c r="N458" s="11">
        <f>StdO_Customers_Residential!N458+StdO_Customers_Small_Commercial!N458+StdO_Customers_Lighting!N458</f>
        <v>59607.000000000015</v>
      </c>
      <c r="O458" s="11">
        <f>StdO_Customers_Residential!O458+StdO_Customers_Small_Commercial!O458+StdO_Customers_Lighting!O458</f>
        <v>47771</v>
      </c>
      <c r="P458" s="11">
        <f>StdO_Customers_Residential!P458+StdO_Customers_Small_Commercial!P458+StdO_Customers_Lighting!P458</f>
        <v>54956.000000000007</v>
      </c>
      <c r="Q458" s="11">
        <f>StdO_Customers_Residential!Q458+StdO_Customers_Small_Commercial!Q458+StdO_Customers_Lighting!Q458</f>
        <v>73112</v>
      </c>
      <c r="R458" s="11">
        <f>StdO_Customers_Residential!R458+StdO_Customers_Small_Commercial!R458+StdO_Customers_Lighting!R458</f>
        <v>87737</v>
      </c>
      <c r="S458" s="11">
        <f>StdO_Customers_Residential!S458+StdO_Customers_Small_Commercial!S458+StdO_Customers_Lighting!S458</f>
        <v>98154</v>
      </c>
      <c r="T458" s="11">
        <f>StdO_Customers_Residential!T458+StdO_Customers_Small_Commercial!T458+StdO_Customers_Lighting!T458</f>
        <v>109384</v>
      </c>
      <c r="U458" s="11">
        <f>StdO_Customers_Residential!U458+StdO_Customers_Small_Commercial!U458+StdO_Customers_Lighting!U458</f>
        <v>112543</v>
      </c>
      <c r="V458" s="11">
        <f>StdO_Customers_Residential!V458+StdO_Customers_Small_Commercial!V458+StdO_Customers_Lighting!V458</f>
        <v>111136</v>
      </c>
      <c r="W458" s="11">
        <f>StdO_Customers_Residential!W458+StdO_Customers_Small_Commercial!W458+StdO_Customers_Lighting!W458</f>
        <v>104059</v>
      </c>
      <c r="X458" s="11">
        <f>StdO_Customers_Residential!X458+StdO_Customers_Small_Commercial!X458+StdO_Customers_Lighting!X458</f>
        <v>92783</v>
      </c>
      <c r="Y458" s="11">
        <f>StdO_Customers_Residential!Y458+StdO_Customers_Small_Commercial!Y458+StdO_Customers_Lighting!Y458</f>
        <v>81481</v>
      </c>
      <c r="Z458" s="11">
        <f>StdO_Customers_Residential!Z458+StdO_Customers_Small_Commercial!Z458+StdO_Customers_Lighting!Z458</f>
        <v>0</v>
      </c>
      <c r="AA458" s="2">
        <f>IFERROR(INDEX('Holiday Schedule'!$D$3:$D$24,MATCH(Total_StdO_Customers!A458,'Holiday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1436525</v>
      </c>
      <c r="AD458" s="5">
        <f t="shared" ref="AD458:AD521" si="58">AE458-AC458</f>
        <v>659828</v>
      </c>
      <c r="AE458" s="5">
        <f t="shared" ref="AE458:AE521" si="59">SUM(B458:Y458)</f>
        <v>2096353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112543</v>
      </c>
      <c r="AK458" s="2">
        <f t="shared" ref="AK458:AK521" si="63">IF(AE458&gt;0,INDEX(B$8:Y$8,MATCH(AJ458,B458:Y458,0)),"")</f>
        <v>20</v>
      </c>
    </row>
    <row r="459" spans="1:37">
      <c r="A459" s="4">
        <v>46108</v>
      </c>
      <c r="B459" s="11">
        <f>StdO_Customers_Residential!B459+StdO_Customers_Small_Commercial!B459+StdO_Customers_Lighting!B459</f>
        <v>75396</v>
      </c>
      <c r="C459" s="11">
        <f>StdO_Customers_Residential!C459+StdO_Customers_Small_Commercial!C459+StdO_Customers_Lighting!C459</f>
        <v>72300</v>
      </c>
      <c r="D459" s="11">
        <f>StdO_Customers_Residential!D459+StdO_Customers_Small_Commercial!D459+StdO_Customers_Lighting!D459</f>
        <v>71008</v>
      </c>
      <c r="E459" s="11">
        <f>StdO_Customers_Residential!E459+StdO_Customers_Small_Commercial!E459+StdO_Customers_Lighting!E459</f>
        <v>71355</v>
      </c>
      <c r="F459" s="11">
        <f>StdO_Customers_Residential!F459+StdO_Customers_Small_Commercial!F459+StdO_Customers_Lighting!F459</f>
        <v>75822</v>
      </c>
      <c r="G459" s="11">
        <f>StdO_Customers_Residential!G459+StdO_Customers_Small_Commercial!G459+StdO_Customers_Lighting!G459</f>
        <v>83077</v>
      </c>
      <c r="H459" s="11">
        <f>StdO_Customers_Residential!H459+StdO_Customers_Small_Commercial!H459+StdO_Customers_Lighting!H459</f>
        <v>96107</v>
      </c>
      <c r="I459" s="11">
        <f>StdO_Customers_Residential!I459+StdO_Customers_Small_Commercial!I459+StdO_Customers_Lighting!I459</f>
        <v>100766</v>
      </c>
      <c r="J459" s="11">
        <f>StdO_Customers_Residential!J459+StdO_Customers_Small_Commercial!J459+StdO_Customers_Lighting!J459</f>
        <v>89078</v>
      </c>
      <c r="K459" s="11">
        <f>StdO_Customers_Residential!K459+StdO_Customers_Small_Commercial!K459+StdO_Customers_Lighting!K459</f>
        <v>65744.000000000087</v>
      </c>
      <c r="L459" s="11">
        <f>StdO_Customers_Residential!L459+StdO_Customers_Small_Commercial!L459+StdO_Customers_Lighting!L459</f>
        <v>54063.000000000015</v>
      </c>
      <c r="M459" s="11">
        <f>StdO_Customers_Residential!M459+StdO_Customers_Small_Commercial!M459+StdO_Customers_Lighting!M459</f>
        <v>43925.999999999971</v>
      </c>
      <c r="N459" s="11">
        <f>StdO_Customers_Residential!N459+StdO_Customers_Small_Commercial!N459+StdO_Customers_Lighting!N459</f>
        <v>40138.000000000015</v>
      </c>
      <c r="O459" s="11">
        <f>StdO_Customers_Residential!O459+StdO_Customers_Small_Commercial!O459+StdO_Customers_Lighting!O459</f>
        <v>38469</v>
      </c>
      <c r="P459" s="11">
        <f>StdO_Customers_Residential!P459+StdO_Customers_Small_Commercial!P459+StdO_Customers_Lighting!P459</f>
        <v>36586.000000000007</v>
      </c>
      <c r="Q459" s="11">
        <f>StdO_Customers_Residential!Q459+StdO_Customers_Small_Commercial!Q459+StdO_Customers_Lighting!Q459</f>
        <v>37388</v>
      </c>
      <c r="R459" s="11">
        <f>StdO_Customers_Residential!R459+StdO_Customers_Small_Commercial!R459+StdO_Customers_Lighting!R459</f>
        <v>50596</v>
      </c>
      <c r="S459" s="11">
        <f>StdO_Customers_Residential!S459+StdO_Customers_Small_Commercial!S459+StdO_Customers_Lighting!S459</f>
        <v>79976</v>
      </c>
      <c r="T459" s="11">
        <f>StdO_Customers_Residential!T459+StdO_Customers_Small_Commercial!T459+StdO_Customers_Lighting!T459</f>
        <v>108514</v>
      </c>
      <c r="U459" s="11">
        <f>StdO_Customers_Residential!U459+StdO_Customers_Small_Commercial!U459+StdO_Customers_Lighting!U459</f>
        <v>117478</v>
      </c>
      <c r="V459" s="11">
        <f>StdO_Customers_Residential!V459+StdO_Customers_Small_Commercial!V459+StdO_Customers_Lighting!V459</f>
        <v>119825</v>
      </c>
      <c r="W459" s="11">
        <f>StdO_Customers_Residential!W459+StdO_Customers_Small_Commercial!W459+StdO_Customers_Lighting!W459</f>
        <v>115427</v>
      </c>
      <c r="X459" s="11">
        <f>StdO_Customers_Residential!X459+StdO_Customers_Small_Commercial!X459+StdO_Customers_Lighting!X459</f>
        <v>107094</v>
      </c>
      <c r="Y459" s="11">
        <f>StdO_Customers_Residential!Y459+StdO_Customers_Small_Commercial!Y459+StdO_Customers_Lighting!Y459</f>
        <v>96823.999999999985</v>
      </c>
      <c r="Z459" s="11">
        <f>StdO_Customers_Residential!Z459+StdO_Customers_Small_Commercial!Z459+StdO_Customers_Lighting!Z459</f>
        <v>0</v>
      </c>
      <c r="AA459" s="2">
        <f>IFERROR(INDEX('Holiday Schedule'!$D$3:$D$24,MATCH(Total_StdO_Customers!A459,'Holiday Schedule'!$C$3:$C$24,0)),0)</f>
        <v>0</v>
      </c>
      <c r="AB459" s="2">
        <f t="shared" si="56"/>
        <v>6</v>
      </c>
      <c r="AC459" s="2">
        <f t="shared" si="57"/>
        <v>1205068</v>
      </c>
      <c r="AD459" s="5">
        <f t="shared" si="58"/>
        <v>641889</v>
      </c>
      <c r="AE459" s="5">
        <f t="shared" si="59"/>
        <v>1846957</v>
      </c>
      <c r="AG459" s="2">
        <f t="shared" si="60"/>
        <v>3</v>
      </c>
      <c r="AH459" s="2">
        <f t="shared" si="61"/>
        <v>2026</v>
      </c>
      <c r="AJ459" s="5">
        <f t="shared" si="62"/>
        <v>119825</v>
      </c>
      <c r="AK459" s="2">
        <f t="shared" si="63"/>
        <v>21</v>
      </c>
    </row>
    <row r="460" spans="1:37">
      <c r="A460" s="4">
        <v>46109</v>
      </c>
      <c r="B460" s="11">
        <f>StdO_Customers_Residential!B460+StdO_Customers_Small_Commercial!B460+StdO_Customers_Lighting!B460</f>
        <v>92249</v>
      </c>
      <c r="C460" s="11">
        <f>StdO_Customers_Residential!C460+StdO_Customers_Small_Commercial!C460+StdO_Customers_Lighting!C460</f>
        <v>89103.000000000015</v>
      </c>
      <c r="D460" s="11">
        <f>StdO_Customers_Residential!D460+StdO_Customers_Small_Commercial!D460+StdO_Customers_Lighting!D460</f>
        <v>87647</v>
      </c>
      <c r="E460" s="11">
        <f>StdO_Customers_Residential!E460+StdO_Customers_Small_Commercial!E460+StdO_Customers_Lighting!E460</f>
        <v>87779</v>
      </c>
      <c r="F460" s="11">
        <f>StdO_Customers_Residential!F460+StdO_Customers_Small_Commercial!F460+StdO_Customers_Lighting!F460</f>
        <v>90694</v>
      </c>
      <c r="G460" s="11">
        <f>StdO_Customers_Residential!G460+StdO_Customers_Small_Commercial!G460+StdO_Customers_Lighting!G460</f>
        <v>94492.000000000015</v>
      </c>
      <c r="H460" s="11">
        <f>StdO_Customers_Residential!H460+StdO_Customers_Small_Commercial!H460+StdO_Customers_Lighting!H460</f>
        <v>100767</v>
      </c>
      <c r="I460" s="11">
        <f>StdO_Customers_Residential!I460+StdO_Customers_Small_Commercial!I460+StdO_Customers_Lighting!I460</f>
        <v>96815</v>
      </c>
      <c r="J460" s="11">
        <f>StdO_Customers_Residential!J460+StdO_Customers_Small_Commercial!J460+StdO_Customers_Lighting!J460</f>
        <v>71551</v>
      </c>
      <c r="K460" s="11">
        <f>StdO_Customers_Residential!K460+StdO_Customers_Small_Commercial!K460+StdO_Customers_Lighting!K460</f>
        <v>53720</v>
      </c>
      <c r="L460" s="11">
        <f>StdO_Customers_Residential!L460+StdO_Customers_Small_Commercial!L460+StdO_Customers_Lighting!L460</f>
        <v>48702.000000000015</v>
      </c>
      <c r="M460" s="11">
        <f>StdO_Customers_Residential!M460+StdO_Customers_Small_Commercial!M460+StdO_Customers_Lighting!M460</f>
        <v>44879.999999999971</v>
      </c>
      <c r="N460" s="11">
        <f>StdO_Customers_Residential!N460+StdO_Customers_Small_Commercial!N460+StdO_Customers_Lighting!N460</f>
        <v>41473.000000000015</v>
      </c>
      <c r="O460" s="11">
        <f>StdO_Customers_Residential!O460+StdO_Customers_Small_Commercial!O460+StdO_Customers_Lighting!O460</f>
        <v>39388</v>
      </c>
      <c r="P460" s="11">
        <f>StdO_Customers_Residential!P460+StdO_Customers_Small_Commercial!P460+StdO_Customers_Lighting!P460</f>
        <v>37580</v>
      </c>
      <c r="Q460" s="11">
        <f>StdO_Customers_Residential!Q460+StdO_Customers_Small_Commercial!Q460+StdO_Customers_Lighting!Q460</f>
        <v>40738</v>
      </c>
      <c r="R460" s="11">
        <f>StdO_Customers_Residential!R460+StdO_Customers_Small_Commercial!R460+StdO_Customers_Lighting!R460</f>
        <v>54969</v>
      </c>
      <c r="S460" s="11">
        <f>StdO_Customers_Residential!S460+StdO_Customers_Small_Commercial!S460+StdO_Customers_Lighting!S460</f>
        <v>85770</v>
      </c>
      <c r="T460" s="11">
        <f>StdO_Customers_Residential!T460+StdO_Customers_Small_Commercial!T460+StdO_Customers_Lighting!T460</f>
        <v>115140</v>
      </c>
      <c r="U460" s="11">
        <f>StdO_Customers_Residential!U460+StdO_Customers_Small_Commercial!U460+StdO_Customers_Lighting!U460</f>
        <v>123116.99999999999</v>
      </c>
      <c r="V460" s="11">
        <f>StdO_Customers_Residential!V460+StdO_Customers_Small_Commercial!V460+StdO_Customers_Lighting!V460</f>
        <v>124026</v>
      </c>
      <c r="W460" s="11">
        <f>StdO_Customers_Residential!W460+StdO_Customers_Small_Commercial!W460+StdO_Customers_Lighting!W460</f>
        <v>119715</v>
      </c>
      <c r="X460" s="11">
        <f>StdO_Customers_Residential!X460+StdO_Customers_Small_Commercial!X460+StdO_Customers_Lighting!X460</f>
        <v>109859</v>
      </c>
      <c r="Y460" s="11">
        <f>StdO_Customers_Residential!Y460+StdO_Customers_Small_Commercial!Y460+StdO_Customers_Lighting!Y460</f>
        <v>98179</v>
      </c>
      <c r="Z460" s="11">
        <f>StdO_Customers_Residential!Z460+StdO_Customers_Small_Commercial!Z460+StdO_Customers_Lighting!Z460</f>
        <v>0</v>
      </c>
      <c r="AA460" s="2">
        <f>IFERROR(INDEX('Holiday Schedule'!$D$3:$D$24,MATCH(Total_StdO_Customers!A460,'Holiday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1948353</v>
      </c>
      <c r="AE460" s="5">
        <f t="shared" si="59"/>
        <v>1948353</v>
      </c>
      <c r="AG460" s="2">
        <f t="shared" si="60"/>
        <v>3</v>
      </c>
      <c r="AH460" s="2">
        <f t="shared" si="61"/>
        <v>2026</v>
      </c>
      <c r="AJ460" s="5">
        <f t="shared" si="62"/>
        <v>124026</v>
      </c>
      <c r="AK460" s="2">
        <f t="shared" si="63"/>
        <v>21</v>
      </c>
    </row>
    <row r="461" spans="1:37">
      <c r="A461" s="4">
        <v>46110</v>
      </c>
      <c r="B461" s="11">
        <f>StdO_Customers_Residential!B461+StdO_Customers_Small_Commercial!B461+StdO_Customers_Lighting!B461</f>
        <v>93046</v>
      </c>
      <c r="C461" s="11">
        <f>StdO_Customers_Residential!C461+StdO_Customers_Small_Commercial!C461+StdO_Customers_Lighting!C461</f>
        <v>89568</v>
      </c>
      <c r="D461" s="11">
        <f>StdO_Customers_Residential!D461+StdO_Customers_Small_Commercial!D461+StdO_Customers_Lighting!D461</f>
        <v>85170</v>
      </c>
      <c r="E461" s="11">
        <f>StdO_Customers_Residential!E461+StdO_Customers_Small_Commercial!E461+StdO_Customers_Lighting!E461</f>
        <v>88131</v>
      </c>
      <c r="F461" s="11">
        <f>StdO_Customers_Residential!F461+StdO_Customers_Small_Commercial!F461+StdO_Customers_Lighting!F461</f>
        <v>90241.999999999985</v>
      </c>
      <c r="G461" s="11">
        <f>StdO_Customers_Residential!G461+StdO_Customers_Small_Commercial!G461+StdO_Customers_Lighting!G461</f>
        <v>93538.000000000015</v>
      </c>
      <c r="H461" s="11">
        <f>StdO_Customers_Residential!H461+StdO_Customers_Small_Commercial!H461+StdO_Customers_Lighting!H461</f>
        <v>97513</v>
      </c>
      <c r="I461" s="11">
        <f>StdO_Customers_Residential!I461+StdO_Customers_Small_Commercial!I461+StdO_Customers_Lighting!I461</f>
        <v>90896.000000000015</v>
      </c>
      <c r="J461" s="11">
        <f>StdO_Customers_Residential!J461+StdO_Customers_Small_Commercial!J461+StdO_Customers_Lighting!J461</f>
        <v>67048</v>
      </c>
      <c r="K461" s="11">
        <f>StdO_Customers_Residential!K461+StdO_Customers_Small_Commercial!K461+StdO_Customers_Lighting!K461</f>
        <v>50683</v>
      </c>
      <c r="L461" s="11">
        <f>StdO_Customers_Residential!L461+StdO_Customers_Small_Commercial!L461+StdO_Customers_Lighting!L461</f>
        <v>52932.000000000015</v>
      </c>
      <c r="M461" s="11">
        <f>StdO_Customers_Residential!M461+StdO_Customers_Small_Commercial!M461+StdO_Customers_Lighting!M461</f>
        <v>51807.999999999964</v>
      </c>
      <c r="N461" s="11">
        <f>StdO_Customers_Residential!N461+StdO_Customers_Small_Commercial!N461+StdO_Customers_Lighting!N461</f>
        <v>49945.000000000015</v>
      </c>
      <c r="O461" s="11">
        <f>StdO_Customers_Residential!O461+StdO_Customers_Small_Commercial!O461+StdO_Customers_Lighting!O461</f>
        <v>45433</v>
      </c>
      <c r="P461" s="11">
        <f>StdO_Customers_Residential!P461+StdO_Customers_Small_Commercial!P461+StdO_Customers_Lighting!P461</f>
        <v>50926</v>
      </c>
      <c r="Q461" s="11">
        <f>StdO_Customers_Residential!Q461+StdO_Customers_Small_Commercial!Q461+StdO_Customers_Lighting!Q461</f>
        <v>51190.999999999993</v>
      </c>
      <c r="R461" s="11">
        <f>StdO_Customers_Residential!R461+StdO_Customers_Small_Commercial!R461+StdO_Customers_Lighting!R461</f>
        <v>65693</v>
      </c>
      <c r="S461" s="11">
        <f>StdO_Customers_Residential!S461+StdO_Customers_Small_Commercial!S461+StdO_Customers_Lighting!S461</f>
        <v>92610</v>
      </c>
      <c r="T461" s="11">
        <f>StdO_Customers_Residential!T461+StdO_Customers_Small_Commercial!T461+StdO_Customers_Lighting!T461</f>
        <v>116248</v>
      </c>
      <c r="U461" s="11">
        <f>StdO_Customers_Residential!U461+StdO_Customers_Small_Commercial!U461+StdO_Customers_Lighting!U461</f>
        <v>122765</v>
      </c>
      <c r="V461" s="11">
        <f>StdO_Customers_Residential!V461+StdO_Customers_Small_Commercial!V461+StdO_Customers_Lighting!V461</f>
        <v>122086</v>
      </c>
      <c r="W461" s="11">
        <f>StdO_Customers_Residential!W461+StdO_Customers_Small_Commercial!W461+StdO_Customers_Lighting!W461</f>
        <v>113478</v>
      </c>
      <c r="X461" s="11">
        <f>StdO_Customers_Residential!X461+StdO_Customers_Small_Commercial!X461+StdO_Customers_Lighting!X461</f>
        <v>101099</v>
      </c>
      <c r="Y461" s="11">
        <f>StdO_Customers_Residential!Y461+StdO_Customers_Small_Commercial!Y461+StdO_Customers_Lighting!Y461</f>
        <v>89788</v>
      </c>
      <c r="Z461" s="11">
        <f>StdO_Customers_Residential!Z461+StdO_Customers_Small_Commercial!Z461+StdO_Customers_Lighting!Z461</f>
        <v>0</v>
      </c>
      <c r="AA461" s="2">
        <f>IFERROR(INDEX('Holiday Schedule'!$D$3:$D$24,MATCH(Total_StdO_Customers!A461,'Holiday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1971837</v>
      </c>
      <c r="AE461" s="5">
        <f t="shared" si="59"/>
        <v>1971837</v>
      </c>
      <c r="AG461" s="2">
        <f t="shared" si="60"/>
        <v>3</v>
      </c>
      <c r="AH461" s="2">
        <f t="shared" si="61"/>
        <v>2026</v>
      </c>
      <c r="AJ461" s="5">
        <f t="shared" si="62"/>
        <v>122765</v>
      </c>
      <c r="AK461" s="2">
        <f t="shared" si="63"/>
        <v>20</v>
      </c>
    </row>
    <row r="462" spans="1:37">
      <c r="A462" s="4">
        <v>46111</v>
      </c>
      <c r="B462" s="11">
        <f>StdO_Customers_Residential!B462+StdO_Customers_Small_Commercial!B462+StdO_Customers_Lighting!B462</f>
        <v>84379</v>
      </c>
      <c r="C462" s="11">
        <f>StdO_Customers_Residential!C462+StdO_Customers_Small_Commercial!C462+StdO_Customers_Lighting!C462</f>
        <v>80092</v>
      </c>
      <c r="D462" s="11">
        <f>StdO_Customers_Residential!D462+StdO_Customers_Small_Commercial!D462+StdO_Customers_Lighting!D462</f>
        <v>78445</v>
      </c>
      <c r="E462" s="11">
        <f>StdO_Customers_Residential!E462+StdO_Customers_Small_Commercial!E462+StdO_Customers_Lighting!E462</f>
        <v>78067</v>
      </c>
      <c r="F462" s="11">
        <f>StdO_Customers_Residential!F462+StdO_Customers_Small_Commercial!F462+StdO_Customers_Lighting!F462</f>
        <v>81642</v>
      </c>
      <c r="G462" s="11">
        <f>StdO_Customers_Residential!G462+StdO_Customers_Small_Commercial!G462+StdO_Customers_Lighting!G462</f>
        <v>88035</v>
      </c>
      <c r="H462" s="11">
        <f>StdO_Customers_Residential!H462+StdO_Customers_Small_Commercial!H462+StdO_Customers_Lighting!H462</f>
        <v>99807</v>
      </c>
      <c r="I462" s="11">
        <f>StdO_Customers_Residential!I462+StdO_Customers_Small_Commercial!I462+StdO_Customers_Lighting!I462</f>
        <v>106695</v>
      </c>
      <c r="J462" s="11">
        <f>StdO_Customers_Residential!J462+StdO_Customers_Small_Commercial!J462+StdO_Customers_Lighting!J462</f>
        <v>103160</v>
      </c>
      <c r="K462" s="11">
        <f>StdO_Customers_Residential!K462+StdO_Customers_Small_Commercial!K462+StdO_Customers_Lighting!K462</f>
        <v>92053</v>
      </c>
      <c r="L462" s="11">
        <f>StdO_Customers_Residential!L462+StdO_Customers_Small_Commercial!L462+StdO_Customers_Lighting!L462</f>
        <v>80440.000000000015</v>
      </c>
      <c r="M462" s="11">
        <f>StdO_Customers_Residential!M462+StdO_Customers_Small_Commercial!M462+StdO_Customers_Lighting!M462</f>
        <v>61271.999999999964</v>
      </c>
      <c r="N462" s="11">
        <f>StdO_Customers_Residential!N462+StdO_Customers_Small_Commercial!N462+StdO_Customers_Lighting!N462</f>
        <v>47158.000000000015</v>
      </c>
      <c r="O462" s="11">
        <f>StdO_Customers_Residential!O462+StdO_Customers_Small_Commercial!O462+StdO_Customers_Lighting!O462</f>
        <v>37352</v>
      </c>
      <c r="P462" s="11">
        <f>StdO_Customers_Residential!P462+StdO_Customers_Small_Commercial!P462+StdO_Customers_Lighting!P462</f>
        <v>32816</v>
      </c>
      <c r="Q462" s="11">
        <f>StdO_Customers_Residential!Q462+StdO_Customers_Small_Commercial!Q462+StdO_Customers_Lighting!Q462</f>
        <v>42883</v>
      </c>
      <c r="R462" s="11">
        <f>StdO_Customers_Residential!R462+StdO_Customers_Small_Commercial!R462+StdO_Customers_Lighting!R462</f>
        <v>65901</v>
      </c>
      <c r="S462" s="11">
        <f>StdO_Customers_Residential!S462+StdO_Customers_Small_Commercial!S462+StdO_Customers_Lighting!S462</f>
        <v>83066</v>
      </c>
      <c r="T462" s="11">
        <f>StdO_Customers_Residential!T462+StdO_Customers_Small_Commercial!T462+StdO_Customers_Lighting!T462</f>
        <v>103835.99999999999</v>
      </c>
      <c r="U462" s="11">
        <f>StdO_Customers_Residential!U462+StdO_Customers_Small_Commercial!U462+StdO_Customers_Lighting!U462</f>
        <v>107892</v>
      </c>
      <c r="V462" s="11">
        <f>StdO_Customers_Residential!V462+StdO_Customers_Small_Commercial!V462+StdO_Customers_Lighting!V462</f>
        <v>107161</v>
      </c>
      <c r="W462" s="11">
        <f>StdO_Customers_Residential!W462+StdO_Customers_Small_Commercial!W462+StdO_Customers_Lighting!W462</f>
        <v>99680</v>
      </c>
      <c r="X462" s="11">
        <f>StdO_Customers_Residential!X462+StdO_Customers_Small_Commercial!X462+StdO_Customers_Lighting!X462</f>
        <v>88689</v>
      </c>
      <c r="Y462" s="11">
        <f>StdO_Customers_Residential!Y462+StdO_Customers_Small_Commercial!Y462+StdO_Customers_Lighting!Y462</f>
        <v>77631</v>
      </c>
      <c r="Z462" s="11">
        <f>StdO_Customers_Residential!Z462+StdO_Customers_Small_Commercial!Z462+StdO_Customers_Lighting!Z462</f>
        <v>0</v>
      </c>
      <c r="AA462" s="2">
        <f>IFERROR(INDEX('Holiday Schedule'!$D$3:$D$24,MATCH(Total_StdO_Customers!A462,'Holiday Schedule'!$C$3:$C$24,0)),0)</f>
        <v>0</v>
      </c>
      <c r="AB462" s="2">
        <f t="shared" si="56"/>
        <v>2</v>
      </c>
      <c r="AC462" s="2">
        <f t="shared" si="57"/>
        <v>1260054</v>
      </c>
      <c r="AD462" s="5">
        <f t="shared" si="58"/>
        <v>668098</v>
      </c>
      <c r="AE462" s="5">
        <f t="shared" si="59"/>
        <v>1928152</v>
      </c>
      <c r="AG462" s="2">
        <f t="shared" si="60"/>
        <v>3</v>
      </c>
      <c r="AH462" s="2">
        <f t="shared" si="61"/>
        <v>2026</v>
      </c>
      <c r="AJ462" s="5">
        <f t="shared" si="62"/>
        <v>107892</v>
      </c>
      <c r="AK462" s="2">
        <f t="shared" si="63"/>
        <v>20</v>
      </c>
    </row>
    <row r="463" spans="1:37">
      <c r="A463" s="4">
        <v>46112</v>
      </c>
      <c r="B463" s="11">
        <f>StdO_Customers_Residential!B463+StdO_Customers_Small_Commercial!B463+StdO_Customers_Lighting!B463</f>
        <v>72779</v>
      </c>
      <c r="C463" s="11">
        <f>StdO_Customers_Residential!C463+StdO_Customers_Small_Commercial!C463+StdO_Customers_Lighting!C463</f>
        <v>70480</v>
      </c>
      <c r="D463" s="11">
        <f>StdO_Customers_Residential!D463+StdO_Customers_Small_Commercial!D463+StdO_Customers_Lighting!D463</f>
        <v>68411</v>
      </c>
      <c r="E463" s="11">
        <f>StdO_Customers_Residential!E463+StdO_Customers_Small_Commercial!E463+StdO_Customers_Lighting!E463</f>
        <v>68225</v>
      </c>
      <c r="F463" s="11">
        <f>StdO_Customers_Residential!F463+StdO_Customers_Small_Commercial!F463+StdO_Customers_Lighting!F463</f>
        <v>71805</v>
      </c>
      <c r="G463" s="11">
        <f>StdO_Customers_Residential!G463+StdO_Customers_Small_Commercial!G463+StdO_Customers_Lighting!G463</f>
        <v>79029</v>
      </c>
      <c r="H463" s="11">
        <f>StdO_Customers_Residential!H463+StdO_Customers_Small_Commercial!H463+StdO_Customers_Lighting!H463</f>
        <v>90938</v>
      </c>
      <c r="I463" s="11">
        <f>StdO_Customers_Residential!I463+StdO_Customers_Small_Commercial!I463+StdO_Customers_Lighting!I463</f>
        <v>102155</v>
      </c>
      <c r="J463" s="11">
        <f>StdO_Customers_Residential!J463+StdO_Customers_Small_Commercial!J463+StdO_Customers_Lighting!J463</f>
        <v>105798.99999999999</v>
      </c>
      <c r="K463" s="11">
        <f>StdO_Customers_Residential!K463+StdO_Customers_Small_Commercial!K463+StdO_Customers_Lighting!K463</f>
        <v>103411</v>
      </c>
      <c r="L463" s="11">
        <f>StdO_Customers_Residential!L463+StdO_Customers_Small_Commercial!L463+StdO_Customers_Lighting!L463</f>
        <v>103775.00000000003</v>
      </c>
      <c r="M463" s="11">
        <f>StdO_Customers_Residential!M463+StdO_Customers_Small_Commercial!M463+StdO_Customers_Lighting!M463</f>
        <v>98906.999999999942</v>
      </c>
      <c r="N463" s="11">
        <f>StdO_Customers_Residential!N463+StdO_Customers_Small_Commercial!N463+StdO_Customers_Lighting!N463</f>
        <v>93110.000000000029</v>
      </c>
      <c r="O463" s="11">
        <f>StdO_Customers_Residential!O463+StdO_Customers_Small_Commercial!O463+StdO_Customers_Lighting!O463</f>
        <v>90085</v>
      </c>
      <c r="P463" s="11">
        <f>StdO_Customers_Residential!P463+StdO_Customers_Small_Commercial!P463+StdO_Customers_Lighting!P463</f>
        <v>91082.000000000015</v>
      </c>
      <c r="Q463" s="11">
        <f>StdO_Customers_Residential!Q463+StdO_Customers_Small_Commercial!Q463+StdO_Customers_Lighting!Q463</f>
        <v>93624.999999999985</v>
      </c>
      <c r="R463" s="11">
        <f>StdO_Customers_Residential!R463+StdO_Customers_Small_Commercial!R463+StdO_Customers_Lighting!R463</f>
        <v>100595</v>
      </c>
      <c r="S463" s="11">
        <f>StdO_Customers_Residential!S463+StdO_Customers_Small_Commercial!S463+StdO_Customers_Lighting!S463</f>
        <v>109993</v>
      </c>
      <c r="T463" s="11">
        <f>StdO_Customers_Residential!T463+StdO_Customers_Small_Commercial!T463+StdO_Customers_Lighting!T463</f>
        <v>119083</v>
      </c>
      <c r="U463" s="11">
        <f>StdO_Customers_Residential!U463+StdO_Customers_Small_Commercial!U463+StdO_Customers_Lighting!U463</f>
        <v>120384</v>
      </c>
      <c r="V463" s="11">
        <f>StdO_Customers_Residential!V463+StdO_Customers_Small_Commercial!V463+StdO_Customers_Lighting!V463</f>
        <v>118955</v>
      </c>
      <c r="W463" s="11">
        <f>StdO_Customers_Residential!W463+StdO_Customers_Small_Commercial!W463+StdO_Customers_Lighting!W463</f>
        <v>110401</v>
      </c>
      <c r="X463" s="11">
        <f>StdO_Customers_Residential!X463+StdO_Customers_Small_Commercial!X463+StdO_Customers_Lighting!X463</f>
        <v>98708</v>
      </c>
      <c r="Y463" s="11">
        <f>StdO_Customers_Residential!Y463+StdO_Customers_Small_Commercial!Y463+StdO_Customers_Lighting!Y463</f>
        <v>86976</v>
      </c>
      <c r="Z463" s="11">
        <f>StdO_Customers_Residential!Z463+StdO_Customers_Small_Commercial!Z463+StdO_Customers_Lighting!Z463</f>
        <v>0</v>
      </c>
      <c r="AA463" s="2">
        <f>IFERROR(INDEX('Holiday Schedule'!$D$3:$D$24,MATCH(Total_StdO_Customers!A463,'Holiday Schedule'!$C$3:$C$24,0)),0)</f>
        <v>0</v>
      </c>
      <c r="AB463" s="2">
        <f t="shared" si="56"/>
        <v>3</v>
      </c>
      <c r="AC463" s="2">
        <f t="shared" si="57"/>
        <v>1660068</v>
      </c>
      <c r="AD463" s="5">
        <f t="shared" si="58"/>
        <v>608643</v>
      </c>
      <c r="AE463" s="5">
        <f t="shared" si="59"/>
        <v>2268711</v>
      </c>
      <c r="AG463" s="2">
        <f t="shared" si="60"/>
        <v>3</v>
      </c>
      <c r="AH463" s="2">
        <f t="shared" si="61"/>
        <v>2026</v>
      </c>
      <c r="AJ463" s="5">
        <f t="shared" si="62"/>
        <v>120384</v>
      </c>
      <c r="AK463" s="2">
        <f t="shared" si="63"/>
        <v>20</v>
      </c>
    </row>
    <row r="464" spans="1:37">
      <c r="A464" s="4">
        <v>46113</v>
      </c>
      <c r="B464" s="11">
        <f>StdO_Customers_Residential!B464+StdO_Customers_Small_Commercial!B464+StdO_Customers_Lighting!B464</f>
        <v>80042.94</v>
      </c>
      <c r="C464" s="11">
        <f>StdO_Customers_Residential!C464+StdO_Customers_Small_Commercial!C464+StdO_Customers_Lighting!C464</f>
        <v>75972.789999999994</v>
      </c>
      <c r="D464" s="11">
        <f>StdO_Customers_Residential!D464+StdO_Customers_Small_Commercial!D464+StdO_Customers_Lighting!D464</f>
        <v>74190.429999999993</v>
      </c>
      <c r="E464" s="11">
        <f>StdO_Customers_Residential!E464+StdO_Customers_Small_Commercial!E464+StdO_Customers_Lighting!E464</f>
        <v>74004.820000000007</v>
      </c>
      <c r="F464" s="11">
        <f>StdO_Customers_Residential!F464+StdO_Customers_Small_Commercial!F464+StdO_Customers_Lighting!F464</f>
        <v>77039.539999999994</v>
      </c>
      <c r="G464" s="11">
        <f>StdO_Customers_Residential!G464+StdO_Customers_Small_Commercial!G464+StdO_Customers_Lighting!G464</f>
        <v>83656.479999999996</v>
      </c>
      <c r="H464" s="11">
        <f>StdO_Customers_Residential!H464+StdO_Customers_Small_Commercial!H464+StdO_Customers_Lighting!H464</f>
        <v>95750.98000000001</v>
      </c>
      <c r="I464" s="11">
        <f>StdO_Customers_Residential!I464+StdO_Customers_Small_Commercial!I464+StdO_Customers_Lighting!I464</f>
        <v>101790.26</v>
      </c>
      <c r="J464" s="11">
        <f>StdO_Customers_Residential!J464+StdO_Customers_Small_Commercial!J464+StdO_Customers_Lighting!J464</f>
        <v>99284.49</v>
      </c>
      <c r="K464" s="11">
        <f>StdO_Customers_Residential!K464+StdO_Customers_Small_Commercial!K464+StdO_Customers_Lighting!K464</f>
        <v>92451.98</v>
      </c>
      <c r="L464" s="11">
        <f>StdO_Customers_Residential!L464+StdO_Customers_Small_Commercial!L464+StdO_Customers_Lighting!L464</f>
        <v>82105.100000000006</v>
      </c>
      <c r="M464" s="11">
        <f>StdO_Customers_Residential!M464+StdO_Customers_Small_Commercial!M464+StdO_Customers_Lighting!M464</f>
        <v>75854.7</v>
      </c>
      <c r="N464" s="11">
        <f>StdO_Customers_Residential!N464+StdO_Customers_Small_Commercial!N464+StdO_Customers_Lighting!N464</f>
        <v>64665.440000000002</v>
      </c>
      <c r="O464" s="11">
        <f>StdO_Customers_Residential!O464+StdO_Customers_Small_Commercial!O464+StdO_Customers_Lighting!O464</f>
        <v>52241.77</v>
      </c>
      <c r="P464" s="11">
        <f>StdO_Customers_Residential!P464+StdO_Customers_Small_Commercial!P464+StdO_Customers_Lighting!P464</f>
        <v>53853.78</v>
      </c>
      <c r="Q464" s="11">
        <f>StdO_Customers_Residential!Q464+StdO_Customers_Small_Commercial!Q464+StdO_Customers_Lighting!Q464</f>
        <v>59980.34</v>
      </c>
      <c r="R464" s="11">
        <f>StdO_Customers_Residential!R464+StdO_Customers_Small_Commercial!R464+StdO_Customers_Lighting!R464</f>
        <v>72701.179999999993</v>
      </c>
      <c r="S464" s="11">
        <f>StdO_Customers_Residential!S464+StdO_Customers_Small_Commercial!S464+StdO_Customers_Lighting!S464</f>
        <v>91722.69</v>
      </c>
      <c r="T464" s="11">
        <f>StdO_Customers_Residential!T464+StdO_Customers_Small_Commercial!T464+StdO_Customers_Lighting!T464</f>
        <v>107169.35</v>
      </c>
      <c r="U464" s="11">
        <f>StdO_Customers_Residential!U464+StdO_Customers_Small_Commercial!U464+StdO_Customers_Lighting!U464</f>
        <v>112577.61000000002</v>
      </c>
      <c r="V464" s="11">
        <f>StdO_Customers_Residential!V464+StdO_Customers_Small_Commercial!V464+StdO_Customers_Lighting!V464</f>
        <v>112363.47</v>
      </c>
      <c r="W464" s="11">
        <f>StdO_Customers_Residential!W464+StdO_Customers_Small_Commercial!W464+StdO_Customers_Lighting!W464</f>
        <v>104321.79</v>
      </c>
      <c r="X464" s="11">
        <f>StdO_Customers_Residential!X464+StdO_Customers_Small_Commercial!X464+StdO_Customers_Lighting!X464</f>
        <v>94923.61</v>
      </c>
      <c r="Y464" s="11">
        <f>StdO_Customers_Residential!Y464+StdO_Customers_Small_Commercial!Y464+StdO_Customers_Lighting!Y464</f>
        <v>84945.53</v>
      </c>
      <c r="Z464" s="11">
        <f>StdO_Customers_Residential!Z464+StdO_Customers_Small_Commercial!Z464+StdO_Customers_Lighting!Z464</f>
        <v>0</v>
      </c>
      <c r="AA464" s="2">
        <f>IFERROR(INDEX('Holiday Schedule'!$D$3:$D$24,MATCH(Total_StdO_Customers!A464,'Holiday Schedule'!$C$3:$C$24,0)),0)</f>
        <v>0</v>
      </c>
      <c r="AB464" s="2">
        <f t="shared" si="56"/>
        <v>4</v>
      </c>
      <c r="AC464" s="2">
        <f t="shared" si="57"/>
        <v>1378007.56</v>
      </c>
      <c r="AD464" s="5">
        <f t="shared" si="58"/>
        <v>645603.51000000024</v>
      </c>
      <c r="AE464" s="5">
        <f t="shared" si="59"/>
        <v>2023611.0700000003</v>
      </c>
      <c r="AG464" s="2">
        <f t="shared" si="60"/>
        <v>4</v>
      </c>
      <c r="AH464" s="2">
        <f t="shared" si="61"/>
        <v>2026</v>
      </c>
      <c r="AJ464" s="5">
        <f t="shared" si="62"/>
        <v>112577.61000000002</v>
      </c>
      <c r="AK464" s="2">
        <f t="shared" si="63"/>
        <v>20</v>
      </c>
    </row>
    <row r="465" spans="1:37">
      <c r="A465" s="4">
        <v>46114</v>
      </c>
      <c r="B465" s="11">
        <f>StdO_Customers_Residential!B465+StdO_Customers_Small_Commercial!B465+StdO_Customers_Lighting!B465</f>
        <v>79176.600000000006</v>
      </c>
      <c r="C465" s="11">
        <f>StdO_Customers_Residential!C465+StdO_Customers_Small_Commercial!C465+StdO_Customers_Lighting!C465</f>
        <v>76279.919999999984</v>
      </c>
      <c r="D465" s="11">
        <f>StdO_Customers_Residential!D465+StdO_Customers_Small_Commercial!D465+StdO_Customers_Lighting!D465</f>
        <v>75182.92</v>
      </c>
      <c r="E465" s="11">
        <f>StdO_Customers_Residential!E465+StdO_Customers_Small_Commercial!E465+StdO_Customers_Lighting!E465</f>
        <v>75157.039999999994</v>
      </c>
      <c r="F465" s="11">
        <f>StdO_Customers_Residential!F465+StdO_Customers_Small_Commercial!F465+StdO_Customers_Lighting!F465</f>
        <v>78052.41</v>
      </c>
      <c r="G465" s="11">
        <f>StdO_Customers_Residential!G465+StdO_Customers_Small_Commercial!G465+StdO_Customers_Lighting!G465</f>
        <v>85107.49</v>
      </c>
      <c r="H465" s="11">
        <f>StdO_Customers_Residential!H465+StdO_Customers_Small_Commercial!H465+StdO_Customers_Lighting!H465</f>
        <v>98019.74</v>
      </c>
      <c r="I465" s="11">
        <f>StdO_Customers_Residential!I465+StdO_Customers_Small_Commercial!I465+StdO_Customers_Lighting!I465</f>
        <v>99209.279999999999</v>
      </c>
      <c r="J465" s="11">
        <f>StdO_Customers_Residential!J465+StdO_Customers_Small_Commercial!J465+StdO_Customers_Lighting!J465</f>
        <v>90481.05</v>
      </c>
      <c r="K465" s="11">
        <f>StdO_Customers_Residential!K465+StdO_Customers_Small_Commercial!K465+StdO_Customers_Lighting!K465</f>
        <v>76706.34</v>
      </c>
      <c r="L465" s="11">
        <f>StdO_Customers_Residential!L465+StdO_Customers_Small_Commercial!L465+StdO_Customers_Lighting!L465</f>
        <v>62949.919999999998</v>
      </c>
      <c r="M465" s="11">
        <f>StdO_Customers_Residential!M465+StdO_Customers_Small_Commercial!M465+StdO_Customers_Lighting!M465</f>
        <v>53464.48000000001</v>
      </c>
      <c r="N465" s="11">
        <f>StdO_Customers_Residential!N465+StdO_Customers_Small_Commercial!N465+StdO_Customers_Lighting!N465</f>
        <v>42242.240000000005</v>
      </c>
      <c r="O465" s="11">
        <f>StdO_Customers_Residential!O465+StdO_Customers_Small_Commercial!O465+StdO_Customers_Lighting!O465</f>
        <v>38040.370000000003</v>
      </c>
      <c r="P465" s="11">
        <f>StdO_Customers_Residential!P465+StdO_Customers_Small_Commercial!P465+StdO_Customers_Lighting!P465</f>
        <v>34600.269999999997</v>
      </c>
      <c r="Q465" s="11">
        <f>StdO_Customers_Residential!Q465+StdO_Customers_Small_Commercial!Q465+StdO_Customers_Lighting!Q465</f>
        <v>38973.81</v>
      </c>
      <c r="R465" s="11">
        <f>StdO_Customers_Residential!R465+StdO_Customers_Small_Commercial!R465+StdO_Customers_Lighting!R465</f>
        <v>50431.47</v>
      </c>
      <c r="S465" s="11">
        <f>StdO_Customers_Residential!S465+StdO_Customers_Small_Commercial!S465+StdO_Customers_Lighting!S465</f>
        <v>80653.77</v>
      </c>
      <c r="T465" s="11">
        <f>StdO_Customers_Residential!T465+StdO_Customers_Small_Commercial!T465+StdO_Customers_Lighting!T465</f>
        <v>105822.93</v>
      </c>
      <c r="U465" s="11">
        <f>StdO_Customers_Residential!U465+StdO_Customers_Small_Commercial!U465+StdO_Customers_Lighting!U465</f>
        <v>114159.18</v>
      </c>
      <c r="V465" s="11">
        <f>StdO_Customers_Residential!V465+StdO_Customers_Small_Commercial!V465+StdO_Customers_Lighting!V465</f>
        <v>112876.34</v>
      </c>
      <c r="W465" s="11">
        <f>StdO_Customers_Residential!W465+StdO_Customers_Small_Commercial!W465+StdO_Customers_Lighting!W465</f>
        <v>107133.98</v>
      </c>
      <c r="X465" s="11">
        <f>StdO_Customers_Residential!X465+StdO_Customers_Small_Commercial!X465+StdO_Customers_Lighting!X465</f>
        <v>94597.11</v>
      </c>
      <c r="Y465" s="11">
        <f>StdO_Customers_Residential!Y465+StdO_Customers_Small_Commercial!Y465+StdO_Customers_Lighting!Y465</f>
        <v>84951.25</v>
      </c>
      <c r="Z465" s="11">
        <f>StdO_Customers_Residential!Z465+StdO_Customers_Small_Commercial!Z465+StdO_Customers_Lighting!Z465</f>
        <v>0</v>
      </c>
      <c r="AA465" s="2">
        <f>IFERROR(INDEX('Holiday Schedule'!$D$3:$D$24,MATCH(Total_StdO_Customers!A465,'Holiday Schedule'!$C$3:$C$24,0)),0)</f>
        <v>0</v>
      </c>
      <c r="AB465" s="2">
        <f t="shared" si="56"/>
        <v>5</v>
      </c>
      <c r="AC465" s="2">
        <f t="shared" si="57"/>
        <v>1202342.54</v>
      </c>
      <c r="AD465" s="5">
        <f t="shared" si="58"/>
        <v>651927.37000000011</v>
      </c>
      <c r="AE465" s="5">
        <f t="shared" si="59"/>
        <v>1854269.9100000001</v>
      </c>
      <c r="AG465" s="2">
        <f t="shared" si="60"/>
        <v>4</v>
      </c>
      <c r="AH465" s="2">
        <f t="shared" si="61"/>
        <v>2026</v>
      </c>
      <c r="AJ465" s="5">
        <f t="shared" si="62"/>
        <v>114159.18</v>
      </c>
      <c r="AK465" s="2">
        <f t="shared" si="63"/>
        <v>20</v>
      </c>
    </row>
    <row r="466" spans="1:37">
      <c r="A466" s="4">
        <v>46115</v>
      </c>
      <c r="B466" s="11">
        <f>StdO_Customers_Residential!B466+StdO_Customers_Small_Commercial!B466+StdO_Customers_Lighting!B466</f>
        <v>79394.009999999995</v>
      </c>
      <c r="C466" s="11">
        <f>StdO_Customers_Residential!C466+StdO_Customers_Small_Commercial!C466+StdO_Customers_Lighting!C466</f>
        <v>75654.429999999993</v>
      </c>
      <c r="D466" s="11">
        <f>StdO_Customers_Residential!D466+StdO_Customers_Small_Commercial!D466+StdO_Customers_Lighting!D466</f>
        <v>74562.12</v>
      </c>
      <c r="E466" s="11">
        <f>StdO_Customers_Residential!E466+StdO_Customers_Small_Commercial!E466+StdO_Customers_Lighting!E466</f>
        <v>75170.23</v>
      </c>
      <c r="F466" s="11">
        <f>StdO_Customers_Residential!F466+StdO_Customers_Small_Commercial!F466+StdO_Customers_Lighting!F466</f>
        <v>78096.75</v>
      </c>
      <c r="G466" s="11">
        <f>StdO_Customers_Residential!G466+StdO_Customers_Small_Commercial!G466+StdO_Customers_Lighting!G466</f>
        <v>84541.32</v>
      </c>
      <c r="H466" s="11">
        <f>StdO_Customers_Residential!H466+StdO_Customers_Small_Commercial!H466+StdO_Customers_Lighting!H466</f>
        <v>96249.57</v>
      </c>
      <c r="I466" s="11">
        <f>StdO_Customers_Residential!I466+StdO_Customers_Small_Commercial!I466+StdO_Customers_Lighting!I466</f>
        <v>108835.84</v>
      </c>
      <c r="J466" s="11">
        <f>StdO_Customers_Residential!J466+StdO_Customers_Small_Commercial!J466+StdO_Customers_Lighting!J466</f>
        <v>113047.42</v>
      </c>
      <c r="K466" s="11">
        <f>StdO_Customers_Residential!K466+StdO_Customers_Small_Commercial!K466+StdO_Customers_Lighting!K466</f>
        <v>109214.67</v>
      </c>
      <c r="L466" s="11">
        <f>StdO_Customers_Residential!L466+StdO_Customers_Small_Commercial!L466+StdO_Customers_Lighting!L466</f>
        <v>106338.76</v>
      </c>
      <c r="M466" s="11">
        <f>StdO_Customers_Residential!M466+StdO_Customers_Small_Commercial!M466+StdO_Customers_Lighting!M466</f>
        <v>102043.98999999999</v>
      </c>
      <c r="N466" s="11">
        <f>StdO_Customers_Residential!N466+StdO_Customers_Small_Commercial!N466+StdO_Customers_Lighting!N466</f>
        <v>94830.76</v>
      </c>
      <c r="O466" s="11">
        <f>StdO_Customers_Residential!O466+StdO_Customers_Small_Commercial!O466+StdO_Customers_Lighting!O466</f>
        <v>88772.82</v>
      </c>
      <c r="P466" s="11">
        <f>StdO_Customers_Residential!P466+StdO_Customers_Small_Commercial!P466+StdO_Customers_Lighting!P466</f>
        <v>85539.02</v>
      </c>
      <c r="Q466" s="11">
        <f>StdO_Customers_Residential!Q466+StdO_Customers_Small_Commercial!Q466+StdO_Customers_Lighting!Q466</f>
        <v>85997.05</v>
      </c>
      <c r="R466" s="11">
        <f>StdO_Customers_Residential!R466+StdO_Customers_Small_Commercial!R466+StdO_Customers_Lighting!R466</f>
        <v>89784.37</v>
      </c>
      <c r="S466" s="11">
        <f>StdO_Customers_Residential!S466+StdO_Customers_Small_Commercial!S466+StdO_Customers_Lighting!S466</f>
        <v>98060.63</v>
      </c>
      <c r="T466" s="11">
        <f>StdO_Customers_Residential!T466+StdO_Customers_Small_Commercial!T466+StdO_Customers_Lighting!T466</f>
        <v>107888.14</v>
      </c>
      <c r="U466" s="11">
        <f>StdO_Customers_Residential!U466+StdO_Customers_Small_Commercial!U466+StdO_Customers_Lighting!U466</f>
        <v>110847.93</v>
      </c>
      <c r="V466" s="11">
        <f>StdO_Customers_Residential!V466+StdO_Customers_Small_Commercial!V466+StdO_Customers_Lighting!V466</f>
        <v>110356.38</v>
      </c>
      <c r="W466" s="11">
        <f>StdO_Customers_Residential!W466+StdO_Customers_Small_Commercial!W466+StdO_Customers_Lighting!W466</f>
        <v>103105.89</v>
      </c>
      <c r="X466" s="11">
        <f>StdO_Customers_Residential!X466+StdO_Customers_Small_Commercial!X466+StdO_Customers_Lighting!X466</f>
        <v>92969.15</v>
      </c>
      <c r="Y466" s="11">
        <f>StdO_Customers_Residential!Y466+StdO_Customers_Small_Commercial!Y466+StdO_Customers_Lighting!Y466</f>
        <v>83269.320000000007</v>
      </c>
      <c r="Z466" s="11">
        <f>StdO_Customers_Residential!Z466+StdO_Customers_Small_Commercial!Z466+StdO_Customers_Lighting!Z466</f>
        <v>0</v>
      </c>
      <c r="AA466" s="2">
        <f>IFERROR(INDEX('Holiday Schedule'!$D$3:$D$24,MATCH(Total_StdO_Customers!A466,'Holiday Schedule'!$C$3:$C$24,0)),0)</f>
        <v>0</v>
      </c>
      <c r="AB466" s="2">
        <f t="shared" si="56"/>
        <v>6</v>
      </c>
      <c r="AC466" s="2">
        <f t="shared" si="57"/>
        <v>1607632.8199999996</v>
      </c>
      <c r="AD466" s="5">
        <f t="shared" si="58"/>
        <v>646937.74999999977</v>
      </c>
      <c r="AE466" s="5">
        <f t="shared" si="59"/>
        <v>2254570.5699999994</v>
      </c>
      <c r="AG466" s="2">
        <f t="shared" si="60"/>
        <v>4</v>
      </c>
      <c r="AH466" s="2">
        <f t="shared" si="61"/>
        <v>2026</v>
      </c>
      <c r="AJ466" s="5">
        <f t="shared" si="62"/>
        <v>113047.42</v>
      </c>
      <c r="AK466" s="2">
        <f t="shared" si="63"/>
        <v>9</v>
      </c>
    </row>
    <row r="467" spans="1:37">
      <c r="A467" s="4">
        <v>46116</v>
      </c>
      <c r="B467" s="11">
        <f>StdO_Customers_Residential!B467+StdO_Customers_Small_Commercial!B467+StdO_Customers_Lighting!B467</f>
        <v>76690.91</v>
      </c>
      <c r="C467" s="11">
        <f>StdO_Customers_Residential!C467+StdO_Customers_Small_Commercial!C467+StdO_Customers_Lighting!C467</f>
        <v>71664.56</v>
      </c>
      <c r="D467" s="11">
        <f>StdO_Customers_Residential!D467+StdO_Customers_Small_Commercial!D467+StdO_Customers_Lighting!D467</f>
        <v>69565.710000000006</v>
      </c>
      <c r="E467" s="11">
        <f>StdO_Customers_Residential!E467+StdO_Customers_Small_Commercial!E467+StdO_Customers_Lighting!E467</f>
        <v>68819.86</v>
      </c>
      <c r="F467" s="11">
        <f>StdO_Customers_Residential!F467+StdO_Customers_Small_Commercial!F467+StdO_Customers_Lighting!F467</f>
        <v>70740.27</v>
      </c>
      <c r="G467" s="11">
        <f>StdO_Customers_Residential!G467+StdO_Customers_Small_Commercial!G467+StdO_Customers_Lighting!G467</f>
        <v>73055.37</v>
      </c>
      <c r="H467" s="11">
        <f>StdO_Customers_Residential!H467+StdO_Customers_Small_Commercial!H467+StdO_Customers_Lighting!H467</f>
        <v>80180.28</v>
      </c>
      <c r="I467" s="11">
        <f>StdO_Customers_Residential!I467+StdO_Customers_Small_Commercial!I467+StdO_Customers_Lighting!I467</f>
        <v>82604.47</v>
      </c>
      <c r="J467" s="11">
        <f>StdO_Customers_Residential!J467+StdO_Customers_Small_Commercial!J467+StdO_Customers_Lighting!J467</f>
        <v>74068.13</v>
      </c>
      <c r="K467" s="11">
        <f>StdO_Customers_Residential!K467+StdO_Customers_Small_Commercial!K467+StdO_Customers_Lighting!K467</f>
        <v>61233.13</v>
      </c>
      <c r="L467" s="11">
        <f>StdO_Customers_Residential!L467+StdO_Customers_Small_Commercial!L467+StdO_Customers_Lighting!L467</f>
        <v>48340.14</v>
      </c>
      <c r="M467" s="11">
        <f>StdO_Customers_Residential!M467+StdO_Customers_Small_Commercial!M467+StdO_Customers_Lighting!M467</f>
        <v>40818.29</v>
      </c>
      <c r="N467" s="11">
        <f>StdO_Customers_Residential!N467+StdO_Customers_Small_Commercial!N467+StdO_Customers_Lighting!N467</f>
        <v>33263.51</v>
      </c>
      <c r="O467" s="11">
        <f>StdO_Customers_Residential!O467+StdO_Customers_Small_Commercial!O467+StdO_Customers_Lighting!O467</f>
        <v>28761.71</v>
      </c>
      <c r="P467" s="11">
        <f>StdO_Customers_Residential!P467+StdO_Customers_Small_Commercial!P467+StdO_Customers_Lighting!P467</f>
        <v>30808.09</v>
      </c>
      <c r="Q467" s="11">
        <f>StdO_Customers_Residential!Q467+StdO_Customers_Small_Commercial!Q467+StdO_Customers_Lighting!Q467</f>
        <v>40429.81</v>
      </c>
      <c r="R467" s="11">
        <f>StdO_Customers_Residential!R467+StdO_Customers_Small_Commercial!R467+StdO_Customers_Lighting!R467</f>
        <v>57587.289999999994</v>
      </c>
      <c r="S467" s="11">
        <f>StdO_Customers_Residential!S467+StdO_Customers_Small_Commercial!S467+StdO_Customers_Lighting!S467</f>
        <v>80592.66</v>
      </c>
      <c r="T467" s="11">
        <f>StdO_Customers_Residential!T467+StdO_Customers_Small_Commercial!T467+StdO_Customers_Lighting!T467</f>
        <v>100135.31</v>
      </c>
      <c r="U467" s="11">
        <f>StdO_Customers_Residential!U467+StdO_Customers_Small_Commercial!U467+StdO_Customers_Lighting!U467</f>
        <v>107916.1</v>
      </c>
      <c r="V467" s="11">
        <f>StdO_Customers_Residential!V467+StdO_Customers_Small_Commercial!V467+StdO_Customers_Lighting!V467</f>
        <v>109903.39000000001</v>
      </c>
      <c r="W467" s="11">
        <f>StdO_Customers_Residential!W467+StdO_Customers_Small_Commercial!W467+StdO_Customers_Lighting!W467</f>
        <v>104631.5</v>
      </c>
      <c r="X467" s="11">
        <f>StdO_Customers_Residential!X467+StdO_Customers_Small_Commercial!X467+StdO_Customers_Lighting!X467</f>
        <v>94008.44</v>
      </c>
      <c r="Y467" s="11">
        <f>StdO_Customers_Residential!Y467+StdO_Customers_Small_Commercial!Y467+StdO_Customers_Lighting!Y467</f>
        <v>85774.03</v>
      </c>
      <c r="Z467" s="11">
        <f>StdO_Customers_Residential!Z467+StdO_Customers_Small_Commercial!Z467+StdO_Customers_Lighting!Z467</f>
        <v>0</v>
      </c>
      <c r="AA467" s="2">
        <f>IFERROR(INDEX('Holiday Schedule'!$D$3:$D$24,MATCH(Total_StdO_Customers!A467,'Holiday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1691592.9600000002</v>
      </c>
      <c r="AE467" s="5">
        <f t="shared" si="59"/>
        <v>1691592.9600000002</v>
      </c>
      <c r="AG467" s="2">
        <f t="shared" si="60"/>
        <v>4</v>
      </c>
      <c r="AH467" s="2">
        <f t="shared" si="61"/>
        <v>2026</v>
      </c>
      <c r="AJ467" s="5">
        <f t="shared" si="62"/>
        <v>109903.39000000001</v>
      </c>
      <c r="AK467" s="2">
        <f t="shared" si="63"/>
        <v>21</v>
      </c>
    </row>
    <row r="468" spans="1:37">
      <c r="A468" s="4">
        <v>46117</v>
      </c>
      <c r="B468" s="11">
        <f>StdO_Customers_Residential!B468+StdO_Customers_Small_Commercial!B468+StdO_Customers_Lighting!B468</f>
        <v>79407.429999999993</v>
      </c>
      <c r="C468" s="11">
        <f>StdO_Customers_Residential!C468+StdO_Customers_Small_Commercial!C468+StdO_Customers_Lighting!C468</f>
        <v>75808.78</v>
      </c>
      <c r="D468" s="11">
        <f>StdO_Customers_Residential!D468+StdO_Customers_Small_Commercial!D468+StdO_Customers_Lighting!D468</f>
        <v>73552.599999999991</v>
      </c>
      <c r="E468" s="11">
        <f>StdO_Customers_Residential!E468+StdO_Customers_Small_Commercial!E468+StdO_Customers_Lighting!E468</f>
        <v>74859.19</v>
      </c>
      <c r="F468" s="11">
        <f>StdO_Customers_Residential!F468+StdO_Customers_Small_Commercial!F468+StdO_Customers_Lighting!F468</f>
        <v>74174.720000000001</v>
      </c>
      <c r="G468" s="11">
        <f>StdO_Customers_Residential!G468+StdO_Customers_Small_Commercial!G468+StdO_Customers_Lighting!G468</f>
        <v>76990.67</v>
      </c>
      <c r="H468" s="11">
        <f>StdO_Customers_Residential!H468+StdO_Customers_Small_Commercial!H468+StdO_Customers_Lighting!H468</f>
        <v>84887.58</v>
      </c>
      <c r="I468" s="11">
        <f>StdO_Customers_Residential!I468+StdO_Customers_Small_Commercial!I468+StdO_Customers_Lighting!I468</f>
        <v>94380.76</v>
      </c>
      <c r="J468" s="11">
        <f>StdO_Customers_Residential!J468+StdO_Customers_Small_Commercial!J468+StdO_Customers_Lighting!J468</f>
        <v>101377.77</v>
      </c>
      <c r="K468" s="11">
        <f>StdO_Customers_Residential!K468+StdO_Customers_Small_Commercial!K468+StdO_Customers_Lighting!K468</f>
        <v>104388.5</v>
      </c>
      <c r="L468" s="11">
        <f>StdO_Customers_Residential!L468+StdO_Customers_Small_Commercial!L468+StdO_Customers_Lighting!L468</f>
        <v>105290.85</v>
      </c>
      <c r="M468" s="11">
        <f>StdO_Customers_Residential!M468+StdO_Customers_Small_Commercial!M468+StdO_Customers_Lighting!M468</f>
        <v>101635.03</v>
      </c>
      <c r="N468" s="11">
        <f>StdO_Customers_Residential!N468+StdO_Customers_Small_Commercial!N468+StdO_Customers_Lighting!N468</f>
        <v>95471.13</v>
      </c>
      <c r="O468" s="11">
        <f>StdO_Customers_Residential!O468+StdO_Customers_Small_Commercial!O468+StdO_Customers_Lighting!O468</f>
        <v>88096</v>
      </c>
      <c r="P468" s="11">
        <f>StdO_Customers_Residential!P468+StdO_Customers_Small_Commercial!P468+StdO_Customers_Lighting!P468</f>
        <v>87824.15</v>
      </c>
      <c r="Q468" s="11">
        <f>StdO_Customers_Residential!Q468+StdO_Customers_Small_Commercial!Q468+StdO_Customers_Lighting!Q468</f>
        <v>88063.29</v>
      </c>
      <c r="R468" s="11">
        <f>StdO_Customers_Residential!R468+StdO_Customers_Small_Commercial!R468+StdO_Customers_Lighting!R468</f>
        <v>91608.18</v>
      </c>
      <c r="S468" s="11">
        <f>StdO_Customers_Residential!S468+StdO_Customers_Small_Commercial!S468+StdO_Customers_Lighting!S468</f>
        <v>98681.47</v>
      </c>
      <c r="T468" s="11">
        <f>StdO_Customers_Residential!T468+StdO_Customers_Small_Commercial!T468+StdO_Customers_Lighting!T468</f>
        <v>107966</v>
      </c>
      <c r="U468" s="11">
        <f>StdO_Customers_Residential!U468+StdO_Customers_Small_Commercial!U468+StdO_Customers_Lighting!U468</f>
        <v>109726.45000000001</v>
      </c>
      <c r="V468" s="11">
        <f>StdO_Customers_Residential!V468+StdO_Customers_Small_Commercial!V468+StdO_Customers_Lighting!V468</f>
        <v>110144.65</v>
      </c>
      <c r="W468" s="11">
        <f>StdO_Customers_Residential!W468+StdO_Customers_Small_Commercial!W468+StdO_Customers_Lighting!W468</f>
        <v>101045.91</v>
      </c>
      <c r="X468" s="11">
        <f>StdO_Customers_Residential!X468+StdO_Customers_Small_Commercial!X468+StdO_Customers_Lighting!X468</f>
        <v>89674.4</v>
      </c>
      <c r="Y468" s="11">
        <f>StdO_Customers_Residential!Y468+StdO_Customers_Small_Commercial!Y468+StdO_Customers_Lighting!Y468</f>
        <v>81116.81</v>
      </c>
      <c r="Z468" s="11">
        <f>StdO_Customers_Residential!Z468+StdO_Customers_Small_Commercial!Z468+StdO_Customers_Lighting!Z468</f>
        <v>0</v>
      </c>
      <c r="AA468" s="2">
        <f>IFERROR(INDEX('Holiday Schedule'!$D$3:$D$24,MATCH(Total_StdO_Customers!A468,'Holiday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2196172.3199999998</v>
      </c>
      <c r="AE468" s="5">
        <f t="shared" si="59"/>
        <v>2196172.3199999998</v>
      </c>
      <c r="AG468" s="2">
        <f t="shared" si="60"/>
        <v>4</v>
      </c>
      <c r="AH468" s="2">
        <f t="shared" si="61"/>
        <v>2026</v>
      </c>
      <c r="AJ468" s="5">
        <f t="shared" si="62"/>
        <v>110144.65</v>
      </c>
      <c r="AK468" s="2">
        <f t="shared" si="63"/>
        <v>21</v>
      </c>
    </row>
    <row r="469" spans="1:37">
      <c r="A469" s="4">
        <v>46118</v>
      </c>
      <c r="B469" s="11">
        <f>StdO_Customers_Residential!B469+StdO_Customers_Small_Commercial!B469+StdO_Customers_Lighting!B469</f>
        <v>74784.100000000006</v>
      </c>
      <c r="C469" s="11">
        <f>StdO_Customers_Residential!C469+StdO_Customers_Small_Commercial!C469+StdO_Customers_Lighting!C469</f>
        <v>70512.97</v>
      </c>
      <c r="D469" s="11">
        <f>StdO_Customers_Residential!D469+StdO_Customers_Small_Commercial!D469+StdO_Customers_Lighting!D469</f>
        <v>68943.790000000008</v>
      </c>
      <c r="E469" s="11">
        <f>StdO_Customers_Residential!E469+StdO_Customers_Small_Commercial!E469+StdO_Customers_Lighting!E469</f>
        <v>69418.03</v>
      </c>
      <c r="F469" s="11">
        <f>StdO_Customers_Residential!F469+StdO_Customers_Small_Commercial!F469+StdO_Customers_Lighting!F469</f>
        <v>72380.94</v>
      </c>
      <c r="G469" s="11">
        <f>StdO_Customers_Residential!G469+StdO_Customers_Small_Commercial!G469+StdO_Customers_Lighting!G469</f>
        <v>79968.2</v>
      </c>
      <c r="H469" s="11">
        <f>StdO_Customers_Residential!H469+StdO_Customers_Small_Commercial!H469+StdO_Customers_Lighting!H469</f>
        <v>91732.44</v>
      </c>
      <c r="I469" s="11">
        <f>StdO_Customers_Residential!I469+StdO_Customers_Small_Commercial!I469+StdO_Customers_Lighting!I469</f>
        <v>91205.27</v>
      </c>
      <c r="J469" s="11">
        <f>StdO_Customers_Residential!J469+StdO_Customers_Small_Commercial!J469+StdO_Customers_Lighting!J469</f>
        <v>74101.56</v>
      </c>
      <c r="K469" s="11">
        <f>StdO_Customers_Residential!K469+StdO_Customers_Small_Commercial!K469+StdO_Customers_Lighting!K469</f>
        <v>65774.460000000006</v>
      </c>
      <c r="L469" s="11">
        <f>StdO_Customers_Residential!L469+StdO_Customers_Small_Commercial!L469+StdO_Customers_Lighting!L469</f>
        <v>62253.56</v>
      </c>
      <c r="M469" s="11">
        <f>StdO_Customers_Residential!M469+StdO_Customers_Small_Commercial!M469+StdO_Customers_Lighting!M469</f>
        <v>58792.57</v>
      </c>
      <c r="N469" s="11">
        <f>StdO_Customers_Residential!N469+StdO_Customers_Small_Commercial!N469+StdO_Customers_Lighting!N469</f>
        <v>54473.7</v>
      </c>
      <c r="O469" s="11">
        <f>StdO_Customers_Residential!O469+StdO_Customers_Small_Commercial!O469+StdO_Customers_Lighting!O469</f>
        <v>59435.74</v>
      </c>
      <c r="P469" s="11">
        <f>StdO_Customers_Residential!P469+StdO_Customers_Small_Commercial!P469+StdO_Customers_Lighting!P469</f>
        <v>63621.27</v>
      </c>
      <c r="Q469" s="11">
        <f>StdO_Customers_Residential!Q469+StdO_Customers_Small_Commercial!Q469+StdO_Customers_Lighting!Q469</f>
        <v>64786.289999999994</v>
      </c>
      <c r="R469" s="11">
        <f>StdO_Customers_Residential!R469+StdO_Customers_Small_Commercial!R469+StdO_Customers_Lighting!R469</f>
        <v>70346.25</v>
      </c>
      <c r="S469" s="11">
        <f>StdO_Customers_Residential!S469+StdO_Customers_Small_Commercial!S469+StdO_Customers_Lighting!S469</f>
        <v>88930.27</v>
      </c>
      <c r="T469" s="11">
        <f>StdO_Customers_Residential!T469+StdO_Customers_Small_Commercial!T469+StdO_Customers_Lighting!T469</f>
        <v>108519.55</v>
      </c>
      <c r="U469" s="11">
        <f>StdO_Customers_Residential!U469+StdO_Customers_Small_Commercial!U469+StdO_Customers_Lighting!U469</f>
        <v>114645.11</v>
      </c>
      <c r="V469" s="11">
        <f>StdO_Customers_Residential!V469+StdO_Customers_Small_Commercial!V469+StdO_Customers_Lighting!V469</f>
        <v>115975.61000000002</v>
      </c>
      <c r="W469" s="11">
        <f>StdO_Customers_Residential!W469+StdO_Customers_Small_Commercial!W469+StdO_Customers_Lighting!W469</f>
        <v>107197.07</v>
      </c>
      <c r="X469" s="11">
        <f>StdO_Customers_Residential!X469+StdO_Customers_Small_Commercial!X469+StdO_Customers_Lighting!X469</f>
        <v>97141.18</v>
      </c>
      <c r="Y469" s="11">
        <f>StdO_Customers_Residential!Y469+StdO_Customers_Small_Commercial!Y469+StdO_Customers_Lighting!Y469</f>
        <v>88120.77</v>
      </c>
      <c r="Z469" s="11">
        <f>StdO_Customers_Residential!Z469+StdO_Customers_Small_Commercial!Z469+StdO_Customers_Lighting!Z469</f>
        <v>0</v>
      </c>
      <c r="AA469" s="2">
        <f>IFERROR(INDEX('Holiday Schedule'!$D$3:$D$24,MATCH(Total_StdO_Customers!A469,'Holiday Schedule'!$C$3:$C$24,0)),0)</f>
        <v>0</v>
      </c>
      <c r="AB469" s="2">
        <f t="shared" si="56"/>
        <v>2</v>
      </c>
      <c r="AC469" s="2">
        <f t="shared" si="57"/>
        <v>1297199.4600000002</v>
      </c>
      <c r="AD469" s="5">
        <f t="shared" si="58"/>
        <v>615861.24</v>
      </c>
      <c r="AE469" s="5">
        <f t="shared" si="59"/>
        <v>1913060.7000000002</v>
      </c>
      <c r="AG469" s="2">
        <f t="shared" si="60"/>
        <v>4</v>
      </c>
      <c r="AH469" s="2">
        <f t="shared" si="61"/>
        <v>2026</v>
      </c>
      <c r="AJ469" s="5">
        <f t="shared" si="62"/>
        <v>115975.61000000002</v>
      </c>
      <c r="AK469" s="2">
        <f t="shared" si="63"/>
        <v>21</v>
      </c>
    </row>
    <row r="470" spans="1:37">
      <c r="A470" s="4">
        <v>46119</v>
      </c>
      <c r="B470" s="11">
        <f>StdO_Customers_Residential!B470+StdO_Customers_Small_Commercial!B470+StdO_Customers_Lighting!B470</f>
        <v>81587.460000000006</v>
      </c>
      <c r="C470" s="11">
        <f>StdO_Customers_Residential!C470+StdO_Customers_Small_Commercial!C470+StdO_Customers_Lighting!C470</f>
        <v>78429.490000000005</v>
      </c>
      <c r="D470" s="11">
        <f>StdO_Customers_Residential!D470+StdO_Customers_Small_Commercial!D470+StdO_Customers_Lighting!D470</f>
        <v>77669.350000000006</v>
      </c>
      <c r="E470" s="11">
        <f>StdO_Customers_Residential!E470+StdO_Customers_Small_Commercial!E470+StdO_Customers_Lighting!E470</f>
        <v>78088.94</v>
      </c>
      <c r="F470" s="11">
        <f>StdO_Customers_Residential!F470+StdO_Customers_Small_Commercial!F470+StdO_Customers_Lighting!F470</f>
        <v>81471.97</v>
      </c>
      <c r="G470" s="11">
        <f>StdO_Customers_Residential!G470+StdO_Customers_Small_Commercial!G470+StdO_Customers_Lighting!G470</f>
        <v>88963.199999999983</v>
      </c>
      <c r="H470" s="11">
        <f>StdO_Customers_Residential!H470+StdO_Customers_Small_Commercial!H470+StdO_Customers_Lighting!H470</f>
        <v>98286.12</v>
      </c>
      <c r="I470" s="11">
        <f>StdO_Customers_Residential!I470+StdO_Customers_Small_Commercial!I470+StdO_Customers_Lighting!I470</f>
        <v>88145.4</v>
      </c>
      <c r="J470" s="11">
        <f>StdO_Customers_Residential!J470+StdO_Customers_Small_Commercial!J470+StdO_Customers_Lighting!J470</f>
        <v>61645.4</v>
      </c>
      <c r="K470" s="11">
        <f>StdO_Customers_Residential!K470+StdO_Customers_Small_Commercial!K470+StdO_Customers_Lighting!K470</f>
        <v>47582.53</v>
      </c>
      <c r="L470" s="11">
        <f>StdO_Customers_Residential!L470+StdO_Customers_Small_Commercial!L470+StdO_Customers_Lighting!L470</f>
        <v>44160.2</v>
      </c>
      <c r="M470" s="11">
        <f>StdO_Customers_Residential!M470+StdO_Customers_Small_Commercial!M470+StdO_Customers_Lighting!M470</f>
        <v>44107.56</v>
      </c>
      <c r="N470" s="11">
        <f>StdO_Customers_Residential!N470+StdO_Customers_Small_Commercial!N470+StdO_Customers_Lighting!N470</f>
        <v>45928.18</v>
      </c>
      <c r="O470" s="11">
        <f>StdO_Customers_Residential!O470+StdO_Customers_Small_Commercial!O470+StdO_Customers_Lighting!O470</f>
        <v>55279.12999999999</v>
      </c>
      <c r="P470" s="11">
        <f>StdO_Customers_Residential!P470+StdO_Customers_Small_Commercial!P470+StdO_Customers_Lighting!P470</f>
        <v>67074.34</v>
      </c>
      <c r="Q470" s="11">
        <f>StdO_Customers_Residential!Q470+StdO_Customers_Small_Commercial!Q470+StdO_Customers_Lighting!Q470</f>
        <v>74497.5</v>
      </c>
      <c r="R470" s="11">
        <f>StdO_Customers_Residential!R470+StdO_Customers_Small_Commercial!R470+StdO_Customers_Lighting!R470</f>
        <v>83630.899999999994</v>
      </c>
      <c r="S470" s="11">
        <f>StdO_Customers_Residential!S470+StdO_Customers_Small_Commercial!S470+StdO_Customers_Lighting!S470</f>
        <v>97624.45</v>
      </c>
      <c r="T470" s="11">
        <f>StdO_Customers_Residential!T470+StdO_Customers_Small_Commercial!T470+StdO_Customers_Lighting!T470</f>
        <v>110171.20999999999</v>
      </c>
      <c r="U470" s="11">
        <f>StdO_Customers_Residential!U470+StdO_Customers_Small_Commercial!U470+StdO_Customers_Lighting!U470</f>
        <v>116241.54</v>
      </c>
      <c r="V470" s="11">
        <f>StdO_Customers_Residential!V470+StdO_Customers_Small_Commercial!V470+StdO_Customers_Lighting!V470</f>
        <v>116015.90000000001</v>
      </c>
      <c r="W470" s="11">
        <f>StdO_Customers_Residential!W470+StdO_Customers_Small_Commercial!W470+StdO_Customers_Lighting!W470</f>
        <v>108505.74</v>
      </c>
      <c r="X470" s="11">
        <f>StdO_Customers_Residential!X470+StdO_Customers_Small_Commercial!X470+StdO_Customers_Lighting!X470</f>
        <v>95708.51</v>
      </c>
      <c r="Y470" s="11">
        <f>StdO_Customers_Residential!Y470+StdO_Customers_Small_Commercial!Y470+StdO_Customers_Lighting!Y470</f>
        <v>87847.169999999984</v>
      </c>
      <c r="Z470" s="11">
        <f>StdO_Customers_Residential!Z470+StdO_Customers_Small_Commercial!Z470+StdO_Customers_Lighting!Z470</f>
        <v>0</v>
      </c>
      <c r="AA470" s="2">
        <f>IFERROR(INDEX('Holiday Schedule'!$D$3:$D$24,MATCH(Total_StdO_Customers!A470,'Holiday Schedule'!$C$3:$C$24,0)),0)</f>
        <v>0</v>
      </c>
      <c r="AB470" s="2">
        <f t="shared" si="56"/>
        <v>3</v>
      </c>
      <c r="AC470" s="2">
        <f t="shared" si="57"/>
        <v>1256318.49</v>
      </c>
      <c r="AD470" s="5">
        <f t="shared" si="58"/>
        <v>672343.69999999972</v>
      </c>
      <c r="AE470" s="5">
        <f t="shared" si="59"/>
        <v>1928662.1899999997</v>
      </c>
      <c r="AG470" s="2">
        <f t="shared" si="60"/>
        <v>4</v>
      </c>
      <c r="AH470" s="2">
        <f t="shared" si="61"/>
        <v>2026</v>
      </c>
      <c r="AJ470" s="5">
        <f t="shared" si="62"/>
        <v>116241.54</v>
      </c>
      <c r="AK470" s="2">
        <f t="shared" si="63"/>
        <v>20</v>
      </c>
    </row>
    <row r="471" spans="1:37">
      <c r="A471" s="4">
        <v>46120</v>
      </c>
      <c r="B471" s="11">
        <f>StdO_Customers_Residential!B471+StdO_Customers_Small_Commercial!B471+StdO_Customers_Lighting!B471</f>
        <v>81187</v>
      </c>
      <c r="C471" s="11">
        <f>StdO_Customers_Residential!C471+StdO_Customers_Small_Commercial!C471+StdO_Customers_Lighting!C471</f>
        <v>77780.73</v>
      </c>
      <c r="D471" s="11">
        <f>StdO_Customers_Residential!D471+StdO_Customers_Small_Commercial!D471+StdO_Customers_Lighting!D471</f>
        <v>76479.59</v>
      </c>
      <c r="E471" s="11">
        <f>StdO_Customers_Residential!E471+StdO_Customers_Small_Commercial!E471+StdO_Customers_Lighting!E471</f>
        <v>77649.919999999998</v>
      </c>
      <c r="F471" s="11">
        <f>StdO_Customers_Residential!F471+StdO_Customers_Small_Commercial!F471+StdO_Customers_Lighting!F471</f>
        <v>80782.759999999995</v>
      </c>
      <c r="G471" s="11">
        <f>StdO_Customers_Residential!G471+StdO_Customers_Small_Commercial!G471+StdO_Customers_Lighting!G471</f>
        <v>88056.67</v>
      </c>
      <c r="H471" s="11">
        <f>StdO_Customers_Residential!H471+StdO_Customers_Small_Commercial!H471+StdO_Customers_Lighting!H471</f>
        <v>99340.79</v>
      </c>
      <c r="I471" s="11">
        <f>StdO_Customers_Residential!I471+StdO_Customers_Small_Commercial!I471+StdO_Customers_Lighting!I471</f>
        <v>95868.64</v>
      </c>
      <c r="J471" s="11">
        <f>StdO_Customers_Residential!J471+StdO_Customers_Small_Commercial!J471+StdO_Customers_Lighting!J471</f>
        <v>68050.960000000006</v>
      </c>
      <c r="K471" s="11">
        <f>StdO_Customers_Residential!K471+StdO_Customers_Small_Commercial!K471+StdO_Customers_Lighting!K471</f>
        <v>48158.05</v>
      </c>
      <c r="L471" s="11">
        <f>StdO_Customers_Residential!L471+StdO_Customers_Small_Commercial!L471+StdO_Customers_Lighting!L471</f>
        <v>41030.660000000003</v>
      </c>
      <c r="M471" s="11">
        <f>StdO_Customers_Residential!M471+StdO_Customers_Small_Commercial!M471+StdO_Customers_Lighting!M471</f>
        <v>38082.589999999997</v>
      </c>
      <c r="N471" s="11">
        <f>StdO_Customers_Residential!N471+StdO_Customers_Small_Commercial!N471+StdO_Customers_Lighting!N471</f>
        <v>34701.760000000002</v>
      </c>
      <c r="O471" s="11">
        <f>StdO_Customers_Residential!O471+StdO_Customers_Small_Commercial!O471+StdO_Customers_Lighting!O471</f>
        <v>31631.46</v>
      </c>
      <c r="P471" s="11">
        <f>StdO_Customers_Residential!P471+StdO_Customers_Small_Commercial!P471+StdO_Customers_Lighting!P471</f>
        <v>29678.41</v>
      </c>
      <c r="Q471" s="11">
        <f>StdO_Customers_Residential!Q471+StdO_Customers_Small_Commercial!Q471+StdO_Customers_Lighting!Q471</f>
        <v>31621.18</v>
      </c>
      <c r="R471" s="11">
        <f>StdO_Customers_Residential!R471+StdO_Customers_Small_Commercial!R471+StdO_Customers_Lighting!R471</f>
        <v>44529.760000000002</v>
      </c>
      <c r="S471" s="11">
        <f>StdO_Customers_Residential!S471+StdO_Customers_Small_Commercial!S471+StdO_Customers_Lighting!S471</f>
        <v>70606.33</v>
      </c>
      <c r="T471" s="11">
        <f>StdO_Customers_Residential!T471+StdO_Customers_Small_Commercial!T471+StdO_Customers_Lighting!T471</f>
        <v>99308.15</v>
      </c>
      <c r="U471" s="11">
        <f>StdO_Customers_Residential!U471+StdO_Customers_Small_Commercial!U471+StdO_Customers_Lighting!U471</f>
        <v>111329.13</v>
      </c>
      <c r="V471" s="11">
        <f>StdO_Customers_Residential!V471+StdO_Customers_Small_Commercial!V471+StdO_Customers_Lighting!V471</f>
        <v>114095.7</v>
      </c>
      <c r="W471" s="11">
        <f>StdO_Customers_Residential!W471+StdO_Customers_Small_Commercial!W471+StdO_Customers_Lighting!W471</f>
        <v>107365.96</v>
      </c>
      <c r="X471" s="11">
        <f>StdO_Customers_Residential!X471+StdO_Customers_Small_Commercial!X471+StdO_Customers_Lighting!X471</f>
        <v>95464.320000000022</v>
      </c>
      <c r="Y471" s="11">
        <f>StdO_Customers_Residential!Y471+StdO_Customers_Small_Commercial!Y471+StdO_Customers_Lighting!Y471</f>
        <v>87582.32</v>
      </c>
      <c r="Z471" s="11">
        <f>StdO_Customers_Residential!Z471+StdO_Customers_Small_Commercial!Z471+StdO_Customers_Lighting!Z471</f>
        <v>0</v>
      </c>
      <c r="AA471" s="2">
        <f>IFERROR(INDEX('Holiday Schedule'!$D$3:$D$24,MATCH(Total_StdO_Customers!A471,'Holiday Schedule'!$C$3:$C$24,0)),0)</f>
        <v>0</v>
      </c>
      <c r="AB471" s="2">
        <f t="shared" si="56"/>
        <v>4</v>
      </c>
      <c r="AC471" s="2">
        <f t="shared" si="57"/>
        <v>1061523.06</v>
      </c>
      <c r="AD471" s="5">
        <f t="shared" si="58"/>
        <v>668859.78</v>
      </c>
      <c r="AE471" s="5">
        <f t="shared" si="59"/>
        <v>1730382.84</v>
      </c>
      <c r="AG471" s="2">
        <f t="shared" si="60"/>
        <v>4</v>
      </c>
      <c r="AH471" s="2">
        <f t="shared" si="61"/>
        <v>2026</v>
      </c>
      <c r="AJ471" s="5">
        <f t="shared" si="62"/>
        <v>114095.7</v>
      </c>
      <c r="AK471" s="2">
        <f t="shared" si="63"/>
        <v>21</v>
      </c>
    </row>
    <row r="472" spans="1:37">
      <c r="A472" s="4">
        <v>46121</v>
      </c>
      <c r="B472" s="11">
        <f>StdO_Customers_Residential!B472+StdO_Customers_Small_Commercial!B472+StdO_Customers_Lighting!B472</f>
        <v>80822</v>
      </c>
      <c r="C472" s="11">
        <f>StdO_Customers_Residential!C472+StdO_Customers_Small_Commercial!C472+StdO_Customers_Lighting!C472</f>
        <v>77621</v>
      </c>
      <c r="D472" s="11">
        <f>StdO_Customers_Residential!D472+StdO_Customers_Small_Commercial!D472+StdO_Customers_Lighting!D472</f>
        <v>76655</v>
      </c>
      <c r="E472" s="11">
        <f>StdO_Customers_Residential!E472+StdO_Customers_Small_Commercial!E472+StdO_Customers_Lighting!E472</f>
        <v>76248</v>
      </c>
      <c r="F472" s="11">
        <f>StdO_Customers_Residential!F472+StdO_Customers_Small_Commercial!F472+StdO_Customers_Lighting!F472</f>
        <v>78244</v>
      </c>
      <c r="G472" s="11">
        <f>StdO_Customers_Residential!G472+StdO_Customers_Small_Commercial!G472+StdO_Customers_Lighting!G472</f>
        <v>86055</v>
      </c>
      <c r="H472" s="11">
        <f>StdO_Customers_Residential!H472+StdO_Customers_Small_Commercial!H472+StdO_Customers_Lighting!H472</f>
        <v>96910</v>
      </c>
      <c r="I472" s="11">
        <f>StdO_Customers_Residential!I472+StdO_Customers_Small_Commercial!I472+StdO_Customers_Lighting!I472</f>
        <v>80660.999999999985</v>
      </c>
      <c r="J472" s="11">
        <f>StdO_Customers_Residential!J472+StdO_Customers_Small_Commercial!J472+StdO_Customers_Lighting!J472</f>
        <v>43444</v>
      </c>
      <c r="K472" s="11">
        <f>StdO_Customers_Residential!K472+StdO_Customers_Small_Commercial!K472+StdO_Customers_Lighting!K472</f>
        <v>18503.000000000004</v>
      </c>
      <c r="L472" s="11">
        <f>StdO_Customers_Residential!L472+StdO_Customers_Small_Commercial!L472+StdO_Customers_Lighting!L472</f>
        <v>22431</v>
      </c>
      <c r="M472" s="11">
        <f>StdO_Customers_Residential!M472+StdO_Customers_Small_Commercial!M472+StdO_Customers_Lighting!M472</f>
        <v>24080</v>
      </c>
      <c r="N472" s="11">
        <f>StdO_Customers_Residential!N472+StdO_Customers_Small_Commercial!N472+StdO_Customers_Lighting!N472</f>
        <v>24451</v>
      </c>
      <c r="O472" s="11">
        <f>StdO_Customers_Residential!O472+StdO_Customers_Small_Commercial!O472+StdO_Customers_Lighting!O472</f>
        <v>25503</v>
      </c>
      <c r="P472" s="11">
        <f>StdO_Customers_Residential!P472+StdO_Customers_Small_Commercial!P472+StdO_Customers_Lighting!P472</f>
        <v>23898</v>
      </c>
      <c r="Q472" s="11">
        <f>StdO_Customers_Residential!Q472+StdO_Customers_Small_Commercial!Q472+StdO_Customers_Lighting!Q472</f>
        <v>31392</v>
      </c>
      <c r="R472" s="11">
        <f>StdO_Customers_Residential!R472+StdO_Customers_Small_Commercial!R472+StdO_Customers_Lighting!R472</f>
        <v>43540</v>
      </c>
      <c r="S472" s="11">
        <f>StdO_Customers_Residential!S472+StdO_Customers_Small_Commercial!S472+StdO_Customers_Lighting!S472</f>
        <v>67224</v>
      </c>
      <c r="T472" s="11">
        <f>StdO_Customers_Residential!T472+StdO_Customers_Small_Commercial!T472+StdO_Customers_Lighting!T472</f>
        <v>92679</v>
      </c>
      <c r="U472" s="11">
        <f>StdO_Customers_Residential!U472+StdO_Customers_Small_Commercial!U472+StdO_Customers_Lighting!U472</f>
        <v>106963</v>
      </c>
      <c r="V472" s="11">
        <f>StdO_Customers_Residential!V472+StdO_Customers_Small_Commercial!V472+StdO_Customers_Lighting!V472</f>
        <v>110288</v>
      </c>
      <c r="W472" s="11">
        <f>StdO_Customers_Residential!W472+StdO_Customers_Small_Commercial!W472+StdO_Customers_Lighting!W472</f>
        <v>103156</v>
      </c>
      <c r="X472" s="11">
        <f>StdO_Customers_Residential!X472+StdO_Customers_Small_Commercial!X472+StdO_Customers_Lighting!X472</f>
        <v>89903</v>
      </c>
      <c r="Y472" s="11">
        <f>StdO_Customers_Residential!Y472+StdO_Customers_Small_Commercial!Y472+StdO_Customers_Lighting!Y472</f>
        <v>80098</v>
      </c>
      <c r="Z472" s="11">
        <f>StdO_Customers_Residential!Z472+StdO_Customers_Small_Commercial!Z472+StdO_Customers_Lighting!Z472</f>
        <v>0</v>
      </c>
      <c r="AA472" s="2">
        <f>IFERROR(INDEX('Holiday Schedule'!$D$3:$D$24,MATCH(Total_StdO_Customers!A472,'Holiday Schedule'!$C$3:$C$24,0)),0)</f>
        <v>0</v>
      </c>
      <c r="AB472" s="2">
        <f t="shared" si="56"/>
        <v>5</v>
      </c>
      <c r="AC472" s="2">
        <f t="shared" si="57"/>
        <v>908116</v>
      </c>
      <c r="AD472" s="5">
        <f t="shared" si="58"/>
        <v>652653</v>
      </c>
      <c r="AE472" s="5">
        <f t="shared" si="59"/>
        <v>1560769</v>
      </c>
      <c r="AG472" s="2">
        <f t="shared" si="60"/>
        <v>4</v>
      </c>
      <c r="AH472" s="2">
        <f t="shared" si="61"/>
        <v>2026</v>
      </c>
      <c r="AJ472" s="5">
        <f t="shared" si="62"/>
        <v>110288</v>
      </c>
      <c r="AK472" s="2">
        <f t="shared" si="63"/>
        <v>21</v>
      </c>
    </row>
    <row r="473" spans="1:37">
      <c r="A473" s="4">
        <v>46122</v>
      </c>
      <c r="B473" s="11">
        <f>StdO_Customers_Residential!B473+StdO_Customers_Small_Commercial!B473+StdO_Customers_Lighting!B473</f>
        <v>65403.15</v>
      </c>
      <c r="C473" s="11">
        <f>StdO_Customers_Residential!C473+StdO_Customers_Small_Commercial!C473+StdO_Customers_Lighting!C473</f>
        <v>62568.800000000003</v>
      </c>
      <c r="D473" s="11">
        <f>StdO_Customers_Residential!D473+StdO_Customers_Small_Commercial!D473+StdO_Customers_Lighting!D473</f>
        <v>60451.96</v>
      </c>
      <c r="E473" s="11">
        <f>StdO_Customers_Residential!E473+StdO_Customers_Small_Commercial!E473+StdO_Customers_Lighting!E473</f>
        <v>60359.69999999999</v>
      </c>
      <c r="F473" s="11">
        <f>StdO_Customers_Residential!F473+StdO_Customers_Small_Commercial!F473+StdO_Customers_Lighting!F473</f>
        <v>63589.089999999989</v>
      </c>
      <c r="G473" s="11">
        <f>StdO_Customers_Residential!G473+StdO_Customers_Small_Commercial!G473+StdO_Customers_Lighting!G473</f>
        <v>68128.14</v>
      </c>
      <c r="H473" s="11">
        <f>StdO_Customers_Residential!H473+StdO_Customers_Small_Commercial!H473+StdO_Customers_Lighting!H473</f>
        <v>77424.840000000011</v>
      </c>
      <c r="I473" s="11">
        <f>StdO_Customers_Residential!I473+StdO_Customers_Small_Commercial!I473+StdO_Customers_Lighting!I473</f>
        <v>67749.75</v>
      </c>
      <c r="J473" s="11">
        <f>StdO_Customers_Residential!J473+StdO_Customers_Small_Commercial!J473+StdO_Customers_Lighting!J473</f>
        <v>43053.16</v>
      </c>
      <c r="K473" s="11">
        <f>StdO_Customers_Residential!K473+StdO_Customers_Small_Commercial!K473+StdO_Customers_Lighting!K473</f>
        <v>26506.22</v>
      </c>
      <c r="L473" s="11">
        <f>StdO_Customers_Residential!L473+StdO_Customers_Small_Commercial!L473+StdO_Customers_Lighting!L473</f>
        <v>24305.14</v>
      </c>
      <c r="M473" s="11">
        <f>StdO_Customers_Residential!M473+StdO_Customers_Small_Commercial!M473+StdO_Customers_Lighting!M473</f>
        <v>19659.71</v>
      </c>
      <c r="N473" s="11">
        <f>StdO_Customers_Residential!N473+StdO_Customers_Small_Commercial!N473+StdO_Customers_Lighting!N473</f>
        <v>17363.189999999999</v>
      </c>
      <c r="O473" s="11">
        <f>StdO_Customers_Residential!O473+StdO_Customers_Small_Commercial!O473+StdO_Customers_Lighting!O473</f>
        <v>18334.810000000001</v>
      </c>
      <c r="P473" s="11">
        <f>StdO_Customers_Residential!P473+StdO_Customers_Small_Commercial!P473+StdO_Customers_Lighting!P473</f>
        <v>41255.31</v>
      </c>
      <c r="Q473" s="11">
        <f>StdO_Customers_Residential!Q473+StdO_Customers_Small_Commercial!Q473+StdO_Customers_Lighting!Q473</f>
        <v>42966.979999999996</v>
      </c>
      <c r="R473" s="11">
        <f>StdO_Customers_Residential!R473+StdO_Customers_Small_Commercial!R473+StdO_Customers_Lighting!R473</f>
        <v>51127.510000000009</v>
      </c>
      <c r="S473" s="11">
        <f>StdO_Customers_Residential!S473+StdO_Customers_Small_Commercial!S473+StdO_Customers_Lighting!S473</f>
        <v>67544.52</v>
      </c>
      <c r="T473" s="11">
        <f>StdO_Customers_Residential!T473+StdO_Customers_Small_Commercial!T473+StdO_Customers_Lighting!T473</f>
        <v>82548.679999999993</v>
      </c>
      <c r="U473" s="11">
        <f>StdO_Customers_Residential!U473+StdO_Customers_Small_Commercial!U473+StdO_Customers_Lighting!U473</f>
        <v>88876.12</v>
      </c>
      <c r="V473" s="11">
        <f>StdO_Customers_Residential!V473+StdO_Customers_Small_Commercial!V473+StdO_Customers_Lighting!V473</f>
        <v>90814.07</v>
      </c>
      <c r="W473" s="11">
        <f>StdO_Customers_Residential!W473+StdO_Customers_Small_Commercial!W473+StdO_Customers_Lighting!W473</f>
        <v>82863.92</v>
      </c>
      <c r="X473" s="11">
        <f>StdO_Customers_Residential!X473+StdO_Customers_Small_Commercial!X473+StdO_Customers_Lighting!X473</f>
        <v>73843.62</v>
      </c>
      <c r="Y473" s="11">
        <f>StdO_Customers_Residential!Y473+StdO_Customers_Small_Commercial!Y473+StdO_Customers_Lighting!Y473</f>
        <v>65833.62</v>
      </c>
      <c r="Z473" s="11">
        <f>StdO_Customers_Residential!Z473+StdO_Customers_Small_Commercial!Z473+StdO_Customers_Lighting!Z473</f>
        <v>0</v>
      </c>
      <c r="AA473" s="2">
        <f>IFERROR(INDEX('Holiday Schedule'!$D$3:$D$24,MATCH(Total_StdO_Customers!A473,'Holiday Schedule'!$C$3:$C$24,0)),0)</f>
        <v>0</v>
      </c>
      <c r="AB473" s="2">
        <f t="shared" si="56"/>
        <v>6</v>
      </c>
      <c r="AC473" s="2">
        <f t="shared" si="57"/>
        <v>838812.7100000002</v>
      </c>
      <c r="AD473" s="5">
        <f t="shared" si="58"/>
        <v>523759.29999999958</v>
      </c>
      <c r="AE473" s="5">
        <f t="shared" si="59"/>
        <v>1362572.0099999998</v>
      </c>
      <c r="AG473" s="2">
        <f t="shared" si="60"/>
        <v>4</v>
      </c>
      <c r="AH473" s="2">
        <f t="shared" si="61"/>
        <v>2026</v>
      </c>
      <c r="AJ473" s="5">
        <f t="shared" si="62"/>
        <v>90814.07</v>
      </c>
      <c r="AK473" s="2">
        <f t="shared" si="63"/>
        <v>21</v>
      </c>
    </row>
    <row r="474" spans="1:37">
      <c r="A474" s="4">
        <v>46123</v>
      </c>
      <c r="B474" s="11">
        <f>StdO_Customers_Residential!B474+StdO_Customers_Small_Commercial!B474+StdO_Customers_Lighting!B474</f>
        <v>60112.91</v>
      </c>
      <c r="C474" s="11">
        <f>StdO_Customers_Residential!C474+StdO_Customers_Small_Commercial!C474+StdO_Customers_Lighting!C474</f>
        <v>56341.07</v>
      </c>
      <c r="D474" s="11">
        <f>StdO_Customers_Residential!D474+StdO_Customers_Small_Commercial!D474+StdO_Customers_Lighting!D474</f>
        <v>55033.78</v>
      </c>
      <c r="E474" s="11">
        <f>StdO_Customers_Residential!E474+StdO_Customers_Small_Commercial!E474+StdO_Customers_Lighting!E474</f>
        <v>54505</v>
      </c>
      <c r="F474" s="11">
        <f>StdO_Customers_Residential!F474+StdO_Customers_Small_Commercial!F474+StdO_Customers_Lighting!F474</f>
        <v>56091.74</v>
      </c>
      <c r="G474" s="11">
        <f>StdO_Customers_Residential!G474+StdO_Customers_Small_Commercial!G474+StdO_Customers_Lighting!G474</f>
        <v>58378.36</v>
      </c>
      <c r="H474" s="11">
        <f>StdO_Customers_Residential!H474+StdO_Customers_Small_Commercial!H474+StdO_Customers_Lighting!H474</f>
        <v>63828.489999999991</v>
      </c>
      <c r="I474" s="11">
        <f>StdO_Customers_Residential!I474+StdO_Customers_Small_Commercial!I474+StdO_Customers_Lighting!I474</f>
        <v>58985.16</v>
      </c>
      <c r="J474" s="11">
        <f>StdO_Customers_Residential!J474+StdO_Customers_Small_Commercial!J474+StdO_Customers_Lighting!J474</f>
        <v>38713.17</v>
      </c>
      <c r="K474" s="11">
        <f>StdO_Customers_Residential!K474+StdO_Customers_Small_Commercial!K474+StdO_Customers_Lighting!K474</f>
        <v>32312.1</v>
      </c>
      <c r="L474" s="11">
        <f>StdO_Customers_Residential!L474+StdO_Customers_Small_Commercial!L474+StdO_Customers_Lighting!L474</f>
        <v>41982.07</v>
      </c>
      <c r="M474" s="11">
        <f>StdO_Customers_Residential!M474+StdO_Customers_Small_Commercial!M474+StdO_Customers_Lighting!M474</f>
        <v>42294.16</v>
      </c>
      <c r="N474" s="11">
        <f>StdO_Customers_Residential!N474+StdO_Customers_Small_Commercial!N474+StdO_Customers_Lighting!N474</f>
        <v>33206.33</v>
      </c>
      <c r="O474" s="11">
        <f>StdO_Customers_Residential!O474+StdO_Customers_Small_Commercial!O474+StdO_Customers_Lighting!O474</f>
        <v>28259.64</v>
      </c>
      <c r="P474" s="11">
        <f>StdO_Customers_Residential!P474+StdO_Customers_Small_Commercial!P474+StdO_Customers_Lighting!P474</f>
        <v>24438.27</v>
      </c>
      <c r="Q474" s="11">
        <f>StdO_Customers_Residential!Q474+StdO_Customers_Small_Commercial!Q474+StdO_Customers_Lighting!Q474</f>
        <v>28620.91</v>
      </c>
      <c r="R474" s="11">
        <f>StdO_Customers_Residential!R474+StdO_Customers_Small_Commercial!R474+StdO_Customers_Lighting!R474</f>
        <v>44438.75</v>
      </c>
      <c r="S474" s="11">
        <f>StdO_Customers_Residential!S474+StdO_Customers_Small_Commercial!S474+StdO_Customers_Lighting!S474</f>
        <v>62359.28</v>
      </c>
      <c r="T474" s="11">
        <f>StdO_Customers_Residential!T474+StdO_Customers_Small_Commercial!T474+StdO_Customers_Lighting!T474</f>
        <v>82220.86</v>
      </c>
      <c r="U474" s="11">
        <f>StdO_Customers_Residential!U474+StdO_Customers_Small_Commercial!U474+StdO_Customers_Lighting!U474</f>
        <v>90875.56</v>
      </c>
      <c r="V474" s="11">
        <f>StdO_Customers_Residential!V474+StdO_Customers_Small_Commercial!V474+StdO_Customers_Lighting!V474</f>
        <v>93158.81</v>
      </c>
      <c r="W474" s="11">
        <f>StdO_Customers_Residential!W474+StdO_Customers_Small_Commercial!W474+StdO_Customers_Lighting!W474</f>
        <v>87716.81</v>
      </c>
      <c r="X474" s="11">
        <f>StdO_Customers_Residential!X474+StdO_Customers_Small_Commercial!X474+StdO_Customers_Lighting!X474</f>
        <v>79044.320000000007</v>
      </c>
      <c r="Y474" s="11">
        <f>StdO_Customers_Residential!Y474+StdO_Customers_Small_Commercial!Y474+StdO_Customers_Lighting!Y474</f>
        <v>71431.820000000022</v>
      </c>
      <c r="Z474" s="11">
        <f>StdO_Customers_Residential!Z474+StdO_Customers_Small_Commercial!Z474+StdO_Customers_Lighting!Z474</f>
        <v>0</v>
      </c>
      <c r="AA474" s="2">
        <f>IFERROR(INDEX('Holiday Schedule'!$D$3:$D$24,MATCH(Total_StdO_Customers!A474,'Holiday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1344349.3700000003</v>
      </c>
      <c r="AE474" s="5">
        <f t="shared" si="59"/>
        <v>1344349.3700000003</v>
      </c>
      <c r="AG474" s="2">
        <f t="shared" si="60"/>
        <v>4</v>
      </c>
      <c r="AH474" s="2">
        <f t="shared" si="61"/>
        <v>2026</v>
      </c>
      <c r="AJ474" s="5">
        <f t="shared" si="62"/>
        <v>93158.81</v>
      </c>
      <c r="AK474" s="2">
        <f t="shared" si="63"/>
        <v>21</v>
      </c>
    </row>
    <row r="475" spans="1:37">
      <c r="A475" s="4">
        <v>46124</v>
      </c>
      <c r="B475" s="11">
        <f>StdO_Customers_Residential!B475+StdO_Customers_Small_Commercial!B475+StdO_Customers_Lighting!B475</f>
        <v>65543.91</v>
      </c>
      <c r="C475" s="11">
        <f>StdO_Customers_Residential!C475+StdO_Customers_Small_Commercial!C475+StdO_Customers_Lighting!C475</f>
        <v>62742.62000000001</v>
      </c>
      <c r="D475" s="11">
        <f>StdO_Customers_Residential!D475+StdO_Customers_Small_Commercial!D475+StdO_Customers_Lighting!D475</f>
        <v>61622.63</v>
      </c>
      <c r="E475" s="11">
        <f>StdO_Customers_Residential!E475+StdO_Customers_Small_Commercial!E475+StdO_Customers_Lighting!E475</f>
        <v>63186.400000000001</v>
      </c>
      <c r="F475" s="11">
        <f>StdO_Customers_Residential!F475+StdO_Customers_Small_Commercial!F475+StdO_Customers_Lighting!F475</f>
        <v>63371.219999999994</v>
      </c>
      <c r="G475" s="11">
        <f>StdO_Customers_Residential!G475+StdO_Customers_Small_Commercial!G475+StdO_Customers_Lighting!G475</f>
        <v>67045.87</v>
      </c>
      <c r="H475" s="11">
        <f>StdO_Customers_Residential!H475+StdO_Customers_Small_Commercial!H475+StdO_Customers_Lighting!H475</f>
        <v>69472.84</v>
      </c>
      <c r="I475" s="11">
        <f>StdO_Customers_Residential!I475+StdO_Customers_Small_Commercial!I475+StdO_Customers_Lighting!I475</f>
        <v>56511.65</v>
      </c>
      <c r="J475" s="11">
        <f>StdO_Customers_Residential!J475+StdO_Customers_Small_Commercial!J475+StdO_Customers_Lighting!J475</f>
        <v>36824.760000000009</v>
      </c>
      <c r="K475" s="11">
        <f>StdO_Customers_Residential!K475+StdO_Customers_Small_Commercial!K475+StdO_Customers_Lighting!K475</f>
        <v>25481.4</v>
      </c>
      <c r="L475" s="11">
        <f>StdO_Customers_Residential!L475+StdO_Customers_Small_Commercial!L475+StdO_Customers_Lighting!L475</f>
        <v>21653.29</v>
      </c>
      <c r="M475" s="11">
        <f>StdO_Customers_Residential!M475+StdO_Customers_Small_Commercial!M475+StdO_Customers_Lighting!M475</f>
        <v>16323.080000000002</v>
      </c>
      <c r="N475" s="11">
        <f>StdO_Customers_Residential!N475+StdO_Customers_Small_Commercial!N475+StdO_Customers_Lighting!N475</f>
        <v>13570.34</v>
      </c>
      <c r="O475" s="11">
        <f>StdO_Customers_Residential!O475+StdO_Customers_Small_Commercial!O475+StdO_Customers_Lighting!O475</f>
        <v>13187.400000000001</v>
      </c>
      <c r="P475" s="11">
        <f>StdO_Customers_Residential!P475+StdO_Customers_Small_Commercial!P475+StdO_Customers_Lighting!P475</f>
        <v>13167.84</v>
      </c>
      <c r="Q475" s="11">
        <f>StdO_Customers_Residential!Q475+StdO_Customers_Small_Commercial!Q475+StdO_Customers_Lighting!Q475</f>
        <v>17632.57</v>
      </c>
      <c r="R475" s="11">
        <f>StdO_Customers_Residential!R475+StdO_Customers_Small_Commercial!R475+StdO_Customers_Lighting!R475</f>
        <v>45451.16</v>
      </c>
      <c r="S475" s="11">
        <f>StdO_Customers_Residential!S475+StdO_Customers_Small_Commercial!S475+StdO_Customers_Lighting!S475</f>
        <v>74795.45</v>
      </c>
      <c r="T475" s="11">
        <f>StdO_Customers_Residential!T475+StdO_Customers_Small_Commercial!T475+StdO_Customers_Lighting!T475</f>
        <v>89842.68</v>
      </c>
      <c r="U475" s="11">
        <f>StdO_Customers_Residential!U475+StdO_Customers_Small_Commercial!U475+StdO_Customers_Lighting!U475</f>
        <v>95958.54</v>
      </c>
      <c r="V475" s="11">
        <f>StdO_Customers_Residential!V475+StdO_Customers_Small_Commercial!V475+StdO_Customers_Lighting!V475</f>
        <v>95326.33</v>
      </c>
      <c r="W475" s="11">
        <f>StdO_Customers_Residential!W475+StdO_Customers_Small_Commercial!W475+StdO_Customers_Lighting!W475</f>
        <v>86009.3</v>
      </c>
      <c r="X475" s="11">
        <f>StdO_Customers_Residential!X475+StdO_Customers_Small_Commercial!X475+StdO_Customers_Lighting!X475</f>
        <v>74854.740000000005</v>
      </c>
      <c r="Y475" s="11">
        <f>StdO_Customers_Residential!Y475+StdO_Customers_Small_Commercial!Y475+StdO_Customers_Lighting!Y475</f>
        <v>66183.820000000007</v>
      </c>
      <c r="Z475" s="11">
        <f>StdO_Customers_Residential!Z475+StdO_Customers_Small_Commercial!Z475+StdO_Customers_Lighting!Z475</f>
        <v>0</v>
      </c>
      <c r="AA475" s="2">
        <f>IFERROR(INDEX('Holiday Schedule'!$D$3:$D$24,MATCH(Total_StdO_Customers!A475,'Holiday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1295759.8400000001</v>
      </c>
      <c r="AE475" s="5">
        <f t="shared" si="59"/>
        <v>1295759.8400000001</v>
      </c>
      <c r="AG475" s="2">
        <f t="shared" si="60"/>
        <v>4</v>
      </c>
      <c r="AH475" s="2">
        <f t="shared" si="61"/>
        <v>2026</v>
      </c>
      <c r="AJ475" s="5">
        <f t="shared" si="62"/>
        <v>95958.54</v>
      </c>
      <c r="AK475" s="2">
        <f t="shared" si="63"/>
        <v>20</v>
      </c>
    </row>
    <row r="476" spans="1:37">
      <c r="A476" s="4">
        <v>46125</v>
      </c>
      <c r="B476" s="11">
        <f>StdO_Customers_Residential!B476+StdO_Customers_Small_Commercial!B476+StdO_Customers_Lighting!B476</f>
        <v>61124.75</v>
      </c>
      <c r="C476" s="11">
        <f>StdO_Customers_Residential!C476+StdO_Customers_Small_Commercial!C476+StdO_Customers_Lighting!C476</f>
        <v>57154.91</v>
      </c>
      <c r="D476" s="11">
        <f>StdO_Customers_Residential!D476+StdO_Customers_Small_Commercial!D476+StdO_Customers_Lighting!D476</f>
        <v>56660.090000000004</v>
      </c>
      <c r="E476" s="11">
        <f>StdO_Customers_Residential!E476+StdO_Customers_Small_Commercial!E476+StdO_Customers_Lighting!E476</f>
        <v>57235.55</v>
      </c>
      <c r="F476" s="11">
        <f>StdO_Customers_Residential!F476+StdO_Customers_Small_Commercial!F476+StdO_Customers_Lighting!F476</f>
        <v>60193.5</v>
      </c>
      <c r="G476" s="11">
        <f>StdO_Customers_Residential!G476+StdO_Customers_Small_Commercial!G476+StdO_Customers_Lighting!G476</f>
        <v>65625.009999999995</v>
      </c>
      <c r="H476" s="11">
        <f>StdO_Customers_Residential!H476+StdO_Customers_Small_Commercial!H476+StdO_Customers_Lighting!H476</f>
        <v>77577.440000000002</v>
      </c>
      <c r="I476" s="11">
        <f>StdO_Customers_Residential!I476+StdO_Customers_Small_Commercial!I476+StdO_Customers_Lighting!I476</f>
        <v>87258.91</v>
      </c>
      <c r="J476" s="11">
        <f>StdO_Customers_Residential!J476+StdO_Customers_Small_Commercial!J476+StdO_Customers_Lighting!J476</f>
        <v>88948.52</v>
      </c>
      <c r="K476" s="11">
        <f>StdO_Customers_Residential!K476+StdO_Customers_Small_Commercial!K476+StdO_Customers_Lighting!K476</f>
        <v>86184.66</v>
      </c>
      <c r="L476" s="11">
        <f>StdO_Customers_Residential!L476+StdO_Customers_Small_Commercial!L476+StdO_Customers_Lighting!L476</f>
        <v>85272.88</v>
      </c>
      <c r="M476" s="11">
        <f>StdO_Customers_Residential!M476+StdO_Customers_Small_Commercial!M476+StdO_Customers_Lighting!M476</f>
        <v>79093.26999999999</v>
      </c>
      <c r="N476" s="11">
        <f>StdO_Customers_Residential!N476+StdO_Customers_Small_Commercial!N476+StdO_Customers_Lighting!N476</f>
        <v>70701.489999999991</v>
      </c>
      <c r="O476" s="11">
        <f>StdO_Customers_Residential!O476+StdO_Customers_Small_Commercial!O476+StdO_Customers_Lighting!O476</f>
        <v>70583.08</v>
      </c>
      <c r="P476" s="11">
        <f>StdO_Customers_Residential!P476+StdO_Customers_Small_Commercial!P476+StdO_Customers_Lighting!P476</f>
        <v>69872.52</v>
      </c>
      <c r="Q476" s="11">
        <f>StdO_Customers_Residential!Q476+StdO_Customers_Small_Commercial!Q476+StdO_Customers_Lighting!Q476</f>
        <v>74317.600000000006</v>
      </c>
      <c r="R476" s="11">
        <f>StdO_Customers_Residential!R476+StdO_Customers_Small_Commercial!R476+StdO_Customers_Lighting!R476</f>
        <v>79016.899999999994</v>
      </c>
      <c r="S476" s="11">
        <f>StdO_Customers_Residential!S476+StdO_Customers_Small_Commercial!S476+StdO_Customers_Lighting!S476</f>
        <v>88262.31</v>
      </c>
      <c r="T476" s="11">
        <f>StdO_Customers_Residential!T476+StdO_Customers_Small_Commercial!T476+StdO_Customers_Lighting!T476</f>
        <v>94541.6</v>
      </c>
      <c r="U476" s="11">
        <f>StdO_Customers_Residential!U476+StdO_Customers_Small_Commercial!U476+StdO_Customers_Lighting!U476</f>
        <v>95826.49</v>
      </c>
      <c r="V476" s="11">
        <f>StdO_Customers_Residential!V476+StdO_Customers_Small_Commercial!V476+StdO_Customers_Lighting!V476</f>
        <v>94588.52</v>
      </c>
      <c r="W476" s="11">
        <f>StdO_Customers_Residential!W476+StdO_Customers_Small_Commercial!W476+StdO_Customers_Lighting!W476</f>
        <v>85395.14</v>
      </c>
      <c r="X476" s="11">
        <f>StdO_Customers_Residential!X476+StdO_Customers_Small_Commercial!X476+StdO_Customers_Lighting!X476</f>
        <v>74904.160000000003</v>
      </c>
      <c r="Y476" s="11">
        <f>StdO_Customers_Residential!Y476+StdO_Customers_Small_Commercial!Y476+StdO_Customers_Lighting!Y476</f>
        <v>66600.33</v>
      </c>
      <c r="Z476" s="11">
        <f>StdO_Customers_Residential!Z476+StdO_Customers_Small_Commercial!Z476+StdO_Customers_Lighting!Z476</f>
        <v>0</v>
      </c>
      <c r="AA476" s="2">
        <f>IFERROR(INDEX('Holiday Schedule'!$D$3:$D$24,MATCH(Total_StdO_Customers!A476,'Holiday Schedule'!$C$3:$C$24,0)),0)</f>
        <v>0</v>
      </c>
      <c r="AB476" s="2">
        <f t="shared" si="56"/>
        <v>2</v>
      </c>
      <c r="AC476" s="2">
        <f t="shared" si="57"/>
        <v>1324768.0499999998</v>
      </c>
      <c r="AD476" s="5">
        <f t="shared" si="58"/>
        <v>502171.58000000031</v>
      </c>
      <c r="AE476" s="5">
        <f t="shared" si="59"/>
        <v>1826939.6300000001</v>
      </c>
      <c r="AG476" s="2">
        <f t="shared" si="60"/>
        <v>4</v>
      </c>
      <c r="AH476" s="2">
        <f t="shared" si="61"/>
        <v>2026</v>
      </c>
      <c r="AJ476" s="5">
        <f t="shared" si="62"/>
        <v>95826.49</v>
      </c>
      <c r="AK476" s="2">
        <f t="shared" si="63"/>
        <v>20</v>
      </c>
    </row>
    <row r="477" spans="1:37">
      <c r="A477" s="4">
        <v>46126</v>
      </c>
      <c r="B477" s="11">
        <f>StdO_Customers_Residential!B477+StdO_Customers_Small_Commercial!B477+StdO_Customers_Lighting!B477</f>
        <v>60409.69</v>
      </c>
      <c r="C477" s="11">
        <f>StdO_Customers_Residential!C477+StdO_Customers_Small_Commercial!C477+StdO_Customers_Lighting!C477</f>
        <v>57418.81</v>
      </c>
      <c r="D477" s="11">
        <f>StdO_Customers_Residential!D477+StdO_Customers_Small_Commercial!D477+StdO_Customers_Lighting!D477</f>
        <v>54999.74</v>
      </c>
      <c r="E477" s="11">
        <f>StdO_Customers_Residential!E477+StdO_Customers_Small_Commercial!E477+StdO_Customers_Lighting!E477</f>
        <v>55143.160000000011</v>
      </c>
      <c r="F477" s="11">
        <f>StdO_Customers_Residential!F477+StdO_Customers_Small_Commercial!F477+StdO_Customers_Lighting!F477</f>
        <v>57719.95</v>
      </c>
      <c r="G477" s="11">
        <f>StdO_Customers_Residential!G477+StdO_Customers_Small_Commercial!G477+StdO_Customers_Lighting!G477</f>
        <v>64327.38</v>
      </c>
      <c r="H477" s="11">
        <f>StdO_Customers_Residential!H477+StdO_Customers_Small_Commercial!H477+StdO_Customers_Lighting!H477</f>
        <v>71592.14</v>
      </c>
      <c r="I477" s="11">
        <f>StdO_Customers_Residential!I477+StdO_Customers_Small_Commercial!I477+StdO_Customers_Lighting!I477</f>
        <v>63374.6</v>
      </c>
      <c r="J477" s="11">
        <f>StdO_Customers_Residential!J477+StdO_Customers_Small_Commercial!J477+StdO_Customers_Lighting!J477</f>
        <v>45203.94</v>
      </c>
      <c r="K477" s="11">
        <f>StdO_Customers_Residential!K477+StdO_Customers_Small_Commercial!K477+StdO_Customers_Lighting!K477</f>
        <v>34850.54</v>
      </c>
      <c r="L477" s="11">
        <f>StdO_Customers_Residential!L477+StdO_Customers_Small_Commercial!L477+StdO_Customers_Lighting!L477</f>
        <v>38154.81</v>
      </c>
      <c r="M477" s="11">
        <f>StdO_Customers_Residential!M477+StdO_Customers_Small_Commercial!M477+StdO_Customers_Lighting!M477</f>
        <v>28909.61</v>
      </c>
      <c r="N477" s="11">
        <f>StdO_Customers_Residential!N477+StdO_Customers_Small_Commercial!N477+StdO_Customers_Lighting!N477</f>
        <v>21293.47</v>
      </c>
      <c r="O477" s="11">
        <f>StdO_Customers_Residential!O477+StdO_Customers_Small_Commercial!O477+StdO_Customers_Lighting!O477</f>
        <v>17026.87</v>
      </c>
      <c r="P477" s="11">
        <f>StdO_Customers_Residential!P477+StdO_Customers_Small_Commercial!P477+StdO_Customers_Lighting!P477</f>
        <v>21905.39</v>
      </c>
      <c r="Q477" s="11">
        <f>StdO_Customers_Residential!Q477+StdO_Customers_Small_Commercial!Q477+StdO_Customers_Lighting!Q477</f>
        <v>43483.59</v>
      </c>
      <c r="R477" s="11">
        <f>StdO_Customers_Residential!R477+StdO_Customers_Small_Commercial!R477+StdO_Customers_Lighting!R477</f>
        <v>64757.41</v>
      </c>
      <c r="S477" s="11">
        <f>StdO_Customers_Residential!S477+StdO_Customers_Small_Commercial!S477+StdO_Customers_Lighting!S477</f>
        <v>76508.679999999993</v>
      </c>
      <c r="T477" s="11">
        <f>StdO_Customers_Residential!T477+StdO_Customers_Small_Commercial!T477+StdO_Customers_Lighting!T477</f>
        <v>86149.16</v>
      </c>
      <c r="U477" s="11">
        <f>StdO_Customers_Residential!U477+StdO_Customers_Small_Commercial!U477+StdO_Customers_Lighting!U477</f>
        <v>86095.299999999988</v>
      </c>
      <c r="V477" s="11">
        <f>StdO_Customers_Residential!V477+StdO_Customers_Small_Commercial!V477+StdO_Customers_Lighting!V477</f>
        <v>88710.91</v>
      </c>
      <c r="W477" s="11">
        <f>StdO_Customers_Residential!W477+StdO_Customers_Small_Commercial!W477+StdO_Customers_Lighting!W477</f>
        <v>82931.63</v>
      </c>
      <c r="X477" s="11">
        <f>StdO_Customers_Residential!X477+StdO_Customers_Small_Commercial!X477+StdO_Customers_Lighting!X477</f>
        <v>69391.710000000006</v>
      </c>
      <c r="Y477" s="11">
        <f>StdO_Customers_Residential!Y477+StdO_Customers_Small_Commercial!Y477+StdO_Customers_Lighting!Y477</f>
        <v>61412.38</v>
      </c>
      <c r="Z477" s="11">
        <f>StdO_Customers_Residential!Z477+StdO_Customers_Small_Commercial!Z477+StdO_Customers_Lighting!Z477</f>
        <v>0</v>
      </c>
      <c r="AA477" s="2">
        <f>IFERROR(INDEX('Holiday Schedule'!$D$3:$D$24,MATCH(Total_StdO_Customers!A477,'Holiday Schedule'!$C$3:$C$24,0)),0)</f>
        <v>0</v>
      </c>
      <c r="AB477" s="2">
        <f t="shared" si="56"/>
        <v>3</v>
      </c>
      <c r="AC477" s="2">
        <f t="shared" si="57"/>
        <v>868747.61999999988</v>
      </c>
      <c r="AD477" s="5">
        <f t="shared" si="58"/>
        <v>483023.24999999977</v>
      </c>
      <c r="AE477" s="5">
        <f t="shared" si="59"/>
        <v>1351770.8699999996</v>
      </c>
      <c r="AG477" s="2">
        <f t="shared" si="60"/>
        <v>4</v>
      </c>
      <c r="AH477" s="2">
        <f t="shared" si="61"/>
        <v>2026</v>
      </c>
      <c r="AJ477" s="5">
        <f t="shared" si="62"/>
        <v>88710.91</v>
      </c>
      <c r="AK477" s="2">
        <f t="shared" si="63"/>
        <v>21</v>
      </c>
    </row>
    <row r="478" spans="1:37">
      <c r="A478" s="4">
        <v>46127</v>
      </c>
      <c r="B478" s="11">
        <f>StdO_Customers_Residential!B478+StdO_Customers_Small_Commercial!B478+StdO_Customers_Lighting!B478</f>
        <v>55585.9</v>
      </c>
      <c r="C478" s="11">
        <f>StdO_Customers_Residential!C478+StdO_Customers_Small_Commercial!C478+StdO_Customers_Lighting!C478</f>
        <v>52546.44</v>
      </c>
      <c r="D478" s="11">
        <f>StdO_Customers_Residential!D478+StdO_Customers_Small_Commercial!D478+StdO_Customers_Lighting!D478</f>
        <v>51356.63</v>
      </c>
      <c r="E478" s="11">
        <f>StdO_Customers_Residential!E478+StdO_Customers_Small_Commercial!E478+StdO_Customers_Lighting!E478</f>
        <v>51359.49</v>
      </c>
      <c r="F478" s="11">
        <f>StdO_Customers_Residential!F478+StdO_Customers_Small_Commercial!F478+StdO_Customers_Lighting!F478</f>
        <v>53653.67</v>
      </c>
      <c r="G478" s="11">
        <f>StdO_Customers_Residential!G478+StdO_Customers_Small_Commercial!G478+StdO_Customers_Lighting!G478</f>
        <v>59152.31</v>
      </c>
      <c r="H478" s="11">
        <f>StdO_Customers_Residential!H478+StdO_Customers_Small_Commercial!H478+StdO_Customers_Lighting!H478</f>
        <v>69200.09</v>
      </c>
      <c r="I478" s="11">
        <f>StdO_Customers_Residential!I478+StdO_Customers_Small_Commercial!I478+StdO_Customers_Lighting!I478</f>
        <v>74964.37</v>
      </c>
      <c r="J478" s="11">
        <f>StdO_Customers_Residential!J478+StdO_Customers_Small_Commercial!J478+StdO_Customers_Lighting!J478</f>
        <v>70383.39</v>
      </c>
      <c r="K478" s="11">
        <f>StdO_Customers_Residential!K478+StdO_Customers_Small_Commercial!K478+StdO_Customers_Lighting!K478</f>
        <v>64671.34</v>
      </c>
      <c r="L478" s="11">
        <f>StdO_Customers_Residential!L478+StdO_Customers_Small_Commercial!L478+StdO_Customers_Lighting!L478</f>
        <v>60006.98000000001</v>
      </c>
      <c r="M478" s="11">
        <f>StdO_Customers_Residential!M478+StdO_Customers_Small_Commercial!M478+StdO_Customers_Lighting!M478</f>
        <v>55387.519999999997</v>
      </c>
      <c r="N478" s="11">
        <f>StdO_Customers_Residential!N478+StdO_Customers_Small_Commercial!N478+StdO_Customers_Lighting!N478</f>
        <v>55982.73</v>
      </c>
      <c r="O478" s="11">
        <f>StdO_Customers_Residential!O478+StdO_Customers_Small_Commercial!O478+StdO_Customers_Lighting!O478</f>
        <v>52643.77</v>
      </c>
      <c r="P478" s="11">
        <f>StdO_Customers_Residential!P478+StdO_Customers_Small_Commercial!P478+StdO_Customers_Lighting!P478</f>
        <v>52978</v>
      </c>
      <c r="Q478" s="11">
        <f>StdO_Customers_Residential!Q478+StdO_Customers_Small_Commercial!Q478+StdO_Customers_Lighting!Q478</f>
        <v>59613.16</v>
      </c>
      <c r="R478" s="11">
        <f>StdO_Customers_Residential!R478+StdO_Customers_Small_Commercial!R478+StdO_Customers_Lighting!R478</f>
        <v>65837.13</v>
      </c>
      <c r="S478" s="11">
        <f>StdO_Customers_Residential!S478+StdO_Customers_Small_Commercial!S478+StdO_Customers_Lighting!S478</f>
        <v>76965</v>
      </c>
      <c r="T478" s="11">
        <f>StdO_Customers_Residential!T478+StdO_Customers_Small_Commercial!T478+StdO_Customers_Lighting!T478</f>
        <v>84021.75</v>
      </c>
      <c r="U478" s="11">
        <f>StdO_Customers_Residential!U478+StdO_Customers_Small_Commercial!U478+StdO_Customers_Lighting!U478</f>
        <v>88649.76</v>
      </c>
      <c r="V478" s="11">
        <f>StdO_Customers_Residential!V478+StdO_Customers_Small_Commercial!V478+StdO_Customers_Lighting!V478</f>
        <v>93198.260000000009</v>
      </c>
      <c r="W478" s="11">
        <f>StdO_Customers_Residential!W478+StdO_Customers_Small_Commercial!W478+StdO_Customers_Lighting!W478</f>
        <v>81621.73</v>
      </c>
      <c r="X478" s="11">
        <f>StdO_Customers_Residential!X478+StdO_Customers_Small_Commercial!X478+StdO_Customers_Lighting!X478</f>
        <v>70816.429999999993</v>
      </c>
      <c r="Y478" s="11">
        <f>StdO_Customers_Residential!Y478+StdO_Customers_Small_Commercial!Y478+StdO_Customers_Lighting!Y478</f>
        <v>61864.87</v>
      </c>
      <c r="Z478" s="11">
        <f>StdO_Customers_Residential!Z478+StdO_Customers_Small_Commercial!Z478+StdO_Customers_Lighting!Z478</f>
        <v>0</v>
      </c>
      <c r="AA478" s="2">
        <f>IFERROR(INDEX('Holiday Schedule'!$D$3:$D$24,MATCH(Total_StdO_Customers!A478,'Holiday Schedule'!$C$3:$C$24,0)),0)</f>
        <v>0</v>
      </c>
      <c r="AB478" s="2">
        <f t="shared" si="56"/>
        <v>4</v>
      </c>
      <c r="AC478" s="2">
        <f t="shared" si="57"/>
        <v>1107741.32</v>
      </c>
      <c r="AD478" s="5">
        <f t="shared" si="58"/>
        <v>454719.39999999991</v>
      </c>
      <c r="AE478" s="5">
        <f t="shared" si="59"/>
        <v>1562460.72</v>
      </c>
      <c r="AG478" s="2">
        <f t="shared" si="60"/>
        <v>4</v>
      </c>
      <c r="AH478" s="2">
        <f t="shared" si="61"/>
        <v>2026</v>
      </c>
      <c r="AJ478" s="5">
        <f t="shared" si="62"/>
        <v>93198.260000000009</v>
      </c>
      <c r="AK478" s="2">
        <f t="shared" si="63"/>
        <v>21</v>
      </c>
    </row>
    <row r="479" spans="1:37">
      <c r="A479" s="4">
        <v>46128</v>
      </c>
      <c r="B479" s="11">
        <f>StdO_Customers_Residential!B479+StdO_Customers_Small_Commercial!B479+StdO_Customers_Lighting!B479</f>
        <v>56388.560000000005</v>
      </c>
      <c r="C479" s="11">
        <f>StdO_Customers_Residential!C479+StdO_Customers_Small_Commercial!C479+StdO_Customers_Lighting!C479</f>
        <v>53365.05</v>
      </c>
      <c r="D479" s="11">
        <f>StdO_Customers_Residential!D479+StdO_Customers_Small_Commercial!D479+StdO_Customers_Lighting!D479</f>
        <v>51745.29</v>
      </c>
      <c r="E479" s="11">
        <f>StdO_Customers_Residential!E479+StdO_Customers_Small_Commercial!E479+StdO_Customers_Lighting!E479</f>
        <v>52013.82</v>
      </c>
      <c r="F479" s="11">
        <f>StdO_Customers_Residential!F479+StdO_Customers_Small_Commercial!F479+StdO_Customers_Lighting!F479</f>
        <v>54400.67</v>
      </c>
      <c r="G479" s="11">
        <f>StdO_Customers_Residential!G479+StdO_Customers_Small_Commercial!G479+StdO_Customers_Lighting!G479</f>
        <v>60270.22</v>
      </c>
      <c r="H479" s="11">
        <f>StdO_Customers_Residential!H479+StdO_Customers_Small_Commercial!H479+StdO_Customers_Lighting!H479</f>
        <v>71161.89</v>
      </c>
      <c r="I479" s="11">
        <f>StdO_Customers_Residential!I479+StdO_Customers_Small_Commercial!I479+StdO_Customers_Lighting!I479</f>
        <v>78863.3</v>
      </c>
      <c r="J479" s="11">
        <f>StdO_Customers_Residential!J479+StdO_Customers_Small_Commercial!J479+StdO_Customers_Lighting!J479</f>
        <v>81433.06</v>
      </c>
      <c r="K479" s="11">
        <f>StdO_Customers_Residential!K479+StdO_Customers_Small_Commercial!K479+StdO_Customers_Lighting!K479</f>
        <v>76116.67</v>
      </c>
      <c r="L479" s="11">
        <f>StdO_Customers_Residential!L479+StdO_Customers_Small_Commercial!L479+StdO_Customers_Lighting!L479</f>
        <v>70683.740000000005</v>
      </c>
      <c r="M479" s="11">
        <f>StdO_Customers_Residential!M479+StdO_Customers_Small_Commercial!M479+StdO_Customers_Lighting!M479</f>
        <v>66071.510000000009</v>
      </c>
      <c r="N479" s="11">
        <f>StdO_Customers_Residential!N479+StdO_Customers_Small_Commercial!N479+StdO_Customers_Lighting!N479</f>
        <v>62451.02</v>
      </c>
      <c r="O479" s="11">
        <f>StdO_Customers_Residential!O479+StdO_Customers_Small_Commercial!O479+StdO_Customers_Lighting!O479</f>
        <v>60490.66</v>
      </c>
      <c r="P479" s="11">
        <f>StdO_Customers_Residential!P479+StdO_Customers_Small_Commercial!P479+StdO_Customers_Lighting!P479</f>
        <v>59845.39</v>
      </c>
      <c r="Q479" s="11">
        <f>StdO_Customers_Residential!Q479+StdO_Customers_Small_Commercial!Q479+StdO_Customers_Lighting!Q479</f>
        <v>63934.18</v>
      </c>
      <c r="R479" s="11">
        <f>StdO_Customers_Residential!R479+StdO_Customers_Small_Commercial!R479+StdO_Customers_Lighting!R479</f>
        <v>68686.760000000009</v>
      </c>
      <c r="S479" s="11">
        <f>StdO_Customers_Residential!S479+StdO_Customers_Small_Commercial!S479+StdO_Customers_Lighting!S479</f>
        <v>79622.209999999992</v>
      </c>
      <c r="T479" s="11">
        <f>StdO_Customers_Residential!T479+StdO_Customers_Small_Commercial!T479+StdO_Customers_Lighting!T479</f>
        <v>92002.760000000009</v>
      </c>
      <c r="U479" s="11">
        <f>StdO_Customers_Residential!U479+StdO_Customers_Small_Commercial!U479+StdO_Customers_Lighting!U479</f>
        <v>94233.59</v>
      </c>
      <c r="V479" s="11">
        <f>StdO_Customers_Residential!V479+StdO_Customers_Small_Commercial!V479+StdO_Customers_Lighting!V479</f>
        <v>96119.62</v>
      </c>
      <c r="W479" s="11">
        <f>StdO_Customers_Residential!W479+StdO_Customers_Small_Commercial!W479+StdO_Customers_Lighting!W479</f>
        <v>88605.5</v>
      </c>
      <c r="X479" s="11">
        <f>StdO_Customers_Residential!X479+StdO_Customers_Small_Commercial!X479+StdO_Customers_Lighting!X479</f>
        <v>74885.649999999994</v>
      </c>
      <c r="Y479" s="11">
        <f>StdO_Customers_Residential!Y479+StdO_Customers_Small_Commercial!Y479+StdO_Customers_Lighting!Y479</f>
        <v>67070.100000000006</v>
      </c>
      <c r="Z479" s="11">
        <f>StdO_Customers_Residential!Z479+StdO_Customers_Small_Commercial!Z479+StdO_Customers_Lighting!Z479</f>
        <v>0</v>
      </c>
      <c r="AA479" s="2">
        <f>IFERROR(INDEX('Holiday Schedule'!$D$3:$D$24,MATCH(Total_StdO_Customers!A479,'Holiday Schedule'!$C$3:$C$24,0)),0)</f>
        <v>0</v>
      </c>
      <c r="AB479" s="2">
        <f t="shared" si="56"/>
        <v>5</v>
      </c>
      <c r="AC479" s="2">
        <f t="shared" si="57"/>
        <v>1214045.6199999999</v>
      </c>
      <c r="AD479" s="5">
        <f t="shared" si="58"/>
        <v>466415.60000000033</v>
      </c>
      <c r="AE479" s="5">
        <f t="shared" si="59"/>
        <v>1680461.2200000002</v>
      </c>
      <c r="AG479" s="2">
        <f t="shared" si="60"/>
        <v>4</v>
      </c>
      <c r="AH479" s="2">
        <f t="shared" si="61"/>
        <v>2026</v>
      </c>
      <c r="AJ479" s="5">
        <f t="shared" si="62"/>
        <v>96119.62</v>
      </c>
      <c r="AK479" s="2">
        <f t="shared" si="63"/>
        <v>21</v>
      </c>
    </row>
    <row r="480" spans="1:37">
      <c r="A480" s="4">
        <v>46129</v>
      </c>
      <c r="B480" s="11">
        <f>StdO_Customers_Residential!B480+StdO_Customers_Small_Commercial!B480+StdO_Customers_Lighting!B480</f>
        <v>61012.76</v>
      </c>
      <c r="C480" s="11">
        <f>StdO_Customers_Residential!C480+StdO_Customers_Small_Commercial!C480+StdO_Customers_Lighting!C480</f>
        <v>56452.55</v>
      </c>
      <c r="D480" s="11">
        <f>StdO_Customers_Residential!D480+StdO_Customers_Small_Commercial!D480+StdO_Customers_Lighting!D480</f>
        <v>55050.62</v>
      </c>
      <c r="E480" s="11">
        <f>StdO_Customers_Residential!E480+StdO_Customers_Small_Commercial!E480+StdO_Customers_Lighting!E480</f>
        <v>55073.360000000008</v>
      </c>
      <c r="F480" s="11">
        <f>StdO_Customers_Residential!F480+StdO_Customers_Small_Commercial!F480+StdO_Customers_Lighting!F480</f>
        <v>56690.26</v>
      </c>
      <c r="G480" s="11">
        <f>StdO_Customers_Residential!G480+StdO_Customers_Small_Commercial!G480+StdO_Customers_Lighting!G480</f>
        <v>61535.25</v>
      </c>
      <c r="H480" s="11">
        <f>StdO_Customers_Residential!H480+StdO_Customers_Small_Commercial!H480+StdO_Customers_Lighting!H480</f>
        <v>70993.070000000007</v>
      </c>
      <c r="I480" s="11">
        <f>StdO_Customers_Residential!I480+StdO_Customers_Small_Commercial!I480+StdO_Customers_Lighting!I480</f>
        <v>76550.7</v>
      </c>
      <c r="J480" s="11">
        <f>StdO_Customers_Residential!J480+StdO_Customers_Small_Commercial!J480+StdO_Customers_Lighting!J480</f>
        <v>74204.009999999995</v>
      </c>
      <c r="K480" s="11">
        <f>StdO_Customers_Residential!K480+StdO_Customers_Small_Commercial!K480+StdO_Customers_Lighting!K480</f>
        <v>61327.14</v>
      </c>
      <c r="L480" s="11">
        <f>StdO_Customers_Residential!L480+StdO_Customers_Small_Commercial!L480+StdO_Customers_Lighting!L480</f>
        <v>46639.58</v>
      </c>
      <c r="M480" s="11">
        <f>StdO_Customers_Residential!M480+StdO_Customers_Small_Commercial!M480+StdO_Customers_Lighting!M480</f>
        <v>30701.48</v>
      </c>
      <c r="N480" s="11">
        <f>StdO_Customers_Residential!N480+StdO_Customers_Small_Commercial!N480+StdO_Customers_Lighting!N480</f>
        <v>17424.900000000001</v>
      </c>
      <c r="O480" s="11">
        <f>StdO_Customers_Residential!O480+StdO_Customers_Small_Commercial!O480+StdO_Customers_Lighting!O480</f>
        <v>11110.739999999998</v>
      </c>
      <c r="P480" s="11">
        <f>StdO_Customers_Residential!P480+StdO_Customers_Small_Commercial!P480+StdO_Customers_Lighting!P480</f>
        <v>8385.02</v>
      </c>
      <c r="Q480" s="11">
        <f>StdO_Customers_Residential!Q480+StdO_Customers_Small_Commercial!Q480+StdO_Customers_Lighting!Q480</f>
        <v>10783.57</v>
      </c>
      <c r="R480" s="11">
        <f>StdO_Customers_Residential!R480+StdO_Customers_Small_Commercial!R480+StdO_Customers_Lighting!R480</f>
        <v>23494.06</v>
      </c>
      <c r="S480" s="11">
        <f>StdO_Customers_Residential!S480+StdO_Customers_Small_Commercial!S480+StdO_Customers_Lighting!S480</f>
        <v>45774.23000000001</v>
      </c>
      <c r="T480" s="11">
        <f>StdO_Customers_Residential!T480+StdO_Customers_Small_Commercial!T480+StdO_Customers_Lighting!T480</f>
        <v>69577.78</v>
      </c>
      <c r="U480" s="11">
        <f>StdO_Customers_Residential!U480+StdO_Customers_Small_Commercial!U480+StdO_Customers_Lighting!U480</f>
        <v>78796.61</v>
      </c>
      <c r="V480" s="11">
        <f>StdO_Customers_Residential!V480+StdO_Customers_Small_Commercial!V480+StdO_Customers_Lighting!V480</f>
        <v>85592.9</v>
      </c>
      <c r="W480" s="11">
        <f>StdO_Customers_Residential!W480+StdO_Customers_Small_Commercial!W480+StdO_Customers_Lighting!W480</f>
        <v>82410.490000000005</v>
      </c>
      <c r="X480" s="11">
        <f>StdO_Customers_Residential!X480+StdO_Customers_Small_Commercial!X480+StdO_Customers_Lighting!X480</f>
        <v>69640.56</v>
      </c>
      <c r="Y480" s="11">
        <f>StdO_Customers_Residential!Y480+StdO_Customers_Small_Commercial!Y480+StdO_Customers_Lighting!Y480</f>
        <v>61629.38</v>
      </c>
      <c r="Z480" s="11">
        <f>StdO_Customers_Residential!Z480+StdO_Customers_Small_Commercial!Z480+StdO_Customers_Lighting!Z480</f>
        <v>0</v>
      </c>
      <c r="AA480" s="2">
        <f>IFERROR(INDEX('Holiday Schedule'!$D$3:$D$24,MATCH(Total_StdO_Customers!A480,'Holiday Schedule'!$C$3:$C$24,0)),0)</f>
        <v>0</v>
      </c>
      <c r="AB480" s="2">
        <f t="shared" si="56"/>
        <v>6</v>
      </c>
      <c r="AC480" s="2">
        <f t="shared" si="57"/>
        <v>792413.77</v>
      </c>
      <c r="AD480" s="5">
        <f t="shared" si="58"/>
        <v>478437.24999999977</v>
      </c>
      <c r="AE480" s="5">
        <f t="shared" si="59"/>
        <v>1270851.0199999998</v>
      </c>
      <c r="AG480" s="2">
        <f t="shared" si="60"/>
        <v>4</v>
      </c>
      <c r="AH480" s="2">
        <f t="shared" si="61"/>
        <v>2026</v>
      </c>
      <c r="AJ480" s="5">
        <f t="shared" si="62"/>
        <v>85592.9</v>
      </c>
      <c r="AK480" s="2">
        <f t="shared" si="63"/>
        <v>21</v>
      </c>
    </row>
    <row r="481" spans="1:37">
      <c r="A481" s="4">
        <v>46130</v>
      </c>
      <c r="B481" s="11">
        <f>StdO_Customers_Residential!B481+StdO_Customers_Small_Commercial!B481+StdO_Customers_Lighting!B481</f>
        <v>56289.07</v>
      </c>
      <c r="C481" s="11">
        <f>StdO_Customers_Residential!C481+StdO_Customers_Small_Commercial!C481+StdO_Customers_Lighting!C481</f>
        <v>52598.7</v>
      </c>
      <c r="D481" s="11">
        <f>StdO_Customers_Residential!D481+StdO_Customers_Small_Commercial!D481+StdO_Customers_Lighting!D481</f>
        <v>52135.279999999992</v>
      </c>
      <c r="E481" s="11">
        <f>StdO_Customers_Residential!E481+StdO_Customers_Small_Commercial!E481+StdO_Customers_Lighting!E481</f>
        <v>51863.86</v>
      </c>
      <c r="F481" s="11">
        <f>StdO_Customers_Residential!F481+StdO_Customers_Small_Commercial!F481+StdO_Customers_Lighting!F481</f>
        <v>54076.55</v>
      </c>
      <c r="G481" s="11">
        <f>StdO_Customers_Residential!G481+StdO_Customers_Small_Commercial!G481+StdO_Customers_Lighting!G481</f>
        <v>55448.560000000005</v>
      </c>
      <c r="H481" s="11">
        <f>StdO_Customers_Residential!H481+StdO_Customers_Small_Commercial!H481+StdO_Customers_Lighting!H481</f>
        <v>58089.63</v>
      </c>
      <c r="I481" s="11">
        <f>StdO_Customers_Residential!I481+StdO_Customers_Small_Commercial!I481+StdO_Customers_Lighting!I481</f>
        <v>55416.53</v>
      </c>
      <c r="J481" s="11">
        <f>StdO_Customers_Residential!J481+StdO_Customers_Small_Commercial!J481+StdO_Customers_Lighting!J481</f>
        <v>38567.1</v>
      </c>
      <c r="K481" s="11">
        <f>StdO_Customers_Residential!K481+StdO_Customers_Small_Commercial!K481+StdO_Customers_Lighting!K481</f>
        <v>19601.560000000005</v>
      </c>
      <c r="L481" s="11">
        <f>StdO_Customers_Residential!L481+StdO_Customers_Small_Commercial!L481+StdO_Customers_Lighting!L481</f>
        <v>12350.78</v>
      </c>
      <c r="M481" s="11">
        <f>StdO_Customers_Residential!M481+StdO_Customers_Small_Commercial!M481+StdO_Customers_Lighting!M481</f>
        <v>7777.82</v>
      </c>
      <c r="N481" s="11">
        <f>StdO_Customers_Residential!N481+StdO_Customers_Small_Commercial!N481+StdO_Customers_Lighting!N481</f>
        <v>5365.43</v>
      </c>
      <c r="O481" s="11">
        <f>StdO_Customers_Residential!O481+StdO_Customers_Small_Commercial!O481+StdO_Customers_Lighting!O481</f>
        <v>4302.58</v>
      </c>
      <c r="P481" s="11">
        <f>StdO_Customers_Residential!P481+StdO_Customers_Small_Commercial!P481+StdO_Customers_Lighting!P481</f>
        <v>4482.88</v>
      </c>
      <c r="Q481" s="11">
        <f>StdO_Customers_Residential!Q481+StdO_Customers_Small_Commercial!Q481+StdO_Customers_Lighting!Q481</f>
        <v>10531.69</v>
      </c>
      <c r="R481" s="11">
        <f>StdO_Customers_Residential!R481+StdO_Customers_Small_Commercial!R481+StdO_Customers_Lighting!R481</f>
        <v>28358.12</v>
      </c>
      <c r="S481" s="11">
        <f>StdO_Customers_Residential!S481+StdO_Customers_Small_Commercial!S481+StdO_Customers_Lighting!S481</f>
        <v>57966.29</v>
      </c>
      <c r="T481" s="11">
        <f>StdO_Customers_Residential!T481+StdO_Customers_Small_Commercial!T481+StdO_Customers_Lighting!T481</f>
        <v>76018.789999999994</v>
      </c>
      <c r="U481" s="11">
        <f>StdO_Customers_Residential!U481+StdO_Customers_Small_Commercial!U481+StdO_Customers_Lighting!U481</f>
        <v>84215.14</v>
      </c>
      <c r="V481" s="11">
        <f>StdO_Customers_Residential!V481+StdO_Customers_Small_Commercial!V481+StdO_Customers_Lighting!V481</f>
        <v>84942.51</v>
      </c>
      <c r="W481" s="11">
        <f>StdO_Customers_Residential!W481+StdO_Customers_Small_Commercial!W481+StdO_Customers_Lighting!W481</f>
        <v>79140.680000000008</v>
      </c>
      <c r="X481" s="11">
        <f>StdO_Customers_Residential!X481+StdO_Customers_Small_Commercial!X481+StdO_Customers_Lighting!X481</f>
        <v>69963.240000000005</v>
      </c>
      <c r="Y481" s="11">
        <f>StdO_Customers_Residential!Y481+StdO_Customers_Small_Commercial!Y481+StdO_Customers_Lighting!Y481</f>
        <v>61732.1</v>
      </c>
      <c r="Z481" s="11">
        <f>StdO_Customers_Residential!Z481+StdO_Customers_Small_Commercial!Z481+StdO_Customers_Lighting!Z481</f>
        <v>0</v>
      </c>
      <c r="AA481" s="2">
        <f>IFERROR(INDEX('Holiday Schedule'!$D$3:$D$24,MATCH(Total_StdO_Customers!A481,'Holiday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1081234.8900000001</v>
      </c>
      <c r="AE481" s="5">
        <f t="shared" si="59"/>
        <v>1081234.8900000001</v>
      </c>
      <c r="AG481" s="2">
        <f t="shared" si="60"/>
        <v>4</v>
      </c>
      <c r="AH481" s="2">
        <f t="shared" si="61"/>
        <v>2026</v>
      </c>
      <c r="AJ481" s="5">
        <f t="shared" si="62"/>
        <v>84942.51</v>
      </c>
      <c r="AK481" s="2">
        <f t="shared" si="63"/>
        <v>21</v>
      </c>
    </row>
    <row r="482" spans="1:37">
      <c r="A482" s="4">
        <v>46131</v>
      </c>
      <c r="B482" s="11">
        <f>StdO_Customers_Residential!B482+StdO_Customers_Small_Commercial!B482+StdO_Customers_Lighting!B482</f>
        <v>56493.82</v>
      </c>
      <c r="C482" s="11">
        <f>StdO_Customers_Residential!C482+StdO_Customers_Small_Commercial!C482+StdO_Customers_Lighting!C482</f>
        <v>53290.75</v>
      </c>
      <c r="D482" s="11">
        <f>StdO_Customers_Residential!D482+StdO_Customers_Small_Commercial!D482+StdO_Customers_Lighting!D482</f>
        <v>51916.17</v>
      </c>
      <c r="E482" s="11">
        <f>StdO_Customers_Residential!E482+StdO_Customers_Small_Commercial!E482+StdO_Customers_Lighting!E482</f>
        <v>53197.81</v>
      </c>
      <c r="F482" s="11">
        <f>StdO_Customers_Residential!F482+StdO_Customers_Small_Commercial!F482+StdO_Customers_Lighting!F482</f>
        <v>53280.63</v>
      </c>
      <c r="G482" s="11">
        <f>StdO_Customers_Residential!G482+StdO_Customers_Small_Commercial!G482+StdO_Customers_Lighting!G482</f>
        <v>54454.09</v>
      </c>
      <c r="H482" s="11">
        <f>StdO_Customers_Residential!H482+StdO_Customers_Small_Commercial!H482+StdO_Customers_Lighting!H482</f>
        <v>59577.62</v>
      </c>
      <c r="I482" s="11">
        <f>StdO_Customers_Residential!I482+StdO_Customers_Small_Commercial!I482+StdO_Customers_Lighting!I482</f>
        <v>64734.86</v>
      </c>
      <c r="J482" s="11">
        <f>StdO_Customers_Residential!J482+StdO_Customers_Small_Commercial!J482+StdO_Customers_Lighting!J482</f>
        <v>73231.850000000006</v>
      </c>
      <c r="K482" s="11">
        <f>StdO_Customers_Residential!K482+StdO_Customers_Small_Commercial!K482+StdO_Customers_Lighting!K482</f>
        <v>77231.89</v>
      </c>
      <c r="L482" s="11">
        <f>StdO_Customers_Residential!L482+StdO_Customers_Small_Commercial!L482+StdO_Customers_Lighting!L482</f>
        <v>80998.63</v>
      </c>
      <c r="M482" s="11">
        <f>StdO_Customers_Residential!M482+StdO_Customers_Small_Commercial!M482+StdO_Customers_Lighting!M482</f>
        <v>81120.42</v>
      </c>
      <c r="N482" s="11">
        <f>StdO_Customers_Residential!N482+StdO_Customers_Small_Commercial!N482+StdO_Customers_Lighting!N482</f>
        <v>78542.710000000006</v>
      </c>
      <c r="O482" s="11">
        <f>StdO_Customers_Residential!O482+StdO_Customers_Small_Commercial!O482+StdO_Customers_Lighting!O482</f>
        <v>77620.5</v>
      </c>
      <c r="P482" s="11">
        <f>StdO_Customers_Residential!P482+StdO_Customers_Small_Commercial!P482+StdO_Customers_Lighting!P482</f>
        <v>77125.139999999985</v>
      </c>
      <c r="Q482" s="11">
        <f>StdO_Customers_Residential!Q482+StdO_Customers_Small_Commercial!Q482+StdO_Customers_Lighting!Q482</f>
        <v>77743.149999999994</v>
      </c>
      <c r="R482" s="11">
        <f>StdO_Customers_Residential!R482+StdO_Customers_Small_Commercial!R482+StdO_Customers_Lighting!R482</f>
        <v>81921.169999999984</v>
      </c>
      <c r="S482" s="11">
        <f>StdO_Customers_Residential!S482+StdO_Customers_Small_Commercial!S482+StdO_Customers_Lighting!S482</f>
        <v>89496.73</v>
      </c>
      <c r="T482" s="11">
        <f>StdO_Customers_Residential!T482+StdO_Customers_Small_Commercial!T482+StdO_Customers_Lighting!T482</f>
        <v>95909.22</v>
      </c>
      <c r="U482" s="11">
        <f>StdO_Customers_Residential!U482+StdO_Customers_Small_Commercial!U482+StdO_Customers_Lighting!U482</f>
        <v>97221.67</v>
      </c>
      <c r="V482" s="11">
        <f>StdO_Customers_Residential!V482+StdO_Customers_Small_Commercial!V482+StdO_Customers_Lighting!V482</f>
        <v>96732.99</v>
      </c>
      <c r="W482" s="11">
        <f>StdO_Customers_Residential!W482+StdO_Customers_Small_Commercial!W482+StdO_Customers_Lighting!W482</f>
        <v>89032.38</v>
      </c>
      <c r="X482" s="11">
        <f>StdO_Customers_Residential!X482+StdO_Customers_Small_Commercial!X482+StdO_Customers_Lighting!X482</f>
        <v>79029.600000000006</v>
      </c>
      <c r="Y482" s="11">
        <f>StdO_Customers_Residential!Y482+StdO_Customers_Small_Commercial!Y482+StdO_Customers_Lighting!Y482</f>
        <v>70708.259999999995</v>
      </c>
      <c r="Z482" s="11">
        <f>StdO_Customers_Residential!Z482+StdO_Customers_Small_Commercial!Z482+StdO_Customers_Lighting!Z482</f>
        <v>0</v>
      </c>
      <c r="AA482" s="2">
        <f>IFERROR(INDEX('Holiday Schedule'!$D$3:$D$24,MATCH(Total_StdO_Customers!A482,'Holiday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1770612.0599999998</v>
      </c>
      <c r="AE482" s="5">
        <f t="shared" si="59"/>
        <v>1770612.0599999998</v>
      </c>
      <c r="AG482" s="2">
        <f t="shared" si="60"/>
        <v>4</v>
      </c>
      <c r="AH482" s="2">
        <f t="shared" si="61"/>
        <v>2026</v>
      </c>
      <c r="AJ482" s="5">
        <f t="shared" si="62"/>
        <v>97221.67</v>
      </c>
      <c r="AK482" s="2">
        <f t="shared" si="63"/>
        <v>20</v>
      </c>
    </row>
    <row r="483" spans="1:37">
      <c r="A483" s="4">
        <v>46132</v>
      </c>
      <c r="B483" s="11">
        <f>StdO_Customers_Residential!B483+StdO_Customers_Small_Commercial!B483+StdO_Customers_Lighting!B483</f>
        <v>65406.32</v>
      </c>
      <c r="C483" s="11">
        <f>StdO_Customers_Residential!C483+StdO_Customers_Small_Commercial!C483+StdO_Customers_Lighting!C483</f>
        <v>62189.19</v>
      </c>
      <c r="D483" s="11">
        <f>StdO_Customers_Residential!D483+StdO_Customers_Small_Commercial!D483+StdO_Customers_Lighting!D483</f>
        <v>62255.01</v>
      </c>
      <c r="E483" s="11">
        <f>StdO_Customers_Residential!E483+StdO_Customers_Small_Commercial!E483+StdO_Customers_Lighting!E483</f>
        <v>62892.54</v>
      </c>
      <c r="F483" s="11">
        <f>StdO_Customers_Residential!F483+StdO_Customers_Small_Commercial!F483+StdO_Customers_Lighting!F483</f>
        <v>65875.520000000004</v>
      </c>
      <c r="G483" s="11">
        <f>StdO_Customers_Residential!G483+StdO_Customers_Small_Commercial!G483+StdO_Customers_Lighting!G483</f>
        <v>71032.75</v>
      </c>
      <c r="H483" s="11">
        <f>StdO_Customers_Residential!H483+StdO_Customers_Small_Commercial!H483+StdO_Customers_Lighting!H483</f>
        <v>75295.47</v>
      </c>
      <c r="I483" s="11">
        <f>StdO_Customers_Residential!I483+StdO_Customers_Small_Commercial!I483+StdO_Customers_Lighting!I483</f>
        <v>62517.62</v>
      </c>
      <c r="J483" s="11">
        <f>StdO_Customers_Residential!J483+StdO_Customers_Small_Commercial!J483+StdO_Customers_Lighting!J483</f>
        <v>43404.35</v>
      </c>
      <c r="K483" s="11">
        <f>StdO_Customers_Residential!K483+StdO_Customers_Small_Commercial!K483+StdO_Customers_Lighting!K483</f>
        <v>47133.84</v>
      </c>
      <c r="L483" s="11">
        <f>StdO_Customers_Residential!L483+StdO_Customers_Small_Commercial!L483+StdO_Customers_Lighting!L483</f>
        <v>52991.99</v>
      </c>
      <c r="M483" s="11">
        <f>StdO_Customers_Residential!M483+StdO_Customers_Small_Commercial!M483+StdO_Customers_Lighting!M483</f>
        <v>51186.7</v>
      </c>
      <c r="N483" s="11">
        <f>StdO_Customers_Residential!N483+StdO_Customers_Small_Commercial!N483+StdO_Customers_Lighting!N483</f>
        <v>41315.629999999997</v>
      </c>
      <c r="O483" s="11">
        <f>StdO_Customers_Residential!O483+StdO_Customers_Small_Commercial!O483+StdO_Customers_Lighting!O483</f>
        <v>38531.06</v>
      </c>
      <c r="P483" s="11">
        <f>StdO_Customers_Residential!P483+StdO_Customers_Small_Commercial!P483+StdO_Customers_Lighting!P483</f>
        <v>40670.050000000003</v>
      </c>
      <c r="Q483" s="11">
        <f>StdO_Customers_Residential!Q483+StdO_Customers_Small_Commercial!Q483+StdO_Customers_Lighting!Q483</f>
        <v>46251.349999999991</v>
      </c>
      <c r="R483" s="11">
        <f>StdO_Customers_Residential!R483+StdO_Customers_Small_Commercial!R483+StdO_Customers_Lighting!R483</f>
        <v>53326.62</v>
      </c>
      <c r="S483" s="11">
        <f>StdO_Customers_Residential!S483+StdO_Customers_Small_Commercial!S483+StdO_Customers_Lighting!S483</f>
        <v>66560.13</v>
      </c>
      <c r="T483" s="11">
        <f>StdO_Customers_Residential!T483+StdO_Customers_Small_Commercial!T483+StdO_Customers_Lighting!T483</f>
        <v>87372.53</v>
      </c>
      <c r="U483" s="11">
        <f>StdO_Customers_Residential!U483+StdO_Customers_Small_Commercial!U483+StdO_Customers_Lighting!U483</f>
        <v>97213.03</v>
      </c>
      <c r="V483" s="11">
        <f>StdO_Customers_Residential!V483+StdO_Customers_Small_Commercial!V483+StdO_Customers_Lighting!V483</f>
        <v>100225.86</v>
      </c>
      <c r="W483" s="11">
        <f>StdO_Customers_Residential!W483+StdO_Customers_Small_Commercial!W483+StdO_Customers_Lighting!W483</f>
        <v>93900.79</v>
      </c>
      <c r="X483" s="11">
        <f>StdO_Customers_Residential!X483+StdO_Customers_Small_Commercial!X483+StdO_Customers_Lighting!X483</f>
        <v>84984.12</v>
      </c>
      <c r="Y483" s="11">
        <f>StdO_Customers_Residential!Y483+StdO_Customers_Small_Commercial!Y483+StdO_Customers_Lighting!Y483</f>
        <v>77238.259999999995</v>
      </c>
      <c r="Z483" s="11">
        <f>StdO_Customers_Residential!Z483+StdO_Customers_Small_Commercial!Z483+StdO_Customers_Lighting!Z483</f>
        <v>0</v>
      </c>
      <c r="AA483" s="2">
        <f>IFERROR(INDEX('Holiday Schedule'!$D$3:$D$24,MATCH(Total_StdO_Customers!A483,'Holiday Schedule'!$C$3:$C$24,0)),0)</f>
        <v>0</v>
      </c>
      <c r="AB483" s="2">
        <f t="shared" si="56"/>
        <v>2</v>
      </c>
      <c r="AC483" s="2">
        <f t="shared" si="57"/>
        <v>1007585.67</v>
      </c>
      <c r="AD483" s="5">
        <f t="shared" si="58"/>
        <v>542185.06000000017</v>
      </c>
      <c r="AE483" s="5">
        <f t="shared" si="59"/>
        <v>1549770.7300000002</v>
      </c>
      <c r="AG483" s="2">
        <f t="shared" si="60"/>
        <v>4</v>
      </c>
      <c r="AH483" s="2">
        <f t="shared" si="61"/>
        <v>2026</v>
      </c>
      <c r="AJ483" s="5">
        <f t="shared" si="62"/>
        <v>100225.86</v>
      </c>
      <c r="AK483" s="2">
        <f t="shared" si="63"/>
        <v>21</v>
      </c>
    </row>
    <row r="484" spans="1:37">
      <c r="A484" s="4">
        <v>46133</v>
      </c>
      <c r="B484" s="11">
        <f>StdO_Customers_Residential!B484+StdO_Customers_Small_Commercial!B484+StdO_Customers_Lighting!B484</f>
        <v>71805.17</v>
      </c>
      <c r="C484" s="11">
        <f>StdO_Customers_Residential!C484+StdO_Customers_Small_Commercial!C484+StdO_Customers_Lighting!C484</f>
        <v>69002.3</v>
      </c>
      <c r="D484" s="11">
        <f>StdO_Customers_Residential!D484+StdO_Customers_Small_Commercial!D484+StdO_Customers_Lighting!D484</f>
        <v>67493.710000000006</v>
      </c>
      <c r="E484" s="11">
        <f>StdO_Customers_Residential!E484+StdO_Customers_Small_Commercial!E484+StdO_Customers_Lighting!E484</f>
        <v>68058.820000000007</v>
      </c>
      <c r="F484" s="11">
        <f>StdO_Customers_Residential!F484+StdO_Customers_Small_Commercial!F484+StdO_Customers_Lighting!F484</f>
        <v>71273.049999999988</v>
      </c>
      <c r="G484" s="11">
        <f>StdO_Customers_Residential!G484+StdO_Customers_Small_Commercial!G484+StdO_Customers_Lighting!G484</f>
        <v>76130.42</v>
      </c>
      <c r="H484" s="11">
        <f>StdO_Customers_Residential!H484+StdO_Customers_Small_Commercial!H484+StdO_Customers_Lighting!H484</f>
        <v>77191.53</v>
      </c>
      <c r="I484" s="11">
        <f>StdO_Customers_Residential!I484+StdO_Customers_Small_Commercial!I484+StdO_Customers_Lighting!I484</f>
        <v>68983.539999999994</v>
      </c>
      <c r="J484" s="11">
        <f>StdO_Customers_Residential!J484+StdO_Customers_Small_Commercial!J484+StdO_Customers_Lighting!J484</f>
        <v>44453.060000000005</v>
      </c>
      <c r="K484" s="11">
        <f>StdO_Customers_Residential!K484+StdO_Customers_Small_Commercial!K484+StdO_Customers_Lighting!K484</f>
        <v>31762.5</v>
      </c>
      <c r="L484" s="11">
        <f>StdO_Customers_Residential!L484+StdO_Customers_Small_Commercial!L484+StdO_Customers_Lighting!L484</f>
        <v>32268.15</v>
      </c>
      <c r="M484" s="11">
        <f>StdO_Customers_Residential!M484+StdO_Customers_Small_Commercial!M484+StdO_Customers_Lighting!M484</f>
        <v>34829.47</v>
      </c>
      <c r="N484" s="11">
        <f>StdO_Customers_Residential!N484+StdO_Customers_Small_Commercial!N484+StdO_Customers_Lighting!N484</f>
        <v>30190.700000000004</v>
      </c>
      <c r="O484" s="11">
        <f>StdO_Customers_Residential!O484+StdO_Customers_Small_Commercial!O484+StdO_Customers_Lighting!O484</f>
        <v>26581.37</v>
      </c>
      <c r="P484" s="11">
        <f>StdO_Customers_Residential!P484+StdO_Customers_Small_Commercial!P484+StdO_Customers_Lighting!P484</f>
        <v>27879.82</v>
      </c>
      <c r="Q484" s="11">
        <f>StdO_Customers_Residential!Q484+StdO_Customers_Small_Commercial!Q484+StdO_Customers_Lighting!Q484</f>
        <v>25782.2</v>
      </c>
      <c r="R484" s="11">
        <f>StdO_Customers_Residential!R484+StdO_Customers_Small_Commercial!R484+StdO_Customers_Lighting!R484</f>
        <v>35115.97</v>
      </c>
      <c r="S484" s="11">
        <f>StdO_Customers_Residential!S484+StdO_Customers_Small_Commercial!S484+StdO_Customers_Lighting!S484</f>
        <v>56386.05</v>
      </c>
      <c r="T484" s="11">
        <f>StdO_Customers_Residential!T484+StdO_Customers_Small_Commercial!T484+StdO_Customers_Lighting!T484</f>
        <v>81542.98</v>
      </c>
      <c r="U484" s="11">
        <f>StdO_Customers_Residential!U484+StdO_Customers_Small_Commercial!U484+StdO_Customers_Lighting!U484</f>
        <v>94853.31</v>
      </c>
      <c r="V484" s="11">
        <f>StdO_Customers_Residential!V484+StdO_Customers_Small_Commercial!V484+StdO_Customers_Lighting!V484</f>
        <v>99532.13</v>
      </c>
      <c r="W484" s="11">
        <f>StdO_Customers_Residential!W484+StdO_Customers_Small_Commercial!W484+StdO_Customers_Lighting!W484</f>
        <v>93881.54</v>
      </c>
      <c r="X484" s="11">
        <f>StdO_Customers_Residential!X484+StdO_Customers_Small_Commercial!X484+StdO_Customers_Lighting!X484</f>
        <v>84773.37</v>
      </c>
      <c r="Y484" s="11">
        <f>StdO_Customers_Residential!Y484+StdO_Customers_Small_Commercial!Y484+StdO_Customers_Lighting!Y484</f>
        <v>76202.509999999995</v>
      </c>
      <c r="Z484" s="11">
        <f>StdO_Customers_Residential!Z484+StdO_Customers_Small_Commercial!Z484+StdO_Customers_Lighting!Z484</f>
        <v>0</v>
      </c>
      <c r="AA484" s="2">
        <f>IFERROR(INDEX('Holiday Schedule'!$D$3:$D$24,MATCH(Total_StdO_Customers!A484,'Holiday Schedule'!$C$3:$C$24,0)),0)</f>
        <v>0</v>
      </c>
      <c r="AB484" s="2">
        <f t="shared" si="56"/>
        <v>3</v>
      </c>
      <c r="AC484" s="2">
        <f t="shared" si="57"/>
        <v>868816.16</v>
      </c>
      <c r="AD484" s="5">
        <f t="shared" si="58"/>
        <v>577157.51000000013</v>
      </c>
      <c r="AE484" s="5">
        <f t="shared" si="59"/>
        <v>1445973.6700000002</v>
      </c>
      <c r="AG484" s="2">
        <f t="shared" si="60"/>
        <v>4</v>
      </c>
      <c r="AH484" s="2">
        <f t="shared" si="61"/>
        <v>2026</v>
      </c>
      <c r="AJ484" s="5">
        <f t="shared" si="62"/>
        <v>99532.13</v>
      </c>
      <c r="AK484" s="2">
        <f t="shared" si="63"/>
        <v>21</v>
      </c>
    </row>
    <row r="485" spans="1:37">
      <c r="A485" s="4">
        <v>46134</v>
      </c>
      <c r="B485" s="11">
        <f>StdO_Customers_Residential!B485+StdO_Customers_Small_Commercial!B485+StdO_Customers_Lighting!B485</f>
        <v>68007.55</v>
      </c>
      <c r="C485" s="11">
        <f>StdO_Customers_Residential!C485+StdO_Customers_Small_Commercial!C485+StdO_Customers_Lighting!C485</f>
        <v>70246.950000000012</v>
      </c>
      <c r="D485" s="11">
        <f>StdO_Customers_Residential!D485+StdO_Customers_Small_Commercial!D485+StdO_Customers_Lighting!D485</f>
        <v>67367.179999999993</v>
      </c>
      <c r="E485" s="11">
        <f>StdO_Customers_Residential!E485+StdO_Customers_Small_Commercial!E485+StdO_Customers_Lighting!E485</f>
        <v>66990.11</v>
      </c>
      <c r="F485" s="11">
        <f>StdO_Customers_Residential!F485+StdO_Customers_Small_Commercial!F485+StdO_Customers_Lighting!F485</f>
        <v>69773.88</v>
      </c>
      <c r="G485" s="11">
        <f>StdO_Customers_Residential!G485+StdO_Customers_Small_Commercial!G485+StdO_Customers_Lighting!G485</f>
        <v>74260.850000000006</v>
      </c>
      <c r="H485" s="11">
        <f>StdO_Customers_Residential!H485+StdO_Customers_Small_Commercial!H485+StdO_Customers_Lighting!H485</f>
        <v>78194.350000000006</v>
      </c>
      <c r="I485" s="11">
        <f>StdO_Customers_Residential!I485+StdO_Customers_Small_Commercial!I485+StdO_Customers_Lighting!I485</f>
        <v>73475.789999999994</v>
      </c>
      <c r="J485" s="11">
        <f>StdO_Customers_Residential!J485+StdO_Customers_Small_Commercial!J485+StdO_Customers_Lighting!J485</f>
        <v>65116.49</v>
      </c>
      <c r="K485" s="11">
        <f>StdO_Customers_Residential!K485+StdO_Customers_Small_Commercial!K485+StdO_Customers_Lighting!K485</f>
        <v>63446.27</v>
      </c>
      <c r="L485" s="11">
        <f>StdO_Customers_Residential!L485+StdO_Customers_Small_Commercial!L485+StdO_Customers_Lighting!L485</f>
        <v>66682.02</v>
      </c>
      <c r="M485" s="11">
        <f>StdO_Customers_Residential!M485+StdO_Customers_Small_Commercial!M485+StdO_Customers_Lighting!M485</f>
        <v>54321.49</v>
      </c>
      <c r="N485" s="11">
        <f>StdO_Customers_Residential!N485+StdO_Customers_Small_Commercial!N485+StdO_Customers_Lighting!N485</f>
        <v>51195.89</v>
      </c>
      <c r="O485" s="11">
        <f>StdO_Customers_Residential!O485+StdO_Customers_Small_Commercial!O485+StdO_Customers_Lighting!O485</f>
        <v>60177.74</v>
      </c>
      <c r="P485" s="11">
        <f>StdO_Customers_Residential!P485+StdO_Customers_Small_Commercial!P485+StdO_Customers_Lighting!P485</f>
        <v>64607.58</v>
      </c>
      <c r="Q485" s="11">
        <f>StdO_Customers_Residential!Q485+StdO_Customers_Small_Commercial!Q485+StdO_Customers_Lighting!Q485</f>
        <v>69980.13</v>
      </c>
      <c r="R485" s="11">
        <f>StdO_Customers_Residential!R485+StdO_Customers_Small_Commercial!R485+StdO_Customers_Lighting!R485</f>
        <v>79492.800000000003</v>
      </c>
      <c r="S485" s="11">
        <f>StdO_Customers_Residential!S485+StdO_Customers_Small_Commercial!S485+StdO_Customers_Lighting!S485</f>
        <v>89658.01999999999</v>
      </c>
      <c r="T485" s="11">
        <f>StdO_Customers_Residential!T485+StdO_Customers_Small_Commercial!T485+StdO_Customers_Lighting!T485</f>
        <v>97658.35</v>
      </c>
      <c r="U485" s="11">
        <f>StdO_Customers_Residential!U485+StdO_Customers_Small_Commercial!U485+StdO_Customers_Lighting!U485</f>
        <v>100217.88</v>
      </c>
      <c r="V485" s="11">
        <f>StdO_Customers_Residential!V485+StdO_Customers_Small_Commercial!V485+StdO_Customers_Lighting!V485</f>
        <v>99545.51</v>
      </c>
      <c r="W485" s="11">
        <f>StdO_Customers_Residential!W485+StdO_Customers_Small_Commercial!W485+StdO_Customers_Lighting!W485</f>
        <v>91841.770000000019</v>
      </c>
      <c r="X485" s="11">
        <f>StdO_Customers_Residential!X485+StdO_Customers_Small_Commercial!X485+StdO_Customers_Lighting!X485</f>
        <v>80868.2</v>
      </c>
      <c r="Y485" s="11">
        <f>StdO_Customers_Residential!Y485+StdO_Customers_Small_Commercial!Y485+StdO_Customers_Lighting!Y485</f>
        <v>71615.960000000006</v>
      </c>
      <c r="Z485" s="11">
        <f>StdO_Customers_Residential!Z485+StdO_Customers_Small_Commercial!Z485+StdO_Customers_Lighting!Z485</f>
        <v>0</v>
      </c>
      <c r="AA485" s="2">
        <f>IFERROR(INDEX('Holiday Schedule'!$D$3:$D$24,MATCH(Total_StdO_Customers!A485,'Holiday Schedule'!$C$3:$C$24,0)),0)</f>
        <v>0</v>
      </c>
      <c r="AB485" s="2">
        <f t="shared" si="56"/>
        <v>4</v>
      </c>
      <c r="AC485" s="2">
        <f t="shared" si="57"/>
        <v>1208285.93</v>
      </c>
      <c r="AD485" s="5">
        <f t="shared" si="58"/>
        <v>566456.83000000031</v>
      </c>
      <c r="AE485" s="5">
        <f t="shared" si="59"/>
        <v>1774742.7600000002</v>
      </c>
      <c r="AG485" s="2">
        <f t="shared" si="60"/>
        <v>4</v>
      </c>
      <c r="AH485" s="2">
        <f t="shared" si="61"/>
        <v>2026</v>
      </c>
      <c r="AJ485" s="5">
        <f t="shared" si="62"/>
        <v>100217.88</v>
      </c>
      <c r="AK485" s="2">
        <f t="shared" si="63"/>
        <v>20</v>
      </c>
    </row>
    <row r="486" spans="1:37">
      <c r="A486" s="4">
        <v>46135</v>
      </c>
      <c r="B486" s="11">
        <f>StdO_Customers_Residential!B486+StdO_Customers_Small_Commercial!B486+StdO_Customers_Lighting!B486</f>
        <v>65342.270000000004</v>
      </c>
      <c r="C486" s="11">
        <f>StdO_Customers_Residential!C486+StdO_Customers_Small_Commercial!C486+StdO_Customers_Lighting!C486</f>
        <v>61689.41</v>
      </c>
      <c r="D486" s="11">
        <f>StdO_Customers_Residential!D486+StdO_Customers_Small_Commercial!D486+StdO_Customers_Lighting!D486</f>
        <v>60212.65</v>
      </c>
      <c r="E486" s="11">
        <f>StdO_Customers_Residential!E486+StdO_Customers_Small_Commercial!E486+StdO_Customers_Lighting!E486</f>
        <v>59845.59</v>
      </c>
      <c r="F486" s="11">
        <f>StdO_Customers_Residential!F486+StdO_Customers_Small_Commercial!F486+StdO_Customers_Lighting!F486</f>
        <v>61899.85</v>
      </c>
      <c r="G486" s="11">
        <f>StdO_Customers_Residential!G486+StdO_Customers_Small_Commercial!G486+StdO_Customers_Lighting!G486</f>
        <v>66160.28</v>
      </c>
      <c r="H486" s="11">
        <f>StdO_Customers_Residential!H486+StdO_Customers_Small_Commercial!H486+StdO_Customers_Lighting!H486</f>
        <v>73936.19</v>
      </c>
      <c r="I486" s="11">
        <f>StdO_Customers_Residential!I486+StdO_Customers_Small_Commercial!I486+StdO_Customers_Lighting!I486</f>
        <v>80767.12</v>
      </c>
      <c r="J486" s="11">
        <f>StdO_Customers_Residential!J486+StdO_Customers_Small_Commercial!J486+StdO_Customers_Lighting!J486</f>
        <v>83976.75</v>
      </c>
      <c r="K486" s="11">
        <f>StdO_Customers_Residential!K486+StdO_Customers_Small_Commercial!K486+StdO_Customers_Lighting!K486</f>
        <v>83135.33</v>
      </c>
      <c r="L486" s="11">
        <f>StdO_Customers_Residential!L486+StdO_Customers_Small_Commercial!L486+StdO_Customers_Lighting!L486</f>
        <v>80352.710000000006</v>
      </c>
      <c r="M486" s="11">
        <f>StdO_Customers_Residential!M486+StdO_Customers_Small_Commercial!M486+StdO_Customers_Lighting!M486</f>
        <v>67754.83</v>
      </c>
      <c r="N486" s="11">
        <f>StdO_Customers_Residential!N486+StdO_Customers_Small_Commercial!N486+StdO_Customers_Lighting!N486</f>
        <v>60439.11</v>
      </c>
      <c r="O486" s="11">
        <f>StdO_Customers_Residential!O486+StdO_Customers_Small_Commercial!O486+StdO_Customers_Lighting!O486</f>
        <v>58509.68</v>
      </c>
      <c r="P486" s="11">
        <f>StdO_Customers_Residential!P486+StdO_Customers_Small_Commercial!P486+StdO_Customers_Lighting!P486</f>
        <v>54593.94</v>
      </c>
      <c r="Q486" s="11">
        <f>StdO_Customers_Residential!Q486+StdO_Customers_Small_Commercial!Q486+StdO_Customers_Lighting!Q486</f>
        <v>60358.5</v>
      </c>
      <c r="R486" s="11">
        <f>StdO_Customers_Residential!R486+StdO_Customers_Small_Commercial!R486+StdO_Customers_Lighting!R486</f>
        <v>71126.95</v>
      </c>
      <c r="S486" s="11">
        <f>StdO_Customers_Residential!S486+StdO_Customers_Small_Commercial!S486+StdO_Customers_Lighting!S486</f>
        <v>81482.850000000006</v>
      </c>
      <c r="T486" s="11">
        <f>StdO_Customers_Residential!T486+StdO_Customers_Small_Commercial!T486+StdO_Customers_Lighting!T486</f>
        <v>90327.82</v>
      </c>
      <c r="U486" s="11">
        <f>StdO_Customers_Residential!U486+StdO_Customers_Small_Commercial!U486+StdO_Customers_Lighting!U486</f>
        <v>96999.4</v>
      </c>
      <c r="V486" s="11">
        <f>StdO_Customers_Residential!V486+StdO_Customers_Small_Commercial!V486+StdO_Customers_Lighting!V486</f>
        <v>98733.21</v>
      </c>
      <c r="W486" s="11">
        <f>StdO_Customers_Residential!W486+StdO_Customers_Small_Commercial!W486+StdO_Customers_Lighting!W486</f>
        <v>94198.5</v>
      </c>
      <c r="X486" s="11">
        <f>StdO_Customers_Residential!X486+StdO_Customers_Small_Commercial!X486+StdO_Customers_Lighting!X486</f>
        <v>80998.509999999995</v>
      </c>
      <c r="Y486" s="11">
        <f>StdO_Customers_Residential!Y486+StdO_Customers_Small_Commercial!Y486+StdO_Customers_Lighting!Y486</f>
        <v>73055.05</v>
      </c>
      <c r="Z486" s="11">
        <f>StdO_Customers_Residential!Z486+StdO_Customers_Small_Commercial!Z486+StdO_Customers_Lighting!Z486</f>
        <v>0</v>
      </c>
      <c r="AA486" s="2">
        <f>IFERROR(INDEX('Holiday Schedule'!$D$3:$D$24,MATCH(Total_StdO_Customers!A486,'Holiday Schedule'!$C$3:$C$24,0)),0)</f>
        <v>0</v>
      </c>
      <c r="AB486" s="2">
        <f t="shared" si="56"/>
        <v>5</v>
      </c>
      <c r="AC486" s="2">
        <f t="shared" si="57"/>
        <v>1243755.21</v>
      </c>
      <c r="AD486" s="5">
        <f t="shared" si="58"/>
        <v>522141.29000000004</v>
      </c>
      <c r="AE486" s="5">
        <f t="shared" si="59"/>
        <v>1765896.5</v>
      </c>
      <c r="AG486" s="2">
        <f t="shared" si="60"/>
        <v>4</v>
      </c>
      <c r="AH486" s="2">
        <f t="shared" si="61"/>
        <v>2026</v>
      </c>
      <c r="AJ486" s="5">
        <f t="shared" si="62"/>
        <v>98733.21</v>
      </c>
      <c r="AK486" s="2">
        <f t="shared" si="63"/>
        <v>21</v>
      </c>
    </row>
    <row r="487" spans="1:37">
      <c r="A487" s="4">
        <v>46136</v>
      </c>
      <c r="B487" s="11">
        <f>StdO_Customers_Residential!B487+StdO_Customers_Small_Commercial!B487+StdO_Customers_Lighting!B487</f>
        <v>67029.429999999993</v>
      </c>
      <c r="C487" s="11">
        <f>StdO_Customers_Residential!C487+StdO_Customers_Small_Commercial!C487+StdO_Customers_Lighting!C487</f>
        <v>64859.33</v>
      </c>
      <c r="D487" s="11">
        <f>StdO_Customers_Residential!D487+StdO_Customers_Small_Commercial!D487+StdO_Customers_Lighting!D487</f>
        <v>63478.41</v>
      </c>
      <c r="E487" s="11">
        <f>StdO_Customers_Residential!E487+StdO_Customers_Small_Commercial!E487+StdO_Customers_Lighting!E487</f>
        <v>63354.95</v>
      </c>
      <c r="F487" s="11">
        <f>StdO_Customers_Residential!F487+StdO_Customers_Small_Commercial!F487+StdO_Customers_Lighting!F487</f>
        <v>68373.47</v>
      </c>
      <c r="G487" s="11">
        <f>StdO_Customers_Residential!G487+StdO_Customers_Small_Commercial!G487+StdO_Customers_Lighting!G487</f>
        <v>71971.08</v>
      </c>
      <c r="H487" s="11">
        <f>StdO_Customers_Residential!H487+StdO_Customers_Small_Commercial!H487+StdO_Customers_Lighting!H487</f>
        <v>75302.539999999994</v>
      </c>
      <c r="I487" s="11">
        <f>StdO_Customers_Residential!I487+StdO_Customers_Small_Commercial!I487+StdO_Customers_Lighting!I487</f>
        <v>67207.88</v>
      </c>
      <c r="J487" s="11">
        <f>StdO_Customers_Residential!J487+StdO_Customers_Small_Commercial!J487+StdO_Customers_Lighting!J487</f>
        <v>43562.71</v>
      </c>
      <c r="K487" s="11">
        <f>StdO_Customers_Residential!K487+StdO_Customers_Small_Commercial!K487+StdO_Customers_Lighting!K487</f>
        <v>42392.33</v>
      </c>
      <c r="L487" s="11">
        <f>StdO_Customers_Residential!L487+StdO_Customers_Small_Commercial!L487+StdO_Customers_Lighting!L487</f>
        <v>46098.11</v>
      </c>
      <c r="M487" s="11">
        <f>StdO_Customers_Residential!M487+StdO_Customers_Small_Commercial!M487+StdO_Customers_Lighting!M487</f>
        <v>48197.630000000005</v>
      </c>
      <c r="N487" s="11">
        <f>StdO_Customers_Residential!N487+StdO_Customers_Small_Commercial!N487+StdO_Customers_Lighting!N487</f>
        <v>42928.34</v>
      </c>
      <c r="O487" s="11">
        <f>StdO_Customers_Residential!O487+StdO_Customers_Small_Commercial!O487+StdO_Customers_Lighting!O487</f>
        <v>42955.65</v>
      </c>
      <c r="P487" s="11">
        <f>StdO_Customers_Residential!P487+StdO_Customers_Small_Commercial!P487+StdO_Customers_Lighting!P487</f>
        <v>48221.36</v>
      </c>
      <c r="Q487" s="11">
        <f>StdO_Customers_Residential!Q487+StdO_Customers_Small_Commercial!Q487+StdO_Customers_Lighting!Q487</f>
        <v>56903.43</v>
      </c>
      <c r="R487" s="11">
        <f>StdO_Customers_Residential!R487+StdO_Customers_Small_Commercial!R487+StdO_Customers_Lighting!R487</f>
        <v>59644.94</v>
      </c>
      <c r="S487" s="11">
        <f>StdO_Customers_Residential!S487+StdO_Customers_Small_Commercial!S487+StdO_Customers_Lighting!S487</f>
        <v>70573.34</v>
      </c>
      <c r="T487" s="11">
        <f>StdO_Customers_Residential!T487+StdO_Customers_Small_Commercial!T487+StdO_Customers_Lighting!T487</f>
        <v>87170.19</v>
      </c>
      <c r="U487" s="11">
        <f>StdO_Customers_Residential!U487+StdO_Customers_Small_Commercial!U487+StdO_Customers_Lighting!U487</f>
        <v>93935.610000000015</v>
      </c>
      <c r="V487" s="11">
        <f>StdO_Customers_Residential!V487+StdO_Customers_Small_Commercial!V487+StdO_Customers_Lighting!V487</f>
        <v>96788.68</v>
      </c>
      <c r="W487" s="11">
        <f>StdO_Customers_Residential!W487+StdO_Customers_Small_Commercial!W487+StdO_Customers_Lighting!W487</f>
        <v>91545.780000000013</v>
      </c>
      <c r="X487" s="11">
        <f>StdO_Customers_Residential!X487+StdO_Customers_Small_Commercial!X487+StdO_Customers_Lighting!X487</f>
        <v>83061.78</v>
      </c>
      <c r="Y487" s="11">
        <f>StdO_Customers_Residential!Y487+StdO_Customers_Small_Commercial!Y487+StdO_Customers_Lighting!Y487</f>
        <v>75234.39</v>
      </c>
      <c r="Z487" s="11">
        <f>StdO_Customers_Residential!Z487+StdO_Customers_Small_Commercial!Z487+StdO_Customers_Lighting!Z487</f>
        <v>0</v>
      </c>
      <c r="AA487" s="2">
        <f>IFERROR(INDEX('Holiday Schedule'!$D$3:$D$24,MATCH(Total_StdO_Customers!A487,'Holiday Schedule'!$C$3:$C$24,0)),0)</f>
        <v>0</v>
      </c>
      <c r="AB487" s="2">
        <f t="shared" si="56"/>
        <v>6</v>
      </c>
      <c r="AC487" s="2">
        <f t="shared" si="57"/>
        <v>1021187.76</v>
      </c>
      <c r="AD487" s="5">
        <f t="shared" si="58"/>
        <v>549603.59999999986</v>
      </c>
      <c r="AE487" s="5">
        <f t="shared" si="59"/>
        <v>1570791.3599999999</v>
      </c>
      <c r="AG487" s="2">
        <f t="shared" si="60"/>
        <v>4</v>
      </c>
      <c r="AH487" s="2">
        <f t="shared" si="61"/>
        <v>2026</v>
      </c>
      <c r="AJ487" s="5">
        <f t="shared" si="62"/>
        <v>96788.68</v>
      </c>
      <c r="AK487" s="2">
        <f t="shared" si="63"/>
        <v>21</v>
      </c>
    </row>
    <row r="488" spans="1:37">
      <c r="A488" s="4">
        <v>46137</v>
      </c>
      <c r="B488" s="11">
        <f>StdO_Customers_Residential!B488+StdO_Customers_Small_Commercial!B488+StdO_Customers_Lighting!B488</f>
        <v>69994.86</v>
      </c>
      <c r="C488" s="11">
        <f>StdO_Customers_Residential!C488+StdO_Customers_Small_Commercial!C488+StdO_Customers_Lighting!C488</f>
        <v>65506.11</v>
      </c>
      <c r="D488" s="11">
        <f>StdO_Customers_Residential!D488+StdO_Customers_Small_Commercial!D488+StdO_Customers_Lighting!D488</f>
        <v>64634.85</v>
      </c>
      <c r="E488" s="11">
        <f>StdO_Customers_Residential!E488+StdO_Customers_Small_Commercial!E488+StdO_Customers_Lighting!E488</f>
        <v>64327.37</v>
      </c>
      <c r="F488" s="11">
        <f>StdO_Customers_Residential!F488+StdO_Customers_Small_Commercial!F488+StdO_Customers_Lighting!F488</f>
        <v>65618.37</v>
      </c>
      <c r="G488" s="11">
        <f>StdO_Customers_Residential!G488+StdO_Customers_Small_Commercial!G488+StdO_Customers_Lighting!G488</f>
        <v>66245.95</v>
      </c>
      <c r="H488" s="11">
        <f>StdO_Customers_Residential!H488+StdO_Customers_Small_Commercial!H488+StdO_Customers_Lighting!H488</f>
        <v>64211.83</v>
      </c>
      <c r="I488" s="11">
        <f>StdO_Customers_Residential!I488+StdO_Customers_Small_Commercial!I488+StdO_Customers_Lighting!I488</f>
        <v>48385.19</v>
      </c>
      <c r="J488" s="11">
        <f>StdO_Customers_Residential!J488+StdO_Customers_Small_Commercial!J488+StdO_Customers_Lighting!J488</f>
        <v>30523.35</v>
      </c>
      <c r="K488" s="11">
        <f>StdO_Customers_Residential!K488+StdO_Customers_Small_Commercial!K488+StdO_Customers_Lighting!K488</f>
        <v>19884.699999999997</v>
      </c>
      <c r="L488" s="11">
        <f>StdO_Customers_Residential!L488+StdO_Customers_Small_Commercial!L488+StdO_Customers_Lighting!L488</f>
        <v>30473.72</v>
      </c>
      <c r="M488" s="11">
        <f>StdO_Customers_Residential!M488+StdO_Customers_Small_Commercial!M488+StdO_Customers_Lighting!M488</f>
        <v>25876.16</v>
      </c>
      <c r="N488" s="11">
        <f>StdO_Customers_Residential!N488+StdO_Customers_Small_Commercial!N488+StdO_Customers_Lighting!N488</f>
        <v>11889.419999999998</v>
      </c>
      <c r="O488" s="11">
        <f>StdO_Customers_Residential!O488+StdO_Customers_Small_Commercial!O488+StdO_Customers_Lighting!O488</f>
        <v>4318.54</v>
      </c>
      <c r="P488" s="11">
        <f>StdO_Customers_Residential!P488+StdO_Customers_Small_Commercial!P488+StdO_Customers_Lighting!P488</f>
        <v>3527.12</v>
      </c>
      <c r="Q488" s="11">
        <f>StdO_Customers_Residential!Q488+StdO_Customers_Small_Commercial!Q488+StdO_Customers_Lighting!Q488</f>
        <v>7243.7900000000009</v>
      </c>
      <c r="R488" s="11">
        <f>StdO_Customers_Residential!R488+StdO_Customers_Small_Commercial!R488+StdO_Customers_Lighting!R488</f>
        <v>18447.62</v>
      </c>
      <c r="S488" s="11">
        <f>StdO_Customers_Residential!S488+StdO_Customers_Small_Commercial!S488+StdO_Customers_Lighting!S488</f>
        <v>42057.17</v>
      </c>
      <c r="T488" s="11">
        <f>StdO_Customers_Residential!T488+StdO_Customers_Small_Commercial!T488+StdO_Customers_Lighting!T488</f>
        <v>69906.09</v>
      </c>
      <c r="U488" s="11">
        <f>StdO_Customers_Residential!U488+StdO_Customers_Small_Commercial!U488+StdO_Customers_Lighting!U488</f>
        <v>82480.740000000005</v>
      </c>
      <c r="V488" s="11">
        <f>StdO_Customers_Residential!V488+StdO_Customers_Small_Commercial!V488+StdO_Customers_Lighting!V488</f>
        <v>87478.16</v>
      </c>
      <c r="W488" s="11">
        <f>StdO_Customers_Residential!W488+StdO_Customers_Small_Commercial!W488+StdO_Customers_Lighting!W488</f>
        <v>82194.320000000007</v>
      </c>
      <c r="X488" s="11">
        <f>StdO_Customers_Residential!X488+StdO_Customers_Small_Commercial!X488+StdO_Customers_Lighting!X488</f>
        <v>73563.990000000005</v>
      </c>
      <c r="Y488" s="11">
        <f>StdO_Customers_Residential!Y488+StdO_Customers_Small_Commercial!Y488+StdO_Customers_Lighting!Y488</f>
        <v>66766.320000000007</v>
      </c>
      <c r="Z488" s="11">
        <f>StdO_Customers_Residential!Z488+StdO_Customers_Small_Commercial!Z488+StdO_Customers_Lighting!Z488</f>
        <v>0</v>
      </c>
      <c r="AA488" s="2">
        <f>IFERROR(INDEX('Holiday Schedule'!$D$3:$D$24,MATCH(Total_StdO_Customers!A488,'Holiday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1165555.7400000002</v>
      </c>
      <c r="AE488" s="5">
        <f t="shared" si="59"/>
        <v>1165555.7400000002</v>
      </c>
      <c r="AG488" s="2">
        <f t="shared" si="60"/>
        <v>4</v>
      </c>
      <c r="AH488" s="2">
        <f t="shared" si="61"/>
        <v>2026</v>
      </c>
      <c r="AJ488" s="5">
        <f t="shared" si="62"/>
        <v>87478.16</v>
      </c>
      <c r="AK488" s="2">
        <f t="shared" si="63"/>
        <v>21</v>
      </c>
    </row>
    <row r="489" spans="1:37">
      <c r="A489" s="4">
        <v>46138</v>
      </c>
      <c r="B489" s="11">
        <f>StdO_Customers_Residential!B489+StdO_Customers_Small_Commercial!B489+StdO_Customers_Lighting!B489</f>
        <v>61202</v>
      </c>
      <c r="C489" s="11">
        <f>StdO_Customers_Residential!C489+StdO_Customers_Small_Commercial!C489+StdO_Customers_Lighting!C489</f>
        <v>56927</v>
      </c>
      <c r="D489" s="11">
        <f>StdO_Customers_Residential!D489+StdO_Customers_Small_Commercial!D489+StdO_Customers_Lighting!D489</f>
        <v>55616</v>
      </c>
      <c r="E489" s="11">
        <f>StdO_Customers_Residential!E489+StdO_Customers_Small_Commercial!E489+StdO_Customers_Lighting!E489</f>
        <v>56918</v>
      </c>
      <c r="F489" s="11">
        <f>StdO_Customers_Residential!F489+StdO_Customers_Small_Commercial!F489+StdO_Customers_Lighting!F489</f>
        <v>57525</v>
      </c>
      <c r="G489" s="11">
        <f>StdO_Customers_Residential!G489+StdO_Customers_Small_Commercial!G489+StdO_Customers_Lighting!G489</f>
        <v>58022</v>
      </c>
      <c r="H489" s="11">
        <f>StdO_Customers_Residential!H489+StdO_Customers_Small_Commercial!H489+StdO_Customers_Lighting!H489</f>
        <v>57037</v>
      </c>
      <c r="I489" s="11">
        <f>StdO_Customers_Residential!I489+StdO_Customers_Small_Commercial!I489+StdO_Customers_Lighting!I489</f>
        <v>49134</v>
      </c>
      <c r="J489" s="11">
        <f>StdO_Customers_Residential!J489+StdO_Customers_Small_Commercial!J489+StdO_Customers_Lighting!J489</f>
        <v>34149</v>
      </c>
      <c r="K489" s="11">
        <f>StdO_Customers_Residential!K489+StdO_Customers_Small_Commercial!K489+StdO_Customers_Lighting!K489</f>
        <v>21560</v>
      </c>
      <c r="L489" s="11">
        <f>StdO_Customers_Residential!L489+StdO_Customers_Small_Commercial!L489+StdO_Customers_Lighting!L489</f>
        <v>17630</v>
      </c>
      <c r="M489" s="11">
        <f>StdO_Customers_Residential!M489+StdO_Customers_Small_Commercial!M489+StdO_Customers_Lighting!M489</f>
        <v>9593</v>
      </c>
      <c r="N489" s="11">
        <f>StdO_Customers_Residential!N489+StdO_Customers_Small_Commercial!N489+StdO_Customers_Lighting!N489</f>
        <v>3849</v>
      </c>
      <c r="O489" s="11">
        <f>StdO_Customers_Residential!O489+StdO_Customers_Small_Commercial!O489+StdO_Customers_Lighting!O489</f>
        <v>1654</v>
      </c>
      <c r="P489" s="11">
        <f>StdO_Customers_Residential!P489+StdO_Customers_Small_Commercial!P489+StdO_Customers_Lighting!P489</f>
        <v>2464</v>
      </c>
      <c r="Q489" s="11">
        <f>StdO_Customers_Residential!Q489+StdO_Customers_Small_Commercial!Q489+StdO_Customers_Lighting!Q489</f>
        <v>7654</v>
      </c>
      <c r="R489" s="11">
        <f>StdO_Customers_Residential!R489+StdO_Customers_Small_Commercial!R489+StdO_Customers_Lighting!R489</f>
        <v>21591</v>
      </c>
      <c r="S489" s="11">
        <f>StdO_Customers_Residential!S489+StdO_Customers_Small_Commercial!S489+StdO_Customers_Lighting!S489</f>
        <v>45555</v>
      </c>
      <c r="T489" s="11">
        <f>StdO_Customers_Residential!T489+StdO_Customers_Small_Commercial!T489+StdO_Customers_Lighting!T489</f>
        <v>72513</v>
      </c>
      <c r="U489" s="11">
        <f>StdO_Customers_Residential!U489+StdO_Customers_Small_Commercial!U489+StdO_Customers_Lighting!U489</f>
        <v>84669</v>
      </c>
      <c r="V489" s="11">
        <f>StdO_Customers_Residential!V489+StdO_Customers_Small_Commercial!V489+StdO_Customers_Lighting!V489</f>
        <v>88951</v>
      </c>
      <c r="W489" s="11">
        <f>StdO_Customers_Residential!W489+StdO_Customers_Small_Commercial!W489+StdO_Customers_Lighting!W489</f>
        <v>80237</v>
      </c>
      <c r="X489" s="11">
        <f>StdO_Customers_Residential!X489+StdO_Customers_Small_Commercial!X489+StdO_Customers_Lighting!X489</f>
        <v>69522</v>
      </c>
      <c r="Y489" s="11">
        <f>StdO_Customers_Residential!Y489+StdO_Customers_Small_Commercial!Y489+StdO_Customers_Lighting!Y489</f>
        <v>60976</v>
      </c>
      <c r="Z489" s="11">
        <f>StdO_Customers_Residential!Z489+StdO_Customers_Small_Commercial!Z489+StdO_Customers_Lighting!Z489</f>
        <v>0</v>
      </c>
      <c r="AA489" s="2">
        <f>IFERROR(INDEX('Holiday Schedule'!$D$3:$D$24,MATCH(Total_StdO_Customers!A489,'Holiday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1074948</v>
      </c>
      <c r="AE489" s="5">
        <f t="shared" si="59"/>
        <v>1074948</v>
      </c>
      <c r="AG489" s="2">
        <f t="shared" si="60"/>
        <v>4</v>
      </c>
      <c r="AH489" s="2">
        <f t="shared" si="61"/>
        <v>2026</v>
      </c>
      <c r="AJ489" s="5">
        <f t="shared" si="62"/>
        <v>88951</v>
      </c>
      <c r="AK489" s="2">
        <f t="shared" si="63"/>
        <v>21</v>
      </c>
    </row>
    <row r="490" spans="1:37">
      <c r="A490" s="4">
        <v>46139</v>
      </c>
      <c r="B490" s="11">
        <f>StdO_Customers_Residential!B490+StdO_Customers_Small_Commercial!B490+StdO_Customers_Lighting!B490</f>
        <v>56868.71</v>
      </c>
      <c r="C490" s="11">
        <f>StdO_Customers_Residential!C490+StdO_Customers_Small_Commercial!C490+StdO_Customers_Lighting!C490</f>
        <v>53987.69</v>
      </c>
      <c r="D490" s="11">
        <f>StdO_Customers_Residential!D490+StdO_Customers_Small_Commercial!D490+StdO_Customers_Lighting!D490</f>
        <v>53191.56</v>
      </c>
      <c r="E490" s="11">
        <f>StdO_Customers_Residential!E490+StdO_Customers_Small_Commercial!E490+StdO_Customers_Lighting!E490</f>
        <v>53891.349999999991</v>
      </c>
      <c r="F490" s="11">
        <f>StdO_Customers_Residential!F490+StdO_Customers_Small_Commercial!F490+StdO_Customers_Lighting!F490</f>
        <v>57544.39</v>
      </c>
      <c r="G490" s="11">
        <f>StdO_Customers_Residential!G490+StdO_Customers_Small_Commercial!G490+StdO_Customers_Lighting!G490</f>
        <v>63350.91</v>
      </c>
      <c r="H490" s="11">
        <f>StdO_Customers_Residential!H490+StdO_Customers_Small_Commercial!H490+StdO_Customers_Lighting!H490</f>
        <v>67030.2</v>
      </c>
      <c r="I490" s="11">
        <f>StdO_Customers_Residential!I490+StdO_Customers_Small_Commercial!I490+StdO_Customers_Lighting!I490</f>
        <v>51431.11</v>
      </c>
      <c r="J490" s="11">
        <f>StdO_Customers_Residential!J490+StdO_Customers_Small_Commercial!J490+StdO_Customers_Lighting!J490</f>
        <v>29000.59</v>
      </c>
      <c r="K490" s="11">
        <f>StdO_Customers_Residential!K490+StdO_Customers_Small_Commercial!K490+StdO_Customers_Lighting!K490</f>
        <v>14935.48</v>
      </c>
      <c r="L490" s="11">
        <f>StdO_Customers_Residential!L490+StdO_Customers_Small_Commercial!L490+StdO_Customers_Lighting!L490</f>
        <v>8820.82</v>
      </c>
      <c r="M490" s="11">
        <f>StdO_Customers_Residential!M490+StdO_Customers_Small_Commercial!M490+StdO_Customers_Lighting!M490</f>
        <v>6417.85</v>
      </c>
      <c r="N490" s="11">
        <f>StdO_Customers_Residential!N490+StdO_Customers_Small_Commercial!N490+StdO_Customers_Lighting!N490</f>
        <v>7162.63</v>
      </c>
      <c r="O490" s="11">
        <f>StdO_Customers_Residential!O490+StdO_Customers_Small_Commercial!O490+StdO_Customers_Lighting!O490</f>
        <v>6105.92</v>
      </c>
      <c r="P490" s="11">
        <f>StdO_Customers_Residential!P490+StdO_Customers_Small_Commercial!P490+StdO_Customers_Lighting!P490</f>
        <v>8457.98</v>
      </c>
      <c r="Q490" s="11">
        <f>StdO_Customers_Residential!Q490+StdO_Customers_Small_Commercial!Q490+StdO_Customers_Lighting!Q490</f>
        <v>15582.14</v>
      </c>
      <c r="R490" s="11">
        <f>StdO_Customers_Residential!R490+StdO_Customers_Small_Commercial!R490+StdO_Customers_Lighting!R490</f>
        <v>25201.35</v>
      </c>
      <c r="S490" s="11">
        <f>StdO_Customers_Residential!S490+StdO_Customers_Small_Commercial!S490+StdO_Customers_Lighting!S490</f>
        <v>48219.839999999997</v>
      </c>
      <c r="T490" s="11">
        <f>StdO_Customers_Residential!T490+StdO_Customers_Small_Commercial!T490+StdO_Customers_Lighting!T490</f>
        <v>74351.240000000005</v>
      </c>
      <c r="U490" s="11">
        <f>StdO_Customers_Residential!U490+StdO_Customers_Small_Commercial!U490+StdO_Customers_Lighting!U490</f>
        <v>85257.76</v>
      </c>
      <c r="V490" s="11">
        <f>StdO_Customers_Residential!V490+StdO_Customers_Small_Commercial!V490+StdO_Customers_Lighting!V490</f>
        <v>88148.31</v>
      </c>
      <c r="W490" s="11">
        <f>StdO_Customers_Residential!W490+StdO_Customers_Small_Commercial!W490+StdO_Customers_Lighting!W490</f>
        <v>80840.58</v>
      </c>
      <c r="X490" s="11">
        <f>StdO_Customers_Residential!X490+StdO_Customers_Small_Commercial!X490+StdO_Customers_Lighting!X490</f>
        <v>69828.05</v>
      </c>
      <c r="Y490" s="11">
        <f>StdO_Customers_Residential!Y490+StdO_Customers_Small_Commercial!Y490+StdO_Customers_Lighting!Y490</f>
        <v>61752.409999999996</v>
      </c>
      <c r="Z490" s="11">
        <f>StdO_Customers_Residential!Z490+StdO_Customers_Small_Commercial!Z490+StdO_Customers_Lighting!Z490</f>
        <v>0</v>
      </c>
      <c r="AA490" s="2">
        <f>IFERROR(INDEX('Holiday Schedule'!$D$3:$D$24,MATCH(Total_StdO_Customers!A490,'Holiday Schedule'!$C$3:$C$24,0)),0)</f>
        <v>0</v>
      </c>
      <c r="AB490" s="2">
        <f t="shared" si="56"/>
        <v>2</v>
      </c>
      <c r="AC490" s="2">
        <f t="shared" si="57"/>
        <v>619761.65</v>
      </c>
      <c r="AD490" s="5">
        <f t="shared" si="58"/>
        <v>467617.21999999986</v>
      </c>
      <c r="AE490" s="5">
        <f t="shared" si="59"/>
        <v>1087378.8699999999</v>
      </c>
      <c r="AG490" s="2">
        <f t="shared" si="60"/>
        <v>4</v>
      </c>
      <c r="AH490" s="2">
        <f t="shared" si="61"/>
        <v>2026</v>
      </c>
      <c r="AJ490" s="5">
        <f t="shared" si="62"/>
        <v>88148.31</v>
      </c>
      <c r="AK490" s="2">
        <f t="shared" si="63"/>
        <v>21</v>
      </c>
    </row>
    <row r="491" spans="1:37">
      <c r="A491" s="4">
        <v>46140</v>
      </c>
      <c r="B491" s="11">
        <f>StdO_Customers_Residential!B491+StdO_Customers_Small_Commercial!B491+StdO_Customers_Lighting!B491</f>
        <v>57145.340000000004</v>
      </c>
      <c r="C491" s="11">
        <f>StdO_Customers_Residential!C491+StdO_Customers_Small_Commercial!C491+StdO_Customers_Lighting!C491</f>
        <v>55399.7</v>
      </c>
      <c r="D491" s="11">
        <f>StdO_Customers_Residential!D491+StdO_Customers_Small_Commercial!D491+StdO_Customers_Lighting!D491</f>
        <v>54584.3</v>
      </c>
      <c r="E491" s="11">
        <f>StdO_Customers_Residential!E491+StdO_Customers_Small_Commercial!E491+StdO_Customers_Lighting!E491</f>
        <v>55228.07</v>
      </c>
      <c r="F491" s="11">
        <f>StdO_Customers_Residential!F491+StdO_Customers_Small_Commercial!F491+StdO_Customers_Lighting!F491</f>
        <v>58882.25</v>
      </c>
      <c r="G491" s="11">
        <f>StdO_Customers_Residential!G491+StdO_Customers_Small_Commercial!G491+StdO_Customers_Lighting!G491</f>
        <v>64245.86</v>
      </c>
      <c r="H491" s="11">
        <f>StdO_Customers_Residential!H491+StdO_Customers_Small_Commercial!H491+StdO_Customers_Lighting!H491</f>
        <v>67533.27</v>
      </c>
      <c r="I491" s="11">
        <f>StdO_Customers_Residential!I491+StdO_Customers_Small_Commercial!I491+StdO_Customers_Lighting!I491</f>
        <v>51322.099999999991</v>
      </c>
      <c r="J491" s="11">
        <f>StdO_Customers_Residential!J491+StdO_Customers_Small_Commercial!J491+StdO_Customers_Lighting!J491</f>
        <v>27706.6</v>
      </c>
      <c r="K491" s="11">
        <f>StdO_Customers_Residential!K491+StdO_Customers_Small_Commercial!K491+StdO_Customers_Lighting!K491</f>
        <v>13693.24</v>
      </c>
      <c r="L491" s="11">
        <f>StdO_Customers_Residential!L491+StdO_Customers_Small_Commercial!L491+StdO_Customers_Lighting!L491</f>
        <v>7219.3</v>
      </c>
      <c r="M491" s="11">
        <f>StdO_Customers_Residential!M491+StdO_Customers_Small_Commercial!M491+StdO_Customers_Lighting!M491</f>
        <v>5056.5899999999992</v>
      </c>
      <c r="N491" s="11">
        <f>StdO_Customers_Residential!N491+StdO_Customers_Small_Commercial!N491+StdO_Customers_Lighting!N491</f>
        <v>3736.41</v>
      </c>
      <c r="O491" s="11">
        <f>StdO_Customers_Residential!O491+StdO_Customers_Small_Commercial!O491+StdO_Customers_Lighting!O491</f>
        <v>2056.8200000000002</v>
      </c>
      <c r="P491" s="11">
        <f>StdO_Customers_Residential!P491+StdO_Customers_Small_Commercial!P491+StdO_Customers_Lighting!P491</f>
        <v>3055.75</v>
      </c>
      <c r="Q491" s="11">
        <f>StdO_Customers_Residential!Q491+StdO_Customers_Small_Commercial!Q491+StdO_Customers_Lighting!Q491</f>
        <v>7384.77</v>
      </c>
      <c r="R491" s="11">
        <f>StdO_Customers_Residential!R491+StdO_Customers_Small_Commercial!R491+StdO_Customers_Lighting!R491</f>
        <v>20260.689999999999</v>
      </c>
      <c r="S491" s="11">
        <f>StdO_Customers_Residential!S491+StdO_Customers_Small_Commercial!S491+StdO_Customers_Lighting!S491</f>
        <v>43323.79</v>
      </c>
      <c r="T491" s="11">
        <f>StdO_Customers_Residential!T491+StdO_Customers_Small_Commercial!T491+StdO_Customers_Lighting!T491</f>
        <v>72810.73</v>
      </c>
      <c r="U491" s="11">
        <f>StdO_Customers_Residential!U491+StdO_Customers_Small_Commercial!U491+StdO_Customers_Lighting!U491</f>
        <v>84381.11</v>
      </c>
      <c r="V491" s="11">
        <f>StdO_Customers_Residential!V491+StdO_Customers_Small_Commercial!V491+StdO_Customers_Lighting!V491</f>
        <v>90764.14</v>
      </c>
      <c r="W491" s="11">
        <f>StdO_Customers_Residential!W491+StdO_Customers_Small_Commercial!W491+StdO_Customers_Lighting!W491</f>
        <v>85859.97</v>
      </c>
      <c r="X491" s="11">
        <f>StdO_Customers_Residential!X491+StdO_Customers_Small_Commercial!X491+StdO_Customers_Lighting!X491</f>
        <v>71942.399999999994</v>
      </c>
      <c r="Y491" s="11">
        <f>StdO_Customers_Residential!Y491+StdO_Customers_Small_Commercial!Y491+StdO_Customers_Lighting!Y491</f>
        <v>64071.65</v>
      </c>
      <c r="Z491" s="11">
        <f>StdO_Customers_Residential!Z491+StdO_Customers_Small_Commercial!Z491+StdO_Customers_Lighting!Z491</f>
        <v>0</v>
      </c>
      <c r="AA491" s="2">
        <f>IFERROR(INDEX('Holiday Schedule'!$D$3:$D$24,MATCH(Total_StdO_Customers!A491,'Holiday Schedule'!$C$3:$C$24,0)),0)</f>
        <v>0</v>
      </c>
      <c r="AB491" s="2">
        <f t="shared" si="56"/>
        <v>3</v>
      </c>
      <c r="AC491" s="2">
        <f t="shared" si="57"/>
        <v>590574.41</v>
      </c>
      <c r="AD491" s="5">
        <f t="shared" si="58"/>
        <v>477090.43999999983</v>
      </c>
      <c r="AE491" s="5">
        <f t="shared" si="59"/>
        <v>1067664.8499999999</v>
      </c>
      <c r="AG491" s="2">
        <f t="shared" si="60"/>
        <v>4</v>
      </c>
      <c r="AH491" s="2">
        <f t="shared" si="61"/>
        <v>2026</v>
      </c>
      <c r="AJ491" s="5">
        <f t="shared" si="62"/>
        <v>90764.14</v>
      </c>
      <c r="AK491" s="2">
        <f t="shared" si="63"/>
        <v>21</v>
      </c>
    </row>
    <row r="492" spans="1:37">
      <c r="A492" s="4">
        <v>46141</v>
      </c>
      <c r="B492" s="11">
        <f>StdO_Customers_Residential!B492+StdO_Customers_Small_Commercial!B492+StdO_Customers_Lighting!B492</f>
        <v>55975.409999999996</v>
      </c>
      <c r="C492" s="11">
        <f>StdO_Customers_Residential!C492+StdO_Customers_Small_Commercial!C492+StdO_Customers_Lighting!C492</f>
        <v>53503.44</v>
      </c>
      <c r="D492" s="11">
        <f>StdO_Customers_Residential!D492+StdO_Customers_Small_Commercial!D492+StdO_Customers_Lighting!D492</f>
        <v>52456.62</v>
      </c>
      <c r="E492" s="11">
        <f>StdO_Customers_Residential!E492+StdO_Customers_Small_Commercial!E492+StdO_Customers_Lighting!E492</f>
        <v>52541.34</v>
      </c>
      <c r="F492" s="11">
        <f>StdO_Customers_Residential!F492+StdO_Customers_Small_Commercial!F492+StdO_Customers_Lighting!F492</f>
        <v>55087.96</v>
      </c>
      <c r="G492" s="11">
        <f>StdO_Customers_Residential!G492+StdO_Customers_Small_Commercial!G492+StdO_Customers_Lighting!G492</f>
        <v>60242.27</v>
      </c>
      <c r="H492" s="11">
        <f>StdO_Customers_Residential!H492+StdO_Customers_Small_Commercial!H492+StdO_Customers_Lighting!H492</f>
        <v>68906.559999999998</v>
      </c>
      <c r="I492" s="11">
        <f>StdO_Customers_Residential!I492+StdO_Customers_Small_Commercial!I492+StdO_Customers_Lighting!I492</f>
        <v>74471.73</v>
      </c>
      <c r="J492" s="11">
        <f>StdO_Customers_Residential!J492+StdO_Customers_Small_Commercial!J492+StdO_Customers_Lighting!J492</f>
        <v>71511.889999999985</v>
      </c>
      <c r="K492" s="11">
        <f>StdO_Customers_Residential!K492+StdO_Customers_Small_Commercial!K492+StdO_Customers_Lighting!K492</f>
        <v>64950.5</v>
      </c>
      <c r="L492" s="11">
        <f>StdO_Customers_Residential!L492+StdO_Customers_Small_Commercial!L492+StdO_Customers_Lighting!L492</f>
        <v>60856.25</v>
      </c>
      <c r="M492" s="11">
        <f>StdO_Customers_Residential!M492+StdO_Customers_Small_Commercial!M492+StdO_Customers_Lighting!M492</f>
        <v>55079.85</v>
      </c>
      <c r="N492" s="11">
        <f>StdO_Customers_Residential!N492+StdO_Customers_Small_Commercial!N492+StdO_Customers_Lighting!N492</f>
        <v>42334.49</v>
      </c>
      <c r="O492" s="11">
        <f>StdO_Customers_Residential!O492+StdO_Customers_Small_Commercial!O492+StdO_Customers_Lighting!O492</f>
        <v>38295.550000000003</v>
      </c>
      <c r="P492" s="11">
        <f>StdO_Customers_Residential!P492+StdO_Customers_Small_Commercial!P492+StdO_Customers_Lighting!P492</f>
        <v>46230.85</v>
      </c>
      <c r="Q492" s="11">
        <f>StdO_Customers_Residential!Q492+StdO_Customers_Small_Commercial!Q492+StdO_Customers_Lighting!Q492</f>
        <v>56325.55</v>
      </c>
      <c r="R492" s="11">
        <f>StdO_Customers_Residential!R492+StdO_Customers_Small_Commercial!R492+StdO_Customers_Lighting!R492</f>
        <v>62381.23000000001</v>
      </c>
      <c r="S492" s="11">
        <f>StdO_Customers_Residential!S492+StdO_Customers_Small_Commercial!S492+StdO_Customers_Lighting!S492</f>
        <v>74788.240000000005</v>
      </c>
      <c r="T492" s="11">
        <f>StdO_Customers_Residential!T492+StdO_Customers_Small_Commercial!T492+StdO_Customers_Lighting!T492</f>
        <v>87347.04</v>
      </c>
      <c r="U492" s="11">
        <f>StdO_Customers_Residential!U492+StdO_Customers_Small_Commercial!U492+StdO_Customers_Lighting!U492</f>
        <v>92397.27</v>
      </c>
      <c r="V492" s="11">
        <f>StdO_Customers_Residential!V492+StdO_Customers_Small_Commercial!V492+StdO_Customers_Lighting!V492</f>
        <v>93769.36</v>
      </c>
      <c r="W492" s="11">
        <f>StdO_Customers_Residential!W492+StdO_Customers_Small_Commercial!W492+StdO_Customers_Lighting!W492</f>
        <v>85929.93</v>
      </c>
      <c r="X492" s="11">
        <f>StdO_Customers_Residential!X492+StdO_Customers_Small_Commercial!X492+StdO_Customers_Lighting!X492</f>
        <v>74439.91</v>
      </c>
      <c r="Y492" s="11">
        <f>StdO_Customers_Residential!Y492+StdO_Customers_Small_Commercial!Y492+StdO_Customers_Lighting!Y492</f>
        <v>65655.03</v>
      </c>
      <c r="Z492" s="11">
        <f>StdO_Customers_Residential!Z492+StdO_Customers_Small_Commercial!Z492+StdO_Customers_Lighting!Z492</f>
        <v>0</v>
      </c>
      <c r="AA492" s="2">
        <f>IFERROR(INDEX('Holiday Schedule'!$D$3:$D$24,MATCH(Total_StdO_Customers!A492,'Holiday Schedule'!$C$3:$C$24,0)),0)</f>
        <v>0</v>
      </c>
      <c r="AB492" s="2">
        <f t="shared" si="56"/>
        <v>4</v>
      </c>
      <c r="AC492" s="2">
        <f t="shared" si="57"/>
        <v>1081109.6399999999</v>
      </c>
      <c r="AD492" s="5">
        <f t="shared" si="58"/>
        <v>464368.63000000012</v>
      </c>
      <c r="AE492" s="5">
        <f t="shared" si="59"/>
        <v>1545478.27</v>
      </c>
      <c r="AG492" s="2">
        <f t="shared" si="60"/>
        <v>4</v>
      </c>
      <c r="AH492" s="2">
        <f t="shared" si="61"/>
        <v>2026</v>
      </c>
      <c r="AJ492" s="5">
        <f t="shared" si="62"/>
        <v>93769.36</v>
      </c>
      <c r="AK492" s="2">
        <f t="shared" si="63"/>
        <v>21</v>
      </c>
    </row>
    <row r="493" spans="1:37">
      <c r="A493" s="4">
        <v>46142</v>
      </c>
      <c r="B493" s="11">
        <f>StdO_Customers_Residential!B493+StdO_Customers_Small_Commercial!B493+StdO_Customers_Lighting!B493</f>
        <v>60544.07</v>
      </c>
      <c r="C493" s="11">
        <f>StdO_Customers_Residential!C493+StdO_Customers_Small_Commercial!C493+StdO_Customers_Lighting!C493</f>
        <v>56949.82</v>
      </c>
      <c r="D493" s="11">
        <f>StdO_Customers_Residential!D493+StdO_Customers_Small_Commercial!D493+StdO_Customers_Lighting!D493</f>
        <v>55639.97</v>
      </c>
      <c r="E493" s="11">
        <f>StdO_Customers_Residential!E493+StdO_Customers_Small_Commercial!E493+StdO_Customers_Lighting!E493</f>
        <v>55857.25</v>
      </c>
      <c r="F493" s="11">
        <f>StdO_Customers_Residential!F493+StdO_Customers_Small_Commercial!F493+StdO_Customers_Lighting!F493</f>
        <v>58425.57</v>
      </c>
      <c r="G493" s="11">
        <f>StdO_Customers_Residential!G493+StdO_Customers_Small_Commercial!G493+StdO_Customers_Lighting!G493</f>
        <v>63596.480000000003</v>
      </c>
      <c r="H493" s="11">
        <f>StdO_Customers_Residential!H493+StdO_Customers_Small_Commercial!H493+StdO_Customers_Lighting!H493</f>
        <v>72812.61</v>
      </c>
      <c r="I493" s="11">
        <f>StdO_Customers_Residential!I493+StdO_Customers_Small_Commercial!I493+StdO_Customers_Lighting!I493</f>
        <v>80294.64</v>
      </c>
      <c r="J493" s="11">
        <f>StdO_Customers_Residential!J493+StdO_Customers_Small_Commercial!J493+StdO_Customers_Lighting!J493</f>
        <v>78772.05</v>
      </c>
      <c r="K493" s="11">
        <f>StdO_Customers_Residential!K493+StdO_Customers_Small_Commercial!K493+StdO_Customers_Lighting!K493</f>
        <v>77036.36</v>
      </c>
      <c r="L493" s="11">
        <f>StdO_Customers_Residential!L493+StdO_Customers_Small_Commercial!L493+StdO_Customers_Lighting!L493</f>
        <v>77624.399999999994</v>
      </c>
      <c r="M493" s="11">
        <f>StdO_Customers_Residential!M493+StdO_Customers_Small_Commercial!M493+StdO_Customers_Lighting!M493</f>
        <v>73465.23</v>
      </c>
      <c r="N493" s="11">
        <f>StdO_Customers_Residential!N493+StdO_Customers_Small_Commercial!N493+StdO_Customers_Lighting!N493</f>
        <v>72061.31</v>
      </c>
      <c r="O493" s="11">
        <f>StdO_Customers_Residential!O493+StdO_Customers_Small_Commercial!O493+StdO_Customers_Lighting!O493</f>
        <v>70437.52</v>
      </c>
      <c r="P493" s="11">
        <f>StdO_Customers_Residential!P493+StdO_Customers_Small_Commercial!P493+StdO_Customers_Lighting!P493</f>
        <v>71170.3</v>
      </c>
      <c r="Q493" s="11">
        <f>StdO_Customers_Residential!Q493+StdO_Customers_Small_Commercial!Q493+StdO_Customers_Lighting!Q493</f>
        <v>75485.570000000007</v>
      </c>
      <c r="R493" s="11">
        <f>StdO_Customers_Residential!R493+StdO_Customers_Small_Commercial!R493+StdO_Customers_Lighting!R493</f>
        <v>84605.21</v>
      </c>
      <c r="S493" s="11">
        <f>StdO_Customers_Residential!S493+StdO_Customers_Small_Commercial!S493+StdO_Customers_Lighting!S493</f>
        <v>92395.8</v>
      </c>
      <c r="T493" s="11">
        <f>StdO_Customers_Residential!T493+StdO_Customers_Small_Commercial!T493+StdO_Customers_Lighting!T493</f>
        <v>97584.46</v>
      </c>
      <c r="U493" s="11">
        <f>StdO_Customers_Residential!U493+StdO_Customers_Small_Commercial!U493+StdO_Customers_Lighting!U493</f>
        <v>97165.53</v>
      </c>
      <c r="V493" s="11">
        <f>StdO_Customers_Residential!V493+StdO_Customers_Small_Commercial!V493+StdO_Customers_Lighting!V493</f>
        <v>96765.72</v>
      </c>
      <c r="W493" s="11">
        <f>StdO_Customers_Residential!W493+StdO_Customers_Small_Commercial!W493+StdO_Customers_Lighting!W493</f>
        <v>88218.91</v>
      </c>
      <c r="X493" s="11">
        <f>StdO_Customers_Residential!X493+StdO_Customers_Small_Commercial!X493+StdO_Customers_Lighting!X493</f>
        <v>76901.16</v>
      </c>
      <c r="Y493" s="11">
        <f>StdO_Customers_Residential!Y493+StdO_Customers_Small_Commercial!Y493+StdO_Customers_Lighting!Y493</f>
        <v>67887.280000000013</v>
      </c>
      <c r="Z493" s="11">
        <f>StdO_Customers_Residential!Z493+StdO_Customers_Small_Commercial!Z493+StdO_Customers_Lighting!Z493</f>
        <v>0</v>
      </c>
      <c r="AA493" s="2">
        <f>IFERROR(INDEX('Holiday Schedule'!$D$3:$D$24,MATCH(Total_StdO_Customers!A493,'Holiday Schedule'!$C$3:$C$24,0)),0)</f>
        <v>0</v>
      </c>
      <c r="AB493" s="2">
        <f t="shared" si="56"/>
        <v>5</v>
      </c>
      <c r="AC493" s="2">
        <f t="shared" si="57"/>
        <v>1309984.1699999997</v>
      </c>
      <c r="AD493" s="5">
        <f t="shared" si="58"/>
        <v>491713.05000000028</v>
      </c>
      <c r="AE493" s="5">
        <f t="shared" si="59"/>
        <v>1801697.22</v>
      </c>
      <c r="AG493" s="2">
        <f t="shared" si="60"/>
        <v>4</v>
      </c>
      <c r="AH493" s="2">
        <f t="shared" si="61"/>
        <v>2026</v>
      </c>
      <c r="AJ493" s="5">
        <f t="shared" si="62"/>
        <v>97584.46</v>
      </c>
      <c r="AK493" s="2">
        <f t="shared" si="63"/>
        <v>19</v>
      </c>
    </row>
    <row r="494" spans="1:37">
      <c r="A494" s="4">
        <v>46143</v>
      </c>
      <c r="B494" s="11">
        <f>StdO_Customers_Residential!B494+StdO_Customers_Small_Commercial!B494+StdO_Customers_Lighting!B494</f>
        <v>60835.350000000006</v>
      </c>
      <c r="C494" s="11">
        <f>StdO_Customers_Residential!C494+StdO_Customers_Small_Commercial!C494+StdO_Customers_Lighting!C494</f>
        <v>57291.12999999999</v>
      </c>
      <c r="D494" s="11">
        <f>StdO_Customers_Residential!D494+StdO_Customers_Small_Commercial!D494+StdO_Customers_Lighting!D494</f>
        <v>55202.6</v>
      </c>
      <c r="E494" s="11">
        <f>StdO_Customers_Residential!E494+StdO_Customers_Small_Commercial!E494+StdO_Customers_Lighting!E494</f>
        <v>54873.27</v>
      </c>
      <c r="F494" s="11">
        <f>StdO_Customers_Residential!F494+StdO_Customers_Small_Commercial!F494+StdO_Customers_Lighting!F494</f>
        <v>57409.549999999996</v>
      </c>
      <c r="G494" s="11">
        <f>StdO_Customers_Residential!G494+StdO_Customers_Small_Commercial!G494+StdO_Customers_Lighting!G494</f>
        <v>63097.03</v>
      </c>
      <c r="H494" s="11">
        <f>StdO_Customers_Residential!H494+StdO_Customers_Small_Commercial!H494+StdO_Customers_Lighting!H494</f>
        <v>71784.210000000006</v>
      </c>
      <c r="I494" s="11">
        <f>StdO_Customers_Residential!I494+StdO_Customers_Small_Commercial!I494+StdO_Customers_Lighting!I494</f>
        <v>72362.91</v>
      </c>
      <c r="J494" s="11">
        <f>StdO_Customers_Residential!J494+StdO_Customers_Small_Commercial!J494+StdO_Customers_Lighting!J494</f>
        <v>58125.319999999992</v>
      </c>
      <c r="K494" s="11">
        <f>StdO_Customers_Residential!K494+StdO_Customers_Small_Commercial!K494+StdO_Customers_Lighting!K494</f>
        <v>34270.07</v>
      </c>
      <c r="L494" s="11">
        <f>StdO_Customers_Residential!L494+StdO_Customers_Small_Commercial!L494+StdO_Customers_Lighting!L494</f>
        <v>22901.29</v>
      </c>
      <c r="M494" s="11">
        <f>StdO_Customers_Residential!M494+StdO_Customers_Small_Commercial!M494+StdO_Customers_Lighting!M494</f>
        <v>15337.92</v>
      </c>
      <c r="N494" s="11">
        <f>StdO_Customers_Residential!N494+StdO_Customers_Small_Commercial!N494+StdO_Customers_Lighting!N494</f>
        <v>13453.44</v>
      </c>
      <c r="O494" s="11">
        <f>StdO_Customers_Residential!O494+StdO_Customers_Small_Commercial!O494+StdO_Customers_Lighting!O494</f>
        <v>21552</v>
      </c>
      <c r="P494" s="11">
        <f>StdO_Customers_Residential!P494+StdO_Customers_Small_Commercial!P494+StdO_Customers_Lighting!P494</f>
        <v>27469.89</v>
      </c>
      <c r="Q494" s="11">
        <f>StdO_Customers_Residential!Q494+StdO_Customers_Small_Commercial!Q494+StdO_Customers_Lighting!Q494</f>
        <v>27014.12</v>
      </c>
      <c r="R494" s="11">
        <f>StdO_Customers_Residential!R494+StdO_Customers_Small_Commercial!R494+StdO_Customers_Lighting!R494</f>
        <v>36025.269999999997</v>
      </c>
      <c r="S494" s="11">
        <f>StdO_Customers_Residential!S494+StdO_Customers_Small_Commercial!S494+StdO_Customers_Lighting!S494</f>
        <v>50093.2</v>
      </c>
      <c r="T494" s="11">
        <f>StdO_Customers_Residential!T494+StdO_Customers_Small_Commercial!T494+StdO_Customers_Lighting!T494</f>
        <v>67523.75</v>
      </c>
      <c r="U494" s="11">
        <f>StdO_Customers_Residential!U494+StdO_Customers_Small_Commercial!U494+StdO_Customers_Lighting!U494</f>
        <v>82511.02</v>
      </c>
      <c r="V494" s="11">
        <f>StdO_Customers_Residential!V494+StdO_Customers_Small_Commercial!V494+StdO_Customers_Lighting!V494</f>
        <v>88340.26</v>
      </c>
      <c r="W494" s="11">
        <f>StdO_Customers_Residential!W494+StdO_Customers_Small_Commercial!W494+StdO_Customers_Lighting!W494</f>
        <v>84591.700000000012</v>
      </c>
      <c r="X494" s="11">
        <f>StdO_Customers_Residential!X494+StdO_Customers_Small_Commercial!X494+StdO_Customers_Lighting!X494</f>
        <v>75808.289999999994</v>
      </c>
      <c r="Y494" s="11">
        <f>StdO_Customers_Residential!Y494+StdO_Customers_Small_Commercial!Y494+StdO_Customers_Lighting!Y494</f>
        <v>67380.149999999994</v>
      </c>
      <c r="Z494" s="11">
        <f>StdO_Customers_Residential!Z494+StdO_Customers_Small_Commercial!Z494+StdO_Customers_Lighting!Z494</f>
        <v>0</v>
      </c>
      <c r="AA494" s="2">
        <f>IFERROR(INDEX('Holiday Schedule'!$D$3:$D$24,MATCH(Total_StdO_Customers!A494,'Holiday Schedule'!$C$3:$C$24,0)),0)</f>
        <v>0</v>
      </c>
      <c r="AB494" s="2">
        <f t="shared" si="56"/>
        <v>6</v>
      </c>
      <c r="AC494" s="2">
        <f t="shared" si="57"/>
        <v>777380.45000000019</v>
      </c>
      <c r="AD494" s="5">
        <f t="shared" si="58"/>
        <v>487873.28999999957</v>
      </c>
      <c r="AE494" s="5">
        <f t="shared" si="59"/>
        <v>1265253.7399999998</v>
      </c>
      <c r="AG494" s="2">
        <f t="shared" si="60"/>
        <v>5</v>
      </c>
      <c r="AH494" s="2">
        <f t="shared" si="61"/>
        <v>2026</v>
      </c>
      <c r="AJ494" s="5">
        <f t="shared" si="62"/>
        <v>88340.26</v>
      </c>
      <c r="AK494" s="2">
        <f t="shared" si="63"/>
        <v>21</v>
      </c>
    </row>
    <row r="495" spans="1:37">
      <c r="A495" s="4">
        <v>46144</v>
      </c>
      <c r="B495" s="11">
        <f>StdO_Customers_Residential!B495+StdO_Customers_Small_Commercial!B495+StdO_Customers_Lighting!B495</f>
        <v>60966.35</v>
      </c>
      <c r="C495" s="11">
        <f>StdO_Customers_Residential!C495+StdO_Customers_Small_Commercial!C495+StdO_Customers_Lighting!C495</f>
        <v>59000.82</v>
      </c>
      <c r="D495" s="11">
        <f>StdO_Customers_Residential!D495+StdO_Customers_Small_Commercial!D495+StdO_Customers_Lighting!D495</f>
        <v>57494.559999999998</v>
      </c>
      <c r="E495" s="11">
        <f>StdO_Customers_Residential!E495+StdO_Customers_Small_Commercial!E495+StdO_Customers_Lighting!E495</f>
        <v>57570.559999999998</v>
      </c>
      <c r="F495" s="11">
        <f>StdO_Customers_Residential!F495+StdO_Customers_Small_Commercial!F495+StdO_Customers_Lighting!F495</f>
        <v>59231.64</v>
      </c>
      <c r="G495" s="11">
        <f>StdO_Customers_Residential!G495+StdO_Customers_Small_Commercial!G495+StdO_Customers_Lighting!G495</f>
        <v>61044</v>
      </c>
      <c r="H495" s="11">
        <f>StdO_Customers_Residential!H495+StdO_Customers_Small_Commercial!H495+StdO_Customers_Lighting!H495</f>
        <v>59841.599999999999</v>
      </c>
      <c r="I495" s="11">
        <f>StdO_Customers_Residential!I495+StdO_Customers_Small_Commercial!I495+StdO_Customers_Lighting!I495</f>
        <v>57390.700000000004</v>
      </c>
      <c r="J495" s="11">
        <f>StdO_Customers_Residential!J495+StdO_Customers_Small_Commercial!J495+StdO_Customers_Lighting!J495</f>
        <v>50567.6</v>
      </c>
      <c r="K495" s="11">
        <f>StdO_Customers_Residential!K495+StdO_Customers_Small_Commercial!K495+StdO_Customers_Lighting!K495</f>
        <v>50698.59</v>
      </c>
      <c r="L495" s="11">
        <f>StdO_Customers_Residential!L495+StdO_Customers_Small_Commercial!L495+StdO_Customers_Lighting!L495</f>
        <v>55455.89</v>
      </c>
      <c r="M495" s="11">
        <f>StdO_Customers_Residential!M495+StdO_Customers_Small_Commercial!M495+StdO_Customers_Lighting!M495</f>
        <v>52991.78</v>
      </c>
      <c r="N495" s="11">
        <f>StdO_Customers_Residential!N495+StdO_Customers_Small_Commercial!N495+StdO_Customers_Lighting!N495</f>
        <v>54078.91</v>
      </c>
      <c r="O495" s="11">
        <f>StdO_Customers_Residential!O495+StdO_Customers_Small_Commercial!O495+StdO_Customers_Lighting!O495</f>
        <v>57226.3</v>
      </c>
      <c r="P495" s="11">
        <f>StdO_Customers_Residential!P495+StdO_Customers_Small_Commercial!P495+StdO_Customers_Lighting!P495</f>
        <v>59550.97</v>
      </c>
      <c r="Q495" s="11">
        <f>StdO_Customers_Residential!Q495+StdO_Customers_Small_Commercial!Q495+StdO_Customers_Lighting!Q495</f>
        <v>58388.44</v>
      </c>
      <c r="R495" s="11">
        <f>StdO_Customers_Residential!R495+StdO_Customers_Small_Commercial!R495+StdO_Customers_Lighting!R495</f>
        <v>68407.8</v>
      </c>
      <c r="S495" s="11">
        <f>StdO_Customers_Residential!S495+StdO_Customers_Small_Commercial!S495+StdO_Customers_Lighting!S495</f>
        <v>76681.73</v>
      </c>
      <c r="T495" s="11">
        <f>StdO_Customers_Residential!T495+StdO_Customers_Small_Commercial!T495+StdO_Customers_Lighting!T495</f>
        <v>85375.69</v>
      </c>
      <c r="U495" s="11">
        <f>StdO_Customers_Residential!U495+StdO_Customers_Small_Commercial!U495+StdO_Customers_Lighting!U495</f>
        <v>91691.99</v>
      </c>
      <c r="V495" s="11">
        <f>StdO_Customers_Residential!V495+StdO_Customers_Small_Commercial!V495+StdO_Customers_Lighting!V495</f>
        <v>92311.86</v>
      </c>
      <c r="W495" s="11">
        <f>StdO_Customers_Residential!W495+StdO_Customers_Small_Commercial!W495+StdO_Customers_Lighting!W495</f>
        <v>88140.98</v>
      </c>
      <c r="X495" s="11">
        <f>StdO_Customers_Residential!X495+StdO_Customers_Small_Commercial!X495+StdO_Customers_Lighting!X495</f>
        <v>78060.13</v>
      </c>
      <c r="Y495" s="11">
        <f>StdO_Customers_Residential!Y495+StdO_Customers_Small_Commercial!Y495+StdO_Customers_Lighting!Y495</f>
        <v>68982.2</v>
      </c>
      <c r="Z495" s="11">
        <f>StdO_Customers_Residential!Z495+StdO_Customers_Small_Commercial!Z495+StdO_Customers_Lighting!Z495</f>
        <v>0</v>
      </c>
      <c r="AA495" s="2">
        <f>IFERROR(INDEX('Holiday Schedule'!$D$3:$D$24,MATCH(Total_StdO_Customers!A495,'Holiday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1561151.09</v>
      </c>
      <c r="AE495" s="5">
        <f t="shared" si="59"/>
        <v>1561151.09</v>
      </c>
      <c r="AG495" s="2">
        <f t="shared" si="60"/>
        <v>5</v>
      </c>
      <c r="AH495" s="2">
        <f t="shared" si="61"/>
        <v>2026</v>
      </c>
      <c r="AJ495" s="5">
        <f t="shared" si="62"/>
        <v>92311.86</v>
      </c>
      <c r="AK495" s="2">
        <f t="shared" si="63"/>
        <v>21</v>
      </c>
    </row>
    <row r="496" spans="1:37">
      <c r="A496" s="4">
        <v>46145</v>
      </c>
      <c r="B496" s="11">
        <f>StdO_Customers_Residential!B496+StdO_Customers_Small_Commercial!B496+StdO_Customers_Lighting!B496</f>
        <v>61706.68</v>
      </c>
      <c r="C496" s="11">
        <f>StdO_Customers_Residential!C496+StdO_Customers_Small_Commercial!C496+StdO_Customers_Lighting!C496</f>
        <v>58302.45</v>
      </c>
      <c r="D496" s="11">
        <f>StdO_Customers_Residential!D496+StdO_Customers_Small_Commercial!D496+StdO_Customers_Lighting!D496</f>
        <v>56141.200000000004</v>
      </c>
      <c r="E496" s="11">
        <f>StdO_Customers_Residential!E496+StdO_Customers_Small_Commercial!E496+StdO_Customers_Lighting!E496</f>
        <v>55332.02</v>
      </c>
      <c r="F496" s="11">
        <f>StdO_Customers_Residential!F496+StdO_Customers_Small_Commercial!F496+StdO_Customers_Lighting!F496</f>
        <v>56320.31</v>
      </c>
      <c r="G496" s="11">
        <f>StdO_Customers_Residential!G496+StdO_Customers_Small_Commercial!G496+StdO_Customers_Lighting!G496</f>
        <v>57964.94</v>
      </c>
      <c r="H496" s="11">
        <f>StdO_Customers_Residential!H496+StdO_Customers_Small_Commercial!H496+StdO_Customers_Lighting!H496</f>
        <v>63402.239999999998</v>
      </c>
      <c r="I496" s="11">
        <f>StdO_Customers_Residential!I496+StdO_Customers_Small_Commercial!I496+StdO_Customers_Lighting!I496</f>
        <v>72149.960000000006</v>
      </c>
      <c r="J496" s="11">
        <f>StdO_Customers_Residential!J496+StdO_Customers_Small_Commercial!J496+StdO_Customers_Lighting!J496</f>
        <v>77739.05</v>
      </c>
      <c r="K496" s="11">
        <f>StdO_Customers_Residential!K496+StdO_Customers_Small_Commercial!K496+StdO_Customers_Lighting!K496</f>
        <v>78418.509999999995</v>
      </c>
      <c r="L496" s="11">
        <f>StdO_Customers_Residential!L496+StdO_Customers_Small_Commercial!L496+StdO_Customers_Lighting!L496</f>
        <v>80498.94</v>
      </c>
      <c r="M496" s="11">
        <f>StdO_Customers_Residential!M496+StdO_Customers_Small_Commercial!M496+StdO_Customers_Lighting!M496</f>
        <v>78832.61</v>
      </c>
      <c r="N496" s="11">
        <f>StdO_Customers_Residential!N496+StdO_Customers_Small_Commercial!N496+StdO_Customers_Lighting!N496</f>
        <v>80857.19</v>
      </c>
      <c r="O496" s="11">
        <f>StdO_Customers_Residential!O496+StdO_Customers_Small_Commercial!O496+StdO_Customers_Lighting!O496</f>
        <v>76821.26999999999</v>
      </c>
      <c r="P496" s="11">
        <f>StdO_Customers_Residential!P496+StdO_Customers_Small_Commercial!P496+StdO_Customers_Lighting!P496</f>
        <v>75623.929999999993</v>
      </c>
      <c r="Q496" s="11">
        <f>StdO_Customers_Residential!Q496+StdO_Customers_Small_Commercial!Q496+StdO_Customers_Lighting!Q496</f>
        <v>71590.16</v>
      </c>
      <c r="R496" s="11">
        <f>StdO_Customers_Residential!R496+StdO_Customers_Small_Commercial!R496+StdO_Customers_Lighting!R496</f>
        <v>70096.799999999988</v>
      </c>
      <c r="S496" s="11">
        <f>StdO_Customers_Residential!S496+StdO_Customers_Small_Commercial!S496+StdO_Customers_Lighting!S496</f>
        <v>72908.399999999994</v>
      </c>
      <c r="T496" s="11">
        <f>StdO_Customers_Residential!T496+StdO_Customers_Small_Commercial!T496+StdO_Customers_Lighting!T496</f>
        <v>84086.87</v>
      </c>
      <c r="U496" s="11">
        <f>StdO_Customers_Residential!U496+StdO_Customers_Small_Commercial!U496+StdO_Customers_Lighting!U496</f>
        <v>96076.17</v>
      </c>
      <c r="V496" s="11">
        <f>StdO_Customers_Residential!V496+StdO_Customers_Small_Commercial!V496+StdO_Customers_Lighting!V496</f>
        <v>101105.93</v>
      </c>
      <c r="W496" s="11">
        <f>StdO_Customers_Residential!W496+StdO_Customers_Small_Commercial!W496+StdO_Customers_Lighting!W496</f>
        <v>93731.97</v>
      </c>
      <c r="X496" s="11">
        <f>StdO_Customers_Residential!X496+StdO_Customers_Small_Commercial!X496+StdO_Customers_Lighting!X496</f>
        <v>81779</v>
      </c>
      <c r="Y496" s="11">
        <f>StdO_Customers_Residential!Y496+StdO_Customers_Small_Commercial!Y496+StdO_Customers_Lighting!Y496</f>
        <v>71464.040000000008</v>
      </c>
      <c r="Z496" s="11">
        <f>StdO_Customers_Residential!Z496+StdO_Customers_Small_Commercial!Z496+StdO_Customers_Lighting!Z496</f>
        <v>0</v>
      </c>
      <c r="AA496" s="2">
        <f>IFERROR(INDEX('Holiday Schedule'!$D$3:$D$24,MATCH(Total_StdO_Customers!A496,'Holiday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1772950.6399999997</v>
      </c>
      <c r="AE496" s="5">
        <f t="shared" si="59"/>
        <v>1772950.6399999997</v>
      </c>
      <c r="AG496" s="2">
        <f t="shared" si="60"/>
        <v>5</v>
      </c>
      <c r="AH496" s="2">
        <f t="shared" si="61"/>
        <v>2026</v>
      </c>
      <c r="AJ496" s="5">
        <f t="shared" si="62"/>
        <v>101105.93</v>
      </c>
      <c r="AK496" s="2">
        <f t="shared" si="63"/>
        <v>21</v>
      </c>
    </row>
    <row r="497" spans="1:37">
      <c r="A497" s="4">
        <v>46146</v>
      </c>
      <c r="B497" s="11">
        <f>StdO_Customers_Residential!B497+StdO_Customers_Small_Commercial!B497+StdO_Customers_Lighting!B497</f>
        <v>64888.15</v>
      </c>
      <c r="C497" s="11">
        <f>StdO_Customers_Residential!C497+StdO_Customers_Small_Commercial!C497+StdO_Customers_Lighting!C497</f>
        <v>60383.03</v>
      </c>
      <c r="D497" s="11">
        <f>StdO_Customers_Residential!D497+StdO_Customers_Small_Commercial!D497+StdO_Customers_Lighting!D497</f>
        <v>58949</v>
      </c>
      <c r="E497" s="11">
        <f>StdO_Customers_Residential!E497+StdO_Customers_Small_Commercial!E497+StdO_Customers_Lighting!E497</f>
        <v>59309.48</v>
      </c>
      <c r="F497" s="11">
        <f>StdO_Customers_Residential!F497+StdO_Customers_Small_Commercial!F497+StdO_Customers_Lighting!F497</f>
        <v>62951.710000000006</v>
      </c>
      <c r="G497" s="11">
        <f>StdO_Customers_Residential!G497+StdO_Customers_Small_Commercial!G497+StdO_Customers_Lighting!G497</f>
        <v>68527.02</v>
      </c>
      <c r="H497" s="11">
        <f>StdO_Customers_Residential!H497+StdO_Customers_Small_Commercial!H497+StdO_Customers_Lighting!H497</f>
        <v>70398.61</v>
      </c>
      <c r="I497" s="11">
        <f>StdO_Customers_Residential!I497+StdO_Customers_Small_Commercial!I497+StdO_Customers_Lighting!I497</f>
        <v>51429.66</v>
      </c>
      <c r="J497" s="11">
        <f>StdO_Customers_Residential!J497+StdO_Customers_Small_Commercial!J497+StdO_Customers_Lighting!J497</f>
        <v>29387.27</v>
      </c>
      <c r="K497" s="11">
        <f>StdO_Customers_Residential!K497+StdO_Customers_Small_Commercial!K497+StdO_Customers_Lighting!K497</f>
        <v>17847.93</v>
      </c>
      <c r="L497" s="11">
        <f>StdO_Customers_Residential!L497+StdO_Customers_Small_Commercial!L497+StdO_Customers_Lighting!L497</f>
        <v>20956.98</v>
      </c>
      <c r="M497" s="11">
        <f>StdO_Customers_Residential!M497+StdO_Customers_Small_Commercial!M497+StdO_Customers_Lighting!M497</f>
        <v>27073.520000000004</v>
      </c>
      <c r="N497" s="11">
        <f>StdO_Customers_Residential!N497+StdO_Customers_Small_Commercial!N497+StdO_Customers_Lighting!N497</f>
        <v>49254.65</v>
      </c>
      <c r="O497" s="11">
        <f>StdO_Customers_Residential!O497+StdO_Customers_Small_Commercial!O497+StdO_Customers_Lighting!O497</f>
        <v>55079.38</v>
      </c>
      <c r="P497" s="11">
        <f>StdO_Customers_Residential!P497+StdO_Customers_Small_Commercial!P497+StdO_Customers_Lighting!P497</f>
        <v>45758.34</v>
      </c>
      <c r="Q497" s="11">
        <f>StdO_Customers_Residential!Q497+StdO_Customers_Small_Commercial!Q497+StdO_Customers_Lighting!Q497</f>
        <v>37586.86</v>
      </c>
      <c r="R497" s="11">
        <f>StdO_Customers_Residential!R497+StdO_Customers_Small_Commercial!R497+StdO_Customers_Lighting!R497</f>
        <v>42000.72</v>
      </c>
      <c r="S497" s="11">
        <f>StdO_Customers_Residential!S497+StdO_Customers_Small_Commercial!S497+StdO_Customers_Lighting!S497</f>
        <v>58209.02</v>
      </c>
      <c r="T497" s="11">
        <f>StdO_Customers_Residential!T497+StdO_Customers_Small_Commercial!T497+StdO_Customers_Lighting!T497</f>
        <v>73377.460000000006</v>
      </c>
      <c r="U497" s="11">
        <f>StdO_Customers_Residential!U497+StdO_Customers_Small_Commercial!U497+StdO_Customers_Lighting!U497</f>
        <v>86475.95</v>
      </c>
      <c r="V497" s="11">
        <f>StdO_Customers_Residential!V497+StdO_Customers_Small_Commercial!V497+StdO_Customers_Lighting!V497</f>
        <v>90956.65</v>
      </c>
      <c r="W497" s="11">
        <f>StdO_Customers_Residential!W497+StdO_Customers_Small_Commercial!W497+StdO_Customers_Lighting!W497</f>
        <v>85599.2</v>
      </c>
      <c r="X497" s="11">
        <f>StdO_Customers_Residential!X497+StdO_Customers_Small_Commercial!X497+StdO_Customers_Lighting!X497</f>
        <v>73904.990000000005</v>
      </c>
      <c r="Y497" s="11">
        <f>StdO_Customers_Residential!Y497+StdO_Customers_Small_Commercial!Y497+StdO_Customers_Lighting!Y497</f>
        <v>64382.26999999999</v>
      </c>
      <c r="Z497" s="11">
        <f>StdO_Customers_Residential!Z497+StdO_Customers_Small_Commercial!Z497+StdO_Customers_Lighting!Z497</f>
        <v>0</v>
      </c>
      <c r="AA497" s="2">
        <f>IFERROR(INDEX('Holiday Schedule'!$D$3:$D$24,MATCH(Total_StdO_Customers!A497,'Holiday Schedule'!$C$3:$C$24,0)),0)</f>
        <v>0</v>
      </c>
      <c r="AB497" s="2">
        <f t="shared" si="56"/>
        <v>2</v>
      </c>
      <c r="AC497" s="2">
        <f t="shared" si="57"/>
        <v>844898.58</v>
      </c>
      <c r="AD497" s="5">
        <f t="shared" si="58"/>
        <v>509789.2699999999</v>
      </c>
      <c r="AE497" s="5">
        <f t="shared" si="59"/>
        <v>1354687.8499999999</v>
      </c>
      <c r="AG497" s="2">
        <f t="shared" si="60"/>
        <v>5</v>
      </c>
      <c r="AH497" s="2">
        <f t="shared" si="61"/>
        <v>2026</v>
      </c>
      <c r="AJ497" s="5">
        <f t="shared" si="62"/>
        <v>90956.65</v>
      </c>
      <c r="AK497" s="2">
        <f t="shared" si="63"/>
        <v>21</v>
      </c>
    </row>
    <row r="498" spans="1:37">
      <c r="A498" s="4">
        <v>46147</v>
      </c>
      <c r="B498" s="11">
        <f>StdO_Customers_Residential!B498+StdO_Customers_Small_Commercial!B498+StdO_Customers_Lighting!B498</f>
        <v>57717.18</v>
      </c>
      <c r="C498" s="11">
        <f>StdO_Customers_Residential!C498+StdO_Customers_Small_Commercial!C498+StdO_Customers_Lighting!C498</f>
        <v>54753.74</v>
      </c>
      <c r="D498" s="11">
        <f>StdO_Customers_Residential!D498+StdO_Customers_Small_Commercial!D498+StdO_Customers_Lighting!D498</f>
        <v>52683.69</v>
      </c>
      <c r="E498" s="11">
        <f>StdO_Customers_Residential!E498+StdO_Customers_Small_Commercial!E498+StdO_Customers_Lighting!E498</f>
        <v>53053.33</v>
      </c>
      <c r="F498" s="11">
        <f>StdO_Customers_Residential!F498+StdO_Customers_Small_Commercial!F498+StdO_Customers_Lighting!F498</f>
        <v>56046.589999999989</v>
      </c>
      <c r="G498" s="11">
        <f>StdO_Customers_Residential!G498+StdO_Customers_Small_Commercial!G498+StdO_Customers_Lighting!G498</f>
        <v>61293.19</v>
      </c>
      <c r="H498" s="11">
        <f>StdO_Customers_Residential!H498+StdO_Customers_Small_Commercial!H498+StdO_Customers_Lighting!H498</f>
        <v>65075.990000000005</v>
      </c>
      <c r="I498" s="11">
        <f>StdO_Customers_Residential!I498+StdO_Customers_Small_Commercial!I498+StdO_Customers_Lighting!I498</f>
        <v>49088.53</v>
      </c>
      <c r="J498" s="11">
        <f>StdO_Customers_Residential!J498+StdO_Customers_Small_Commercial!J498+StdO_Customers_Lighting!J498</f>
        <v>31329.98</v>
      </c>
      <c r="K498" s="11">
        <f>StdO_Customers_Residential!K498+StdO_Customers_Small_Commercial!K498+StdO_Customers_Lighting!K498</f>
        <v>18973.21</v>
      </c>
      <c r="L498" s="11">
        <f>StdO_Customers_Residential!L498+StdO_Customers_Small_Commercial!L498+StdO_Customers_Lighting!L498</f>
        <v>12227.24</v>
      </c>
      <c r="M498" s="11">
        <f>StdO_Customers_Residential!M498+StdO_Customers_Small_Commercial!M498+StdO_Customers_Lighting!M498</f>
        <v>9878.11</v>
      </c>
      <c r="N498" s="11">
        <f>StdO_Customers_Residential!N498+StdO_Customers_Small_Commercial!N498+StdO_Customers_Lighting!N498</f>
        <v>12108.03</v>
      </c>
      <c r="O498" s="11">
        <f>StdO_Customers_Residential!O498+StdO_Customers_Small_Commercial!O498+StdO_Customers_Lighting!O498</f>
        <v>9072.7000000000007</v>
      </c>
      <c r="P498" s="11">
        <f>StdO_Customers_Residential!P498+StdO_Customers_Small_Commercial!P498+StdO_Customers_Lighting!P498</f>
        <v>8324.25</v>
      </c>
      <c r="Q498" s="11">
        <f>StdO_Customers_Residential!Q498+StdO_Customers_Small_Commercial!Q498+StdO_Customers_Lighting!Q498</f>
        <v>13070.88</v>
      </c>
      <c r="R498" s="11">
        <f>StdO_Customers_Residential!R498+StdO_Customers_Small_Commercial!R498+StdO_Customers_Lighting!R498</f>
        <v>28570.75</v>
      </c>
      <c r="S498" s="11">
        <f>StdO_Customers_Residential!S498+StdO_Customers_Small_Commercial!S498+StdO_Customers_Lighting!S498</f>
        <v>53932.69</v>
      </c>
      <c r="T498" s="11">
        <f>StdO_Customers_Residential!T498+StdO_Customers_Small_Commercial!T498+StdO_Customers_Lighting!T498</f>
        <v>74518.59</v>
      </c>
      <c r="U498" s="11">
        <f>StdO_Customers_Residential!U498+StdO_Customers_Small_Commercial!U498+StdO_Customers_Lighting!U498</f>
        <v>85908.95</v>
      </c>
      <c r="V498" s="11">
        <f>StdO_Customers_Residential!V498+StdO_Customers_Small_Commercial!V498+StdO_Customers_Lighting!V498</f>
        <v>86924.49</v>
      </c>
      <c r="W498" s="11">
        <f>StdO_Customers_Residential!W498+StdO_Customers_Small_Commercial!W498+StdO_Customers_Lighting!W498</f>
        <v>80654.600000000006</v>
      </c>
      <c r="X498" s="11">
        <f>StdO_Customers_Residential!X498+StdO_Customers_Small_Commercial!X498+StdO_Customers_Lighting!X498</f>
        <v>69501.3</v>
      </c>
      <c r="Y498" s="11">
        <f>StdO_Customers_Residential!Y498+StdO_Customers_Small_Commercial!Y498+StdO_Customers_Lighting!Y498</f>
        <v>60009.73</v>
      </c>
      <c r="Z498" s="11">
        <f>StdO_Customers_Residential!Z498+StdO_Customers_Small_Commercial!Z498+StdO_Customers_Lighting!Z498</f>
        <v>0</v>
      </c>
      <c r="AA498" s="2">
        <f>IFERROR(INDEX('Holiday Schedule'!$D$3:$D$24,MATCH(Total_StdO_Customers!A498,'Holiday Schedule'!$C$3:$C$24,0)),0)</f>
        <v>0</v>
      </c>
      <c r="AB498" s="2">
        <f t="shared" si="56"/>
        <v>3</v>
      </c>
      <c r="AC498" s="2">
        <f t="shared" si="57"/>
        <v>644084.30000000005</v>
      </c>
      <c r="AD498" s="5">
        <f t="shared" si="58"/>
        <v>460633.43999999971</v>
      </c>
      <c r="AE498" s="5">
        <f t="shared" si="59"/>
        <v>1104717.7399999998</v>
      </c>
      <c r="AG498" s="2">
        <f t="shared" si="60"/>
        <v>5</v>
      </c>
      <c r="AH498" s="2">
        <f t="shared" si="61"/>
        <v>2026</v>
      </c>
      <c r="AJ498" s="5">
        <f t="shared" si="62"/>
        <v>86924.49</v>
      </c>
      <c r="AK498" s="2">
        <f t="shared" si="63"/>
        <v>21</v>
      </c>
    </row>
    <row r="499" spans="1:37">
      <c r="A499" s="4">
        <v>46148</v>
      </c>
      <c r="B499" s="11">
        <f>StdO_Customers_Residential!B499+StdO_Customers_Small_Commercial!B499+StdO_Customers_Lighting!B499</f>
        <v>54398.1</v>
      </c>
      <c r="C499" s="11">
        <f>StdO_Customers_Residential!C499+StdO_Customers_Small_Commercial!C499+StdO_Customers_Lighting!C499</f>
        <v>51260.97</v>
      </c>
      <c r="D499" s="11">
        <f>StdO_Customers_Residential!D499+StdO_Customers_Small_Commercial!D499+StdO_Customers_Lighting!D499</f>
        <v>49814.6</v>
      </c>
      <c r="E499" s="11">
        <f>StdO_Customers_Residential!E499+StdO_Customers_Small_Commercial!E499+StdO_Customers_Lighting!E499</f>
        <v>49440.88</v>
      </c>
      <c r="F499" s="11">
        <f>StdO_Customers_Residential!F499+StdO_Customers_Small_Commercial!F499+StdO_Customers_Lighting!F499</f>
        <v>51601</v>
      </c>
      <c r="G499" s="11">
        <f>StdO_Customers_Residential!G499+StdO_Customers_Small_Commercial!G499+StdO_Customers_Lighting!G499</f>
        <v>58024.56</v>
      </c>
      <c r="H499" s="11">
        <f>StdO_Customers_Residential!H499+StdO_Customers_Small_Commercial!H499+StdO_Customers_Lighting!H499</f>
        <v>67025.56</v>
      </c>
      <c r="I499" s="11">
        <f>StdO_Customers_Residential!I499+StdO_Customers_Small_Commercial!I499+StdO_Customers_Lighting!I499</f>
        <v>65069.939999999995</v>
      </c>
      <c r="J499" s="11">
        <f>StdO_Customers_Residential!J499+StdO_Customers_Small_Commercial!J499+StdO_Customers_Lighting!J499</f>
        <v>59238.86</v>
      </c>
      <c r="K499" s="11">
        <f>StdO_Customers_Residential!K499+StdO_Customers_Small_Commercial!K499+StdO_Customers_Lighting!K499</f>
        <v>56023.5</v>
      </c>
      <c r="L499" s="11">
        <f>StdO_Customers_Residential!L499+StdO_Customers_Small_Commercial!L499+StdO_Customers_Lighting!L499</f>
        <v>58530.879999999997</v>
      </c>
      <c r="M499" s="11">
        <f>StdO_Customers_Residential!M499+StdO_Customers_Small_Commercial!M499+StdO_Customers_Lighting!M499</f>
        <v>52992.32</v>
      </c>
      <c r="N499" s="11">
        <f>StdO_Customers_Residential!N499+StdO_Customers_Small_Commercial!N499+StdO_Customers_Lighting!N499</f>
        <v>53700.94</v>
      </c>
      <c r="O499" s="11">
        <f>StdO_Customers_Residential!O499+StdO_Customers_Small_Commercial!O499+StdO_Customers_Lighting!O499</f>
        <v>53896.84</v>
      </c>
      <c r="P499" s="11">
        <f>StdO_Customers_Residential!P499+StdO_Customers_Small_Commercial!P499+StdO_Customers_Lighting!P499</f>
        <v>57075.040000000001</v>
      </c>
      <c r="Q499" s="11">
        <f>StdO_Customers_Residential!Q499+StdO_Customers_Small_Commercial!Q499+StdO_Customers_Lighting!Q499</f>
        <v>64034.52</v>
      </c>
      <c r="R499" s="11">
        <f>StdO_Customers_Residential!R499+StdO_Customers_Small_Commercial!R499+StdO_Customers_Lighting!R499</f>
        <v>73503.55</v>
      </c>
      <c r="S499" s="11">
        <f>StdO_Customers_Residential!S499+StdO_Customers_Small_Commercial!S499+StdO_Customers_Lighting!S499</f>
        <v>82858.080000000016</v>
      </c>
      <c r="T499" s="11">
        <f>StdO_Customers_Residential!T499+StdO_Customers_Small_Commercial!T499+StdO_Customers_Lighting!T499</f>
        <v>87725.5</v>
      </c>
      <c r="U499" s="11">
        <f>StdO_Customers_Residential!U499+StdO_Customers_Small_Commercial!U499+StdO_Customers_Lighting!U499</f>
        <v>92101.79</v>
      </c>
      <c r="V499" s="11">
        <f>StdO_Customers_Residential!V499+StdO_Customers_Small_Commercial!V499+StdO_Customers_Lighting!V499</f>
        <v>90337.88</v>
      </c>
      <c r="W499" s="11">
        <f>StdO_Customers_Residential!W499+StdO_Customers_Small_Commercial!W499+StdO_Customers_Lighting!W499</f>
        <v>83629.24000000002</v>
      </c>
      <c r="X499" s="11">
        <f>StdO_Customers_Residential!X499+StdO_Customers_Small_Commercial!X499+StdO_Customers_Lighting!X499</f>
        <v>72736.72</v>
      </c>
      <c r="Y499" s="11">
        <f>StdO_Customers_Residential!Y499+StdO_Customers_Small_Commercial!Y499+StdO_Customers_Lighting!Y499</f>
        <v>63114.430000000008</v>
      </c>
      <c r="Z499" s="11">
        <f>StdO_Customers_Residential!Z499+StdO_Customers_Small_Commercial!Z499+StdO_Customers_Lighting!Z499</f>
        <v>0</v>
      </c>
      <c r="AA499" s="2">
        <f>IFERROR(INDEX('Holiday Schedule'!$D$3:$D$24,MATCH(Total_StdO_Customers!A499,'Holiday Schedule'!$C$3:$C$24,0)),0)</f>
        <v>0</v>
      </c>
      <c r="AB499" s="2">
        <f t="shared" si="56"/>
        <v>4</v>
      </c>
      <c r="AC499" s="2">
        <f t="shared" si="57"/>
        <v>1103455.6000000001</v>
      </c>
      <c r="AD499" s="5">
        <f t="shared" si="58"/>
        <v>444680.09999999986</v>
      </c>
      <c r="AE499" s="5">
        <f t="shared" si="59"/>
        <v>1548135.7</v>
      </c>
      <c r="AG499" s="2">
        <f t="shared" si="60"/>
        <v>5</v>
      </c>
      <c r="AH499" s="2">
        <f t="shared" si="61"/>
        <v>2026</v>
      </c>
      <c r="AJ499" s="5">
        <f t="shared" si="62"/>
        <v>92101.79</v>
      </c>
      <c r="AK499" s="2">
        <f t="shared" si="63"/>
        <v>20</v>
      </c>
    </row>
    <row r="500" spans="1:37">
      <c r="A500" s="4">
        <v>46149</v>
      </c>
      <c r="B500" s="11">
        <f>StdO_Customers_Residential!B500+StdO_Customers_Small_Commercial!B500+StdO_Customers_Lighting!B500</f>
        <v>56112.94</v>
      </c>
      <c r="C500" s="11">
        <f>StdO_Customers_Residential!C500+StdO_Customers_Small_Commercial!C500+StdO_Customers_Lighting!C500</f>
        <v>53053.78</v>
      </c>
      <c r="D500" s="11">
        <f>StdO_Customers_Residential!D500+StdO_Customers_Small_Commercial!D500+StdO_Customers_Lighting!D500</f>
        <v>51386.02</v>
      </c>
      <c r="E500" s="11">
        <f>StdO_Customers_Residential!E500+StdO_Customers_Small_Commercial!E500+StdO_Customers_Lighting!E500</f>
        <v>51107.28</v>
      </c>
      <c r="F500" s="11">
        <f>StdO_Customers_Residential!F500+StdO_Customers_Small_Commercial!F500+StdO_Customers_Lighting!F500</f>
        <v>54099.95</v>
      </c>
      <c r="G500" s="11">
        <f>StdO_Customers_Residential!G500+StdO_Customers_Small_Commercial!G500+StdO_Customers_Lighting!G500</f>
        <v>58951.85</v>
      </c>
      <c r="H500" s="11">
        <f>StdO_Customers_Residential!H500+StdO_Customers_Small_Commercial!H500+StdO_Customers_Lighting!H500</f>
        <v>64966.13</v>
      </c>
      <c r="I500" s="11">
        <f>StdO_Customers_Residential!I500+StdO_Customers_Small_Commercial!I500+StdO_Customers_Lighting!I500</f>
        <v>57164.66</v>
      </c>
      <c r="J500" s="11">
        <f>StdO_Customers_Residential!J500+StdO_Customers_Small_Commercial!J500+StdO_Customers_Lighting!J500</f>
        <v>38421.050000000003</v>
      </c>
      <c r="K500" s="11">
        <f>StdO_Customers_Residential!K500+StdO_Customers_Small_Commercial!K500+StdO_Customers_Lighting!K500</f>
        <v>22399.87</v>
      </c>
      <c r="L500" s="11">
        <f>StdO_Customers_Residential!L500+StdO_Customers_Small_Commercial!L500+StdO_Customers_Lighting!L500</f>
        <v>14904.89</v>
      </c>
      <c r="M500" s="11">
        <f>StdO_Customers_Residential!M500+StdO_Customers_Small_Commercial!M500+StdO_Customers_Lighting!M500</f>
        <v>12707.76</v>
      </c>
      <c r="N500" s="11">
        <f>StdO_Customers_Residential!N500+StdO_Customers_Small_Commercial!N500+StdO_Customers_Lighting!N500</f>
        <v>14459.35</v>
      </c>
      <c r="O500" s="11">
        <f>StdO_Customers_Residential!O500+StdO_Customers_Small_Commercial!O500+StdO_Customers_Lighting!O500</f>
        <v>26301.63</v>
      </c>
      <c r="P500" s="11">
        <f>StdO_Customers_Residential!P500+StdO_Customers_Small_Commercial!P500+StdO_Customers_Lighting!P500</f>
        <v>28712.02</v>
      </c>
      <c r="Q500" s="11">
        <f>StdO_Customers_Residential!Q500+StdO_Customers_Small_Commercial!Q500+StdO_Customers_Lighting!Q500</f>
        <v>34256.54</v>
      </c>
      <c r="R500" s="11">
        <f>StdO_Customers_Residential!R500+StdO_Customers_Small_Commercial!R500+StdO_Customers_Lighting!R500</f>
        <v>44950.11</v>
      </c>
      <c r="S500" s="11">
        <f>StdO_Customers_Residential!S500+StdO_Customers_Small_Commercial!S500+StdO_Customers_Lighting!S500</f>
        <v>52516.800000000003</v>
      </c>
      <c r="T500" s="11">
        <f>StdO_Customers_Residential!T500+StdO_Customers_Small_Commercial!T500+StdO_Customers_Lighting!T500</f>
        <v>67198.240000000005</v>
      </c>
      <c r="U500" s="11">
        <f>StdO_Customers_Residential!U500+StdO_Customers_Small_Commercial!U500+StdO_Customers_Lighting!U500</f>
        <v>83680.94</v>
      </c>
      <c r="V500" s="11">
        <f>StdO_Customers_Residential!V500+StdO_Customers_Small_Commercial!V500+StdO_Customers_Lighting!V500</f>
        <v>89296.65</v>
      </c>
      <c r="W500" s="11">
        <f>StdO_Customers_Residential!W500+StdO_Customers_Small_Commercial!W500+StdO_Customers_Lighting!W500</f>
        <v>84240.63</v>
      </c>
      <c r="X500" s="11">
        <f>StdO_Customers_Residential!X500+StdO_Customers_Small_Commercial!X500+StdO_Customers_Lighting!X500</f>
        <v>73908.509999999995</v>
      </c>
      <c r="Y500" s="11">
        <f>StdO_Customers_Residential!Y500+StdO_Customers_Small_Commercial!Y500+StdO_Customers_Lighting!Y500</f>
        <v>64397.08</v>
      </c>
      <c r="Z500" s="11">
        <f>StdO_Customers_Residential!Z500+StdO_Customers_Small_Commercial!Z500+StdO_Customers_Lighting!Z500</f>
        <v>0</v>
      </c>
      <c r="AA500" s="2">
        <f>IFERROR(INDEX('Holiday Schedule'!$D$3:$D$24,MATCH(Total_StdO_Customers!A500,'Holiday Schedule'!$C$3:$C$24,0)),0)</f>
        <v>0</v>
      </c>
      <c r="AB500" s="2">
        <f t="shared" si="56"/>
        <v>5</v>
      </c>
      <c r="AC500" s="2">
        <f t="shared" si="57"/>
        <v>745119.65</v>
      </c>
      <c r="AD500" s="5">
        <f t="shared" si="58"/>
        <v>454075.03000000014</v>
      </c>
      <c r="AE500" s="5">
        <f t="shared" si="59"/>
        <v>1199194.6800000002</v>
      </c>
      <c r="AG500" s="2">
        <f t="shared" si="60"/>
        <v>5</v>
      </c>
      <c r="AH500" s="2">
        <f t="shared" si="61"/>
        <v>2026</v>
      </c>
      <c r="AJ500" s="5">
        <f t="shared" si="62"/>
        <v>89296.65</v>
      </c>
      <c r="AK500" s="2">
        <f t="shared" si="63"/>
        <v>21</v>
      </c>
    </row>
    <row r="501" spans="1:37">
      <c r="A501" s="4">
        <v>46150</v>
      </c>
      <c r="B501" s="11">
        <f>StdO_Customers_Residential!B501+StdO_Customers_Small_Commercial!B501+StdO_Customers_Lighting!B501</f>
        <v>57235.360000000001</v>
      </c>
      <c r="C501" s="11">
        <f>StdO_Customers_Residential!C501+StdO_Customers_Small_Commercial!C501+StdO_Customers_Lighting!C501</f>
        <v>55693.18</v>
      </c>
      <c r="D501" s="11">
        <f>StdO_Customers_Residential!D501+StdO_Customers_Small_Commercial!D501+StdO_Customers_Lighting!D501</f>
        <v>53420.1</v>
      </c>
      <c r="E501" s="11">
        <f>StdO_Customers_Residential!E501+StdO_Customers_Small_Commercial!E501+StdO_Customers_Lighting!E501</f>
        <v>53830.91</v>
      </c>
      <c r="F501" s="11">
        <f>StdO_Customers_Residential!F501+StdO_Customers_Small_Commercial!F501+StdO_Customers_Lighting!F501</f>
        <v>57482.720000000001</v>
      </c>
      <c r="G501" s="11">
        <f>StdO_Customers_Residential!G501+StdO_Customers_Small_Commercial!G501+StdO_Customers_Lighting!G501</f>
        <v>62154.7</v>
      </c>
      <c r="H501" s="11">
        <f>StdO_Customers_Residential!H501+StdO_Customers_Small_Commercial!H501+StdO_Customers_Lighting!H501</f>
        <v>64313.3</v>
      </c>
      <c r="I501" s="11">
        <f>StdO_Customers_Residential!I501+StdO_Customers_Small_Commercial!I501+StdO_Customers_Lighting!I501</f>
        <v>48757.490000000005</v>
      </c>
      <c r="J501" s="11">
        <f>StdO_Customers_Residential!J501+StdO_Customers_Small_Commercial!J501+StdO_Customers_Lighting!J501</f>
        <v>33434.17</v>
      </c>
      <c r="K501" s="11">
        <f>StdO_Customers_Residential!K501+StdO_Customers_Small_Commercial!K501+StdO_Customers_Lighting!K501</f>
        <v>33023.58</v>
      </c>
      <c r="L501" s="11">
        <f>StdO_Customers_Residential!L501+StdO_Customers_Small_Commercial!L501+StdO_Customers_Lighting!L501</f>
        <v>31966.74</v>
      </c>
      <c r="M501" s="11">
        <f>StdO_Customers_Residential!M501+StdO_Customers_Small_Commercial!M501+StdO_Customers_Lighting!M501</f>
        <v>33421.199999999997</v>
      </c>
      <c r="N501" s="11">
        <f>StdO_Customers_Residential!N501+StdO_Customers_Small_Commercial!N501+StdO_Customers_Lighting!N501</f>
        <v>36137.760000000002</v>
      </c>
      <c r="O501" s="11">
        <f>StdO_Customers_Residential!O501+StdO_Customers_Small_Commercial!O501+StdO_Customers_Lighting!O501</f>
        <v>30986.69</v>
      </c>
      <c r="P501" s="11">
        <f>StdO_Customers_Residential!P501+StdO_Customers_Small_Commercial!P501+StdO_Customers_Lighting!P501</f>
        <v>26658.42</v>
      </c>
      <c r="Q501" s="11">
        <f>StdO_Customers_Residential!Q501+StdO_Customers_Small_Commercial!Q501+StdO_Customers_Lighting!Q501</f>
        <v>34801.589999999997</v>
      </c>
      <c r="R501" s="11">
        <f>StdO_Customers_Residential!R501+StdO_Customers_Small_Commercial!R501+StdO_Customers_Lighting!R501</f>
        <v>44633.709999999992</v>
      </c>
      <c r="S501" s="11">
        <f>StdO_Customers_Residential!S501+StdO_Customers_Small_Commercial!S501+StdO_Customers_Lighting!S501</f>
        <v>59643.34</v>
      </c>
      <c r="T501" s="11">
        <f>StdO_Customers_Residential!T501+StdO_Customers_Small_Commercial!T501+StdO_Customers_Lighting!T501</f>
        <v>74201.59</v>
      </c>
      <c r="U501" s="11">
        <f>StdO_Customers_Residential!U501+StdO_Customers_Small_Commercial!U501+StdO_Customers_Lighting!U501</f>
        <v>83618.350000000006</v>
      </c>
      <c r="V501" s="11">
        <f>StdO_Customers_Residential!V501+StdO_Customers_Small_Commercial!V501+StdO_Customers_Lighting!V501</f>
        <v>88407.45</v>
      </c>
      <c r="W501" s="11">
        <f>StdO_Customers_Residential!W501+StdO_Customers_Small_Commercial!W501+StdO_Customers_Lighting!W501</f>
        <v>85753.74000000002</v>
      </c>
      <c r="X501" s="11">
        <f>StdO_Customers_Residential!X501+StdO_Customers_Small_Commercial!X501+StdO_Customers_Lighting!X501</f>
        <v>75716.02</v>
      </c>
      <c r="Y501" s="11">
        <f>StdO_Customers_Residential!Y501+StdO_Customers_Small_Commercial!Y501+StdO_Customers_Lighting!Y501</f>
        <v>67222.64</v>
      </c>
      <c r="Z501" s="11">
        <f>StdO_Customers_Residential!Z501+StdO_Customers_Small_Commercial!Z501+StdO_Customers_Lighting!Z501</f>
        <v>0</v>
      </c>
      <c r="AA501" s="2">
        <f>IFERROR(INDEX('Holiday Schedule'!$D$3:$D$24,MATCH(Total_StdO_Customers!A501,'Holiday Schedule'!$C$3:$C$24,0)),0)</f>
        <v>0</v>
      </c>
      <c r="AB501" s="2">
        <f t="shared" si="56"/>
        <v>6</v>
      </c>
      <c r="AC501" s="2">
        <f t="shared" si="57"/>
        <v>821161.83999999985</v>
      </c>
      <c r="AD501" s="5">
        <f t="shared" si="58"/>
        <v>471352.90999999992</v>
      </c>
      <c r="AE501" s="5">
        <f t="shared" si="59"/>
        <v>1292514.7499999998</v>
      </c>
      <c r="AG501" s="2">
        <f t="shared" si="60"/>
        <v>5</v>
      </c>
      <c r="AH501" s="2">
        <f t="shared" si="61"/>
        <v>2026</v>
      </c>
      <c r="AJ501" s="5">
        <f t="shared" si="62"/>
        <v>88407.45</v>
      </c>
      <c r="AK501" s="2">
        <f t="shared" si="63"/>
        <v>21</v>
      </c>
    </row>
    <row r="502" spans="1:37">
      <c r="A502" s="4">
        <v>46151</v>
      </c>
      <c r="B502" s="11">
        <f>StdO_Customers_Residential!B502+StdO_Customers_Small_Commercial!B502+StdO_Customers_Lighting!B502</f>
        <v>60660.17</v>
      </c>
      <c r="C502" s="11">
        <f>StdO_Customers_Residential!C502+StdO_Customers_Small_Commercial!C502+StdO_Customers_Lighting!C502</f>
        <v>58184.51</v>
      </c>
      <c r="D502" s="11">
        <f>StdO_Customers_Residential!D502+StdO_Customers_Small_Commercial!D502+StdO_Customers_Lighting!D502</f>
        <v>55400.19</v>
      </c>
      <c r="E502" s="11">
        <f>StdO_Customers_Residential!E502+StdO_Customers_Small_Commercial!E502+StdO_Customers_Lighting!E502</f>
        <v>56489.58</v>
      </c>
      <c r="F502" s="11">
        <f>StdO_Customers_Residential!F502+StdO_Customers_Small_Commercial!F502+StdO_Customers_Lighting!F502</f>
        <v>58209.08</v>
      </c>
      <c r="G502" s="11">
        <f>StdO_Customers_Residential!G502+StdO_Customers_Small_Commercial!G502+StdO_Customers_Lighting!G502</f>
        <v>59437.430000000008</v>
      </c>
      <c r="H502" s="11">
        <f>StdO_Customers_Residential!H502+StdO_Customers_Small_Commercial!H502+StdO_Customers_Lighting!H502</f>
        <v>55494.239999999998</v>
      </c>
      <c r="I502" s="11">
        <f>StdO_Customers_Residential!I502+StdO_Customers_Small_Commercial!I502+StdO_Customers_Lighting!I502</f>
        <v>41989.05</v>
      </c>
      <c r="J502" s="11">
        <f>StdO_Customers_Residential!J502+StdO_Customers_Small_Commercial!J502+StdO_Customers_Lighting!J502</f>
        <v>23603.87</v>
      </c>
      <c r="K502" s="11">
        <f>StdO_Customers_Residential!K502+StdO_Customers_Small_Commercial!K502+StdO_Customers_Lighting!K502</f>
        <v>11584.74</v>
      </c>
      <c r="L502" s="11">
        <f>StdO_Customers_Residential!L502+StdO_Customers_Small_Commercial!L502+StdO_Customers_Lighting!L502</f>
        <v>11911.31</v>
      </c>
      <c r="M502" s="11">
        <f>StdO_Customers_Residential!M502+StdO_Customers_Small_Commercial!M502+StdO_Customers_Lighting!M502</f>
        <v>11939.39</v>
      </c>
      <c r="N502" s="11">
        <f>StdO_Customers_Residential!N502+StdO_Customers_Small_Commercial!N502+StdO_Customers_Lighting!N502</f>
        <v>7100.35</v>
      </c>
      <c r="O502" s="11">
        <f>StdO_Customers_Residential!O502+StdO_Customers_Small_Commercial!O502+StdO_Customers_Lighting!O502</f>
        <v>10647.63</v>
      </c>
      <c r="P502" s="11">
        <f>StdO_Customers_Residential!P502+StdO_Customers_Small_Commercial!P502+StdO_Customers_Lighting!P502</f>
        <v>27898.080000000002</v>
      </c>
      <c r="Q502" s="11">
        <f>StdO_Customers_Residential!Q502+StdO_Customers_Small_Commercial!Q502+StdO_Customers_Lighting!Q502</f>
        <v>45033.23</v>
      </c>
      <c r="R502" s="11">
        <f>StdO_Customers_Residential!R502+StdO_Customers_Small_Commercial!R502+StdO_Customers_Lighting!R502</f>
        <v>57069.42</v>
      </c>
      <c r="S502" s="11">
        <f>StdO_Customers_Residential!S502+StdO_Customers_Small_Commercial!S502+StdO_Customers_Lighting!S502</f>
        <v>69411.87</v>
      </c>
      <c r="T502" s="11">
        <f>StdO_Customers_Residential!T502+StdO_Customers_Small_Commercial!T502+StdO_Customers_Lighting!T502</f>
        <v>80741.020000000019</v>
      </c>
      <c r="U502" s="11">
        <f>StdO_Customers_Residential!U502+StdO_Customers_Small_Commercial!U502+StdO_Customers_Lighting!U502</f>
        <v>86648.9</v>
      </c>
      <c r="V502" s="11">
        <f>StdO_Customers_Residential!V502+StdO_Customers_Small_Commercial!V502+StdO_Customers_Lighting!V502</f>
        <v>89297.32</v>
      </c>
      <c r="W502" s="11">
        <f>StdO_Customers_Residential!W502+StdO_Customers_Small_Commercial!W502+StdO_Customers_Lighting!W502</f>
        <v>84192.21</v>
      </c>
      <c r="X502" s="11">
        <f>StdO_Customers_Residential!X502+StdO_Customers_Small_Commercial!X502+StdO_Customers_Lighting!X502</f>
        <v>74556.320000000007</v>
      </c>
      <c r="Y502" s="11">
        <f>StdO_Customers_Residential!Y502+StdO_Customers_Small_Commercial!Y502+StdO_Customers_Lighting!Y502</f>
        <v>65857.78</v>
      </c>
      <c r="Z502" s="11">
        <f>StdO_Customers_Residential!Z502+StdO_Customers_Small_Commercial!Z502+StdO_Customers_Lighting!Z502</f>
        <v>0</v>
      </c>
      <c r="AA502" s="2">
        <f>IFERROR(INDEX('Holiday Schedule'!$D$3:$D$24,MATCH(Total_StdO_Customers!A502,'Holiday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1203357.6900000002</v>
      </c>
      <c r="AE502" s="5">
        <f t="shared" si="59"/>
        <v>1203357.6900000002</v>
      </c>
      <c r="AG502" s="2">
        <f t="shared" si="60"/>
        <v>5</v>
      </c>
      <c r="AH502" s="2">
        <f t="shared" si="61"/>
        <v>2026</v>
      </c>
      <c r="AJ502" s="5">
        <f t="shared" si="62"/>
        <v>89297.32</v>
      </c>
      <c r="AK502" s="2">
        <f t="shared" si="63"/>
        <v>21</v>
      </c>
    </row>
    <row r="503" spans="1:37">
      <c r="A503" s="4">
        <v>46152</v>
      </c>
      <c r="B503" s="11">
        <f>StdO_Customers_Residential!B503+StdO_Customers_Small_Commercial!B503+StdO_Customers_Lighting!B503</f>
        <v>58500.32</v>
      </c>
      <c r="C503" s="11">
        <f>StdO_Customers_Residential!C503+StdO_Customers_Small_Commercial!C503+StdO_Customers_Lighting!C503</f>
        <v>53662.590000000004</v>
      </c>
      <c r="D503" s="11">
        <f>StdO_Customers_Residential!D503+StdO_Customers_Small_Commercial!D503+StdO_Customers_Lighting!D503</f>
        <v>51271.58</v>
      </c>
      <c r="E503" s="11">
        <f>StdO_Customers_Residential!E503+StdO_Customers_Small_Commercial!E503+StdO_Customers_Lighting!E503</f>
        <v>51141.81</v>
      </c>
      <c r="F503" s="11">
        <f>StdO_Customers_Residential!F503+StdO_Customers_Small_Commercial!F503+StdO_Customers_Lighting!F503</f>
        <v>51254.329999999994</v>
      </c>
      <c r="G503" s="11">
        <f>StdO_Customers_Residential!G503+StdO_Customers_Small_Commercial!G503+StdO_Customers_Lighting!G503</f>
        <v>53266.76</v>
      </c>
      <c r="H503" s="11">
        <f>StdO_Customers_Residential!H503+StdO_Customers_Small_Commercial!H503+StdO_Customers_Lighting!H503</f>
        <v>58909.58</v>
      </c>
      <c r="I503" s="11">
        <f>StdO_Customers_Residential!I503+StdO_Customers_Small_Commercial!I503+StdO_Customers_Lighting!I503</f>
        <v>66650.350000000006</v>
      </c>
      <c r="J503" s="11">
        <f>StdO_Customers_Residential!J503+StdO_Customers_Small_Commercial!J503+StdO_Customers_Lighting!J503</f>
        <v>72412.53</v>
      </c>
      <c r="K503" s="11">
        <f>StdO_Customers_Residential!K503+StdO_Customers_Small_Commercial!K503+StdO_Customers_Lighting!K503</f>
        <v>71743.39</v>
      </c>
      <c r="L503" s="11">
        <f>StdO_Customers_Residential!L503+StdO_Customers_Small_Commercial!L503+StdO_Customers_Lighting!L503</f>
        <v>64237.95</v>
      </c>
      <c r="M503" s="11">
        <f>StdO_Customers_Residential!M503+StdO_Customers_Small_Commercial!M503+StdO_Customers_Lighting!M503</f>
        <v>58648.91</v>
      </c>
      <c r="N503" s="11">
        <f>StdO_Customers_Residential!N503+StdO_Customers_Small_Commercial!N503+StdO_Customers_Lighting!N503</f>
        <v>46672.12</v>
      </c>
      <c r="O503" s="11">
        <f>StdO_Customers_Residential!O503+StdO_Customers_Small_Commercial!O503+StdO_Customers_Lighting!O503</f>
        <v>34519.01</v>
      </c>
      <c r="P503" s="11">
        <f>StdO_Customers_Residential!P503+StdO_Customers_Small_Commercial!P503+StdO_Customers_Lighting!P503</f>
        <v>30787.16</v>
      </c>
      <c r="Q503" s="11">
        <f>StdO_Customers_Residential!Q503+StdO_Customers_Small_Commercial!Q503+StdO_Customers_Lighting!Q503</f>
        <v>32812.050000000003</v>
      </c>
      <c r="R503" s="11">
        <f>StdO_Customers_Residential!R503+StdO_Customers_Small_Commercial!R503+StdO_Customers_Lighting!R503</f>
        <v>40861.629999999997</v>
      </c>
      <c r="S503" s="11">
        <f>StdO_Customers_Residential!S503+StdO_Customers_Small_Commercial!S503+StdO_Customers_Lighting!S503</f>
        <v>65348.2</v>
      </c>
      <c r="T503" s="11">
        <f>StdO_Customers_Residential!T503+StdO_Customers_Small_Commercial!T503+StdO_Customers_Lighting!T503</f>
        <v>80051.72</v>
      </c>
      <c r="U503" s="11">
        <f>StdO_Customers_Residential!U503+StdO_Customers_Small_Commercial!U503+StdO_Customers_Lighting!U503</f>
        <v>85663.3</v>
      </c>
      <c r="V503" s="11">
        <f>StdO_Customers_Residential!V503+StdO_Customers_Small_Commercial!V503+StdO_Customers_Lighting!V503</f>
        <v>89163.51</v>
      </c>
      <c r="W503" s="11">
        <f>StdO_Customers_Residential!W503+StdO_Customers_Small_Commercial!W503+StdO_Customers_Lighting!W503</f>
        <v>83666.58</v>
      </c>
      <c r="X503" s="11">
        <f>StdO_Customers_Residential!X503+StdO_Customers_Small_Commercial!X503+StdO_Customers_Lighting!X503</f>
        <v>71088.13</v>
      </c>
      <c r="Y503" s="11">
        <f>StdO_Customers_Residential!Y503+StdO_Customers_Small_Commercial!Y503+StdO_Customers_Lighting!Y503</f>
        <v>61887.83</v>
      </c>
      <c r="Z503" s="11">
        <f>StdO_Customers_Residential!Z503+StdO_Customers_Small_Commercial!Z503+StdO_Customers_Lighting!Z503</f>
        <v>0</v>
      </c>
      <c r="AA503" s="2">
        <f>IFERROR(INDEX('Holiday Schedule'!$D$3:$D$24,MATCH(Total_StdO_Customers!A503,'Holiday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1434221.3400000003</v>
      </c>
      <c r="AE503" s="5">
        <f t="shared" si="59"/>
        <v>1434221.3400000003</v>
      </c>
      <c r="AG503" s="2">
        <f t="shared" si="60"/>
        <v>5</v>
      </c>
      <c r="AH503" s="2">
        <f t="shared" si="61"/>
        <v>2026</v>
      </c>
      <c r="AJ503" s="5">
        <f t="shared" si="62"/>
        <v>89163.51</v>
      </c>
      <c r="AK503" s="2">
        <f t="shared" si="63"/>
        <v>21</v>
      </c>
    </row>
    <row r="504" spans="1:37">
      <c r="A504" s="4">
        <v>46153</v>
      </c>
      <c r="B504" s="11">
        <f>StdO_Customers_Residential!B504+StdO_Customers_Small_Commercial!B504+StdO_Customers_Lighting!B504</f>
        <v>55131.680000000008</v>
      </c>
      <c r="C504" s="11">
        <f>StdO_Customers_Residential!C504+StdO_Customers_Small_Commercial!C504+StdO_Customers_Lighting!C504</f>
        <v>51367.06</v>
      </c>
      <c r="D504" s="11">
        <f>StdO_Customers_Residential!D504+StdO_Customers_Small_Commercial!D504+StdO_Customers_Lighting!D504</f>
        <v>49839.67</v>
      </c>
      <c r="E504" s="11">
        <f>StdO_Customers_Residential!E504+StdO_Customers_Small_Commercial!E504+StdO_Customers_Lighting!E504</f>
        <v>49836.739999999991</v>
      </c>
      <c r="F504" s="11">
        <f>StdO_Customers_Residential!F504+StdO_Customers_Small_Commercial!F504+StdO_Customers_Lighting!F504</f>
        <v>52857.01</v>
      </c>
      <c r="G504" s="11">
        <f>StdO_Customers_Residential!G504+StdO_Customers_Small_Commercial!G504+StdO_Customers_Lighting!G504</f>
        <v>56710.82</v>
      </c>
      <c r="H504" s="11">
        <f>StdO_Customers_Residential!H504+StdO_Customers_Small_Commercial!H504+StdO_Customers_Lighting!H504</f>
        <v>59189.04</v>
      </c>
      <c r="I504" s="11">
        <f>StdO_Customers_Residential!I504+StdO_Customers_Small_Commercial!I504+StdO_Customers_Lighting!I504</f>
        <v>50737.2</v>
      </c>
      <c r="J504" s="11">
        <f>StdO_Customers_Residential!J504+StdO_Customers_Small_Commercial!J504+StdO_Customers_Lighting!J504</f>
        <v>41920.49</v>
      </c>
      <c r="K504" s="11">
        <f>StdO_Customers_Residential!K504+StdO_Customers_Small_Commercial!K504+StdO_Customers_Lighting!K504</f>
        <v>33874.269999999997</v>
      </c>
      <c r="L504" s="11">
        <f>StdO_Customers_Residential!L504+StdO_Customers_Small_Commercial!L504+StdO_Customers_Lighting!L504</f>
        <v>23832.34</v>
      </c>
      <c r="M504" s="11">
        <f>StdO_Customers_Residential!M504+StdO_Customers_Small_Commercial!M504+StdO_Customers_Lighting!M504</f>
        <v>17356.63</v>
      </c>
      <c r="N504" s="11">
        <f>StdO_Customers_Residential!N504+StdO_Customers_Small_Commercial!N504+StdO_Customers_Lighting!N504</f>
        <v>20991.839999999997</v>
      </c>
      <c r="O504" s="11">
        <f>StdO_Customers_Residential!O504+StdO_Customers_Small_Commercial!O504+StdO_Customers_Lighting!O504</f>
        <v>29861.56</v>
      </c>
      <c r="P504" s="11">
        <f>StdO_Customers_Residential!P504+StdO_Customers_Small_Commercial!P504+StdO_Customers_Lighting!P504</f>
        <v>32077.200000000001</v>
      </c>
      <c r="Q504" s="11">
        <f>StdO_Customers_Residential!Q504+StdO_Customers_Small_Commercial!Q504+StdO_Customers_Lighting!Q504</f>
        <v>39601.71</v>
      </c>
      <c r="R504" s="11">
        <f>StdO_Customers_Residential!R504+StdO_Customers_Small_Commercial!R504+StdO_Customers_Lighting!R504</f>
        <v>53166.350000000006</v>
      </c>
      <c r="S504" s="11">
        <f>StdO_Customers_Residential!S504+StdO_Customers_Small_Commercial!S504+StdO_Customers_Lighting!S504</f>
        <v>61935.180000000008</v>
      </c>
      <c r="T504" s="11">
        <f>StdO_Customers_Residential!T504+StdO_Customers_Small_Commercial!T504+StdO_Customers_Lighting!T504</f>
        <v>73406.929999999993</v>
      </c>
      <c r="U504" s="11">
        <f>StdO_Customers_Residential!U504+StdO_Customers_Small_Commercial!U504+StdO_Customers_Lighting!U504</f>
        <v>83145.84</v>
      </c>
      <c r="V504" s="11">
        <f>StdO_Customers_Residential!V504+StdO_Customers_Small_Commercial!V504+StdO_Customers_Lighting!V504</f>
        <v>87914.83</v>
      </c>
      <c r="W504" s="11">
        <f>StdO_Customers_Residential!W504+StdO_Customers_Small_Commercial!W504+StdO_Customers_Lighting!W504</f>
        <v>82397.070000000007</v>
      </c>
      <c r="X504" s="11">
        <f>StdO_Customers_Residential!X504+StdO_Customers_Small_Commercial!X504+StdO_Customers_Lighting!X504</f>
        <v>71757.8</v>
      </c>
      <c r="Y504" s="11">
        <f>StdO_Customers_Residential!Y504+StdO_Customers_Small_Commercial!Y504+StdO_Customers_Lighting!Y504</f>
        <v>62565.8</v>
      </c>
      <c r="Z504" s="11">
        <f>StdO_Customers_Residential!Z504+StdO_Customers_Small_Commercial!Z504+StdO_Customers_Lighting!Z504</f>
        <v>0</v>
      </c>
      <c r="AA504" s="2">
        <f>IFERROR(INDEX('Holiday Schedule'!$D$3:$D$24,MATCH(Total_StdO_Customers!A504,'Holiday Schedule'!$C$3:$C$24,0)),0)</f>
        <v>0</v>
      </c>
      <c r="AB504" s="2">
        <f t="shared" si="56"/>
        <v>2</v>
      </c>
      <c r="AC504" s="2">
        <f t="shared" si="57"/>
        <v>803977.24</v>
      </c>
      <c r="AD504" s="5">
        <f t="shared" si="58"/>
        <v>437497.82000000007</v>
      </c>
      <c r="AE504" s="5">
        <f t="shared" si="59"/>
        <v>1241475.06</v>
      </c>
      <c r="AG504" s="2">
        <f t="shared" si="60"/>
        <v>5</v>
      </c>
      <c r="AH504" s="2">
        <f t="shared" si="61"/>
        <v>2026</v>
      </c>
      <c r="AJ504" s="5">
        <f t="shared" si="62"/>
        <v>87914.83</v>
      </c>
      <c r="AK504" s="2">
        <f t="shared" si="63"/>
        <v>21</v>
      </c>
    </row>
    <row r="505" spans="1:37">
      <c r="A505" s="4">
        <v>46154</v>
      </c>
      <c r="B505" s="11">
        <f>StdO_Customers_Residential!B505+StdO_Customers_Small_Commercial!B505+StdO_Customers_Lighting!B505</f>
        <v>55993</v>
      </c>
      <c r="C505" s="11">
        <f>StdO_Customers_Residential!C505+StdO_Customers_Small_Commercial!C505+StdO_Customers_Lighting!C505</f>
        <v>54203.000000000007</v>
      </c>
      <c r="D505" s="11">
        <f>StdO_Customers_Residential!D505+StdO_Customers_Small_Commercial!D505+StdO_Customers_Lighting!D505</f>
        <v>53701</v>
      </c>
      <c r="E505" s="11">
        <f>StdO_Customers_Residential!E505+StdO_Customers_Small_Commercial!E505+StdO_Customers_Lighting!E505</f>
        <v>54820.999999999993</v>
      </c>
      <c r="F505" s="11">
        <f>StdO_Customers_Residential!F505+StdO_Customers_Small_Commercial!F505+StdO_Customers_Lighting!F505</f>
        <v>57797</v>
      </c>
      <c r="G505" s="11">
        <f>StdO_Customers_Residential!G505+StdO_Customers_Small_Commercial!G505+StdO_Customers_Lighting!G505</f>
        <v>60553</v>
      </c>
      <c r="H505" s="11">
        <f>StdO_Customers_Residential!H505+StdO_Customers_Small_Commercial!H505+StdO_Customers_Lighting!H505</f>
        <v>61152</v>
      </c>
      <c r="I505" s="11">
        <f>StdO_Customers_Residential!I505+StdO_Customers_Small_Commercial!I505+StdO_Customers_Lighting!I505</f>
        <v>36229.000000000007</v>
      </c>
      <c r="J505" s="11">
        <f>StdO_Customers_Residential!J505+StdO_Customers_Small_Commercial!J505+StdO_Customers_Lighting!J505</f>
        <v>18128</v>
      </c>
      <c r="K505" s="11">
        <f>StdO_Customers_Residential!K505+StdO_Customers_Small_Commercial!K505+StdO_Customers_Lighting!K505</f>
        <v>13788.999999999996</v>
      </c>
      <c r="L505" s="11">
        <f>StdO_Customers_Residential!L505+StdO_Customers_Small_Commercial!L505+StdO_Customers_Lighting!L505</f>
        <v>33834</v>
      </c>
      <c r="M505" s="11">
        <f>StdO_Customers_Residential!M505+StdO_Customers_Small_Commercial!M505+StdO_Customers_Lighting!M505</f>
        <v>36473</v>
      </c>
      <c r="N505" s="11">
        <f>StdO_Customers_Residential!N505+StdO_Customers_Small_Commercial!N505+StdO_Customers_Lighting!N505</f>
        <v>34286</v>
      </c>
      <c r="O505" s="11">
        <f>StdO_Customers_Residential!O505+StdO_Customers_Small_Commercial!O505+StdO_Customers_Lighting!O505</f>
        <v>26032</v>
      </c>
      <c r="P505" s="11">
        <f>StdO_Customers_Residential!P505+StdO_Customers_Small_Commercial!P505+StdO_Customers_Lighting!P505</f>
        <v>25860</v>
      </c>
      <c r="Q505" s="11">
        <f>StdO_Customers_Residential!Q505+StdO_Customers_Small_Commercial!Q505+StdO_Customers_Lighting!Q505</f>
        <v>30776</v>
      </c>
      <c r="R505" s="11">
        <f>StdO_Customers_Residential!R505+StdO_Customers_Small_Commercial!R505+StdO_Customers_Lighting!R505</f>
        <v>45708</v>
      </c>
      <c r="S505" s="11">
        <f>StdO_Customers_Residential!S505+StdO_Customers_Small_Commercial!S505+StdO_Customers_Lighting!S505</f>
        <v>62761</v>
      </c>
      <c r="T505" s="11">
        <f>StdO_Customers_Residential!T505+StdO_Customers_Small_Commercial!T505+StdO_Customers_Lighting!T505</f>
        <v>74974.000000000015</v>
      </c>
      <c r="U505" s="11">
        <f>StdO_Customers_Residential!U505+StdO_Customers_Small_Commercial!U505+StdO_Customers_Lighting!U505</f>
        <v>84516</v>
      </c>
      <c r="V505" s="11">
        <f>StdO_Customers_Residential!V505+StdO_Customers_Small_Commercial!V505+StdO_Customers_Lighting!V505</f>
        <v>87131</v>
      </c>
      <c r="W505" s="11">
        <f>StdO_Customers_Residential!W505+StdO_Customers_Small_Commercial!W505+StdO_Customers_Lighting!W505</f>
        <v>83107</v>
      </c>
      <c r="X505" s="11">
        <f>StdO_Customers_Residential!X505+StdO_Customers_Small_Commercial!X505+StdO_Customers_Lighting!X505</f>
        <v>69523.000000000015</v>
      </c>
      <c r="Y505" s="11">
        <f>StdO_Customers_Residential!Y505+StdO_Customers_Small_Commercial!Y505+StdO_Customers_Lighting!Y505</f>
        <v>61273</v>
      </c>
      <c r="Z505" s="11">
        <f>StdO_Customers_Residential!Z505+StdO_Customers_Small_Commercial!Z505+StdO_Customers_Lighting!Z505</f>
        <v>0</v>
      </c>
      <c r="AA505" s="2">
        <f>IFERROR(INDEX('Holiday Schedule'!$D$3:$D$24,MATCH(Total_StdO_Customers!A505,'Holiday Schedule'!$C$3:$C$24,0)),0)</f>
        <v>0</v>
      </c>
      <c r="AB505" s="2">
        <f t="shared" si="56"/>
        <v>3</v>
      </c>
      <c r="AC505" s="2">
        <f t="shared" si="57"/>
        <v>763127</v>
      </c>
      <c r="AD505" s="5">
        <f t="shared" si="58"/>
        <v>459493</v>
      </c>
      <c r="AE505" s="5">
        <f t="shared" si="59"/>
        <v>1222620</v>
      </c>
      <c r="AG505" s="2">
        <f t="shared" si="60"/>
        <v>5</v>
      </c>
      <c r="AH505" s="2">
        <f t="shared" si="61"/>
        <v>2026</v>
      </c>
      <c r="AJ505" s="5">
        <f t="shared" si="62"/>
        <v>87131</v>
      </c>
      <c r="AK505" s="2">
        <f t="shared" si="63"/>
        <v>21</v>
      </c>
    </row>
    <row r="506" spans="1:37">
      <c r="A506" s="4">
        <v>46155</v>
      </c>
      <c r="B506" s="11">
        <f>StdO_Customers_Residential!B506+StdO_Customers_Small_Commercial!B506+StdO_Customers_Lighting!B506</f>
        <v>56384.78</v>
      </c>
      <c r="C506" s="11">
        <f>StdO_Customers_Residential!C506+StdO_Customers_Small_Commercial!C506+StdO_Customers_Lighting!C506</f>
        <v>54149.51</v>
      </c>
      <c r="D506" s="11">
        <f>StdO_Customers_Residential!D506+StdO_Customers_Small_Commercial!D506+StdO_Customers_Lighting!D506</f>
        <v>53235.17</v>
      </c>
      <c r="E506" s="11">
        <f>StdO_Customers_Residential!E506+StdO_Customers_Small_Commercial!E506+StdO_Customers_Lighting!E506</f>
        <v>53771.33</v>
      </c>
      <c r="F506" s="11">
        <f>StdO_Customers_Residential!F506+StdO_Customers_Small_Commercial!F506+StdO_Customers_Lighting!F506</f>
        <v>57081.799999999996</v>
      </c>
      <c r="G506" s="11">
        <f>StdO_Customers_Residential!G506+StdO_Customers_Small_Commercial!G506+StdO_Customers_Lighting!G506</f>
        <v>60558.29</v>
      </c>
      <c r="H506" s="11">
        <f>StdO_Customers_Residential!H506+StdO_Customers_Small_Commercial!H506+StdO_Customers_Lighting!H506</f>
        <v>64248.13</v>
      </c>
      <c r="I506" s="11">
        <f>StdO_Customers_Residential!I506+StdO_Customers_Small_Commercial!I506+StdO_Customers_Lighting!I506</f>
        <v>53851.6</v>
      </c>
      <c r="J506" s="11">
        <f>StdO_Customers_Residential!J506+StdO_Customers_Small_Commercial!J506+StdO_Customers_Lighting!J506</f>
        <v>32128.02</v>
      </c>
      <c r="K506" s="11">
        <f>StdO_Customers_Residential!K506+StdO_Customers_Small_Commercial!K506+StdO_Customers_Lighting!K506</f>
        <v>17648.240000000002</v>
      </c>
      <c r="L506" s="11">
        <f>StdO_Customers_Residential!L506+StdO_Customers_Small_Commercial!L506+StdO_Customers_Lighting!L506</f>
        <v>11065.38</v>
      </c>
      <c r="M506" s="11">
        <f>StdO_Customers_Residential!M506+StdO_Customers_Small_Commercial!M506+StdO_Customers_Lighting!M506</f>
        <v>19346.28</v>
      </c>
      <c r="N506" s="11">
        <f>StdO_Customers_Residential!N506+StdO_Customers_Small_Commercial!N506+StdO_Customers_Lighting!N506</f>
        <v>32412.810000000005</v>
      </c>
      <c r="O506" s="11">
        <f>StdO_Customers_Residential!O506+StdO_Customers_Small_Commercial!O506+StdO_Customers_Lighting!O506</f>
        <v>53043.14</v>
      </c>
      <c r="P506" s="11">
        <f>StdO_Customers_Residential!P506+StdO_Customers_Small_Commercial!P506+StdO_Customers_Lighting!P506</f>
        <v>52198.5</v>
      </c>
      <c r="Q506" s="11">
        <f>StdO_Customers_Residential!Q506+StdO_Customers_Small_Commercial!Q506+StdO_Customers_Lighting!Q506</f>
        <v>56839.26</v>
      </c>
      <c r="R506" s="11">
        <f>StdO_Customers_Residential!R506+StdO_Customers_Small_Commercial!R506+StdO_Customers_Lighting!R506</f>
        <v>69033.41</v>
      </c>
      <c r="S506" s="11">
        <f>StdO_Customers_Residential!S506+StdO_Customers_Small_Commercial!S506+StdO_Customers_Lighting!S506</f>
        <v>79957.579999999987</v>
      </c>
      <c r="T506" s="11">
        <f>StdO_Customers_Residential!T506+StdO_Customers_Small_Commercial!T506+StdO_Customers_Lighting!T506</f>
        <v>88500.59</v>
      </c>
      <c r="U506" s="11">
        <f>StdO_Customers_Residential!U506+StdO_Customers_Small_Commercial!U506+StdO_Customers_Lighting!U506</f>
        <v>90437.31</v>
      </c>
      <c r="V506" s="11">
        <f>StdO_Customers_Residential!V506+StdO_Customers_Small_Commercial!V506+StdO_Customers_Lighting!V506</f>
        <v>91240.42</v>
      </c>
      <c r="W506" s="11">
        <f>StdO_Customers_Residential!W506+StdO_Customers_Small_Commercial!W506+StdO_Customers_Lighting!W506</f>
        <v>85341.26</v>
      </c>
      <c r="X506" s="11">
        <f>StdO_Customers_Residential!X506+StdO_Customers_Small_Commercial!X506+StdO_Customers_Lighting!X506</f>
        <v>74414.710000000006</v>
      </c>
      <c r="Y506" s="11">
        <f>StdO_Customers_Residential!Y506+StdO_Customers_Small_Commercial!Y506+StdO_Customers_Lighting!Y506</f>
        <v>64193.84</v>
      </c>
      <c r="Z506" s="11">
        <f>StdO_Customers_Residential!Z506+StdO_Customers_Small_Commercial!Z506+StdO_Customers_Lighting!Z506</f>
        <v>0</v>
      </c>
      <c r="AA506" s="2">
        <f>IFERROR(INDEX('Holiday Schedule'!$D$3:$D$24,MATCH(Total_StdO_Customers!A506,'Holiday Schedule'!$C$3:$C$24,0)),0)</f>
        <v>0</v>
      </c>
      <c r="AB506" s="2">
        <f t="shared" si="56"/>
        <v>4</v>
      </c>
      <c r="AC506" s="2">
        <f t="shared" si="57"/>
        <v>907458.50999999989</v>
      </c>
      <c r="AD506" s="5">
        <f t="shared" si="58"/>
        <v>463622.85000000021</v>
      </c>
      <c r="AE506" s="5">
        <f t="shared" si="59"/>
        <v>1371081.36</v>
      </c>
      <c r="AG506" s="2">
        <f t="shared" si="60"/>
        <v>5</v>
      </c>
      <c r="AH506" s="2">
        <f t="shared" si="61"/>
        <v>2026</v>
      </c>
      <c r="AJ506" s="5">
        <f t="shared" si="62"/>
        <v>91240.42</v>
      </c>
      <c r="AK506" s="2">
        <f t="shared" si="63"/>
        <v>21</v>
      </c>
    </row>
    <row r="507" spans="1:37">
      <c r="A507" s="4">
        <v>46156</v>
      </c>
      <c r="B507" s="11">
        <f>StdO_Customers_Residential!B507+StdO_Customers_Small_Commercial!B507+StdO_Customers_Lighting!B507</f>
        <v>57468.52</v>
      </c>
      <c r="C507" s="11">
        <f>StdO_Customers_Residential!C507+StdO_Customers_Small_Commercial!C507+StdO_Customers_Lighting!C507</f>
        <v>54111.85</v>
      </c>
      <c r="D507" s="11">
        <f>StdO_Customers_Residential!D507+StdO_Customers_Small_Commercial!D507+StdO_Customers_Lighting!D507</f>
        <v>52433.53</v>
      </c>
      <c r="E507" s="11">
        <f>StdO_Customers_Residential!E507+StdO_Customers_Small_Commercial!E507+StdO_Customers_Lighting!E507</f>
        <v>51729.2</v>
      </c>
      <c r="F507" s="11">
        <f>StdO_Customers_Residential!F507+StdO_Customers_Small_Commercial!F507+StdO_Customers_Lighting!F507</f>
        <v>54496.72</v>
      </c>
      <c r="G507" s="11">
        <f>StdO_Customers_Residential!G507+StdO_Customers_Small_Commercial!G507+StdO_Customers_Lighting!G507</f>
        <v>58665.97</v>
      </c>
      <c r="H507" s="11">
        <f>StdO_Customers_Residential!H507+StdO_Customers_Small_Commercial!H507+StdO_Customers_Lighting!H507</f>
        <v>63429.090000000004</v>
      </c>
      <c r="I507" s="11">
        <f>StdO_Customers_Residential!I507+StdO_Customers_Small_Commercial!I507+StdO_Customers_Lighting!I507</f>
        <v>58692.26</v>
      </c>
      <c r="J507" s="11">
        <f>StdO_Customers_Residential!J507+StdO_Customers_Small_Commercial!J507+StdO_Customers_Lighting!J507</f>
        <v>46297.48</v>
      </c>
      <c r="K507" s="11">
        <f>StdO_Customers_Residential!K507+StdO_Customers_Small_Commercial!K507+StdO_Customers_Lighting!K507</f>
        <v>39660.769999999997</v>
      </c>
      <c r="L507" s="11">
        <f>StdO_Customers_Residential!L507+StdO_Customers_Small_Commercial!L507+StdO_Customers_Lighting!L507</f>
        <v>35916.97</v>
      </c>
      <c r="M507" s="11">
        <f>StdO_Customers_Residential!M507+StdO_Customers_Small_Commercial!M507+StdO_Customers_Lighting!M507</f>
        <v>30443.1</v>
      </c>
      <c r="N507" s="11">
        <f>StdO_Customers_Residential!N507+StdO_Customers_Small_Commercial!N507+StdO_Customers_Lighting!N507</f>
        <v>32473.48</v>
      </c>
      <c r="O507" s="11">
        <f>StdO_Customers_Residential!O507+StdO_Customers_Small_Commercial!O507+StdO_Customers_Lighting!O507</f>
        <v>36829.03</v>
      </c>
      <c r="P507" s="11">
        <f>StdO_Customers_Residential!P507+StdO_Customers_Small_Commercial!P507+StdO_Customers_Lighting!P507</f>
        <v>39019.300000000003</v>
      </c>
      <c r="Q507" s="11">
        <f>StdO_Customers_Residential!Q507+StdO_Customers_Small_Commercial!Q507+StdO_Customers_Lighting!Q507</f>
        <v>46277.31</v>
      </c>
      <c r="R507" s="11">
        <f>StdO_Customers_Residential!R507+StdO_Customers_Small_Commercial!R507+StdO_Customers_Lighting!R507</f>
        <v>50812.52</v>
      </c>
      <c r="S507" s="11">
        <f>StdO_Customers_Residential!S507+StdO_Customers_Small_Commercial!S507+StdO_Customers_Lighting!S507</f>
        <v>67830.009999999995</v>
      </c>
      <c r="T507" s="11">
        <f>StdO_Customers_Residential!T507+StdO_Customers_Small_Commercial!T507+StdO_Customers_Lighting!T507</f>
        <v>78532.420000000013</v>
      </c>
      <c r="U507" s="11">
        <f>StdO_Customers_Residential!U507+StdO_Customers_Small_Commercial!U507+StdO_Customers_Lighting!U507</f>
        <v>83972.81</v>
      </c>
      <c r="V507" s="11">
        <f>StdO_Customers_Residential!V507+StdO_Customers_Small_Commercial!V507+StdO_Customers_Lighting!V507</f>
        <v>86950.55</v>
      </c>
      <c r="W507" s="11">
        <f>StdO_Customers_Residential!W507+StdO_Customers_Small_Commercial!W507+StdO_Customers_Lighting!W507</f>
        <v>79934.449999999983</v>
      </c>
      <c r="X507" s="11">
        <f>StdO_Customers_Residential!X507+StdO_Customers_Small_Commercial!X507+StdO_Customers_Lighting!X507</f>
        <v>69453.7</v>
      </c>
      <c r="Y507" s="11">
        <f>StdO_Customers_Residential!Y507+StdO_Customers_Small_Commercial!Y507+StdO_Customers_Lighting!Y507</f>
        <v>60019.17</v>
      </c>
      <c r="Z507" s="11">
        <f>StdO_Customers_Residential!Z507+StdO_Customers_Small_Commercial!Z507+StdO_Customers_Lighting!Z507</f>
        <v>0</v>
      </c>
      <c r="AA507" s="2">
        <f>IFERROR(INDEX('Holiday Schedule'!$D$3:$D$24,MATCH(Total_StdO_Customers!A507,'Holiday Schedule'!$C$3:$C$24,0)),0)</f>
        <v>0</v>
      </c>
      <c r="AB507" s="2">
        <f t="shared" si="56"/>
        <v>5</v>
      </c>
      <c r="AC507" s="2">
        <f t="shared" si="57"/>
        <v>883096.15999999992</v>
      </c>
      <c r="AD507" s="5">
        <f t="shared" si="58"/>
        <v>452354.04999999981</v>
      </c>
      <c r="AE507" s="5">
        <f t="shared" si="59"/>
        <v>1335450.2099999997</v>
      </c>
      <c r="AG507" s="2">
        <f t="shared" si="60"/>
        <v>5</v>
      </c>
      <c r="AH507" s="2">
        <f t="shared" si="61"/>
        <v>2026</v>
      </c>
      <c r="AJ507" s="5">
        <f t="shared" si="62"/>
        <v>86950.55</v>
      </c>
      <c r="AK507" s="2">
        <f t="shared" si="63"/>
        <v>21</v>
      </c>
    </row>
    <row r="508" spans="1:37">
      <c r="A508" s="4">
        <v>46157</v>
      </c>
      <c r="B508" s="11">
        <f>StdO_Customers_Residential!B508+StdO_Customers_Small_Commercial!B508+StdO_Customers_Lighting!B508</f>
        <v>53149.81</v>
      </c>
      <c r="C508" s="11">
        <f>StdO_Customers_Residential!C508+StdO_Customers_Small_Commercial!C508+StdO_Customers_Lighting!C508</f>
        <v>49897.18</v>
      </c>
      <c r="D508" s="11">
        <f>StdO_Customers_Residential!D508+StdO_Customers_Small_Commercial!D508+StdO_Customers_Lighting!D508</f>
        <v>48259.21</v>
      </c>
      <c r="E508" s="11">
        <f>StdO_Customers_Residential!E508+StdO_Customers_Small_Commercial!E508+StdO_Customers_Lighting!E508</f>
        <v>47577.13</v>
      </c>
      <c r="F508" s="11">
        <f>StdO_Customers_Residential!F508+StdO_Customers_Small_Commercial!F508+StdO_Customers_Lighting!F508</f>
        <v>50302.27</v>
      </c>
      <c r="G508" s="11">
        <f>StdO_Customers_Residential!G508+StdO_Customers_Small_Commercial!G508+StdO_Customers_Lighting!G508</f>
        <v>54311.119999999995</v>
      </c>
      <c r="H508" s="11">
        <f>StdO_Customers_Residential!H508+StdO_Customers_Small_Commercial!H508+StdO_Customers_Lighting!H508</f>
        <v>63225.81</v>
      </c>
      <c r="I508" s="11">
        <f>StdO_Customers_Residential!I508+StdO_Customers_Small_Commercial!I508+StdO_Customers_Lighting!I508</f>
        <v>66876.09</v>
      </c>
      <c r="J508" s="11">
        <f>StdO_Customers_Residential!J508+StdO_Customers_Small_Commercial!J508+StdO_Customers_Lighting!J508</f>
        <v>61147.09</v>
      </c>
      <c r="K508" s="11">
        <f>StdO_Customers_Residential!K508+StdO_Customers_Small_Commercial!K508+StdO_Customers_Lighting!K508</f>
        <v>47908.3</v>
      </c>
      <c r="L508" s="11">
        <f>StdO_Customers_Residential!L508+StdO_Customers_Small_Commercial!L508+StdO_Customers_Lighting!L508</f>
        <v>44291.6</v>
      </c>
      <c r="M508" s="11">
        <f>StdO_Customers_Residential!M508+StdO_Customers_Small_Commercial!M508+StdO_Customers_Lighting!M508</f>
        <v>43370.35</v>
      </c>
      <c r="N508" s="11">
        <f>StdO_Customers_Residential!N508+StdO_Customers_Small_Commercial!N508+StdO_Customers_Lighting!N508</f>
        <v>42526.720000000001</v>
      </c>
      <c r="O508" s="11">
        <f>StdO_Customers_Residential!O508+StdO_Customers_Small_Commercial!O508+StdO_Customers_Lighting!O508</f>
        <v>39369.78</v>
      </c>
      <c r="P508" s="11">
        <f>StdO_Customers_Residential!P508+StdO_Customers_Small_Commercial!P508+StdO_Customers_Lighting!P508</f>
        <v>34401.61</v>
      </c>
      <c r="Q508" s="11">
        <f>StdO_Customers_Residential!Q508+StdO_Customers_Small_Commercial!Q508+StdO_Customers_Lighting!Q508</f>
        <v>34834.15</v>
      </c>
      <c r="R508" s="11">
        <f>StdO_Customers_Residential!R508+StdO_Customers_Small_Commercial!R508+StdO_Customers_Lighting!R508</f>
        <v>45171.12</v>
      </c>
      <c r="S508" s="11">
        <f>StdO_Customers_Residential!S508+StdO_Customers_Small_Commercial!S508+StdO_Customers_Lighting!S508</f>
        <v>59633.04</v>
      </c>
      <c r="T508" s="11">
        <f>StdO_Customers_Residential!T508+StdO_Customers_Small_Commercial!T508+StdO_Customers_Lighting!T508</f>
        <v>71042.14</v>
      </c>
      <c r="U508" s="11">
        <f>StdO_Customers_Residential!U508+StdO_Customers_Small_Commercial!U508+StdO_Customers_Lighting!U508</f>
        <v>77799.789999999994</v>
      </c>
      <c r="V508" s="11">
        <f>StdO_Customers_Residential!V508+StdO_Customers_Small_Commercial!V508+StdO_Customers_Lighting!V508</f>
        <v>82751.009999999995</v>
      </c>
      <c r="W508" s="11">
        <f>StdO_Customers_Residential!W508+StdO_Customers_Small_Commercial!W508+StdO_Customers_Lighting!W508</f>
        <v>79904.329999999987</v>
      </c>
      <c r="X508" s="11">
        <f>StdO_Customers_Residential!X508+StdO_Customers_Small_Commercial!X508+StdO_Customers_Lighting!X508</f>
        <v>69746.39</v>
      </c>
      <c r="Y508" s="11">
        <f>StdO_Customers_Residential!Y508+StdO_Customers_Small_Commercial!Y508+StdO_Customers_Lighting!Y508</f>
        <v>60665.59</v>
      </c>
      <c r="Z508" s="11">
        <f>StdO_Customers_Residential!Z508+StdO_Customers_Small_Commercial!Z508+StdO_Customers_Lighting!Z508</f>
        <v>0</v>
      </c>
      <c r="AA508" s="2">
        <f>IFERROR(INDEX('Holiday Schedule'!$D$3:$D$24,MATCH(Total_StdO_Customers!A508,'Holiday Schedule'!$C$3:$C$24,0)),0)</f>
        <v>0</v>
      </c>
      <c r="AB508" s="2">
        <f t="shared" si="56"/>
        <v>6</v>
      </c>
      <c r="AC508" s="2">
        <f t="shared" si="57"/>
        <v>900773.51</v>
      </c>
      <c r="AD508" s="5">
        <f t="shared" si="58"/>
        <v>427388.12000000011</v>
      </c>
      <c r="AE508" s="5">
        <f t="shared" si="59"/>
        <v>1328161.6300000001</v>
      </c>
      <c r="AG508" s="2">
        <f t="shared" si="60"/>
        <v>5</v>
      </c>
      <c r="AH508" s="2">
        <f t="shared" si="61"/>
        <v>2026</v>
      </c>
      <c r="AJ508" s="5">
        <f t="shared" si="62"/>
        <v>82751.009999999995</v>
      </c>
      <c r="AK508" s="2">
        <f t="shared" si="63"/>
        <v>21</v>
      </c>
    </row>
    <row r="509" spans="1:37">
      <c r="A509" s="4">
        <v>46158</v>
      </c>
      <c r="B509" s="11">
        <f>StdO_Customers_Residential!B509+StdO_Customers_Small_Commercial!B509+StdO_Customers_Lighting!B509</f>
        <v>53570.92</v>
      </c>
      <c r="C509" s="11">
        <f>StdO_Customers_Residential!C509+StdO_Customers_Small_Commercial!C509+StdO_Customers_Lighting!C509</f>
        <v>50151.54</v>
      </c>
      <c r="D509" s="11">
        <f>StdO_Customers_Residential!D509+StdO_Customers_Small_Commercial!D509+StdO_Customers_Lighting!D509</f>
        <v>48240.26</v>
      </c>
      <c r="E509" s="11">
        <f>StdO_Customers_Residential!E509+StdO_Customers_Small_Commercial!E509+StdO_Customers_Lighting!E509</f>
        <v>47774.87</v>
      </c>
      <c r="F509" s="11">
        <f>StdO_Customers_Residential!F509+StdO_Customers_Small_Commercial!F509+StdO_Customers_Lighting!F509</f>
        <v>48910.420000000006</v>
      </c>
      <c r="G509" s="11">
        <f>StdO_Customers_Residential!G509+StdO_Customers_Small_Commercial!G509+StdO_Customers_Lighting!G509</f>
        <v>49367.57</v>
      </c>
      <c r="H509" s="11">
        <f>StdO_Customers_Residential!H509+StdO_Customers_Small_Commercial!H509+StdO_Customers_Lighting!H509</f>
        <v>50098.29</v>
      </c>
      <c r="I509" s="11">
        <f>StdO_Customers_Residential!I509+StdO_Customers_Small_Commercial!I509+StdO_Customers_Lighting!I509</f>
        <v>43972.3</v>
      </c>
      <c r="J509" s="11">
        <f>StdO_Customers_Residential!J509+StdO_Customers_Small_Commercial!J509+StdO_Customers_Lighting!J509</f>
        <v>22536.76</v>
      </c>
      <c r="K509" s="11">
        <f>StdO_Customers_Residential!K509+StdO_Customers_Small_Commercial!K509+StdO_Customers_Lighting!K509</f>
        <v>7484.51</v>
      </c>
      <c r="L509" s="11">
        <f>StdO_Customers_Residential!L509+StdO_Customers_Small_Commercial!L509+StdO_Customers_Lighting!L509</f>
        <v>8159.35</v>
      </c>
      <c r="M509" s="11">
        <f>StdO_Customers_Residential!M509+StdO_Customers_Small_Commercial!M509+StdO_Customers_Lighting!M509</f>
        <v>11837.98</v>
      </c>
      <c r="N509" s="11">
        <f>StdO_Customers_Residential!N509+StdO_Customers_Small_Commercial!N509+StdO_Customers_Lighting!N509</f>
        <v>13918.98</v>
      </c>
      <c r="O509" s="11">
        <f>StdO_Customers_Residential!O509+StdO_Customers_Small_Commercial!O509+StdO_Customers_Lighting!O509</f>
        <v>5441.11</v>
      </c>
      <c r="P509" s="11">
        <f>StdO_Customers_Residential!P509+StdO_Customers_Small_Commercial!P509+StdO_Customers_Lighting!P509</f>
        <v>4049.03</v>
      </c>
      <c r="Q509" s="11">
        <f>StdO_Customers_Residential!Q509+StdO_Customers_Small_Commercial!Q509+StdO_Customers_Lighting!Q509</f>
        <v>6101.47</v>
      </c>
      <c r="R509" s="11">
        <f>StdO_Customers_Residential!R509+StdO_Customers_Small_Commercial!R509+StdO_Customers_Lighting!R509</f>
        <v>19713.28</v>
      </c>
      <c r="S509" s="11">
        <f>StdO_Customers_Residential!S509+StdO_Customers_Small_Commercial!S509+StdO_Customers_Lighting!S509</f>
        <v>43338.78</v>
      </c>
      <c r="T509" s="11">
        <f>StdO_Customers_Residential!T509+StdO_Customers_Small_Commercial!T509+StdO_Customers_Lighting!T509</f>
        <v>64866.15</v>
      </c>
      <c r="U509" s="11">
        <f>StdO_Customers_Residential!U509+StdO_Customers_Small_Commercial!U509+StdO_Customers_Lighting!U509</f>
        <v>75646.240000000005</v>
      </c>
      <c r="V509" s="11">
        <f>StdO_Customers_Residential!V509+StdO_Customers_Small_Commercial!V509+StdO_Customers_Lighting!V509</f>
        <v>81666.28</v>
      </c>
      <c r="W509" s="11">
        <f>StdO_Customers_Residential!W509+StdO_Customers_Small_Commercial!W509+StdO_Customers_Lighting!W509</f>
        <v>76978.24000000002</v>
      </c>
      <c r="X509" s="11">
        <f>StdO_Customers_Residential!X509+StdO_Customers_Small_Commercial!X509+StdO_Customers_Lighting!X509</f>
        <v>67478.2</v>
      </c>
      <c r="Y509" s="11">
        <f>StdO_Customers_Residential!Y509+StdO_Customers_Small_Commercial!Y509+StdO_Customers_Lighting!Y509</f>
        <v>58745.289999999994</v>
      </c>
      <c r="Z509" s="11">
        <f>StdO_Customers_Residential!Z509+StdO_Customers_Small_Commercial!Z509+StdO_Customers_Lighting!Z509</f>
        <v>0</v>
      </c>
      <c r="AA509" s="2">
        <f>IFERROR(INDEX('Holiday Schedule'!$D$3:$D$24,MATCH(Total_StdO_Customers!A509,'Holiday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960047.82</v>
      </c>
      <c r="AE509" s="5">
        <f t="shared" si="59"/>
        <v>960047.82</v>
      </c>
      <c r="AG509" s="2">
        <f t="shared" si="60"/>
        <v>5</v>
      </c>
      <c r="AH509" s="2">
        <f t="shared" si="61"/>
        <v>2026</v>
      </c>
      <c r="AJ509" s="5">
        <f t="shared" si="62"/>
        <v>81666.28</v>
      </c>
      <c r="AK509" s="2">
        <f t="shared" si="63"/>
        <v>21</v>
      </c>
    </row>
    <row r="510" spans="1:37">
      <c r="A510" s="4">
        <v>46159</v>
      </c>
      <c r="B510" s="11">
        <f>StdO_Customers_Residential!B510+StdO_Customers_Small_Commercial!B510+StdO_Customers_Lighting!B510</f>
        <v>50967.06</v>
      </c>
      <c r="C510" s="11">
        <f>StdO_Customers_Residential!C510+StdO_Customers_Small_Commercial!C510+StdO_Customers_Lighting!C510</f>
        <v>47800.73</v>
      </c>
      <c r="D510" s="11">
        <f>StdO_Customers_Residential!D510+StdO_Customers_Small_Commercial!D510+StdO_Customers_Lighting!D510</f>
        <v>45632.32</v>
      </c>
      <c r="E510" s="11">
        <f>StdO_Customers_Residential!E510+StdO_Customers_Small_Commercial!E510+StdO_Customers_Lighting!E510</f>
        <v>45091.11</v>
      </c>
      <c r="F510" s="11">
        <f>StdO_Customers_Residential!F510+StdO_Customers_Small_Commercial!F510+StdO_Customers_Lighting!F510</f>
        <v>45601.780000000006</v>
      </c>
      <c r="G510" s="11">
        <f>StdO_Customers_Residential!G510+StdO_Customers_Small_Commercial!G510+StdO_Customers_Lighting!G510</f>
        <v>44764.95</v>
      </c>
      <c r="H510" s="11">
        <f>StdO_Customers_Residential!H510+StdO_Customers_Small_Commercial!H510+StdO_Customers_Lighting!H510</f>
        <v>42248.59</v>
      </c>
      <c r="I510" s="11">
        <f>StdO_Customers_Residential!I510+StdO_Customers_Small_Commercial!I510+StdO_Customers_Lighting!I510</f>
        <v>29671.32</v>
      </c>
      <c r="J510" s="11">
        <f>StdO_Customers_Residential!J510+StdO_Customers_Small_Commercial!J510+StdO_Customers_Lighting!J510</f>
        <v>19444.63</v>
      </c>
      <c r="K510" s="11">
        <f>StdO_Customers_Residential!K510+StdO_Customers_Small_Commercial!K510+StdO_Customers_Lighting!K510</f>
        <v>17531.099999999999</v>
      </c>
      <c r="L510" s="11">
        <f>StdO_Customers_Residential!L510+StdO_Customers_Small_Commercial!L510+StdO_Customers_Lighting!L510</f>
        <v>25477.759999999998</v>
      </c>
      <c r="M510" s="11">
        <f>StdO_Customers_Residential!M510+StdO_Customers_Small_Commercial!M510+StdO_Customers_Lighting!M510</f>
        <v>23406.93</v>
      </c>
      <c r="N510" s="11">
        <f>StdO_Customers_Residential!N510+StdO_Customers_Small_Commercial!N510+StdO_Customers_Lighting!N510</f>
        <v>21196.080000000002</v>
      </c>
      <c r="O510" s="11">
        <f>StdO_Customers_Residential!O510+StdO_Customers_Small_Commercial!O510+StdO_Customers_Lighting!O510</f>
        <v>24124</v>
      </c>
      <c r="P510" s="11">
        <f>StdO_Customers_Residential!P510+StdO_Customers_Small_Commercial!P510+StdO_Customers_Lighting!P510</f>
        <v>24963.439999999999</v>
      </c>
      <c r="Q510" s="11">
        <f>StdO_Customers_Residential!Q510+StdO_Customers_Small_Commercial!Q510+StdO_Customers_Lighting!Q510</f>
        <v>21202.95</v>
      </c>
      <c r="R510" s="11">
        <f>StdO_Customers_Residential!R510+StdO_Customers_Small_Commercial!R510+StdO_Customers_Lighting!R510</f>
        <v>28917.03</v>
      </c>
      <c r="S510" s="11">
        <f>StdO_Customers_Residential!S510+StdO_Customers_Small_Commercial!S510+StdO_Customers_Lighting!S510</f>
        <v>44826.37</v>
      </c>
      <c r="T510" s="11">
        <f>StdO_Customers_Residential!T510+StdO_Customers_Small_Commercial!T510+StdO_Customers_Lighting!T510</f>
        <v>68814.100000000006</v>
      </c>
      <c r="U510" s="11">
        <f>StdO_Customers_Residential!U510+StdO_Customers_Small_Commercial!U510+StdO_Customers_Lighting!U510</f>
        <v>81504.58</v>
      </c>
      <c r="V510" s="11">
        <f>StdO_Customers_Residential!V510+StdO_Customers_Small_Commercial!V510+StdO_Customers_Lighting!V510</f>
        <v>86959.31</v>
      </c>
      <c r="W510" s="11">
        <f>StdO_Customers_Residential!W510+StdO_Customers_Small_Commercial!W510+StdO_Customers_Lighting!W510</f>
        <v>80726.31</v>
      </c>
      <c r="X510" s="11">
        <f>StdO_Customers_Residential!X510+StdO_Customers_Small_Commercial!X510+StdO_Customers_Lighting!X510</f>
        <v>68606.899999999994</v>
      </c>
      <c r="Y510" s="11">
        <f>StdO_Customers_Residential!Y510+StdO_Customers_Small_Commercial!Y510+StdO_Customers_Lighting!Y510</f>
        <v>58026.9</v>
      </c>
      <c r="Z510" s="11">
        <f>StdO_Customers_Residential!Z510+StdO_Customers_Small_Commercial!Z510+StdO_Customers_Lighting!Z510</f>
        <v>0</v>
      </c>
      <c r="AA510" s="2">
        <f>IFERROR(INDEX('Holiday Schedule'!$D$3:$D$24,MATCH(Total_StdO_Customers!A510,'Holiday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1047506.25</v>
      </c>
      <c r="AE510" s="5">
        <f t="shared" si="59"/>
        <v>1047506.25</v>
      </c>
      <c r="AG510" s="2">
        <f t="shared" si="60"/>
        <v>5</v>
      </c>
      <c r="AH510" s="2">
        <f t="shared" si="61"/>
        <v>2026</v>
      </c>
      <c r="AJ510" s="5">
        <f t="shared" si="62"/>
        <v>86959.31</v>
      </c>
      <c r="AK510" s="2">
        <f t="shared" si="63"/>
        <v>21</v>
      </c>
    </row>
    <row r="511" spans="1:37">
      <c r="A511" s="4">
        <v>46160</v>
      </c>
      <c r="B511" s="11">
        <f>StdO_Customers_Residential!B511+StdO_Customers_Small_Commercial!B511+StdO_Customers_Lighting!B511</f>
        <v>50628.63</v>
      </c>
      <c r="C511" s="11">
        <f>StdO_Customers_Residential!C511+StdO_Customers_Small_Commercial!C511+StdO_Customers_Lighting!C511</f>
        <v>46497.74</v>
      </c>
      <c r="D511" s="11">
        <f>StdO_Customers_Residential!D511+StdO_Customers_Small_Commercial!D511+StdO_Customers_Lighting!D511</f>
        <v>45163.819999999992</v>
      </c>
      <c r="E511" s="11">
        <f>StdO_Customers_Residential!E511+StdO_Customers_Small_Commercial!E511+StdO_Customers_Lighting!E511</f>
        <v>45215.46</v>
      </c>
      <c r="F511" s="11">
        <f>StdO_Customers_Residential!F511+StdO_Customers_Small_Commercial!F511+StdO_Customers_Lighting!F511</f>
        <v>47536.23</v>
      </c>
      <c r="G511" s="11">
        <f>StdO_Customers_Residential!G511+StdO_Customers_Small_Commercial!G511+StdO_Customers_Lighting!G511</f>
        <v>51314.22</v>
      </c>
      <c r="H511" s="11">
        <f>StdO_Customers_Residential!H511+StdO_Customers_Small_Commercial!H511+StdO_Customers_Lighting!H511</f>
        <v>54805.69</v>
      </c>
      <c r="I511" s="11">
        <f>StdO_Customers_Residential!I511+StdO_Customers_Small_Commercial!I511+StdO_Customers_Lighting!I511</f>
        <v>49211.12</v>
      </c>
      <c r="J511" s="11">
        <f>StdO_Customers_Residential!J511+StdO_Customers_Small_Commercial!J511+StdO_Customers_Lighting!J511</f>
        <v>35020.49</v>
      </c>
      <c r="K511" s="11">
        <f>StdO_Customers_Residential!K511+StdO_Customers_Small_Commercial!K511+StdO_Customers_Lighting!K511</f>
        <v>31921.21</v>
      </c>
      <c r="L511" s="11">
        <f>StdO_Customers_Residential!L511+StdO_Customers_Small_Commercial!L511+StdO_Customers_Lighting!L511</f>
        <v>39626.76</v>
      </c>
      <c r="M511" s="11">
        <f>StdO_Customers_Residential!M511+StdO_Customers_Small_Commercial!M511+StdO_Customers_Lighting!M511</f>
        <v>37380.460000000006</v>
      </c>
      <c r="N511" s="11">
        <f>StdO_Customers_Residential!N511+StdO_Customers_Small_Commercial!N511+StdO_Customers_Lighting!N511</f>
        <v>29280.120000000003</v>
      </c>
      <c r="O511" s="11">
        <f>StdO_Customers_Residential!O511+StdO_Customers_Small_Commercial!O511+StdO_Customers_Lighting!O511</f>
        <v>40886.350000000006</v>
      </c>
      <c r="P511" s="11">
        <f>StdO_Customers_Residential!P511+StdO_Customers_Small_Commercial!P511+StdO_Customers_Lighting!P511</f>
        <v>52736.58</v>
      </c>
      <c r="Q511" s="11">
        <f>StdO_Customers_Residential!Q511+StdO_Customers_Small_Commercial!Q511+StdO_Customers_Lighting!Q511</f>
        <v>55035.49</v>
      </c>
      <c r="R511" s="11">
        <f>StdO_Customers_Residential!R511+StdO_Customers_Small_Commercial!R511+StdO_Customers_Lighting!R511</f>
        <v>64686.569999999992</v>
      </c>
      <c r="S511" s="11">
        <f>StdO_Customers_Residential!S511+StdO_Customers_Small_Commercial!S511+StdO_Customers_Lighting!S511</f>
        <v>69888.679999999993</v>
      </c>
      <c r="T511" s="11">
        <f>StdO_Customers_Residential!T511+StdO_Customers_Small_Commercial!T511+StdO_Customers_Lighting!T511</f>
        <v>71096.350000000006</v>
      </c>
      <c r="U511" s="11">
        <f>StdO_Customers_Residential!U511+StdO_Customers_Small_Commercial!U511+StdO_Customers_Lighting!U511</f>
        <v>79468.28</v>
      </c>
      <c r="V511" s="11">
        <f>StdO_Customers_Residential!V511+StdO_Customers_Small_Commercial!V511+StdO_Customers_Lighting!V511</f>
        <v>84409.97</v>
      </c>
      <c r="W511" s="11">
        <f>StdO_Customers_Residential!W511+StdO_Customers_Small_Commercial!W511+StdO_Customers_Lighting!W511</f>
        <v>79536.080000000016</v>
      </c>
      <c r="X511" s="11">
        <f>StdO_Customers_Residential!X511+StdO_Customers_Small_Commercial!X511+StdO_Customers_Lighting!X511</f>
        <v>68805.149999999994</v>
      </c>
      <c r="Y511" s="11">
        <f>StdO_Customers_Residential!Y511+StdO_Customers_Small_Commercial!Y511+StdO_Customers_Lighting!Y511</f>
        <v>59545.66</v>
      </c>
      <c r="Z511" s="11">
        <f>StdO_Customers_Residential!Z511+StdO_Customers_Small_Commercial!Z511+StdO_Customers_Lighting!Z511</f>
        <v>0</v>
      </c>
      <c r="AA511" s="2">
        <f>IFERROR(INDEX('Holiday Schedule'!$D$3:$D$24,MATCH(Total_StdO_Customers!A511,'Holiday Schedule'!$C$3:$C$24,0)),0)</f>
        <v>0</v>
      </c>
      <c r="AB511" s="2">
        <f t="shared" si="56"/>
        <v>2</v>
      </c>
      <c r="AC511" s="2">
        <f t="shared" si="57"/>
        <v>888989.66</v>
      </c>
      <c r="AD511" s="5">
        <f t="shared" si="58"/>
        <v>400707.44999999984</v>
      </c>
      <c r="AE511" s="5">
        <f t="shared" si="59"/>
        <v>1289697.1099999999</v>
      </c>
      <c r="AG511" s="2">
        <f t="shared" si="60"/>
        <v>5</v>
      </c>
      <c r="AH511" s="2">
        <f t="shared" si="61"/>
        <v>2026</v>
      </c>
      <c r="AJ511" s="5">
        <f t="shared" si="62"/>
        <v>84409.97</v>
      </c>
      <c r="AK511" s="2">
        <f t="shared" si="63"/>
        <v>21</v>
      </c>
    </row>
    <row r="512" spans="1:37">
      <c r="A512" s="4">
        <v>46161</v>
      </c>
      <c r="B512" s="11">
        <f>StdO_Customers_Residential!B512+StdO_Customers_Small_Commercial!B512+StdO_Customers_Lighting!B512</f>
        <v>52411</v>
      </c>
      <c r="C512" s="11">
        <f>StdO_Customers_Residential!C512+StdO_Customers_Small_Commercial!C512+StdO_Customers_Lighting!C512</f>
        <v>48823.97</v>
      </c>
      <c r="D512" s="11">
        <f>StdO_Customers_Residential!D512+StdO_Customers_Small_Commercial!D512+StdO_Customers_Lighting!D512</f>
        <v>47321.729999999996</v>
      </c>
      <c r="E512" s="11">
        <f>StdO_Customers_Residential!E512+StdO_Customers_Small_Commercial!E512+StdO_Customers_Lighting!E512</f>
        <v>47094.2</v>
      </c>
      <c r="F512" s="11">
        <f>StdO_Customers_Residential!F512+StdO_Customers_Small_Commercial!F512+StdO_Customers_Lighting!F512</f>
        <v>49633.97</v>
      </c>
      <c r="G512" s="11">
        <f>StdO_Customers_Residential!G512+StdO_Customers_Small_Commercial!G512+StdO_Customers_Lighting!G512</f>
        <v>52592.339999999989</v>
      </c>
      <c r="H512" s="11">
        <f>StdO_Customers_Residential!H512+StdO_Customers_Small_Commercial!H512+StdO_Customers_Lighting!H512</f>
        <v>53992.92</v>
      </c>
      <c r="I512" s="11">
        <f>StdO_Customers_Residential!I512+StdO_Customers_Small_Commercial!I512+StdO_Customers_Lighting!I512</f>
        <v>40648.07</v>
      </c>
      <c r="J512" s="11">
        <f>StdO_Customers_Residential!J512+StdO_Customers_Small_Commercial!J512+StdO_Customers_Lighting!J512</f>
        <v>24205.49</v>
      </c>
      <c r="K512" s="11">
        <f>StdO_Customers_Residential!K512+StdO_Customers_Small_Commercial!K512+StdO_Customers_Lighting!K512</f>
        <v>13803.99</v>
      </c>
      <c r="L512" s="11">
        <f>StdO_Customers_Residential!L512+StdO_Customers_Small_Commercial!L512+StdO_Customers_Lighting!L512</f>
        <v>13803.56</v>
      </c>
      <c r="M512" s="11">
        <f>StdO_Customers_Residential!M512+StdO_Customers_Small_Commercial!M512+StdO_Customers_Lighting!M512</f>
        <v>15610.65</v>
      </c>
      <c r="N512" s="11">
        <f>StdO_Customers_Residential!N512+StdO_Customers_Small_Commercial!N512+StdO_Customers_Lighting!N512</f>
        <v>36151.82</v>
      </c>
      <c r="O512" s="11">
        <f>StdO_Customers_Residential!O512+StdO_Customers_Small_Commercial!O512+StdO_Customers_Lighting!O512</f>
        <v>45390.32</v>
      </c>
      <c r="P512" s="11">
        <f>StdO_Customers_Residential!P512+StdO_Customers_Small_Commercial!P512+StdO_Customers_Lighting!P512</f>
        <v>52822.8</v>
      </c>
      <c r="Q512" s="11">
        <f>StdO_Customers_Residential!Q512+StdO_Customers_Small_Commercial!Q512+StdO_Customers_Lighting!Q512</f>
        <v>56831.68</v>
      </c>
      <c r="R512" s="11">
        <f>StdO_Customers_Residential!R512+StdO_Customers_Small_Commercial!R512+StdO_Customers_Lighting!R512</f>
        <v>60519.960000000006</v>
      </c>
      <c r="S512" s="11">
        <f>StdO_Customers_Residential!S512+StdO_Customers_Small_Commercial!S512+StdO_Customers_Lighting!S512</f>
        <v>62459.839999999997</v>
      </c>
      <c r="T512" s="11">
        <f>StdO_Customers_Residential!T512+StdO_Customers_Small_Commercial!T512+StdO_Customers_Lighting!T512</f>
        <v>72877.7</v>
      </c>
      <c r="U512" s="11">
        <f>StdO_Customers_Residential!U512+StdO_Customers_Small_Commercial!U512+StdO_Customers_Lighting!U512</f>
        <v>83713.509999999995</v>
      </c>
      <c r="V512" s="11">
        <f>StdO_Customers_Residential!V512+StdO_Customers_Small_Commercial!V512+StdO_Customers_Lighting!V512</f>
        <v>90396.11</v>
      </c>
      <c r="W512" s="11">
        <f>StdO_Customers_Residential!W512+StdO_Customers_Small_Commercial!W512+StdO_Customers_Lighting!W512</f>
        <v>85306.08</v>
      </c>
      <c r="X512" s="11">
        <f>StdO_Customers_Residential!X512+StdO_Customers_Small_Commercial!X512+StdO_Customers_Lighting!X512</f>
        <v>71953.7</v>
      </c>
      <c r="Y512" s="11">
        <f>StdO_Customers_Residential!Y512+StdO_Customers_Small_Commercial!Y512+StdO_Customers_Lighting!Y512</f>
        <v>61569.94</v>
      </c>
      <c r="Z512" s="11">
        <f>StdO_Customers_Residential!Z512+StdO_Customers_Small_Commercial!Z512+StdO_Customers_Lighting!Z512</f>
        <v>0</v>
      </c>
      <c r="AA512" s="2">
        <f>IFERROR(INDEX('Holiday Schedule'!$D$3:$D$24,MATCH(Total_StdO_Customers!A512,'Holiday Schedule'!$C$3:$C$24,0)),0)</f>
        <v>0</v>
      </c>
      <c r="AB512" s="2">
        <f t="shared" si="56"/>
        <v>3</v>
      </c>
      <c r="AC512" s="2">
        <f t="shared" si="57"/>
        <v>826495.27999999991</v>
      </c>
      <c r="AD512" s="5">
        <f t="shared" si="58"/>
        <v>413440.06999999995</v>
      </c>
      <c r="AE512" s="5">
        <f t="shared" si="59"/>
        <v>1239935.3499999999</v>
      </c>
      <c r="AG512" s="2">
        <f t="shared" si="60"/>
        <v>5</v>
      </c>
      <c r="AH512" s="2">
        <f t="shared" si="61"/>
        <v>2026</v>
      </c>
      <c r="AJ512" s="5">
        <f t="shared" si="62"/>
        <v>90396.11</v>
      </c>
      <c r="AK512" s="2">
        <f t="shared" si="63"/>
        <v>21</v>
      </c>
    </row>
    <row r="513" spans="1:37">
      <c r="A513" s="4">
        <v>46162</v>
      </c>
      <c r="B513" s="11">
        <f>StdO_Customers_Residential!B513+StdO_Customers_Small_Commercial!B513+StdO_Customers_Lighting!B513</f>
        <v>53303.23</v>
      </c>
      <c r="C513" s="11">
        <f>StdO_Customers_Residential!C513+StdO_Customers_Small_Commercial!C513+StdO_Customers_Lighting!C513</f>
        <v>50396.89</v>
      </c>
      <c r="D513" s="11">
        <f>StdO_Customers_Residential!D513+StdO_Customers_Small_Commercial!D513+StdO_Customers_Lighting!D513</f>
        <v>46962.12</v>
      </c>
      <c r="E513" s="11">
        <f>StdO_Customers_Residential!E513+StdO_Customers_Small_Commercial!E513+StdO_Customers_Lighting!E513</f>
        <v>47368.97</v>
      </c>
      <c r="F513" s="11">
        <f>StdO_Customers_Residential!F513+StdO_Customers_Small_Commercial!F513+StdO_Customers_Lighting!F513</f>
        <v>49658.1</v>
      </c>
      <c r="G513" s="11">
        <f>StdO_Customers_Residential!G513+StdO_Customers_Small_Commercial!G513+StdO_Customers_Lighting!G513</f>
        <v>52896.04</v>
      </c>
      <c r="H513" s="11">
        <f>StdO_Customers_Residential!H513+StdO_Customers_Small_Commercial!H513+StdO_Customers_Lighting!H513</f>
        <v>59000.82</v>
      </c>
      <c r="I513" s="11">
        <f>StdO_Customers_Residential!I513+StdO_Customers_Small_Commercial!I513+StdO_Customers_Lighting!I513</f>
        <v>54525.29</v>
      </c>
      <c r="J513" s="11">
        <f>StdO_Customers_Residential!J513+StdO_Customers_Small_Commercial!J513+StdO_Customers_Lighting!J513</f>
        <v>50262.63</v>
      </c>
      <c r="K513" s="11">
        <f>StdO_Customers_Residential!K513+StdO_Customers_Small_Commercial!K513+StdO_Customers_Lighting!K513</f>
        <v>34734.19</v>
      </c>
      <c r="L513" s="11">
        <f>StdO_Customers_Residential!L513+StdO_Customers_Small_Commercial!L513+StdO_Customers_Lighting!L513</f>
        <v>35446.42</v>
      </c>
      <c r="M513" s="11">
        <f>StdO_Customers_Residential!M513+StdO_Customers_Small_Commercial!M513+StdO_Customers_Lighting!M513</f>
        <v>36053.03</v>
      </c>
      <c r="N513" s="11">
        <f>StdO_Customers_Residential!N513+StdO_Customers_Small_Commercial!N513+StdO_Customers_Lighting!N513</f>
        <v>39310.790000000008</v>
      </c>
      <c r="O513" s="11">
        <f>StdO_Customers_Residential!O513+StdO_Customers_Small_Commercial!O513+StdO_Customers_Lighting!O513</f>
        <v>39942.15</v>
      </c>
      <c r="P513" s="11">
        <f>StdO_Customers_Residential!P513+StdO_Customers_Small_Commercial!P513+StdO_Customers_Lighting!P513</f>
        <v>34936.629999999997</v>
      </c>
      <c r="Q513" s="11">
        <f>StdO_Customers_Residential!Q513+StdO_Customers_Small_Commercial!Q513+StdO_Customers_Lighting!Q513</f>
        <v>31380.07</v>
      </c>
      <c r="R513" s="11">
        <f>StdO_Customers_Residential!R513+StdO_Customers_Small_Commercial!R513+StdO_Customers_Lighting!R513</f>
        <v>41612.660000000003</v>
      </c>
      <c r="S513" s="11">
        <f>StdO_Customers_Residential!S513+StdO_Customers_Small_Commercial!S513+StdO_Customers_Lighting!S513</f>
        <v>56788.01</v>
      </c>
      <c r="T513" s="11">
        <f>StdO_Customers_Residential!T513+StdO_Customers_Small_Commercial!T513+StdO_Customers_Lighting!T513</f>
        <v>77352.66</v>
      </c>
      <c r="U513" s="11">
        <f>StdO_Customers_Residential!U513+StdO_Customers_Small_Commercial!U513+StdO_Customers_Lighting!U513</f>
        <v>91674.15</v>
      </c>
      <c r="V513" s="11">
        <f>StdO_Customers_Residential!V513+StdO_Customers_Small_Commercial!V513+StdO_Customers_Lighting!V513</f>
        <v>95040.29</v>
      </c>
      <c r="W513" s="11">
        <f>StdO_Customers_Residential!W513+StdO_Customers_Small_Commercial!W513+StdO_Customers_Lighting!W513</f>
        <v>88187.97</v>
      </c>
      <c r="X513" s="11">
        <f>StdO_Customers_Residential!X513+StdO_Customers_Small_Commercial!X513+StdO_Customers_Lighting!X513</f>
        <v>74364.160000000003</v>
      </c>
      <c r="Y513" s="11">
        <f>StdO_Customers_Residential!Y513+StdO_Customers_Small_Commercial!Y513+StdO_Customers_Lighting!Y513</f>
        <v>63086.55</v>
      </c>
      <c r="Z513" s="11">
        <f>StdO_Customers_Residential!Z513+StdO_Customers_Small_Commercial!Z513+StdO_Customers_Lighting!Z513</f>
        <v>0</v>
      </c>
      <c r="AA513" s="2">
        <f>IFERROR(INDEX('Holiday Schedule'!$D$3:$D$24,MATCH(Total_StdO_Customers!A513,'Holiday Schedule'!$C$3:$C$24,0)),0)</f>
        <v>0</v>
      </c>
      <c r="AB513" s="2">
        <f t="shared" si="56"/>
        <v>4</v>
      </c>
      <c r="AC513" s="2">
        <f t="shared" si="57"/>
        <v>881611.10000000009</v>
      </c>
      <c r="AD513" s="5">
        <f t="shared" si="58"/>
        <v>422672.72</v>
      </c>
      <c r="AE513" s="5">
        <f t="shared" si="59"/>
        <v>1304283.82</v>
      </c>
      <c r="AG513" s="2">
        <f t="shared" si="60"/>
        <v>5</v>
      </c>
      <c r="AH513" s="2">
        <f t="shared" si="61"/>
        <v>2026</v>
      </c>
      <c r="AJ513" s="5">
        <f t="shared" si="62"/>
        <v>95040.29</v>
      </c>
      <c r="AK513" s="2">
        <f t="shared" si="63"/>
        <v>21</v>
      </c>
    </row>
    <row r="514" spans="1:37">
      <c r="A514" s="4">
        <v>46163</v>
      </c>
      <c r="B514" s="11">
        <f>StdO_Customers_Residential!B514+StdO_Customers_Small_Commercial!B514+StdO_Customers_Lighting!B514</f>
        <v>53992.08</v>
      </c>
      <c r="C514" s="11">
        <f>StdO_Customers_Residential!C514+StdO_Customers_Small_Commercial!C514+StdO_Customers_Lighting!C514</f>
        <v>50555.06</v>
      </c>
      <c r="D514" s="11">
        <f>StdO_Customers_Residential!D514+StdO_Customers_Small_Commercial!D514+StdO_Customers_Lighting!D514</f>
        <v>47811.93</v>
      </c>
      <c r="E514" s="11">
        <f>StdO_Customers_Residential!E514+StdO_Customers_Small_Commercial!E514+StdO_Customers_Lighting!E514</f>
        <v>46469.19</v>
      </c>
      <c r="F514" s="11">
        <f>StdO_Customers_Residential!F514+StdO_Customers_Small_Commercial!F514+StdO_Customers_Lighting!F514</f>
        <v>48539.67</v>
      </c>
      <c r="G514" s="11">
        <f>StdO_Customers_Residential!G514+StdO_Customers_Small_Commercial!G514+StdO_Customers_Lighting!G514</f>
        <v>50456.279999999992</v>
      </c>
      <c r="H514" s="11">
        <f>StdO_Customers_Residential!H514+StdO_Customers_Small_Commercial!H514+StdO_Customers_Lighting!H514</f>
        <v>51894.410000000011</v>
      </c>
      <c r="I514" s="11">
        <f>StdO_Customers_Residential!I514+StdO_Customers_Small_Commercial!I514+StdO_Customers_Lighting!I514</f>
        <v>42228</v>
      </c>
      <c r="J514" s="11">
        <f>StdO_Customers_Residential!J514+StdO_Customers_Small_Commercial!J514+StdO_Customers_Lighting!J514</f>
        <v>23933.54</v>
      </c>
      <c r="K514" s="11">
        <f>StdO_Customers_Residential!K514+StdO_Customers_Small_Commercial!K514+StdO_Customers_Lighting!K514</f>
        <v>13723.39</v>
      </c>
      <c r="L514" s="11">
        <f>StdO_Customers_Residential!L514+StdO_Customers_Small_Commercial!L514+StdO_Customers_Lighting!L514</f>
        <v>7403.32</v>
      </c>
      <c r="M514" s="11">
        <f>StdO_Customers_Residential!M514+StdO_Customers_Small_Commercial!M514+StdO_Customers_Lighting!M514</f>
        <v>4600.1400000000003</v>
      </c>
      <c r="N514" s="11">
        <f>StdO_Customers_Residential!N514+StdO_Customers_Small_Commercial!N514+StdO_Customers_Lighting!N514</f>
        <v>2969.38</v>
      </c>
      <c r="O514" s="11">
        <f>StdO_Customers_Residential!O514+StdO_Customers_Small_Commercial!O514+StdO_Customers_Lighting!O514</f>
        <v>5050.62</v>
      </c>
      <c r="P514" s="11">
        <f>StdO_Customers_Residential!P514+StdO_Customers_Small_Commercial!P514+StdO_Customers_Lighting!P514</f>
        <v>7008.97</v>
      </c>
      <c r="Q514" s="11">
        <f>StdO_Customers_Residential!Q514+StdO_Customers_Small_Commercial!Q514+StdO_Customers_Lighting!Q514</f>
        <v>9969.7000000000007</v>
      </c>
      <c r="R514" s="11">
        <f>StdO_Customers_Residential!R514+StdO_Customers_Small_Commercial!R514+StdO_Customers_Lighting!R514</f>
        <v>18139.37</v>
      </c>
      <c r="S514" s="11">
        <f>StdO_Customers_Residential!S514+StdO_Customers_Small_Commercial!S514+StdO_Customers_Lighting!S514</f>
        <v>36746.58</v>
      </c>
      <c r="T514" s="11">
        <f>StdO_Customers_Residential!T514+StdO_Customers_Small_Commercial!T514+StdO_Customers_Lighting!T514</f>
        <v>59235.78</v>
      </c>
      <c r="U514" s="11">
        <f>StdO_Customers_Residential!U514+StdO_Customers_Small_Commercial!U514+StdO_Customers_Lighting!U514</f>
        <v>77401.400000000009</v>
      </c>
      <c r="V514" s="11">
        <f>StdO_Customers_Residential!V514+StdO_Customers_Small_Commercial!V514+StdO_Customers_Lighting!V514</f>
        <v>84772.06</v>
      </c>
      <c r="W514" s="11">
        <f>StdO_Customers_Residential!W514+StdO_Customers_Small_Commercial!W514+StdO_Customers_Lighting!W514</f>
        <v>79921.990000000005</v>
      </c>
      <c r="X514" s="11">
        <f>StdO_Customers_Residential!X514+StdO_Customers_Small_Commercial!X514+StdO_Customers_Lighting!X514</f>
        <v>69508.490000000005</v>
      </c>
      <c r="Y514" s="11">
        <f>StdO_Customers_Residential!Y514+StdO_Customers_Small_Commercial!Y514+StdO_Customers_Lighting!Y514</f>
        <v>59605.43</v>
      </c>
      <c r="Z514" s="11">
        <f>StdO_Customers_Residential!Z514+StdO_Customers_Small_Commercial!Z514+StdO_Customers_Lighting!Z514</f>
        <v>0</v>
      </c>
      <c r="AA514" s="2">
        <f>IFERROR(INDEX('Holiday Schedule'!$D$3:$D$24,MATCH(Total_StdO_Customers!A514,'Holiday Schedule'!$C$3:$C$24,0)),0)</f>
        <v>0</v>
      </c>
      <c r="AB514" s="2">
        <f t="shared" si="56"/>
        <v>5</v>
      </c>
      <c r="AC514" s="2">
        <f t="shared" si="57"/>
        <v>542612.73</v>
      </c>
      <c r="AD514" s="5">
        <f t="shared" si="58"/>
        <v>409324.05000000016</v>
      </c>
      <c r="AE514" s="5">
        <f t="shared" si="59"/>
        <v>951936.78000000014</v>
      </c>
      <c r="AG514" s="2">
        <f t="shared" si="60"/>
        <v>5</v>
      </c>
      <c r="AH514" s="2">
        <f t="shared" si="61"/>
        <v>2026</v>
      </c>
      <c r="AJ514" s="5">
        <f t="shared" si="62"/>
        <v>84772.06</v>
      </c>
      <c r="AK514" s="2">
        <f t="shared" si="63"/>
        <v>21</v>
      </c>
    </row>
    <row r="515" spans="1:37">
      <c r="A515" s="4">
        <v>46164</v>
      </c>
      <c r="B515" s="11">
        <f>StdO_Customers_Residential!B515+StdO_Customers_Small_Commercial!B515+StdO_Customers_Lighting!B515</f>
        <v>52060.27</v>
      </c>
      <c r="C515" s="11">
        <f>StdO_Customers_Residential!C515+StdO_Customers_Small_Commercial!C515+StdO_Customers_Lighting!C515</f>
        <v>48545.46</v>
      </c>
      <c r="D515" s="11">
        <f>StdO_Customers_Residential!D515+StdO_Customers_Small_Commercial!D515+StdO_Customers_Lighting!D515</f>
        <v>47698.97</v>
      </c>
      <c r="E515" s="11">
        <f>StdO_Customers_Residential!E515+StdO_Customers_Small_Commercial!E515+StdO_Customers_Lighting!E515</f>
        <v>47675.460000000006</v>
      </c>
      <c r="F515" s="11">
        <f>StdO_Customers_Residential!F515+StdO_Customers_Small_Commercial!F515+StdO_Customers_Lighting!F515</f>
        <v>50190.39</v>
      </c>
      <c r="G515" s="11">
        <f>StdO_Customers_Residential!G515+StdO_Customers_Small_Commercial!G515+StdO_Customers_Lighting!G515</f>
        <v>53516.53</v>
      </c>
      <c r="H515" s="11">
        <f>StdO_Customers_Residential!H515+StdO_Customers_Small_Commercial!H515+StdO_Customers_Lighting!H515</f>
        <v>52822.92</v>
      </c>
      <c r="I515" s="11">
        <f>StdO_Customers_Residential!I515+StdO_Customers_Small_Commercial!I515+StdO_Customers_Lighting!I515</f>
        <v>37563.21</v>
      </c>
      <c r="J515" s="11">
        <f>StdO_Customers_Residential!J515+StdO_Customers_Small_Commercial!J515+StdO_Customers_Lighting!J515</f>
        <v>21459.279999999999</v>
      </c>
      <c r="K515" s="11">
        <f>StdO_Customers_Residential!K515+StdO_Customers_Small_Commercial!K515+StdO_Customers_Lighting!K515</f>
        <v>9614.67</v>
      </c>
      <c r="L515" s="11">
        <f>StdO_Customers_Residential!L515+StdO_Customers_Small_Commercial!L515+StdO_Customers_Lighting!L515</f>
        <v>4623.1099999999997</v>
      </c>
      <c r="M515" s="11">
        <f>StdO_Customers_Residential!M515+StdO_Customers_Small_Commercial!M515+StdO_Customers_Lighting!M515</f>
        <v>3162.33</v>
      </c>
      <c r="N515" s="11">
        <f>StdO_Customers_Residential!N515+StdO_Customers_Small_Commercial!N515+StdO_Customers_Lighting!N515</f>
        <v>1839.4499999999998</v>
      </c>
      <c r="O515" s="11">
        <f>StdO_Customers_Residential!O515+StdO_Customers_Small_Commercial!O515+StdO_Customers_Lighting!O515</f>
        <v>811.96</v>
      </c>
      <c r="P515" s="11">
        <f>StdO_Customers_Residential!P515+StdO_Customers_Small_Commercial!P515+StdO_Customers_Lighting!P515</f>
        <v>1669.9100000000003</v>
      </c>
      <c r="Q515" s="11">
        <f>StdO_Customers_Residential!Q515+StdO_Customers_Small_Commercial!Q515+StdO_Customers_Lighting!Q515</f>
        <v>5861.29</v>
      </c>
      <c r="R515" s="11">
        <f>StdO_Customers_Residential!R515+StdO_Customers_Small_Commercial!R515+StdO_Customers_Lighting!R515</f>
        <v>18322.48</v>
      </c>
      <c r="S515" s="11">
        <f>StdO_Customers_Residential!S515+StdO_Customers_Small_Commercial!S515+StdO_Customers_Lighting!S515</f>
        <v>37023.440000000002</v>
      </c>
      <c r="T515" s="11">
        <f>StdO_Customers_Residential!T515+StdO_Customers_Small_Commercial!T515+StdO_Customers_Lighting!T515</f>
        <v>60527.86</v>
      </c>
      <c r="U515" s="11">
        <f>StdO_Customers_Residential!U515+StdO_Customers_Small_Commercial!U515+StdO_Customers_Lighting!U515</f>
        <v>76308.84</v>
      </c>
      <c r="V515" s="11">
        <f>StdO_Customers_Residential!V515+StdO_Customers_Small_Commercial!V515+StdO_Customers_Lighting!V515</f>
        <v>82763.23</v>
      </c>
      <c r="W515" s="11">
        <f>StdO_Customers_Residential!W515+StdO_Customers_Small_Commercial!W515+StdO_Customers_Lighting!W515</f>
        <v>81102.600000000006</v>
      </c>
      <c r="X515" s="11">
        <f>StdO_Customers_Residential!X515+StdO_Customers_Small_Commercial!X515+StdO_Customers_Lighting!X515</f>
        <v>70366.77</v>
      </c>
      <c r="Y515" s="11">
        <f>StdO_Customers_Residential!Y515+StdO_Customers_Small_Commercial!Y515+StdO_Customers_Lighting!Y515</f>
        <v>60760.30999999999</v>
      </c>
      <c r="Z515" s="11">
        <f>StdO_Customers_Residential!Z515+StdO_Customers_Small_Commercial!Z515+StdO_Customers_Lighting!Z515</f>
        <v>0</v>
      </c>
      <c r="AA515" s="2">
        <f>IFERROR(INDEX('Holiday Schedule'!$D$3:$D$24,MATCH(Total_StdO_Customers!A515,'Holiday Schedule'!$C$3:$C$24,0)),0)</f>
        <v>0</v>
      </c>
      <c r="AB515" s="2">
        <f t="shared" si="56"/>
        <v>6</v>
      </c>
      <c r="AC515" s="2">
        <f t="shared" si="57"/>
        <v>513020.42999999993</v>
      </c>
      <c r="AD515" s="5">
        <f t="shared" si="58"/>
        <v>413270.31000000006</v>
      </c>
      <c r="AE515" s="5">
        <f t="shared" si="59"/>
        <v>926290.74</v>
      </c>
      <c r="AG515" s="2">
        <f t="shared" si="60"/>
        <v>5</v>
      </c>
      <c r="AH515" s="2">
        <f t="shared" si="61"/>
        <v>2026</v>
      </c>
      <c r="AJ515" s="5">
        <f t="shared" si="62"/>
        <v>82763.23</v>
      </c>
      <c r="AK515" s="2">
        <f t="shared" si="63"/>
        <v>21</v>
      </c>
    </row>
    <row r="516" spans="1:37">
      <c r="A516" s="4">
        <v>46165</v>
      </c>
      <c r="B516" s="11">
        <f>StdO_Customers_Residential!B516+StdO_Customers_Small_Commercial!B516+StdO_Customers_Lighting!B516</f>
        <v>53086.57</v>
      </c>
      <c r="C516" s="11">
        <f>StdO_Customers_Residential!C516+StdO_Customers_Small_Commercial!C516+StdO_Customers_Lighting!C516</f>
        <v>49882.6</v>
      </c>
      <c r="D516" s="11">
        <f>StdO_Customers_Residential!D516+StdO_Customers_Small_Commercial!D516+StdO_Customers_Lighting!D516</f>
        <v>48284.53</v>
      </c>
      <c r="E516" s="11">
        <f>StdO_Customers_Residential!E516+StdO_Customers_Small_Commercial!E516+StdO_Customers_Lighting!E516</f>
        <v>47919.05</v>
      </c>
      <c r="F516" s="11">
        <f>StdO_Customers_Residential!F516+StdO_Customers_Small_Commercial!F516+StdO_Customers_Lighting!F516</f>
        <v>49163.38</v>
      </c>
      <c r="G516" s="11">
        <f>StdO_Customers_Residential!G516+StdO_Customers_Small_Commercial!G516+StdO_Customers_Lighting!G516</f>
        <v>48669.63</v>
      </c>
      <c r="H516" s="11">
        <f>StdO_Customers_Residential!H516+StdO_Customers_Small_Commercial!H516+StdO_Customers_Lighting!H516</f>
        <v>44106.3</v>
      </c>
      <c r="I516" s="11">
        <f>StdO_Customers_Residential!I516+StdO_Customers_Small_Commercial!I516+StdO_Customers_Lighting!I516</f>
        <v>29837.53</v>
      </c>
      <c r="J516" s="11">
        <f>StdO_Customers_Residential!J516+StdO_Customers_Small_Commercial!J516+StdO_Customers_Lighting!J516</f>
        <v>16917.650000000001</v>
      </c>
      <c r="K516" s="11">
        <f>StdO_Customers_Residential!K516+StdO_Customers_Small_Commercial!K516+StdO_Customers_Lighting!K516</f>
        <v>6892.89</v>
      </c>
      <c r="L516" s="11">
        <f>StdO_Customers_Residential!L516+StdO_Customers_Small_Commercial!L516+StdO_Customers_Lighting!L516</f>
        <v>2172.14</v>
      </c>
      <c r="M516" s="11">
        <f>StdO_Customers_Residential!M516+StdO_Customers_Small_Commercial!M516+StdO_Customers_Lighting!M516</f>
        <v>954.78</v>
      </c>
      <c r="N516" s="11">
        <f>StdO_Customers_Residential!N516+StdO_Customers_Small_Commercial!N516+StdO_Customers_Lighting!N516</f>
        <v>535.19000000000005</v>
      </c>
      <c r="O516" s="11">
        <f>StdO_Customers_Residential!O516+StdO_Customers_Small_Commercial!O516+StdO_Customers_Lighting!O516</f>
        <v>156.11000000000001</v>
      </c>
      <c r="P516" s="11">
        <f>StdO_Customers_Residential!P516+StdO_Customers_Small_Commercial!P516+StdO_Customers_Lighting!P516</f>
        <v>3435.93</v>
      </c>
      <c r="Q516" s="11">
        <f>StdO_Customers_Residential!Q516+StdO_Customers_Small_Commercial!Q516+StdO_Customers_Lighting!Q516</f>
        <v>14422.98</v>
      </c>
      <c r="R516" s="11">
        <f>StdO_Customers_Residential!R516+StdO_Customers_Small_Commercial!R516+StdO_Customers_Lighting!R516</f>
        <v>33065.58</v>
      </c>
      <c r="S516" s="11">
        <f>StdO_Customers_Residential!S516+StdO_Customers_Small_Commercial!S516+StdO_Customers_Lighting!S516</f>
        <v>49531.72</v>
      </c>
      <c r="T516" s="11">
        <f>StdO_Customers_Residential!T516+StdO_Customers_Small_Commercial!T516+StdO_Customers_Lighting!T516</f>
        <v>64715.98</v>
      </c>
      <c r="U516" s="11">
        <f>StdO_Customers_Residential!U516+StdO_Customers_Small_Commercial!U516+StdO_Customers_Lighting!U516</f>
        <v>76629.860000000015</v>
      </c>
      <c r="V516" s="11">
        <f>StdO_Customers_Residential!V516+StdO_Customers_Small_Commercial!V516+StdO_Customers_Lighting!V516</f>
        <v>82080.88</v>
      </c>
      <c r="W516" s="11">
        <f>StdO_Customers_Residential!W516+StdO_Customers_Small_Commercial!W516+StdO_Customers_Lighting!W516</f>
        <v>80293.819999999992</v>
      </c>
      <c r="X516" s="11">
        <f>StdO_Customers_Residential!X516+StdO_Customers_Small_Commercial!X516+StdO_Customers_Lighting!X516</f>
        <v>69836.14</v>
      </c>
      <c r="Y516" s="11">
        <f>StdO_Customers_Residential!Y516+StdO_Customers_Small_Commercial!Y516+StdO_Customers_Lighting!Y516</f>
        <v>61889.30999999999</v>
      </c>
      <c r="Z516" s="11">
        <f>StdO_Customers_Residential!Z516+StdO_Customers_Small_Commercial!Z516+StdO_Customers_Lighting!Z516</f>
        <v>0</v>
      </c>
      <c r="AA516" s="2">
        <f>IFERROR(INDEX('Holiday Schedule'!$D$3:$D$24,MATCH(Total_StdO_Customers!A516,'Holiday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934480.54999999993</v>
      </c>
      <c r="AE516" s="5">
        <f t="shared" si="59"/>
        <v>934480.54999999993</v>
      </c>
      <c r="AG516" s="2">
        <f t="shared" si="60"/>
        <v>5</v>
      </c>
      <c r="AH516" s="2">
        <f t="shared" si="61"/>
        <v>2026</v>
      </c>
      <c r="AJ516" s="5">
        <f t="shared" si="62"/>
        <v>82080.88</v>
      </c>
      <c r="AK516" s="2">
        <f t="shared" si="63"/>
        <v>21</v>
      </c>
    </row>
    <row r="517" spans="1:37">
      <c r="A517" s="4">
        <v>46166</v>
      </c>
      <c r="B517" s="11">
        <f>StdO_Customers_Residential!B517+StdO_Customers_Small_Commercial!B517+StdO_Customers_Lighting!B517</f>
        <v>53699.14</v>
      </c>
      <c r="C517" s="11">
        <f>StdO_Customers_Residential!C517+StdO_Customers_Small_Commercial!C517+StdO_Customers_Lighting!C517</f>
        <v>50684.83</v>
      </c>
      <c r="D517" s="11">
        <f>StdO_Customers_Residential!D517+StdO_Customers_Small_Commercial!D517+StdO_Customers_Lighting!D517</f>
        <v>48539.469999999994</v>
      </c>
      <c r="E517" s="11">
        <f>StdO_Customers_Residential!E517+StdO_Customers_Small_Commercial!E517+StdO_Customers_Lighting!E517</f>
        <v>48044.6</v>
      </c>
      <c r="F517" s="11">
        <f>StdO_Customers_Residential!F517+StdO_Customers_Small_Commercial!F517+StdO_Customers_Lighting!F517</f>
        <v>48797.01</v>
      </c>
      <c r="G517" s="11">
        <f>StdO_Customers_Residential!G517+StdO_Customers_Small_Commercial!G517+StdO_Customers_Lighting!G517</f>
        <v>49142.28</v>
      </c>
      <c r="H517" s="11">
        <f>StdO_Customers_Residential!H517+StdO_Customers_Small_Commercial!H517+StdO_Customers_Lighting!H517</f>
        <v>48538.58</v>
      </c>
      <c r="I517" s="11">
        <f>StdO_Customers_Residential!I517+StdO_Customers_Small_Commercial!I517+StdO_Customers_Lighting!I517</f>
        <v>45281.71</v>
      </c>
      <c r="J517" s="11">
        <f>StdO_Customers_Residential!J517+StdO_Customers_Small_Commercial!J517+StdO_Customers_Lighting!J517</f>
        <v>48952.76</v>
      </c>
      <c r="K517" s="11">
        <f>StdO_Customers_Residential!K517+StdO_Customers_Small_Commercial!K517+StdO_Customers_Lighting!K517</f>
        <v>52056.83</v>
      </c>
      <c r="L517" s="11">
        <f>StdO_Customers_Residential!L517+StdO_Customers_Small_Commercial!L517+StdO_Customers_Lighting!L517</f>
        <v>31476.5</v>
      </c>
      <c r="M517" s="11">
        <f>StdO_Customers_Residential!M517+StdO_Customers_Small_Commercial!M517+StdO_Customers_Lighting!M517</f>
        <v>24440.09</v>
      </c>
      <c r="N517" s="11">
        <f>StdO_Customers_Residential!N517+StdO_Customers_Small_Commercial!N517+StdO_Customers_Lighting!N517</f>
        <v>26202.91</v>
      </c>
      <c r="O517" s="11">
        <f>StdO_Customers_Residential!O517+StdO_Customers_Small_Commercial!O517+StdO_Customers_Lighting!O517</f>
        <v>27069.32</v>
      </c>
      <c r="P517" s="11">
        <f>StdO_Customers_Residential!P517+StdO_Customers_Small_Commercial!P517+StdO_Customers_Lighting!P517</f>
        <v>25103.82</v>
      </c>
      <c r="Q517" s="11">
        <f>StdO_Customers_Residential!Q517+StdO_Customers_Small_Commercial!Q517+StdO_Customers_Lighting!Q517</f>
        <v>30290.31</v>
      </c>
      <c r="R517" s="11">
        <f>StdO_Customers_Residential!R517+StdO_Customers_Small_Commercial!R517+StdO_Customers_Lighting!R517</f>
        <v>40269.899999999994</v>
      </c>
      <c r="S517" s="11">
        <f>StdO_Customers_Residential!S517+StdO_Customers_Small_Commercial!S517+StdO_Customers_Lighting!S517</f>
        <v>61709.1</v>
      </c>
      <c r="T517" s="11">
        <f>StdO_Customers_Residential!T517+StdO_Customers_Small_Commercial!T517+StdO_Customers_Lighting!T517</f>
        <v>74971.22</v>
      </c>
      <c r="U517" s="11">
        <f>StdO_Customers_Residential!U517+StdO_Customers_Small_Commercial!U517+StdO_Customers_Lighting!U517</f>
        <v>82657.5</v>
      </c>
      <c r="V517" s="11">
        <f>StdO_Customers_Residential!V517+StdO_Customers_Small_Commercial!V517+StdO_Customers_Lighting!V517</f>
        <v>87709.61</v>
      </c>
      <c r="W517" s="11">
        <f>StdO_Customers_Residential!W517+StdO_Customers_Small_Commercial!W517+StdO_Customers_Lighting!W517</f>
        <v>82395.070000000007</v>
      </c>
      <c r="X517" s="11">
        <f>StdO_Customers_Residential!X517+StdO_Customers_Small_Commercial!X517+StdO_Customers_Lighting!X517</f>
        <v>72109.14</v>
      </c>
      <c r="Y517" s="11">
        <f>StdO_Customers_Residential!Y517+StdO_Customers_Small_Commercial!Y517+StdO_Customers_Lighting!Y517</f>
        <v>62066.35</v>
      </c>
      <c r="Z517" s="11">
        <f>StdO_Customers_Residential!Z517+StdO_Customers_Small_Commercial!Z517+StdO_Customers_Lighting!Z517</f>
        <v>0</v>
      </c>
      <c r="AA517" s="2">
        <f>IFERROR(INDEX('Holiday Schedule'!$D$3:$D$24,MATCH(Total_StdO_Customers!A517,'Holiday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1222208.05</v>
      </c>
      <c r="AE517" s="5">
        <f t="shared" si="59"/>
        <v>1222208.05</v>
      </c>
      <c r="AG517" s="2">
        <f t="shared" si="60"/>
        <v>5</v>
      </c>
      <c r="AH517" s="2">
        <f t="shared" si="61"/>
        <v>2026</v>
      </c>
      <c r="AJ517" s="5">
        <f t="shared" si="62"/>
        <v>87709.61</v>
      </c>
      <c r="AK517" s="2">
        <f t="shared" si="63"/>
        <v>21</v>
      </c>
    </row>
    <row r="518" spans="1:37">
      <c r="A518" s="4">
        <v>46167</v>
      </c>
      <c r="B518" s="11">
        <f>StdO_Customers_Residential!B518+StdO_Customers_Small_Commercial!B518+StdO_Customers_Lighting!B518</f>
        <v>55101.03</v>
      </c>
      <c r="C518" s="11">
        <f>StdO_Customers_Residential!C518+StdO_Customers_Small_Commercial!C518+StdO_Customers_Lighting!C518</f>
        <v>50827.15</v>
      </c>
      <c r="D518" s="11">
        <f>StdO_Customers_Residential!D518+StdO_Customers_Small_Commercial!D518+StdO_Customers_Lighting!D518</f>
        <v>48439.3</v>
      </c>
      <c r="E518" s="11">
        <f>StdO_Customers_Residential!E518+StdO_Customers_Small_Commercial!E518+StdO_Customers_Lighting!E518</f>
        <v>47962.75</v>
      </c>
      <c r="F518" s="11">
        <f>StdO_Customers_Residential!F518+StdO_Customers_Small_Commercial!F518+StdO_Customers_Lighting!F518</f>
        <v>49265.55</v>
      </c>
      <c r="G518" s="11">
        <f>StdO_Customers_Residential!G518+StdO_Customers_Small_Commercial!G518+StdO_Customers_Lighting!G518</f>
        <v>51349.55</v>
      </c>
      <c r="H518" s="11">
        <f>StdO_Customers_Residential!H518+StdO_Customers_Small_Commercial!H518+StdO_Customers_Lighting!H518</f>
        <v>57381.22</v>
      </c>
      <c r="I518" s="11">
        <f>StdO_Customers_Residential!I518+StdO_Customers_Small_Commercial!I518+StdO_Customers_Lighting!I518</f>
        <v>65530.080000000002</v>
      </c>
      <c r="J518" s="11">
        <f>StdO_Customers_Residential!J518+StdO_Customers_Small_Commercial!J518+StdO_Customers_Lighting!J518</f>
        <v>72897.98</v>
      </c>
      <c r="K518" s="11">
        <f>StdO_Customers_Residential!K518+StdO_Customers_Small_Commercial!K518+StdO_Customers_Lighting!K518</f>
        <v>74955.73</v>
      </c>
      <c r="L518" s="11">
        <f>StdO_Customers_Residential!L518+StdO_Customers_Small_Commercial!L518+StdO_Customers_Lighting!L518</f>
        <v>78788.39</v>
      </c>
      <c r="M518" s="11">
        <f>StdO_Customers_Residential!M518+StdO_Customers_Small_Commercial!M518+StdO_Customers_Lighting!M518</f>
        <v>78727.72</v>
      </c>
      <c r="N518" s="11">
        <f>StdO_Customers_Residential!N518+StdO_Customers_Small_Commercial!N518+StdO_Customers_Lighting!N518</f>
        <v>71672.69</v>
      </c>
      <c r="O518" s="11">
        <f>StdO_Customers_Residential!O518+StdO_Customers_Small_Commercial!O518+StdO_Customers_Lighting!O518</f>
        <v>52585.31</v>
      </c>
      <c r="P518" s="11">
        <f>StdO_Customers_Residential!P518+StdO_Customers_Small_Commercial!P518+StdO_Customers_Lighting!P518</f>
        <v>41723.25</v>
      </c>
      <c r="Q518" s="11">
        <f>StdO_Customers_Residential!Q518+StdO_Customers_Small_Commercial!Q518+StdO_Customers_Lighting!Q518</f>
        <v>41602.020000000004</v>
      </c>
      <c r="R518" s="11">
        <f>StdO_Customers_Residential!R518+StdO_Customers_Small_Commercial!R518+StdO_Customers_Lighting!R518</f>
        <v>44656.09</v>
      </c>
      <c r="S518" s="11">
        <f>StdO_Customers_Residential!S518+StdO_Customers_Small_Commercial!S518+StdO_Customers_Lighting!S518</f>
        <v>57568.460000000006</v>
      </c>
      <c r="T518" s="11">
        <f>StdO_Customers_Residential!T518+StdO_Customers_Small_Commercial!T518+StdO_Customers_Lighting!T518</f>
        <v>71175.39</v>
      </c>
      <c r="U518" s="11">
        <f>StdO_Customers_Residential!U518+StdO_Customers_Small_Commercial!U518+StdO_Customers_Lighting!U518</f>
        <v>82761.66</v>
      </c>
      <c r="V518" s="11">
        <f>StdO_Customers_Residential!V518+StdO_Customers_Small_Commercial!V518+StdO_Customers_Lighting!V518</f>
        <v>88109.25</v>
      </c>
      <c r="W518" s="11">
        <f>StdO_Customers_Residential!W518+StdO_Customers_Small_Commercial!W518+StdO_Customers_Lighting!W518</f>
        <v>84107.66</v>
      </c>
      <c r="X518" s="11">
        <f>StdO_Customers_Residential!X518+StdO_Customers_Small_Commercial!X518+StdO_Customers_Lighting!X518</f>
        <v>71226.990000000005</v>
      </c>
      <c r="Y518" s="11">
        <f>StdO_Customers_Residential!Y518+StdO_Customers_Small_Commercial!Y518+StdO_Customers_Lighting!Y518</f>
        <v>59916.579999999994</v>
      </c>
      <c r="Z518" s="11">
        <f>StdO_Customers_Residential!Z518+StdO_Customers_Small_Commercial!Z518+StdO_Customers_Lighting!Z518</f>
        <v>0</v>
      </c>
      <c r="AA518" s="2">
        <f>IFERROR(INDEX('Holiday Schedule'!$D$3:$D$24,MATCH(Total_StdO_Customers!A518,'Holiday Schedule'!$C$3:$C$24,0)),0)</f>
        <v>0</v>
      </c>
      <c r="AB518" s="2">
        <f t="shared" si="56"/>
        <v>2</v>
      </c>
      <c r="AC518" s="2">
        <f t="shared" si="57"/>
        <v>1078088.6700000002</v>
      </c>
      <c r="AD518" s="5">
        <f t="shared" si="58"/>
        <v>420243.12999999966</v>
      </c>
      <c r="AE518" s="5">
        <f t="shared" si="59"/>
        <v>1498331.7999999998</v>
      </c>
      <c r="AG518" s="2">
        <f t="shared" si="60"/>
        <v>5</v>
      </c>
      <c r="AH518" s="2">
        <f t="shared" si="61"/>
        <v>2026</v>
      </c>
      <c r="AJ518" s="5">
        <f t="shared" si="62"/>
        <v>88109.25</v>
      </c>
      <c r="AK518" s="2">
        <f t="shared" si="63"/>
        <v>21</v>
      </c>
    </row>
    <row r="519" spans="1:37">
      <c r="A519" s="4">
        <v>46168</v>
      </c>
      <c r="B519" s="11">
        <f>StdO_Customers_Residential!B519+StdO_Customers_Small_Commercial!B519+StdO_Customers_Lighting!B519</f>
        <v>53104.13</v>
      </c>
      <c r="C519" s="11">
        <f>StdO_Customers_Residential!C519+StdO_Customers_Small_Commercial!C519+StdO_Customers_Lighting!C519</f>
        <v>49279.060000000005</v>
      </c>
      <c r="D519" s="11">
        <f>StdO_Customers_Residential!D519+StdO_Customers_Small_Commercial!D519+StdO_Customers_Lighting!D519</f>
        <v>47607.000000000007</v>
      </c>
      <c r="E519" s="11">
        <f>StdO_Customers_Residential!E519+StdO_Customers_Small_Commercial!E519+StdO_Customers_Lighting!E519</f>
        <v>47616.819999999992</v>
      </c>
      <c r="F519" s="11">
        <f>StdO_Customers_Residential!F519+StdO_Customers_Small_Commercial!F519+StdO_Customers_Lighting!F519</f>
        <v>49659.839999999997</v>
      </c>
      <c r="G519" s="11">
        <f>StdO_Customers_Residential!G519+StdO_Customers_Small_Commercial!G519+StdO_Customers_Lighting!G519</f>
        <v>52146.080000000002</v>
      </c>
      <c r="H519" s="11">
        <f>StdO_Customers_Residential!H519+StdO_Customers_Small_Commercial!H519+StdO_Customers_Lighting!H519</f>
        <v>52529.56</v>
      </c>
      <c r="I519" s="11">
        <f>StdO_Customers_Residential!I519+StdO_Customers_Small_Commercial!I519+StdO_Customers_Lighting!I519</f>
        <v>38768.65</v>
      </c>
      <c r="J519" s="11">
        <f>StdO_Customers_Residential!J519+StdO_Customers_Small_Commercial!J519+StdO_Customers_Lighting!J519</f>
        <v>24243.090000000004</v>
      </c>
      <c r="K519" s="11">
        <f>StdO_Customers_Residential!K519+StdO_Customers_Small_Commercial!K519+StdO_Customers_Lighting!K519</f>
        <v>13030.81</v>
      </c>
      <c r="L519" s="11">
        <f>StdO_Customers_Residential!L519+StdO_Customers_Small_Commercial!L519+StdO_Customers_Lighting!L519</f>
        <v>10090.91</v>
      </c>
      <c r="M519" s="11">
        <f>StdO_Customers_Residential!M519+StdO_Customers_Small_Commercial!M519+StdO_Customers_Lighting!M519</f>
        <v>11923.170000000002</v>
      </c>
      <c r="N519" s="11">
        <f>StdO_Customers_Residential!N519+StdO_Customers_Small_Commercial!N519+StdO_Customers_Lighting!N519</f>
        <v>12161.27</v>
      </c>
      <c r="O519" s="11">
        <f>StdO_Customers_Residential!O519+StdO_Customers_Small_Commercial!O519+StdO_Customers_Lighting!O519</f>
        <v>15037.74</v>
      </c>
      <c r="P519" s="11">
        <f>StdO_Customers_Residential!P519+StdO_Customers_Small_Commercial!P519+StdO_Customers_Lighting!P519</f>
        <v>17607.400000000001</v>
      </c>
      <c r="Q519" s="11">
        <f>StdO_Customers_Residential!Q519+StdO_Customers_Small_Commercial!Q519+StdO_Customers_Lighting!Q519</f>
        <v>22382.43</v>
      </c>
      <c r="R519" s="11">
        <f>StdO_Customers_Residential!R519+StdO_Customers_Small_Commercial!R519+StdO_Customers_Lighting!R519</f>
        <v>40702.099999999991</v>
      </c>
      <c r="S519" s="11">
        <f>StdO_Customers_Residential!S519+StdO_Customers_Small_Commercial!S519+StdO_Customers_Lighting!S519</f>
        <v>54553.87</v>
      </c>
      <c r="T519" s="11">
        <f>StdO_Customers_Residential!T519+StdO_Customers_Small_Commercial!T519+StdO_Customers_Lighting!T519</f>
        <v>71469.63</v>
      </c>
      <c r="U519" s="11">
        <f>StdO_Customers_Residential!U519+StdO_Customers_Small_Commercial!U519+StdO_Customers_Lighting!U519</f>
        <v>85422.83</v>
      </c>
      <c r="V519" s="11">
        <f>StdO_Customers_Residential!V519+StdO_Customers_Small_Commercial!V519+StdO_Customers_Lighting!V519</f>
        <v>89650.65</v>
      </c>
      <c r="W519" s="11">
        <f>StdO_Customers_Residential!W519+StdO_Customers_Small_Commercial!W519+StdO_Customers_Lighting!W519</f>
        <v>86412.46</v>
      </c>
      <c r="X519" s="11">
        <f>StdO_Customers_Residential!X519+StdO_Customers_Small_Commercial!X519+StdO_Customers_Lighting!X519</f>
        <v>72908.759999999995</v>
      </c>
      <c r="Y519" s="11">
        <f>StdO_Customers_Residential!Y519+StdO_Customers_Small_Commercial!Y519+StdO_Customers_Lighting!Y519</f>
        <v>61214.12</v>
      </c>
      <c r="Z519" s="11">
        <f>StdO_Customers_Residential!Z519+StdO_Customers_Small_Commercial!Z519+StdO_Customers_Lighting!Z519</f>
        <v>0</v>
      </c>
      <c r="AA519" s="2">
        <f>IFERROR(INDEX('Holiday Schedule'!$D$3:$D$24,MATCH(Total_StdO_Customers!A519,'Holiday Schedule'!$C$3:$C$24,0)),0)</f>
        <v>0</v>
      </c>
      <c r="AB519" s="2">
        <f t="shared" si="56"/>
        <v>3</v>
      </c>
      <c r="AC519" s="2">
        <f t="shared" si="57"/>
        <v>666365.77</v>
      </c>
      <c r="AD519" s="5">
        <f t="shared" si="58"/>
        <v>413156.6100000001</v>
      </c>
      <c r="AE519" s="5">
        <f t="shared" si="59"/>
        <v>1079522.3800000001</v>
      </c>
      <c r="AG519" s="2">
        <f t="shared" si="60"/>
        <v>5</v>
      </c>
      <c r="AH519" s="2">
        <f t="shared" si="61"/>
        <v>2026</v>
      </c>
      <c r="AJ519" s="5">
        <f t="shared" si="62"/>
        <v>89650.65</v>
      </c>
      <c r="AK519" s="2">
        <f t="shared" si="63"/>
        <v>21</v>
      </c>
    </row>
    <row r="520" spans="1:37">
      <c r="A520" s="4">
        <v>46169</v>
      </c>
      <c r="B520" s="11">
        <f>StdO_Customers_Residential!B520+StdO_Customers_Small_Commercial!B520+StdO_Customers_Lighting!B520</f>
        <v>53325.87</v>
      </c>
      <c r="C520" s="11">
        <f>StdO_Customers_Residential!C520+StdO_Customers_Small_Commercial!C520+StdO_Customers_Lighting!C520</f>
        <v>50101.860000000008</v>
      </c>
      <c r="D520" s="11">
        <f>StdO_Customers_Residential!D520+StdO_Customers_Small_Commercial!D520+StdO_Customers_Lighting!D520</f>
        <v>47427.85</v>
      </c>
      <c r="E520" s="11">
        <f>StdO_Customers_Residential!E520+StdO_Customers_Small_Commercial!E520+StdO_Customers_Lighting!E520</f>
        <v>46330.83</v>
      </c>
      <c r="F520" s="11">
        <f>StdO_Customers_Residential!F520+StdO_Customers_Small_Commercial!F520+StdO_Customers_Lighting!F520</f>
        <v>47744.55</v>
      </c>
      <c r="G520" s="11">
        <f>StdO_Customers_Residential!G520+StdO_Customers_Small_Commercial!G520+StdO_Customers_Lighting!G520</f>
        <v>49738.68</v>
      </c>
      <c r="H520" s="11">
        <f>StdO_Customers_Residential!H520+StdO_Customers_Small_Commercial!H520+StdO_Customers_Lighting!H520</f>
        <v>52866.86</v>
      </c>
      <c r="I520" s="11">
        <f>StdO_Customers_Residential!I520+StdO_Customers_Small_Commercial!I520+StdO_Customers_Lighting!I520</f>
        <v>41836.57</v>
      </c>
      <c r="J520" s="11">
        <f>StdO_Customers_Residential!J520+StdO_Customers_Small_Commercial!J520+StdO_Customers_Lighting!J520</f>
        <v>30794.880000000001</v>
      </c>
      <c r="K520" s="11">
        <f>StdO_Customers_Residential!K520+StdO_Customers_Small_Commercial!K520+StdO_Customers_Lighting!K520</f>
        <v>21219.25</v>
      </c>
      <c r="L520" s="11">
        <f>StdO_Customers_Residential!L520+StdO_Customers_Small_Commercial!L520+StdO_Customers_Lighting!L520</f>
        <v>19270.16</v>
      </c>
      <c r="M520" s="11">
        <f>StdO_Customers_Residential!M520+StdO_Customers_Small_Commercial!M520+StdO_Customers_Lighting!M520</f>
        <v>22344.43</v>
      </c>
      <c r="N520" s="11">
        <f>StdO_Customers_Residential!N520+StdO_Customers_Small_Commercial!N520+StdO_Customers_Lighting!N520</f>
        <v>26746.720000000001</v>
      </c>
      <c r="O520" s="11">
        <f>StdO_Customers_Residential!O520+StdO_Customers_Small_Commercial!O520+StdO_Customers_Lighting!O520</f>
        <v>37654.629999999997</v>
      </c>
      <c r="P520" s="11">
        <f>StdO_Customers_Residential!P520+StdO_Customers_Small_Commercial!P520+StdO_Customers_Lighting!P520</f>
        <v>41862.06</v>
      </c>
      <c r="Q520" s="11">
        <f>StdO_Customers_Residential!Q520+StdO_Customers_Small_Commercial!Q520+StdO_Customers_Lighting!Q520</f>
        <v>50325.48</v>
      </c>
      <c r="R520" s="11">
        <f>StdO_Customers_Residential!R520+StdO_Customers_Small_Commercial!R520+StdO_Customers_Lighting!R520</f>
        <v>54667.12</v>
      </c>
      <c r="S520" s="11">
        <f>StdO_Customers_Residential!S520+StdO_Customers_Small_Commercial!S520+StdO_Customers_Lighting!S520</f>
        <v>60652.819999999992</v>
      </c>
      <c r="T520" s="11">
        <f>StdO_Customers_Residential!T520+StdO_Customers_Small_Commercial!T520+StdO_Customers_Lighting!T520</f>
        <v>74816.06</v>
      </c>
      <c r="U520" s="11">
        <f>StdO_Customers_Residential!U520+StdO_Customers_Small_Commercial!U520+StdO_Customers_Lighting!U520</f>
        <v>85952.22</v>
      </c>
      <c r="V520" s="11">
        <f>StdO_Customers_Residential!V520+StdO_Customers_Small_Commercial!V520+StdO_Customers_Lighting!V520</f>
        <v>91208.66</v>
      </c>
      <c r="W520" s="11">
        <f>StdO_Customers_Residential!W520+StdO_Customers_Small_Commercial!W520+StdO_Customers_Lighting!W520</f>
        <v>85745.03</v>
      </c>
      <c r="X520" s="11">
        <f>StdO_Customers_Residential!X520+StdO_Customers_Small_Commercial!X520+StdO_Customers_Lighting!X520</f>
        <v>73768.160000000003</v>
      </c>
      <c r="Y520" s="11">
        <f>StdO_Customers_Residential!Y520+StdO_Customers_Small_Commercial!Y520+StdO_Customers_Lighting!Y520</f>
        <v>62532.66</v>
      </c>
      <c r="Z520" s="11">
        <f>StdO_Customers_Residential!Z520+StdO_Customers_Small_Commercial!Z520+StdO_Customers_Lighting!Z520</f>
        <v>0</v>
      </c>
      <c r="AA520" s="2">
        <f>IFERROR(INDEX('Holiday Schedule'!$D$3:$D$24,MATCH(Total_StdO_Customers!A520,'Holiday Schedule'!$C$3:$C$24,0)),0)</f>
        <v>0</v>
      </c>
      <c r="AB520" s="2">
        <f t="shared" si="56"/>
        <v>4</v>
      </c>
      <c r="AC520" s="2">
        <f t="shared" si="57"/>
        <v>818864.25000000012</v>
      </c>
      <c r="AD520" s="5">
        <f t="shared" si="58"/>
        <v>410069.15999999957</v>
      </c>
      <c r="AE520" s="5">
        <f t="shared" si="59"/>
        <v>1228933.4099999997</v>
      </c>
      <c r="AG520" s="2">
        <f t="shared" si="60"/>
        <v>5</v>
      </c>
      <c r="AH520" s="2">
        <f t="shared" si="61"/>
        <v>2026</v>
      </c>
      <c r="AJ520" s="5">
        <f t="shared" si="62"/>
        <v>91208.66</v>
      </c>
      <c r="AK520" s="2">
        <f t="shared" si="63"/>
        <v>21</v>
      </c>
    </row>
    <row r="521" spans="1:37">
      <c r="A521" s="4">
        <v>46170</v>
      </c>
      <c r="B521" s="11">
        <f>StdO_Customers_Residential!B521+StdO_Customers_Small_Commercial!B521+StdO_Customers_Lighting!B521</f>
        <v>64797.93</v>
      </c>
      <c r="C521" s="11">
        <f>StdO_Customers_Residential!C521+StdO_Customers_Small_Commercial!C521+StdO_Customers_Lighting!C521</f>
        <v>60952.520000000004</v>
      </c>
      <c r="D521" s="11">
        <f>StdO_Customers_Residential!D521+StdO_Customers_Small_Commercial!D521+StdO_Customers_Lighting!D521</f>
        <v>58877.9</v>
      </c>
      <c r="E521" s="11">
        <f>StdO_Customers_Residential!E521+StdO_Customers_Small_Commercial!E521+StdO_Customers_Lighting!E521</f>
        <v>57641.61</v>
      </c>
      <c r="F521" s="11">
        <f>StdO_Customers_Residential!F521+StdO_Customers_Small_Commercial!F521+StdO_Customers_Lighting!F521</f>
        <v>59932.45</v>
      </c>
      <c r="G521" s="11">
        <f>StdO_Customers_Residential!G521+StdO_Customers_Small_Commercial!G521+StdO_Customers_Lighting!G521</f>
        <v>63400.259999999995</v>
      </c>
      <c r="H521" s="11">
        <f>StdO_Customers_Residential!H521+StdO_Customers_Small_Commercial!H521+StdO_Customers_Lighting!H521</f>
        <v>69578.92</v>
      </c>
      <c r="I521" s="11">
        <f>StdO_Customers_Residential!I521+StdO_Customers_Small_Commercial!I521+StdO_Customers_Lighting!I521</f>
        <v>70763.8</v>
      </c>
      <c r="J521" s="11">
        <f>StdO_Customers_Residential!J521+StdO_Customers_Small_Commercial!J521+StdO_Customers_Lighting!J521</f>
        <v>69185.820000000007</v>
      </c>
      <c r="K521" s="11">
        <f>StdO_Customers_Residential!K521+StdO_Customers_Small_Commercial!K521+StdO_Customers_Lighting!K521</f>
        <v>60186.37</v>
      </c>
      <c r="L521" s="11">
        <f>StdO_Customers_Residential!L521+StdO_Customers_Small_Commercial!L521+StdO_Customers_Lighting!L521</f>
        <v>53439.19</v>
      </c>
      <c r="M521" s="11">
        <f>StdO_Customers_Residential!M521+StdO_Customers_Small_Commercial!M521+StdO_Customers_Lighting!M521</f>
        <v>49149.9</v>
      </c>
      <c r="N521" s="11">
        <f>StdO_Customers_Residential!N521+StdO_Customers_Small_Commercial!N521+StdO_Customers_Lighting!N521</f>
        <v>45207.25</v>
      </c>
      <c r="O521" s="11">
        <f>StdO_Customers_Residential!O521+StdO_Customers_Small_Commercial!O521+StdO_Customers_Lighting!O521</f>
        <v>48765.429999999993</v>
      </c>
      <c r="P521" s="11">
        <f>StdO_Customers_Residential!P521+StdO_Customers_Small_Commercial!P521+StdO_Customers_Lighting!P521</f>
        <v>53277.399999999994</v>
      </c>
      <c r="Q521" s="11">
        <f>StdO_Customers_Residential!Q521+StdO_Customers_Small_Commercial!Q521+StdO_Customers_Lighting!Q521</f>
        <v>56080.6</v>
      </c>
      <c r="R521" s="11">
        <f>StdO_Customers_Residential!R521+StdO_Customers_Small_Commercial!R521+StdO_Customers_Lighting!R521</f>
        <v>59107.41</v>
      </c>
      <c r="S521" s="11">
        <f>StdO_Customers_Residential!S521+StdO_Customers_Small_Commercial!S521+StdO_Customers_Lighting!S521</f>
        <v>74031.47</v>
      </c>
      <c r="T521" s="11">
        <f>StdO_Customers_Residential!T521+StdO_Customers_Small_Commercial!T521+StdO_Customers_Lighting!T521</f>
        <v>83362.429999999993</v>
      </c>
      <c r="U521" s="11">
        <f>StdO_Customers_Residential!U521+StdO_Customers_Small_Commercial!U521+StdO_Customers_Lighting!U521</f>
        <v>93767</v>
      </c>
      <c r="V521" s="11">
        <f>StdO_Customers_Residential!V521+StdO_Customers_Small_Commercial!V521+StdO_Customers_Lighting!V521</f>
        <v>97991.35</v>
      </c>
      <c r="W521" s="11">
        <f>StdO_Customers_Residential!W521+StdO_Customers_Small_Commercial!W521+StdO_Customers_Lighting!W521</f>
        <v>94202.34</v>
      </c>
      <c r="X521" s="11">
        <f>StdO_Customers_Residential!X521+StdO_Customers_Small_Commercial!X521+StdO_Customers_Lighting!X521</f>
        <v>81618.929999999993</v>
      </c>
      <c r="Y521" s="11">
        <f>StdO_Customers_Residential!Y521+StdO_Customers_Small_Commercial!Y521+StdO_Customers_Lighting!Y521</f>
        <v>71137.759999999995</v>
      </c>
      <c r="Z521" s="11">
        <f>StdO_Customers_Residential!Z521+StdO_Customers_Small_Commercial!Z521+StdO_Customers_Lighting!Z521</f>
        <v>0</v>
      </c>
      <c r="AA521" s="2">
        <f>IFERROR(INDEX('Holiday Schedule'!$D$3:$D$24,MATCH(Total_StdO_Customers!A521,'Holiday Schedule'!$C$3:$C$24,0)),0)</f>
        <v>0</v>
      </c>
      <c r="AB521" s="2">
        <f t="shared" si="56"/>
        <v>5</v>
      </c>
      <c r="AC521" s="2">
        <f t="shared" si="57"/>
        <v>1090136.69</v>
      </c>
      <c r="AD521" s="5">
        <f t="shared" si="58"/>
        <v>506319.35000000033</v>
      </c>
      <c r="AE521" s="5">
        <f t="shared" si="59"/>
        <v>1596456.0400000003</v>
      </c>
      <c r="AG521" s="2">
        <f t="shared" si="60"/>
        <v>5</v>
      </c>
      <c r="AH521" s="2">
        <f t="shared" si="61"/>
        <v>2026</v>
      </c>
      <c r="AJ521" s="5">
        <f t="shared" si="62"/>
        <v>97991.35</v>
      </c>
      <c r="AK521" s="2">
        <f t="shared" si="63"/>
        <v>21</v>
      </c>
    </row>
    <row r="522" spans="1:37">
      <c r="A522" s="4">
        <v>46171</v>
      </c>
      <c r="B522" s="11">
        <f>StdO_Customers_Residential!B522+StdO_Customers_Small_Commercial!B522+StdO_Customers_Lighting!B522</f>
        <v>63284.33</v>
      </c>
      <c r="C522" s="11">
        <f>StdO_Customers_Residential!C522+StdO_Customers_Small_Commercial!C522+StdO_Customers_Lighting!C522</f>
        <v>59728.18</v>
      </c>
      <c r="D522" s="11">
        <f>StdO_Customers_Residential!D522+StdO_Customers_Small_Commercial!D522+StdO_Customers_Lighting!D522</f>
        <v>57615.74</v>
      </c>
      <c r="E522" s="11">
        <f>StdO_Customers_Residential!E522+StdO_Customers_Small_Commercial!E522+StdO_Customers_Lighting!E522</f>
        <v>57740.31</v>
      </c>
      <c r="F522" s="11">
        <f>StdO_Customers_Residential!F522+StdO_Customers_Small_Commercial!F522+StdO_Customers_Lighting!F522</f>
        <v>59953.69000000001</v>
      </c>
      <c r="G522" s="11">
        <f>StdO_Customers_Residential!G522+StdO_Customers_Small_Commercial!G522+StdO_Customers_Lighting!G522</f>
        <v>63920.31</v>
      </c>
      <c r="H522" s="11">
        <f>StdO_Customers_Residential!H522+StdO_Customers_Small_Commercial!H522+StdO_Customers_Lighting!H522</f>
        <v>68116.36</v>
      </c>
      <c r="I522" s="11">
        <f>StdO_Customers_Residential!I522+StdO_Customers_Small_Commercial!I522+StdO_Customers_Lighting!I522</f>
        <v>67054.05</v>
      </c>
      <c r="J522" s="11">
        <f>StdO_Customers_Residential!J522+StdO_Customers_Small_Commercial!J522+StdO_Customers_Lighting!J522</f>
        <v>60767.53</v>
      </c>
      <c r="K522" s="11">
        <f>StdO_Customers_Residential!K522+StdO_Customers_Small_Commercial!K522+StdO_Customers_Lighting!K522</f>
        <v>46462.94</v>
      </c>
      <c r="L522" s="11">
        <f>StdO_Customers_Residential!L522+StdO_Customers_Small_Commercial!L522+StdO_Customers_Lighting!L522</f>
        <v>41567.129999999997</v>
      </c>
      <c r="M522" s="11">
        <f>StdO_Customers_Residential!M522+StdO_Customers_Small_Commercial!M522+StdO_Customers_Lighting!M522</f>
        <v>44222.33</v>
      </c>
      <c r="N522" s="11">
        <f>StdO_Customers_Residential!N522+StdO_Customers_Small_Commercial!N522+StdO_Customers_Lighting!N522</f>
        <v>44334</v>
      </c>
      <c r="O522" s="11">
        <f>StdO_Customers_Residential!O522+StdO_Customers_Small_Commercial!O522+StdO_Customers_Lighting!O522</f>
        <v>41564.01</v>
      </c>
      <c r="P522" s="11">
        <f>StdO_Customers_Residential!P522+StdO_Customers_Small_Commercial!P522+StdO_Customers_Lighting!P522</f>
        <v>43440.97</v>
      </c>
      <c r="Q522" s="11">
        <f>StdO_Customers_Residential!Q522+StdO_Customers_Small_Commercial!Q522+StdO_Customers_Lighting!Q522</f>
        <v>44370.57</v>
      </c>
      <c r="R522" s="11">
        <f>StdO_Customers_Residential!R522+StdO_Customers_Small_Commercial!R522+StdO_Customers_Lighting!R522</f>
        <v>57765.79</v>
      </c>
      <c r="S522" s="11">
        <f>StdO_Customers_Residential!S522+StdO_Customers_Small_Commercial!S522+StdO_Customers_Lighting!S522</f>
        <v>68207.789999999994</v>
      </c>
      <c r="T522" s="11">
        <f>StdO_Customers_Residential!T522+StdO_Customers_Small_Commercial!T522+StdO_Customers_Lighting!T522</f>
        <v>82612.37</v>
      </c>
      <c r="U522" s="11">
        <f>StdO_Customers_Residential!U522+StdO_Customers_Small_Commercial!U522+StdO_Customers_Lighting!U522</f>
        <v>90398.9</v>
      </c>
      <c r="V522" s="11">
        <f>StdO_Customers_Residential!V522+StdO_Customers_Small_Commercial!V522+StdO_Customers_Lighting!V522</f>
        <v>96056.38</v>
      </c>
      <c r="W522" s="11">
        <f>StdO_Customers_Residential!W522+StdO_Customers_Small_Commercial!W522+StdO_Customers_Lighting!W522</f>
        <v>93537.37</v>
      </c>
      <c r="X522" s="11">
        <f>StdO_Customers_Residential!X522+StdO_Customers_Small_Commercial!X522+StdO_Customers_Lighting!X522</f>
        <v>83865.38</v>
      </c>
      <c r="Y522" s="11">
        <f>StdO_Customers_Residential!Y522+StdO_Customers_Small_Commercial!Y522+StdO_Customers_Lighting!Y522</f>
        <v>72903.240000000005</v>
      </c>
      <c r="Z522" s="11">
        <f>StdO_Customers_Residential!Z522+StdO_Customers_Small_Commercial!Z522+StdO_Customers_Lighting!Z522</f>
        <v>0</v>
      </c>
      <c r="AA522" s="2">
        <f>IFERROR(INDEX('Holiday Schedule'!$D$3:$D$24,MATCH(Total_StdO_Customers!A522,'Holiday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1006227.5100000001</v>
      </c>
      <c r="AD522" s="5">
        <f t="shared" ref="AD522:AD585" si="66">AE522-AC522</f>
        <v>503262.15999999957</v>
      </c>
      <c r="AE522" s="5">
        <f t="shared" ref="AE522:AE585" si="67">SUM(B522:Y522)</f>
        <v>1509489.6699999997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96056.38</v>
      </c>
      <c r="AK522" s="2">
        <f t="shared" ref="AK522:AK585" si="71">IF(AE522&gt;0,INDEX(B$8:Y$8,MATCH(AJ522,B522:Y522,0)),"")</f>
        <v>21</v>
      </c>
    </row>
    <row r="523" spans="1:37">
      <c r="A523" s="4">
        <v>46172</v>
      </c>
      <c r="B523" s="11">
        <f>StdO_Customers_Residential!B523+StdO_Customers_Small_Commercial!B523+StdO_Customers_Lighting!B523</f>
        <v>65674.740000000005</v>
      </c>
      <c r="C523" s="11">
        <f>StdO_Customers_Residential!C523+StdO_Customers_Small_Commercial!C523+StdO_Customers_Lighting!C523</f>
        <v>61765.8</v>
      </c>
      <c r="D523" s="11">
        <f>StdO_Customers_Residential!D523+StdO_Customers_Small_Commercial!D523+StdO_Customers_Lighting!D523</f>
        <v>59467.249999999993</v>
      </c>
      <c r="E523" s="11">
        <f>StdO_Customers_Residential!E523+StdO_Customers_Small_Commercial!E523+StdO_Customers_Lighting!E523</f>
        <v>59073.79</v>
      </c>
      <c r="F523" s="11">
        <f>StdO_Customers_Residential!F523+StdO_Customers_Small_Commercial!F523+StdO_Customers_Lighting!F523</f>
        <v>60715.79</v>
      </c>
      <c r="G523" s="11">
        <f>StdO_Customers_Residential!G523+StdO_Customers_Small_Commercial!G523+StdO_Customers_Lighting!G523</f>
        <v>62255.08</v>
      </c>
      <c r="H523" s="11">
        <f>StdO_Customers_Residential!H523+StdO_Customers_Small_Commercial!H523+StdO_Customers_Lighting!H523</f>
        <v>67548.28</v>
      </c>
      <c r="I523" s="11">
        <f>StdO_Customers_Residential!I523+StdO_Customers_Small_Commercial!I523+StdO_Customers_Lighting!I523</f>
        <v>73219.539999999994</v>
      </c>
      <c r="J523" s="11">
        <f>StdO_Customers_Residential!J523+StdO_Customers_Small_Commercial!J523+StdO_Customers_Lighting!J523</f>
        <v>76173.50999999998</v>
      </c>
      <c r="K523" s="11">
        <f>StdO_Customers_Residential!K523+StdO_Customers_Small_Commercial!K523+StdO_Customers_Lighting!K523</f>
        <v>65192.72</v>
      </c>
      <c r="L523" s="11">
        <f>StdO_Customers_Residential!L523+StdO_Customers_Small_Commercial!L523+StdO_Customers_Lighting!L523</f>
        <v>61446.67</v>
      </c>
      <c r="M523" s="11">
        <f>StdO_Customers_Residential!M523+StdO_Customers_Small_Commercial!M523+StdO_Customers_Lighting!M523</f>
        <v>57216</v>
      </c>
      <c r="N523" s="11">
        <f>StdO_Customers_Residential!N523+StdO_Customers_Small_Commercial!N523+StdO_Customers_Lighting!N523</f>
        <v>50659.29</v>
      </c>
      <c r="O523" s="11">
        <f>StdO_Customers_Residential!O523+StdO_Customers_Small_Commercial!O523+StdO_Customers_Lighting!O523</f>
        <v>47783.44</v>
      </c>
      <c r="P523" s="11">
        <f>StdO_Customers_Residential!P523+StdO_Customers_Small_Commercial!P523+StdO_Customers_Lighting!P523</f>
        <v>49648.17</v>
      </c>
      <c r="Q523" s="11">
        <f>StdO_Customers_Residential!Q523+StdO_Customers_Small_Commercial!Q523+StdO_Customers_Lighting!Q523</f>
        <v>46797.95</v>
      </c>
      <c r="R523" s="11">
        <f>StdO_Customers_Residential!R523+StdO_Customers_Small_Commercial!R523+StdO_Customers_Lighting!R523</f>
        <v>52732.98</v>
      </c>
      <c r="S523" s="11">
        <f>StdO_Customers_Residential!S523+StdO_Customers_Small_Commercial!S523+StdO_Customers_Lighting!S523</f>
        <v>61748.97</v>
      </c>
      <c r="T523" s="11">
        <f>StdO_Customers_Residential!T523+StdO_Customers_Small_Commercial!T523+StdO_Customers_Lighting!T523</f>
        <v>76475.759999999995</v>
      </c>
      <c r="U523" s="11">
        <f>StdO_Customers_Residential!U523+StdO_Customers_Small_Commercial!U523+StdO_Customers_Lighting!U523</f>
        <v>89749.74</v>
      </c>
      <c r="V523" s="11">
        <f>StdO_Customers_Residential!V523+StdO_Customers_Small_Commercial!V523+StdO_Customers_Lighting!V523</f>
        <v>98385.82</v>
      </c>
      <c r="W523" s="11">
        <f>StdO_Customers_Residential!W523+StdO_Customers_Small_Commercial!W523+StdO_Customers_Lighting!W523</f>
        <v>96921.04</v>
      </c>
      <c r="X523" s="11">
        <f>StdO_Customers_Residential!X523+StdO_Customers_Small_Commercial!X523+StdO_Customers_Lighting!X523</f>
        <v>87164.44</v>
      </c>
      <c r="Y523" s="11">
        <f>StdO_Customers_Residential!Y523+StdO_Customers_Small_Commercial!Y523+StdO_Customers_Lighting!Y523</f>
        <v>76420.479999999996</v>
      </c>
      <c r="Z523" s="11">
        <f>StdO_Customers_Residential!Z523+StdO_Customers_Small_Commercial!Z523+StdO_Customers_Lighting!Z523</f>
        <v>0</v>
      </c>
      <c r="AA523" s="2">
        <f>IFERROR(INDEX('Holiday Schedule'!$D$3:$D$24,MATCH(Total_StdO_Customers!A523,'Holiday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1604237.25</v>
      </c>
      <c r="AE523" s="5">
        <f t="shared" si="67"/>
        <v>1604237.25</v>
      </c>
      <c r="AG523" s="2">
        <f t="shared" si="68"/>
        <v>5</v>
      </c>
      <c r="AH523" s="2">
        <f t="shared" si="69"/>
        <v>2026</v>
      </c>
      <c r="AJ523" s="5">
        <f t="shared" si="70"/>
        <v>98385.82</v>
      </c>
      <c r="AK523" s="2">
        <f t="shared" si="71"/>
        <v>21</v>
      </c>
    </row>
    <row r="524" spans="1:37">
      <c r="A524" s="4">
        <v>46173</v>
      </c>
      <c r="B524" s="11">
        <f>StdO_Customers_Residential!B524+StdO_Customers_Small_Commercial!B524+StdO_Customers_Lighting!B524</f>
        <v>68689.989999999991</v>
      </c>
      <c r="C524" s="11">
        <f>StdO_Customers_Residential!C524+StdO_Customers_Small_Commercial!C524+StdO_Customers_Lighting!C524</f>
        <v>65420.65</v>
      </c>
      <c r="D524" s="11">
        <f>StdO_Customers_Residential!D524+StdO_Customers_Small_Commercial!D524+StdO_Customers_Lighting!D524</f>
        <v>63176.75</v>
      </c>
      <c r="E524" s="11">
        <f>StdO_Customers_Residential!E524+StdO_Customers_Small_Commercial!E524+StdO_Customers_Lighting!E524</f>
        <v>62766.75</v>
      </c>
      <c r="F524" s="11">
        <f>StdO_Customers_Residential!F524+StdO_Customers_Small_Commercial!F524+StdO_Customers_Lighting!F524</f>
        <v>63576.5</v>
      </c>
      <c r="G524" s="11">
        <f>StdO_Customers_Residential!G524+StdO_Customers_Small_Commercial!G524+StdO_Customers_Lighting!G524</f>
        <v>63455.360000000001</v>
      </c>
      <c r="H524" s="11">
        <f>StdO_Customers_Residential!H524+StdO_Customers_Small_Commercial!H524+StdO_Customers_Lighting!H524</f>
        <v>56993.03</v>
      </c>
      <c r="I524" s="11">
        <f>StdO_Customers_Residential!I524+StdO_Customers_Small_Commercial!I524+StdO_Customers_Lighting!I524</f>
        <v>45052.55</v>
      </c>
      <c r="J524" s="11">
        <f>StdO_Customers_Residential!J524+StdO_Customers_Small_Commercial!J524+StdO_Customers_Lighting!J524</f>
        <v>33078.81</v>
      </c>
      <c r="K524" s="11">
        <f>StdO_Customers_Residential!K524+StdO_Customers_Small_Commercial!K524+StdO_Customers_Lighting!K524</f>
        <v>22494.43</v>
      </c>
      <c r="L524" s="11">
        <f>StdO_Customers_Residential!L524+StdO_Customers_Small_Commercial!L524+StdO_Customers_Lighting!L524</f>
        <v>19478.68</v>
      </c>
      <c r="M524" s="11">
        <f>StdO_Customers_Residential!M524+StdO_Customers_Small_Commercial!M524+StdO_Customers_Lighting!M524</f>
        <v>16163.64</v>
      </c>
      <c r="N524" s="11">
        <f>StdO_Customers_Residential!N524+StdO_Customers_Small_Commercial!N524+StdO_Customers_Lighting!N524</f>
        <v>23911.89</v>
      </c>
      <c r="O524" s="11">
        <f>StdO_Customers_Residential!O524+StdO_Customers_Small_Commercial!O524+StdO_Customers_Lighting!O524</f>
        <v>36073.760000000002</v>
      </c>
      <c r="P524" s="11">
        <f>StdO_Customers_Residential!P524+StdO_Customers_Small_Commercial!P524+StdO_Customers_Lighting!P524</f>
        <v>38397.379999999997</v>
      </c>
      <c r="Q524" s="11">
        <f>StdO_Customers_Residential!Q524+StdO_Customers_Small_Commercial!Q524+StdO_Customers_Lighting!Q524</f>
        <v>48326.06</v>
      </c>
      <c r="R524" s="11">
        <f>StdO_Customers_Residential!R524+StdO_Customers_Small_Commercial!R524+StdO_Customers_Lighting!R524</f>
        <v>58298.73</v>
      </c>
      <c r="S524" s="11">
        <f>StdO_Customers_Residential!S524+StdO_Customers_Small_Commercial!S524+StdO_Customers_Lighting!S524</f>
        <v>72117.27</v>
      </c>
      <c r="T524" s="11">
        <f>StdO_Customers_Residential!T524+StdO_Customers_Small_Commercial!T524+StdO_Customers_Lighting!T524</f>
        <v>86250.04</v>
      </c>
      <c r="U524" s="11">
        <f>StdO_Customers_Residential!U524+StdO_Customers_Small_Commercial!U524+StdO_Customers_Lighting!U524</f>
        <v>97913.33</v>
      </c>
      <c r="V524" s="11">
        <f>StdO_Customers_Residential!V524+StdO_Customers_Small_Commercial!V524+StdO_Customers_Lighting!V524</f>
        <v>103547.19</v>
      </c>
      <c r="W524" s="11">
        <f>StdO_Customers_Residential!W524+StdO_Customers_Small_Commercial!W524+StdO_Customers_Lighting!W524</f>
        <v>97772.5</v>
      </c>
      <c r="X524" s="11">
        <f>StdO_Customers_Residential!X524+StdO_Customers_Small_Commercial!X524+StdO_Customers_Lighting!X524</f>
        <v>84834.78</v>
      </c>
      <c r="Y524" s="11">
        <f>StdO_Customers_Residential!Y524+StdO_Customers_Small_Commercial!Y524+StdO_Customers_Lighting!Y524</f>
        <v>74557.679999999993</v>
      </c>
      <c r="Z524" s="11">
        <f>StdO_Customers_Residential!Z524+StdO_Customers_Small_Commercial!Z524+StdO_Customers_Lighting!Z524</f>
        <v>0</v>
      </c>
      <c r="AA524" s="2">
        <f>IFERROR(INDEX('Holiday Schedule'!$D$3:$D$24,MATCH(Total_StdO_Customers!A524,'Holiday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1402347.7500000002</v>
      </c>
      <c r="AE524" s="5">
        <f t="shared" si="67"/>
        <v>1402347.7500000002</v>
      </c>
      <c r="AG524" s="2">
        <f t="shared" si="68"/>
        <v>5</v>
      </c>
      <c r="AH524" s="2">
        <f t="shared" si="69"/>
        <v>2026</v>
      </c>
      <c r="AJ524" s="5">
        <f t="shared" si="70"/>
        <v>103547.19</v>
      </c>
      <c r="AK524" s="2">
        <f t="shared" si="71"/>
        <v>21</v>
      </c>
    </row>
    <row r="525" spans="1:37">
      <c r="A525" s="4">
        <v>46174</v>
      </c>
      <c r="B525" s="11">
        <f>StdO_Customers_Residential!B525+StdO_Customers_Small_Commercial!B525+StdO_Customers_Lighting!B525</f>
        <v>0</v>
      </c>
      <c r="C525" s="11">
        <f>StdO_Customers_Residential!C525+StdO_Customers_Small_Commercial!C525+StdO_Customers_Lighting!C525</f>
        <v>0</v>
      </c>
      <c r="D525" s="11">
        <f>StdO_Customers_Residential!D525+StdO_Customers_Small_Commercial!D525+StdO_Customers_Lighting!D525</f>
        <v>0</v>
      </c>
      <c r="E525" s="11">
        <f>StdO_Customers_Residential!E525+StdO_Customers_Small_Commercial!E525+StdO_Customers_Lighting!E525</f>
        <v>0</v>
      </c>
      <c r="F525" s="11">
        <f>StdO_Customers_Residential!F525+StdO_Customers_Small_Commercial!F525+StdO_Customers_Lighting!F525</f>
        <v>0</v>
      </c>
      <c r="G525" s="11">
        <f>StdO_Customers_Residential!G525+StdO_Customers_Small_Commercial!G525+StdO_Customers_Lighting!G525</f>
        <v>0</v>
      </c>
      <c r="H525" s="11">
        <f>StdO_Customers_Residential!H525+StdO_Customers_Small_Commercial!H525+StdO_Customers_Lighting!H525</f>
        <v>0</v>
      </c>
      <c r="I525" s="11">
        <f>StdO_Customers_Residential!I525+StdO_Customers_Small_Commercial!I525+StdO_Customers_Lighting!I525</f>
        <v>0</v>
      </c>
      <c r="J525" s="11">
        <f>StdO_Customers_Residential!J525+StdO_Customers_Small_Commercial!J525+StdO_Customers_Lighting!J525</f>
        <v>0</v>
      </c>
      <c r="K525" s="11">
        <f>StdO_Customers_Residential!K525+StdO_Customers_Small_Commercial!K525+StdO_Customers_Lighting!K525</f>
        <v>0</v>
      </c>
      <c r="L525" s="11">
        <f>StdO_Customers_Residential!L525+StdO_Customers_Small_Commercial!L525+StdO_Customers_Lighting!L525</f>
        <v>0</v>
      </c>
      <c r="M525" s="11">
        <f>StdO_Customers_Residential!M525+StdO_Customers_Small_Commercial!M525+StdO_Customers_Lighting!M525</f>
        <v>0</v>
      </c>
      <c r="N525" s="11">
        <f>StdO_Customers_Residential!N525+StdO_Customers_Small_Commercial!N525+StdO_Customers_Lighting!N525</f>
        <v>0</v>
      </c>
      <c r="O525" s="11">
        <f>StdO_Customers_Residential!O525+StdO_Customers_Small_Commercial!O525+StdO_Customers_Lighting!O525</f>
        <v>0</v>
      </c>
      <c r="P525" s="11">
        <f>StdO_Customers_Residential!P525+StdO_Customers_Small_Commercial!P525+StdO_Customers_Lighting!P525</f>
        <v>0</v>
      </c>
      <c r="Q525" s="11">
        <f>StdO_Customers_Residential!Q525+StdO_Customers_Small_Commercial!Q525+StdO_Customers_Lighting!Q525</f>
        <v>0</v>
      </c>
      <c r="R525" s="11">
        <f>StdO_Customers_Residential!R525+StdO_Customers_Small_Commercial!R525+StdO_Customers_Lighting!R525</f>
        <v>0</v>
      </c>
      <c r="S525" s="11">
        <f>StdO_Customers_Residential!S525+StdO_Customers_Small_Commercial!S525+StdO_Customers_Lighting!S525</f>
        <v>0</v>
      </c>
      <c r="T525" s="11">
        <f>StdO_Customers_Residential!T525+StdO_Customers_Small_Commercial!T525+StdO_Customers_Lighting!T525</f>
        <v>0</v>
      </c>
      <c r="U525" s="11">
        <f>StdO_Customers_Residential!U525+StdO_Customers_Small_Commercial!U525+StdO_Customers_Lighting!U525</f>
        <v>0</v>
      </c>
      <c r="V525" s="11">
        <f>StdO_Customers_Residential!V525+StdO_Customers_Small_Commercial!V525+StdO_Customers_Lighting!V525</f>
        <v>0</v>
      </c>
      <c r="W525" s="11">
        <f>StdO_Customers_Residential!W525+StdO_Customers_Small_Commercial!W525+StdO_Customers_Lighting!W525</f>
        <v>0</v>
      </c>
      <c r="X525" s="11">
        <f>StdO_Customers_Residential!X525+StdO_Customers_Small_Commercial!X525+StdO_Customers_Lighting!X525</f>
        <v>0</v>
      </c>
      <c r="Y525" s="11">
        <f>StdO_Customers_Residential!Y525+StdO_Customers_Small_Commercial!Y525+StdO_Customers_Lighting!Y525</f>
        <v>0</v>
      </c>
      <c r="Z525" s="11">
        <f>StdO_Customers_Residential!Z525+StdO_Customers_Small_Commercial!Z525+StdO_Customers_Lighting!Z525</f>
        <v>0</v>
      </c>
      <c r="AA525" s="2">
        <f>IFERROR(INDEX('Holiday Schedule'!$D$3:$D$24,MATCH(Total_StdO_Customers!A525,'Holiday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</row>
    <row r="526" spans="1:37">
      <c r="A526" s="4">
        <v>46175</v>
      </c>
      <c r="B526" s="11">
        <f>StdO_Customers_Residential!B526+StdO_Customers_Small_Commercial!B526+StdO_Customers_Lighting!B526</f>
        <v>0</v>
      </c>
      <c r="C526" s="11">
        <f>StdO_Customers_Residential!C526+StdO_Customers_Small_Commercial!C526+StdO_Customers_Lighting!C526</f>
        <v>0</v>
      </c>
      <c r="D526" s="11">
        <f>StdO_Customers_Residential!D526+StdO_Customers_Small_Commercial!D526+StdO_Customers_Lighting!D526</f>
        <v>0</v>
      </c>
      <c r="E526" s="11">
        <f>StdO_Customers_Residential!E526+StdO_Customers_Small_Commercial!E526+StdO_Customers_Lighting!E526</f>
        <v>0</v>
      </c>
      <c r="F526" s="11">
        <f>StdO_Customers_Residential!F526+StdO_Customers_Small_Commercial!F526+StdO_Customers_Lighting!F526</f>
        <v>0</v>
      </c>
      <c r="G526" s="11">
        <f>StdO_Customers_Residential!G526+StdO_Customers_Small_Commercial!G526+StdO_Customers_Lighting!G526</f>
        <v>0</v>
      </c>
      <c r="H526" s="11">
        <f>StdO_Customers_Residential!H526+StdO_Customers_Small_Commercial!H526+StdO_Customers_Lighting!H526</f>
        <v>0</v>
      </c>
      <c r="I526" s="11">
        <f>StdO_Customers_Residential!I526+StdO_Customers_Small_Commercial!I526+StdO_Customers_Lighting!I526</f>
        <v>0</v>
      </c>
      <c r="J526" s="11">
        <f>StdO_Customers_Residential!J526+StdO_Customers_Small_Commercial!J526+StdO_Customers_Lighting!J526</f>
        <v>0</v>
      </c>
      <c r="K526" s="11">
        <f>StdO_Customers_Residential!K526+StdO_Customers_Small_Commercial!K526+StdO_Customers_Lighting!K526</f>
        <v>0</v>
      </c>
      <c r="L526" s="11">
        <f>StdO_Customers_Residential!L526+StdO_Customers_Small_Commercial!L526+StdO_Customers_Lighting!L526</f>
        <v>0</v>
      </c>
      <c r="M526" s="11">
        <f>StdO_Customers_Residential!M526+StdO_Customers_Small_Commercial!M526+StdO_Customers_Lighting!M526</f>
        <v>0</v>
      </c>
      <c r="N526" s="11">
        <f>StdO_Customers_Residential!N526+StdO_Customers_Small_Commercial!N526+StdO_Customers_Lighting!N526</f>
        <v>0</v>
      </c>
      <c r="O526" s="11">
        <f>StdO_Customers_Residential!O526+StdO_Customers_Small_Commercial!O526+StdO_Customers_Lighting!O526</f>
        <v>0</v>
      </c>
      <c r="P526" s="11">
        <f>StdO_Customers_Residential!P526+StdO_Customers_Small_Commercial!P526+StdO_Customers_Lighting!P526</f>
        <v>0</v>
      </c>
      <c r="Q526" s="11">
        <f>StdO_Customers_Residential!Q526+StdO_Customers_Small_Commercial!Q526+StdO_Customers_Lighting!Q526</f>
        <v>0</v>
      </c>
      <c r="R526" s="11">
        <f>StdO_Customers_Residential!R526+StdO_Customers_Small_Commercial!R526+StdO_Customers_Lighting!R526</f>
        <v>0</v>
      </c>
      <c r="S526" s="11">
        <f>StdO_Customers_Residential!S526+StdO_Customers_Small_Commercial!S526+StdO_Customers_Lighting!S526</f>
        <v>0</v>
      </c>
      <c r="T526" s="11">
        <f>StdO_Customers_Residential!T526+StdO_Customers_Small_Commercial!T526+StdO_Customers_Lighting!T526</f>
        <v>0</v>
      </c>
      <c r="U526" s="11">
        <f>StdO_Customers_Residential!U526+StdO_Customers_Small_Commercial!U526+StdO_Customers_Lighting!U526</f>
        <v>0</v>
      </c>
      <c r="V526" s="11">
        <f>StdO_Customers_Residential!V526+StdO_Customers_Small_Commercial!V526+StdO_Customers_Lighting!V526</f>
        <v>0</v>
      </c>
      <c r="W526" s="11">
        <f>StdO_Customers_Residential!W526+StdO_Customers_Small_Commercial!W526+StdO_Customers_Lighting!W526</f>
        <v>0</v>
      </c>
      <c r="X526" s="11">
        <f>StdO_Customers_Residential!X526+StdO_Customers_Small_Commercial!X526+StdO_Customers_Lighting!X526</f>
        <v>0</v>
      </c>
      <c r="Y526" s="11">
        <f>StdO_Customers_Residential!Y526+StdO_Customers_Small_Commercial!Y526+StdO_Customers_Lighting!Y526</f>
        <v>0</v>
      </c>
      <c r="Z526" s="11">
        <f>StdO_Customers_Residential!Z526+StdO_Customers_Small_Commercial!Z526+StdO_Customers_Lighting!Z526</f>
        <v>0</v>
      </c>
      <c r="AA526" s="2">
        <f>IFERROR(INDEX('Holiday Schedule'!$D$3:$D$24,MATCH(Total_StdO_Customers!A526,'Holiday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</row>
    <row r="527" spans="1:37">
      <c r="A527" s="4">
        <v>46176</v>
      </c>
      <c r="B527" s="11">
        <f>StdO_Customers_Residential!B527+StdO_Customers_Small_Commercial!B527+StdO_Customers_Lighting!B527</f>
        <v>0</v>
      </c>
      <c r="C527" s="11">
        <f>StdO_Customers_Residential!C527+StdO_Customers_Small_Commercial!C527+StdO_Customers_Lighting!C527</f>
        <v>0</v>
      </c>
      <c r="D527" s="11">
        <f>StdO_Customers_Residential!D527+StdO_Customers_Small_Commercial!D527+StdO_Customers_Lighting!D527</f>
        <v>0</v>
      </c>
      <c r="E527" s="11">
        <f>StdO_Customers_Residential!E527+StdO_Customers_Small_Commercial!E527+StdO_Customers_Lighting!E527</f>
        <v>0</v>
      </c>
      <c r="F527" s="11">
        <f>StdO_Customers_Residential!F527+StdO_Customers_Small_Commercial!F527+StdO_Customers_Lighting!F527</f>
        <v>0</v>
      </c>
      <c r="G527" s="11">
        <f>StdO_Customers_Residential!G527+StdO_Customers_Small_Commercial!G527+StdO_Customers_Lighting!G527</f>
        <v>0</v>
      </c>
      <c r="H527" s="11">
        <f>StdO_Customers_Residential!H527+StdO_Customers_Small_Commercial!H527+StdO_Customers_Lighting!H527</f>
        <v>0</v>
      </c>
      <c r="I527" s="11">
        <f>StdO_Customers_Residential!I527+StdO_Customers_Small_Commercial!I527+StdO_Customers_Lighting!I527</f>
        <v>0</v>
      </c>
      <c r="J527" s="11">
        <f>StdO_Customers_Residential!J527+StdO_Customers_Small_Commercial!J527+StdO_Customers_Lighting!J527</f>
        <v>0</v>
      </c>
      <c r="K527" s="11">
        <f>StdO_Customers_Residential!K527+StdO_Customers_Small_Commercial!K527+StdO_Customers_Lighting!K527</f>
        <v>0</v>
      </c>
      <c r="L527" s="11">
        <f>StdO_Customers_Residential!L527+StdO_Customers_Small_Commercial!L527+StdO_Customers_Lighting!L527</f>
        <v>0</v>
      </c>
      <c r="M527" s="11">
        <f>StdO_Customers_Residential!M527+StdO_Customers_Small_Commercial!M527+StdO_Customers_Lighting!M527</f>
        <v>0</v>
      </c>
      <c r="N527" s="11">
        <f>StdO_Customers_Residential!N527+StdO_Customers_Small_Commercial!N527+StdO_Customers_Lighting!N527</f>
        <v>0</v>
      </c>
      <c r="O527" s="11">
        <f>StdO_Customers_Residential!O527+StdO_Customers_Small_Commercial!O527+StdO_Customers_Lighting!O527</f>
        <v>0</v>
      </c>
      <c r="P527" s="11">
        <f>StdO_Customers_Residential!P527+StdO_Customers_Small_Commercial!P527+StdO_Customers_Lighting!P527</f>
        <v>0</v>
      </c>
      <c r="Q527" s="11">
        <f>StdO_Customers_Residential!Q527+StdO_Customers_Small_Commercial!Q527+StdO_Customers_Lighting!Q527</f>
        <v>0</v>
      </c>
      <c r="R527" s="11">
        <f>StdO_Customers_Residential!R527+StdO_Customers_Small_Commercial!R527+StdO_Customers_Lighting!R527</f>
        <v>0</v>
      </c>
      <c r="S527" s="11">
        <f>StdO_Customers_Residential!S527+StdO_Customers_Small_Commercial!S527+StdO_Customers_Lighting!S527</f>
        <v>0</v>
      </c>
      <c r="T527" s="11">
        <f>StdO_Customers_Residential!T527+StdO_Customers_Small_Commercial!T527+StdO_Customers_Lighting!T527</f>
        <v>0</v>
      </c>
      <c r="U527" s="11">
        <f>StdO_Customers_Residential!U527+StdO_Customers_Small_Commercial!U527+StdO_Customers_Lighting!U527</f>
        <v>0</v>
      </c>
      <c r="V527" s="11">
        <f>StdO_Customers_Residential!V527+StdO_Customers_Small_Commercial!V527+StdO_Customers_Lighting!V527</f>
        <v>0</v>
      </c>
      <c r="W527" s="11">
        <f>StdO_Customers_Residential!W527+StdO_Customers_Small_Commercial!W527+StdO_Customers_Lighting!W527</f>
        <v>0</v>
      </c>
      <c r="X527" s="11">
        <f>StdO_Customers_Residential!X527+StdO_Customers_Small_Commercial!X527+StdO_Customers_Lighting!X527</f>
        <v>0</v>
      </c>
      <c r="Y527" s="11">
        <f>StdO_Customers_Residential!Y527+StdO_Customers_Small_Commercial!Y527+StdO_Customers_Lighting!Y527</f>
        <v>0</v>
      </c>
      <c r="Z527" s="11">
        <f>StdO_Customers_Residential!Z527+StdO_Customers_Small_Commercial!Z527+StdO_Customers_Lighting!Z527</f>
        <v>0</v>
      </c>
      <c r="AA527" s="2">
        <f>IFERROR(INDEX('Holiday Schedule'!$D$3:$D$24,MATCH(Total_StdO_Customers!A527,'Holiday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</row>
    <row r="528" spans="1:37">
      <c r="A528" s="4">
        <v>46177</v>
      </c>
      <c r="B528" s="11">
        <f>StdO_Customers_Residential!B528+StdO_Customers_Small_Commercial!B528+StdO_Customers_Lighting!B528</f>
        <v>0</v>
      </c>
      <c r="C528" s="11">
        <f>StdO_Customers_Residential!C528+StdO_Customers_Small_Commercial!C528+StdO_Customers_Lighting!C528</f>
        <v>0</v>
      </c>
      <c r="D528" s="11">
        <f>StdO_Customers_Residential!D528+StdO_Customers_Small_Commercial!D528+StdO_Customers_Lighting!D528</f>
        <v>0</v>
      </c>
      <c r="E528" s="11">
        <f>StdO_Customers_Residential!E528+StdO_Customers_Small_Commercial!E528+StdO_Customers_Lighting!E528</f>
        <v>0</v>
      </c>
      <c r="F528" s="11">
        <f>StdO_Customers_Residential!F528+StdO_Customers_Small_Commercial!F528+StdO_Customers_Lighting!F528</f>
        <v>0</v>
      </c>
      <c r="G528" s="11">
        <f>StdO_Customers_Residential!G528+StdO_Customers_Small_Commercial!G528+StdO_Customers_Lighting!G528</f>
        <v>0</v>
      </c>
      <c r="H528" s="11">
        <f>StdO_Customers_Residential!H528+StdO_Customers_Small_Commercial!H528+StdO_Customers_Lighting!H528</f>
        <v>0</v>
      </c>
      <c r="I528" s="11">
        <f>StdO_Customers_Residential!I528+StdO_Customers_Small_Commercial!I528+StdO_Customers_Lighting!I528</f>
        <v>0</v>
      </c>
      <c r="J528" s="11">
        <f>StdO_Customers_Residential!J528+StdO_Customers_Small_Commercial!J528+StdO_Customers_Lighting!J528</f>
        <v>0</v>
      </c>
      <c r="K528" s="11">
        <f>StdO_Customers_Residential!K528+StdO_Customers_Small_Commercial!K528+StdO_Customers_Lighting!K528</f>
        <v>0</v>
      </c>
      <c r="L528" s="11">
        <f>StdO_Customers_Residential!L528+StdO_Customers_Small_Commercial!L528+StdO_Customers_Lighting!L528</f>
        <v>0</v>
      </c>
      <c r="M528" s="11">
        <f>StdO_Customers_Residential!M528+StdO_Customers_Small_Commercial!M528+StdO_Customers_Lighting!M528</f>
        <v>0</v>
      </c>
      <c r="N528" s="11">
        <f>StdO_Customers_Residential!N528+StdO_Customers_Small_Commercial!N528+StdO_Customers_Lighting!N528</f>
        <v>0</v>
      </c>
      <c r="O528" s="11">
        <f>StdO_Customers_Residential!O528+StdO_Customers_Small_Commercial!O528+StdO_Customers_Lighting!O528</f>
        <v>0</v>
      </c>
      <c r="P528" s="11">
        <f>StdO_Customers_Residential!P528+StdO_Customers_Small_Commercial!P528+StdO_Customers_Lighting!P528</f>
        <v>0</v>
      </c>
      <c r="Q528" s="11">
        <f>StdO_Customers_Residential!Q528+StdO_Customers_Small_Commercial!Q528+StdO_Customers_Lighting!Q528</f>
        <v>0</v>
      </c>
      <c r="R528" s="11">
        <f>StdO_Customers_Residential!R528+StdO_Customers_Small_Commercial!R528+StdO_Customers_Lighting!R528</f>
        <v>0</v>
      </c>
      <c r="S528" s="11">
        <f>StdO_Customers_Residential!S528+StdO_Customers_Small_Commercial!S528+StdO_Customers_Lighting!S528</f>
        <v>0</v>
      </c>
      <c r="T528" s="11">
        <f>StdO_Customers_Residential!T528+StdO_Customers_Small_Commercial!T528+StdO_Customers_Lighting!T528</f>
        <v>0</v>
      </c>
      <c r="U528" s="11">
        <f>StdO_Customers_Residential!U528+StdO_Customers_Small_Commercial!U528+StdO_Customers_Lighting!U528</f>
        <v>0</v>
      </c>
      <c r="V528" s="11">
        <f>StdO_Customers_Residential!V528+StdO_Customers_Small_Commercial!V528+StdO_Customers_Lighting!V528</f>
        <v>0</v>
      </c>
      <c r="W528" s="11">
        <f>StdO_Customers_Residential!W528+StdO_Customers_Small_Commercial!W528+StdO_Customers_Lighting!W528</f>
        <v>0</v>
      </c>
      <c r="X528" s="11">
        <f>StdO_Customers_Residential!X528+StdO_Customers_Small_Commercial!X528+StdO_Customers_Lighting!X528</f>
        <v>0</v>
      </c>
      <c r="Y528" s="11">
        <f>StdO_Customers_Residential!Y528+StdO_Customers_Small_Commercial!Y528+StdO_Customers_Lighting!Y528</f>
        <v>0</v>
      </c>
      <c r="Z528" s="11">
        <f>StdO_Customers_Residential!Z528+StdO_Customers_Small_Commercial!Z528+StdO_Customers_Lighting!Z528</f>
        <v>0</v>
      </c>
      <c r="AA528" s="2">
        <f>IFERROR(INDEX('Holiday Schedule'!$D$3:$D$24,MATCH(Total_StdO_Customers!A528,'Holiday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</row>
    <row r="529" spans="1:37">
      <c r="A529" s="4">
        <v>46178</v>
      </c>
      <c r="B529" s="11">
        <f>StdO_Customers_Residential!B529+StdO_Customers_Small_Commercial!B529+StdO_Customers_Lighting!B529</f>
        <v>0</v>
      </c>
      <c r="C529" s="11">
        <f>StdO_Customers_Residential!C529+StdO_Customers_Small_Commercial!C529+StdO_Customers_Lighting!C529</f>
        <v>0</v>
      </c>
      <c r="D529" s="11">
        <f>StdO_Customers_Residential!D529+StdO_Customers_Small_Commercial!D529+StdO_Customers_Lighting!D529</f>
        <v>0</v>
      </c>
      <c r="E529" s="11">
        <f>StdO_Customers_Residential!E529+StdO_Customers_Small_Commercial!E529+StdO_Customers_Lighting!E529</f>
        <v>0</v>
      </c>
      <c r="F529" s="11">
        <f>StdO_Customers_Residential!F529+StdO_Customers_Small_Commercial!F529+StdO_Customers_Lighting!F529</f>
        <v>0</v>
      </c>
      <c r="G529" s="11">
        <f>StdO_Customers_Residential!G529+StdO_Customers_Small_Commercial!G529+StdO_Customers_Lighting!G529</f>
        <v>0</v>
      </c>
      <c r="H529" s="11">
        <f>StdO_Customers_Residential!H529+StdO_Customers_Small_Commercial!H529+StdO_Customers_Lighting!H529</f>
        <v>0</v>
      </c>
      <c r="I529" s="11">
        <f>StdO_Customers_Residential!I529+StdO_Customers_Small_Commercial!I529+StdO_Customers_Lighting!I529</f>
        <v>0</v>
      </c>
      <c r="J529" s="11">
        <f>StdO_Customers_Residential!J529+StdO_Customers_Small_Commercial!J529+StdO_Customers_Lighting!J529</f>
        <v>0</v>
      </c>
      <c r="K529" s="11">
        <f>StdO_Customers_Residential!K529+StdO_Customers_Small_Commercial!K529+StdO_Customers_Lighting!K529</f>
        <v>0</v>
      </c>
      <c r="L529" s="11">
        <f>StdO_Customers_Residential!L529+StdO_Customers_Small_Commercial!L529+StdO_Customers_Lighting!L529</f>
        <v>0</v>
      </c>
      <c r="M529" s="11">
        <f>StdO_Customers_Residential!M529+StdO_Customers_Small_Commercial!M529+StdO_Customers_Lighting!M529</f>
        <v>0</v>
      </c>
      <c r="N529" s="11">
        <f>StdO_Customers_Residential!N529+StdO_Customers_Small_Commercial!N529+StdO_Customers_Lighting!N529</f>
        <v>0</v>
      </c>
      <c r="O529" s="11">
        <f>StdO_Customers_Residential!O529+StdO_Customers_Small_Commercial!O529+StdO_Customers_Lighting!O529</f>
        <v>0</v>
      </c>
      <c r="P529" s="11">
        <f>StdO_Customers_Residential!P529+StdO_Customers_Small_Commercial!P529+StdO_Customers_Lighting!P529</f>
        <v>0</v>
      </c>
      <c r="Q529" s="11">
        <f>StdO_Customers_Residential!Q529+StdO_Customers_Small_Commercial!Q529+StdO_Customers_Lighting!Q529</f>
        <v>0</v>
      </c>
      <c r="R529" s="11">
        <f>StdO_Customers_Residential!R529+StdO_Customers_Small_Commercial!R529+StdO_Customers_Lighting!R529</f>
        <v>0</v>
      </c>
      <c r="S529" s="11">
        <f>StdO_Customers_Residential!S529+StdO_Customers_Small_Commercial!S529+StdO_Customers_Lighting!S529</f>
        <v>0</v>
      </c>
      <c r="T529" s="11">
        <f>StdO_Customers_Residential!T529+StdO_Customers_Small_Commercial!T529+StdO_Customers_Lighting!T529</f>
        <v>0</v>
      </c>
      <c r="U529" s="11">
        <f>StdO_Customers_Residential!U529+StdO_Customers_Small_Commercial!U529+StdO_Customers_Lighting!U529</f>
        <v>0</v>
      </c>
      <c r="V529" s="11">
        <f>StdO_Customers_Residential!V529+StdO_Customers_Small_Commercial!V529+StdO_Customers_Lighting!V529</f>
        <v>0</v>
      </c>
      <c r="W529" s="11">
        <f>StdO_Customers_Residential!W529+StdO_Customers_Small_Commercial!W529+StdO_Customers_Lighting!W529</f>
        <v>0</v>
      </c>
      <c r="X529" s="11">
        <f>StdO_Customers_Residential!X529+StdO_Customers_Small_Commercial!X529+StdO_Customers_Lighting!X529</f>
        <v>0</v>
      </c>
      <c r="Y529" s="11">
        <f>StdO_Customers_Residential!Y529+StdO_Customers_Small_Commercial!Y529+StdO_Customers_Lighting!Y529</f>
        <v>0</v>
      </c>
      <c r="Z529" s="11">
        <f>StdO_Customers_Residential!Z529+StdO_Customers_Small_Commercial!Z529+StdO_Customers_Lighting!Z529</f>
        <v>0</v>
      </c>
      <c r="AA529" s="2">
        <f>IFERROR(INDEX('Holiday Schedule'!$D$3:$D$24,MATCH(Total_StdO_Customers!A529,'Holiday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</row>
    <row r="530" spans="1:37">
      <c r="A530" s="4">
        <v>46179</v>
      </c>
      <c r="B530" s="11">
        <f>StdO_Customers_Residential!B530+StdO_Customers_Small_Commercial!B530+StdO_Customers_Lighting!B530</f>
        <v>0</v>
      </c>
      <c r="C530" s="11">
        <f>StdO_Customers_Residential!C530+StdO_Customers_Small_Commercial!C530+StdO_Customers_Lighting!C530</f>
        <v>0</v>
      </c>
      <c r="D530" s="11">
        <f>StdO_Customers_Residential!D530+StdO_Customers_Small_Commercial!D530+StdO_Customers_Lighting!D530</f>
        <v>0</v>
      </c>
      <c r="E530" s="11">
        <f>StdO_Customers_Residential!E530+StdO_Customers_Small_Commercial!E530+StdO_Customers_Lighting!E530</f>
        <v>0</v>
      </c>
      <c r="F530" s="11">
        <f>StdO_Customers_Residential!F530+StdO_Customers_Small_Commercial!F530+StdO_Customers_Lighting!F530</f>
        <v>0</v>
      </c>
      <c r="G530" s="11">
        <f>StdO_Customers_Residential!G530+StdO_Customers_Small_Commercial!G530+StdO_Customers_Lighting!G530</f>
        <v>0</v>
      </c>
      <c r="H530" s="11">
        <f>StdO_Customers_Residential!H530+StdO_Customers_Small_Commercial!H530+StdO_Customers_Lighting!H530</f>
        <v>0</v>
      </c>
      <c r="I530" s="11">
        <f>StdO_Customers_Residential!I530+StdO_Customers_Small_Commercial!I530+StdO_Customers_Lighting!I530</f>
        <v>0</v>
      </c>
      <c r="J530" s="11">
        <f>StdO_Customers_Residential!J530+StdO_Customers_Small_Commercial!J530+StdO_Customers_Lighting!J530</f>
        <v>0</v>
      </c>
      <c r="K530" s="11">
        <f>StdO_Customers_Residential!K530+StdO_Customers_Small_Commercial!K530+StdO_Customers_Lighting!K530</f>
        <v>0</v>
      </c>
      <c r="L530" s="11">
        <f>StdO_Customers_Residential!L530+StdO_Customers_Small_Commercial!L530+StdO_Customers_Lighting!L530</f>
        <v>0</v>
      </c>
      <c r="M530" s="11">
        <f>StdO_Customers_Residential!M530+StdO_Customers_Small_Commercial!M530+StdO_Customers_Lighting!M530</f>
        <v>0</v>
      </c>
      <c r="N530" s="11">
        <f>StdO_Customers_Residential!N530+StdO_Customers_Small_Commercial!N530+StdO_Customers_Lighting!N530</f>
        <v>0</v>
      </c>
      <c r="O530" s="11">
        <f>StdO_Customers_Residential!O530+StdO_Customers_Small_Commercial!O530+StdO_Customers_Lighting!O530</f>
        <v>0</v>
      </c>
      <c r="P530" s="11">
        <f>StdO_Customers_Residential!P530+StdO_Customers_Small_Commercial!P530+StdO_Customers_Lighting!P530</f>
        <v>0</v>
      </c>
      <c r="Q530" s="11">
        <f>StdO_Customers_Residential!Q530+StdO_Customers_Small_Commercial!Q530+StdO_Customers_Lighting!Q530</f>
        <v>0</v>
      </c>
      <c r="R530" s="11">
        <f>StdO_Customers_Residential!R530+StdO_Customers_Small_Commercial!R530+StdO_Customers_Lighting!R530</f>
        <v>0</v>
      </c>
      <c r="S530" s="11">
        <f>StdO_Customers_Residential!S530+StdO_Customers_Small_Commercial!S530+StdO_Customers_Lighting!S530</f>
        <v>0</v>
      </c>
      <c r="T530" s="11">
        <f>StdO_Customers_Residential!T530+StdO_Customers_Small_Commercial!T530+StdO_Customers_Lighting!T530</f>
        <v>0</v>
      </c>
      <c r="U530" s="11">
        <f>StdO_Customers_Residential!U530+StdO_Customers_Small_Commercial!U530+StdO_Customers_Lighting!U530</f>
        <v>0</v>
      </c>
      <c r="V530" s="11">
        <f>StdO_Customers_Residential!V530+StdO_Customers_Small_Commercial!V530+StdO_Customers_Lighting!V530</f>
        <v>0</v>
      </c>
      <c r="W530" s="11">
        <f>StdO_Customers_Residential!W530+StdO_Customers_Small_Commercial!W530+StdO_Customers_Lighting!W530</f>
        <v>0</v>
      </c>
      <c r="X530" s="11">
        <f>StdO_Customers_Residential!X530+StdO_Customers_Small_Commercial!X530+StdO_Customers_Lighting!X530</f>
        <v>0</v>
      </c>
      <c r="Y530" s="11">
        <f>StdO_Customers_Residential!Y530+StdO_Customers_Small_Commercial!Y530+StdO_Customers_Lighting!Y530</f>
        <v>0</v>
      </c>
      <c r="Z530" s="11">
        <f>StdO_Customers_Residential!Z530+StdO_Customers_Small_Commercial!Z530+StdO_Customers_Lighting!Z530</f>
        <v>0</v>
      </c>
      <c r="AA530" s="2">
        <f>IFERROR(INDEX('Holiday Schedule'!$D$3:$D$24,MATCH(Total_StdO_Customers!A530,'Holiday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</row>
    <row r="531" spans="1:37">
      <c r="A531" s="4">
        <v>46180</v>
      </c>
      <c r="B531" s="11">
        <f>StdO_Customers_Residential!B531+StdO_Customers_Small_Commercial!B531+StdO_Customers_Lighting!B531</f>
        <v>0</v>
      </c>
      <c r="C531" s="11">
        <f>StdO_Customers_Residential!C531+StdO_Customers_Small_Commercial!C531+StdO_Customers_Lighting!C531</f>
        <v>0</v>
      </c>
      <c r="D531" s="11">
        <f>StdO_Customers_Residential!D531+StdO_Customers_Small_Commercial!D531+StdO_Customers_Lighting!D531</f>
        <v>0</v>
      </c>
      <c r="E531" s="11">
        <f>StdO_Customers_Residential!E531+StdO_Customers_Small_Commercial!E531+StdO_Customers_Lighting!E531</f>
        <v>0</v>
      </c>
      <c r="F531" s="11">
        <f>StdO_Customers_Residential!F531+StdO_Customers_Small_Commercial!F531+StdO_Customers_Lighting!F531</f>
        <v>0</v>
      </c>
      <c r="G531" s="11">
        <f>StdO_Customers_Residential!G531+StdO_Customers_Small_Commercial!G531+StdO_Customers_Lighting!G531</f>
        <v>0</v>
      </c>
      <c r="H531" s="11">
        <f>StdO_Customers_Residential!H531+StdO_Customers_Small_Commercial!H531+StdO_Customers_Lighting!H531</f>
        <v>0</v>
      </c>
      <c r="I531" s="11">
        <f>StdO_Customers_Residential!I531+StdO_Customers_Small_Commercial!I531+StdO_Customers_Lighting!I531</f>
        <v>0</v>
      </c>
      <c r="J531" s="11">
        <f>StdO_Customers_Residential!J531+StdO_Customers_Small_Commercial!J531+StdO_Customers_Lighting!J531</f>
        <v>0</v>
      </c>
      <c r="K531" s="11">
        <f>StdO_Customers_Residential!K531+StdO_Customers_Small_Commercial!K531+StdO_Customers_Lighting!K531</f>
        <v>0</v>
      </c>
      <c r="L531" s="11">
        <f>StdO_Customers_Residential!L531+StdO_Customers_Small_Commercial!L531+StdO_Customers_Lighting!L531</f>
        <v>0</v>
      </c>
      <c r="M531" s="11">
        <f>StdO_Customers_Residential!M531+StdO_Customers_Small_Commercial!M531+StdO_Customers_Lighting!M531</f>
        <v>0</v>
      </c>
      <c r="N531" s="11">
        <f>StdO_Customers_Residential!N531+StdO_Customers_Small_Commercial!N531+StdO_Customers_Lighting!N531</f>
        <v>0</v>
      </c>
      <c r="O531" s="11">
        <f>StdO_Customers_Residential!O531+StdO_Customers_Small_Commercial!O531+StdO_Customers_Lighting!O531</f>
        <v>0</v>
      </c>
      <c r="P531" s="11">
        <f>StdO_Customers_Residential!P531+StdO_Customers_Small_Commercial!P531+StdO_Customers_Lighting!P531</f>
        <v>0</v>
      </c>
      <c r="Q531" s="11">
        <f>StdO_Customers_Residential!Q531+StdO_Customers_Small_Commercial!Q531+StdO_Customers_Lighting!Q531</f>
        <v>0</v>
      </c>
      <c r="R531" s="11">
        <f>StdO_Customers_Residential!R531+StdO_Customers_Small_Commercial!R531+StdO_Customers_Lighting!R531</f>
        <v>0</v>
      </c>
      <c r="S531" s="11">
        <f>StdO_Customers_Residential!S531+StdO_Customers_Small_Commercial!S531+StdO_Customers_Lighting!S531</f>
        <v>0</v>
      </c>
      <c r="T531" s="11">
        <f>StdO_Customers_Residential!T531+StdO_Customers_Small_Commercial!T531+StdO_Customers_Lighting!T531</f>
        <v>0</v>
      </c>
      <c r="U531" s="11">
        <f>StdO_Customers_Residential!U531+StdO_Customers_Small_Commercial!U531+StdO_Customers_Lighting!U531</f>
        <v>0</v>
      </c>
      <c r="V531" s="11">
        <f>StdO_Customers_Residential!V531+StdO_Customers_Small_Commercial!V531+StdO_Customers_Lighting!V531</f>
        <v>0</v>
      </c>
      <c r="W531" s="11">
        <f>StdO_Customers_Residential!W531+StdO_Customers_Small_Commercial!W531+StdO_Customers_Lighting!W531</f>
        <v>0</v>
      </c>
      <c r="X531" s="11">
        <f>StdO_Customers_Residential!X531+StdO_Customers_Small_Commercial!X531+StdO_Customers_Lighting!X531</f>
        <v>0</v>
      </c>
      <c r="Y531" s="11">
        <f>StdO_Customers_Residential!Y531+StdO_Customers_Small_Commercial!Y531+StdO_Customers_Lighting!Y531</f>
        <v>0</v>
      </c>
      <c r="Z531" s="11">
        <f>StdO_Customers_Residential!Z531+StdO_Customers_Small_Commercial!Z531+StdO_Customers_Lighting!Z531</f>
        <v>0</v>
      </c>
      <c r="AA531" s="2">
        <f>IFERROR(INDEX('Holiday Schedule'!$D$3:$D$24,MATCH(Total_StdO_Customers!A531,'Holiday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</row>
    <row r="532" spans="1:37">
      <c r="A532" s="4">
        <v>46181</v>
      </c>
      <c r="B532" s="11">
        <f>StdO_Customers_Residential!B532+StdO_Customers_Small_Commercial!B532+StdO_Customers_Lighting!B532</f>
        <v>0</v>
      </c>
      <c r="C532" s="11">
        <f>StdO_Customers_Residential!C532+StdO_Customers_Small_Commercial!C532+StdO_Customers_Lighting!C532</f>
        <v>0</v>
      </c>
      <c r="D532" s="11">
        <f>StdO_Customers_Residential!D532+StdO_Customers_Small_Commercial!D532+StdO_Customers_Lighting!D532</f>
        <v>0</v>
      </c>
      <c r="E532" s="11">
        <f>StdO_Customers_Residential!E532+StdO_Customers_Small_Commercial!E532+StdO_Customers_Lighting!E532</f>
        <v>0</v>
      </c>
      <c r="F532" s="11">
        <f>StdO_Customers_Residential!F532+StdO_Customers_Small_Commercial!F532+StdO_Customers_Lighting!F532</f>
        <v>0</v>
      </c>
      <c r="G532" s="11">
        <f>StdO_Customers_Residential!G532+StdO_Customers_Small_Commercial!G532+StdO_Customers_Lighting!G532</f>
        <v>0</v>
      </c>
      <c r="H532" s="11">
        <f>StdO_Customers_Residential!H532+StdO_Customers_Small_Commercial!H532+StdO_Customers_Lighting!H532</f>
        <v>0</v>
      </c>
      <c r="I532" s="11">
        <f>StdO_Customers_Residential!I532+StdO_Customers_Small_Commercial!I532+StdO_Customers_Lighting!I532</f>
        <v>0</v>
      </c>
      <c r="J532" s="11">
        <f>StdO_Customers_Residential!J532+StdO_Customers_Small_Commercial!J532+StdO_Customers_Lighting!J532</f>
        <v>0</v>
      </c>
      <c r="K532" s="11">
        <f>StdO_Customers_Residential!K532+StdO_Customers_Small_Commercial!K532+StdO_Customers_Lighting!K532</f>
        <v>0</v>
      </c>
      <c r="L532" s="11">
        <f>StdO_Customers_Residential!L532+StdO_Customers_Small_Commercial!L532+StdO_Customers_Lighting!L532</f>
        <v>0</v>
      </c>
      <c r="M532" s="11">
        <f>StdO_Customers_Residential!M532+StdO_Customers_Small_Commercial!M532+StdO_Customers_Lighting!M532</f>
        <v>0</v>
      </c>
      <c r="N532" s="11">
        <f>StdO_Customers_Residential!N532+StdO_Customers_Small_Commercial!N532+StdO_Customers_Lighting!N532</f>
        <v>0</v>
      </c>
      <c r="O532" s="11">
        <f>StdO_Customers_Residential!O532+StdO_Customers_Small_Commercial!O532+StdO_Customers_Lighting!O532</f>
        <v>0</v>
      </c>
      <c r="P532" s="11">
        <f>StdO_Customers_Residential!P532+StdO_Customers_Small_Commercial!P532+StdO_Customers_Lighting!P532</f>
        <v>0</v>
      </c>
      <c r="Q532" s="11">
        <f>StdO_Customers_Residential!Q532+StdO_Customers_Small_Commercial!Q532+StdO_Customers_Lighting!Q532</f>
        <v>0</v>
      </c>
      <c r="R532" s="11">
        <f>StdO_Customers_Residential!R532+StdO_Customers_Small_Commercial!R532+StdO_Customers_Lighting!R532</f>
        <v>0</v>
      </c>
      <c r="S532" s="11">
        <f>StdO_Customers_Residential!S532+StdO_Customers_Small_Commercial!S532+StdO_Customers_Lighting!S532</f>
        <v>0</v>
      </c>
      <c r="T532" s="11">
        <f>StdO_Customers_Residential!T532+StdO_Customers_Small_Commercial!T532+StdO_Customers_Lighting!T532</f>
        <v>0</v>
      </c>
      <c r="U532" s="11">
        <f>StdO_Customers_Residential!U532+StdO_Customers_Small_Commercial!U532+StdO_Customers_Lighting!U532</f>
        <v>0</v>
      </c>
      <c r="V532" s="11">
        <f>StdO_Customers_Residential!V532+StdO_Customers_Small_Commercial!V532+StdO_Customers_Lighting!V532</f>
        <v>0</v>
      </c>
      <c r="W532" s="11">
        <f>StdO_Customers_Residential!W532+StdO_Customers_Small_Commercial!W532+StdO_Customers_Lighting!W532</f>
        <v>0</v>
      </c>
      <c r="X532" s="11">
        <f>StdO_Customers_Residential!X532+StdO_Customers_Small_Commercial!X532+StdO_Customers_Lighting!X532</f>
        <v>0</v>
      </c>
      <c r="Y532" s="11">
        <f>StdO_Customers_Residential!Y532+StdO_Customers_Small_Commercial!Y532+StdO_Customers_Lighting!Y532</f>
        <v>0</v>
      </c>
      <c r="Z532" s="11">
        <f>StdO_Customers_Residential!Z532+StdO_Customers_Small_Commercial!Z532+StdO_Customers_Lighting!Z532</f>
        <v>0</v>
      </c>
      <c r="AA532" s="2">
        <f>IFERROR(INDEX('Holiday Schedule'!$D$3:$D$24,MATCH(Total_StdO_Customers!A532,'Holiday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</row>
    <row r="533" spans="1:37">
      <c r="A533" s="4">
        <v>46182</v>
      </c>
      <c r="B533" s="11">
        <f>StdO_Customers_Residential!B533+StdO_Customers_Small_Commercial!B533+StdO_Customers_Lighting!B533</f>
        <v>0</v>
      </c>
      <c r="C533" s="11">
        <f>StdO_Customers_Residential!C533+StdO_Customers_Small_Commercial!C533+StdO_Customers_Lighting!C533</f>
        <v>0</v>
      </c>
      <c r="D533" s="11">
        <f>StdO_Customers_Residential!D533+StdO_Customers_Small_Commercial!D533+StdO_Customers_Lighting!D533</f>
        <v>0</v>
      </c>
      <c r="E533" s="11">
        <f>StdO_Customers_Residential!E533+StdO_Customers_Small_Commercial!E533+StdO_Customers_Lighting!E533</f>
        <v>0</v>
      </c>
      <c r="F533" s="11">
        <f>StdO_Customers_Residential!F533+StdO_Customers_Small_Commercial!F533+StdO_Customers_Lighting!F533</f>
        <v>0</v>
      </c>
      <c r="G533" s="11">
        <f>StdO_Customers_Residential!G533+StdO_Customers_Small_Commercial!G533+StdO_Customers_Lighting!G533</f>
        <v>0</v>
      </c>
      <c r="H533" s="11">
        <f>StdO_Customers_Residential!H533+StdO_Customers_Small_Commercial!H533+StdO_Customers_Lighting!H533</f>
        <v>0</v>
      </c>
      <c r="I533" s="11">
        <f>StdO_Customers_Residential!I533+StdO_Customers_Small_Commercial!I533+StdO_Customers_Lighting!I533</f>
        <v>0</v>
      </c>
      <c r="J533" s="11">
        <f>StdO_Customers_Residential!J533+StdO_Customers_Small_Commercial!J533+StdO_Customers_Lighting!J533</f>
        <v>0</v>
      </c>
      <c r="K533" s="11">
        <f>StdO_Customers_Residential!K533+StdO_Customers_Small_Commercial!K533+StdO_Customers_Lighting!K533</f>
        <v>0</v>
      </c>
      <c r="L533" s="11">
        <f>StdO_Customers_Residential!L533+StdO_Customers_Small_Commercial!L533+StdO_Customers_Lighting!L533</f>
        <v>0</v>
      </c>
      <c r="M533" s="11">
        <f>StdO_Customers_Residential!M533+StdO_Customers_Small_Commercial!M533+StdO_Customers_Lighting!M533</f>
        <v>0</v>
      </c>
      <c r="N533" s="11">
        <f>StdO_Customers_Residential!N533+StdO_Customers_Small_Commercial!N533+StdO_Customers_Lighting!N533</f>
        <v>0</v>
      </c>
      <c r="O533" s="11">
        <f>StdO_Customers_Residential!O533+StdO_Customers_Small_Commercial!O533+StdO_Customers_Lighting!O533</f>
        <v>0</v>
      </c>
      <c r="P533" s="11">
        <f>StdO_Customers_Residential!P533+StdO_Customers_Small_Commercial!P533+StdO_Customers_Lighting!P533</f>
        <v>0</v>
      </c>
      <c r="Q533" s="11">
        <f>StdO_Customers_Residential!Q533+StdO_Customers_Small_Commercial!Q533+StdO_Customers_Lighting!Q533</f>
        <v>0</v>
      </c>
      <c r="R533" s="11">
        <f>StdO_Customers_Residential!R533+StdO_Customers_Small_Commercial!R533+StdO_Customers_Lighting!R533</f>
        <v>0</v>
      </c>
      <c r="S533" s="11">
        <f>StdO_Customers_Residential!S533+StdO_Customers_Small_Commercial!S533+StdO_Customers_Lighting!S533</f>
        <v>0</v>
      </c>
      <c r="T533" s="11">
        <f>StdO_Customers_Residential!T533+StdO_Customers_Small_Commercial!T533+StdO_Customers_Lighting!T533</f>
        <v>0</v>
      </c>
      <c r="U533" s="11">
        <f>StdO_Customers_Residential!U533+StdO_Customers_Small_Commercial!U533+StdO_Customers_Lighting!U533</f>
        <v>0</v>
      </c>
      <c r="V533" s="11">
        <f>StdO_Customers_Residential!V533+StdO_Customers_Small_Commercial!V533+StdO_Customers_Lighting!V533</f>
        <v>0</v>
      </c>
      <c r="W533" s="11">
        <f>StdO_Customers_Residential!W533+StdO_Customers_Small_Commercial!W533+StdO_Customers_Lighting!W533</f>
        <v>0</v>
      </c>
      <c r="X533" s="11">
        <f>StdO_Customers_Residential!X533+StdO_Customers_Small_Commercial!X533+StdO_Customers_Lighting!X533</f>
        <v>0</v>
      </c>
      <c r="Y533" s="11">
        <f>StdO_Customers_Residential!Y533+StdO_Customers_Small_Commercial!Y533+StdO_Customers_Lighting!Y533</f>
        <v>0</v>
      </c>
      <c r="Z533" s="11">
        <f>StdO_Customers_Residential!Z533+StdO_Customers_Small_Commercial!Z533+StdO_Customers_Lighting!Z533</f>
        <v>0</v>
      </c>
      <c r="AA533" s="2">
        <f>IFERROR(INDEX('Holiday Schedule'!$D$3:$D$24,MATCH(Total_StdO_Customers!A533,'Holiday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</row>
    <row r="534" spans="1:37">
      <c r="A534" s="4">
        <v>46183</v>
      </c>
      <c r="B534" s="11">
        <f>StdO_Customers_Residential!B534+StdO_Customers_Small_Commercial!B534+StdO_Customers_Lighting!B534</f>
        <v>0</v>
      </c>
      <c r="C534" s="11">
        <f>StdO_Customers_Residential!C534+StdO_Customers_Small_Commercial!C534+StdO_Customers_Lighting!C534</f>
        <v>0</v>
      </c>
      <c r="D534" s="11">
        <f>StdO_Customers_Residential!D534+StdO_Customers_Small_Commercial!D534+StdO_Customers_Lighting!D534</f>
        <v>0</v>
      </c>
      <c r="E534" s="11">
        <f>StdO_Customers_Residential!E534+StdO_Customers_Small_Commercial!E534+StdO_Customers_Lighting!E534</f>
        <v>0</v>
      </c>
      <c r="F534" s="11">
        <f>StdO_Customers_Residential!F534+StdO_Customers_Small_Commercial!F534+StdO_Customers_Lighting!F534</f>
        <v>0</v>
      </c>
      <c r="G534" s="11">
        <f>StdO_Customers_Residential!G534+StdO_Customers_Small_Commercial!G534+StdO_Customers_Lighting!G534</f>
        <v>0</v>
      </c>
      <c r="H534" s="11">
        <f>StdO_Customers_Residential!H534+StdO_Customers_Small_Commercial!H534+StdO_Customers_Lighting!H534</f>
        <v>0</v>
      </c>
      <c r="I534" s="11">
        <f>StdO_Customers_Residential!I534+StdO_Customers_Small_Commercial!I534+StdO_Customers_Lighting!I534</f>
        <v>0</v>
      </c>
      <c r="J534" s="11">
        <f>StdO_Customers_Residential!J534+StdO_Customers_Small_Commercial!J534+StdO_Customers_Lighting!J534</f>
        <v>0</v>
      </c>
      <c r="K534" s="11">
        <f>StdO_Customers_Residential!K534+StdO_Customers_Small_Commercial!K534+StdO_Customers_Lighting!K534</f>
        <v>0</v>
      </c>
      <c r="L534" s="11">
        <f>StdO_Customers_Residential!L534+StdO_Customers_Small_Commercial!L534+StdO_Customers_Lighting!L534</f>
        <v>0</v>
      </c>
      <c r="M534" s="11">
        <f>StdO_Customers_Residential!M534+StdO_Customers_Small_Commercial!M534+StdO_Customers_Lighting!M534</f>
        <v>0</v>
      </c>
      <c r="N534" s="11">
        <f>StdO_Customers_Residential!N534+StdO_Customers_Small_Commercial!N534+StdO_Customers_Lighting!N534</f>
        <v>0</v>
      </c>
      <c r="O534" s="11">
        <f>StdO_Customers_Residential!O534+StdO_Customers_Small_Commercial!O534+StdO_Customers_Lighting!O534</f>
        <v>0</v>
      </c>
      <c r="P534" s="11">
        <f>StdO_Customers_Residential!P534+StdO_Customers_Small_Commercial!P534+StdO_Customers_Lighting!P534</f>
        <v>0</v>
      </c>
      <c r="Q534" s="11">
        <f>StdO_Customers_Residential!Q534+StdO_Customers_Small_Commercial!Q534+StdO_Customers_Lighting!Q534</f>
        <v>0</v>
      </c>
      <c r="R534" s="11">
        <f>StdO_Customers_Residential!R534+StdO_Customers_Small_Commercial!R534+StdO_Customers_Lighting!R534</f>
        <v>0</v>
      </c>
      <c r="S534" s="11">
        <f>StdO_Customers_Residential!S534+StdO_Customers_Small_Commercial!S534+StdO_Customers_Lighting!S534</f>
        <v>0</v>
      </c>
      <c r="T534" s="11">
        <f>StdO_Customers_Residential!T534+StdO_Customers_Small_Commercial!T534+StdO_Customers_Lighting!T534</f>
        <v>0</v>
      </c>
      <c r="U534" s="11">
        <f>StdO_Customers_Residential!U534+StdO_Customers_Small_Commercial!U534+StdO_Customers_Lighting!U534</f>
        <v>0</v>
      </c>
      <c r="V534" s="11">
        <f>StdO_Customers_Residential!V534+StdO_Customers_Small_Commercial!V534+StdO_Customers_Lighting!V534</f>
        <v>0</v>
      </c>
      <c r="W534" s="11">
        <f>StdO_Customers_Residential!W534+StdO_Customers_Small_Commercial!W534+StdO_Customers_Lighting!W534</f>
        <v>0</v>
      </c>
      <c r="X534" s="11">
        <f>StdO_Customers_Residential!X534+StdO_Customers_Small_Commercial!X534+StdO_Customers_Lighting!X534</f>
        <v>0</v>
      </c>
      <c r="Y534" s="11">
        <f>StdO_Customers_Residential!Y534+StdO_Customers_Small_Commercial!Y534+StdO_Customers_Lighting!Y534</f>
        <v>0</v>
      </c>
      <c r="Z534" s="11">
        <f>StdO_Customers_Residential!Z534+StdO_Customers_Small_Commercial!Z534+StdO_Customers_Lighting!Z534</f>
        <v>0</v>
      </c>
      <c r="AA534" s="2">
        <f>IFERROR(INDEX('Holiday Schedule'!$D$3:$D$24,MATCH(Total_StdO_Customers!A534,'Holiday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</row>
    <row r="535" spans="1:37">
      <c r="A535" s="4">
        <v>46184</v>
      </c>
      <c r="B535" s="11">
        <f>StdO_Customers_Residential!B535+StdO_Customers_Small_Commercial!B535+StdO_Customers_Lighting!B535</f>
        <v>0</v>
      </c>
      <c r="C535" s="11">
        <f>StdO_Customers_Residential!C535+StdO_Customers_Small_Commercial!C535+StdO_Customers_Lighting!C535</f>
        <v>0</v>
      </c>
      <c r="D535" s="11">
        <f>StdO_Customers_Residential!D535+StdO_Customers_Small_Commercial!D535+StdO_Customers_Lighting!D535</f>
        <v>0</v>
      </c>
      <c r="E535" s="11">
        <f>StdO_Customers_Residential!E535+StdO_Customers_Small_Commercial!E535+StdO_Customers_Lighting!E535</f>
        <v>0</v>
      </c>
      <c r="F535" s="11">
        <f>StdO_Customers_Residential!F535+StdO_Customers_Small_Commercial!F535+StdO_Customers_Lighting!F535</f>
        <v>0</v>
      </c>
      <c r="G535" s="11">
        <f>StdO_Customers_Residential!G535+StdO_Customers_Small_Commercial!G535+StdO_Customers_Lighting!G535</f>
        <v>0</v>
      </c>
      <c r="H535" s="11">
        <f>StdO_Customers_Residential!H535+StdO_Customers_Small_Commercial!H535+StdO_Customers_Lighting!H535</f>
        <v>0</v>
      </c>
      <c r="I535" s="11">
        <f>StdO_Customers_Residential!I535+StdO_Customers_Small_Commercial!I535+StdO_Customers_Lighting!I535</f>
        <v>0</v>
      </c>
      <c r="J535" s="11">
        <f>StdO_Customers_Residential!J535+StdO_Customers_Small_Commercial!J535+StdO_Customers_Lighting!J535</f>
        <v>0</v>
      </c>
      <c r="K535" s="11">
        <f>StdO_Customers_Residential!K535+StdO_Customers_Small_Commercial!K535+StdO_Customers_Lighting!K535</f>
        <v>0</v>
      </c>
      <c r="L535" s="11">
        <f>StdO_Customers_Residential!L535+StdO_Customers_Small_Commercial!L535+StdO_Customers_Lighting!L535</f>
        <v>0</v>
      </c>
      <c r="M535" s="11">
        <f>StdO_Customers_Residential!M535+StdO_Customers_Small_Commercial!M535+StdO_Customers_Lighting!M535</f>
        <v>0</v>
      </c>
      <c r="N535" s="11">
        <f>StdO_Customers_Residential!N535+StdO_Customers_Small_Commercial!N535+StdO_Customers_Lighting!N535</f>
        <v>0</v>
      </c>
      <c r="O535" s="11">
        <f>StdO_Customers_Residential!O535+StdO_Customers_Small_Commercial!O535+StdO_Customers_Lighting!O535</f>
        <v>0</v>
      </c>
      <c r="P535" s="11">
        <f>StdO_Customers_Residential!P535+StdO_Customers_Small_Commercial!P535+StdO_Customers_Lighting!P535</f>
        <v>0</v>
      </c>
      <c r="Q535" s="11">
        <f>StdO_Customers_Residential!Q535+StdO_Customers_Small_Commercial!Q535+StdO_Customers_Lighting!Q535</f>
        <v>0</v>
      </c>
      <c r="R535" s="11">
        <f>StdO_Customers_Residential!R535+StdO_Customers_Small_Commercial!R535+StdO_Customers_Lighting!R535</f>
        <v>0</v>
      </c>
      <c r="S535" s="11">
        <f>StdO_Customers_Residential!S535+StdO_Customers_Small_Commercial!S535+StdO_Customers_Lighting!S535</f>
        <v>0</v>
      </c>
      <c r="T535" s="11">
        <f>StdO_Customers_Residential!T535+StdO_Customers_Small_Commercial!T535+StdO_Customers_Lighting!T535</f>
        <v>0</v>
      </c>
      <c r="U535" s="11">
        <f>StdO_Customers_Residential!U535+StdO_Customers_Small_Commercial!U535+StdO_Customers_Lighting!U535</f>
        <v>0</v>
      </c>
      <c r="V535" s="11">
        <f>StdO_Customers_Residential!V535+StdO_Customers_Small_Commercial!V535+StdO_Customers_Lighting!V535</f>
        <v>0</v>
      </c>
      <c r="W535" s="11">
        <f>StdO_Customers_Residential!W535+StdO_Customers_Small_Commercial!W535+StdO_Customers_Lighting!W535</f>
        <v>0</v>
      </c>
      <c r="X535" s="11">
        <f>StdO_Customers_Residential!X535+StdO_Customers_Small_Commercial!X535+StdO_Customers_Lighting!X535</f>
        <v>0</v>
      </c>
      <c r="Y535" s="11">
        <f>StdO_Customers_Residential!Y535+StdO_Customers_Small_Commercial!Y535+StdO_Customers_Lighting!Y535</f>
        <v>0</v>
      </c>
      <c r="Z535" s="11">
        <f>StdO_Customers_Residential!Z535+StdO_Customers_Small_Commercial!Z535+StdO_Customers_Lighting!Z535</f>
        <v>0</v>
      </c>
      <c r="AA535" s="2">
        <f>IFERROR(INDEX('Holiday Schedule'!$D$3:$D$24,MATCH(Total_StdO_Customers!A535,'Holiday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</row>
    <row r="536" spans="1:37">
      <c r="A536" s="4">
        <v>46185</v>
      </c>
      <c r="B536" s="11">
        <f>StdO_Customers_Residential!B536+StdO_Customers_Small_Commercial!B536+StdO_Customers_Lighting!B536</f>
        <v>0</v>
      </c>
      <c r="C536" s="11">
        <f>StdO_Customers_Residential!C536+StdO_Customers_Small_Commercial!C536+StdO_Customers_Lighting!C536</f>
        <v>0</v>
      </c>
      <c r="D536" s="11">
        <f>StdO_Customers_Residential!D536+StdO_Customers_Small_Commercial!D536+StdO_Customers_Lighting!D536</f>
        <v>0</v>
      </c>
      <c r="E536" s="11">
        <f>StdO_Customers_Residential!E536+StdO_Customers_Small_Commercial!E536+StdO_Customers_Lighting!E536</f>
        <v>0</v>
      </c>
      <c r="F536" s="11">
        <f>StdO_Customers_Residential!F536+StdO_Customers_Small_Commercial!F536+StdO_Customers_Lighting!F536</f>
        <v>0</v>
      </c>
      <c r="G536" s="11">
        <f>StdO_Customers_Residential!G536+StdO_Customers_Small_Commercial!G536+StdO_Customers_Lighting!G536</f>
        <v>0</v>
      </c>
      <c r="H536" s="11">
        <f>StdO_Customers_Residential!H536+StdO_Customers_Small_Commercial!H536+StdO_Customers_Lighting!H536</f>
        <v>0</v>
      </c>
      <c r="I536" s="11">
        <f>StdO_Customers_Residential!I536+StdO_Customers_Small_Commercial!I536+StdO_Customers_Lighting!I536</f>
        <v>0</v>
      </c>
      <c r="J536" s="11">
        <f>StdO_Customers_Residential!J536+StdO_Customers_Small_Commercial!J536+StdO_Customers_Lighting!J536</f>
        <v>0</v>
      </c>
      <c r="K536" s="11">
        <f>StdO_Customers_Residential!K536+StdO_Customers_Small_Commercial!K536+StdO_Customers_Lighting!K536</f>
        <v>0</v>
      </c>
      <c r="L536" s="11">
        <f>StdO_Customers_Residential!L536+StdO_Customers_Small_Commercial!L536+StdO_Customers_Lighting!L536</f>
        <v>0</v>
      </c>
      <c r="M536" s="11">
        <f>StdO_Customers_Residential!M536+StdO_Customers_Small_Commercial!M536+StdO_Customers_Lighting!M536</f>
        <v>0</v>
      </c>
      <c r="N536" s="11">
        <f>StdO_Customers_Residential!N536+StdO_Customers_Small_Commercial!N536+StdO_Customers_Lighting!N536</f>
        <v>0</v>
      </c>
      <c r="O536" s="11">
        <f>StdO_Customers_Residential!O536+StdO_Customers_Small_Commercial!O536+StdO_Customers_Lighting!O536</f>
        <v>0</v>
      </c>
      <c r="P536" s="11">
        <f>StdO_Customers_Residential!P536+StdO_Customers_Small_Commercial!P536+StdO_Customers_Lighting!P536</f>
        <v>0</v>
      </c>
      <c r="Q536" s="11">
        <f>StdO_Customers_Residential!Q536+StdO_Customers_Small_Commercial!Q536+StdO_Customers_Lighting!Q536</f>
        <v>0</v>
      </c>
      <c r="R536" s="11">
        <f>StdO_Customers_Residential!R536+StdO_Customers_Small_Commercial!R536+StdO_Customers_Lighting!R536</f>
        <v>0</v>
      </c>
      <c r="S536" s="11">
        <f>StdO_Customers_Residential!S536+StdO_Customers_Small_Commercial!S536+StdO_Customers_Lighting!S536</f>
        <v>0</v>
      </c>
      <c r="T536" s="11">
        <f>StdO_Customers_Residential!T536+StdO_Customers_Small_Commercial!T536+StdO_Customers_Lighting!T536</f>
        <v>0</v>
      </c>
      <c r="U536" s="11">
        <f>StdO_Customers_Residential!U536+StdO_Customers_Small_Commercial!U536+StdO_Customers_Lighting!U536</f>
        <v>0</v>
      </c>
      <c r="V536" s="11">
        <f>StdO_Customers_Residential!V536+StdO_Customers_Small_Commercial!V536+StdO_Customers_Lighting!V536</f>
        <v>0</v>
      </c>
      <c r="W536" s="11">
        <f>StdO_Customers_Residential!W536+StdO_Customers_Small_Commercial!W536+StdO_Customers_Lighting!W536</f>
        <v>0</v>
      </c>
      <c r="X536" s="11">
        <f>StdO_Customers_Residential!X536+StdO_Customers_Small_Commercial!X536+StdO_Customers_Lighting!X536</f>
        <v>0</v>
      </c>
      <c r="Y536" s="11">
        <f>StdO_Customers_Residential!Y536+StdO_Customers_Small_Commercial!Y536+StdO_Customers_Lighting!Y536</f>
        <v>0</v>
      </c>
      <c r="Z536" s="11">
        <f>StdO_Customers_Residential!Z536+StdO_Customers_Small_Commercial!Z536+StdO_Customers_Lighting!Z536</f>
        <v>0</v>
      </c>
      <c r="AA536" s="2">
        <f>IFERROR(INDEX('Holiday Schedule'!$D$3:$D$24,MATCH(Total_StdO_Customers!A536,'Holiday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</row>
    <row r="537" spans="1:37">
      <c r="A537" s="4">
        <v>46186</v>
      </c>
      <c r="B537" s="11">
        <f>StdO_Customers_Residential!B537+StdO_Customers_Small_Commercial!B537+StdO_Customers_Lighting!B537</f>
        <v>0</v>
      </c>
      <c r="C537" s="11">
        <f>StdO_Customers_Residential!C537+StdO_Customers_Small_Commercial!C537+StdO_Customers_Lighting!C537</f>
        <v>0</v>
      </c>
      <c r="D537" s="11">
        <f>StdO_Customers_Residential!D537+StdO_Customers_Small_Commercial!D537+StdO_Customers_Lighting!D537</f>
        <v>0</v>
      </c>
      <c r="E537" s="11">
        <f>StdO_Customers_Residential!E537+StdO_Customers_Small_Commercial!E537+StdO_Customers_Lighting!E537</f>
        <v>0</v>
      </c>
      <c r="F537" s="11">
        <f>StdO_Customers_Residential!F537+StdO_Customers_Small_Commercial!F537+StdO_Customers_Lighting!F537</f>
        <v>0</v>
      </c>
      <c r="G537" s="11">
        <f>StdO_Customers_Residential!G537+StdO_Customers_Small_Commercial!G537+StdO_Customers_Lighting!G537</f>
        <v>0</v>
      </c>
      <c r="H537" s="11">
        <f>StdO_Customers_Residential!H537+StdO_Customers_Small_Commercial!H537+StdO_Customers_Lighting!H537</f>
        <v>0</v>
      </c>
      <c r="I537" s="11">
        <f>StdO_Customers_Residential!I537+StdO_Customers_Small_Commercial!I537+StdO_Customers_Lighting!I537</f>
        <v>0</v>
      </c>
      <c r="J537" s="11">
        <f>StdO_Customers_Residential!J537+StdO_Customers_Small_Commercial!J537+StdO_Customers_Lighting!J537</f>
        <v>0</v>
      </c>
      <c r="K537" s="11">
        <f>StdO_Customers_Residential!K537+StdO_Customers_Small_Commercial!K537+StdO_Customers_Lighting!K537</f>
        <v>0</v>
      </c>
      <c r="L537" s="11">
        <f>StdO_Customers_Residential!L537+StdO_Customers_Small_Commercial!L537+StdO_Customers_Lighting!L537</f>
        <v>0</v>
      </c>
      <c r="M537" s="11">
        <f>StdO_Customers_Residential!M537+StdO_Customers_Small_Commercial!M537+StdO_Customers_Lighting!M537</f>
        <v>0</v>
      </c>
      <c r="N537" s="11">
        <f>StdO_Customers_Residential!N537+StdO_Customers_Small_Commercial!N537+StdO_Customers_Lighting!N537</f>
        <v>0</v>
      </c>
      <c r="O537" s="11">
        <f>StdO_Customers_Residential!O537+StdO_Customers_Small_Commercial!O537+StdO_Customers_Lighting!O537</f>
        <v>0</v>
      </c>
      <c r="P537" s="11">
        <f>StdO_Customers_Residential!P537+StdO_Customers_Small_Commercial!P537+StdO_Customers_Lighting!P537</f>
        <v>0</v>
      </c>
      <c r="Q537" s="11">
        <f>StdO_Customers_Residential!Q537+StdO_Customers_Small_Commercial!Q537+StdO_Customers_Lighting!Q537</f>
        <v>0</v>
      </c>
      <c r="R537" s="11">
        <f>StdO_Customers_Residential!R537+StdO_Customers_Small_Commercial!R537+StdO_Customers_Lighting!R537</f>
        <v>0</v>
      </c>
      <c r="S537" s="11">
        <f>StdO_Customers_Residential!S537+StdO_Customers_Small_Commercial!S537+StdO_Customers_Lighting!S537</f>
        <v>0</v>
      </c>
      <c r="T537" s="11">
        <f>StdO_Customers_Residential!T537+StdO_Customers_Small_Commercial!T537+StdO_Customers_Lighting!T537</f>
        <v>0</v>
      </c>
      <c r="U537" s="11">
        <f>StdO_Customers_Residential!U537+StdO_Customers_Small_Commercial!U537+StdO_Customers_Lighting!U537</f>
        <v>0</v>
      </c>
      <c r="V537" s="11">
        <f>StdO_Customers_Residential!V537+StdO_Customers_Small_Commercial!V537+StdO_Customers_Lighting!V537</f>
        <v>0</v>
      </c>
      <c r="W537" s="11">
        <f>StdO_Customers_Residential!W537+StdO_Customers_Small_Commercial!W537+StdO_Customers_Lighting!W537</f>
        <v>0</v>
      </c>
      <c r="X537" s="11">
        <f>StdO_Customers_Residential!X537+StdO_Customers_Small_Commercial!X537+StdO_Customers_Lighting!X537</f>
        <v>0</v>
      </c>
      <c r="Y537" s="11">
        <f>StdO_Customers_Residential!Y537+StdO_Customers_Small_Commercial!Y537+StdO_Customers_Lighting!Y537</f>
        <v>0</v>
      </c>
      <c r="Z537" s="11">
        <f>StdO_Customers_Residential!Z537+StdO_Customers_Small_Commercial!Z537+StdO_Customers_Lighting!Z537</f>
        <v>0</v>
      </c>
      <c r="AA537" s="2">
        <f>IFERROR(INDEX('Holiday Schedule'!$D$3:$D$24,MATCH(Total_StdO_Customers!A537,'Holiday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</row>
    <row r="538" spans="1:37">
      <c r="A538" s="4">
        <v>46187</v>
      </c>
      <c r="B538" s="11">
        <f>StdO_Customers_Residential!B538+StdO_Customers_Small_Commercial!B538+StdO_Customers_Lighting!B538</f>
        <v>0</v>
      </c>
      <c r="C538" s="11">
        <f>StdO_Customers_Residential!C538+StdO_Customers_Small_Commercial!C538+StdO_Customers_Lighting!C538</f>
        <v>0</v>
      </c>
      <c r="D538" s="11">
        <f>StdO_Customers_Residential!D538+StdO_Customers_Small_Commercial!D538+StdO_Customers_Lighting!D538</f>
        <v>0</v>
      </c>
      <c r="E538" s="11">
        <f>StdO_Customers_Residential!E538+StdO_Customers_Small_Commercial!E538+StdO_Customers_Lighting!E538</f>
        <v>0</v>
      </c>
      <c r="F538" s="11">
        <f>StdO_Customers_Residential!F538+StdO_Customers_Small_Commercial!F538+StdO_Customers_Lighting!F538</f>
        <v>0</v>
      </c>
      <c r="G538" s="11">
        <f>StdO_Customers_Residential!G538+StdO_Customers_Small_Commercial!G538+StdO_Customers_Lighting!G538</f>
        <v>0</v>
      </c>
      <c r="H538" s="11">
        <f>StdO_Customers_Residential!H538+StdO_Customers_Small_Commercial!H538+StdO_Customers_Lighting!H538</f>
        <v>0</v>
      </c>
      <c r="I538" s="11">
        <f>StdO_Customers_Residential!I538+StdO_Customers_Small_Commercial!I538+StdO_Customers_Lighting!I538</f>
        <v>0</v>
      </c>
      <c r="J538" s="11">
        <f>StdO_Customers_Residential!J538+StdO_Customers_Small_Commercial!J538+StdO_Customers_Lighting!J538</f>
        <v>0</v>
      </c>
      <c r="K538" s="11">
        <f>StdO_Customers_Residential!K538+StdO_Customers_Small_Commercial!K538+StdO_Customers_Lighting!K538</f>
        <v>0</v>
      </c>
      <c r="L538" s="11">
        <f>StdO_Customers_Residential!L538+StdO_Customers_Small_Commercial!L538+StdO_Customers_Lighting!L538</f>
        <v>0</v>
      </c>
      <c r="M538" s="11">
        <f>StdO_Customers_Residential!M538+StdO_Customers_Small_Commercial!M538+StdO_Customers_Lighting!M538</f>
        <v>0</v>
      </c>
      <c r="N538" s="11">
        <f>StdO_Customers_Residential!N538+StdO_Customers_Small_Commercial!N538+StdO_Customers_Lighting!N538</f>
        <v>0</v>
      </c>
      <c r="O538" s="11">
        <f>StdO_Customers_Residential!O538+StdO_Customers_Small_Commercial!O538+StdO_Customers_Lighting!O538</f>
        <v>0</v>
      </c>
      <c r="P538" s="11">
        <f>StdO_Customers_Residential!P538+StdO_Customers_Small_Commercial!P538+StdO_Customers_Lighting!P538</f>
        <v>0</v>
      </c>
      <c r="Q538" s="11">
        <f>StdO_Customers_Residential!Q538+StdO_Customers_Small_Commercial!Q538+StdO_Customers_Lighting!Q538</f>
        <v>0</v>
      </c>
      <c r="R538" s="11">
        <f>StdO_Customers_Residential!R538+StdO_Customers_Small_Commercial!R538+StdO_Customers_Lighting!R538</f>
        <v>0</v>
      </c>
      <c r="S538" s="11">
        <f>StdO_Customers_Residential!S538+StdO_Customers_Small_Commercial!S538+StdO_Customers_Lighting!S538</f>
        <v>0</v>
      </c>
      <c r="T538" s="11">
        <f>StdO_Customers_Residential!T538+StdO_Customers_Small_Commercial!T538+StdO_Customers_Lighting!T538</f>
        <v>0</v>
      </c>
      <c r="U538" s="11">
        <f>StdO_Customers_Residential!U538+StdO_Customers_Small_Commercial!U538+StdO_Customers_Lighting!U538</f>
        <v>0</v>
      </c>
      <c r="V538" s="11">
        <f>StdO_Customers_Residential!V538+StdO_Customers_Small_Commercial!V538+StdO_Customers_Lighting!V538</f>
        <v>0</v>
      </c>
      <c r="W538" s="11">
        <f>StdO_Customers_Residential!W538+StdO_Customers_Small_Commercial!W538+StdO_Customers_Lighting!W538</f>
        <v>0</v>
      </c>
      <c r="X538" s="11">
        <f>StdO_Customers_Residential!X538+StdO_Customers_Small_Commercial!X538+StdO_Customers_Lighting!X538</f>
        <v>0</v>
      </c>
      <c r="Y538" s="11">
        <f>StdO_Customers_Residential!Y538+StdO_Customers_Small_Commercial!Y538+StdO_Customers_Lighting!Y538</f>
        <v>0</v>
      </c>
      <c r="Z538" s="11">
        <f>StdO_Customers_Residential!Z538+StdO_Customers_Small_Commercial!Z538+StdO_Customers_Lighting!Z538</f>
        <v>0</v>
      </c>
      <c r="AA538" s="2">
        <f>IFERROR(INDEX('Holiday Schedule'!$D$3:$D$24,MATCH(Total_StdO_Customers!A538,'Holiday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</row>
    <row r="539" spans="1:37">
      <c r="A539" s="4">
        <v>46188</v>
      </c>
      <c r="B539" s="11">
        <f>StdO_Customers_Residential!B539+StdO_Customers_Small_Commercial!B539+StdO_Customers_Lighting!B539</f>
        <v>0</v>
      </c>
      <c r="C539" s="11">
        <f>StdO_Customers_Residential!C539+StdO_Customers_Small_Commercial!C539+StdO_Customers_Lighting!C539</f>
        <v>0</v>
      </c>
      <c r="D539" s="11">
        <f>StdO_Customers_Residential!D539+StdO_Customers_Small_Commercial!D539+StdO_Customers_Lighting!D539</f>
        <v>0</v>
      </c>
      <c r="E539" s="11">
        <f>StdO_Customers_Residential!E539+StdO_Customers_Small_Commercial!E539+StdO_Customers_Lighting!E539</f>
        <v>0</v>
      </c>
      <c r="F539" s="11">
        <f>StdO_Customers_Residential!F539+StdO_Customers_Small_Commercial!F539+StdO_Customers_Lighting!F539</f>
        <v>0</v>
      </c>
      <c r="G539" s="11">
        <f>StdO_Customers_Residential!G539+StdO_Customers_Small_Commercial!G539+StdO_Customers_Lighting!G539</f>
        <v>0</v>
      </c>
      <c r="H539" s="11">
        <f>StdO_Customers_Residential!H539+StdO_Customers_Small_Commercial!H539+StdO_Customers_Lighting!H539</f>
        <v>0</v>
      </c>
      <c r="I539" s="11">
        <f>StdO_Customers_Residential!I539+StdO_Customers_Small_Commercial!I539+StdO_Customers_Lighting!I539</f>
        <v>0</v>
      </c>
      <c r="J539" s="11">
        <f>StdO_Customers_Residential!J539+StdO_Customers_Small_Commercial!J539+StdO_Customers_Lighting!J539</f>
        <v>0</v>
      </c>
      <c r="K539" s="11">
        <f>StdO_Customers_Residential!K539+StdO_Customers_Small_Commercial!K539+StdO_Customers_Lighting!K539</f>
        <v>0</v>
      </c>
      <c r="L539" s="11">
        <f>StdO_Customers_Residential!L539+StdO_Customers_Small_Commercial!L539+StdO_Customers_Lighting!L539</f>
        <v>0</v>
      </c>
      <c r="M539" s="11">
        <f>StdO_Customers_Residential!M539+StdO_Customers_Small_Commercial!M539+StdO_Customers_Lighting!M539</f>
        <v>0</v>
      </c>
      <c r="N539" s="11">
        <f>StdO_Customers_Residential!N539+StdO_Customers_Small_Commercial!N539+StdO_Customers_Lighting!N539</f>
        <v>0</v>
      </c>
      <c r="O539" s="11">
        <f>StdO_Customers_Residential!O539+StdO_Customers_Small_Commercial!O539+StdO_Customers_Lighting!O539</f>
        <v>0</v>
      </c>
      <c r="P539" s="11">
        <f>StdO_Customers_Residential!P539+StdO_Customers_Small_Commercial!P539+StdO_Customers_Lighting!P539</f>
        <v>0</v>
      </c>
      <c r="Q539" s="11">
        <f>StdO_Customers_Residential!Q539+StdO_Customers_Small_Commercial!Q539+StdO_Customers_Lighting!Q539</f>
        <v>0</v>
      </c>
      <c r="R539" s="11">
        <f>StdO_Customers_Residential!R539+StdO_Customers_Small_Commercial!R539+StdO_Customers_Lighting!R539</f>
        <v>0</v>
      </c>
      <c r="S539" s="11">
        <f>StdO_Customers_Residential!S539+StdO_Customers_Small_Commercial!S539+StdO_Customers_Lighting!S539</f>
        <v>0</v>
      </c>
      <c r="T539" s="11">
        <f>StdO_Customers_Residential!T539+StdO_Customers_Small_Commercial!T539+StdO_Customers_Lighting!T539</f>
        <v>0</v>
      </c>
      <c r="U539" s="11">
        <f>StdO_Customers_Residential!U539+StdO_Customers_Small_Commercial!U539+StdO_Customers_Lighting!U539</f>
        <v>0</v>
      </c>
      <c r="V539" s="11">
        <f>StdO_Customers_Residential!V539+StdO_Customers_Small_Commercial!V539+StdO_Customers_Lighting!V539</f>
        <v>0</v>
      </c>
      <c r="W539" s="11">
        <f>StdO_Customers_Residential!W539+StdO_Customers_Small_Commercial!W539+StdO_Customers_Lighting!W539</f>
        <v>0</v>
      </c>
      <c r="X539" s="11">
        <f>StdO_Customers_Residential!X539+StdO_Customers_Small_Commercial!X539+StdO_Customers_Lighting!X539</f>
        <v>0</v>
      </c>
      <c r="Y539" s="11">
        <f>StdO_Customers_Residential!Y539+StdO_Customers_Small_Commercial!Y539+StdO_Customers_Lighting!Y539</f>
        <v>0</v>
      </c>
      <c r="Z539" s="11">
        <f>StdO_Customers_Residential!Z539+StdO_Customers_Small_Commercial!Z539+StdO_Customers_Lighting!Z539</f>
        <v>0</v>
      </c>
      <c r="AA539" s="2">
        <f>IFERROR(INDEX('Holiday Schedule'!$D$3:$D$24,MATCH(Total_StdO_Customers!A539,'Holiday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</row>
    <row r="540" spans="1:37">
      <c r="A540" s="4">
        <v>46189</v>
      </c>
      <c r="B540" s="11">
        <f>StdO_Customers_Residential!B540+StdO_Customers_Small_Commercial!B540+StdO_Customers_Lighting!B540</f>
        <v>0</v>
      </c>
      <c r="C540" s="11">
        <f>StdO_Customers_Residential!C540+StdO_Customers_Small_Commercial!C540+StdO_Customers_Lighting!C540</f>
        <v>0</v>
      </c>
      <c r="D540" s="11">
        <f>StdO_Customers_Residential!D540+StdO_Customers_Small_Commercial!D540+StdO_Customers_Lighting!D540</f>
        <v>0</v>
      </c>
      <c r="E540" s="11">
        <f>StdO_Customers_Residential!E540+StdO_Customers_Small_Commercial!E540+StdO_Customers_Lighting!E540</f>
        <v>0</v>
      </c>
      <c r="F540" s="11">
        <f>StdO_Customers_Residential!F540+StdO_Customers_Small_Commercial!F540+StdO_Customers_Lighting!F540</f>
        <v>0</v>
      </c>
      <c r="G540" s="11">
        <f>StdO_Customers_Residential!G540+StdO_Customers_Small_Commercial!G540+StdO_Customers_Lighting!G540</f>
        <v>0</v>
      </c>
      <c r="H540" s="11">
        <f>StdO_Customers_Residential!H540+StdO_Customers_Small_Commercial!H540+StdO_Customers_Lighting!H540</f>
        <v>0</v>
      </c>
      <c r="I540" s="11">
        <f>StdO_Customers_Residential!I540+StdO_Customers_Small_Commercial!I540+StdO_Customers_Lighting!I540</f>
        <v>0</v>
      </c>
      <c r="J540" s="11">
        <f>StdO_Customers_Residential!J540+StdO_Customers_Small_Commercial!J540+StdO_Customers_Lighting!J540</f>
        <v>0</v>
      </c>
      <c r="K540" s="11">
        <f>StdO_Customers_Residential!K540+StdO_Customers_Small_Commercial!K540+StdO_Customers_Lighting!K540</f>
        <v>0</v>
      </c>
      <c r="L540" s="11">
        <f>StdO_Customers_Residential!L540+StdO_Customers_Small_Commercial!L540+StdO_Customers_Lighting!L540</f>
        <v>0</v>
      </c>
      <c r="M540" s="11">
        <f>StdO_Customers_Residential!M540+StdO_Customers_Small_Commercial!M540+StdO_Customers_Lighting!M540</f>
        <v>0</v>
      </c>
      <c r="N540" s="11">
        <f>StdO_Customers_Residential!N540+StdO_Customers_Small_Commercial!N540+StdO_Customers_Lighting!N540</f>
        <v>0</v>
      </c>
      <c r="O540" s="11">
        <f>StdO_Customers_Residential!O540+StdO_Customers_Small_Commercial!O540+StdO_Customers_Lighting!O540</f>
        <v>0</v>
      </c>
      <c r="P540" s="11">
        <f>StdO_Customers_Residential!P540+StdO_Customers_Small_Commercial!P540+StdO_Customers_Lighting!P540</f>
        <v>0</v>
      </c>
      <c r="Q540" s="11">
        <f>StdO_Customers_Residential!Q540+StdO_Customers_Small_Commercial!Q540+StdO_Customers_Lighting!Q540</f>
        <v>0</v>
      </c>
      <c r="R540" s="11">
        <f>StdO_Customers_Residential!R540+StdO_Customers_Small_Commercial!R540+StdO_Customers_Lighting!R540</f>
        <v>0</v>
      </c>
      <c r="S540" s="11">
        <f>StdO_Customers_Residential!S540+StdO_Customers_Small_Commercial!S540+StdO_Customers_Lighting!S540</f>
        <v>0</v>
      </c>
      <c r="T540" s="11">
        <f>StdO_Customers_Residential!T540+StdO_Customers_Small_Commercial!T540+StdO_Customers_Lighting!T540</f>
        <v>0</v>
      </c>
      <c r="U540" s="11">
        <f>StdO_Customers_Residential!U540+StdO_Customers_Small_Commercial!U540+StdO_Customers_Lighting!U540</f>
        <v>0</v>
      </c>
      <c r="V540" s="11">
        <f>StdO_Customers_Residential!V540+StdO_Customers_Small_Commercial!V540+StdO_Customers_Lighting!V540</f>
        <v>0</v>
      </c>
      <c r="W540" s="11">
        <f>StdO_Customers_Residential!W540+StdO_Customers_Small_Commercial!W540+StdO_Customers_Lighting!W540</f>
        <v>0</v>
      </c>
      <c r="X540" s="11">
        <f>StdO_Customers_Residential!X540+StdO_Customers_Small_Commercial!X540+StdO_Customers_Lighting!X540</f>
        <v>0</v>
      </c>
      <c r="Y540" s="11">
        <f>StdO_Customers_Residential!Y540+StdO_Customers_Small_Commercial!Y540+StdO_Customers_Lighting!Y540</f>
        <v>0</v>
      </c>
      <c r="Z540" s="11">
        <f>StdO_Customers_Residential!Z540+StdO_Customers_Small_Commercial!Z540+StdO_Customers_Lighting!Z540</f>
        <v>0</v>
      </c>
      <c r="AA540" s="2">
        <f>IFERROR(INDEX('Holiday Schedule'!$D$3:$D$24,MATCH(Total_StdO_Customers!A540,'Holiday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</row>
    <row r="541" spans="1:37">
      <c r="A541" s="4">
        <v>46190</v>
      </c>
      <c r="B541" s="11">
        <f>StdO_Customers_Residential!B541+StdO_Customers_Small_Commercial!B541+StdO_Customers_Lighting!B541</f>
        <v>0</v>
      </c>
      <c r="C541" s="11">
        <f>StdO_Customers_Residential!C541+StdO_Customers_Small_Commercial!C541+StdO_Customers_Lighting!C541</f>
        <v>0</v>
      </c>
      <c r="D541" s="11">
        <f>StdO_Customers_Residential!D541+StdO_Customers_Small_Commercial!D541+StdO_Customers_Lighting!D541</f>
        <v>0</v>
      </c>
      <c r="E541" s="11">
        <f>StdO_Customers_Residential!E541+StdO_Customers_Small_Commercial!E541+StdO_Customers_Lighting!E541</f>
        <v>0</v>
      </c>
      <c r="F541" s="11">
        <f>StdO_Customers_Residential!F541+StdO_Customers_Small_Commercial!F541+StdO_Customers_Lighting!F541</f>
        <v>0</v>
      </c>
      <c r="G541" s="11">
        <f>StdO_Customers_Residential!G541+StdO_Customers_Small_Commercial!G541+StdO_Customers_Lighting!G541</f>
        <v>0</v>
      </c>
      <c r="H541" s="11">
        <f>StdO_Customers_Residential!H541+StdO_Customers_Small_Commercial!H541+StdO_Customers_Lighting!H541</f>
        <v>0</v>
      </c>
      <c r="I541" s="11">
        <f>StdO_Customers_Residential!I541+StdO_Customers_Small_Commercial!I541+StdO_Customers_Lighting!I541</f>
        <v>0</v>
      </c>
      <c r="J541" s="11">
        <f>StdO_Customers_Residential!J541+StdO_Customers_Small_Commercial!J541+StdO_Customers_Lighting!J541</f>
        <v>0</v>
      </c>
      <c r="K541" s="11">
        <f>StdO_Customers_Residential!K541+StdO_Customers_Small_Commercial!K541+StdO_Customers_Lighting!K541</f>
        <v>0</v>
      </c>
      <c r="L541" s="11">
        <f>StdO_Customers_Residential!L541+StdO_Customers_Small_Commercial!L541+StdO_Customers_Lighting!L541</f>
        <v>0</v>
      </c>
      <c r="M541" s="11">
        <f>StdO_Customers_Residential!M541+StdO_Customers_Small_Commercial!M541+StdO_Customers_Lighting!M541</f>
        <v>0</v>
      </c>
      <c r="N541" s="11">
        <f>StdO_Customers_Residential!N541+StdO_Customers_Small_Commercial!N541+StdO_Customers_Lighting!N541</f>
        <v>0</v>
      </c>
      <c r="O541" s="11">
        <f>StdO_Customers_Residential!O541+StdO_Customers_Small_Commercial!O541+StdO_Customers_Lighting!O541</f>
        <v>0</v>
      </c>
      <c r="P541" s="11">
        <f>StdO_Customers_Residential!P541+StdO_Customers_Small_Commercial!P541+StdO_Customers_Lighting!P541</f>
        <v>0</v>
      </c>
      <c r="Q541" s="11">
        <f>StdO_Customers_Residential!Q541+StdO_Customers_Small_Commercial!Q541+StdO_Customers_Lighting!Q541</f>
        <v>0</v>
      </c>
      <c r="R541" s="11">
        <f>StdO_Customers_Residential!R541+StdO_Customers_Small_Commercial!R541+StdO_Customers_Lighting!R541</f>
        <v>0</v>
      </c>
      <c r="S541" s="11">
        <f>StdO_Customers_Residential!S541+StdO_Customers_Small_Commercial!S541+StdO_Customers_Lighting!S541</f>
        <v>0</v>
      </c>
      <c r="T541" s="11">
        <f>StdO_Customers_Residential!T541+StdO_Customers_Small_Commercial!T541+StdO_Customers_Lighting!T541</f>
        <v>0</v>
      </c>
      <c r="U541" s="11">
        <f>StdO_Customers_Residential!U541+StdO_Customers_Small_Commercial!U541+StdO_Customers_Lighting!U541</f>
        <v>0</v>
      </c>
      <c r="V541" s="11">
        <f>StdO_Customers_Residential!V541+StdO_Customers_Small_Commercial!V541+StdO_Customers_Lighting!V541</f>
        <v>0</v>
      </c>
      <c r="W541" s="11">
        <f>StdO_Customers_Residential!W541+StdO_Customers_Small_Commercial!W541+StdO_Customers_Lighting!W541</f>
        <v>0</v>
      </c>
      <c r="X541" s="11">
        <f>StdO_Customers_Residential!X541+StdO_Customers_Small_Commercial!X541+StdO_Customers_Lighting!X541</f>
        <v>0</v>
      </c>
      <c r="Y541" s="11">
        <f>StdO_Customers_Residential!Y541+StdO_Customers_Small_Commercial!Y541+StdO_Customers_Lighting!Y541</f>
        <v>0</v>
      </c>
      <c r="Z541" s="11">
        <f>StdO_Customers_Residential!Z541+StdO_Customers_Small_Commercial!Z541+StdO_Customers_Lighting!Z541</f>
        <v>0</v>
      </c>
      <c r="AA541" s="2">
        <f>IFERROR(INDEX('Holiday Schedule'!$D$3:$D$24,MATCH(Total_StdO_Customers!A541,'Holiday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</row>
    <row r="542" spans="1:37">
      <c r="A542" s="4">
        <v>46191</v>
      </c>
      <c r="B542" s="11">
        <f>StdO_Customers_Residential!B542+StdO_Customers_Small_Commercial!B542+StdO_Customers_Lighting!B542</f>
        <v>0</v>
      </c>
      <c r="C542" s="11">
        <f>StdO_Customers_Residential!C542+StdO_Customers_Small_Commercial!C542+StdO_Customers_Lighting!C542</f>
        <v>0</v>
      </c>
      <c r="D542" s="11">
        <f>StdO_Customers_Residential!D542+StdO_Customers_Small_Commercial!D542+StdO_Customers_Lighting!D542</f>
        <v>0</v>
      </c>
      <c r="E542" s="11">
        <f>StdO_Customers_Residential!E542+StdO_Customers_Small_Commercial!E542+StdO_Customers_Lighting!E542</f>
        <v>0</v>
      </c>
      <c r="F542" s="11">
        <f>StdO_Customers_Residential!F542+StdO_Customers_Small_Commercial!F542+StdO_Customers_Lighting!F542</f>
        <v>0</v>
      </c>
      <c r="G542" s="11">
        <f>StdO_Customers_Residential!G542+StdO_Customers_Small_Commercial!G542+StdO_Customers_Lighting!G542</f>
        <v>0</v>
      </c>
      <c r="H542" s="11">
        <f>StdO_Customers_Residential!H542+StdO_Customers_Small_Commercial!H542+StdO_Customers_Lighting!H542</f>
        <v>0</v>
      </c>
      <c r="I542" s="11">
        <f>StdO_Customers_Residential!I542+StdO_Customers_Small_Commercial!I542+StdO_Customers_Lighting!I542</f>
        <v>0</v>
      </c>
      <c r="J542" s="11">
        <f>StdO_Customers_Residential!J542+StdO_Customers_Small_Commercial!J542+StdO_Customers_Lighting!J542</f>
        <v>0</v>
      </c>
      <c r="K542" s="11">
        <f>StdO_Customers_Residential!K542+StdO_Customers_Small_Commercial!K542+StdO_Customers_Lighting!K542</f>
        <v>0</v>
      </c>
      <c r="L542" s="11">
        <f>StdO_Customers_Residential!L542+StdO_Customers_Small_Commercial!L542+StdO_Customers_Lighting!L542</f>
        <v>0</v>
      </c>
      <c r="M542" s="11">
        <f>StdO_Customers_Residential!M542+StdO_Customers_Small_Commercial!M542+StdO_Customers_Lighting!M542</f>
        <v>0</v>
      </c>
      <c r="N542" s="11">
        <f>StdO_Customers_Residential!N542+StdO_Customers_Small_Commercial!N542+StdO_Customers_Lighting!N542</f>
        <v>0</v>
      </c>
      <c r="O542" s="11">
        <f>StdO_Customers_Residential!O542+StdO_Customers_Small_Commercial!O542+StdO_Customers_Lighting!O542</f>
        <v>0</v>
      </c>
      <c r="P542" s="11">
        <f>StdO_Customers_Residential!P542+StdO_Customers_Small_Commercial!P542+StdO_Customers_Lighting!P542</f>
        <v>0</v>
      </c>
      <c r="Q542" s="11">
        <f>StdO_Customers_Residential!Q542+StdO_Customers_Small_Commercial!Q542+StdO_Customers_Lighting!Q542</f>
        <v>0</v>
      </c>
      <c r="R542" s="11">
        <f>StdO_Customers_Residential!R542+StdO_Customers_Small_Commercial!R542+StdO_Customers_Lighting!R542</f>
        <v>0</v>
      </c>
      <c r="S542" s="11">
        <f>StdO_Customers_Residential!S542+StdO_Customers_Small_Commercial!S542+StdO_Customers_Lighting!S542</f>
        <v>0</v>
      </c>
      <c r="T542" s="11">
        <f>StdO_Customers_Residential!T542+StdO_Customers_Small_Commercial!T542+StdO_Customers_Lighting!T542</f>
        <v>0</v>
      </c>
      <c r="U542" s="11">
        <f>StdO_Customers_Residential!U542+StdO_Customers_Small_Commercial!U542+StdO_Customers_Lighting!U542</f>
        <v>0</v>
      </c>
      <c r="V542" s="11">
        <f>StdO_Customers_Residential!V542+StdO_Customers_Small_Commercial!V542+StdO_Customers_Lighting!V542</f>
        <v>0</v>
      </c>
      <c r="W542" s="11">
        <f>StdO_Customers_Residential!W542+StdO_Customers_Small_Commercial!W542+StdO_Customers_Lighting!W542</f>
        <v>0</v>
      </c>
      <c r="X542" s="11">
        <f>StdO_Customers_Residential!X542+StdO_Customers_Small_Commercial!X542+StdO_Customers_Lighting!X542</f>
        <v>0</v>
      </c>
      <c r="Y542" s="11">
        <f>StdO_Customers_Residential!Y542+StdO_Customers_Small_Commercial!Y542+StdO_Customers_Lighting!Y542</f>
        <v>0</v>
      </c>
      <c r="Z542" s="11">
        <f>StdO_Customers_Residential!Z542+StdO_Customers_Small_Commercial!Z542+StdO_Customers_Lighting!Z542</f>
        <v>0</v>
      </c>
      <c r="AA542" s="2">
        <f>IFERROR(INDEX('Holiday Schedule'!$D$3:$D$24,MATCH(Total_StdO_Customers!A542,'Holiday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</row>
    <row r="543" spans="1:37">
      <c r="A543" s="4">
        <v>46192</v>
      </c>
      <c r="B543" s="11">
        <f>StdO_Customers_Residential!B543+StdO_Customers_Small_Commercial!B543+StdO_Customers_Lighting!B543</f>
        <v>0</v>
      </c>
      <c r="C543" s="11">
        <f>StdO_Customers_Residential!C543+StdO_Customers_Small_Commercial!C543+StdO_Customers_Lighting!C543</f>
        <v>0</v>
      </c>
      <c r="D543" s="11">
        <f>StdO_Customers_Residential!D543+StdO_Customers_Small_Commercial!D543+StdO_Customers_Lighting!D543</f>
        <v>0</v>
      </c>
      <c r="E543" s="11">
        <f>StdO_Customers_Residential!E543+StdO_Customers_Small_Commercial!E543+StdO_Customers_Lighting!E543</f>
        <v>0</v>
      </c>
      <c r="F543" s="11">
        <f>StdO_Customers_Residential!F543+StdO_Customers_Small_Commercial!F543+StdO_Customers_Lighting!F543</f>
        <v>0</v>
      </c>
      <c r="G543" s="11">
        <f>StdO_Customers_Residential!G543+StdO_Customers_Small_Commercial!G543+StdO_Customers_Lighting!G543</f>
        <v>0</v>
      </c>
      <c r="H543" s="11">
        <f>StdO_Customers_Residential!H543+StdO_Customers_Small_Commercial!H543+StdO_Customers_Lighting!H543</f>
        <v>0</v>
      </c>
      <c r="I543" s="11">
        <f>StdO_Customers_Residential!I543+StdO_Customers_Small_Commercial!I543+StdO_Customers_Lighting!I543</f>
        <v>0</v>
      </c>
      <c r="J543" s="11">
        <f>StdO_Customers_Residential!J543+StdO_Customers_Small_Commercial!J543+StdO_Customers_Lighting!J543</f>
        <v>0</v>
      </c>
      <c r="K543" s="11">
        <f>StdO_Customers_Residential!K543+StdO_Customers_Small_Commercial!K543+StdO_Customers_Lighting!K543</f>
        <v>0</v>
      </c>
      <c r="L543" s="11">
        <f>StdO_Customers_Residential!L543+StdO_Customers_Small_Commercial!L543+StdO_Customers_Lighting!L543</f>
        <v>0</v>
      </c>
      <c r="M543" s="11">
        <f>StdO_Customers_Residential!M543+StdO_Customers_Small_Commercial!M543+StdO_Customers_Lighting!M543</f>
        <v>0</v>
      </c>
      <c r="N543" s="11">
        <f>StdO_Customers_Residential!N543+StdO_Customers_Small_Commercial!N543+StdO_Customers_Lighting!N543</f>
        <v>0</v>
      </c>
      <c r="O543" s="11">
        <f>StdO_Customers_Residential!O543+StdO_Customers_Small_Commercial!O543+StdO_Customers_Lighting!O543</f>
        <v>0</v>
      </c>
      <c r="P543" s="11">
        <f>StdO_Customers_Residential!P543+StdO_Customers_Small_Commercial!P543+StdO_Customers_Lighting!P543</f>
        <v>0</v>
      </c>
      <c r="Q543" s="11">
        <f>StdO_Customers_Residential!Q543+StdO_Customers_Small_Commercial!Q543+StdO_Customers_Lighting!Q543</f>
        <v>0</v>
      </c>
      <c r="R543" s="11">
        <f>StdO_Customers_Residential!R543+StdO_Customers_Small_Commercial!R543+StdO_Customers_Lighting!R543</f>
        <v>0</v>
      </c>
      <c r="S543" s="11">
        <f>StdO_Customers_Residential!S543+StdO_Customers_Small_Commercial!S543+StdO_Customers_Lighting!S543</f>
        <v>0</v>
      </c>
      <c r="T543" s="11">
        <f>StdO_Customers_Residential!T543+StdO_Customers_Small_Commercial!T543+StdO_Customers_Lighting!T543</f>
        <v>0</v>
      </c>
      <c r="U543" s="11">
        <f>StdO_Customers_Residential!U543+StdO_Customers_Small_Commercial!U543+StdO_Customers_Lighting!U543</f>
        <v>0</v>
      </c>
      <c r="V543" s="11">
        <f>StdO_Customers_Residential!V543+StdO_Customers_Small_Commercial!V543+StdO_Customers_Lighting!V543</f>
        <v>0</v>
      </c>
      <c r="W543" s="11">
        <f>StdO_Customers_Residential!W543+StdO_Customers_Small_Commercial!W543+StdO_Customers_Lighting!W543</f>
        <v>0</v>
      </c>
      <c r="X543" s="11">
        <f>StdO_Customers_Residential!X543+StdO_Customers_Small_Commercial!X543+StdO_Customers_Lighting!X543</f>
        <v>0</v>
      </c>
      <c r="Y543" s="11">
        <f>StdO_Customers_Residential!Y543+StdO_Customers_Small_Commercial!Y543+StdO_Customers_Lighting!Y543</f>
        <v>0</v>
      </c>
      <c r="Z543" s="11">
        <f>StdO_Customers_Residential!Z543+StdO_Customers_Small_Commercial!Z543+StdO_Customers_Lighting!Z543</f>
        <v>0</v>
      </c>
      <c r="AA543" s="2">
        <f>IFERROR(INDEX('Holiday Schedule'!$D$3:$D$24,MATCH(Total_StdO_Customers!A543,'Holiday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</row>
    <row r="544" spans="1:37">
      <c r="A544" s="4">
        <v>46193</v>
      </c>
      <c r="B544" s="11">
        <f>StdO_Customers_Residential!B544+StdO_Customers_Small_Commercial!B544+StdO_Customers_Lighting!B544</f>
        <v>0</v>
      </c>
      <c r="C544" s="11">
        <f>StdO_Customers_Residential!C544+StdO_Customers_Small_Commercial!C544+StdO_Customers_Lighting!C544</f>
        <v>0</v>
      </c>
      <c r="D544" s="11">
        <f>StdO_Customers_Residential!D544+StdO_Customers_Small_Commercial!D544+StdO_Customers_Lighting!D544</f>
        <v>0</v>
      </c>
      <c r="E544" s="11">
        <f>StdO_Customers_Residential!E544+StdO_Customers_Small_Commercial!E544+StdO_Customers_Lighting!E544</f>
        <v>0</v>
      </c>
      <c r="F544" s="11">
        <f>StdO_Customers_Residential!F544+StdO_Customers_Small_Commercial!F544+StdO_Customers_Lighting!F544</f>
        <v>0</v>
      </c>
      <c r="G544" s="11">
        <f>StdO_Customers_Residential!G544+StdO_Customers_Small_Commercial!G544+StdO_Customers_Lighting!G544</f>
        <v>0</v>
      </c>
      <c r="H544" s="11">
        <f>StdO_Customers_Residential!H544+StdO_Customers_Small_Commercial!H544+StdO_Customers_Lighting!H544</f>
        <v>0</v>
      </c>
      <c r="I544" s="11">
        <f>StdO_Customers_Residential!I544+StdO_Customers_Small_Commercial!I544+StdO_Customers_Lighting!I544</f>
        <v>0</v>
      </c>
      <c r="J544" s="11">
        <f>StdO_Customers_Residential!J544+StdO_Customers_Small_Commercial!J544+StdO_Customers_Lighting!J544</f>
        <v>0</v>
      </c>
      <c r="K544" s="11">
        <f>StdO_Customers_Residential!K544+StdO_Customers_Small_Commercial!K544+StdO_Customers_Lighting!K544</f>
        <v>0</v>
      </c>
      <c r="L544" s="11">
        <f>StdO_Customers_Residential!L544+StdO_Customers_Small_Commercial!L544+StdO_Customers_Lighting!L544</f>
        <v>0</v>
      </c>
      <c r="M544" s="11">
        <f>StdO_Customers_Residential!M544+StdO_Customers_Small_Commercial!M544+StdO_Customers_Lighting!M544</f>
        <v>0</v>
      </c>
      <c r="N544" s="11">
        <f>StdO_Customers_Residential!N544+StdO_Customers_Small_Commercial!N544+StdO_Customers_Lighting!N544</f>
        <v>0</v>
      </c>
      <c r="O544" s="11">
        <f>StdO_Customers_Residential!O544+StdO_Customers_Small_Commercial!O544+StdO_Customers_Lighting!O544</f>
        <v>0</v>
      </c>
      <c r="P544" s="11">
        <f>StdO_Customers_Residential!P544+StdO_Customers_Small_Commercial!P544+StdO_Customers_Lighting!P544</f>
        <v>0</v>
      </c>
      <c r="Q544" s="11">
        <f>StdO_Customers_Residential!Q544+StdO_Customers_Small_Commercial!Q544+StdO_Customers_Lighting!Q544</f>
        <v>0</v>
      </c>
      <c r="R544" s="11">
        <f>StdO_Customers_Residential!R544+StdO_Customers_Small_Commercial!R544+StdO_Customers_Lighting!R544</f>
        <v>0</v>
      </c>
      <c r="S544" s="11">
        <f>StdO_Customers_Residential!S544+StdO_Customers_Small_Commercial!S544+StdO_Customers_Lighting!S544</f>
        <v>0</v>
      </c>
      <c r="T544" s="11">
        <f>StdO_Customers_Residential!T544+StdO_Customers_Small_Commercial!T544+StdO_Customers_Lighting!T544</f>
        <v>0</v>
      </c>
      <c r="U544" s="11">
        <f>StdO_Customers_Residential!U544+StdO_Customers_Small_Commercial!U544+StdO_Customers_Lighting!U544</f>
        <v>0</v>
      </c>
      <c r="V544" s="11">
        <f>StdO_Customers_Residential!V544+StdO_Customers_Small_Commercial!V544+StdO_Customers_Lighting!V544</f>
        <v>0</v>
      </c>
      <c r="W544" s="11">
        <f>StdO_Customers_Residential!W544+StdO_Customers_Small_Commercial!W544+StdO_Customers_Lighting!W544</f>
        <v>0</v>
      </c>
      <c r="X544" s="11">
        <f>StdO_Customers_Residential!X544+StdO_Customers_Small_Commercial!X544+StdO_Customers_Lighting!X544</f>
        <v>0</v>
      </c>
      <c r="Y544" s="11">
        <f>StdO_Customers_Residential!Y544+StdO_Customers_Small_Commercial!Y544+StdO_Customers_Lighting!Y544</f>
        <v>0</v>
      </c>
      <c r="Z544" s="11">
        <f>StdO_Customers_Residential!Z544+StdO_Customers_Small_Commercial!Z544+StdO_Customers_Lighting!Z544</f>
        <v>0</v>
      </c>
      <c r="AA544" s="2">
        <f>IFERROR(INDEX('Holiday Schedule'!$D$3:$D$24,MATCH(Total_StdO_Customers!A544,'Holiday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</row>
    <row r="545" spans="1:37">
      <c r="A545" s="4">
        <v>46194</v>
      </c>
      <c r="B545" s="11">
        <f>StdO_Customers_Residential!B545+StdO_Customers_Small_Commercial!B545+StdO_Customers_Lighting!B545</f>
        <v>0</v>
      </c>
      <c r="C545" s="11">
        <f>StdO_Customers_Residential!C545+StdO_Customers_Small_Commercial!C545+StdO_Customers_Lighting!C545</f>
        <v>0</v>
      </c>
      <c r="D545" s="11">
        <f>StdO_Customers_Residential!D545+StdO_Customers_Small_Commercial!D545+StdO_Customers_Lighting!D545</f>
        <v>0</v>
      </c>
      <c r="E545" s="11">
        <f>StdO_Customers_Residential!E545+StdO_Customers_Small_Commercial!E545+StdO_Customers_Lighting!E545</f>
        <v>0</v>
      </c>
      <c r="F545" s="11">
        <f>StdO_Customers_Residential!F545+StdO_Customers_Small_Commercial!F545+StdO_Customers_Lighting!F545</f>
        <v>0</v>
      </c>
      <c r="G545" s="11">
        <f>StdO_Customers_Residential!G545+StdO_Customers_Small_Commercial!G545+StdO_Customers_Lighting!G545</f>
        <v>0</v>
      </c>
      <c r="H545" s="11">
        <f>StdO_Customers_Residential!H545+StdO_Customers_Small_Commercial!H545+StdO_Customers_Lighting!H545</f>
        <v>0</v>
      </c>
      <c r="I545" s="11">
        <f>StdO_Customers_Residential!I545+StdO_Customers_Small_Commercial!I545+StdO_Customers_Lighting!I545</f>
        <v>0</v>
      </c>
      <c r="J545" s="11">
        <f>StdO_Customers_Residential!J545+StdO_Customers_Small_Commercial!J545+StdO_Customers_Lighting!J545</f>
        <v>0</v>
      </c>
      <c r="K545" s="11">
        <f>StdO_Customers_Residential!K545+StdO_Customers_Small_Commercial!K545+StdO_Customers_Lighting!K545</f>
        <v>0</v>
      </c>
      <c r="L545" s="11">
        <f>StdO_Customers_Residential!L545+StdO_Customers_Small_Commercial!L545+StdO_Customers_Lighting!L545</f>
        <v>0</v>
      </c>
      <c r="M545" s="11">
        <f>StdO_Customers_Residential!M545+StdO_Customers_Small_Commercial!M545+StdO_Customers_Lighting!M545</f>
        <v>0</v>
      </c>
      <c r="N545" s="11">
        <f>StdO_Customers_Residential!N545+StdO_Customers_Small_Commercial!N545+StdO_Customers_Lighting!N545</f>
        <v>0</v>
      </c>
      <c r="O545" s="11">
        <f>StdO_Customers_Residential!O545+StdO_Customers_Small_Commercial!O545+StdO_Customers_Lighting!O545</f>
        <v>0</v>
      </c>
      <c r="P545" s="11">
        <f>StdO_Customers_Residential!P545+StdO_Customers_Small_Commercial!P545+StdO_Customers_Lighting!P545</f>
        <v>0</v>
      </c>
      <c r="Q545" s="11">
        <f>StdO_Customers_Residential!Q545+StdO_Customers_Small_Commercial!Q545+StdO_Customers_Lighting!Q545</f>
        <v>0</v>
      </c>
      <c r="R545" s="11">
        <f>StdO_Customers_Residential!R545+StdO_Customers_Small_Commercial!R545+StdO_Customers_Lighting!R545</f>
        <v>0</v>
      </c>
      <c r="S545" s="11">
        <f>StdO_Customers_Residential!S545+StdO_Customers_Small_Commercial!S545+StdO_Customers_Lighting!S545</f>
        <v>0</v>
      </c>
      <c r="T545" s="11">
        <f>StdO_Customers_Residential!T545+StdO_Customers_Small_Commercial!T545+StdO_Customers_Lighting!T545</f>
        <v>0</v>
      </c>
      <c r="U545" s="11">
        <f>StdO_Customers_Residential!U545+StdO_Customers_Small_Commercial!U545+StdO_Customers_Lighting!U545</f>
        <v>0</v>
      </c>
      <c r="V545" s="11">
        <f>StdO_Customers_Residential!V545+StdO_Customers_Small_Commercial!V545+StdO_Customers_Lighting!V545</f>
        <v>0</v>
      </c>
      <c r="W545" s="11">
        <f>StdO_Customers_Residential!W545+StdO_Customers_Small_Commercial!W545+StdO_Customers_Lighting!W545</f>
        <v>0</v>
      </c>
      <c r="X545" s="11">
        <f>StdO_Customers_Residential!X545+StdO_Customers_Small_Commercial!X545+StdO_Customers_Lighting!X545</f>
        <v>0</v>
      </c>
      <c r="Y545" s="11">
        <f>StdO_Customers_Residential!Y545+StdO_Customers_Small_Commercial!Y545+StdO_Customers_Lighting!Y545</f>
        <v>0</v>
      </c>
      <c r="Z545" s="11">
        <f>StdO_Customers_Residential!Z545+StdO_Customers_Small_Commercial!Z545+StdO_Customers_Lighting!Z545</f>
        <v>0</v>
      </c>
      <c r="AA545" s="2">
        <f>IFERROR(INDEX('Holiday Schedule'!$D$3:$D$24,MATCH(Total_StdO_Customers!A545,'Holiday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</row>
    <row r="546" spans="1:37">
      <c r="A546" s="4">
        <v>46195</v>
      </c>
      <c r="B546" s="11">
        <f>StdO_Customers_Residential!B546+StdO_Customers_Small_Commercial!B546+StdO_Customers_Lighting!B546</f>
        <v>0</v>
      </c>
      <c r="C546" s="11">
        <f>StdO_Customers_Residential!C546+StdO_Customers_Small_Commercial!C546+StdO_Customers_Lighting!C546</f>
        <v>0</v>
      </c>
      <c r="D546" s="11">
        <f>StdO_Customers_Residential!D546+StdO_Customers_Small_Commercial!D546+StdO_Customers_Lighting!D546</f>
        <v>0</v>
      </c>
      <c r="E546" s="11">
        <f>StdO_Customers_Residential!E546+StdO_Customers_Small_Commercial!E546+StdO_Customers_Lighting!E546</f>
        <v>0</v>
      </c>
      <c r="F546" s="11">
        <f>StdO_Customers_Residential!F546+StdO_Customers_Small_Commercial!F546+StdO_Customers_Lighting!F546</f>
        <v>0</v>
      </c>
      <c r="G546" s="11">
        <f>StdO_Customers_Residential!G546+StdO_Customers_Small_Commercial!G546+StdO_Customers_Lighting!G546</f>
        <v>0</v>
      </c>
      <c r="H546" s="11">
        <f>StdO_Customers_Residential!H546+StdO_Customers_Small_Commercial!H546+StdO_Customers_Lighting!H546</f>
        <v>0</v>
      </c>
      <c r="I546" s="11">
        <f>StdO_Customers_Residential!I546+StdO_Customers_Small_Commercial!I546+StdO_Customers_Lighting!I546</f>
        <v>0</v>
      </c>
      <c r="J546" s="11">
        <f>StdO_Customers_Residential!J546+StdO_Customers_Small_Commercial!J546+StdO_Customers_Lighting!J546</f>
        <v>0</v>
      </c>
      <c r="K546" s="11">
        <f>StdO_Customers_Residential!K546+StdO_Customers_Small_Commercial!K546+StdO_Customers_Lighting!K546</f>
        <v>0</v>
      </c>
      <c r="L546" s="11">
        <f>StdO_Customers_Residential!L546+StdO_Customers_Small_Commercial!L546+StdO_Customers_Lighting!L546</f>
        <v>0</v>
      </c>
      <c r="M546" s="11">
        <f>StdO_Customers_Residential!M546+StdO_Customers_Small_Commercial!M546+StdO_Customers_Lighting!M546</f>
        <v>0</v>
      </c>
      <c r="N546" s="11">
        <f>StdO_Customers_Residential!N546+StdO_Customers_Small_Commercial!N546+StdO_Customers_Lighting!N546</f>
        <v>0</v>
      </c>
      <c r="O546" s="11">
        <f>StdO_Customers_Residential!O546+StdO_Customers_Small_Commercial!O546+StdO_Customers_Lighting!O546</f>
        <v>0</v>
      </c>
      <c r="P546" s="11">
        <f>StdO_Customers_Residential!P546+StdO_Customers_Small_Commercial!P546+StdO_Customers_Lighting!P546</f>
        <v>0</v>
      </c>
      <c r="Q546" s="11">
        <f>StdO_Customers_Residential!Q546+StdO_Customers_Small_Commercial!Q546+StdO_Customers_Lighting!Q546</f>
        <v>0</v>
      </c>
      <c r="R546" s="11">
        <f>StdO_Customers_Residential!R546+StdO_Customers_Small_Commercial!R546+StdO_Customers_Lighting!R546</f>
        <v>0</v>
      </c>
      <c r="S546" s="11">
        <f>StdO_Customers_Residential!S546+StdO_Customers_Small_Commercial!S546+StdO_Customers_Lighting!S546</f>
        <v>0</v>
      </c>
      <c r="T546" s="11">
        <f>StdO_Customers_Residential!T546+StdO_Customers_Small_Commercial!T546+StdO_Customers_Lighting!T546</f>
        <v>0</v>
      </c>
      <c r="U546" s="11">
        <f>StdO_Customers_Residential!U546+StdO_Customers_Small_Commercial!U546+StdO_Customers_Lighting!U546</f>
        <v>0</v>
      </c>
      <c r="V546" s="11">
        <f>StdO_Customers_Residential!V546+StdO_Customers_Small_Commercial!V546+StdO_Customers_Lighting!V546</f>
        <v>0</v>
      </c>
      <c r="W546" s="11">
        <f>StdO_Customers_Residential!W546+StdO_Customers_Small_Commercial!W546+StdO_Customers_Lighting!W546</f>
        <v>0</v>
      </c>
      <c r="X546" s="11">
        <f>StdO_Customers_Residential!X546+StdO_Customers_Small_Commercial!X546+StdO_Customers_Lighting!X546</f>
        <v>0</v>
      </c>
      <c r="Y546" s="11">
        <f>StdO_Customers_Residential!Y546+StdO_Customers_Small_Commercial!Y546+StdO_Customers_Lighting!Y546</f>
        <v>0</v>
      </c>
      <c r="Z546" s="11">
        <f>StdO_Customers_Residential!Z546+StdO_Customers_Small_Commercial!Z546+StdO_Customers_Lighting!Z546</f>
        <v>0</v>
      </c>
      <c r="AA546" s="2">
        <f>IFERROR(INDEX('Holiday Schedule'!$D$3:$D$24,MATCH(Total_StdO_Customers!A546,'Holiday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</row>
    <row r="547" spans="1:37">
      <c r="A547" s="4">
        <v>46196</v>
      </c>
      <c r="B547" s="11">
        <f>StdO_Customers_Residential!B547+StdO_Customers_Small_Commercial!B547+StdO_Customers_Lighting!B547</f>
        <v>0</v>
      </c>
      <c r="C547" s="11">
        <f>StdO_Customers_Residential!C547+StdO_Customers_Small_Commercial!C547+StdO_Customers_Lighting!C547</f>
        <v>0</v>
      </c>
      <c r="D547" s="11">
        <f>StdO_Customers_Residential!D547+StdO_Customers_Small_Commercial!D547+StdO_Customers_Lighting!D547</f>
        <v>0</v>
      </c>
      <c r="E547" s="11">
        <f>StdO_Customers_Residential!E547+StdO_Customers_Small_Commercial!E547+StdO_Customers_Lighting!E547</f>
        <v>0</v>
      </c>
      <c r="F547" s="11">
        <f>StdO_Customers_Residential!F547+StdO_Customers_Small_Commercial!F547+StdO_Customers_Lighting!F547</f>
        <v>0</v>
      </c>
      <c r="G547" s="11">
        <f>StdO_Customers_Residential!G547+StdO_Customers_Small_Commercial!G547+StdO_Customers_Lighting!G547</f>
        <v>0</v>
      </c>
      <c r="H547" s="11">
        <f>StdO_Customers_Residential!H547+StdO_Customers_Small_Commercial!H547+StdO_Customers_Lighting!H547</f>
        <v>0</v>
      </c>
      <c r="I547" s="11">
        <f>StdO_Customers_Residential!I547+StdO_Customers_Small_Commercial!I547+StdO_Customers_Lighting!I547</f>
        <v>0</v>
      </c>
      <c r="J547" s="11">
        <f>StdO_Customers_Residential!J547+StdO_Customers_Small_Commercial!J547+StdO_Customers_Lighting!J547</f>
        <v>0</v>
      </c>
      <c r="K547" s="11">
        <f>StdO_Customers_Residential!K547+StdO_Customers_Small_Commercial!K547+StdO_Customers_Lighting!K547</f>
        <v>0</v>
      </c>
      <c r="L547" s="11">
        <f>StdO_Customers_Residential!L547+StdO_Customers_Small_Commercial!L547+StdO_Customers_Lighting!L547</f>
        <v>0</v>
      </c>
      <c r="M547" s="11">
        <f>StdO_Customers_Residential!M547+StdO_Customers_Small_Commercial!M547+StdO_Customers_Lighting!M547</f>
        <v>0</v>
      </c>
      <c r="N547" s="11">
        <f>StdO_Customers_Residential!N547+StdO_Customers_Small_Commercial!N547+StdO_Customers_Lighting!N547</f>
        <v>0</v>
      </c>
      <c r="O547" s="11">
        <f>StdO_Customers_Residential!O547+StdO_Customers_Small_Commercial!O547+StdO_Customers_Lighting!O547</f>
        <v>0</v>
      </c>
      <c r="P547" s="11">
        <f>StdO_Customers_Residential!P547+StdO_Customers_Small_Commercial!P547+StdO_Customers_Lighting!P547</f>
        <v>0</v>
      </c>
      <c r="Q547" s="11">
        <f>StdO_Customers_Residential!Q547+StdO_Customers_Small_Commercial!Q547+StdO_Customers_Lighting!Q547</f>
        <v>0</v>
      </c>
      <c r="R547" s="11">
        <f>StdO_Customers_Residential!R547+StdO_Customers_Small_Commercial!R547+StdO_Customers_Lighting!R547</f>
        <v>0</v>
      </c>
      <c r="S547" s="11">
        <f>StdO_Customers_Residential!S547+StdO_Customers_Small_Commercial!S547+StdO_Customers_Lighting!S547</f>
        <v>0</v>
      </c>
      <c r="T547" s="11">
        <f>StdO_Customers_Residential!T547+StdO_Customers_Small_Commercial!T547+StdO_Customers_Lighting!T547</f>
        <v>0</v>
      </c>
      <c r="U547" s="11">
        <f>StdO_Customers_Residential!U547+StdO_Customers_Small_Commercial!U547+StdO_Customers_Lighting!U547</f>
        <v>0</v>
      </c>
      <c r="V547" s="11">
        <f>StdO_Customers_Residential!V547+StdO_Customers_Small_Commercial!V547+StdO_Customers_Lighting!V547</f>
        <v>0</v>
      </c>
      <c r="W547" s="11">
        <f>StdO_Customers_Residential!W547+StdO_Customers_Small_Commercial!W547+StdO_Customers_Lighting!W547</f>
        <v>0</v>
      </c>
      <c r="X547" s="11">
        <f>StdO_Customers_Residential!X547+StdO_Customers_Small_Commercial!X547+StdO_Customers_Lighting!X547</f>
        <v>0</v>
      </c>
      <c r="Y547" s="11">
        <f>StdO_Customers_Residential!Y547+StdO_Customers_Small_Commercial!Y547+StdO_Customers_Lighting!Y547</f>
        <v>0</v>
      </c>
      <c r="Z547" s="11">
        <f>StdO_Customers_Residential!Z547+StdO_Customers_Small_Commercial!Z547+StdO_Customers_Lighting!Z547</f>
        <v>0</v>
      </c>
      <c r="AA547" s="2">
        <f>IFERROR(INDEX('Holiday Schedule'!$D$3:$D$24,MATCH(Total_StdO_Customers!A547,'Holiday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</row>
    <row r="548" spans="1:37">
      <c r="A548" s="4">
        <v>46197</v>
      </c>
      <c r="B548" s="11">
        <f>StdO_Customers_Residential!B548+StdO_Customers_Small_Commercial!B548+StdO_Customers_Lighting!B548</f>
        <v>0</v>
      </c>
      <c r="C548" s="11">
        <f>StdO_Customers_Residential!C548+StdO_Customers_Small_Commercial!C548+StdO_Customers_Lighting!C548</f>
        <v>0</v>
      </c>
      <c r="D548" s="11">
        <f>StdO_Customers_Residential!D548+StdO_Customers_Small_Commercial!D548+StdO_Customers_Lighting!D548</f>
        <v>0</v>
      </c>
      <c r="E548" s="11">
        <f>StdO_Customers_Residential!E548+StdO_Customers_Small_Commercial!E548+StdO_Customers_Lighting!E548</f>
        <v>0</v>
      </c>
      <c r="F548" s="11">
        <f>StdO_Customers_Residential!F548+StdO_Customers_Small_Commercial!F548+StdO_Customers_Lighting!F548</f>
        <v>0</v>
      </c>
      <c r="G548" s="11">
        <f>StdO_Customers_Residential!G548+StdO_Customers_Small_Commercial!G548+StdO_Customers_Lighting!G548</f>
        <v>0</v>
      </c>
      <c r="H548" s="11">
        <f>StdO_Customers_Residential!H548+StdO_Customers_Small_Commercial!H548+StdO_Customers_Lighting!H548</f>
        <v>0</v>
      </c>
      <c r="I548" s="11">
        <f>StdO_Customers_Residential!I548+StdO_Customers_Small_Commercial!I548+StdO_Customers_Lighting!I548</f>
        <v>0</v>
      </c>
      <c r="J548" s="11">
        <f>StdO_Customers_Residential!J548+StdO_Customers_Small_Commercial!J548+StdO_Customers_Lighting!J548</f>
        <v>0</v>
      </c>
      <c r="K548" s="11">
        <f>StdO_Customers_Residential!K548+StdO_Customers_Small_Commercial!K548+StdO_Customers_Lighting!K548</f>
        <v>0</v>
      </c>
      <c r="L548" s="11">
        <f>StdO_Customers_Residential!L548+StdO_Customers_Small_Commercial!L548+StdO_Customers_Lighting!L548</f>
        <v>0</v>
      </c>
      <c r="M548" s="11">
        <f>StdO_Customers_Residential!M548+StdO_Customers_Small_Commercial!M548+StdO_Customers_Lighting!M548</f>
        <v>0</v>
      </c>
      <c r="N548" s="11">
        <f>StdO_Customers_Residential!N548+StdO_Customers_Small_Commercial!N548+StdO_Customers_Lighting!N548</f>
        <v>0</v>
      </c>
      <c r="O548" s="11">
        <f>StdO_Customers_Residential!O548+StdO_Customers_Small_Commercial!O548+StdO_Customers_Lighting!O548</f>
        <v>0</v>
      </c>
      <c r="P548" s="11">
        <f>StdO_Customers_Residential!P548+StdO_Customers_Small_Commercial!P548+StdO_Customers_Lighting!P548</f>
        <v>0</v>
      </c>
      <c r="Q548" s="11">
        <f>StdO_Customers_Residential!Q548+StdO_Customers_Small_Commercial!Q548+StdO_Customers_Lighting!Q548</f>
        <v>0</v>
      </c>
      <c r="R548" s="11">
        <f>StdO_Customers_Residential!R548+StdO_Customers_Small_Commercial!R548+StdO_Customers_Lighting!R548</f>
        <v>0</v>
      </c>
      <c r="S548" s="11">
        <f>StdO_Customers_Residential!S548+StdO_Customers_Small_Commercial!S548+StdO_Customers_Lighting!S548</f>
        <v>0</v>
      </c>
      <c r="T548" s="11">
        <f>StdO_Customers_Residential!T548+StdO_Customers_Small_Commercial!T548+StdO_Customers_Lighting!T548</f>
        <v>0</v>
      </c>
      <c r="U548" s="11">
        <f>StdO_Customers_Residential!U548+StdO_Customers_Small_Commercial!U548+StdO_Customers_Lighting!U548</f>
        <v>0</v>
      </c>
      <c r="V548" s="11">
        <f>StdO_Customers_Residential!V548+StdO_Customers_Small_Commercial!V548+StdO_Customers_Lighting!V548</f>
        <v>0</v>
      </c>
      <c r="W548" s="11">
        <f>StdO_Customers_Residential!W548+StdO_Customers_Small_Commercial!W548+StdO_Customers_Lighting!W548</f>
        <v>0</v>
      </c>
      <c r="X548" s="11">
        <f>StdO_Customers_Residential!X548+StdO_Customers_Small_Commercial!X548+StdO_Customers_Lighting!X548</f>
        <v>0</v>
      </c>
      <c r="Y548" s="11">
        <f>StdO_Customers_Residential!Y548+StdO_Customers_Small_Commercial!Y548+StdO_Customers_Lighting!Y548</f>
        <v>0</v>
      </c>
      <c r="Z548" s="11">
        <f>StdO_Customers_Residential!Z548+StdO_Customers_Small_Commercial!Z548+StdO_Customers_Lighting!Z548</f>
        <v>0</v>
      </c>
      <c r="AA548" s="2">
        <f>IFERROR(INDEX('Holiday Schedule'!$D$3:$D$24,MATCH(Total_StdO_Customers!A548,'Holiday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</row>
    <row r="549" spans="1:37">
      <c r="A549" s="4">
        <v>46198</v>
      </c>
      <c r="B549" s="11">
        <f>StdO_Customers_Residential!B549+StdO_Customers_Small_Commercial!B549+StdO_Customers_Lighting!B549</f>
        <v>0</v>
      </c>
      <c r="C549" s="11">
        <f>StdO_Customers_Residential!C549+StdO_Customers_Small_Commercial!C549+StdO_Customers_Lighting!C549</f>
        <v>0</v>
      </c>
      <c r="D549" s="11">
        <f>StdO_Customers_Residential!D549+StdO_Customers_Small_Commercial!D549+StdO_Customers_Lighting!D549</f>
        <v>0</v>
      </c>
      <c r="E549" s="11">
        <f>StdO_Customers_Residential!E549+StdO_Customers_Small_Commercial!E549+StdO_Customers_Lighting!E549</f>
        <v>0</v>
      </c>
      <c r="F549" s="11">
        <f>StdO_Customers_Residential!F549+StdO_Customers_Small_Commercial!F549+StdO_Customers_Lighting!F549</f>
        <v>0</v>
      </c>
      <c r="G549" s="11">
        <f>StdO_Customers_Residential!G549+StdO_Customers_Small_Commercial!G549+StdO_Customers_Lighting!G549</f>
        <v>0</v>
      </c>
      <c r="H549" s="11">
        <f>StdO_Customers_Residential!H549+StdO_Customers_Small_Commercial!H549+StdO_Customers_Lighting!H549</f>
        <v>0</v>
      </c>
      <c r="I549" s="11">
        <f>StdO_Customers_Residential!I549+StdO_Customers_Small_Commercial!I549+StdO_Customers_Lighting!I549</f>
        <v>0</v>
      </c>
      <c r="J549" s="11">
        <f>StdO_Customers_Residential!J549+StdO_Customers_Small_Commercial!J549+StdO_Customers_Lighting!J549</f>
        <v>0</v>
      </c>
      <c r="K549" s="11">
        <f>StdO_Customers_Residential!K549+StdO_Customers_Small_Commercial!K549+StdO_Customers_Lighting!K549</f>
        <v>0</v>
      </c>
      <c r="L549" s="11">
        <f>StdO_Customers_Residential!L549+StdO_Customers_Small_Commercial!L549+StdO_Customers_Lighting!L549</f>
        <v>0</v>
      </c>
      <c r="M549" s="11">
        <f>StdO_Customers_Residential!M549+StdO_Customers_Small_Commercial!M549+StdO_Customers_Lighting!M549</f>
        <v>0</v>
      </c>
      <c r="N549" s="11">
        <f>StdO_Customers_Residential!N549+StdO_Customers_Small_Commercial!N549+StdO_Customers_Lighting!N549</f>
        <v>0</v>
      </c>
      <c r="O549" s="11">
        <f>StdO_Customers_Residential!O549+StdO_Customers_Small_Commercial!O549+StdO_Customers_Lighting!O549</f>
        <v>0</v>
      </c>
      <c r="P549" s="11">
        <f>StdO_Customers_Residential!P549+StdO_Customers_Small_Commercial!P549+StdO_Customers_Lighting!P549</f>
        <v>0</v>
      </c>
      <c r="Q549" s="11">
        <f>StdO_Customers_Residential!Q549+StdO_Customers_Small_Commercial!Q549+StdO_Customers_Lighting!Q549</f>
        <v>0</v>
      </c>
      <c r="R549" s="11">
        <f>StdO_Customers_Residential!R549+StdO_Customers_Small_Commercial!R549+StdO_Customers_Lighting!R549</f>
        <v>0</v>
      </c>
      <c r="S549" s="11">
        <f>StdO_Customers_Residential!S549+StdO_Customers_Small_Commercial!S549+StdO_Customers_Lighting!S549</f>
        <v>0</v>
      </c>
      <c r="T549" s="11">
        <f>StdO_Customers_Residential!T549+StdO_Customers_Small_Commercial!T549+StdO_Customers_Lighting!T549</f>
        <v>0</v>
      </c>
      <c r="U549" s="11">
        <f>StdO_Customers_Residential!U549+StdO_Customers_Small_Commercial!U549+StdO_Customers_Lighting!U549</f>
        <v>0</v>
      </c>
      <c r="V549" s="11">
        <f>StdO_Customers_Residential!V549+StdO_Customers_Small_Commercial!V549+StdO_Customers_Lighting!V549</f>
        <v>0</v>
      </c>
      <c r="W549" s="11">
        <f>StdO_Customers_Residential!W549+StdO_Customers_Small_Commercial!W549+StdO_Customers_Lighting!W549</f>
        <v>0</v>
      </c>
      <c r="X549" s="11">
        <f>StdO_Customers_Residential!X549+StdO_Customers_Small_Commercial!X549+StdO_Customers_Lighting!X549</f>
        <v>0</v>
      </c>
      <c r="Y549" s="11">
        <f>StdO_Customers_Residential!Y549+StdO_Customers_Small_Commercial!Y549+StdO_Customers_Lighting!Y549</f>
        <v>0</v>
      </c>
      <c r="Z549" s="11">
        <f>StdO_Customers_Residential!Z549+StdO_Customers_Small_Commercial!Z549+StdO_Customers_Lighting!Z549</f>
        <v>0</v>
      </c>
      <c r="AA549" s="2">
        <f>IFERROR(INDEX('Holiday Schedule'!$D$3:$D$24,MATCH(Total_StdO_Customers!A549,'Holiday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</row>
    <row r="550" spans="1:37">
      <c r="A550" s="4">
        <v>46199</v>
      </c>
      <c r="B550" s="11">
        <f>StdO_Customers_Residential!B550+StdO_Customers_Small_Commercial!B550+StdO_Customers_Lighting!B550</f>
        <v>0</v>
      </c>
      <c r="C550" s="11">
        <f>StdO_Customers_Residential!C550+StdO_Customers_Small_Commercial!C550+StdO_Customers_Lighting!C550</f>
        <v>0</v>
      </c>
      <c r="D550" s="11">
        <f>StdO_Customers_Residential!D550+StdO_Customers_Small_Commercial!D550+StdO_Customers_Lighting!D550</f>
        <v>0</v>
      </c>
      <c r="E550" s="11">
        <f>StdO_Customers_Residential!E550+StdO_Customers_Small_Commercial!E550+StdO_Customers_Lighting!E550</f>
        <v>0</v>
      </c>
      <c r="F550" s="11">
        <f>StdO_Customers_Residential!F550+StdO_Customers_Small_Commercial!F550+StdO_Customers_Lighting!F550</f>
        <v>0</v>
      </c>
      <c r="G550" s="11">
        <f>StdO_Customers_Residential!G550+StdO_Customers_Small_Commercial!G550+StdO_Customers_Lighting!G550</f>
        <v>0</v>
      </c>
      <c r="H550" s="11">
        <f>StdO_Customers_Residential!H550+StdO_Customers_Small_Commercial!H550+StdO_Customers_Lighting!H550</f>
        <v>0</v>
      </c>
      <c r="I550" s="11">
        <f>StdO_Customers_Residential!I550+StdO_Customers_Small_Commercial!I550+StdO_Customers_Lighting!I550</f>
        <v>0</v>
      </c>
      <c r="J550" s="11">
        <f>StdO_Customers_Residential!J550+StdO_Customers_Small_Commercial!J550+StdO_Customers_Lighting!J550</f>
        <v>0</v>
      </c>
      <c r="K550" s="11">
        <f>StdO_Customers_Residential!K550+StdO_Customers_Small_Commercial!K550+StdO_Customers_Lighting!K550</f>
        <v>0</v>
      </c>
      <c r="L550" s="11">
        <f>StdO_Customers_Residential!L550+StdO_Customers_Small_Commercial!L550+StdO_Customers_Lighting!L550</f>
        <v>0</v>
      </c>
      <c r="M550" s="11">
        <f>StdO_Customers_Residential!M550+StdO_Customers_Small_Commercial!M550+StdO_Customers_Lighting!M550</f>
        <v>0</v>
      </c>
      <c r="N550" s="11">
        <f>StdO_Customers_Residential!N550+StdO_Customers_Small_Commercial!N550+StdO_Customers_Lighting!N550</f>
        <v>0</v>
      </c>
      <c r="O550" s="11">
        <f>StdO_Customers_Residential!O550+StdO_Customers_Small_Commercial!O550+StdO_Customers_Lighting!O550</f>
        <v>0</v>
      </c>
      <c r="P550" s="11">
        <f>StdO_Customers_Residential!P550+StdO_Customers_Small_Commercial!P550+StdO_Customers_Lighting!P550</f>
        <v>0</v>
      </c>
      <c r="Q550" s="11">
        <f>StdO_Customers_Residential!Q550+StdO_Customers_Small_Commercial!Q550+StdO_Customers_Lighting!Q550</f>
        <v>0</v>
      </c>
      <c r="R550" s="11">
        <f>StdO_Customers_Residential!R550+StdO_Customers_Small_Commercial!R550+StdO_Customers_Lighting!R550</f>
        <v>0</v>
      </c>
      <c r="S550" s="11">
        <f>StdO_Customers_Residential!S550+StdO_Customers_Small_Commercial!S550+StdO_Customers_Lighting!S550</f>
        <v>0</v>
      </c>
      <c r="T550" s="11">
        <f>StdO_Customers_Residential!T550+StdO_Customers_Small_Commercial!T550+StdO_Customers_Lighting!T550</f>
        <v>0</v>
      </c>
      <c r="U550" s="11">
        <f>StdO_Customers_Residential!U550+StdO_Customers_Small_Commercial!U550+StdO_Customers_Lighting!U550</f>
        <v>0</v>
      </c>
      <c r="V550" s="11">
        <f>StdO_Customers_Residential!V550+StdO_Customers_Small_Commercial!V550+StdO_Customers_Lighting!V550</f>
        <v>0</v>
      </c>
      <c r="W550" s="11">
        <f>StdO_Customers_Residential!W550+StdO_Customers_Small_Commercial!W550+StdO_Customers_Lighting!W550</f>
        <v>0</v>
      </c>
      <c r="X550" s="11">
        <f>StdO_Customers_Residential!X550+StdO_Customers_Small_Commercial!X550+StdO_Customers_Lighting!X550</f>
        <v>0</v>
      </c>
      <c r="Y550" s="11">
        <f>StdO_Customers_Residential!Y550+StdO_Customers_Small_Commercial!Y550+StdO_Customers_Lighting!Y550</f>
        <v>0</v>
      </c>
      <c r="Z550" s="11">
        <f>StdO_Customers_Residential!Z550+StdO_Customers_Small_Commercial!Z550+StdO_Customers_Lighting!Z550</f>
        <v>0</v>
      </c>
      <c r="AA550" s="2">
        <f>IFERROR(INDEX('Holiday Schedule'!$D$3:$D$24,MATCH(Total_StdO_Customers!A550,'Holiday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</row>
    <row r="551" spans="1:37">
      <c r="A551" s="4">
        <v>46200</v>
      </c>
      <c r="B551" s="11">
        <f>StdO_Customers_Residential!B551+StdO_Customers_Small_Commercial!B551+StdO_Customers_Lighting!B551</f>
        <v>0</v>
      </c>
      <c r="C551" s="11">
        <f>StdO_Customers_Residential!C551+StdO_Customers_Small_Commercial!C551+StdO_Customers_Lighting!C551</f>
        <v>0</v>
      </c>
      <c r="D551" s="11">
        <f>StdO_Customers_Residential!D551+StdO_Customers_Small_Commercial!D551+StdO_Customers_Lighting!D551</f>
        <v>0</v>
      </c>
      <c r="E551" s="11">
        <f>StdO_Customers_Residential!E551+StdO_Customers_Small_Commercial!E551+StdO_Customers_Lighting!E551</f>
        <v>0</v>
      </c>
      <c r="F551" s="11">
        <f>StdO_Customers_Residential!F551+StdO_Customers_Small_Commercial!F551+StdO_Customers_Lighting!F551</f>
        <v>0</v>
      </c>
      <c r="G551" s="11">
        <f>StdO_Customers_Residential!G551+StdO_Customers_Small_Commercial!G551+StdO_Customers_Lighting!G551</f>
        <v>0</v>
      </c>
      <c r="H551" s="11">
        <f>StdO_Customers_Residential!H551+StdO_Customers_Small_Commercial!H551+StdO_Customers_Lighting!H551</f>
        <v>0</v>
      </c>
      <c r="I551" s="11">
        <f>StdO_Customers_Residential!I551+StdO_Customers_Small_Commercial!I551+StdO_Customers_Lighting!I551</f>
        <v>0</v>
      </c>
      <c r="J551" s="11">
        <f>StdO_Customers_Residential!J551+StdO_Customers_Small_Commercial!J551+StdO_Customers_Lighting!J551</f>
        <v>0</v>
      </c>
      <c r="K551" s="11">
        <f>StdO_Customers_Residential!K551+StdO_Customers_Small_Commercial!K551+StdO_Customers_Lighting!K551</f>
        <v>0</v>
      </c>
      <c r="L551" s="11">
        <f>StdO_Customers_Residential!L551+StdO_Customers_Small_Commercial!L551+StdO_Customers_Lighting!L551</f>
        <v>0</v>
      </c>
      <c r="M551" s="11">
        <f>StdO_Customers_Residential!M551+StdO_Customers_Small_Commercial!M551+StdO_Customers_Lighting!M551</f>
        <v>0</v>
      </c>
      <c r="N551" s="11">
        <f>StdO_Customers_Residential!N551+StdO_Customers_Small_Commercial!N551+StdO_Customers_Lighting!N551</f>
        <v>0</v>
      </c>
      <c r="O551" s="11">
        <f>StdO_Customers_Residential!O551+StdO_Customers_Small_Commercial!O551+StdO_Customers_Lighting!O551</f>
        <v>0</v>
      </c>
      <c r="P551" s="11">
        <f>StdO_Customers_Residential!P551+StdO_Customers_Small_Commercial!P551+StdO_Customers_Lighting!P551</f>
        <v>0</v>
      </c>
      <c r="Q551" s="11">
        <f>StdO_Customers_Residential!Q551+StdO_Customers_Small_Commercial!Q551+StdO_Customers_Lighting!Q551</f>
        <v>0</v>
      </c>
      <c r="R551" s="11">
        <f>StdO_Customers_Residential!R551+StdO_Customers_Small_Commercial!R551+StdO_Customers_Lighting!R551</f>
        <v>0</v>
      </c>
      <c r="S551" s="11">
        <f>StdO_Customers_Residential!S551+StdO_Customers_Small_Commercial!S551+StdO_Customers_Lighting!S551</f>
        <v>0</v>
      </c>
      <c r="T551" s="11">
        <f>StdO_Customers_Residential!T551+StdO_Customers_Small_Commercial!T551+StdO_Customers_Lighting!T551</f>
        <v>0</v>
      </c>
      <c r="U551" s="11">
        <f>StdO_Customers_Residential!U551+StdO_Customers_Small_Commercial!U551+StdO_Customers_Lighting!U551</f>
        <v>0</v>
      </c>
      <c r="V551" s="11">
        <f>StdO_Customers_Residential!V551+StdO_Customers_Small_Commercial!V551+StdO_Customers_Lighting!V551</f>
        <v>0</v>
      </c>
      <c r="W551" s="11">
        <f>StdO_Customers_Residential!W551+StdO_Customers_Small_Commercial!W551+StdO_Customers_Lighting!W551</f>
        <v>0</v>
      </c>
      <c r="X551" s="11">
        <f>StdO_Customers_Residential!X551+StdO_Customers_Small_Commercial!X551+StdO_Customers_Lighting!X551</f>
        <v>0</v>
      </c>
      <c r="Y551" s="11">
        <f>StdO_Customers_Residential!Y551+StdO_Customers_Small_Commercial!Y551+StdO_Customers_Lighting!Y551</f>
        <v>0</v>
      </c>
      <c r="Z551" s="11">
        <f>StdO_Customers_Residential!Z551+StdO_Customers_Small_Commercial!Z551+StdO_Customers_Lighting!Z551</f>
        <v>0</v>
      </c>
      <c r="AA551" s="2">
        <f>IFERROR(INDEX('Holiday Schedule'!$D$3:$D$24,MATCH(Total_StdO_Customers!A551,'Holiday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</row>
    <row r="552" spans="1:37">
      <c r="A552" s="4">
        <v>46201</v>
      </c>
      <c r="B552" s="11">
        <f>StdO_Customers_Residential!B552+StdO_Customers_Small_Commercial!B552+StdO_Customers_Lighting!B552</f>
        <v>0</v>
      </c>
      <c r="C552" s="11">
        <f>StdO_Customers_Residential!C552+StdO_Customers_Small_Commercial!C552+StdO_Customers_Lighting!C552</f>
        <v>0</v>
      </c>
      <c r="D552" s="11">
        <f>StdO_Customers_Residential!D552+StdO_Customers_Small_Commercial!D552+StdO_Customers_Lighting!D552</f>
        <v>0</v>
      </c>
      <c r="E552" s="11">
        <f>StdO_Customers_Residential!E552+StdO_Customers_Small_Commercial!E552+StdO_Customers_Lighting!E552</f>
        <v>0</v>
      </c>
      <c r="F552" s="11">
        <f>StdO_Customers_Residential!F552+StdO_Customers_Small_Commercial!F552+StdO_Customers_Lighting!F552</f>
        <v>0</v>
      </c>
      <c r="G552" s="11">
        <f>StdO_Customers_Residential!G552+StdO_Customers_Small_Commercial!G552+StdO_Customers_Lighting!G552</f>
        <v>0</v>
      </c>
      <c r="H552" s="11">
        <f>StdO_Customers_Residential!H552+StdO_Customers_Small_Commercial!H552+StdO_Customers_Lighting!H552</f>
        <v>0</v>
      </c>
      <c r="I552" s="11">
        <f>StdO_Customers_Residential!I552+StdO_Customers_Small_Commercial!I552+StdO_Customers_Lighting!I552</f>
        <v>0</v>
      </c>
      <c r="J552" s="11">
        <f>StdO_Customers_Residential!J552+StdO_Customers_Small_Commercial!J552+StdO_Customers_Lighting!J552</f>
        <v>0</v>
      </c>
      <c r="K552" s="11">
        <f>StdO_Customers_Residential!K552+StdO_Customers_Small_Commercial!K552+StdO_Customers_Lighting!K552</f>
        <v>0</v>
      </c>
      <c r="L552" s="11">
        <f>StdO_Customers_Residential!L552+StdO_Customers_Small_Commercial!L552+StdO_Customers_Lighting!L552</f>
        <v>0</v>
      </c>
      <c r="M552" s="11">
        <f>StdO_Customers_Residential!M552+StdO_Customers_Small_Commercial!M552+StdO_Customers_Lighting!M552</f>
        <v>0</v>
      </c>
      <c r="N552" s="11">
        <f>StdO_Customers_Residential!N552+StdO_Customers_Small_Commercial!N552+StdO_Customers_Lighting!N552</f>
        <v>0</v>
      </c>
      <c r="O552" s="11">
        <f>StdO_Customers_Residential!O552+StdO_Customers_Small_Commercial!O552+StdO_Customers_Lighting!O552</f>
        <v>0</v>
      </c>
      <c r="P552" s="11">
        <f>StdO_Customers_Residential!P552+StdO_Customers_Small_Commercial!P552+StdO_Customers_Lighting!P552</f>
        <v>0</v>
      </c>
      <c r="Q552" s="11">
        <f>StdO_Customers_Residential!Q552+StdO_Customers_Small_Commercial!Q552+StdO_Customers_Lighting!Q552</f>
        <v>0</v>
      </c>
      <c r="R552" s="11">
        <f>StdO_Customers_Residential!R552+StdO_Customers_Small_Commercial!R552+StdO_Customers_Lighting!R552</f>
        <v>0</v>
      </c>
      <c r="S552" s="11">
        <f>StdO_Customers_Residential!S552+StdO_Customers_Small_Commercial!S552+StdO_Customers_Lighting!S552</f>
        <v>0</v>
      </c>
      <c r="T552" s="11">
        <f>StdO_Customers_Residential!T552+StdO_Customers_Small_Commercial!T552+StdO_Customers_Lighting!T552</f>
        <v>0</v>
      </c>
      <c r="U552" s="11">
        <f>StdO_Customers_Residential!U552+StdO_Customers_Small_Commercial!U552+StdO_Customers_Lighting!U552</f>
        <v>0</v>
      </c>
      <c r="V552" s="11">
        <f>StdO_Customers_Residential!V552+StdO_Customers_Small_Commercial!V552+StdO_Customers_Lighting!V552</f>
        <v>0</v>
      </c>
      <c r="W552" s="11">
        <f>StdO_Customers_Residential!W552+StdO_Customers_Small_Commercial!W552+StdO_Customers_Lighting!W552</f>
        <v>0</v>
      </c>
      <c r="X552" s="11">
        <f>StdO_Customers_Residential!X552+StdO_Customers_Small_Commercial!X552+StdO_Customers_Lighting!X552</f>
        <v>0</v>
      </c>
      <c r="Y552" s="11">
        <f>StdO_Customers_Residential!Y552+StdO_Customers_Small_Commercial!Y552+StdO_Customers_Lighting!Y552</f>
        <v>0</v>
      </c>
      <c r="Z552" s="11">
        <f>StdO_Customers_Residential!Z552+StdO_Customers_Small_Commercial!Z552+StdO_Customers_Lighting!Z552</f>
        <v>0</v>
      </c>
      <c r="AA552" s="2">
        <f>IFERROR(INDEX('Holiday Schedule'!$D$3:$D$24,MATCH(Total_StdO_Customers!A552,'Holiday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</row>
    <row r="553" spans="1:37">
      <c r="A553" s="4">
        <v>46202</v>
      </c>
      <c r="B553" s="11">
        <f>StdO_Customers_Residential!B553+StdO_Customers_Small_Commercial!B553+StdO_Customers_Lighting!B553</f>
        <v>0</v>
      </c>
      <c r="C553" s="11">
        <f>StdO_Customers_Residential!C553+StdO_Customers_Small_Commercial!C553+StdO_Customers_Lighting!C553</f>
        <v>0</v>
      </c>
      <c r="D553" s="11">
        <f>StdO_Customers_Residential!D553+StdO_Customers_Small_Commercial!D553+StdO_Customers_Lighting!D553</f>
        <v>0</v>
      </c>
      <c r="E553" s="11">
        <f>StdO_Customers_Residential!E553+StdO_Customers_Small_Commercial!E553+StdO_Customers_Lighting!E553</f>
        <v>0</v>
      </c>
      <c r="F553" s="11">
        <f>StdO_Customers_Residential!F553+StdO_Customers_Small_Commercial!F553+StdO_Customers_Lighting!F553</f>
        <v>0</v>
      </c>
      <c r="G553" s="11">
        <f>StdO_Customers_Residential!G553+StdO_Customers_Small_Commercial!G553+StdO_Customers_Lighting!G553</f>
        <v>0</v>
      </c>
      <c r="H553" s="11">
        <f>StdO_Customers_Residential!H553+StdO_Customers_Small_Commercial!H553+StdO_Customers_Lighting!H553</f>
        <v>0</v>
      </c>
      <c r="I553" s="11">
        <f>StdO_Customers_Residential!I553+StdO_Customers_Small_Commercial!I553+StdO_Customers_Lighting!I553</f>
        <v>0</v>
      </c>
      <c r="J553" s="11">
        <f>StdO_Customers_Residential!J553+StdO_Customers_Small_Commercial!J553+StdO_Customers_Lighting!J553</f>
        <v>0</v>
      </c>
      <c r="K553" s="11">
        <f>StdO_Customers_Residential!K553+StdO_Customers_Small_Commercial!K553+StdO_Customers_Lighting!K553</f>
        <v>0</v>
      </c>
      <c r="L553" s="11">
        <f>StdO_Customers_Residential!L553+StdO_Customers_Small_Commercial!L553+StdO_Customers_Lighting!L553</f>
        <v>0</v>
      </c>
      <c r="M553" s="11">
        <f>StdO_Customers_Residential!M553+StdO_Customers_Small_Commercial!M553+StdO_Customers_Lighting!M553</f>
        <v>0</v>
      </c>
      <c r="N553" s="11">
        <f>StdO_Customers_Residential!N553+StdO_Customers_Small_Commercial!N553+StdO_Customers_Lighting!N553</f>
        <v>0</v>
      </c>
      <c r="O553" s="11">
        <f>StdO_Customers_Residential!O553+StdO_Customers_Small_Commercial!O553+StdO_Customers_Lighting!O553</f>
        <v>0</v>
      </c>
      <c r="P553" s="11">
        <f>StdO_Customers_Residential!P553+StdO_Customers_Small_Commercial!P553+StdO_Customers_Lighting!P553</f>
        <v>0</v>
      </c>
      <c r="Q553" s="11">
        <f>StdO_Customers_Residential!Q553+StdO_Customers_Small_Commercial!Q553+StdO_Customers_Lighting!Q553</f>
        <v>0</v>
      </c>
      <c r="R553" s="11">
        <f>StdO_Customers_Residential!R553+StdO_Customers_Small_Commercial!R553+StdO_Customers_Lighting!R553</f>
        <v>0</v>
      </c>
      <c r="S553" s="11">
        <f>StdO_Customers_Residential!S553+StdO_Customers_Small_Commercial!S553+StdO_Customers_Lighting!S553</f>
        <v>0</v>
      </c>
      <c r="T553" s="11">
        <f>StdO_Customers_Residential!T553+StdO_Customers_Small_Commercial!T553+StdO_Customers_Lighting!T553</f>
        <v>0</v>
      </c>
      <c r="U553" s="11">
        <f>StdO_Customers_Residential!U553+StdO_Customers_Small_Commercial!U553+StdO_Customers_Lighting!U553</f>
        <v>0</v>
      </c>
      <c r="V553" s="11">
        <f>StdO_Customers_Residential!V553+StdO_Customers_Small_Commercial!V553+StdO_Customers_Lighting!V553</f>
        <v>0</v>
      </c>
      <c r="W553" s="11">
        <f>StdO_Customers_Residential!W553+StdO_Customers_Small_Commercial!W553+StdO_Customers_Lighting!W553</f>
        <v>0</v>
      </c>
      <c r="X553" s="11">
        <f>StdO_Customers_Residential!X553+StdO_Customers_Small_Commercial!X553+StdO_Customers_Lighting!X553</f>
        <v>0</v>
      </c>
      <c r="Y553" s="11">
        <f>StdO_Customers_Residential!Y553+StdO_Customers_Small_Commercial!Y553+StdO_Customers_Lighting!Y553</f>
        <v>0</v>
      </c>
      <c r="Z553" s="11">
        <f>StdO_Customers_Residential!Z553+StdO_Customers_Small_Commercial!Z553+StdO_Customers_Lighting!Z553</f>
        <v>0</v>
      </c>
      <c r="AA553" s="2">
        <f>IFERROR(INDEX('Holiday Schedule'!$D$3:$D$24,MATCH(Total_StdO_Customers!A553,'Holiday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</row>
    <row r="554" spans="1:37">
      <c r="A554" s="4">
        <v>46203</v>
      </c>
      <c r="B554" s="11">
        <f>StdO_Customers_Residential!B554+StdO_Customers_Small_Commercial!B554+StdO_Customers_Lighting!B554</f>
        <v>0</v>
      </c>
      <c r="C554" s="11">
        <f>StdO_Customers_Residential!C554+StdO_Customers_Small_Commercial!C554+StdO_Customers_Lighting!C554</f>
        <v>0</v>
      </c>
      <c r="D554" s="11">
        <f>StdO_Customers_Residential!D554+StdO_Customers_Small_Commercial!D554+StdO_Customers_Lighting!D554</f>
        <v>0</v>
      </c>
      <c r="E554" s="11">
        <f>StdO_Customers_Residential!E554+StdO_Customers_Small_Commercial!E554+StdO_Customers_Lighting!E554</f>
        <v>0</v>
      </c>
      <c r="F554" s="11">
        <f>StdO_Customers_Residential!F554+StdO_Customers_Small_Commercial!F554+StdO_Customers_Lighting!F554</f>
        <v>0</v>
      </c>
      <c r="G554" s="11">
        <f>StdO_Customers_Residential!G554+StdO_Customers_Small_Commercial!G554+StdO_Customers_Lighting!G554</f>
        <v>0</v>
      </c>
      <c r="H554" s="11">
        <f>StdO_Customers_Residential!H554+StdO_Customers_Small_Commercial!H554+StdO_Customers_Lighting!H554</f>
        <v>0</v>
      </c>
      <c r="I554" s="11">
        <f>StdO_Customers_Residential!I554+StdO_Customers_Small_Commercial!I554+StdO_Customers_Lighting!I554</f>
        <v>0</v>
      </c>
      <c r="J554" s="11">
        <f>StdO_Customers_Residential!J554+StdO_Customers_Small_Commercial!J554+StdO_Customers_Lighting!J554</f>
        <v>0</v>
      </c>
      <c r="K554" s="11">
        <f>StdO_Customers_Residential!K554+StdO_Customers_Small_Commercial!K554+StdO_Customers_Lighting!K554</f>
        <v>0</v>
      </c>
      <c r="L554" s="11">
        <f>StdO_Customers_Residential!L554+StdO_Customers_Small_Commercial!L554+StdO_Customers_Lighting!L554</f>
        <v>0</v>
      </c>
      <c r="M554" s="11">
        <f>StdO_Customers_Residential!M554+StdO_Customers_Small_Commercial!M554+StdO_Customers_Lighting!M554</f>
        <v>0</v>
      </c>
      <c r="N554" s="11">
        <f>StdO_Customers_Residential!N554+StdO_Customers_Small_Commercial!N554+StdO_Customers_Lighting!N554</f>
        <v>0</v>
      </c>
      <c r="O554" s="11">
        <f>StdO_Customers_Residential!O554+StdO_Customers_Small_Commercial!O554+StdO_Customers_Lighting!O554</f>
        <v>0</v>
      </c>
      <c r="P554" s="11">
        <f>StdO_Customers_Residential!P554+StdO_Customers_Small_Commercial!P554+StdO_Customers_Lighting!P554</f>
        <v>0</v>
      </c>
      <c r="Q554" s="11">
        <f>StdO_Customers_Residential!Q554+StdO_Customers_Small_Commercial!Q554+StdO_Customers_Lighting!Q554</f>
        <v>0</v>
      </c>
      <c r="R554" s="11">
        <f>StdO_Customers_Residential!R554+StdO_Customers_Small_Commercial!R554+StdO_Customers_Lighting!R554</f>
        <v>0</v>
      </c>
      <c r="S554" s="11">
        <f>StdO_Customers_Residential!S554+StdO_Customers_Small_Commercial!S554+StdO_Customers_Lighting!S554</f>
        <v>0</v>
      </c>
      <c r="T554" s="11">
        <f>StdO_Customers_Residential!T554+StdO_Customers_Small_Commercial!T554+StdO_Customers_Lighting!T554</f>
        <v>0</v>
      </c>
      <c r="U554" s="11">
        <f>StdO_Customers_Residential!U554+StdO_Customers_Small_Commercial!U554+StdO_Customers_Lighting!U554</f>
        <v>0</v>
      </c>
      <c r="V554" s="11">
        <f>StdO_Customers_Residential!V554+StdO_Customers_Small_Commercial!V554+StdO_Customers_Lighting!V554</f>
        <v>0</v>
      </c>
      <c r="W554" s="11">
        <f>StdO_Customers_Residential!W554+StdO_Customers_Small_Commercial!W554+StdO_Customers_Lighting!W554</f>
        <v>0</v>
      </c>
      <c r="X554" s="11">
        <f>StdO_Customers_Residential!X554+StdO_Customers_Small_Commercial!X554+StdO_Customers_Lighting!X554</f>
        <v>0</v>
      </c>
      <c r="Y554" s="11">
        <f>StdO_Customers_Residential!Y554+StdO_Customers_Small_Commercial!Y554+StdO_Customers_Lighting!Y554</f>
        <v>0</v>
      </c>
      <c r="Z554" s="11">
        <f>StdO_Customers_Residential!Z554+StdO_Customers_Small_Commercial!Z554+StdO_Customers_Lighting!Z554</f>
        <v>0</v>
      </c>
      <c r="AA554" s="2">
        <f>IFERROR(INDEX('Holiday Schedule'!$D$3:$D$24,MATCH(Total_StdO_Customers!A554,'Holiday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</row>
    <row r="555" spans="1:37">
      <c r="A555" s="4">
        <v>46204</v>
      </c>
      <c r="B555" s="11">
        <f>StdO_Customers_Residential!B555+StdO_Customers_Small_Commercial!B555+StdO_Customers_Lighting!B555</f>
        <v>0</v>
      </c>
      <c r="C555" s="11">
        <f>StdO_Customers_Residential!C555+StdO_Customers_Small_Commercial!C555+StdO_Customers_Lighting!C555</f>
        <v>0</v>
      </c>
      <c r="D555" s="11">
        <f>StdO_Customers_Residential!D555+StdO_Customers_Small_Commercial!D555+StdO_Customers_Lighting!D555</f>
        <v>0</v>
      </c>
      <c r="E555" s="11">
        <f>StdO_Customers_Residential!E555+StdO_Customers_Small_Commercial!E555+StdO_Customers_Lighting!E555</f>
        <v>0</v>
      </c>
      <c r="F555" s="11">
        <f>StdO_Customers_Residential!F555+StdO_Customers_Small_Commercial!F555+StdO_Customers_Lighting!F555</f>
        <v>0</v>
      </c>
      <c r="G555" s="11">
        <f>StdO_Customers_Residential!G555+StdO_Customers_Small_Commercial!G555+StdO_Customers_Lighting!G555</f>
        <v>0</v>
      </c>
      <c r="H555" s="11">
        <f>StdO_Customers_Residential!H555+StdO_Customers_Small_Commercial!H555+StdO_Customers_Lighting!H555</f>
        <v>0</v>
      </c>
      <c r="I555" s="11">
        <f>StdO_Customers_Residential!I555+StdO_Customers_Small_Commercial!I555+StdO_Customers_Lighting!I555</f>
        <v>0</v>
      </c>
      <c r="J555" s="11">
        <f>StdO_Customers_Residential!J555+StdO_Customers_Small_Commercial!J555+StdO_Customers_Lighting!J555</f>
        <v>0</v>
      </c>
      <c r="K555" s="11">
        <f>StdO_Customers_Residential!K555+StdO_Customers_Small_Commercial!K555+StdO_Customers_Lighting!K555</f>
        <v>0</v>
      </c>
      <c r="L555" s="11">
        <f>StdO_Customers_Residential!L555+StdO_Customers_Small_Commercial!L555+StdO_Customers_Lighting!L555</f>
        <v>0</v>
      </c>
      <c r="M555" s="11">
        <f>StdO_Customers_Residential!M555+StdO_Customers_Small_Commercial!M555+StdO_Customers_Lighting!M555</f>
        <v>0</v>
      </c>
      <c r="N555" s="11">
        <f>StdO_Customers_Residential!N555+StdO_Customers_Small_Commercial!N555+StdO_Customers_Lighting!N555</f>
        <v>0</v>
      </c>
      <c r="O555" s="11">
        <f>StdO_Customers_Residential!O555+StdO_Customers_Small_Commercial!O555+StdO_Customers_Lighting!O555</f>
        <v>0</v>
      </c>
      <c r="P555" s="11">
        <f>StdO_Customers_Residential!P555+StdO_Customers_Small_Commercial!P555+StdO_Customers_Lighting!P555</f>
        <v>0</v>
      </c>
      <c r="Q555" s="11">
        <f>StdO_Customers_Residential!Q555+StdO_Customers_Small_Commercial!Q555+StdO_Customers_Lighting!Q555</f>
        <v>0</v>
      </c>
      <c r="R555" s="11">
        <f>StdO_Customers_Residential!R555+StdO_Customers_Small_Commercial!R555+StdO_Customers_Lighting!R555</f>
        <v>0</v>
      </c>
      <c r="S555" s="11">
        <f>StdO_Customers_Residential!S555+StdO_Customers_Small_Commercial!S555+StdO_Customers_Lighting!S555</f>
        <v>0</v>
      </c>
      <c r="T555" s="11">
        <f>StdO_Customers_Residential!T555+StdO_Customers_Small_Commercial!T555+StdO_Customers_Lighting!T555</f>
        <v>0</v>
      </c>
      <c r="U555" s="11">
        <f>StdO_Customers_Residential!U555+StdO_Customers_Small_Commercial!U555+StdO_Customers_Lighting!U555</f>
        <v>0</v>
      </c>
      <c r="V555" s="11">
        <f>StdO_Customers_Residential!V555+StdO_Customers_Small_Commercial!V555+StdO_Customers_Lighting!V555</f>
        <v>0</v>
      </c>
      <c r="W555" s="11">
        <f>StdO_Customers_Residential!W555+StdO_Customers_Small_Commercial!W555+StdO_Customers_Lighting!W555</f>
        <v>0</v>
      </c>
      <c r="X555" s="11">
        <f>StdO_Customers_Residential!X555+StdO_Customers_Small_Commercial!X555+StdO_Customers_Lighting!X555</f>
        <v>0</v>
      </c>
      <c r="Y555" s="11">
        <f>StdO_Customers_Residential!Y555+StdO_Customers_Small_Commercial!Y555+StdO_Customers_Lighting!Y555</f>
        <v>0</v>
      </c>
      <c r="Z555" s="11">
        <f>StdO_Customers_Residential!Z555+StdO_Customers_Small_Commercial!Z555+StdO_Customers_Lighting!Z555</f>
        <v>0</v>
      </c>
      <c r="AA555" s="2">
        <f>IFERROR(INDEX('Holiday Schedule'!$D$3:$D$24,MATCH(Total_StdO_Customers!A555,'Holiday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</row>
    <row r="556" spans="1:37">
      <c r="A556" s="4">
        <v>46205</v>
      </c>
      <c r="B556" s="11">
        <f>StdO_Customers_Residential!B556+StdO_Customers_Small_Commercial!B556+StdO_Customers_Lighting!B556</f>
        <v>0</v>
      </c>
      <c r="C556" s="11">
        <f>StdO_Customers_Residential!C556+StdO_Customers_Small_Commercial!C556+StdO_Customers_Lighting!C556</f>
        <v>0</v>
      </c>
      <c r="D556" s="11">
        <f>StdO_Customers_Residential!D556+StdO_Customers_Small_Commercial!D556+StdO_Customers_Lighting!D556</f>
        <v>0</v>
      </c>
      <c r="E556" s="11">
        <f>StdO_Customers_Residential!E556+StdO_Customers_Small_Commercial!E556+StdO_Customers_Lighting!E556</f>
        <v>0</v>
      </c>
      <c r="F556" s="11">
        <f>StdO_Customers_Residential!F556+StdO_Customers_Small_Commercial!F556+StdO_Customers_Lighting!F556</f>
        <v>0</v>
      </c>
      <c r="G556" s="11">
        <f>StdO_Customers_Residential!G556+StdO_Customers_Small_Commercial!G556+StdO_Customers_Lighting!G556</f>
        <v>0</v>
      </c>
      <c r="H556" s="11">
        <f>StdO_Customers_Residential!H556+StdO_Customers_Small_Commercial!H556+StdO_Customers_Lighting!H556</f>
        <v>0</v>
      </c>
      <c r="I556" s="11">
        <f>StdO_Customers_Residential!I556+StdO_Customers_Small_Commercial!I556+StdO_Customers_Lighting!I556</f>
        <v>0</v>
      </c>
      <c r="J556" s="11">
        <f>StdO_Customers_Residential!J556+StdO_Customers_Small_Commercial!J556+StdO_Customers_Lighting!J556</f>
        <v>0</v>
      </c>
      <c r="K556" s="11">
        <f>StdO_Customers_Residential!K556+StdO_Customers_Small_Commercial!K556+StdO_Customers_Lighting!K556</f>
        <v>0</v>
      </c>
      <c r="L556" s="11">
        <f>StdO_Customers_Residential!L556+StdO_Customers_Small_Commercial!L556+StdO_Customers_Lighting!L556</f>
        <v>0</v>
      </c>
      <c r="M556" s="11">
        <f>StdO_Customers_Residential!M556+StdO_Customers_Small_Commercial!M556+StdO_Customers_Lighting!M556</f>
        <v>0</v>
      </c>
      <c r="N556" s="11">
        <f>StdO_Customers_Residential!N556+StdO_Customers_Small_Commercial!N556+StdO_Customers_Lighting!N556</f>
        <v>0</v>
      </c>
      <c r="O556" s="11">
        <f>StdO_Customers_Residential!O556+StdO_Customers_Small_Commercial!O556+StdO_Customers_Lighting!O556</f>
        <v>0</v>
      </c>
      <c r="P556" s="11">
        <f>StdO_Customers_Residential!P556+StdO_Customers_Small_Commercial!P556+StdO_Customers_Lighting!P556</f>
        <v>0</v>
      </c>
      <c r="Q556" s="11">
        <f>StdO_Customers_Residential!Q556+StdO_Customers_Small_Commercial!Q556+StdO_Customers_Lighting!Q556</f>
        <v>0</v>
      </c>
      <c r="R556" s="11">
        <f>StdO_Customers_Residential!R556+StdO_Customers_Small_Commercial!R556+StdO_Customers_Lighting!R556</f>
        <v>0</v>
      </c>
      <c r="S556" s="11">
        <f>StdO_Customers_Residential!S556+StdO_Customers_Small_Commercial!S556+StdO_Customers_Lighting!S556</f>
        <v>0</v>
      </c>
      <c r="T556" s="11">
        <f>StdO_Customers_Residential!T556+StdO_Customers_Small_Commercial!T556+StdO_Customers_Lighting!T556</f>
        <v>0</v>
      </c>
      <c r="U556" s="11">
        <f>StdO_Customers_Residential!U556+StdO_Customers_Small_Commercial!U556+StdO_Customers_Lighting!U556</f>
        <v>0</v>
      </c>
      <c r="V556" s="11">
        <f>StdO_Customers_Residential!V556+StdO_Customers_Small_Commercial!V556+StdO_Customers_Lighting!V556</f>
        <v>0</v>
      </c>
      <c r="W556" s="11">
        <f>StdO_Customers_Residential!W556+StdO_Customers_Small_Commercial!W556+StdO_Customers_Lighting!W556</f>
        <v>0</v>
      </c>
      <c r="X556" s="11">
        <f>StdO_Customers_Residential!X556+StdO_Customers_Small_Commercial!X556+StdO_Customers_Lighting!X556</f>
        <v>0</v>
      </c>
      <c r="Y556" s="11">
        <f>StdO_Customers_Residential!Y556+StdO_Customers_Small_Commercial!Y556+StdO_Customers_Lighting!Y556</f>
        <v>0</v>
      </c>
      <c r="Z556" s="11">
        <f>StdO_Customers_Residential!Z556+StdO_Customers_Small_Commercial!Z556+StdO_Customers_Lighting!Z556</f>
        <v>0</v>
      </c>
      <c r="AA556" s="2">
        <f>IFERROR(INDEX('Holiday Schedule'!$D$3:$D$24,MATCH(Total_StdO_Customers!A556,'Holiday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</row>
    <row r="557" spans="1:37">
      <c r="A557" s="4">
        <v>46206</v>
      </c>
      <c r="B557" s="11">
        <f>StdO_Customers_Residential!B557+StdO_Customers_Small_Commercial!B557+StdO_Customers_Lighting!B557</f>
        <v>0</v>
      </c>
      <c r="C557" s="11">
        <f>StdO_Customers_Residential!C557+StdO_Customers_Small_Commercial!C557+StdO_Customers_Lighting!C557</f>
        <v>0</v>
      </c>
      <c r="D557" s="11">
        <f>StdO_Customers_Residential!D557+StdO_Customers_Small_Commercial!D557+StdO_Customers_Lighting!D557</f>
        <v>0</v>
      </c>
      <c r="E557" s="11">
        <f>StdO_Customers_Residential!E557+StdO_Customers_Small_Commercial!E557+StdO_Customers_Lighting!E557</f>
        <v>0</v>
      </c>
      <c r="F557" s="11">
        <f>StdO_Customers_Residential!F557+StdO_Customers_Small_Commercial!F557+StdO_Customers_Lighting!F557</f>
        <v>0</v>
      </c>
      <c r="G557" s="11">
        <f>StdO_Customers_Residential!G557+StdO_Customers_Small_Commercial!G557+StdO_Customers_Lighting!G557</f>
        <v>0</v>
      </c>
      <c r="H557" s="11">
        <f>StdO_Customers_Residential!H557+StdO_Customers_Small_Commercial!H557+StdO_Customers_Lighting!H557</f>
        <v>0</v>
      </c>
      <c r="I557" s="11">
        <f>StdO_Customers_Residential!I557+StdO_Customers_Small_Commercial!I557+StdO_Customers_Lighting!I557</f>
        <v>0</v>
      </c>
      <c r="J557" s="11">
        <f>StdO_Customers_Residential!J557+StdO_Customers_Small_Commercial!J557+StdO_Customers_Lighting!J557</f>
        <v>0</v>
      </c>
      <c r="K557" s="11">
        <f>StdO_Customers_Residential!K557+StdO_Customers_Small_Commercial!K557+StdO_Customers_Lighting!K557</f>
        <v>0</v>
      </c>
      <c r="L557" s="11">
        <f>StdO_Customers_Residential!L557+StdO_Customers_Small_Commercial!L557+StdO_Customers_Lighting!L557</f>
        <v>0</v>
      </c>
      <c r="M557" s="11">
        <f>StdO_Customers_Residential!M557+StdO_Customers_Small_Commercial!M557+StdO_Customers_Lighting!M557</f>
        <v>0</v>
      </c>
      <c r="N557" s="11">
        <f>StdO_Customers_Residential!N557+StdO_Customers_Small_Commercial!N557+StdO_Customers_Lighting!N557</f>
        <v>0</v>
      </c>
      <c r="O557" s="11">
        <f>StdO_Customers_Residential!O557+StdO_Customers_Small_Commercial!O557+StdO_Customers_Lighting!O557</f>
        <v>0</v>
      </c>
      <c r="P557" s="11">
        <f>StdO_Customers_Residential!P557+StdO_Customers_Small_Commercial!P557+StdO_Customers_Lighting!P557</f>
        <v>0</v>
      </c>
      <c r="Q557" s="11">
        <f>StdO_Customers_Residential!Q557+StdO_Customers_Small_Commercial!Q557+StdO_Customers_Lighting!Q557</f>
        <v>0</v>
      </c>
      <c r="R557" s="11">
        <f>StdO_Customers_Residential!R557+StdO_Customers_Small_Commercial!R557+StdO_Customers_Lighting!R557</f>
        <v>0</v>
      </c>
      <c r="S557" s="11">
        <f>StdO_Customers_Residential!S557+StdO_Customers_Small_Commercial!S557+StdO_Customers_Lighting!S557</f>
        <v>0</v>
      </c>
      <c r="T557" s="11">
        <f>StdO_Customers_Residential!T557+StdO_Customers_Small_Commercial!T557+StdO_Customers_Lighting!T557</f>
        <v>0</v>
      </c>
      <c r="U557" s="11">
        <f>StdO_Customers_Residential!U557+StdO_Customers_Small_Commercial!U557+StdO_Customers_Lighting!U557</f>
        <v>0</v>
      </c>
      <c r="V557" s="11">
        <f>StdO_Customers_Residential!V557+StdO_Customers_Small_Commercial!V557+StdO_Customers_Lighting!V557</f>
        <v>0</v>
      </c>
      <c r="W557" s="11">
        <f>StdO_Customers_Residential!W557+StdO_Customers_Small_Commercial!W557+StdO_Customers_Lighting!W557</f>
        <v>0</v>
      </c>
      <c r="X557" s="11">
        <f>StdO_Customers_Residential!X557+StdO_Customers_Small_Commercial!X557+StdO_Customers_Lighting!X557</f>
        <v>0</v>
      </c>
      <c r="Y557" s="11">
        <f>StdO_Customers_Residential!Y557+StdO_Customers_Small_Commercial!Y557+StdO_Customers_Lighting!Y557</f>
        <v>0</v>
      </c>
      <c r="Z557" s="11">
        <f>StdO_Customers_Residential!Z557+StdO_Customers_Small_Commercial!Z557+StdO_Customers_Lighting!Z557</f>
        <v>0</v>
      </c>
      <c r="AA557" s="2">
        <f>IFERROR(INDEX('Holiday Schedule'!$D$3:$D$24,MATCH(Total_StdO_Customers!A557,'Holiday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</row>
    <row r="558" spans="1:37">
      <c r="A558" s="4">
        <v>46207</v>
      </c>
      <c r="B558" s="11">
        <f>StdO_Customers_Residential!B558+StdO_Customers_Small_Commercial!B558+StdO_Customers_Lighting!B558</f>
        <v>0</v>
      </c>
      <c r="C558" s="11">
        <f>StdO_Customers_Residential!C558+StdO_Customers_Small_Commercial!C558+StdO_Customers_Lighting!C558</f>
        <v>0</v>
      </c>
      <c r="D558" s="11">
        <f>StdO_Customers_Residential!D558+StdO_Customers_Small_Commercial!D558+StdO_Customers_Lighting!D558</f>
        <v>0</v>
      </c>
      <c r="E558" s="11">
        <f>StdO_Customers_Residential!E558+StdO_Customers_Small_Commercial!E558+StdO_Customers_Lighting!E558</f>
        <v>0</v>
      </c>
      <c r="F558" s="11">
        <f>StdO_Customers_Residential!F558+StdO_Customers_Small_Commercial!F558+StdO_Customers_Lighting!F558</f>
        <v>0</v>
      </c>
      <c r="G558" s="11">
        <f>StdO_Customers_Residential!G558+StdO_Customers_Small_Commercial!G558+StdO_Customers_Lighting!G558</f>
        <v>0</v>
      </c>
      <c r="H558" s="11">
        <f>StdO_Customers_Residential!H558+StdO_Customers_Small_Commercial!H558+StdO_Customers_Lighting!H558</f>
        <v>0</v>
      </c>
      <c r="I558" s="11">
        <f>StdO_Customers_Residential!I558+StdO_Customers_Small_Commercial!I558+StdO_Customers_Lighting!I558</f>
        <v>0</v>
      </c>
      <c r="J558" s="11">
        <f>StdO_Customers_Residential!J558+StdO_Customers_Small_Commercial!J558+StdO_Customers_Lighting!J558</f>
        <v>0</v>
      </c>
      <c r="K558" s="11">
        <f>StdO_Customers_Residential!K558+StdO_Customers_Small_Commercial!K558+StdO_Customers_Lighting!K558</f>
        <v>0</v>
      </c>
      <c r="L558" s="11">
        <f>StdO_Customers_Residential!L558+StdO_Customers_Small_Commercial!L558+StdO_Customers_Lighting!L558</f>
        <v>0</v>
      </c>
      <c r="M558" s="11">
        <f>StdO_Customers_Residential!M558+StdO_Customers_Small_Commercial!M558+StdO_Customers_Lighting!M558</f>
        <v>0</v>
      </c>
      <c r="N558" s="11">
        <f>StdO_Customers_Residential!N558+StdO_Customers_Small_Commercial!N558+StdO_Customers_Lighting!N558</f>
        <v>0</v>
      </c>
      <c r="O558" s="11">
        <f>StdO_Customers_Residential!O558+StdO_Customers_Small_Commercial!O558+StdO_Customers_Lighting!O558</f>
        <v>0</v>
      </c>
      <c r="P558" s="11">
        <f>StdO_Customers_Residential!P558+StdO_Customers_Small_Commercial!P558+StdO_Customers_Lighting!P558</f>
        <v>0</v>
      </c>
      <c r="Q558" s="11">
        <f>StdO_Customers_Residential!Q558+StdO_Customers_Small_Commercial!Q558+StdO_Customers_Lighting!Q558</f>
        <v>0</v>
      </c>
      <c r="R558" s="11">
        <f>StdO_Customers_Residential!R558+StdO_Customers_Small_Commercial!R558+StdO_Customers_Lighting!R558</f>
        <v>0</v>
      </c>
      <c r="S558" s="11">
        <f>StdO_Customers_Residential!S558+StdO_Customers_Small_Commercial!S558+StdO_Customers_Lighting!S558</f>
        <v>0</v>
      </c>
      <c r="T558" s="11">
        <f>StdO_Customers_Residential!T558+StdO_Customers_Small_Commercial!T558+StdO_Customers_Lighting!T558</f>
        <v>0</v>
      </c>
      <c r="U558" s="11">
        <f>StdO_Customers_Residential!U558+StdO_Customers_Small_Commercial!U558+StdO_Customers_Lighting!U558</f>
        <v>0</v>
      </c>
      <c r="V558" s="11">
        <f>StdO_Customers_Residential!V558+StdO_Customers_Small_Commercial!V558+StdO_Customers_Lighting!V558</f>
        <v>0</v>
      </c>
      <c r="W558" s="11">
        <f>StdO_Customers_Residential!W558+StdO_Customers_Small_Commercial!W558+StdO_Customers_Lighting!W558</f>
        <v>0</v>
      </c>
      <c r="X558" s="11">
        <f>StdO_Customers_Residential!X558+StdO_Customers_Small_Commercial!X558+StdO_Customers_Lighting!X558</f>
        <v>0</v>
      </c>
      <c r="Y558" s="11">
        <f>StdO_Customers_Residential!Y558+StdO_Customers_Small_Commercial!Y558+StdO_Customers_Lighting!Y558</f>
        <v>0</v>
      </c>
      <c r="Z558" s="11">
        <f>StdO_Customers_Residential!Z558+StdO_Customers_Small_Commercial!Z558+StdO_Customers_Lighting!Z558</f>
        <v>0</v>
      </c>
      <c r="AA558" s="2">
        <f>IFERROR(INDEX('Holiday Schedule'!$D$3:$D$24,MATCH(Total_StdO_Customers!A558,'Holiday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</row>
    <row r="559" spans="1:37">
      <c r="A559" s="4">
        <v>46208</v>
      </c>
      <c r="B559" s="11">
        <f>StdO_Customers_Residential!B559+StdO_Customers_Small_Commercial!B559+StdO_Customers_Lighting!B559</f>
        <v>0</v>
      </c>
      <c r="C559" s="11">
        <f>StdO_Customers_Residential!C559+StdO_Customers_Small_Commercial!C559+StdO_Customers_Lighting!C559</f>
        <v>0</v>
      </c>
      <c r="D559" s="11">
        <f>StdO_Customers_Residential!D559+StdO_Customers_Small_Commercial!D559+StdO_Customers_Lighting!D559</f>
        <v>0</v>
      </c>
      <c r="E559" s="11">
        <f>StdO_Customers_Residential!E559+StdO_Customers_Small_Commercial!E559+StdO_Customers_Lighting!E559</f>
        <v>0</v>
      </c>
      <c r="F559" s="11">
        <f>StdO_Customers_Residential!F559+StdO_Customers_Small_Commercial!F559+StdO_Customers_Lighting!F559</f>
        <v>0</v>
      </c>
      <c r="G559" s="11">
        <f>StdO_Customers_Residential!G559+StdO_Customers_Small_Commercial!G559+StdO_Customers_Lighting!G559</f>
        <v>0</v>
      </c>
      <c r="H559" s="11">
        <f>StdO_Customers_Residential!H559+StdO_Customers_Small_Commercial!H559+StdO_Customers_Lighting!H559</f>
        <v>0</v>
      </c>
      <c r="I559" s="11">
        <f>StdO_Customers_Residential!I559+StdO_Customers_Small_Commercial!I559+StdO_Customers_Lighting!I559</f>
        <v>0</v>
      </c>
      <c r="J559" s="11">
        <f>StdO_Customers_Residential!J559+StdO_Customers_Small_Commercial!J559+StdO_Customers_Lighting!J559</f>
        <v>0</v>
      </c>
      <c r="K559" s="11">
        <f>StdO_Customers_Residential!K559+StdO_Customers_Small_Commercial!K559+StdO_Customers_Lighting!K559</f>
        <v>0</v>
      </c>
      <c r="L559" s="11">
        <f>StdO_Customers_Residential!L559+StdO_Customers_Small_Commercial!L559+StdO_Customers_Lighting!L559</f>
        <v>0</v>
      </c>
      <c r="M559" s="11">
        <f>StdO_Customers_Residential!M559+StdO_Customers_Small_Commercial!M559+StdO_Customers_Lighting!M559</f>
        <v>0</v>
      </c>
      <c r="N559" s="11">
        <f>StdO_Customers_Residential!N559+StdO_Customers_Small_Commercial!N559+StdO_Customers_Lighting!N559</f>
        <v>0</v>
      </c>
      <c r="O559" s="11">
        <f>StdO_Customers_Residential!O559+StdO_Customers_Small_Commercial!O559+StdO_Customers_Lighting!O559</f>
        <v>0</v>
      </c>
      <c r="P559" s="11">
        <f>StdO_Customers_Residential!P559+StdO_Customers_Small_Commercial!P559+StdO_Customers_Lighting!P559</f>
        <v>0</v>
      </c>
      <c r="Q559" s="11">
        <f>StdO_Customers_Residential!Q559+StdO_Customers_Small_Commercial!Q559+StdO_Customers_Lighting!Q559</f>
        <v>0</v>
      </c>
      <c r="R559" s="11">
        <f>StdO_Customers_Residential!R559+StdO_Customers_Small_Commercial!R559+StdO_Customers_Lighting!R559</f>
        <v>0</v>
      </c>
      <c r="S559" s="11">
        <f>StdO_Customers_Residential!S559+StdO_Customers_Small_Commercial!S559+StdO_Customers_Lighting!S559</f>
        <v>0</v>
      </c>
      <c r="T559" s="11">
        <f>StdO_Customers_Residential!T559+StdO_Customers_Small_Commercial!T559+StdO_Customers_Lighting!T559</f>
        <v>0</v>
      </c>
      <c r="U559" s="11">
        <f>StdO_Customers_Residential!U559+StdO_Customers_Small_Commercial!U559+StdO_Customers_Lighting!U559</f>
        <v>0</v>
      </c>
      <c r="V559" s="11">
        <f>StdO_Customers_Residential!V559+StdO_Customers_Small_Commercial!V559+StdO_Customers_Lighting!V559</f>
        <v>0</v>
      </c>
      <c r="W559" s="11">
        <f>StdO_Customers_Residential!W559+StdO_Customers_Small_Commercial!W559+StdO_Customers_Lighting!W559</f>
        <v>0</v>
      </c>
      <c r="X559" s="11">
        <f>StdO_Customers_Residential!X559+StdO_Customers_Small_Commercial!X559+StdO_Customers_Lighting!X559</f>
        <v>0</v>
      </c>
      <c r="Y559" s="11">
        <f>StdO_Customers_Residential!Y559+StdO_Customers_Small_Commercial!Y559+StdO_Customers_Lighting!Y559</f>
        <v>0</v>
      </c>
      <c r="Z559" s="11">
        <f>StdO_Customers_Residential!Z559+StdO_Customers_Small_Commercial!Z559+StdO_Customers_Lighting!Z559</f>
        <v>0</v>
      </c>
      <c r="AA559" s="2">
        <f>IFERROR(INDEX('Holiday Schedule'!$D$3:$D$24,MATCH(Total_StdO_Customers!A559,'Holiday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</row>
    <row r="560" spans="1:37">
      <c r="A560" s="4">
        <v>46209</v>
      </c>
      <c r="B560" s="11">
        <f>StdO_Customers_Residential!B560+StdO_Customers_Small_Commercial!B560+StdO_Customers_Lighting!B560</f>
        <v>0</v>
      </c>
      <c r="C560" s="11">
        <f>StdO_Customers_Residential!C560+StdO_Customers_Small_Commercial!C560+StdO_Customers_Lighting!C560</f>
        <v>0</v>
      </c>
      <c r="D560" s="11">
        <f>StdO_Customers_Residential!D560+StdO_Customers_Small_Commercial!D560+StdO_Customers_Lighting!D560</f>
        <v>0</v>
      </c>
      <c r="E560" s="11">
        <f>StdO_Customers_Residential!E560+StdO_Customers_Small_Commercial!E560+StdO_Customers_Lighting!E560</f>
        <v>0</v>
      </c>
      <c r="F560" s="11">
        <f>StdO_Customers_Residential!F560+StdO_Customers_Small_Commercial!F560+StdO_Customers_Lighting!F560</f>
        <v>0</v>
      </c>
      <c r="G560" s="11">
        <f>StdO_Customers_Residential!G560+StdO_Customers_Small_Commercial!G560+StdO_Customers_Lighting!G560</f>
        <v>0</v>
      </c>
      <c r="H560" s="11">
        <f>StdO_Customers_Residential!H560+StdO_Customers_Small_Commercial!H560+StdO_Customers_Lighting!H560</f>
        <v>0</v>
      </c>
      <c r="I560" s="11">
        <f>StdO_Customers_Residential!I560+StdO_Customers_Small_Commercial!I560+StdO_Customers_Lighting!I560</f>
        <v>0</v>
      </c>
      <c r="J560" s="11">
        <f>StdO_Customers_Residential!J560+StdO_Customers_Small_Commercial!J560+StdO_Customers_Lighting!J560</f>
        <v>0</v>
      </c>
      <c r="K560" s="11">
        <f>StdO_Customers_Residential!K560+StdO_Customers_Small_Commercial!K560+StdO_Customers_Lighting!K560</f>
        <v>0</v>
      </c>
      <c r="L560" s="11">
        <f>StdO_Customers_Residential!L560+StdO_Customers_Small_Commercial!L560+StdO_Customers_Lighting!L560</f>
        <v>0</v>
      </c>
      <c r="M560" s="11">
        <f>StdO_Customers_Residential!M560+StdO_Customers_Small_Commercial!M560+StdO_Customers_Lighting!M560</f>
        <v>0</v>
      </c>
      <c r="N560" s="11">
        <f>StdO_Customers_Residential!N560+StdO_Customers_Small_Commercial!N560+StdO_Customers_Lighting!N560</f>
        <v>0</v>
      </c>
      <c r="O560" s="11">
        <f>StdO_Customers_Residential!O560+StdO_Customers_Small_Commercial!O560+StdO_Customers_Lighting!O560</f>
        <v>0</v>
      </c>
      <c r="P560" s="11">
        <f>StdO_Customers_Residential!P560+StdO_Customers_Small_Commercial!P560+StdO_Customers_Lighting!P560</f>
        <v>0</v>
      </c>
      <c r="Q560" s="11">
        <f>StdO_Customers_Residential!Q560+StdO_Customers_Small_Commercial!Q560+StdO_Customers_Lighting!Q560</f>
        <v>0</v>
      </c>
      <c r="R560" s="11">
        <f>StdO_Customers_Residential!R560+StdO_Customers_Small_Commercial!R560+StdO_Customers_Lighting!R560</f>
        <v>0</v>
      </c>
      <c r="S560" s="11">
        <f>StdO_Customers_Residential!S560+StdO_Customers_Small_Commercial!S560+StdO_Customers_Lighting!S560</f>
        <v>0</v>
      </c>
      <c r="T560" s="11">
        <f>StdO_Customers_Residential!T560+StdO_Customers_Small_Commercial!T560+StdO_Customers_Lighting!T560</f>
        <v>0</v>
      </c>
      <c r="U560" s="11">
        <f>StdO_Customers_Residential!U560+StdO_Customers_Small_Commercial!U560+StdO_Customers_Lighting!U560</f>
        <v>0</v>
      </c>
      <c r="V560" s="11">
        <f>StdO_Customers_Residential!V560+StdO_Customers_Small_Commercial!V560+StdO_Customers_Lighting!V560</f>
        <v>0</v>
      </c>
      <c r="W560" s="11">
        <f>StdO_Customers_Residential!W560+StdO_Customers_Small_Commercial!W560+StdO_Customers_Lighting!W560</f>
        <v>0</v>
      </c>
      <c r="X560" s="11">
        <f>StdO_Customers_Residential!X560+StdO_Customers_Small_Commercial!X560+StdO_Customers_Lighting!X560</f>
        <v>0</v>
      </c>
      <c r="Y560" s="11">
        <f>StdO_Customers_Residential!Y560+StdO_Customers_Small_Commercial!Y560+StdO_Customers_Lighting!Y560</f>
        <v>0</v>
      </c>
      <c r="Z560" s="11">
        <f>StdO_Customers_Residential!Z560+StdO_Customers_Small_Commercial!Z560+StdO_Customers_Lighting!Z560</f>
        <v>0</v>
      </c>
      <c r="AA560" s="2">
        <f>IFERROR(INDEX('Holiday Schedule'!$D$3:$D$24,MATCH(Total_StdO_Customers!A560,'Holiday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</row>
    <row r="561" spans="1:37">
      <c r="A561" s="4">
        <v>46210</v>
      </c>
      <c r="B561" s="11">
        <f>StdO_Customers_Residential!B561+StdO_Customers_Small_Commercial!B561+StdO_Customers_Lighting!B561</f>
        <v>0</v>
      </c>
      <c r="C561" s="11">
        <f>StdO_Customers_Residential!C561+StdO_Customers_Small_Commercial!C561+StdO_Customers_Lighting!C561</f>
        <v>0</v>
      </c>
      <c r="D561" s="11">
        <f>StdO_Customers_Residential!D561+StdO_Customers_Small_Commercial!D561+StdO_Customers_Lighting!D561</f>
        <v>0</v>
      </c>
      <c r="E561" s="11">
        <f>StdO_Customers_Residential!E561+StdO_Customers_Small_Commercial!E561+StdO_Customers_Lighting!E561</f>
        <v>0</v>
      </c>
      <c r="F561" s="11">
        <f>StdO_Customers_Residential!F561+StdO_Customers_Small_Commercial!F561+StdO_Customers_Lighting!F561</f>
        <v>0</v>
      </c>
      <c r="G561" s="11">
        <f>StdO_Customers_Residential!G561+StdO_Customers_Small_Commercial!G561+StdO_Customers_Lighting!G561</f>
        <v>0</v>
      </c>
      <c r="H561" s="11">
        <f>StdO_Customers_Residential!H561+StdO_Customers_Small_Commercial!H561+StdO_Customers_Lighting!H561</f>
        <v>0</v>
      </c>
      <c r="I561" s="11">
        <f>StdO_Customers_Residential!I561+StdO_Customers_Small_Commercial!I561+StdO_Customers_Lighting!I561</f>
        <v>0</v>
      </c>
      <c r="J561" s="11">
        <f>StdO_Customers_Residential!J561+StdO_Customers_Small_Commercial!J561+StdO_Customers_Lighting!J561</f>
        <v>0</v>
      </c>
      <c r="K561" s="11">
        <f>StdO_Customers_Residential!K561+StdO_Customers_Small_Commercial!K561+StdO_Customers_Lighting!K561</f>
        <v>0</v>
      </c>
      <c r="L561" s="11">
        <f>StdO_Customers_Residential!L561+StdO_Customers_Small_Commercial!L561+StdO_Customers_Lighting!L561</f>
        <v>0</v>
      </c>
      <c r="M561" s="11">
        <f>StdO_Customers_Residential!M561+StdO_Customers_Small_Commercial!M561+StdO_Customers_Lighting!M561</f>
        <v>0</v>
      </c>
      <c r="N561" s="11">
        <f>StdO_Customers_Residential!N561+StdO_Customers_Small_Commercial!N561+StdO_Customers_Lighting!N561</f>
        <v>0</v>
      </c>
      <c r="O561" s="11">
        <f>StdO_Customers_Residential!O561+StdO_Customers_Small_Commercial!O561+StdO_Customers_Lighting!O561</f>
        <v>0</v>
      </c>
      <c r="P561" s="11">
        <f>StdO_Customers_Residential!P561+StdO_Customers_Small_Commercial!P561+StdO_Customers_Lighting!P561</f>
        <v>0</v>
      </c>
      <c r="Q561" s="11">
        <f>StdO_Customers_Residential!Q561+StdO_Customers_Small_Commercial!Q561+StdO_Customers_Lighting!Q561</f>
        <v>0</v>
      </c>
      <c r="R561" s="11">
        <f>StdO_Customers_Residential!R561+StdO_Customers_Small_Commercial!R561+StdO_Customers_Lighting!R561</f>
        <v>0</v>
      </c>
      <c r="S561" s="11">
        <f>StdO_Customers_Residential!S561+StdO_Customers_Small_Commercial!S561+StdO_Customers_Lighting!S561</f>
        <v>0</v>
      </c>
      <c r="T561" s="11">
        <f>StdO_Customers_Residential!T561+StdO_Customers_Small_Commercial!T561+StdO_Customers_Lighting!T561</f>
        <v>0</v>
      </c>
      <c r="U561" s="11">
        <f>StdO_Customers_Residential!U561+StdO_Customers_Small_Commercial!U561+StdO_Customers_Lighting!U561</f>
        <v>0</v>
      </c>
      <c r="V561" s="11">
        <f>StdO_Customers_Residential!V561+StdO_Customers_Small_Commercial!V561+StdO_Customers_Lighting!V561</f>
        <v>0</v>
      </c>
      <c r="W561" s="11">
        <f>StdO_Customers_Residential!W561+StdO_Customers_Small_Commercial!W561+StdO_Customers_Lighting!W561</f>
        <v>0</v>
      </c>
      <c r="X561" s="11">
        <f>StdO_Customers_Residential!X561+StdO_Customers_Small_Commercial!X561+StdO_Customers_Lighting!X561</f>
        <v>0</v>
      </c>
      <c r="Y561" s="11">
        <f>StdO_Customers_Residential!Y561+StdO_Customers_Small_Commercial!Y561+StdO_Customers_Lighting!Y561</f>
        <v>0</v>
      </c>
      <c r="Z561" s="11">
        <f>StdO_Customers_Residential!Z561+StdO_Customers_Small_Commercial!Z561+StdO_Customers_Lighting!Z561</f>
        <v>0</v>
      </c>
      <c r="AA561" s="2">
        <f>IFERROR(INDEX('Holiday Schedule'!$D$3:$D$24,MATCH(Total_StdO_Customers!A561,'Holiday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</row>
    <row r="562" spans="1:37">
      <c r="A562" s="4">
        <v>46211</v>
      </c>
      <c r="B562" s="11">
        <f>StdO_Customers_Residential!B562+StdO_Customers_Small_Commercial!B562+StdO_Customers_Lighting!B562</f>
        <v>0</v>
      </c>
      <c r="C562" s="11">
        <f>StdO_Customers_Residential!C562+StdO_Customers_Small_Commercial!C562+StdO_Customers_Lighting!C562</f>
        <v>0</v>
      </c>
      <c r="D562" s="11">
        <f>StdO_Customers_Residential!D562+StdO_Customers_Small_Commercial!D562+StdO_Customers_Lighting!D562</f>
        <v>0</v>
      </c>
      <c r="E562" s="11">
        <f>StdO_Customers_Residential!E562+StdO_Customers_Small_Commercial!E562+StdO_Customers_Lighting!E562</f>
        <v>0</v>
      </c>
      <c r="F562" s="11">
        <f>StdO_Customers_Residential!F562+StdO_Customers_Small_Commercial!F562+StdO_Customers_Lighting!F562</f>
        <v>0</v>
      </c>
      <c r="G562" s="11">
        <f>StdO_Customers_Residential!G562+StdO_Customers_Small_Commercial!G562+StdO_Customers_Lighting!G562</f>
        <v>0</v>
      </c>
      <c r="H562" s="11">
        <f>StdO_Customers_Residential!H562+StdO_Customers_Small_Commercial!H562+StdO_Customers_Lighting!H562</f>
        <v>0</v>
      </c>
      <c r="I562" s="11">
        <f>StdO_Customers_Residential!I562+StdO_Customers_Small_Commercial!I562+StdO_Customers_Lighting!I562</f>
        <v>0</v>
      </c>
      <c r="J562" s="11">
        <f>StdO_Customers_Residential!J562+StdO_Customers_Small_Commercial!J562+StdO_Customers_Lighting!J562</f>
        <v>0</v>
      </c>
      <c r="K562" s="11">
        <f>StdO_Customers_Residential!K562+StdO_Customers_Small_Commercial!K562+StdO_Customers_Lighting!K562</f>
        <v>0</v>
      </c>
      <c r="L562" s="11">
        <f>StdO_Customers_Residential!L562+StdO_Customers_Small_Commercial!L562+StdO_Customers_Lighting!L562</f>
        <v>0</v>
      </c>
      <c r="M562" s="11">
        <f>StdO_Customers_Residential!M562+StdO_Customers_Small_Commercial!M562+StdO_Customers_Lighting!M562</f>
        <v>0</v>
      </c>
      <c r="N562" s="11">
        <f>StdO_Customers_Residential!N562+StdO_Customers_Small_Commercial!N562+StdO_Customers_Lighting!N562</f>
        <v>0</v>
      </c>
      <c r="O562" s="11">
        <f>StdO_Customers_Residential!O562+StdO_Customers_Small_Commercial!O562+StdO_Customers_Lighting!O562</f>
        <v>0</v>
      </c>
      <c r="P562" s="11">
        <f>StdO_Customers_Residential!P562+StdO_Customers_Small_Commercial!P562+StdO_Customers_Lighting!P562</f>
        <v>0</v>
      </c>
      <c r="Q562" s="11">
        <f>StdO_Customers_Residential!Q562+StdO_Customers_Small_Commercial!Q562+StdO_Customers_Lighting!Q562</f>
        <v>0</v>
      </c>
      <c r="R562" s="11">
        <f>StdO_Customers_Residential!R562+StdO_Customers_Small_Commercial!R562+StdO_Customers_Lighting!R562</f>
        <v>0</v>
      </c>
      <c r="S562" s="11">
        <f>StdO_Customers_Residential!S562+StdO_Customers_Small_Commercial!S562+StdO_Customers_Lighting!S562</f>
        <v>0</v>
      </c>
      <c r="T562" s="11">
        <f>StdO_Customers_Residential!T562+StdO_Customers_Small_Commercial!T562+StdO_Customers_Lighting!T562</f>
        <v>0</v>
      </c>
      <c r="U562" s="11">
        <f>StdO_Customers_Residential!U562+StdO_Customers_Small_Commercial!U562+StdO_Customers_Lighting!U562</f>
        <v>0</v>
      </c>
      <c r="V562" s="11">
        <f>StdO_Customers_Residential!V562+StdO_Customers_Small_Commercial!V562+StdO_Customers_Lighting!V562</f>
        <v>0</v>
      </c>
      <c r="W562" s="11">
        <f>StdO_Customers_Residential!W562+StdO_Customers_Small_Commercial!W562+StdO_Customers_Lighting!W562</f>
        <v>0</v>
      </c>
      <c r="X562" s="11">
        <f>StdO_Customers_Residential!X562+StdO_Customers_Small_Commercial!X562+StdO_Customers_Lighting!X562</f>
        <v>0</v>
      </c>
      <c r="Y562" s="11">
        <f>StdO_Customers_Residential!Y562+StdO_Customers_Small_Commercial!Y562+StdO_Customers_Lighting!Y562</f>
        <v>0</v>
      </c>
      <c r="Z562" s="11">
        <f>StdO_Customers_Residential!Z562+StdO_Customers_Small_Commercial!Z562+StdO_Customers_Lighting!Z562</f>
        <v>0</v>
      </c>
      <c r="AA562" s="2">
        <f>IFERROR(INDEX('Holiday Schedule'!$D$3:$D$24,MATCH(Total_StdO_Customers!A562,'Holiday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</row>
    <row r="563" spans="1:37">
      <c r="A563" s="4">
        <v>46212</v>
      </c>
      <c r="B563" s="11">
        <f>StdO_Customers_Residential!B563+StdO_Customers_Small_Commercial!B563+StdO_Customers_Lighting!B563</f>
        <v>0</v>
      </c>
      <c r="C563" s="11">
        <f>StdO_Customers_Residential!C563+StdO_Customers_Small_Commercial!C563+StdO_Customers_Lighting!C563</f>
        <v>0</v>
      </c>
      <c r="D563" s="11">
        <f>StdO_Customers_Residential!D563+StdO_Customers_Small_Commercial!D563+StdO_Customers_Lighting!D563</f>
        <v>0</v>
      </c>
      <c r="E563" s="11">
        <f>StdO_Customers_Residential!E563+StdO_Customers_Small_Commercial!E563+StdO_Customers_Lighting!E563</f>
        <v>0</v>
      </c>
      <c r="F563" s="11">
        <f>StdO_Customers_Residential!F563+StdO_Customers_Small_Commercial!F563+StdO_Customers_Lighting!F563</f>
        <v>0</v>
      </c>
      <c r="G563" s="11">
        <f>StdO_Customers_Residential!G563+StdO_Customers_Small_Commercial!G563+StdO_Customers_Lighting!G563</f>
        <v>0</v>
      </c>
      <c r="H563" s="11">
        <f>StdO_Customers_Residential!H563+StdO_Customers_Small_Commercial!H563+StdO_Customers_Lighting!H563</f>
        <v>0</v>
      </c>
      <c r="I563" s="11">
        <f>StdO_Customers_Residential!I563+StdO_Customers_Small_Commercial!I563+StdO_Customers_Lighting!I563</f>
        <v>0</v>
      </c>
      <c r="J563" s="11">
        <f>StdO_Customers_Residential!J563+StdO_Customers_Small_Commercial!J563+StdO_Customers_Lighting!J563</f>
        <v>0</v>
      </c>
      <c r="K563" s="11">
        <f>StdO_Customers_Residential!K563+StdO_Customers_Small_Commercial!K563+StdO_Customers_Lighting!K563</f>
        <v>0</v>
      </c>
      <c r="L563" s="11">
        <f>StdO_Customers_Residential!L563+StdO_Customers_Small_Commercial!L563+StdO_Customers_Lighting!L563</f>
        <v>0</v>
      </c>
      <c r="M563" s="11">
        <f>StdO_Customers_Residential!M563+StdO_Customers_Small_Commercial!M563+StdO_Customers_Lighting!M563</f>
        <v>0</v>
      </c>
      <c r="N563" s="11">
        <f>StdO_Customers_Residential!N563+StdO_Customers_Small_Commercial!N563+StdO_Customers_Lighting!N563</f>
        <v>0</v>
      </c>
      <c r="O563" s="11">
        <f>StdO_Customers_Residential!O563+StdO_Customers_Small_Commercial!O563+StdO_Customers_Lighting!O563</f>
        <v>0</v>
      </c>
      <c r="P563" s="11">
        <f>StdO_Customers_Residential!P563+StdO_Customers_Small_Commercial!P563+StdO_Customers_Lighting!P563</f>
        <v>0</v>
      </c>
      <c r="Q563" s="11">
        <f>StdO_Customers_Residential!Q563+StdO_Customers_Small_Commercial!Q563+StdO_Customers_Lighting!Q563</f>
        <v>0</v>
      </c>
      <c r="R563" s="11">
        <f>StdO_Customers_Residential!R563+StdO_Customers_Small_Commercial!R563+StdO_Customers_Lighting!R563</f>
        <v>0</v>
      </c>
      <c r="S563" s="11">
        <f>StdO_Customers_Residential!S563+StdO_Customers_Small_Commercial!S563+StdO_Customers_Lighting!S563</f>
        <v>0</v>
      </c>
      <c r="T563" s="11">
        <f>StdO_Customers_Residential!T563+StdO_Customers_Small_Commercial!T563+StdO_Customers_Lighting!T563</f>
        <v>0</v>
      </c>
      <c r="U563" s="11">
        <f>StdO_Customers_Residential!U563+StdO_Customers_Small_Commercial!U563+StdO_Customers_Lighting!U563</f>
        <v>0</v>
      </c>
      <c r="V563" s="11">
        <f>StdO_Customers_Residential!V563+StdO_Customers_Small_Commercial!V563+StdO_Customers_Lighting!V563</f>
        <v>0</v>
      </c>
      <c r="W563" s="11">
        <f>StdO_Customers_Residential!W563+StdO_Customers_Small_Commercial!W563+StdO_Customers_Lighting!W563</f>
        <v>0</v>
      </c>
      <c r="X563" s="11">
        <f>StdO_Customers_Residential!X563+StdO_Customers_Small_Commercial!X563+StdO_Customers_Lighting!X563</f>
        <v>0</v>
      </c>
      <c r="Y563" s="11">
        <f>StdO_Customers_Residential!Y563+StdO_Customers_Small_Commercial!Y563+StdO_Customers_Lighting!Y563</f>
        <v>0</v>
      </c>
      <c r="Z563" s="11">
        <f>StdO_Customers_Residential!Z563+StdO_Customers_Small_Commercial!Z563+StdO_Customers_Lighting!Z563</f>
        <v>0</v>
      </c>
      <c r="AA563" s="2">
        <f>IFERROR(INDEX('Holiday Schedule'!$D$3:$D$24,MATCH(Total_StdO_Customers!A563,'Holiday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</row>
    <row r="564" spans="1:37">
      <c r="A564" s="4">
        <v>46213</v>
      </c>
      <c r="B564" s="11">
        <f>StdO_Customers_Residential!B564+StdO_Customers_Small_Commercial!B564+StdO_Customers_Lighting!B564</f>
        <v>0</v>
      </c>
      <c r="C564" s="11">
        <f>StdO_Customers_Residential!C564+StdO_Customers_Small_Commercial!C564+StdO_Customers_Lighting!C564</f>
        <v>0</v>
      </c>
      <c r="D564" s="11">
        <f>StdO_Customers_Residential!D564+StdO_Customers_Small_Commercial!D564+StdO_Customers_Lighting!D564</f>
        <v>0</v>
      </c>
      <c r="E564" s="11">
        <f>StdO_Customers_Residential!E564+StdO_Customers_Small_Commercial!E564+StdO_Customers_Lighting!E564</f>
        <v>0</v>
      </c>
      <c r="F564" s="11">
        <f>StdO_Customers_Residential!F564+StdO_Customers_Small_Commercial!F564+StdO_Customers_Lighting!F564</f>
        <v>0</v>
      </c>
      <c r="G564" s="11">
        <f>StdO_Customers_Residential!G564+StdO_Customers_Small_Commercial!G564+StdO_Customers_Lighting!G564</f>
        <v>0</v>
      </c>
      <c r="H564" s="11">
        <f>StdO_Customers_Residential!H564+StdO_Customers_Small_Commercial!H564+StdO_Customers_Lighting!H564</f>
        <v>0</v>
      </c>
      <c r="I564" s="11">
        <f>StdO_Customers_Residential!I564+StdO_Customers_Small_Commercial!I564+StdO_Customers_Lighting!I564</f>
        <v>0</v>
      </c>
      <c r="J564" s="11">
        <f>StdO_Customers_Residential!J564+StdO_Customers_Small_Commercial!J564+StdO_Customers_Lighting!J564</f>
        <v>0</v>
      </c>
      <c r="K564" s="11">
        <f>StdO_Customers_Residential!K564+StdO_Customers_Small_Commercial!K564+StdO_Customers_Lighting!K564</f>
        <v>0</v>
      </c>
      <c r="L564" s="11">
        <f>StdO_Customers_Residential!L564+StdO_Customers_Small_Commercial!L564+StdO_Customers_Lighting!L564</f>
        <v>0</v>
      </c>
      <c r="M564" s="11">
        <f>StdO_Customers_Residential!M564+StdO_Customers_Small_Commercial!M564+StdO_Customers_Lighting!M564</f>
        <v>0</v>
      </c>
      <c r="N564" s="11">
        <f>StdO_Customers_Residential!N564+StdO_Customers_Small_Commercial!N564+StdO_Customers_Lighting!N564</f>
        <v>0</v>
      </c>
      <c r="O564" s="11">
        <f>StdO_Customers_Residential!O564+StdO_Customers_Small_Commercial!O564+StdO_Customers_Lighting!O564</f>
        <v>0</v>
      </c>
      <c r="P564" s="11">
        <f>StdO_Customers_Residential!P564+StdO_Customers_Small_Commercial!P564+StdO_Customers_Lighting!P564</f>
        <v>0</v>
      </c>
      <c r="Q564" s="11">
        <f>StdO_Customers_Residential!Q564+StdO_Customers_Small_Commercial!Q564+StdO_Customers_Lighting!Q564</f>
        <v>0</v>
      </c>
      <c r="R564" s="11">
        <f>StdO_Customers_Residential!R564+StdO_Customers_Small_Commercial!R564+StdO_Customers_Lighting!R564</f>
        <v>0</v>
      </c>
      <c r="S564" s="11">
        <f>StdO_Customers_Residential!S564+StdO_Customers_Small_Commercial!S564+StdO_Customers_Lighting!S564</f>
        <v>0</v>
      </c>
      <c r="T564" s="11">
        <f>StdO_Customers_Residential!T564+StdO_Customers_Small_Commercial!T564+StdO_Customers_Lighting!T564</f>
        <v>0</v>
      </c>
      <c r="U564" s="11">
        <f>StdO_Customers_Residential!U564+StdO_Customers_Small_Commercial!U564+StdO_Customers_Lighting!U564</f>
        <v>0</v>
      </c>
      <c r="V564" s="11">
        <f>StdO_Customers_Residential!V564+StdO_Customers_Small_Commercial!V564+StdO_Customers_Lighting!V564</f>
        <v>0</v>
      </c>
      <c r="W564" s="11">
        <f>StdO_Customers_Residential!W564+StdO_Customers_Small_Commercial!W564+StdO_Customers_Lighting!W564</f>
        <v>0</v>
      </c>
      <c r="X564" s="11">
        <f>StdO_Customers_Residential!X564+StdO_Customers_Small_Commercial!X564+StdO_Customers_Lighting!X564</f>
        <v>0</v>
      </c>
      <c r="Y564" s="11">
        <f>StdO_Customers_Residential!Y564+StdO_Customers_Small_Commercial!Y564+StdO_Customers_Lighting!Y564</f>
        <v>0</v>
      </c>
      <c r="Z564" s="11">
        <f>StdO_Customers_Residential!Z564+StdO_Customers_Small_Commercial!Z564+StdO_Customers_Lighting!Z564</f>
        <v>0</v>
      </c>
      <c r="AA564" s="2">
        <f>IFERROR(INDEX('Holiday Schedule'!$D$3:$D$24,MATCH(Total_StdO_Customers!A564,'Holiday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</row>
    <row r="565" spans="1:37">
      <c r="A565" s="4">
        <v>46214</v>
      </c>
      <c r="B565" s="11">
        <f>StdO_Customers_Residential!B565+StdO_Customers_Small_Commercial!B565+StdO_Customers_Lighting!B565</f>
        <v>0</v>
      </c>
      <c r="C565" s="11">
        <f>StdO_Customers_Residential!C565+StdO_Customers_Small_Commercial!C565+StdO_Customers_Lighting!C565</f>
        <v>0</v>
      </c>
      <c r="D565" s="11">
        <f>StdO_Customers_Residential!D565+StdO_Customers_Small_Commercial!D565+StdO_Customers_Lighting!D565</f>
        <v>0</v>
      </c>
      <c r="E565" s="11">
        <f>StdO_Customers_Residential!E565+StdO_Customers_Small_Commercial!E565+StdO_Customers_Lighting!E565</f>
        <v>0</v>
      </c>
      <c r="F565" s="11">
        <f>StdO_Customers_Residential!F565+StdO_Customers_Small_Commercial!F565+StdO_Customers_Lighting!F565</f>
        <v>0</v>
      </c>
      <c r="G565" s="11">
        <f>StdO_Customers_Residential!G565+StdO_Customers_Small_Commercial!G565+StdO_Customers_Lighting!G565</f>
        <v>0</v>
      </c>
      <c r="H565" s="11">
        <f>StdO_Customers_Residential!H565+StdO_Customers_Small_Commercial!H565+StdO_Customers_Lighting!H565</f>
        <v>0</v>
      </c>
      <c r="I565" s="11">
        <f>StdO_Customers_Residential!I565+StdO_Customers_Small_Commercial!I565+StdO_Customers_Lighting!I565</f>
        <v>0</v>
      </c>
      <c r="J565" s="11">
        <f>StdO_Customers_Residential!J565+StdO_Customers_Small_Commercial!J565+StdO_Customers_Lighting!J565</f>
        <v>0</v>
      </c>
      <c r="K565" s="11">
        <f>StdO_Customers_Residential!K565+StdO_Customers_Small_Commercial!K565+StdO_Customers_Lighting!K565</f>
        <v>0</v>
      </c>
      <c r="L565" s="11">
        <f>StdO_Customers_Residential!L565+StdO_Customers_Small_Commercial!L565+StdO_Customers_Lighting!L565</f>
        <v>0</v>
      </c>
      <c r="M565" s="11">
        <f>StdO_Customers_Residential!M565+StdO_Customers_Small_Commercial!M565+StdO_Customers_Lighting!M565</f>
        <v>0</v>
      </c>
      <c r="N565" s="11">
        <f>StdO_Customers_Residential!N565+StdO_Customers_Small_Commercial!N565+StdO_Customers_Lighting!N565</f>
        <v>0</v>
      </c>
      <c r="O565" s="11">
        <f>StdO_Customers_Residential!O565+StdO_Customers_Small_Commercial!O565+StdO_Customers_Lighting!O565</f>
        <v>0</v>
      </c>
      <c r="P565" s="11">
        <f>StdO_Customers_Residential!P565+StdO_Customers_Small_Commercial!P565+StdO_Customers_Lighting!P565</f>
        <v>0</v>
      </c>
      <c r="Q565" s="11">
        <f>StdO_Customers_Residential!Q565+StdO_Customers_Small_Commercial!Q565+StdO_Customers_Lighting!Q565</f>
        <v>0</v>
      </c>
      <c r="R565" s="11">
        <f>StdO_Customers_Residential!R565+StdO_Customers_Small_Commercial!R565+StdO_Customers_Lighting!R565</f>
        <v>0</v>
      </c>
      <c r="S565" s="11">
        <f>StdO_Customers_Residential!S565+StdO_Customers_Small_Commercial!S565+StdO_Customers_Lighting!S565</f>
        <v>0</v>
      </c>
      <c r="T565" s="11">
        <f>StdO_Customers_Residential!T565+StdO_Customers_Small_Commercial!T565+StdO_Customers_Lighting!T565</f>
        <v>0</v>
      </c>
      <c r="U565" s="11">
        <f>StdO_Customers_Residential!U565+StdO_Customers_Small_Commercial!U565+StdO_Customers_Lighting!U565</f>
        <v>0</v>
      </c>
      <c r="V565" s="11">
        <f>StdO_Customers_Residential!V565+StdO_Customers_Small_Commercial!V565+StdO_Customers_Lighting!V565</f>
        <v>0</v>
      </c>
      <c r="W565" s="11">
        <f>StdO_Customers_Residential!W565+StdO_Customers_Small_Commercial!W565+StdO_Customers_Lighting!W565</f>
        <v>0</v>
      </c>
      <c r="X565" s="11">
        <f>StdO_Customers_Residential!X565+StdO_Customers_Small_Commercial!X565+StdO_Customers_Lighting!X565</f>
        <v>0</v>
      </c>
      <c r="Y565" s="11">
        <f>StdO_Customers_Residential!Y565+StdO_Customers_Small_Commercial!Y565+StdO_Customers_Lighting!Y565</f>
        <v>0</v>
      </c>
      <c r="Z565" s="11">
        <f>StdO_Customers_Residential!Z565+StdO_Customers_Small_Commercial!Z565+StdO_Customers_Lighting!Z565</f>
        <v>0</v>
      </c>
      <c r="AA565" s="2">
        <f>IFERROR(INDEX('Holiday Schedule'!$D$3:$D$24,MATCH(Total_StdO_Customers!A565,'Holiday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</row>
    <row r="566" spans="1:37">
      <c r="A566" s="4">
        <v>46215</v>
      </c>
      <c r="B566" s="11">
        <f>StdO_Customers_Residential!B566+StdO_Customers_Small_Commercial!B566+StdO_Customers_Lighting!B566</f>
        <v>0</v>
      </c>
      <c r="C566" s="11">
        <f>StdO_Customers_Residential!C566+StdO_Customers_Small_Commercial!C566+StdO_Customers_Lighting!C566</f>
        <v>0</v>
      </c>
      <c r="D566" s="11">
        <f>StdO_Customers_Residential!D566+StdO_Customers_Small_Commercial!D566+StdO_Customers_Lighting!D566</f>
        <v>0</v>
      </c>
      <c r="E566" s="11">
        <f>StdO_Customers_Residential!E566+StdO_Customers_Small_Commercial!E566+StdO_Customers_Lighting!E566</f>
        <v>0</v>
      </c>
      <c r="F566" s="11">
        <f>StdO_Customers_Residential!F566+StdO_Customers_Small_Commercial!F566+StdO_Customers_Lighting!F566</f>
        <v>0</v>
      </c>
      <c r="G566" s="11">
        <f>StdO_Customers_Residential!G566+StdO_Customers_Small_Commercial!G566+StdO_Customers_Lighting!G566</f>
        <v>0</v>
      </c>
      <c r="H566" s="11">
        <f>StdO_Customers_Residential!H566+StdO_Customers_Small_Commercial!H566+StdO_Customers_Lighting!H566</f>
        <v>0</v>
      </c>
      <c r="I566" s="11">
        <f>StdO_Customers_Residential!I566+StdO_Customers_Small_Commercial!I566+StdO_Customers_Lighting!I566</f>
        <v>0</v>
      </c>
      <c r="J566" s="11">
        <f>StdO_Customers_Residential!J566+StdO_Customers_Small_Commercial!J566+StdO_Customers_Lighting!J566</f>
        <v>0</v>
      </c>
      <c r="K566" s="11">
        <f>StdO_Customers_Residential!K566+StdO_Customers_Small_Commercial!K566+StdO_Customers_Lighting!K566</f>
        <v>0</v>
      </c>
      <c r="L566" s="11">
        <f>StdO_Customers_Residential!L566+StdO_Customers_Small_Commercial!L566+StdO_Customers_Lighting!L566</f>
        <v>0</v>
      </c>
      <c r="M566" s="11">
        <f>StdO_Customers_Residential!M566+StdO_Customers_Small_Commercial!M566+StdO_Customers_Lighting!M566</f>
        <v>0</v>
      </c>
      <c r="N566" s="11">
        <f>StdO_Customers_Residential!N566+StdO_Customers_Small_Commercial!N566+StdO_Customers_Lighting!N566</f>
        <v>0</v>
      </c>
      <c r="O566" s="11">
        <f>StdO_Customers_Residential!O566+StdO_Customers_Small_Commercial!O566+StdO_Customers_Lighting!O566</f>
        <v>0</v>
      </c>
      <c r="P566" s="11">
        <f>StdO_Customers_Residential!P566+StdO_Customers_Small_Commercial!P566+StdO_Customers_Lighting!P566</f>
        <v>0</v>
      </c>
      <c r="Q566" s="11">
        <f>StdO_Customers_Residential!Q566+StdO_Customers_Small_Commercial!Q566+StdO_Customers_Lighting!Q566</f>
        <v>0</v>
      </c>
      <c r="R566" s="11">
        <f>StdO_Customers_Residential!R566+StdO_Customers_Small_Commercial!R566+StdO_Customers_Lighting!R566</f>
        <v>0</v>
      </c>
      <c r="S566" s="11">
        <f>StdO_Customers_Residential!S566+StdO_Customers_Small_Commercial!S566+StdO_Customers_Lighting!S566</f>
        <v>0</v>
      </c>
      <c r="T566" s="11">
        <f>StdO_Customers_Residential!T566+StdO_Customers_Small_Commercial!T566+StdO_Customers_Lighting!T566</f>
        <v>0</v>
      </c>
      <c r="U566" s="11">
        <f>StdO_Customers_Residential!U566+StdO_Customers_Small_Commercial!U566+StdO_Customers_Lighting!U566</f>
        <v>0</v>
      </c>
      <c r="V566" s="11">
        <f>StdO_Customers_Residential!V566+StdO_Customers_Small_Commercial!V566+StdO_Customers_Lighting!V566</f>
        <v>0</v>
      </c>
      <c r="W566" s="11">
        <f>StdO_Customers_Residential!W566+StdO_Customers_Small_Commercial!W566+StdO_Customers_Lighting!W566</f>
        <v>0</v>
      </c>
      <c r="X566" s="11">
        <f>StdO_Customers_Residential!X566+StdO_Customers_Small_Commercial!X566+StdO_Customers_Lighting!X566</f>
        <v>0</v>
      </c>
      <c r="Y566" s="11">
        <f>StdO_Customers_Residential!Y566+StdO_Customers_Small_Commercial!Y566+StdO_Customers_Lighting!Y566</f>
        <v>0</v>
      </c>
      <c r="Z566" s="11">
        <f>StdO_Customers_Residential!Z566+StdO_Customers_Small_Commercial!Z566+StdO_Customers_Lighting!Z566</f>
        <v>0</v>
      </c>
      <c r="AA566" s="2">
        <f>IFERROR(INDEX('Holiday Schedule'!$D$3:$D$24,MATCH(Total_StdO_Customers!A566,'Holiday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</row>
    <row r="567" spans="1:37">
      <c r="A567" s="4">
        <v>46216</v>
      </c>
      <c r="B567" s="11">
        <f>StdO_Customers_Residential!B567+StdO_Customers_Small_Commercial!B567+StdO_Customers_Lighting!B567</f>
        <v>0</v>
      </c>
      <c r="C567" s="11">
        <f>StdO_Customers_Residential!C567+StdO_Customers_Small_Commercial!C567+StdO_Customers_Lighting!C567</f>
        <v>0</v>
      </c>
      <c r="D567" s="11">
        <f>StdO_Customers_Residential!D567+StdO_Customers_Small_Commercial!D567+StdO_Customers_Lighting!D567</f>
        <v>0</v>
      </c>
      <c r="E567" s="11">
        <f>StdO_Customers_Residential!E567+StdO_Customers_Small_Commercial!E567+StdO_Customers_Lighting!E567</f>
        <v>0</v>
      </c>
      <c r="F567" s="11">
        <f>StdO_Customers_Residential!F567+StdO_Customers_Small_Commercial!F567+StdO_Customers_Lighting!F567</f>
        <v>0</v>
      </c>
      <c r="G567" s="11">
        <f>StdO_Customers_Residential!G567+StdO_Customers_Small_Commercial!G567+StdO_Customers_Lighting!G567</f>
        <v>0</v>
      </c>
      <c r="H567" s="11">
        <f>StdO_Customers_Residential!H567+StdO_Customers_Small_Commercial!H567+StdO_Customers_Lighting!H567</f>
        <v>0</v>
      </c>
      <c r="I567" s="11">
        <f>StdO_Customers_Residential!I567+StdO_Customers_Small_Commercial!I567+StdO_Customers_Lighting!I567</f>
        <v>0</v>
      </c>
      <c r="J567" s="11">
        <f>StdO_Customers_Residential!J567+StdO_Customers_Small_Commercial!J567+StdO_Customers_Lighting!J567</f>
        <v>0</v>
      </c>
      <c r="K567" s="11">
        <f>StdO_Customers_Residential!K567+StdO_Customers_Small_Commercial!K567+StdO_Customers_Lighting!K567</f>
        <v>0</v>
      </c>
      <c r="L567" s="11">
        <f>StdO_Customers_Residential!L567+StdO_Customers_Small_Commercial!L567+StdO_Customers_Lighting!L567</f>
        <v>0</v>
      </c>
      <c r="M567" s="11">
        <f>StdO_Customers_Residential!M567+StdO_Customers_Small_Commercial!M567+StdO_Customers_Lighting!M567</f>
        <v>0</v>
      </c>
      <c r="N567" s="11">
        <f>StdO_Customers_Residential!N567+StdO_Customers_Small_Commercial!N567+StdO_Customers_Lighting!N567</f>
        <v>0</v>
      </c>
      <c r="O567" s="11">
        <f>StdO_Customers_Residential!O567+StdO_Customers_Small_Commercial!O567+StdO_Customers_Lighting!O567</f>
        <v>0</v>
      </c>
      <c r="P567" s="11">
        <f>StdO_Customers_Residential!P567+StdO_Customers_Small_Commercial!P567+StdO_Customers_Lighting!P567</f>
        <v>0</v>
      </c>
      <c r="Q567" s="11">
        <f>StdO_Customers_Residential!Q567+StdO_Customers_Small_Commercial!Q567+StdO_Customers_Lighting!Q567</f>
        <v>0</v>
      </c>
      <c r="R567" s="11">
        <f>StdO_Customers_Residential!R567+StdO_Customers_Small_Commercial!R567+StdO_Customers_Lighting!R567</f>
        <v>0</v>
      </c>
      <c r="S567" s="11">
        <f>StdO_Customers_Residential!S567+StdO_Customers_Small_Commercial!S567+StdO_Customers_Lighting!S567</f>
        <v>0</v>
      </c>
      <c r="T567" s="11">
        <f>StdO_Customers_Residential!T567+StdO_Customers_Small_Commercial!T567+StdO_Customers_Lighting!T567</f>
        <v>0</v>
      </c>
      <c r="U567" s="11">
        <f>StdO_Customers_Residential!U567+StdO_Customers_Small_Commercial!U567+StdO_Customers_Lighting!U567</f>
        <v>0</v>
      </c>
      <c r="V567" s="11">
        <f>StdO_Customers_Residential!V567+StdO_Customers_Small_Commercial!V567+StdO_Customers_Lighting!V567</f>
        <v>0</v>
      </c>
      <c r="W567" s="11">
        <f>StdO_Customers_Residential!W567+StdO_Customers_Small_Commercial!W567+StdO_Customers_Lighting!W567</f>
        <v>0</v>
      </c>
      <c r="X567" s="11">
        <f>StdO_Customers_Residential!X567+StdO_Customers_Small_Commercial!X567+StdO_Customers_Lighting!X567</f>
        <v>0</v>
      </c>
      <c r="Y567" s="11">
        <f>StdO_Customers_Residential!Y567+StdO_Customers_Small_Commercial!Y567+StdO_Customers_Lighting!Y567</f>
        <v>0</v>
      </c>
      <c r="Z567" s="11">
        <f>StdO_Customers_Residential!Z567+StdO_Customers_Small_Commercial!Z567+StdO_Customers_Lighting!Z567</f>
        <v>0</v>
      </c>
      <c r="AA567" s="2">
        <f>IFERROR(INDEX('Holiday Schedule'!$D$3:$D$24,MATCH(Total_StdO_Customers!A567,'Holiday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</row>
    <row r="568" spans="1:37">
      <c r="A568" s="4">
        <v>46217</v>
      </c>
      <c r="B568" s="11">
        <f>StdO_Customers_Residential!B568+StdO_Customers_Small_Commercial!B568+StdO_Customers_Lighting!B568</f>
        <v>0</v>
      </c>
      <c r="C568" s="11">
        <f>StdO_Customers_Residential!C568+StdO_Customers_Small_Commercial!C568+StdO_Customers_Lighting!C568</f>
        <v>0</v>
      </c>
      <c r="D568" s="11">
        <f>StdO_Customers_Residential!D568+StdO_Customers_Small_Commercial!D568+StdO_Customers_Lighting!D568</f>
        <v>0</v>
      </c>
      <c r="E568" s="11">
        <f>StdO_Customers_Residential!E568+StdO_Customers_Small_Commercial!E568+StdO_Customers_Lighting!E568</f>
        <v>0</v>
      </c>
      <c r="F568" s="11">
        <f>StdO_Customers_Residential!F568+StdO_Customers_Small_Commercial!F568+StdO_Customers_Lighting!F568</f>
        <v>0</v>
      </c>
      <c r="G568" s="11">
        <f>StdO_Customers_Residential!G568+StdO_Customers_Small_Commercial!G568+StdO_Customers_Lighting!G568</f>
        <v>0</v>
      </c>
      <c r="H568" s="11">
        <f>StdO_Customers_Residential!H568+StdO_Customers_Small_Commercial!H568+StdO_Customers_Lighting!H568</f>
        <v>0</v>
      </c>
      <c r="I568" s="11">
        <f>StdO_Customers_Residential!I568+StdO_Customers_Small_Commercial!I568+StdO_Customers_Lighting!I568</f>
        <v>0</v>
      </c>
      <c r="J568" s="11">
        <f>StdO_Customers_Residential!J568+StdO_Customers_Small_Commercial!J568+StdO_Customers_Lighting!J568</f>
        <v>0</v>
      </c>
      <c r="K568" s="11">
        <f>StdO_Customers_Residential!K568+StdO_Customers_Small_Commercial!K568+StdO_Customers_Lighting!K568</f>
        <v>0</v>
      </c>
      <c r="L568" s="11">
        <f>StdO_Customers_Residential!L568+StdO_Customers_Small_Commercial!L568+StdO_Customers_Lighting!L568</f>
        <v>0</v>
      </c>
      <c r="M568" s="11">
        <f>StdO_Customers_Residential!M568+StdO_Customers_Small_Commercial!M568+StdO_Customers_Lighting!M568</f>
        <v>0</v>
      </c>
      <c r="N568" s="11">
        <f>StdO_Customers_Residential!N568+StdO_Customers_Small_Commercial!N568+StdO_Customers_Lighting!N568</f>
        <v>0</v>
      </c>
      <c r="O568" s="11">
        <f>StdO_Customers_Residential!O568+StdO_Customers_Small_Commercial!O568+StdO_Customers_Lighting!O568</f>
        <v>0</v>
      </c>
      <c r="P568" s="11">
        <f>StdO_Customers_Residential!P568+StdO_Customers_Small_Commercial!P568+StdO_Customers_Lighting!P568</f>
        <v>0</v>
      </c>
      <c r="Q568" s="11">
        <f>StdO_Customers_Residential!Q568+StdO_Customers_Small_Commercial!Q568+StdO_Customers_Lighting!Q568</f>
        <v>0</v>
      </c>
      <c r="R568" s="11">
        <f>StdO_Customers_Residential!R568+StdO_Customers_Small_Commercial!R568+StdO_Customers_Lighting!R568</f>
        <v>0</v>
      </c>
      <c r="S568" s="11">
        <f>StdO_Customers_Residential!S568+StdO_Customers_Small_Commercial!S568+StdO_Customers_Lighting!S568</f>
        <v>0</v>
      </c>
      <c r="T568" s="11">
        <f>StdO_Customers_Residential!T568+StdO_Customers_Small_Commercial!T568+StdO_Customers_Lighting!T568</f>
        <v>0</v>
      </c>
      <c r="U568" s="11">
        <f>StdO_Customers_Residential!U568+StdO_Customers_Small_Commercial!U568+StdO_Customers_Lighting!U568</f>
        <v>0</v>
      </c>
      <c r="V568" s="11">
        <f>StdO_Customers_Residential!V568+StdO_Customers_Small_Commercial!V568+StdO_Customers_Lighting!V568</f>
        <v>0</v>
      </c>
      <c r="W568" s="11">
        <f>StdO_Customers_Residential!W568+StdO_Customers_Small_Commercial!W568+StdO_Customers_Lighting!W568</f>
        <v>0</v>
      </c>
      <c r="X568" s="11">
        <f>StdO_Customers_Residential!X568+StdO_Customers_Small_Commercial!X568+StdO_Customers_Lighting!X568</f>
        <v>0</v>
      </c>
      <c r="Y568" s="11">
        <f>StdO_Customers_Residential!Y568+StdO_Customers_Small_Commercial!Y568+StdO_Customers_Lighting!Y568</f>
        <v>0</v>
      </c>
      <c r="Z568" s="11">
        <f>StdO_Customers_Residential!Z568+StdO_Customers_Small_Commercial!Z568+StdO_Customers_Lighting!Z568</f>
        <v>0</v>
      </c>
      <c r="AA568" s="2">
        <f>IFERROR(INDEX('Holiday Schedule'!$D$3:$D$24,MATCH(Total_StdO_Customers!A568,'Holiday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</row>
    <row r="569" spans="1:37">
      <c r="A569" s="4">
        <v>46218</v>
      </c>
      <c r="B569" s="11">
        <f>StdO_Customers_Residential!B569+StdO_Customers_Small_Commercial!B569+StdO_Customers_Lighting!B569</f>
        <v>0</v>
      </c>
      <c r="C569" s="11">
        <f>StdO_Customers_Residential!C569+StdO_Customers_Small_Commercial!C569+StdO_Customers_Lighting!C569</f>
        <v>0</v>
      </c>
      <c r="D569" s="11">
        <f>StdO_Customers_Residential!D569+StdO_Customers_Small_Commercial!D569+StdO_Customers_Lighting!D569</f>
        <v>0</v>
      </c>
      <c r="E569" s="11">
        <f>StdO_Customers_Residential!E569+StdO_Customers_Small_Commercial!E569+StdO_Customers_Lighting!E569</f>
        <v>0</v>
      </c>
      <c r="F569" s="11">
        <f>StdO_Customers_Residential!F569+StdO_Customers_Small_Commercial!F569+StdO_Customers_Lighting!F569</f>
        <v>0</v>
      </c>
      <c r="G569" s="11">
        <f>StdO_Customers_Residential!G569+StdO_Customers_Small_Commercial!G569+StdO_Customers_Lighting!G569</f>
        <v>0</v>
      </c>
      <c r="H569" s="11">
        <f>StdO_Customers_Residential!H569+StdO_Customers_Small_Commercial!H569+StdO_Customers_Lighting!H569</f>
        <v>0</v>
      </c>
      <c r="I569" s="11">
        <f>StdO_Customers_Residential!I569+StdO_Customers_Small_Commercial!I569+StdO_Customers_Lighting!I569</f>
        <v>0</v>
      </c>
      <c r="J569" s="11">
        <f>StdO_Customers_Residential!J569+StdO_Customers_Small_Commercial!J569+StdO_Customers_Lighting!J569</f>
        <v>0</v>
      </c>
      <c r="K569" s="11">
        <f>StdO_Customers_Residential!K569+StdO_Customers_Small_Commercial!K569+StdO_Customers_Lighting!K569</f>
        <v>0</v>
      </c>
      <c r="L569" s="11">
        <f>StdO_Customers_Residential!L569+StdO_Customers_Small_Commercial!L569+StdO_Customers_Lighting!L569</f>
        <v>0</v>
      </c>
      <c r="M569" s="11">
        <f>StdO_Customers_Residential!M569+StdO_Customers_Small_Commercial!M569+StdO_Customers_Lighting!M569</f>
        <v>0</v>
      </c>
      <c r="N569" s="11">
        <f>StdO_Customers_Residential!N569+StdO_Customers_Small_Commercial!N569+StdO_Customers_Lighting!N569</f>
        <v>0</v>
      </c>
      <c r="O569" s="11">
        <f>StdO_Customers_Residential!O569+StdO_Customers_Small_Commercial!O569+StdO_Customers_Lighting!O569</f>
        <v>0</v>
      </c>
      <c r="P569" s="11">
        <f>StdO_Customers_Residential!P569+StdO_Customers_Small_Commercial!P569+StdO_Customers_Lighting!P569</f>
        <v>0</v>
      </c>
      <c r="Q569" s="11">
        <f>StdO_Customers_Residential!Q569+StdO_Customers_Small_Commercial!Q569+StdO_Customers_Lighting!Q569</f>
        <v>0</v>
      </c>
      <c r="R569" s="11">
        <f>StdO_Customers_Residential!R569+StdO_Customers_Small_Commercial!R569+StdO_Customers_Lighting!R569</f>
        <v>0</v>
      </c>
      <c r="S569" s="11">
        <f>StdO_Customers_Residential!S569+StdO_Customers_Small_Commercial!S569+StdO_Customers_Lighting!S569</f>
        <v>0</v>
      </c>
      <c r="T569" s="11">
        <f>StdO_Customers_Residential!T569+StdO_Customers_Small_Commercial!T569+StdO_Customers_Lighting!T569</f>
        <v>0</v>
      </c>
      <c r="U569" s="11">
        <f>StdO_Customers_Residential!U569+StdO_Customers_Small_Commercial!U569+StdO_Customers_Lighting!U569</f>
        <v>0</v>
      </c>
      <c r="V569" s="11">
        <f>StdO_Customers_Residential!V569+StdO_Customers_Small_Commercial!V569+StdO_Customers_Lighting!V569</f>
        <v>0</v>
      </c>
      <c r="W569" s="11">
        <f>StdO_Customers_Residential!W569+StdO_Customers_Small_Commercial!W569+StdO_Customers_Lighting!W569</f>
        <v>0</v>
      </c>
      <c r="X569" s="11">
        <f>StdO_Customers_Residential!X569+StdO_Customers_Small_Commercial!X569+StdO_Customers_Lighting!X569</f>
        <v>0</v>
      </c>
      <c r="Y569" s="11">
        <f>StdO_Customers_Residential!Y569+StdO_Customers_Small_Commercial!Y569+StdO_Customers_Lighting!Y569</f>
        <v>0</v>
      </c>
      <c r="Z569" s="11">
        <f>StdO_Customers_Residential!Z569+StdO_Customers_Small_Commercial!Z569+StdO_Customers_Lighting!Z569</f>
        <v>0</v>
      </c>
      <c r="AA569" s="2">
        <f>IFERROR(INDEX('Holiday Schedule'!$D$3:$D$24,MATCH(Total_StdO_Customers!A569,'Holiday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</row>
    <row r="570" spans="1:37">
      <c r="A570" s="4">
        <v>46219</v>
      </c>
      <c r="B570" s="11">
        <f>StdO_Customers_Residential!B570+StdO_Customers_Small_Commercial!B570+StdO_Customers_Lighting!B570</f>
        <v>0</v>
      </c>
      <c r="C570" s="11">
        <f>StdO_Customers_Residential!C570+StdO_Customers_Small_Commercial!C570+StdO_Customers_Lighting!C570</f>
        <v>0</v>
      </c>
      <c r="D570" s="11">
        <f>StdO_Customers_Residential!D570+StdO_Customers_Small_Commercial!D570+StdO_Customers_Lighting!D570</f>
        <v>0</v>
      </c>
      <c r="E570" s="11">
        <f>StdO_Customers_Residential!E570+StdO_Customers_Small_Commercial!E570+StdO_Customers_Lighting!E570</f>
        <v>0</v>
      </c>
      <c r="F570" s="11">
        <f>StdO_Customers_Residential!F570+StdO_Customers_Small_Commercial!F570+StdO_Customers_Lighting!F570</f>
        <v>0</v>
      </c>
      <c r="G570" s="11">
        <f>StdO_Customers_Residential!G570+StdO_Customers_Small_Commercial!G570+StdO_Customers_Lighting!G570</f>
        <v>0</v>
      </c>
      <c r="H570" s="11">
        <f>StdO_Customers_Residential!H570+StdO_Customers_Small_Commercial!H570+StdO_Customers_Lighting!H570</f>
        <v>0</v>
      </c>
      <c r="I570" s="11">
        <f>StdO_Customers_Residential!I570+StdO_Customers_Small_Commercial!I570+StdO_Customers_Lighting!I570</f>
        <v>0</v>
      </c>
      <c r="J570" s="11">
        <f>StdO_Customers_Residential!J570+StdO_Customers_Small_Commercial!J570+StdO_Customers_Lighting!J570</f>
        <v>0</v>
      </c>
      <c r="K570" s="11">
        <f>StdO_Customers_Residential!K570+StdO_Customers_Small_Commercial!K570+StdO_Customers_Lighting!K570</f>
        <v>0</v>
      </c>
      <c r="L570" s="11">
        <f>StdO_Customers_Residential!L570+StdO_Customers_Small_Commercial!L570+StdO_Customers_Lighting!L570</f>
        <v>0</v>
      </c>
      <c r="M570" s="11">
        <f>StdO_Customers_Residential!M570+StdO_Customers_Small_Commercial!M570+StdO_Customers_Lighting!M570</f>
        <v>0</v>
      </c>
      <c r="N570" s="11">
        <f>StdO_Customers_Residential!N570+StdO_Customers_Small_Commercial!N570+StdO_Customers_Lighting!N570</f>
        <v>0</v>
      </c>
      <c r="O570" s="11">
        <f>StdO_Customers_Residential!O570+StdO_Customers_Small_Commercial!O570+StdO_Customers_Lighting!O570</f>
        <v>0</v>
      </c>
      <c r="P570" s="11">
        <f>StdO_Customers_Residential!P570+StdO_Customers_Small_Commercial!P570+StdO_Customers_Lighting!P570</f>
        <v>0</v>
      </c>
      <c r="Q570" s="11">
        <f>StdO_Customers_Residential!Q570+StdO_Customers_Small_Commercial!Q570+StdO_Customers_Lighting!Q570</f>
        <v>0</v>
      </c>
      <c r="R570" s="11">
        <f>StdO_Customers_Residential!R570+StdO_Customers_Small_Commercial!R570+StdO_Customers_Lighting!R570</f>
        <v>0</v>
      </c>
      <c r="S570" s="11">
        <f>StdO_Customers_Residential!S570+StdO_Customers_Small_Commercial!S570+StdO_Customers_Lighting!S570</f>
        <v>0</v>
      </c>
      <c r="T570" s="11">
        <f>StdO_Customers_Residential!T570+StdO_Customers_Small_Commercial!T570+StdO_Customers_Lighting!T570</f>
        <v>0</v>
      </c>
      <c r="U570" s="11">
        <f>StdO_Customers_Residential!U570+StdO_Customers_Small_Commercial!U570+StdO_Customers_Lighting!U570</f>
        <v>0</v>
      </c>
      <c r="V570" s="11">
        <f>StdO_Customers_Residential!V570+StdO_Customers_Small_Commercial!V570+StdO_Customers_Lighting!V570</f>
        <v>0</v>
      </c>
      <c r="W570" s="11">
        <f>StdO_Customers_Residential!W570+StdO_Customers_Small_Commercial!W570+StdO_Customers_Lighting!W570</f>
        <v>0</v>
      </c>
      <c r="X570" s="11">
        <f>StdO_Customers_Residential!X570+StdO_Customers_Small_Commercial!X570+StdO_Customers_Lighting!X570</f>
        <v>0</v>
      </c>
      <c r="Y570" s="11">
        <f>StdO_Customers_Residential!Y570+StdO_Customers_Small_Commercial!Y570+StdO_Customers_Lighting!Y570</f>
        <v>0</v>
      </c>
      <c r="Z570" s="11">
        <f>StdO_Customers_Residential!Z570+StdO_Customers_Small_Commercial!Z570+StdO_Customers_Lighting!Z570</f>
        <v>0</v>
      </c>
      <c r="AA570" s="2">
        <f>IFERROR(INDEX('Holiday Schedule'!$D$3:$D$24,MATCH(Total_StdO_Customers!A570,'Holiday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</row>
    <row r="571" spans="1:37">
      <c r="A571" s="4">
        <v>46220</v>
      </c>
      <c r="B571" s="11">
        <f>StdO_Customers_Residential!B571+StdO_Customers_Small_Commercial!B571+StdO_Customers_Lighting!B571</f>
        <v>0</v>
      </c>
      <c r="C571" s="11">
        <f>StdO_Customers_Residential!C571+StdO_Customers_Small_Commercial!C571+StdO_Customers_Lighting!C571</f>
        <v>0</v>
      </c>
      <c r="D571" s="11">
        <f>StdO_Customers_Residential!D571+StdO_Customers_Small_Commercial!D571+StdO_Customers_Lighting!D571</f>
        <v>0</v>
      </c>
      <c r="E571" s="11">
        <f>StdO_Customers_Residential!E571+StdO_Customers_Small_Commercial!E571+StdO_Customers_Lighting!E571</f>
        <v>0</v>
      </c>
      <c r="F571" s="11">
        <f>StdO_Customers_Residential!F571+StdO_Customers_Small_Commercial!F571+StdO_Customers_Lighting!F571</f>
        <v>0</v>
      </c>
      <c r="G571" s="11">
        <f>StdO_Customers_Residential!G571+StdO_Customers_Small_Commercial!G571+StdO_Customers_Lighting!G571</f>
        <v>0</v>
      </c>
      <c r="H571" s="11">
        <f>StdO_Customers_Residential!H571+StdO_Customers_Small_Commercial!H571+StdO_Customers_Lighting!H571</f>
        <v>0</v>
      </c>
      <c r="I571" s="11">
        <f>StdO_Customers_Residential!I571+StdO_Customers_Small_Commercial!I571+StdO_Customers_Lighting!I571</f>
        <v>0</v>
      </c>
      <c r="J571" s="11">
        <f>StdO_Customers_Residential!J571+StdO_Customers_Small_Commercial!J571+StdO_Customers_Lighting!J571</f>
        <v>0</v>
      </c>
      <c r="K571" s="11">
        <f>StdO_Customers_Residential!K571+StdO_Customers_Small_Commercial!K571+StdO_Customers_Lighting!K571</f>
        <v>0</v>
      </c>
      <c r="L571" s="11">
        <f>StdO_Customers_Residential!L571+StdO_Customers_Small_Commercial!L571+StdO_Customers_Lighting!L571</f>
        <v>0</v>
      </c>
      <c r="M571" s="11">
        <f>StdO_Customers_Residential!M571+StdO_Customers_Small_Commercial!M571+StdO_Customers_Lighting!M571</f>
        <v>0</v>
      </c>
      <c r="N571" s="11">
        <f>StdO_Customers_Residential!N571+StdO_Customers_Small_Commercial!N571+StdO_Customers_Lighting!N571</f>
        <v>0</v>
      </c>
      <c r="O571" s="11">
        <f>StdO_Customers_Residential!O571+StdO_Customers_Small_Commercial!O571+StdO_Customers_Lighting!O571</f>
        <v>0</v>
      </c>
      <c r="P571" s="11">
        <f>StdO_Customers_Residential!P571+StdO_Customers_Small_Commercial!P571+StdO_Customers_Lighting!P571</f>
        <v>0</v>
      </c>
      <c r="Q571" s="11">
        <f>StdO_Customers_Residential!Q571+StdO_Customers_Small_Commercial!Q571+StdO_Customers_Lighting!Q571</f>
        <v>0</v>
      </c>
      <c r="R571" s="11">
        <f>StdO_Customers_Residential!R571+StdO_Customers_Small_Commercial!R571+StdO_Customers_Lighting!R571</f>
        <v>0</v>
      </c>
      <c r="S571" s="11">
        <f>StdO_Customers_Residential!S571+StdO_Customers_Small_Commercial!S571+StdO_Customers_Lighting!S571</f>
        <v>0</v>
      </c>
      <c r="T571" s="11">
        <f>StdO_Customers_Residential!T571+StdO_Customers_Small_Commercial!T571+StdO_Customers_Lighting!T571</f>
        <v>0</v>
      </c>
      <c r="U571" s="11">
        <f>StdO_Customers_Residential!U571+StdO_Customers_Small_Commercial!U571+StdO_Customers_Lighting!U571</f>
        <v>0</v>
      </c>
      <c r="V571" s="11">
        <f>StdO_Customers_Residential!V571+StdO_Customers_Small_Commercial!V571+StdO_Customers_Lighting!V571</f>
        <v>0</v>
      </c>
      <c r="W571" s="11">
        <f>StdO_Customers_Residential!W571+StdO_Customers_Small_Commercial!W571+StdO_Customers_Lighting!W571</f>
        <v>0</v>
      </c>
      <c r="X571" s="11">
        <f>StdO_Customers_Residential!X571+StdO_Customers_Small_Commercial!X571+StdO_Customers_Lighting!X571</f>
        <v>0</v>
      </c>
      <c r="Y571" s="11">
        <f>StdO_Customers_Residential!Y571+StdO_Customers_Small_Commercial!Y571+StdO_Customers_Lighting!Y571</f>
        <v>0</v>
      </c>
      <c r="Z571" s="11">
        <f>StdO_Customers_Residential!Z571+StdO_Customers_Small_Commercial!Z571+StdO_Customers_Lighting!Z571</f>
        <v>0</v>
      </c>
      <c r="AA571" s="2">
        <f>IFERROR(INDEX('Holiday Schedule'!$D$3:$D$24,MATCH(Total_StdO_Customers!A571,'Holiday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</row>
    <row r="572" spans="1:37">
      <c r="A572" s="4">
        <v>46221</v>
      </c>
      <c r="B572" s="11">
        <f>StdO_Customers_Residential!B572+StdO_Customers_Small_Commercial!B572+StdO_Customers_Lighting!B572</f>
        <v>0</v>
      </c>
      <c r="C572" s="11">
        <f>StdO_Customers_Residential!C572+StdO_Customers_Small_Commercial!C572+StdO_Customers_Lighting!C572</f>
        <v>0</v>
      </c>
      <c r="D572" s="11">
        <f>StdO_Customers_Residential!D572+StdO_Customers_Small_Commercial!D572+StdO_Customers_Lighting!D572</f>
        <v>0</v>
      </c>
      <c r="E572" s="11">
        <f>StdO_Customers_Residential!E572+StdO_Customers_Small_Commercial!E572+StdO_Customers_Lighting!E572</f>
        <v>0</v>
      </c>
      <c r="F572" s="11">
        <f>StdO_Customers_Residential!F572+StdO_Customers_Small_Commercial!F572+StdO_Customers_Lighting!F572</f>
        <v>0</v>
      </c>
      <c r="G572" s="11">
        <f>StdO_Customers_Residential!G572+StdO_Customers_Small_Commercial!G572+StdO_Customers_Lighting!G572</f>
        <v>0</v>
      </c>
      <c r="H572" s="11">
        <f>StdO_Customers_Residential!H572+StdO_Customers_Small_Commercial!H572+StdO_Customers_Lighting!H572</f>
        <v>0</v>
      </c>
      <c r="I572" s="11">
        <f>StdO_Customers_Residential!I572+StdO_Customers_Small_Commercial!I572+StdO_Customers_Lighting!I572</f>
        <v>0</v>
      </c>
      <c r="J572" s="11">
        <f>StdO_Customers_Residential!J572+StdO_Customers_Small_Commercial!J572+StdO_Customers_Lighting!J572</f>
        <v>0</v>
      </c>
      <c r="K572" s="11">
        <f>StdO_Customers_Residential!K572+StdO_Customers_Small_Commercial!K572+StdO_Customers_Lighting!K572</f>
        <v>0</v>
      </c>
      <c r="L572" s="11">
        <f>StdO_Customers_Residential!L572+StdO_Customers_Small_Commercial!L572+StdO_Customers_Lighting!L572</f>
        <v>0</v>
      </c>
      <c r="M572" s="11">
        <f>StdO_Customers_Residential!M572+StdO_Customers_Small_Commercial!M572+StdO_Customers_Lighting!M572</f>
        <v>0</v>
      </c>
      <c r="N572" s="11">
        <f>StdO_Customers_Residential!N572+StdO_Customers_Small_Commercial!N572+StdO_Customers_Lighting!N572</f>
        <v>0</v>
      </c>
      <c r="O572" s="11">
        <f>StdO_Customers_Residential!O572+StdO_Customers_Small_Commercial!O572+StdO_Customers_Lighting!O572</f>
        <v>0</v>
      </c>
      <c r="P572" s="11">
        <f>StdO_Customers_Residential!P572+StdO_Customers_Small_Commercial!P572+StdO_Customers_Lighting!P572</f>
        <v>0</v>
      </c>
      <c r="Q572" s="11">
        <f>StdO_Customers_Residential!Q572+StdO_Customers_Small_Commercial!Q572+StdO_Customers_Lighting!Q572</f>
        <v>0</v>
      </c>
      <c r="R572" s="11">
        <f>StdO_Customers_Residential!R572+StdO_Customers_Small_Commercial!R572+StdO_Customers_Lighting!R572</f>
        <v>0</v>
      </c>
      <c r="S572" s="11">
        <f>StdO_Customers_Residential!S572+StdO_Customers_Small_Commercial!S572+StdO_Customers_Lighting!S572</f>
        <v>0</v>
      </c>
      <c r="T572" s="11">
        <f>StdO_Customers_Residential!T572+StdO_Customers_Small_Commercial!T572+StdO_Customers_Lighting!T572</f>
        <v>0</v>
      </c>
      <c r="U572" s="11">
        <f>StdO_Customers_Residential!U572+StdO_Customers_Small_Commercial!U572+StdO_Customers_Lighting!U572</f>
        <v>0</v>
      </c>
      <c r="V572" s="11">
        <f>StdO_Customers_Residential!V572+StdO_Customers_Small_Commercial!V572+StdO_Customers_Lighting!V572</f>
        <v>0</v>
      </c>
      <c r="W572" s="11">
        <f>StdO_Customers_Residential!W572+StdO_Customers_Small_Commercial!W572+StdO_Customers_Lighting!W572</f>
        <v>0</v>
      </c>
      <c r="X572" s="11">
        <f>StdO_Customers_Residential!X572+StdO_Customers_Small_Commercial!X572+StdO_Customers_Lighting!X572</f>
        <v>0</v>
      </c>
      <c r="Y572" s="11">
        <f>StdO_Customers_Residential!Y572+StdO_Customers_Small_Commercial!Y572+StdO_Customers_Lighting!Y572</f>
        <v>0</v>
      </c>
      <c r="Z572" s="11">
        <f>StdO_Customers_Residential!Z572+StdO_Customers_Small_Commercial!Z572+StdO_Customers_Lighting!Z572</f>
        <v>0</v>
      </c>
      <c r="AA572" s="2">
        <f>IFERROR(INDEX('Holiday Schedule'!$D$3:$D$24,MATCH(Total_StdO_Customers!A572,'Holiday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</row>
    <row r="573" spans="1:37">
      <c r="A573" s="4">
        <v>46222</v>
      </c>
      <c r="B573" s="11">
        <f>StdO_Customers_Residential!B573+StdO_Customers_Small_Commercial!B573+StdO_Customers_Lighting!B573</f>
        <v>0</v>
      </c>
      <c r="C573" s="11">
        <f>StdO_Customers_Residential!C573+StdO_Customers_Small_Commercial!C573+StdO_Customers_Lighting!C573</f>
        <v>0</v>
      </c>
      <c r="D573" s="11">
        <f>StdO_Customers_Residential!D573+StdO_Customers_Small_Commercial!D573+StdO_Customers_Lighting!D573</f>
        <v>0</v>
      </c>
      <c r="E573" s="11">
        <f>StdO_Customers_Residential!E573+StdO_Customers_Small_Commercial!E573+StdO_Customers_Lighting!E573</f>
        <v>0</v>
      </c>
      <c r="F573" s="11">
        <f>StdO_Customers_Residential!F573+StdO_Customers_Small_Commercial!F573+StdO_Customers_Lighting!F573</f>
        <v>0</v>
      </c>
      <c r="G573" s="11">
        <f>StdO_Customers_Residential!G573+StdO_Customers_Small_Commercial!G573+StdO_Customers_Lighting!G573</f>
        <v>0</v>
      </c>
      <c r="H573" s="11">
        <f>StdO_Customers_Residential!H573+StdO_Customers_Small_Commercial!H573+StdO_Customers_Lighting!H573</f>
        <v>0</v>
      </c>
      <c r="I573" s="11">
        <f>StdO_Customers_Residential!I573+StdO_Customers_Small_Commercial!I573+StdO_Customers_Lighting!I573</f>
        <v>0</v>
      </c>
      <c r="J573" s="11">
        <f>StdO_Customers_Residential!J573+StdO_Customers_Small_Commercial!J573+StdO_Customers_Lighting!J573</f>
        <v>0</v>
      </c>
      <c r="K573" s="11">
        <f>StdO_Customers_Residential!K573+StdO_Customers_Small_Commercial!K573+StdO_Customers_Lighting!K573</f>
        <v>0</v>
      </c>
      <c r="L573" s="11">
        <f>StdO_Customers_Residential!L573+StdO_Customers_Small_Commercial!L573+StdO_Customers_Lighting!L573</f>
        <v>0</v>
      </c>
      <c r="M573" s="11">
        <f>StdO_Customers_Residential!M573+StdO_Customers_Small_Commercial!M573+StdO_Customers_Lighting!M573</f>
        <v>0</v>
      </c>
      <c r="N573" s="11">
        <f>StdO_Customers_Residential!N573+StdO_Customers_Small_Commercial!N573+StdO_Customers_Lighting!N573</f>
        <v>0</v>
      </c>
      <c r="O573" s="11">
        <f>StdO_Customers_Residential!O573+StdO_Customers_Small_Commercial!O573+StdO_Customers_Lighting!O573</f>
        <v>0</v>
      </c>
      <c r="P573" s="11">
        <f>StdO_Customers_Residential!P573+StdO_Customers_Small_Commercial!P573+StdO_Customers_Lighting!P573</f>
        <v>0</v>
      </c>
      <c r="Q573" s="11">
        <f>StdO_Customers_Residential!Q573+StdO_Customers_Small_Commercial!Q573+StdO_Customers_Lighting!Q573</f>
        <v>0</v>
      </c>
      <c r="R573" s="11">
        <f>StdO_Customers_Residential!R573+StdO_Customers_Small_Commercial!R573+StdO_Customers_Lighting!R573</f>
        <v>0</v>
      </c>
      <c r="S573" s="11">
        <f>StdO_Customers_Residential!S573+StdO_Customers_Small_Commercial!S573+StdO_Customers_Lighting!S573</f>
        <v>0</v>
      </c>
      <c r="T573" s="11">
        <f>StdO_Customers_Residential!T573+StdO_Customers_Small_Commercial!T573+StdO_Customers_Lighting!T573</f>
        <v>0</v>
      </c>
      <c r="U573" s="11">
        <f>StdO_Customers_Residential!U573+StdO_Customers_Small_Commercial!U573+StdO_Customers_Lighting!U573</f>
        <v>0</v>
      </c>
      <c r="V573" s="11">
        <f>StdO_Customers_Residential!V573+StdO_Customers_Small_Commercial!V573+StdO_Customers_Lighting!V573</f>
        <v>0</v>
      </c>
      <c r="W573" s="11">
        <f>StdO_Customers_Residential!W573+StdO_Customers_Small_Commercial!W573+StdO_Customers_Lighting!W573</f>
        <v>0</v>
      </c>
      <c r="X573" s="11">
        <f>StdO_Customers_Residential!X573+StdO_Customers_Small_Commercial!X573+StdO_Customers_Lighting!X573</f>
        <v>0</v>
      </c>
      <c r="Y573" s="11">
        <f>StdO_Customers_Residential!Y573+StdO_Customers_Small_Commercial!Y573+StdO_Customers_Lighting!Y573</f>
        <v>0</v>
      </c>
      <c r="Z573" s="11">
        <f>StdO_Customers_Residential!Z573+StdO_Customers_Small_Commercial!Z573+StdO_Customers_Lighting!Z573</f>
        <v>0</v>
      </c>
      <c r="AA573" s="2">
        <f>IFERROR(INDEX('Holiday Schedule'!$D$3:$D$24,MATCH(Total_StdO_Customers!A573,'Holiday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</row>
    <row r="574" spans="1:37">
      <c r="A574" s="4">
        <v>46223</v>
      </c>
      <c r="B574" s="11">
        <f>StdO_Customers_Residential!B574+StdO_Customers_Small_Commercial!B574+StdO_Customers_Lighting!B574</f>
        <v>0</v>
      </c>
      <c r="C574" s="11">
        <f>StdO_Customers_Residential!C574+StdO_Customers_Small_Commercial!C574+StdO_Customers_Lighting!C574</f>
        <v>0</v>
      </c>
      <c r="D574" s="11">
        <f>StdO_Customers_Residential!D574+StdO_Customers_Small_Commercial!D574+StdO_Customers_Lighting!D574</f>
        <v>0</v>
      </c>
      <c r="E574" s="11">
        <f>StdO_Customers_Residential!E574+StdO_Customers_Small_Commercial!E574+StdO_Customers_Lighting!E574</f>
        <v>0</v>
      </c>
      <c r="F574" s="11">
        <f>StdO_Customers_Residential!F574+StdO_Customers_Small_Commercial!F574+StdO_Customers_Lighting!F574</f>
        <v>0</v>
      </c>
      <c r="G574" s="11">
        <f>StdO_Customers_Residential!G574+StdO_Customers_Small_Commercial!G574+StdO_Customers_Lighting!G574</f>
        <v>0</v>
      </c>
      <c r="H574" s="11">
        <f>StdO_Customers_Residential!H574+StdO_Customers_Small_Commercial!H574+StdO_Customers_Lighting!H574</f>
        <v>0</v>
      </c>
      <c r="I574" s="11">
        <f>StdO_Customers_Residential!I574+StdO_Customers_Small_Commercial!I574+StdO_Customers_Lighting!I574</f>
        <v>0</v>
      </c>
      <c r="J574" s="11">
        <f>StdO_Customers_Residential!J574+StdO_Customers_Small_Commercial!J574+StdO_Customers_Lighting!J574</f>
        <v>0</v>
      </c>
      <c r="K574" s="11">
        <f>StdO_Customers_Residential!K574+StdO_Customers_Small_Commercial!K574+StdO_Customers_Lighting!K574</f>
        <v>0</v>
      </c>
      <c r="L574" s="11">
        <f>StdO_Customers_Residential!L574+StdO_Customers_Small_Commercial!L574+StdO_Customers_Lighting!L574</f>
        <v>0</v>
      </c>
      <c r="M574" s="11">
        <f>StdO_Customers_Residential!M574+StdO_Customers_Small_Commercial!M574+StdO_Customers_Lighting!M574</f>
        <v>0</v>
      </c>
      <c r="N574" s="11">
        <f>StdO_Customers_Residential!N574+StdO_Customers_Small_Commercial!N574+StdO_Customers_Lighting!N574</f>
        <v>0</v>
      </c>
      <c r="O574" s="11">
        <f>StdO_Customers_Residential!O574+StdO_Customers_Small_Commercial!O574+StdO_Customers_Lighting!O574</f>
        <v>0</v>
      </c>
      <c r="P574" s="11">
        <f>StdO_Customers_Residential!P574+StdO_Customers_Small_Commercial!P574+StdO_Customers_Lighting!P574</f>
        <v>0</v>
      </c>
      <c r="Q574" s="11">
        <f>StdO_Customers_Residential!Q574+StdO_Customers_Small_Commercial!Q574+StdO_Customers_Lighting!Q574</f>
        <v>0</v>
      </c>
      <c r="R574" s="11">
        <f>StdO_Customers_Residential!R574+StdO_Customers_Small_Commercial!R574+StdO_Customers_Lighting!R574</f>
        <v>0</v>
      </c>
      <c r="S574" s="11">
        <f>StdO_Customers_Residential!S574+StdO_Customers_Small_Commercial!S574+StdO_Customers_Lighting!S574</f>
        <v>0</v>
      </c>
      <c r="T574" s="11">
        <f>StdO_Customers_Residential!T574+StdO_Customers_Small_Commercial!T574+StdO_Customers_Lighting!T574</f>
        <v>0</v>
      </c>
      <c r="U574" s="11">
        <f>StdO_Customers_Residential!U574+StdO_Customers_Small_Commercial!U574+StdO_Customers_Lighting!U574</f>
        <v>0</v>
      </c>
      <c r="V574" s="11">
        <f>StdO_Customers_Residential!V574+StdO_Customers_Small_Commercial!V574+StdO_Customers_Lighting!V574</f>
        <v>0</v>
      </c>
      <c r="W574" s="11">
        <f>StdO_Customers_Residential!W574+StdO_Customers_Small_Commercial!W574+StdO_Customers_Lighting!W574</f>
        <v>0</v>
      </c>
      <c r="X574" s="11">
        <f>StdO_Customers_Residential!X574+StdO_Customers_Small_Commercial!X574+StdO_Customers_Lighting!X574</f>
        <v>0</v>
      </c>
      <c r="Y574" s="11">
        <f>StdO_Customers_Residential!Y574+StdO_Customers_Small_Commercial!Y574+StdO_Customers_Lighting!Y574</f>
        <v>0</v>
      </c>
      <c r="Z574" s="11">
        <f>StdO_Customers_Residential!Z574+StdO_Customers_Small_Commercial!Z574+StdO_Customers_Lighting!Z574</f>
        <v>0</v>
      </c>
      <c r="AA574" s="2">
        <f>IFERROR(INDEX('Holiday Schedule'!$D$3:$D$24,MATCH(Total_StdO_Customers!A574,'Holiday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</row>
    <row r="575" spans="1:37">
      <c r="A575" s="4">
        <v>46224</v>
      </c>
      <c r="B575" s="11">
        <f>StdO_Customers_Residential!B575+StdO_Customers_Small_Commercial!B575+StdO_Customers_Lighting!B575</f>
        <v>0</v>
      </c>
      <c r="C575" s="11">
        <f>StdO_Customers_Residential!C575+StdO_Customers_Small_Commercial!C575+StdO_Customers_Lighting!C575</f>
        <v>0</v>
      </c>
      <c r="D575" s="11">
        <f>StdO_Customers_Residential!D575+StdO_Customers_Small_Commercial!D575+StdO_Customers_Lighting!D575</f>
        <v>0</v>
      </c>
      <c r="E575" s="11">
        <f>StdO_Customers_Residential!E575+StdO_Customers_Small_Commercial!E575+StdO_Customers_Lighting!E575</f>
        <v>0</v>
      </c>
      <c r="F575" s="11">
        <f>StdO_Customers_Residential!F575+StdO_Customers_Small_Commercial!F575+StdO_Customers_Lighting!F575</f>
        <v>0</v>
      </c>
      <c r="G575" s="11">
        <f>StdO_Customers_Residential!G575+StdO_Customers_Small_Commercial!G575+StdO_Customers_Lighting!G575</f>
        <v>0</v>
      </c>
      <c r="H575" s="11">
        <f>StdO_Customers_Residential!H575+StdO_Customers_Small_Commercial!H575+StdO_Customers_Lighting!H575</f>
        <v>0</v>
      </c>
      <c r="I575" s="11">
        <f>StdO_Customers_Residential!I575+StdO_Customers_Small_Commercial!I575+StdO_Customers_Lighting!I575</f>
        <v>0</v>
      </c>
      <c r="J575" s="11">
        <f>StdO_Customers_Residential!J575+StdO_Customers_Small_Commercial!J575+StdO_Customers_Lighting!J575</f>
        <v>0</v>
      </c>
      <c r="K575" s="11">
        <f>StdO_Customers_Residential!K575+StdO_Customers_Small_Commercial!K575+StdO_Customers_Lighting!K575</f>
        <v>0</v>
      </c>
      <c r="L575" s="11">
        <f>StdO_Customers_Residential!L575+StdO_Customers_Small_Commercial!L575+StdO_Customers_Lighting!L575</f>
        <v>0</v>
      </c>
      <c r="M575" s="11">
        <f>StdO_Customers_Residential!M575+StdO_Customers_Small_Commercial!M575+StdO_Customers_Lighting!M575</f>
        <v>0</v>
      </c>
      <c r="N575" s="11">
        <f>StdO_Customers_Residential!N575+StdO_Customers_Small_Commercial!N575+StdO_Customers_Lighting!N575</f>
        <v>0</v>
      </c>
      <c r="O575" s="11">
        <f>StdO_Customers_Residential!O575+StdO_Customers_Small_Commercial!O575+StdO_Customers_Lighting!O575</f>
        <v>0</v>
      </c>
      <c r="P575" s="11">
        <f>StdO_Customers_Residential!P575+StdO_Customers_Small_Commercial!P575+StdO_Customers_Lighting!P575</f>
        <v>0</v>
      </c>
      <c r="Q575" s="11">
        <f>StdO_Customers_Residential!Q575+StdO_Customers_Small_Commercial!Q575+StdO_Customers_Lighting!Q575</f>
        <v>0</v>
      </c>
      <c r="R575" s="11">
        <f>StdO_Customers_Residential!R575+StdO_Customers_Small_Commercial!R575+StdO_Customers_Lighting!R575</f>
        <v>0</v>
      </c>
      <c r="S575" s="11">
        <f>StdO_Customers_Residential!S575+StdO_Customers_Small_Commercial!S575+StdO_Customers_Lighting!S575</f>
        <v>0</v>
      </c>
      <c r="T575" s="11">
        <f>StdO_Customers_Residential!T575+StdO_Customers_Small_Commercial!T575+StdO_Customers_Lighting!T575</f>
        <v>0</v>
      </c>
      <c r="U575" s="11">
        <f>StdO_Customers_Residential!U575+StdO_Customers_Small_Commercial!U575+StdO_Customers_Lighting!U575</f>
        <v>0</v>
      </c>
      <c r="V575" s="11">
        <f>StdO_Customers_Residential!V575+StdO_Customers_Small_Commercial!V575+StdO_Customers_Lighting!V575</f>
        <v>0</v>
      </c>
      <c r="W575" s="11">
        <f>StdO_Customers_Residential!W575+StdO_Customers_Small_Commercial!W575+StdO_Customers_Lighting!W575</f>
        <v>0</v>
      </c>
      <c r="X575" s="11">
        <f>StdO_Customers_Residential!X575+StdO_Customers_Small_Commercial!X575+StdO_Customers_Lighting!X575</f>
        <v>0</v>
      </c>
      <c r="Y575" s="11">
        <f>StdO_Customers_Residential!Y575+StdO_Customers_Small_Commercial!Y575+StdO_Customers_Lighting!Y575</f>
        <v>0</v>
      </c>
      <c r="Z575" s="11">
        <f>StdO_Customers_Residential!Z575+StdO_Customers_Small_Commercial!Z575+StdO_Customers_Lighting!Z575</f>
        <v>0</v>
      </c>
      <c r="AA575" s="2">
        <f>IFERROR(INDEX('Holiday Schedule'!$D$3:$D$24,MATCH(Total_StdO_Customers!A575,'Holiday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</row>
    <row r="576" spans="1:37">
      <c r="A576" s="4">
        <v>46225</v>
      </c>
      <c r="B576" s="11">
        <f>StdO_Customers_Residential!B576+StdO_Customers_Small_Commercial!B576+StdO_Customers_Lighting!B576</f>
        <v>0</v>
      </c>
      <c r="C576" s="11">
        <f>StdO_Customers_Residential!C576+StdO_Customers_Small_Commercial!C576+StdO_Customers_Lighting!C576</f>
        <v>0</v>
      </c>
      <c r="D576" s="11">
        <f>StdO_Customers_Residential!D576+StdO_Customers_Small_Commercial!D576+StdO_Customers_Lighting!D576</f>
        <v>0</v>
      </c>
      <c r="E576" s="11">
        <f>StdO_Customers_Residential!E576+StdO_Customers_Small_Commercial!E576+StdO_Customers_Lighting!E576</f>
        <v>0</v>
      </c>
      <c r="F576" s="11">
        <f>StdO_Customers_Residential!F576+StdO_Customers_Small_Commercial!F576+StdO_Customers_Lighting!F576</f>
        <v>0</v>
      </c>
      <c r="G576" s="11">
        <f>StdO_Customers_Residential!G576+StdO_Customers_Small_Commercial!G576+StdO_Customers_Lighting!G576</f>
        <v>0</v>
      </c>
      <c r="H576" s="11">
        <f>StdO_Customers_Residential!H576+StdO_Customers_Small_Commercial!H576+StdO_Customers_Lighting!H576</f>
        <v>0</v>
      </c>
      <c r="I576" s="11">
        <f>StdO_Customers_Residential!I576+StdO_Customers_Small_Commercial!I576+StdO_Customers_Lighting!I576</f>
        <v>0</v>
      </c>
      <c r="J576" s="11">
        <f>StdO_Customers_Residential!J576+StdO_Customers_Small_Commercial!J576+StdO_Customers_Lighting!J576</f>
        <v>0</v>
      </c>
      <c r="K576" s="11">
        <f>StdO_Customers_Residential!K576+StdO_Customers_Small_Commercial!K576+StdO_Customers_Lighting!K576</f>
        <v>0</v>
      </c>
      <c r="L576" s="11">
        <f>StdO_Customers_Residential!L576+StdO_Customers_Small_Commercial!L576+StdO_Customers_Lighting!L576</f>
        <v>0</v>
      </c>
      <c r="M576" s="11">
        <f>StdO_Customers_Residential!M576+StdO_Customers_Small_Commercial!M576+StdO_Customers_Lighting!M576</f>
        <v>0</v>
      </c>
      <c r="N576" s="11">
        <f>StdO_Customers_Residential!N576+StdO_Customers_Small_Commercial!N576+StdO_Customers_Lighting!N576</f>
        <v>0</v>
      </c>
      <c r="O576" s="11">
        <f>StdO_Customers_Residential!O576+StdO_Customers_Small_Commercial!O576+StdO_Customers_Lighting!O576</f>
        <v>0</v>
      </c>
      <c r="P576" s="11">
        <f>StdO_Customers_Residential!P576+StdO_Customers_Small_Commercial!P576+StdO_Customers_Lighting!P576</f>
        <v>0</v>
      </c>
      <c r="Q576" s="11">
        <f>StdO_Customers_Residential!Q576+StdO_Customers_Small_Commercial!Q576+StdO_Customers_Lighting!Q576</f>
        <v>0</v>
      </c>
      <c r="R576" s="11">
        <f>StdO_Customers_Residential!R576+StdO_Customers_Small_Commercial!R576+StdO_Customers_Lighting!R576</f>
        <v>0</v>
      </c>
      <c r="S576" s="11">
        <f>StdO_Customers_Residential!S576+StdO_Customers_Small_Commercial!S576+StdO_Customers_Lighting!S576</f>
        <v>0</v>
      </c>
      <c r="T576" s="11">
        <f>StdO_Customers_Residential!T576+StdO_Customers_Small_Commercial!T576+StdO_Customers_Lighting!T576</f>
        <v>0</v>
      </c>
      <c r="U576" s="11">
        <f>StdO_Customers_Residential!U576+StdO_Customers_Small_Commercial!U576+StdO_Customers_Lighting!U576</f>
        <v>0</v>
      </c>
      <c r="V576" s="11">
        <f>StdO_Customers_Residential!V576+StdO_Customers_Small_Commercial!V576+StdO_Customers_Lighting!V576</f>
        <v>0</v>
      </c>
      <c r="W576" s="11">
        <f>StdO_Customers_Residential!W576+StdO_Customers_Small_Commercial!W576+StdO_Customers_Lighting!W576</f>
        <v>0</v>
      </c>
      <c r="X576" s="11">
        <f>StdO_Customers_Residential!X576+StdO_Customers_Small_Commercial!X576+StdO_Customers_Lighting!X576</f>
        <v>0</v>
      </c>
      <c r="Y576" s="11">
        <f>StdO_Customers_Residential!Y576+StdO_Customers_Small_Commercial!Y576+StdO_Customers_Lighting!Y576</f>
        <v>0</v>
      </c>
      <c r="Z576" s="11">
        <f>StdO_Customers_Residential!Z576+StdO_Customers_Small_Commercial!Z576+StdO_Customers_Lighting!Z576</f>
        <v>0</v>
      </c>
      <c r="AA576" s="2">
        <f>IFERROR(INDEX('Holiday Schedule'!$D$3:$D$24,MATCH(Total_StdO_Customers!A576,'Holiday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</row>
    <row r="577" spans="1:37">
      <c r="A577" s="4">
        <v>46226</v>
      </c>
      <c r="B577" s="11">
        <f>StdO_Customers_Residential!B577+StdO_Customers_Small_Commercial!B577+StdO_Customers_Lighting!B577</f>
        <v>0</v>
      </c>
      <c r="C577" s="11">
        <f>StdO_Customers_Residential!C577+StdO_Customers_Small_Commercial!C577+StdO_Customers_Lighting!C577</f>
        <v>0</v>
      </c>
      <c r="D577" s="11">
        <f>StdO_Customers_Residential!D577+StdO_Customers_Small_Commercial!D577+StdO_Customers_Lighting!D577</f>
        <v>0</v>
      </c>
      <c r="E577" s="11">
        <f>StdO_Customers_Residential!E577+StdO_Customers_Small_Commercial!E577+StdO_Customers_Lighting!E577</f>
        <v>0</v>
      </c>
      <c r="F577" s="11">
        <f>StdO_Customers_Residential!F577+StdO_Customers_Small_Commercial!F577+StdO_Customers_Lighting!F577</f>
        <v>0</v>
      </c>
      <c r="G577" s="11">
        <f>StdO_Customers_Residential!G577+StdO_Customers_Small_Commercial!G577+StdO_Customers_Lighting!G577</f>
        <v>0</v>
      </c>
      <c r="H577" s="11">
        <f>StdO_Customers_Residential!H577+StdO_Customers_Small_Commercial!H577+StdO_Customers_Lighting!H577</f>
        <v>0</v>
      </c>
      <c r="I577" s="11">
        <f>StdO_Customers_Residential!I577+StdO_Customers_Small_Commercial!I577+StdO_Customers_Lighting!I577</f>
        <v>0</v>
      </c>
      <c r="J577" s="11">
        <f>StdO_Customers_Residential!J577+StdO_Customers_Small_Commercial!J577+StdO_Customers_Lighting!J577</f>
        <v>0</v>
      </c>
      <c r="K577" s="11">
        <f>StdO_Customers_Residential!K577+StdO_Customers_Small_Commercial!K577+StdO_Customers_Lighting!K577</f>
        <v>0</v>
      </c>
      <c r="L577" s="11">
        <f>StdO_Customers_Residential!L577+StdO_Customers_Small_Commercial!L577+StdO_Customers_Lighting!L577</f>
        <v>0</v>
      </c>
      <c r="M577" s="11">
        <f>StdO_Customers_Residential!M577+StdO_Customers_Small_Commercial!M577+StdO_Customers_Lighting!M577</f>
        <v>0</v>
      </c>
      <c r="N577" s="11">
        <f>StdO_Customers_Residential!N577+StdO_Customers_Small_Commercial!N577+StdO_Customers_Lighting!N577</f>
        <v>0</v>
      </c>
      <c r="O577" s="11">
        <f>StdO_Customers_Residential!O577+StdO_Customers_Small_Commercial!O577+StdO_Customers_Lighting!O577</f>
        <v>0</v>
      </c>
      <c r="P577" s="11">
        <f>StdO_Customers_Residential!P577+StdO_Customers_Small_Commercial!P577+StdO_Customers_Lighting!P577</f>
        <v>0</v>
      </c>
      <c r="Q577" s="11">
        <f>StdO_Customers_Residential!Q577+StdO_Customers_Small_Commercial!Q577+StdO_Customers_Lighting!Q577</f>
        <v>0</v>
      </c>
      <c r="R577" s="11">
        <f>StdO_Customers_Residential!R577+StdO_Customers_Small_Commercial!R577+StdO_Customers_Lighting!R577</f>
        <v>0</v>
      </c>
      <c r="S577" s="11">
        <f>StdO_Customers_Residential!S577+StdO_Customers_Small_Commercial!S577+StdO_Customers_Lighting!S577</f>
        <v>0</v>
      </c>
      <c r="T577" s="11">
        <f>StdO_Customers_Residential!T577+StdO_Customers_Small_Commercial!T577+StdO_Customers_Lighting!T577</f>
        <v>0</v>
      </c>
      <c r="U577" s="11">
        <f>StdO_Customers_Residential!U577+StdO_Customers_Small_Commercial!U577+StdO_Customers_Lighting!U577</f>
        <v>0</v>
      </c>
      <c r="V577" s="11">
        <f>StdO_Customers_Residential!V577+StdO_Customers_Small_Commercial!V577+StdO_Customers_Lighting!V577</f>
        <v>0</v>
      </c>
      <c r="W577" s="11">
        <f>StdO_Customers_Residential!W577+StdO_Customers_Small_Commercial!W577+StdO_Customers_Lighting!W577</f>
        <v>0</v>
      </c>
      <c r="X577" s="11">
        <f>StdO_Customers_Residential!X577+StdO_Customers_Small_Commercial!X577+StdO_Customers_Lighting!X577</f>
        <v>0</v>
      </c>
      <c r="Y577" s="11">
        <f>StdO_Customers_Residential!Y577+StdO_Customers_Small_Commercial!Y577+StdO_Customers_Lighting!Y577</f>
        <v>0</v>
      </c>
      <c r="Z577" s="11">
        <f>StdO_Customers_Residential!Z577+StdO_Customers_Small_Commercial!Z577+StdO_Customers_Lighting!Z577</f>
        <v>0</v>
      </c>
      <c r="AA577" s="2">
        <f>IFERROR(INDEX('Holiday Schedule'!$D$3:$D$24,MATCH(Total_StdO_Customers!A577,'Holiday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</row>
    <row r="578" spans="1:37">
      <c r="A578" s="4">
        <v>46227</v>
      </c>
      <c r="B578" s="11">
        <f>StdO_Customers_Residential!B578+StdO_Customers_Small_Commercial!B578+StdO_Customers_Lighting!B578</f>
        <v>0</v>
      </c>
      <c r="C578" s="11">
        <f>StdO_Customers_Residential!C578+StdO_Customers_Small_Commercial!C578+StdO_Customers_Lighting!C578</f>
        <v>0</v>
      </c>
      <c r="D578" s="11">
        <f>StdO_Customers_Residential!D578+StdO_Customers_Small_Commercial!D578+StdO_Customers_Lighting!D578</f>
        <v>0</v>
      </c>
      <c r="E578" s="11">
        <f>StdO_Customers_Residential!E578+StdO_Customers_Small_Commercial!E578+StdO_Customers_Lighting!E578</f>
        <v>0</v>
      </c>
      <c r="F578" s="11">
        <f>StdO_Customers_Residential!F578+StdO_Customers_Small_Commercial!F578+StdO_Customers_Lighting!F578</f>
        <v>0</v>
      </c>
      <c r="G578" s="11">
        <f>StdO_Customers_Residential!G578+StdO_Customers_Small_Commercial!G578+StdO_Customers_Lighting!G578</f>
        <v>0</v>
      </c>
      <c r="H578" s="11">
        <f>StdO_Customers_Residential!H578+StdO_Customers_Small_Commercial!H578+StdO_Customers_Lighting!H578</f>
        <v>0</v>
      </c>
      <c r="I578" s="11">
        <f>StdO_Customers_Residential!I578+StdO_Customers_Small_Commercial!I578+StdO_Customers_Lighting!I578</f>
        <v>0</v>
      </c>
      <c r="J578" s="11">
        <f>StdO_Customers_Residential!J578+StdO_Customers_Small_Commercial!J578+StdO_Customers_Lighting!J578</f>
        <v>0</v>
      </c>
      <c r="K578" s="11">
        <f>StdO_Customers_Residential!K578+StdO_Customers_Small_Commercial!K578+StdO_Customers_Lighting!K578</f>
        <v>0</v>
      </c>
      <c r="L578" s="11">
        <f>StdO_Customers_Residential!L578+StdO_Customers_Small_Commercial!L578+StdO_Customers_Lighting!L578</f>
        <v>0</v>
      </c>
      <c r="M578" s="11">
        <f>StdO_Customers_Residential!M578+StdO_Customers_Small_Commercial!M578+StdO_Customers_Lighting!M578</f>
        <v>0</v>
      </c>
      <c r="N578" s="11">
        <f>StdO_Customers_Residential!N578+StdO_Customers_Small_Commercial!N578+StdO_Customers_Lighting!N578</f>
        <v>0</v>
      </c>
      <c r="O578" s="11">
        <f>StdO_Customers_Residential!O578+StdO_Customers_Small_Commercial!O578+StdO_Customers_Lighting!O578</f>
        <v>0</v>
      </c>
      <c r="P578" s="11">
        <f>StdO_Customers_Residential!P578+StdO_Customers_Small_Commercial!P578+StdO_Customers_Lighting!P578</f>
        <v>0</v>
      </c>
      <c r="Q578" s="11">
        <f>StdO_Customers_Residential!Q578+StdO_Customers_Small_Commercial!Q578+StdO_Customers_Lighting!Q578</f>
        <v>0</v>
      </c>
      <c r="R578" s="11">
        <f>StdO_Customers_Residential!R578+StdO_Customers_Small_Commercial!R578+StdO_Customers_Lighting!R578</f>
        <v>0</v>
      </c>
      <c r="S578" s="11">
        <f>StdO_Customers_Residential!S578+StdO_Customers_Small_Commercial!S578+StdO_Customers_Lighting!S578</f>
        <v>0</v>
      </c>
      <c r="T578" s="11">
        <f>StdO_Customers_Residential!T578+StdO_Customers_Small_Commercial!T578+StdO_Customers_Lighting!T578</f>
        <v>0</v>
      </c>
      <c r="U578" s="11">
        <f>StdO_Customers_Residential!U578+StdO_Customers_Small_Commercial!U578+StdO_Customers_Lighting!U578</f>
        <v>0</v>
      </c>
      <c r="V578" s="11">
        <f>StdO_Customers_Residential!V578+StdO_Customers_Small_Commercial!V578+StdO_Customers_Lighting!V578</f>
        <v>0</v>
      </c>
      <c r="W578" s="11">
        <f>StdO_Customers_Residential!W578+StdO_Customers_Small_Commercial!W578+StdO_Customers_Lighting!W578</f>
        <v>0</v>
      </c>
      <c r="X578" s="11">
        <f>StdO_Customers_Residential!X578+StdO_Customers_Small_Commercial!X578+StdO_Customers_Lighting!X578</f>
        <v>0</v>
      </c>
      <c r="Y578" s="11">
        <f>StdO_Customers_Residential!Y578+StdO_Customers_Small_Commercial!Y578+StdO_Customers_Lighting!Y578</f>
        <v>0</v>
      </c>
      <c r="Z578" s="11">
        <f>StdO_Customers_Residential!Z578+StdO_Customers_Small_Commercial!Z578+StdO_Customers_Lighting!Z578</f>
        <v>0</v>
      </c>
      <c r="AA578" s="2">
        <f>IFERROR(INDEX('Holiday Schedule'!$D$3:$D$24,MATCH(Total_StdO_Customers!A578,'Holiday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</row>
    <row r="579" spans="1:37">
      <c r="A579" s="4">
        <v>46228</v>
      </c>
      <c r="B579" s="11">
        <f>StdO_Customers_Residential!B579+StdO_Customers_Small_Commercial!B579+StdO_Customers_Lighting!B579</f>
        <v>0</v>
      </c>
      <c r="C579" s="11">
        <f>StdO_Customers_Residential!C579+StdO_Customers_Small_Commercial!C579+StdO_Customers_Lighting!C579</f>
        <v>0</v>
      </c>
      <c r="D579" s="11">
        <f>StdO_Customers_Residential!D579+StdO_Customers_Small_Commercial!D579+StdO_Customers_Lighting!D579</f>
        <v>0</v>
      </c>
      <c r="E579" s="11">
        <f>StdO_Customers_Residential!E579+StdO_Customers_Small_Commercial!E579+StdO_Customers_Lighting!E579</f>
        <v>0</v>
      </c>
      <c r="F579" s="11">
        <f>StdO_Customers_Residential!F579+StdO_Customers_Small_Commercial!F579+StdO_Customers_Lighting!F579</f>
        <v>0</v>
      </c>
      <c r="G579" s="11">
        <f>StdO_Customers_Residential!G579+StdO_Customers_Small_Commercial!G579+StdO_Customers_Lighting!G579</f>
        <v>0</v>
      </c>
      <c r="H579" s="11">
        <f>StdO_Customers_Residential!H579+StdO_Customers_Small_Commercial!H579+StdO_Customers_Lighting!H579</f>
        <v>0</v>
      </c>
      <c r="I579" s="11">
        <f>StdO_Customers_Residential!I579+StdO_Customers_Small_Commercial!I579+StdO_Customers_Lighting!I579</f>
        <v>0</v>
      </c>
      <c r="J579" s="11">
        <f>StdO_Customers_Residential!J579+StdO_Customers_Small_Commercial!J579+StdO_Customers_Lighting!J579</f>
        <v>0</v>
      </c>
      <c r="K579" s="11">
        <f>StdO_Customers_Residential!K579+StdO_Customers_Small_Commercial!K579+StdO_Customers_Lighting!K579</f>
        <v>0</v>
      </c>
      <c r="L579" s="11">
        <f>StdO_Customers_Residential!L579+StdO_Customers_Small_Commercial!L579+StdO_Customers_Lighting!L579</f>
        <v>0</v>
      </c>
      <c r="M579" s="11">
        <f>StdO_Customers_Residential!M579+StdO_Customers_Small_Commercial!M579+StdO_Customers_Lighting!M579</f>
        <v>0</v>
      </c>
      <c r="N579" s="11">
        <f>StdO_Customers_Residential!N579+StdO_Customers_Small_Commercial!N579+StdO_Customers_Lighting!N579</f>
        <v>0</v>
      </c>
      <c r="O579" s="11">
        <f>StdO_Customers_Residential!O579+StdO_Customers_Small_Commercial!O579+StdO_Customers_Lighting!O579</f>
        <v>0</v>
      </c>
      <c r="P579" s="11">
        <f>StdO_Customers_Residential!P579+StdO_Customers_Small_Commercial!P579+StdO_Customers_Lighting!P579</f>
        <v>0</v>
      </c>
      <c r="Q579" s="11">
        <f>StdO_Customers_Residential!Q579+StdO_Customers_Small_Commercial!Q579+StdO_Customers_Lighting!Q579</f>
        <v>0</v>
      </c>
      <c r="R579" s="11">
        <f>StdO_Customers_Residential!R579+StdO_Customers_Small_Commercial!R579+StdO_Customers_Lighting!R579</f>
        <v>0</v>
      </c>
      <c r="S579" s="11">
        <f>StdO_Customers_Residential!S579+StdO_Customers_Small_Commercial!S579+StdO_Customers_Lighting!S579</f>
        <v>0</v>
      </c>
      <c r="T579" s="11">
        <f>StdO_Customers_Residential!T579+StdO_Customers_Small_Commercial!T579+StdO_Customers_Lighting!T579</f>
        <v>0</v>
      </c>
      <c r="U579" s="11">
        <f>StdO_Customers_Residential!U579+StdO_Customers_Small_Commercial!U579+StdO_Customers_Lighting!U579</f>
        <v>0</v>
      </c>
      <c r="V579" s="11">
        <f>StdO_Customers_Residential!V579+StdO_Customers_Small_Commercial!V579+StdO_Customers_Lighting!V579</f>
        <v>0</v>
      </c>
      <c r="W579" s="11">
        <f>StdO_Customers_Residential!W579+StdO_Customers_Small_Commercial!W579+StdO_Customers_Lighting!W579</f>
        <v>0</v>
      </c>
      <c r="X579" s="11">
        <f>StdO_Customers_Residential!X579+StdO_Customers_Small_Commercial!X579+StdO_Customers_Lighting!X579</f>
        <v>0</v>
      </c>
      <c r="Y579" s="11">
        <f>StdO_Customers_Residential!Y579+StdO_Customers_Small_Commercial!Y579+StdO_Customers_Lighting!Y579</f>
        <v>0</v>
      </c>
      <c r="Z579" s="11">
        <f>StdO_Customers_Residential!Z579+StdO_Customers_Small_Commercial!Z579+StdO_Customers_Lighting!Z579</f>
        <v>0</v>
      </c>
      <c r="AA579" s="2">
        <f>IFERROR(INDEX('Holiday Schedule'!$D$3:$D$24,MATCH(Total_StdO_Customers!A579,'Holiday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</row>
    <row r="580" spans="1:37">
      <c r="A580" s="4">
        <v>46229</v>
      </c>
      <c r="B580" s="11">
        <f>StdO_Customers_Residential!B580+StdO_Customers_Small_Commercial!B580+StdO_Customers_Lighting!B580</f>
        <v>0</v>
      </c>
      <c r="C580" s="11">
        <f>StdO_Customers_Residential!C580+StdO_Customers_Small_Commercial!C580+StdO_Customers_Lighting!C580</f>
        <v>0</v>
      </c>
      <c r="D580" s="11">
        <f>StdO_Customers_Residential!D580+StdO_Customers_Small_Commercial!D580+StdO_Customers_Lighting!D580</f>
        <v>0</v>
      </c>
      <c r="E580" s="11">
        <f>StdO_Customers_Residential!E580+StdO_Customers_Small_Commercial!E580+StdO_Customers_Lighting!E580</f>
        <v>0</v>
      </c>
      <c r="F580" s="11">
        <f>StdO_Customers_Residential!F580+StdO_Customers_Small_Commercial!F580+StdO_Customers_Lighting!F580</f>
        <v>0</v>
      </c>
      <c r="G580" s="11">
        <f>StdO_Customers_Residential!G580+StdO_Customers_Small_Commercial!G580+StdO_Customers_Lighting!G580</f>
        <v>0</v>
      </c>
      <c r="H580" s="11">
        <f>StdO_Customers_Residential!H580+StdO_Customers_Small_Commercial!H580+StdO_Customers_Lighting!H580</f>
        <v>0</v>
      </c>
      <c r="I580" s="11">
        <f>StdO_Customers_Residential!I580+StdO_Customers_Small_Commercial!I580+StdO_Customers_Lighting!I580</f>
        <v>0</v>
      </c>
      <c r="J580" s="11">
        <f>StdO_Customers_Residential!J580+StdO_Customers_Small_Commercial!J580+StdO_Customers_Lighting!J580</f>
        <v>0</v>
      </c>
      <c r="K580" s="11">
        <f>StdO_Customers_Residential!K580+StdO_Customers_Small_Commercial!K580+StdO_Customers_Lighting!K580</f>
        <v>0</v>
      </c>
      <c r="L580" s="11">
        <f>StdO_Customers_Residential!L580+StdO_Customers_Small_Commercial!L580+StdO_Customers_Lighting!L580</f>
        <v>0</v>
      </c>
      <c r="M580" s="11">
        <f>StdO_Customers_Residential!M580+StdO_Customers_Small_Commercial!M580+StdO_Customers_Lighting!M580</f>
        <v>0</v>
      </c>
      <c r="N580" s="11">
        <f>StdO_Customers_Residential!N580+StdO_Customers_Small_Commercial!N580+StdO_Customers_Lighting!N580</f>
        <v>0</v>
      </c>
      <c r="O580" s="11">
        <f>StdO_Customers_Residential!O580+StdO_Customers_Small_Commercial!O580+StdO_Customers_Lighting!O580</f>
        <v>0</v>
      </c>
      <c r="P580" s="11">
        <f>StdO_Customers_Residential!P580+StdO_Customers_Small_Commercial!P580+StdO_Customers_Lighting!P580</f>
        <v>0</v>
      </c>
      <c r="Q580" s="11">
        <f>StdO_Customers_Residential!Q580+StdO_Customers_Small_Commercial!Q580+StdO_Customers_Lighting!Q580</f>
        <v>0</v>
      </c>
      <c r="R580" s="11">
        <f>StdO_Customers_Residential!R580+StdO_Customers_Small_Commercial!R580+StdO_Customers_Lighting!R580</f>
        <v>0</v>
      </c>
      <c r="S580" s="11">
        <f>StdO_Customers_Residential!S580+StdO_Customers_Small_Commercial!S580+StdO_Customers_Lighting!S580</f>
        <v>0</v>
      </c>
      <c r="T580" s="11">
        <f>StdO_Customers_Residential!T580+StdO_Customers_Small_Commercial!T580+StdO_Customers_Lighting!T580</f>
        <v>0</v>
      </c>
      <c r="U580" s="11">
        <f>StdO_Customers_Residential!U580+StdO_Customers_Small_Commercial!U580+StdO_Customers_Lighting!U580</f>
        <v>0</v>
      </c>
      <c r="V580" s="11">
        <f>StdO_Customers_Residential!V580+StdO_Customers_Small_Commercial!V580+StdO_Customers_Lighting!V580</f>
        <v>0</v>
      </c>
      <c r="W580" s="11">
        <f>StdO_Customers_Residential!W580+StdO_Customers_Small_Commercial!W580+StdO_Customers_Lighting!W580</f>
        <v>0</v>
      </c>
      <c r="X580" s="11">
        <f>StdO_Customers_Residential!X580+StdO_Customers_Small_Commercial!X580+StdO_Customers_Lighting!X580</f>
        <v>0</v>
      </c>
      <c r="Y580" s="11">
        <f>StdO_Customers_Residential!Y580+StdO_Customers_Small_Commercial!Y580+StdO_Customers_Lighting!Y580</f>
        <v>0</v>
      </c>
      <c r="Z580" s="11">
        <f>StdO_Customers_Residential!Z580+StdO_Customers_Small_Commercial!Z580+StdO_Customers_Lighting!Z580</f>
        <v>0</v>
      </c>
      <c r="AA580" s="2">
        <f>IFERROR(INDEX('Holiday Schedule'!$D$3:$D$24,MATCH(Total_StdO_Customers!A580,'Holiday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</row>
    <row r="581" spans="1:37">
      <c r="A581" s="4">
        <v>46230</v>
      </c>
      <c r="B581" s="11">
        <f>StdO_Customers_Residential!B581+StdO_Customers_Small_Commercial!B581+StdO_Customers_Lighting!B581</f>
        <v>0</v>
      </c>
      <c r="C581" s="11">
        <f>StdO_Customers_Residential!C581+StdO_Customers_Small_Commercial!C581+StdO_Customers_Lighting!C581</f>
        <v>0</v>
      </c>
      <c r="D581" s="11">
        <f>StdO_Customers_Residential!D581+StdO_Customers_Small_Commercial!D581+StdO_Customers_Lighting!D581</f>
        <v>0</v>
      </c>
      <c r="E581" s="11">
        <f>StdO_Customers_Residential!E581+StdO_Customers_Small_Commercial!E581+StdO_Customers_Lighting!E581</f>
        <v>0</v>
      </c>
      <c r="F581" s="11">
        <f>StdO_Customers_Residential!F581+StdO_Customers_Small_Commercial!F581+StdO_Customers_Lighting!F581</f>
        <v>0</v>
      </c>
      <c r="G581" s="11">
        <f>StdO_Customers_Residential!G581+StdO_Customers_Small_Commercial!G581+StdO_Customers_Lighting!G581</f>
        <v>0</v>
      </c>
      <c r="H581" s="11">
        <f>StdO_Customers_Residential!H581+StdO_Customers_Small_Commercial!H581+StdO_Customers_Lighting!H581</f>
        <v>0</v>
      </c>
      <c r="I581" s="11">
        <f>StdO_Customers_Residential!I581+StdO_Customers_Small_Commercial!I581+StdO_Customers_Lighting!I581</f>
        <v>0</v>
      </c>
      <c r="J581" s="11">
        <f>StdO_Customers_Residential!J581+StdO_Customers_Small_Commercial!J581+StdO_Customers_Lighting!J581</f>
        <v>0</v>
      </c>
      <c r="K581" s="11">
        <f>StdO_Customers_Residential!K581+StdO_Customers_Small_Commercial!K581+StdO_Customers_Lighting!K581</f>
        <v>0</v>
      </c>
      <c r="L581" s="11">
        <f>StdO_Customers_Residential!L581+StdO_Customers_Small_Commercial!L581+StdO_Customers_Lighting!L581</f>
        <v>0</v>
      </c>
      <c r="M581" s="11">
        <f>StdO_Customers_Residential!M581+StdO_Customers_Small_Commercial!M581+StdO_Customers_Lighting!M581</f>
        <v>0</v>
      </c>
      <c r="N581" s="11">
        <f>StdO_Customers_Residential!N581+StdO_Customers_Small_Commercial!N581+StdO_Customers_Lighting!N581</f>
        <v>0</v>
      </c>
      <c r="O581" s="11">
        <f>StdO_Customers_Residential!O581+StdO_Customers_Small_Commercial!O581+StdO_Customers_Lighting!O581</f>
        <v>0</v>
      </c>
      <c r="P581" s="11">
        <f>StdO_Customers_Residential!P581+StdO_Customers_Small_Commercial!P581+StdO_Customers_Lighting!P581</f>
        <v>0</v>
      </c>
      <c r="Q581" s="11">
        <f>StdO_Customers_Residential!Q581+StdO_Customers_Small_Commercial!Q581+StdO_Customers_Lighting!Q581</f>
        <v>0</v>
      </c>
      <c r="R581" s="11">
        <f>StdO_Customers_Residential!R581+StdO_Customers_Small_Commercial!R581+StdO_Customers_Lighting!R581</f>
        <v>0</v>
      </c>
      <c r="S581" s="11">
        <f>StdO_Customers_Residential!S581+StdO_Customers_Small_Commercial!S581+StdO_Customers_Lighting!S581</f>
        <v>0</v>
      </c>
      <c r="T581" s="11">
        <f>StdO_Customers_Residential!T581+StdO_Customers_Small_Commercial!T581+StdO_Customers_Lighting!T581</f>
        <v>0</v>
      </c>
      <c r="U581" s="11">
        <f>StdO_Customers_Residential!U581+StdO_Customers_Small_Commercial!U581+StdO_Customers_Lighting!U581</f>
        <v>0</v>
      </c>
      <c r="V581" s="11">
        <f>StdO_Customers_Residential!V581+StdO_Customers_Small_Commercial!V581+StdO_Customers_Lighting!V581</f>
        <v>0</v>
      </c>
      <c r="W581" s="11">
        <f>StdO_Customers_Residential!W581+StdO_Customers_Small_Commercial!W581+StdO_Customers_Lighting!W581</f>
        <v>0</v>
      </c>
      <c r="X581" s="11">
        <f>StdO_Customers_Residential!X581+StdO_Customers_Small_Commercial!X581+StdO_Customers_Lighting!X581</f>
        <v>0</v>
      </c>
      <c r="Y581" s="11">
        <f>StdO_Customers_Residential!Y581+StdO_Customers_Small_Commercial!Y581+StdO_Customers_Lighting!Y581</f>
        <v>0</v>
      </c>
      <c r="Z581" s="11">
        <f>StdO_Customers_Residential!Z581+StdO_Customers_Small_Commercial!Z581+StdO_Customers_Lighting!Z581</f>
        <v>0</v>
      </c>
      <c r="AA581" s="2">
        <f>IFERROR(INDEX('Holiday Schedule'!$D$3:$D$24,MATCH(Total_StdO_Customers!A581,'Holiday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</row>
    <row r="582" spans="1:37">
      <c r="A582" s="4">
        <v>46231</v>
      </c>
      <c r="B582" s="11">
        <f>StdO_Customers_Residential!B582+StdO_Customers_Small_Commercial!B582+StdO_Customers_Lighting!B582</f>
        <v>0</v>
      </c>
      <c r="C582" s="11">
        <f>StdO_Customers_Residential!C582+StdO_Customers_Small_Commercial!C582+StdO_Customers_Lighting!C582</f>
        <v>0</v>
      </c>
      <c r="D582" s="11">
        <f>StdO_Customers_Residential!D582+StdO_Customers_Small_Commercial!D582+StdO_Customers_Lighting!D582</f>
        <v>0</v>
      </c>
      <c r="E582" s="11">
        <f>StdO_Customers_Residential!E582+StdO_Customers_Small_Commercial!E582+StdO_Customers_Lighting!E582</f>
        <v>0</v>
      </c>
      <c r="F582" s="11">
        <f>StdO_Customers_Residential!F582+StdO_Customers_Small_Commercial!F582+StdO_Customers_Lighting!F582</f>
        <v>0</v>
      </c>
      <c r="G582" s="11">
        <f>StdO_Customers_Residential!G582+StdO_Customers_Small_Commercial!G582+StdO_Customers_Lighting!G582</f>
        <v>0</v>
      </c>
      <c r="H582" s="11">
        <f>StdO_Customers_Residential!H582+StdO_Customers_Small_Commercial!H582+StdO_Customers_Lighting!H582</f>
        <v>0</v>
      </c>
      <c r="I582" s="11">
        <f>StdO_Customers_Residential!I582+StdO_Customers_Small_Commercial!I582+StdO_Customers_Lighting!I582</f>
        <v>0</v>
      </c>
      <c r="J582" s="11">
        <f>StdO_Customers_Residential!J582+StdO_Customers_Small_Commercial!J582+StdO_Customers_Lighting!J582</f>
        <v>0</v>
      </c>
      <c r="K582" s="11">
        <f>StdO_Customers_Residential!K582+StdO_Customers_Small_Commercial!K582+StdO_Customers_Lighting!K582</f>
        <v>0</v>
      </c>
      <c r="L582" s="11">
        <f>StdO_Customers_Residential!L582+StdO_Customers_Small_Commercial!L582+StdO_Customers_Lighting!L582</f>
        <v>0</v>
      </c>
      <c r="M582" s="11">
        <f>StdO_Customers_Residential!M582+StdO_Customers_Small_Commercial!M582+StdO_Customers_Lighting!M582</f>
        <v>0</v>
      </c>
      <c r="N582" s="11">
        <f>StdO_Customers_Residential!N582+StdO_Customers_Small_Commercial!N582+StdO_Customers_Lighting!N582</f>
        <v>0</v>
      </c>
      <c r="O582" s="11">
        <f>StdO_Customers_Residential!O582+StdO_Customers_Small_Commercial!O582+StdO_Customers_Lighting!O582</f>
        <v>0</v>
      </c>
      <c r="P582" s="11">
        <f>StdO_Customers_Residential!P582+StdO_Customers_Small_Commercial!P582+StdO_Customers_Lighting!P582</f>
        <v>0</v>
      </c>
      <c r="Q582" s="11">
        <f>StdO_Customers_Residential!Q582+StdO_Customers_Small_Commercial!Q582+StdO_Customers_Lighting!Q582</f>
        <v>0</v>
      </c>
      <c r="R582" s="11">
        <f>StdO_Customers_Residential!R582+StdO_Customers_Small_Commercial!R582+StdO_Customers_Lighting!R582</f>
        <v>0</v>
      </c>
      <c r="S582" s="11">
        <f>StdO_Customers_Residential!S582+StdO_Customers_Small_Commercial!S582+StdO_Customers_Lighting!S582</f>
        <v>0</v>
      </c>
      <c r="T582" s="11">
        <f>StdO_Customers_Residential!T582+StdO_Customers_Small_Commercial!T582+StdO_Customers_Lighting!T582</f>
        <v>0</v>
      </c>
      <c r="U582" s="11">
        <f>StdO_Customers_Residential!U582+StdO_Customers_Small_Commercial!U582+StdO_Customers_Lighting!U582</f>
        <v>0</v>
      </c>
      <c r="V582" s="11">
        <f>StdO_Customers_Residential!V582+StdO_Customers_Small_Commercial!V582+StdO_Customers_Lighting!V582</f>
        <v>0</v>
      </c>
      <c r="W582" s="11">
        <f>StdO_Customers_Residential!W582+StdO_Customers_Small_Commercial!W582+StdO_Customers_Lighting!W582</f>
        <v>0</v>
      </c>
      <c r="X582" s="11">
        <f>StdO_Customers_Residential!X582+StdO_Customers_Small_Commercial!X582+StdO_Customers_Lighting!X582</f>
        <v>0</v>
      </c>
      <c r="Y582" s="11">
        <f>StdO_Customers_Residential!Y582+StdO_Customers_Small_Commercial!Y582+StdO_Customers_Lighting!Y582</f>
        <v>0</v>
      </c>
      <c r="Z582" s="11">
        <f>StdO_Customers_Residential!Z582+StdO_Customers_Small_Commercial!Z582+StdO_Customers_Lighting!Z582</f>
        <v>0</v>
      </c>
      <c r="AA582" s="2">
        <f>IFERROR(INDEX('Holiday Schedule'!$D$3:$D$24,MATCH(Total_StdO_Customers!A582,'Holiday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</row>
    <row r="583" spans="1:37">
      <c r="A583" s="4">
        <v>46232</v>
      </c>
      <c r="B583" s="11">
        <f>StdO_Customers_Residential!B583+StdO_Customers_Small_Commercial!B583+StdO_Customers_Lighting!B583</f>
        <v>0</v>
      </c>
      <c r="C583" s="11">
        <f>StdO_Customers_Residential!C583+StdO_Customers_Small_Commercial!C583+StdO_Customers_Lighting!C583</f>
        <v>0</v>
      </c>
      <c r="D583" s="11">
        <f>StdO_Customers_Residential!D583+StdO_Customers_Small_Commercial!D583+StdO_Customers_Lighting!D583</f>
        <v>0</v>
      </c>
      <c r="E583" s="11">
        <f>StdO_Customers_Residential!E583+StdO_Customers_Small_Commercial!E583+StdO_Customers_Lighting!E583</f>
        <v>0</v>
      </c>
      <c r="F583" s="11">
        <f>StdO_Customers_Residential!F583+StdO_Customers_Small_Commercial!F583+StdO_Customers_Lighting!F583</f>
        <v>0</v>
      </c>
      <c r="G583" s="11">
        <f>StdO_Customers_Residential!G583+StdO_Customers_Small_Commercial!G583+StdO_Customers_Lighting!G583</f>
        <v>0</v>
      </c>
      <c r="H583" s="11">
        <f>StdO_Customers_Residential!H583+StdO_Customers_Small_Commercial!H583+StdO_Customers_Lighting!H583</f>
        <v>0</v>
      </c>
      <c r="I583" s="11">
        <f>StdO_Customers_Residential!I583+StdO_Customers_Small_Commercial!I583+StdO_Customers_Lighting!I583</f>
        <v>0</v>
      </c>
      <c r="J583" s="11">
        <f>StdO_Customers_Residential!J583+StdO_Customers_Small_Commercial!J583+StdO_Customers_Lighting!J583</f>
        <v>0</v>
      </c>
      <c r="K583" s="11">
        <f>StdO_Customers_Residential!K583+StdO_Customers_Small_Commercial!K583+StdO_Customers_Lighting!K583</f>
        <v>0</v>
      </c>
      <c r="L583" s="11">
        <f>StdO_Customers_Residential!L583+StdO_Customers_Small_Commercial!L583+StdO_Customers_Lighting!L583</f>
        <v>0</v>
      </c>
      <c r="M583" s="11">
        <f>StdO_Customers_Residential!M583+StdO_Customers_Small_Commercial!M583+StdO_Customers_Lighting!M583</f>
        <v>0</v>
      </c>
      <c r="N583" s="11">
        <f>StdO_Customers_Residential!N583+StdO_Customers_Small_Commercial!N583+StdO_Customers_Lighting!N583</f>
        <v>0</v>
      </c>
      <c r="O583" s="11">
        <f>StdO_Customers_Residential!O583+StdO_Customers_Small_Commercial!O583+StdO_Customers_Lighting!O583</f>
        <v>0</v>
      </c>
      <c r="P583" s="11">
        <f>StdO_Customers_Residential!P583+StdO_Customers_Small_Commercial!P583+StdO_Customers_Lighting!P583</f>
        <v>0</v>
      </c>
      <c r="Q583" s="11">
        <f>StdO_Customers_Residential!Q583+StdO_Customers_Small_Commercial!Q583+StdO_Customers_Lighting!Q583</f>
        <v>0</v>
      </c>
      <c r="R583" s="11">
        <f>StdO_Customers_Residential!R583+StdO_Customers_Small_Commercial!R583+StdO_Customers_Lighting!R583</f>
        <v>0</v>
      </c>
      <c r="S583" s="11">
        <f>StdO_Customers_Residential!S583+StdO_Customers_Small_Commercial!S583+StdO_Customers_Lighting!S583</f>
        <v>0</v>
      </c>
      <c r="T583" s="11">
        <f>StdO_Customers_Residential!T583+StdO_Customers_Small_Commercial!T583+StdO_Customers_Lighting!T583</f>
        <v>0</v>
      </c>
      <c r="U583" s="11">
        <f>StdO_Customers_Residential!U583+StdO_Customers_Small_Commercial!U583+StdO_Customers_Lighting!U583</f>
        <v>0</v>
      </c>
      <c r="V583" s="11">
        <f>StdO_Customers_Residential!V583+StdO_Customers_Small_Commercial!V583+StdO_Customers_Lighting!V583</f>
        <v>0</v>
      </c>
      <c r="W583" s="11">
        <f>StdO_Customers_Residential!W583+StdO_Customers_Small_Commercial!W583+StdO_Customers_Lighting!W583</f>
        <v>0</v>
      </c>
      <c r="X583" s="11">
        <f>StdO_Customers_Residential!X583+StdO_Customers_Small_Commercial!X583+StdO_Customers_Lighting!X583</f>
        <v>0</v>
      </c>
      <c r="Y583" s="11">
        <f>StdO_Customers_Residential!Y583+StdO_Customers_Small_Commercial!Y583+StdO_Customers_Lighting!Y583</f>
        <v>0</v>
      </c>
      <c r="Z583" s="11">
        <f>StdO_Customers_Residential!Z583+StdO_Customers_Small_Commercial!Z583+StdO_Customers_Lighting!Z583</f>
        <v>0</v>
      </c>
      <c r="AA583" s="2">
        <f>IFERROR(INDEX('Holiday Schedule'!$D$3:$D$24,MATCH(Total_StdO_Customers!A583,'Holiday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</row>
    <row r="584" spans="1:37">
      <c r="A584" s="4">
        <v>46233</v>
      </c>
      <c r="B584" s="11">
        <f>StdO_Customers_Residential!B584+StdO_Customers_Small_Commercial!B584+StdO_Customers_Lighting!B584</f>
        <v>0</v>
      </c>
      <c r="C584" s="11">
        <f>StdO_Customers_Residential!C584+StdO_Customers_Small_Commercial!C584+StdO_Customers_Lighting!C584</f>
        <v>0</v>
      </c>
      <c r="D584" s="11">
        <f>StdO_Customers_Residential!D584+StdO_Customers_Small_Commercial!D584+StdO_Customers_Lighting!D584</f>
        <v>0</v>
      </c>
      <c r="E584" s="11">
        <f>StdO_Customers_Residential!E584+StdO_Customers_Small_Commercial!E584+StdO_Customers_Lighting!E584</f>
        <v>0</v>
      </c>
      <c r="F584" s="11">
        <f>StdO_Customers_Residential!F584+StdO_Customers_Small_Commercial!F584+StdO_Customers_Lighting!F584</f>
        <v>0</v>
      </c>
      <c r="G584" s="11">
        <f>StdO_Customers_Residential!G584+StdO_Customers_Small_Commercial!G584+StdO_Customers_Lighting!G584</f>
        <v>0</v>
      </c>
      <c r="H584" s="11">
        <f>StdO_Customers_Residential!H584+StdO_Customers_Small_Commercial!H584+StdO_Customers_Lighting!H584</f>
        <v>0</v>
      </c>
      <c r="I584" s="11">
        <f>StdO_Customers_Residential!I584+StdO_Customers_Small_Commercial!I584+StdO_Customers_Lighting!I584</f>
        <v>0</v>
      </c>
      <c r="J584" s="11">
        <f>StdO_Customers_Residential!J584+StdO_Customers_Small_Commercial!J584+StdO_Customers_Lighting!J584</f>
        <v>0</v>
      </c>
      <c r="K584" s="11">
        <f>StdO_Customers_Residential!K584+StdO_Customers_Small_Commercial!K584+StdO_Customers_Lighting!K584</f>
        <v>0</v>
      </c>
      <c r="L584" s="11">
        <f>StdO_Customers_Residential!L584+StdO_Customers_Small_Commercial!L584+StdO_Customers_Lighting!L584</f>
        <v>0</v>
      </c>
      <c r="M584" s="11">
        <f>StdO_Customers_Residential!M584+StdO_Customers_Small_Commercial!M584+StdO_Customers_Lighting!M584</f>
        <v>0</v>
      </c>
      <c r="N584" s="11">
        <f>StdO_Customers_Residential!N584+StdO_Customers_Small_Commercial!N584+StdO_Customers_Lighting!N584</f>
        <v>0</v>
      </c>
      <c r="O584" s="11">
        <f>StdO_Customers_Residential!O584+StdO_Customers_Small_Commercial!O584+StdO_Customers_Lighting!O584</f>
        <v>0</v>
      </c>
      <c r="P584" s="11">
        <f>StdO_Customers_Residential!P584+StdO_Customers_Small_Commercial!P584+StdO_Customers_Lighting!P584</f>
        <v>0</v>
      </c>
      <c r="Q584" s="11">
        <f>StdO_Customers_Residential!Q584+StdO_Customers_Small_Commercial!Q584+StdO_Customers_Lighting!Q584</f>
        <v>0</v>
      </c>
      <c r="R584" s="11">
        <f>StdO_Customers_Residential!R584+StdO_Customers_Small_Commercial!R584+StdO_Customers_Lighting!R584</f>
        <v>0</v>
      </c>
      <c r="S584" s="11">
        <f>StdO_Customers_Residential!S584+StdO_Customers_Small_Commercial!S584+StdO_Customers_Lighting!S584</f>
        <v>0</v>
      </c>
      <c r="T584" s="11">
        <f>StdO_Customers_Residential!T584+StdO_Customers_Small_Commercial!T584+StdO_Customers_Lighting!T584</f>
        <v>0</v>
      </c>
      <c r="U584" s="11">
        <f>StdO_Customers_Residential!U584+StdO_Customers_Small_Commercial!U584+StdO_Customers_Lighting!U584</f>
        <v>0</v>
      </c>
      <c r="V584" s="11">
        <f>StdO_Customers_Residential!V584+StdO_Customers_Small_Commercial!V584+StdO_Customers_Lighting!V584</f>
        <v>0</v>
      </c>
      <c r="W584" s="11">
        <f>StdO_Customers_Residential!W584+StdO_Customers_Small_Commercial!W584+StdO_Customers_Lighting!W584</f>
        <v>0</v>
      </c>
      <c r="X584" s="11">
        <f>StdO_Customers_Residential!X584+StdO_Customers_Small_Commercial!X584+StdO_Customers_Lighting!X584</f>
        <v>0</v>
      </c>
      <c r="Y584" s="11">
        <f>StdO_Customers_Residential!Y584+StdO_Customers_Small_Commercial!Y584+StdO_Customers_Lighting!Y584</f>
        <v>0</v>
      </c>
      <c r="Z584" s="11">
        <f>StdO_Customers_Residential!Z584+StdO_Customers_Small_Commercial!Z584+StdO_Customers_Lighting!Z584</f>
        <v>0</v>
      </c>
      <c r="AA584" s="2">
        <f>IFERROR(INDEX('Holiday Schedule'!$D$3:$D$24,MATCH(Total_StdO_Customers!A584,'Holiday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</row>
    <row r="585" spans="1:37">
      <c r="A585" s="4">
        <v>46234</v>
      </c>
      <c r="B585" s="11">
        <f>StdO_Customers_Residential!B585+StdO_Customers_Small_Commercial!B585+StdO_Customers_Lighting!B585</f>
        <v>0</v>
      </c>
      <c r="C585" s="11">
        <f>StdO_Customers_Residential!C585+StdO_Customers_Small_Commercial!C585+StdO_Customers_Lighting!C585</f>
        <v>0</v>
      </c>
      <c r="D585" s="11">
        <f>StdO_Customers_Residential!D585+StdO_Customers_Small_Commercial!D585+StdO_Customers_Lighting!D585</f>
        <v>0</v>
      </c>
      <c r="E585" s="11">
        <f>StdO_Customers_Residential!E585+StdO_Customers_Small_Commercial!E585+StdO_Customers_Lighting!E585</f>
        <v>0</v>
      </c>
      <c r="F585" s="11">
        <f>StdO_Customers_Residential!F585+StdO_Customers_Small_Commercial!F585+StdO_Customers_Lighting!F585</f>
        <v>0</v>
      </c>
      <c r="G585" s="11">
        <f>StdO_Customers_Residential!G585+StdO_Customers_Small_Commercial!G585+StdO_Customers_Lighting!G585</f>
        <v>0</v>
      </c>
      <c r="H585" s="11">
        <f>StdO_Customers_Residential!H585+StdO_Customers_Small_Commercial!H585+StdO_Customers_Lighting!H585</f>
        <v>0</v>
      </c>
      <c r="I585" s="11">
        <f>StdO_Customers_Residential!I585+StdO_Customers_Small_Commercial!I585+StdO_Customers_Lighting!I585</f>
        <v>0</v>
      </c>
      <c r="J585" s="11">
        <f>StdO_Customers_Residential!J585+StdO_Customers_Small_Commercial!J585+StdO_Customers_Lighting!J585</f>
        <v>0</v>
      </c>
      <c r="K585" s="11">
        <f>StdO_Customers_Residential!K585+StdO_Customers_Small_Commercial!K585+StdO_Customers_Lighting!K585</f>
        <v>0</v>
      </c>
      <c r="L585" s="11">
        <f>StdO_Customers_Residential!L585+StdO_Customers_Small_Commercial!L585+StdO_Customers_Lighting!L585</f>
        <v>0</v>
      </c>
      <c r="M585" s="11">
        <f>StdO_Customers_Residential!M585+StdO_Customers_Small_Commercial!M585+StdO_Customers_Lighting!M585</f>
        <v>0</v>
      </c>
      <c r="N585" s="11">
        <f>StdO_Customers_Residential!N585+StdO_Customers_Small_Commercial!N585+StdO_Customers_Lighting!N585</f>
        <v>0</v>
      </c>
      <c r="O585" s="11">
        <f>StdO_Customers_Residential!O585+StdO_Customers_Small_Commercial!O585+StdO_Customers_Lighting!O585</f>
        <v>0</v>
      </c>
      <c r="P585" s="11">
        <f>StdO_Customers_Residential!P585+StdO_Customers_Small_Commercial!P585+StdO_Customers_Lighting!P585</f>
        <v>0</v>
      </c>
      <c r="Q585" s="11">
        <f>StdO_Customers_Residential!Q585+StdO_Customers_Small_Commercial!Q585+StdO_Customers_Lighting!Q585</f>
        <v>0</v>
      </c>
      <c r="R585" s="11">
        <f>StdO_Customers_Residential!R585+StdO_Customers_Small_Commercial!R585+StdO_Customers_Lighting!R585</f>
        <v>0</v>
      </c>
      <c r="S585" s="11">
        <f>StdO_Customers_Residential!S585+StdO_Customers_Small_Commercial!S585+StdO_Customers_Lighting!S585</f>
        <v>0</v>
      </c>
      <c r="T585" s="11">
        <f>StdO_Customers_Residential!T585+StdO_Customers_Small_Commercial!T585+StdO_Customers_Lighting!T585</f>
        <v>0</v>
      </c>
      <c r="U585" s="11">
        <f>StdO_Customers_Residential!U585+StdO_Customers_Small_Commercial!U585+StdO_Customers_Lighting!U585</f>
        <v>0</v>
      </c>
      <c r="V585" s="11">
        <f>StdO_Customers_Residential!V585+StdO_Customers_Small_Commercial!V585+StdO_Customers_Lighting!V585</f>
        <v>0</v>
      </c>
      <c r="W585" s="11">
        <f>StdO_Customers_Residential!W585+StdO_Customers_Small_Commercial!W585+StdO_Customers_Lighting!W585</f>
        <v>0</v>
      </c>
      <c r="X585" s="11">
        <f>StdO_Customers_Residential!X585+StdO_Customers_Small_Commercial!X585+StdO_Customers_Lighting!X585</f>
        <v>0</v>
      </c>
      <c r="Y585" s="11">
        <f>StdO_Customers_Residential!Y585+StdO_Customers_Small_Commercial!Y585+StdO_Customers_Lighting!Y585</f>
        <v>0</v>
      </c>
      <c r="Z585" s="11">
        <f>StdO_Customers_Residential!Z585+StdO_Customers_Small_Commercial!Z585+StdO_Customers_Lighting!Z585</f>
        <v>0</v>
      </c>
      <c r="AA585" s="2">
        <f>IFERROR(INDEX('Holiday Schedule'!$D$3:$D$24,MATCH(Total_StdO_Customers!A585,'Holiday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</row>
    <row r="586" spans="1:37">
      <c r="A586" s="4">
        <v>46235</v>
      </c>
      <c r="B586" s="11">
        <f>StdO_Customers_Residential!B586+StdO_Customers_Small_Commercial!B586+StdO_Customers_Lighting!B586</f>
        <v>0</v>
      </c>
      <c r="C586" s="11">
        <f>StdO_Customers_Residential!C586+StdO_Customers_Small_Commercial!C586+StdO_Customers_Lighting!C586</f>
        <v>0</v>
      </c>
      <c r="D586" s="11">
        <f>StdO_Customers_Residential!D586+StdO_Customers_Small_Commercial!D586+StdO_Customers_Lighting!D586</f>
        <v>0</v>
      </c>
      <c r="E586" s="11">
        <f>StdO_Customers_Residential!E586+StdO_Customers_Small_Commercial!E586+StdO_Customers_Lighting!E586</f>
        <v>0</v>
      </c>
      <c r="F586" s="11">
        <f>StdO_Customers_Residential!F586+StdO_Customers_Small_Commercial!F586+StdO_Customers_Lighting!F586</f>
        <v>0</v>
      </c>
      <c r="G586" s="11">
        <f>StdO_Customers_Residential!G586+StdO_Customers_Small_Commercial!G586+StdO_Customers_Lighting!G586</f>
        <v>0</v>
      </c>
      <c r="H586" s="11">
        <f>StdO_Customers_Residential!H586+StdO_Customers_Small_Commercial!H586+StdO_Customers_Lighting!H586</f>
        <v>0</v>
      </c>
      <c r="I586" s="11">
        <f>StdO_Customers_Residential!I586+StdO_Customers_Small_Commercial!I586+StdO_Customers_Lighting!I586</f>
        <v>0</v>
      </c>
      <c r="J586" s="11">
        <f>StdO_Customers_Residential!J586+StdO_Customers_Small_Commercial!J586+StdO_Customers_Lighting!J586</f>
        <v>0</v>
      </c>
      <c r="K586" s="11">
        <f>StdO_Customers_Residential!K586+StdO_Customers_Small_Commercial!K586+StdO_Customers_Lighting!K586</f>
        <v>0</v>
      </c>
      <c r="L586" s="11">
        <f>StdO_Customers_Residential!L586+StdO_Customers_Small_Commercial!L586+StdO_Customers_Lighting!L586</f>
        <v>0</v>
      </c>
      <c r="M586" s="11">
        <f>StdO_Customers_Residential!M586+StdO_Customers_Small_Commercial!M586+StdO_Customers_Lighting!M586</f>
        <v>0</v>
      </c>
      <c r="N586" s="11">
        <f>StdO_Customers_Residential!N586+StdO_Customers_Small_Commercial!N586+StdO_Customers_Lighting!N586</f>
        <v>0</v>
      </c>
      <c r="O586" s="11">
        <f>StdO_Customers_Residential!O586+StdO_Customers_Small_Commercial!O586+StdO_Customers_Lighting!O586</f>
        <v>0</v>
      </c>
      <c r="P586" s="11">
        <f>StdO_Customers_Residential!P586+StdO_Customers_Small_Commercial!P586+StdO_Customers_Lighting!P586</f>
        <v>0</v>
      </c>
      <c r="Q586" s="11">
        <f>StdO_Customers_Residential!Q586+StdO_Customers_Small_Commercial!Q586+StdO_Customers_Lighting!Q586</f>
        <v>0</v>
      </c>
      <c r="R586" s="11">
        <f>StdO_Customers_Residential!R586+StdO_Customers_Small_Commercial!R586+StdO_Customers_Lighting!R586</f>
        <v>0</v>
      </c>
      <c r="S586" s="11">
        <f>StdO_Customers_Residential!S586+StdO_Customers_Small_Commercial!S586+StdO_Customers_Lighting!S586</f>
        <v>0</v>
      </c>
      <c r="T586" s="11">
        <f>StdO_Customers_Residential!T586+StdO_Customers_Small_Commercial!T586+StdO_Customers_Lighting!T586</f>
        <v>0</v>
      </c>
      <c r="U586" s="11">
        <f>StdO_Customers_Residential!U586+StdO_Customers_Small_Commercial!U586+StdO_Customers_Lighting!U586</f>
        <v>0</v>
      </c>
      <c r="V586" s="11">
        <f>StdO_Customers_Residential!V586+StdO_Customers_Small_Commercial!V586+StdO_Customers_Lighting!V586</f>
        <v>0</v>
      </c>
      <c r="W586" s="11">
        <f>StdO_Customers_Residential!W586+StdO_Customers_Small_Commercial!W586+StdO_Customers_Lighting!W586</f>
        <v>0</v>
      </c>
      <c r="X586" s="11">
        <f>StdO_Customers_Residential!X586+StdO_Customers_Small_Commercial!X586+StdO_Customers_Lighting!X586</f>
        <v>0</v>
      </c>
      <c r="Y586" s="11">
        <f>StdO_Customers_Residential!Y586+StdO_Customers_Small_Commercial!Y586+StdO_Customers_Lighting!Y586</f>
        <v>0</v>
      </c>
      <c r="Z586" s="11">
        <f>StdO_Customers_Residential!Z586+StdO_Customers_Small_Commercial!Z586+StdO_Customers_Lighting!Z586</f>
        <v>0</v>
      </c>
      <c r="AA586" s="2">
        <f>IFERROR(INDEX('Holiday Schedule'!$D$3:$D$24,MATCH(Total_StdO_Customers!A586,'Holiday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</row>
    <row r="587" spans="1:37">
      <c r="A587" s="4">
        <v>46236</v>
      </c>
      <c r="B587" s="11">
        <f>StdO_Customers_Residential!B587+StdO_Customers_Small_Commercial!B587+StdO_Customers_Lighting!B587</f>
        <v>0</v>
      </c>
      <c r="C587" s="11">
        <f>StdO_Customers_Residential!C587+StdO_Customers_Small_Commercial!C587+StdO_Customers_Lighting!C587</f>
        <v>0</v>
      </c>
      <c r="D587" s="11">
        <f>StdO_Customers_Residential!D587+StdO_Customers_Small_Commercial!D587+StdO_Customers_Lighting!D587</f>
        <v>0</v>
      </c>
      <c r="E587" s="11">
        <f>StdO_Customers_Residential!E587+StdO_Customers_Small_Commercial!E587+StdO_Customers_Lighting!E587</f>
        <v>0</v>
      </c>
      <c r="F587" s="11">
        <f>StdO_Customers_Residential!F587+StdO_Customers_Small_Commercial!F587+StdO_Customers_Lighting!F587</f>
        <v>0</v>
      </c>
      <c r="G587" s="11">
        <f>StdO_Customers_Residential!G587+StdO_Customers_Small_Commercial!G587+StdO_Customers_Lighting!G587</f>
        <v>0</v>
      </c>
      <c r="H587" s="11">
        <f>StdO_Customers_Residential!H587+StdO_Customers_Small_Commercial!H587+StdO_Customers_Lighting!H587</f>
        <v>0</v>
      </c>
      <c r="I587" s="11">
        <f>StdO_Customers_Residential!I587+StdO_Customers_Small_Commercial!I587+StdO_Customers_Lighting!I587</f>
        <v>0</v>
      </c>
      <c r="J587" s="11">
        <f>StdO_Customers_Residential!J587+StdO_Customers_Small_Commercial!J587+StdO_Customers_Lighting!J587</f>
        <v>0</v>
      </c>
      <c r="K587" s="11">
        <f>StdO_Customers_Residential!K587+StdO_Customers_Small_Commercial!K587+StdO_Customers_Lighting!K587</f>
        <v>0</v>
      </c>
      <c r="L587" s="11">
        <f>StdO_Customers_Residential!L587+StdO_Customers_Small_Commercial!L587+StdO_Customers_Lighting!L587</f>
        <v>0</v>
      </c>
      <c r="M587" s="11">
        <f>StdO_Customers_Residential!M587+StdO_Customers_Small_Commercial!M587+StdO_Customers_Lighting!M587</f>
        <v>0</v>
      </c>
      <c r="N587" s="11">
        <f>StdO_Customers_Residential!N587+StdO_Customers_Small_Commercial!N587+StdO_Customers_Lighting!N587</f>
        <v>0</v>
      </c>
      <c r="O587" s="11">
        <f>StdO_Customers_Residential!O587+StdO_Customers_Small_Commercial!O587+StdO_Customers_Lighting!O587</f>
        <v>0</v>
      </c>
      <c r="P587" s="11">
        <f>StdO_Customers_Residential!P587+StdO_Customers_Small_Commercial!P587+StdO_Customers_Lighting!P587</f>
        <v>0</v>
      </c>
      <c r="Q587" s="11">
        <f>StdO_Customers_Residential!Q587+StdO_Customers_Small_Commercial!Q587+StdO_Customers_Lighting!Q587</f>
        <v>0</v>
      </c>
      <c r="R587" s="11">
        <f>StdO_Customers_Residential!R587+StdO_Customers_Small_Commercial!R587+StdO_Customers_Lighting!R587</f>
        <v>0</v>
      </c>
      <c r="S587" s="11">
        <f>StdO_Customers_Residential!S587+StdO_Customers_Small_Commercial!S587+StdO_Customers_Lighting!S587</f>
        <v>0</v>
      </c>
      <c r="T587" s="11">
        <f>StdO_Customers_Residential!T587+StdO_Customers_Small_Commercial!T587+StdO_Customers_Lighting!T587</f>
        <v>0</v>
      </c>
      <c r="U587" s="11">
        <f>StdO_Customers_Residential!U587+StdO_Customers_Small_Commercial!U587+StdO_Customers_Lighting!U587</f>
        <v>0</v>
      </c>
      <c r="V587" s="11">
        <f>StdO_Customers_Residential!V587+StdO_Customers_Small_Commercial!V587+StdO_Customers_Lighting!V587</f>
        <v>0</v>
      </c>
      <c r="W587" s="11">
        <f>StdO_Customers_Residential!W587+StdO_Customers_Small_Commercial!W587+StdO_Customers_Lighting!W587</f>
        <v>0</v>
      </c>
      <c r="X587" s="11">
        <f>StdO_Customers_Residential!X587+StdO_Customers_Small_Commercial!X587+StdO_Customers_Lighting!X587</f>
        <v>0</v>
      </c>
      <c r="Y587" s="11">
        <f>StdO_Customers_Residential!Y587+StdO_Customers_Small_Commercial!Y587+StdO_Customers_Lighting!Y587</f>
        <v>0</v>
      </c>
      <c r="Z587" s="11">
        <f>StdO_Customers_Residential!Z587+StdO_Customers_Small_Commercial!Z587+StdO_Customers_Lighting!Z587</f>
        <v>0</v>
      </c>
      <c r="AA587" s="2">
        <f>IFERROR(INDEX('Holiday Schedule'!$D$3:$D$24,MATCH(Total_StdO_Customers!A587,'Holiday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</row>
    <row r="588" spans="1:37">
      <c r="A588" s="4">
        <v>46237</v>
      </c>
      <c r="B588" s="11">
        <f>StdO_Customers_Residential!B588+StdO_Customers_Small_Commercial!B588+StdO_Customers_Lighting!B588</f>
        <v>0</v>
      </c>
      <c r="C588" s="11">
        <f>StdO_Customers_Residential!C588+StdO_Customers_Small_Commercial!C588+StdO_Customers_Lighting!C588</f>
        <v>0</v>
      </c>
      <c r="D588" s="11">
        <f>StdO_Customers_Residential!D588+StdO_Customers_Small_Commercial!D588+StdO_Customers_Lighting!D588</f>
        <v>0</v>
      </c>
      <c r="E588" s="11">
        <f>StdO_Customers_Residential!E588+StdO_Customers_Small_Commercial!E588+StdO_Customers_Lighting!E588</f>
        <v>0</v>
      </c>
      <c r="F588" s="11">
        <f>StdO_Customers_Residential!F588+StdO_Customers_Small_Commercial!F588+StdO_Customers_Lighting!F588</f>
        <v>0</v>
      </c>
      <c r="G588" s="11">
        <f>StdO_Customers_Residential!G588+StdO_Customers_Small_Commercial!G588+StdO_Customers_Lighting!G588</f>
        <v>0</v>
      </c>
      <c r="H588" s="11">
        <f>StdO_Customers_Residential!H588+StdO_Customers_Small_Commercial!H588+StdO_Customers_Lighting!H588</f>
        <v>0</v>
      </c>
      <c r="I588" s="11">
        <f>StdO_Customers_Residential!I588+StdO_Customers_Small_Commercial!I588+StdO_Customers_Lighting!I588</f>
        <v>0</v>
      </c>
      <c r="J588" s="11">
        <f>StdO_Customers_Residential!J588+StdO_Customers_Small_Commercial!J588+StdO_Customers_Lighting!J588</f>
        <v>0</v>
      </c>
      <c r="K588" s="11">
        <f>StdO_Customers_Residential!K588+StdO_Customers_Small_Commercial!K588+StdO_Customers_Lighting!K588</f>
        <v>0</v>
      </c>
      <c r="L588" s="11">
        <f>StdO_Customers_Residential!L588+StdO_Customers_Small_Commercial!L588+StdO_Customers_Lighting!L588</f>
        <v>0</v>
      </c>
      <c r="M588" s="11">
        <f>StdO_Customers_Residential!M588+StdO_Customers_Small_Commercial!M588+StdO_Customers_Lighting!M588</f>
        <v>0</v>
      </c>
      <c r="N588" s="11">
        <f>StdO_Customers_Residential!N588+StdO_Customers_Small_Commercial!N588+StdO_Customers_Lighting!N588</f>
        <v>0</v>
      </c>
      <c r="O588" s="11">
        <f>StdO_Customers_Residential!O588+StdO_Customers_Small_Commercial!O588+StdO_Customers_Lighting!O588</f>
        <v>0</v>
      </c>
      <c r="P588" s="11">
        <f>StdO_Customers_Residential!P588+StdO_Customers_Small_Commercial!P588+StdO_Customers_Lighting!P588</f>
        <v>0</v>
      </c>
      <c r="Q588" s="11">
        <f>StdO_Customers_Residential!Q588+StdO_Customers_Small_Commercial!Q588+StdO_Customers_Lighting!Q588</f>
        <v>0</v>
      </c>
      <c r="R588" s="11">
        <f>StdO_Customers_Residential!R588+StdO_Customers_Small_Commercial!R588+StdO_Customers_Lighting!R588</f>
        <v>0</v>
      </c>
      <c r="S588" s="11">
        <f>StdO_Customers_Residential!S588+StdO_Customers_Small_Commercial!S588+StdO_Customers_Lighting!S588</f>
        <v>0</v>
      </c>
      <c r="T588" s="11">
        <f>StdO_Customers_Residential!T588+StdO_Customers_Small_Commercial!T588+StdO_Customers_Lighting!T588</f>
        <v>0</v>
      </c>
      <c r="U588" s="11">
        <f>StdO_Customers_Residential!U588+StdO_Customers_Small_Commercial!U588+StdO_Customers_Lighting!U588</f>
        <v>0</v>
      </c>
      <c r="V588" s="11">
        <f>StdO_Customers_Residential!V588+StdO_Customers_Small_Commercial!V588+StdO_Customers_Lighting!V588</f>
        <v>0</v>
      </c>
      <c r="W588" s="11">
        <f>StdO_Customers_Residential!W588+StdO_Customers_Small_Commercial!W588+StdO_Customers_Lighting!W588</f>
        <v>0</v>
      </c>
      <c r="X588" s="11">
        <f>StdO_Customers_Residential!X588+StdO_Customers_Small_Commercial!X588+StdO_Customers_Lighting!X588</f>
        <v>0</v>
      </c>
      <c r="Y588" s="11">
        <f>StdO_Customers_Residential!Y588+StdO_Customers_Small_Commercial!Y588+StdO_Customers_Lighting!Y588</f>
        <v>0</v>
      </c>
      <c r="Z588" s="11">
        <f>StdO_Customers_Residential!Z588+StdO_Customers_Small_Commercial!Z588+StdO_Customers_Lighting!Z588</f>
        <v>0</v>
      </c>
      <c r="AA588" s="2">
        <f>IFERROR(INDEX('Holiday Schedule'!$D$3:$D$24,MATCH(Total_StdO_Customers!A588,'Holiday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</row>
    <row r="589" spans="1:37">
      <c r="A589" s="4">
        <v>46238</v>
      </c>
      <c r="B589" s="11">
        <f>StdO_Customers_Residential!B589+StdO_Customers_Small_Commercial!B589+StdO_Customers_Lighting!B589</f>
        <v>0</v>
      </c>
      <c r="C589" s="11">
        <f>StdO_Customers_Residential!C589+StdO_Customers_Small_Commercial!C589+StdO_Customers_Lighting!C589</f>
        <v>0</v>
      </c>
      <c r="D589" s="11">
        <f>StdO_Customers_Residential!D589+StdO_Customers_Small_Commercial!D589+StdO_Customers_Lighting!D589</f>
        <v>0</v>
      </c>
      <c r="E589" s="11">
        <f>StdO_Customers_Residential!E589+StdO_Customers_Small_Commercial!E589+StdO_Customers_Lighting!E589</f>
        <v>0</v>
      </c>
      <c r="F589" s="11">
        <f>StdO_Customers_Residential!F589+StdO_Customers_Small_Commercial!F589+StdO_Customers_Lighting!F589</f>
        <v>0</v>
      </c>
      <c r="G589" s="11">
        <f>StdO_Customers_Residential!G589+StdO_Customers_Small_Commercial!G589+StdO_Customers_Lighting!G589</f>
        <v>0</v>
      </c>
      <c r="H589" s="11">
        <f>StdO_Customers_Residential!H589+StdO_Customers_Small_Commercial!H589+StdO_Customers_Lighting!H589</f>
        <v>0</v>
      </c>
      <c r="I589" s="11">
        <f>StdO_Customers_Residential!I589+StdO_Customers_Small_Commercial!I589+StdO_Customers_Lighting!I589</f>
        <v>0</v>
      </c>
      <c r="J589" s="11">
        <f>StdO_Customers_Residential!J589+StdO_Customers_Small_Commercial!J589+StdO_Customers_Lighting!J589</f>
        <v>0</v>
      </c>
      <c r="K589" s="11">
        <f>StdO_Customers_Residential!K589+StdO_Customers_Small_Commercial!K589+StdO_Customers_Lighting!K589</f>
        <v>0</v>
      </c>
      <c r="L589" s="11">
        <f>StdO_Customers_Residential!L589+StdO_Customers_Small_Commercial!L589+StdO_Customers_Lighting!L589</f>
        <v>0</v>
      </c>
      <c r="M589" s="11">
        <f>StdO_Customers_Residential!M589+StdO_Customers_Small_Commercial!M589+StdO_Customers_Lighting!M589</f>
        <v>0</v>
      </c>
      <c r="N589" s="11">
        <f>StdO_Customers_Residential!N589+StdO_Customers_Small_Commercial!N589+StdO_Customers_Lighting!N589</f>
        <v>0</v>
      </c>
      <c r="O589" s="11">
        <f>StdO_Customers_Residential!O589+StdO_Customers_Small_Commercial!O589+StdO_Customers_Lighting!O589</f>
        <v>0</v>
      </c>
      <c r="P589" s="11">
        <f>StdO_Customers_Residential!P589+StdO_Customers_Small_Commercial!P589+StdO_Customers_Lighting!P589</f>
        <v>0</v>
      </c>
      <c r="Q589" s="11">
        <f>StdO_Customers_Residential!Q589+StdO_Customers_Small_Commercial!Q589+StdO_Customers_Lighting!Q589</f>
        <v>0</v>
      </c>
      <c r="R589" s="11">
        <f>StdO_Customers_Residential!R589+StdO_Customers_Small_Commercial!R589+StdO_Customers_Lighting!R589</f>
        <v>0</v>
      </c>
      <c r="S589" s="11">
        <f>StdO_Customers_Residential!S589+StdO_Customers_Small_Commercial!S589+StdO_Customers_Lighting!S589</f>
        <v>0</v>
      </c>
      <c r="T589" s="11">
        <f>StdO_Customers_Residential!T589+StdO_Customers_Small_Commercial!T589+StdO_Customers_Lighting!T589</f>
        <v>0</v>
      </c>
      <c r="U589" s="11">
        <f>StdO_Customers_Residential!U589+StdO_Customers_Small_Commercial!U589+StdO_Customers_Lighting!U589</f>
        <v>0</v>
      </c>
      <c r="V589" s="11">
        <f>StdO_Customers_Residential!V589+StdO_Customers_Small_Commercial!V589+StdO_Customers_Lighting!V589</f>
        <v>0</v>
      </c>
      <c r="W589" s="11">
        <f>StdO_Customers_Residential!W589+StdO_Customers_Small_Commercial!W589+StdO_Customers_Lighting!W589</f>
        <v>0</v>
      </c>
      <c r="X589" s="11">
        <f>StdO_Customers_Residential!X589+StdO_Customers_Small_Commercial!X589+StdO_Customers_Lighting!X589</f>
        <v>0</v>
      </c>
      <c r="Y589" s="11">
        <f>StdO_Customers_Residential!Y589+StdO_Customers_Small_Commercial!Y589+StdO_Customers_Lighting!Y589</f>
        <v>0</v>
      </c>
      <c r="Z589" s="11">
        <f>StdO_Customers_Residential!Z589+StdO_Customers_Small_Commercial!Z589+StdO_Customers_Lighting!Z589</f>
        <v>0</v>
      </c>
      <c r="AA589" s="2">
        <f>IFERROR(INDEX('Holiday Schedule'!$D$3:$D$24,MATCH(Total_StdO_Customers!A589,'Holiday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37">
      <c r="A590" s="4">
        <v>46239</v>
      </c>
      <c r="B590" s="11">
        <f>StdO_Customers_Residential!B590+StdO_Customers_Small_Commercial!B590+StdO_Customers_Lighting!B590</f>
        <v>0</v>
      </c>
      <c r="C590" s="11">
        <f>StdO_Customers_Residential!C590+StdO_Customers_Small_Commercial!C590+StdO_Customers_Lighting!C590</f>
        <v>0</v>
      </c>
      <c r="D590" s="11">
        <f>StdO_Customers_Residential!D590+StdO_Customers_Small_Commercial!D590+StdO_Customers_Lighting!D590</f>
        <v>0</v>
      </c>
      <c r="E590" s="11">
        <f>StdO_Customers_Residential!E590+StdO_Customers_Small_Commercial!E590+StdO_Customers_Lighting!E590</f>
        <v>0</v>
      </c>
      <c r="F590" s="11">
        <f>StdO_Customers_Residential!F590+StdO_Customers_Small_Commercial!F590+StdO_Customers_Lighting!F590</f>
        <v>0</v>
      </c>
      <c r="G590" s="11">
        <f>StdO_Customers_Residential!G590+StdO_Customers_Small_Commercial!G590+StdO_Customers_Lighting!G590</f>
        <v>0</v>
      </c>
      <c r="H590" s="11">
        <f>StdO_Customers_Residential!H590+StdO_Customers_Small_Commercial!H590+StdO_Customers_Lighting!H590</f>
        <v>0</v>
      </c>
      <c r="I590" s="11">
        <f>StdO_Customers_Residential!I590+StdO_Customers_Small_Commercial!I590+StdO_Customers_Lighting!I590</f>
        <v>0</v>
      </c>
      <c r="J590" s="11">
        <f>StdO_Customers_Residential!J590+StdO_Customers_Small_Commercial!J590+StdO_Customers_Lighting!J590</f>
        <v>0</v>
      </c>
      <c r="K590" s="11">
        <f>StdO_Customers_Residential!K590+StdO_Customers_Small_Commercial!K590+StdO_Customers_Lighting!K590</f>
        <v>0</v>
      </c>
      <c r="L590" s="11">
        <f>StdO_Customers_Residential!L590+StdO_Customers_Small_Commercial!L590+StdO_Customers_Lighting!L590</f>
        <v>0</v>
      </c>
      <c r="M590" s="11">
        <f>StdO_Customers_Residential!M590+StdO_Customers_Small_Commercial!M590+StdO_Customers_Lighting!M590</f>
        <v>0</v>
      </c>
      <c r="N590" s="11">
        <f>StdO_Customers_Residential!N590+StdO_Customers_Small_Commercial!N590+StdO_Customers_Lighting!N590</f>
        <v>0</v>
      </c>
      <c r="O590" s="11">
        <f>StdO_Customers_Residential!O590+StdO_Customers_Small_Commercial!O590+StdO_Customers_Lighting!O590</f>
        <v>0</v>
      </c>
      <c r="P590" s="11">
        <f>StdO_Customers_Residential!P590+StdO_Customers_Small_Commercial!P590+StdO_Customers_Lighting!P590</f>
        <v>0</v>
      </c>
      <c r="Q590" s="11">
        <f>StdO_Customers_Residential!Q590+StdO_Customers_Small_Commercial!Q590+StdO_Customers_Lighting!Q590</f>
        <v>0</v>
      </c>
      <c r="R590" s="11">
        <f>StdO_Customers_Residential!R590+StdO_Customers_Small_Commercial!R590+StdO_Customers_Lighting!R590</f>
        <v>0</v>
      </c>
      <c r="S590" s="11">
        <f>StdO_Customers_Residential!S590+StdO_Customers_Small_Commercial!S590+StdO_Customers_Lighting!S590</f>
        <v>0</v>
      </c>
      <c r="T590" s="11">
        <f>StdO_Customers_Residential!T590+StdO_Customers_Small_Commercial!T590+StdO_Customers_Lighting!T590</f>
        <v>0</v>
      </c>
      <c r="U590" s="11">
        <f>StdO_Customers_Residential!U590+StdO_Customers_Small_Commercial!U590+StdO_Customers_Lighting!U590</f>
        <v>0</v>
      </c>
      <c r="V590" s="11">
        <f>StdO_Customers_Residential!V590+StdO_Customers_Small_Commercial!V590+StdO_Customers_Lighting!V590</f>
        <v>0</v>
      </c>
      <c r="W590" s="11">
        <f>StdO_Customers_Residential!W590+StdO_Customers_Small_Commercial!W590+StdO_Customers_Lighting!W590</f>
        <v>0</v>
      </c>
      <c r="X590" s="11">
        <f>StdO_Customers_Residential!X590+StdO_Customers_Small_Commercial!X590+StdO_Customers_Lighting!X590</f>
        <v>0</v>
      </c>
      <c r="Y590" s="11">
        <f>StdO_Customers_Residential!Y590+StdO_Customers_Small_Commercial!Y590+StdO_Customers_Lighting!Y590</f>
        <v>0</v>
      </c>
      <c r="Z590" s="11">
        <f>StdO_Customers_Residential!Z590+StdO_Customers_Small_Commercial!Z590+StdO_Customers_Lighting!Z590</f>
        <v>0</v>
      </c>
      <c r="AA590" s="2">
        <f>IFERROR(INDEX('Holiday Schedule'!$D$3:$D$24,MATCH(Total_StdO_Customers!A590,'Holiday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37">
      <c r="A591" s="4">
        <v>46240</v>
      </c>
      <c r="B591" s="11">
        <f>StdO_Customers_Residential!B591+StdO_Customers_Small_Commercial!B591+StdO_Customers_Lighting!B591</f>
        <v>0</v>
      </c>
      <c r="C591" s="11">
        <f>StdO_Customers_Residential!C591+StdO_Customers_Small_Commercial!C591+StdO_Customers_Lighting!C591</f>
        <v>0</v>
      </c>
      <c r="D591" s="11">
        <f>StdO_Customers_Residential!D591+StdO_Customers_Small_Commercial!D591+StdO_Customers_Lighting!D591</f>
        <v>0</v>
      </c>
      <c r="E591" s="11">
        <f>StdO_Customers_Residential!E591+StdO_Customers_Small_Commercial!E591+StdO_Customers_Lighting!E591</f>
        <v>0</v>
      </c>
      <c r="F591" s="11">
        <f>StdO_Customers_Residential!F591+StdO_Customers_Small_Commercial!F591+StdO_Customers_Lighting!F591</f>
        <v>0</v>
      </c>
      <c r="G591" s="11">
        <f>StdO_Customers_Residential!G591+StdO_Customers_Small_Commercial!G591+StdO_Customers_Lighting!G591</f>
        <v>0</v>
      </c>
      <c r="H591" s="11">
        <f>StdO_Customers_Residential!H591+StdO_Customers_Small_Commercial!H591+StdO_Customers_Lighting!H591</f>
        <v>0</v>
      </c>
      <c r="I591" s="11">
        <f>StdO_Customers_Residential!I591+StdO_Customers_Small_Commercial!I591+StdO_Customers_Lighting!I591</f>
        <v>0</v>
      </c>
      <c r="J591" s="11">
        <f>StdO_Customers_Residential!J591+StdO_Customers_Small_Commercial!J591+StdO_Customers_Lighting!J591</f>
        <v>0</v>
      </c>
      <c r="K591" s="11">
        <f>StdO_Customers_Residential!K591+StdO_Customers_Small_Commercial!K591+StdO_Customers_Lighting!K591</f>
        <v>0</v>
      </c>
      <c r="L591" s="11">
        <f>StdO_Customers_Residential!L591+StdO_Customers_Small_Commercial!L591+StdO_Customers_Lighting!L591</f>
        <v>0</v>
      </c>
      <c r="M591" s="11">
        <f>StdO_Customers_Residential!M591+StdO_Customers_Small_Commercial!M591+StdO_Customers_Lighting!M591</f>
        <v>0</v>
      </c>
      <c r="N591" s="11">
        <f>StdO_Customers_Residential!N591+StdO_Customers_Small_Commercial!N591+StdO_Customers_Lighting!N591</f>
        <v>0</v>
      </c>
      <c r="O591" s="11">
        <f>StdO_Customers_Residential!O591+StdO_Customers_Small_Commercial!O591+StdO_Customers_Lighting!O591</f>
        <v>0</v>
      </c>
      <c r="P591" s="11">
        <f>StdO_Customers_Residential!P591+StdO_Customers_Small_Commercial!P591+StdO_Customers_Lighting!P591</f>
        <v>0</v>
      </c>
      <c r="Q591" s="11">
        <f>StdO_Customers_Residential!Q591+StdO_Customers_Small_Commercial!Q591+StdO_Customers_Lighting!Q591</f>
        <v>0</v>
      </c>
      <c r="R591" s="11">
        <f>StdO_Customers_Residential!R591+StdO_Customers_Small_Commercial!R591+StdO_Customers_Lighting!R591</f>
        <v>0</v>
      </c>
      <c r="S591" s="11">
        <f>StdO_Customers_Residential!S591+StdO_Customers_Small_Commercial!S591+StdO_Customers_Lighting!S591</f>
        <v>0</v>
      </c>
      <c r="T591" s="11">
        <f>StdO_Customers_Residential!T591+StdO_Customers_Small_Commercial!T591+StdO_Customers_Lighting!T591</f>
        <v>0</v>
      </c>
      <c r="U591" s="11">
        <f>StdO_Customers_Residential!U591+StdO_Customers_Small_Commercial!U591+StdO_Customers_Lighting!U591</f>
        <v>0</v>
      </c>
      <c r="V591" s="11">
        <f>StdO_Customers_Residential!V591+StdO_Customers_Small_Commercial!V591+StdO_Customers_Lighting!V591</f>
        <v>0</v>
      </c>
      <c r="W591" s="11">
        <f>StdO_Customers_Residential!W591+StdO_Customers_Small_Commercial!W591+StdO_Customers_Lighting!W591</f>
        <v>0</v>
      </c>
      <c r="X591" s="11">
        <f>StdO_Customers_Residential!X591+StdO_Customers_Small_Commercial!X591+StdO_Customers_Lighting!X591</f>
        <v>0</v>
      </c>
      <c r="Y591" s="11">
        <f>StdO_Customers_Residential!Y591+StdO_Customers_Small_Commercial!Y591+StdO_Customers_Lighting!Y591</f>
        <v>0</v>
      </c>
      <c r="Z591" s="11">
        <f>StdO_Customers_Residential!Z591+StdO_Customers_Small_Commercial!Z591+StdO_Customers_Lighting!Z591</f>
        <v>0</v>
      </c>
      <c r="AA591" s="2">
        <f>IFERROR(INDEX('Holiday Schedule'!$D$3:$D$24,MATCH(Total_StdO_Customers!A591,'Holiday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37">
      <c r="A592" s="4">
        <v>46241</v>
      </c>
      <c r="B592" s="11">
        <f>StdO_Customers_Residential!B592+StdO_Customers_Small_Commercial!B592+StdO_Customers_Lighting!B592</f>
        <v>0</v>
      </c>
      <c r="C592" s="11">
        <f>StdO_Customers_Residential!C592+StdO_Customers_Small_Commercial!C592+StdO_Customers_Lighting!C592</f>
        <v>0</v>
      </c>
      <c r="D592" s="11">
        <f>StdO_Customers_Residential!D592+StdO_Customers_Small_Commercial!D592+StdO_Customers_Lighting!D592</f>
        <v>0</v>
      </c>
      <c r="E592" s="11">
        <f>StdO_Customers_Residential!E592+StdO_Customers_Small_Commercial!E592+StdO_Customers_Lighting!E592</f>
        <v>0</v>
      </c>
      <c r="F592" s="11">
        <f>StdO_Customers_Residential!F592+StdO_Customers_Small_Commercial!F592+StdO_Customers_Lighting!F592</f>
        <v>0</v>
      </c>
      <c r="G592" s="11">
        <f>StdO_Customers_Residential!G592+StdO_Customers_Small_Commercial!G592+StdO_Customers_Lighting!G592</f>
        <v>0</v>
      </c>
      <c r="H592" s="11">
        <f>StdO_Customers_Residential!H592+StdO_Customers_Small_Commercial!H592+StdO_Customers_Lighting!H592</f>
        <v>0</v>
      </c>
      <c r="I592" s="11">
        <f>StdO_Customers_Residential!I592+StdO_Customers_Small_Commercial!I592+StdO_Customers_Lighting!I592</f>
        <v>0</v>
      </c>
      <c r="J592" s="11">
        <f>StdO_Customers_Residential!J592+StdO_Customers_Small_Commercial!J592+StdO_Customers_Lighting!J592</f>
        <v>0</v>
      </c>
      <c r="K592" s="11">
        <f>StdO_Customers_Residential!K592+StdO_Customers_Small_Commercial!K592+StdO_Customers_Lighting!K592</f>
        <v>0</v>
      </c>
      <c r="L592" s="11">
        <f>StdO_Customers_Residential!L592+StdO_Customers_Small_Commercial!L592+StdO_Customers_Lighting!L592</f>
        <v>0</v>
      </c>
      <c r="M592" s="11">
        <f>StdO_Customers_Residential!M592+StdO_Customers_Small_Commercial!M592+StdO_Customers_Lighting!M592</f>
        <v>0</v>
      </c>
      <c r="N592" s="11">
        <f>StdO_Customers_Residential!N592+StdO_Customers_Small_Commercial!N592+StdO_Customers_Lighting!N592</f>
        <v>0</v>
      </c>
      <c r="O592" s="11">
        <f>StdO_Customers_Residential!O592+StdO_Customers_Small_Commercial!O592+StdO_Customers_Lighting!O592</f>
        <v>0</v>
      </c>
      <c r="P592" s="11">
        <f>StdO_Customers_Residential!P592+StdO_Customers_Small_Commercial!P592+StdO_Customers_Lighting!P592</f>
        <v>0</v>
      </c>
      <c r="Q592" s="11">
        <f>StdO_Customers_Residential!Q592+StdO_Customers_Small_Commercial!Q592+StdO_Customers_Lighting!Q592</f>
        <v>0</v>
      </c>
      <c r="R592" s="11">
        <f>StdO_Customers_Residential!R592+StdO_Customers_Small_Commercial!R592+StdO_Customers_Lighting!R592</f>
        <v>0</v>
      </c>
      <c r="S592" s="11">
        <f>StdO_Customers_Residential!S592+StdO_Customers_Small_Commercial!S592+StdO_Customers_Lighting!S592</f>
        <v>0</v>
      </c>
      <c r="T592" s="11">
        <f>StdO_Customers_Residential!T592+StdO_Customers_Small_Commercial!T592+StdO_Customers_Lighting!T592</f>
        <v>0</v>
      </c>
      <c r="U592" s="11">
        <f>StdO_Customers_Residential!U592+StdO_Customers_Small_Commercial!U592+StdO_Customers_Lighting!U592</f>
        <v>0</v>
      </c>
      <c r="V592" s="11">
        <f>StdO_Customers_Residential!V592+StdO_Customers_Small_Commercial!V592+StdO_Customers_Lighting!V592</f>
        <v>0</v>
      </c>
      <c r="W592" s="11">
        <f>StdO_Customers_Residential!W592+StdO_Customers_Small_Commercial!W592+StdO_Customers_Lighting!W592</f>
        <v>0</v>
      </c>
      <c r="X592" s="11">
        <f>StdO_Customers_Residential!X592+StdO_Customers_Small_Commercial!X592+StdO_Customers_Lighting!X592</f>
        <v>0</v>
      </c>
      <c r="Y592" s="11">
        <f>StdO_Customers_Residential!Y592+StdO_Customers_Small_Commercial!Y592+StdO_Customers_Lighting!Y592</f>
        <v>0</v>
      </c>
      <c r="Z592" s="11">
        <f>StdO_Customers_Residential!Z592+StdO_Customers_Small_Commercial!Z592+StdO_Customers_Lighting!Z592</f>
        <v>0</v>
      </c>
      <c r="AA592" s="2">
        <f>IFERROR(INDEX('Holiday Schedule'!$D$3:$D$24,MATCH(Total_StdO_Customers!A592,'Holiday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>
      <c r="A593" s="4">
        <v>46242</v>
      </c>
      <c r="B593" s="11">
        <f>StdO_Customers_Residential!B593+StdO_Customers_Small_Commercial!B593+StdO_Customers_Lighting!B593</f>
        <v>0</v>
      </c>
      <c r="C593" s="11">
        <f>StdO_Customers_Residential!C593+StdO_Customers_Small_Commercial!C593+StdO_Customers_Lighting!C593</f>
        <v>0</v>
      </c>
      <c r="D593" s="11">
        <f>StdO_Customers_Residential!D593+StdO_Customers_Small_Commercial!D593+StdO_Customers_Lighting!D593</f>
        <v>0</v>
      </c>
      <c r="E593" s="11">
        <f>StdO_Customers_Residential!E593+StdO_Customers_Small_Commercial!E593+StdO_Customers_Lighting!E593</f>
        <v>0</v>
      </c>
      <c r="F593" s="11">
        <f>StdO_Customers_Residential!F593+StdO_Customers_Small_Commercial!F593+StdO_Customers_Lighting!F593</f>
        <v>0</v>
      </c>
      <c r="G593" s="11">
        <f>StdO_Customers_Residential!G593+StdO_Customers_Small_Commercial!G593+StdO_Customers_Lighting!G593</f>
        <v>0</v>
      </c>
      <c r="H593" s="11">
        <f>StdO_Customers_Residential!H593+StdO_Customers_Small_Commercial!H593+StdO_Customers_Lighting!H593</f>
        <v>0</v>
      </c>
      <c r="I593" s="11">
        <f>StdO_Customers_Residential!I593+StdO_Customers_Small_Commercial!I593+StdO_Customers_Lighting!I593</f>
        <v>0</v>
      </c>
      <c r="J593" s="11">
        <f>StdO_Customers_Residential!J593+StdO_Customers_Small_Commercial!J593+StdO_Customers_Lighting!J593</f>
        <v>0</v>
      </c>
      <c r="K593" s="11">
        <f>StdO_Customers_Residential!K593+StdO_Customers_Small_Commercial!K593+StdO_Customers_Lighting!K593</f>
        <v>0</v>
      </c>
      <c r="L593" s="11">
        <f>StdO_Customers_Residential!L593+StdO_Customers_Small_Commercial!L593+StdO_Customers_Lighting!L593</f>
        <v>0</v>
      </c>
      <c r="M593" s="11">
        <f>StdO_Customers_Residential!M593+StdO_Customers_Small_Commercial!M593+StdO_Customers_Lighting!M593</f>
        <v>0</v>
      </c>
      <c r="N593" s="11">
        <f>StdO_Customers_Residential!N593+StdO_Customers_Small_Commercial!N593+StdO_Customers_Lighting!N593</f>
        <v>0</v>
      </c>
      <c r="O593" s="11">
        <f>StdO_Customers_Residential!O593+StdO_Customers_Small_Commercial!O593+StdO_Customers_Lighting!O593</f>
        <v>0</v>
      </c>
      <c r="P593" s="11">
        <f>StdO_Customers_Residential!P593+StdO_Customers_Small_Commercial!P593+StdO_Customers_Lighting!P593</f>
        <v>0</v>
      </c>
      <c r="Q593" s="11">
        <f>StdO_Customers_Residential!Q593+StdO_Customers_Small_Commercial!Q593+StdO_Customers_Lighting!Q593</f>
        <v>0</v>
      </c>
      <c r="R593" s="11">
        <f>StdO_Customers_Residential!R593+StdO_Customers_Small_Commercial!R593+StdO_Customers_Lighting!R593</f>
        <v>0</v>
      </c>
      <c r="S593" s="11">
        <f>StdO_Customers_Residential!S593+StdO_Customers_Small_Commercial!S593+StdO_Customers_Lighting!S593</f>
        <v>0</v>
      </c>
      <c r="T593" s="11">
        <f>StdO_Customers_Residential!T593+StdO_Customers_Small_Commercial!T593+StdO_Customers_Lighting!T593</f>
        <v>0</v>
      </c>
      <c r="U593" s="11">
        <f>StdO_Customers_Residential!U593+StdO_Customers_Small_Commercial!U593+StdO_Customers_Lighting!U593</f>
        <v>0</v>
      </c>
      <c r="V593" s="11">
        <f>StdO_Customers_Residential!V593+StdO_Customers_Small_Commercial!V593+StdO_Customers_Lighting!V593</f>
        <v>0</v>
      </c>
      <c r="W593" s="11">
        <f>StdO_Customers_Residential!W593+StdO_Customers_Small_Commercial!W593+StdO_Customers_Lighting!W593</f>
        <v>0</v>
      </c>
      <c r="X593" s="11">
        <f>StdO_Customers_Residential!X593+StdO_Customers_Small_Commercial!X593+StdO_Customers_Lighting!X593</f>
        <v>0</v>
      </c>
      <c r="Y593" s="11">
        <f>StdO_Customers_Residential!Y593+StdO_Customers_Small_Commercial!Y593+StdO_Customers_Lighting!Y593</f>
        <v>0</v>
      </c>
      <c r="Z593" s="11">
        <f>StdO_Customers_Residential!Z593+StdO_Customers_Small_Commercial!Z593+StdO_Customers_Lighting!Z593</f>
        <v>0</v>
      </c>
      <c r="AA593" s="2">
        <f>IFERROR(INDEX('Holiday Schedule'!$D$3:$D$24,MATCH(Total_StdO_Customers!A593,'Holiday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>
      <c r="A594" s="4">
        <v>46243</v>
      </c>
      <c r="B594" s="11">
        <f>StdO_Customers_Residential!B594+StdO_Customers_Small_Commercial!B594+StdO_Customers_Lighting!B594</f>
        <v>0</v>
      </c>
      <c r="C594" s="11">
        <f>StdO_Customers_Residential!C594+StdO_Customers_Small_Commercial!C594+StdO_Customers_Lighting!C594</f>
        <v>0</v>
      </c>
      <c r="D594" s="11">
        <f>StdO_Customers_Residential!D594+StdO_Customers_Small_Commercial!D594+StdO_Customers_Lighting!D594</f>
        <v>0</v>
      </c>
      <c r="E594" s="11">
        <f>StdO_Customers_Residential!E594+StdO_Customers_Small_Commercial!E594+StdO_Customers_Lighting!E594</f>
        <v>0</v>
      </c>
      <c r="F594" s="11">
        <f>StdO_Customers_Residential!F594+StdO_Customers_Small_Commercial!F594+StdO_Customers_Lighting!F594</f>
        <v>0</v>
      </c>
      <c r="G594" s="11">
        <f>StdO_Customers_Residential!G594+StdO_Customers_Small_Commercial!G594+StdO_Customers_Lighting!G594</f>
        <v>0</v>
      </c>
      <c r="H594" s="11">
        <f>StdO_Customers_Residential!H594+StdO_Customers_Small_Commercial!H594+StdO_Customers_Lighting!H594</f>
        <v>0</v>
      </c>
      <c r="I594" s="11">
        <f>StdO_Customers_Residential!I594+StdO_Customers_Small_Commercial!I594+StdO_Customers_Lighting!I594</f>
        <v>0</v>
      </c>
      <c r="J594" s="11">
        <f>StdO_Customers_Residential!J594+StdO_Customers_Small_Commercial!J594+StdO_Customers_Lighting!J594</f>
        <v>0</v>
      </c>
      <c r="K594" s="11">
        <f>StdO_Customers_Residential!K594+StdO_Customers_Small_Commercial!K594+StdO_Customers_Lighting!K594</f>
        <v>0</v>
      </c>
      <c r="L594" s="11">
        <f>StdO_Customers_Residential!L594+StdO_Customers_Small_Commercial!L594+StdO_Customers_Lighting!L594</f>
        <v>0</v>
      </c>
      <c r="M594" s="11">
        <f>StdO_Customers_Residential!M594+StdO_Customers_Small_Commercial!M594+StdO_Customers_Lighting!M594</f>
        <v>0</v>
      </c>
      <c r="N594" s="11">
        <f>StdO_Customers_Residential!N594+StdO_Customers_Small_Commercial!N594+StdO_Customers_Lighting!N594</f>
        <v>0</v>
      </c>
      <c r="O594" s="11">
        <f>StdO_Customers_Residential!O594+StdO_Customers_Small_Commercial!O594+StdO_Customers_Lighting!O594</f>
        <v>0</v>
      </c>
      <c r="P594" s="11">
        <f>StdO_Customers_Residential!P594+StdO_Customers_Small_Commercial!P594+StdO_Customers_Lighting!P594</f>
        <v>0</v>
      </c>
      <c r="Q594" s="11">
        <f>StdO_Customers_Residential!Q594+StdO_Customers_Small_Commercial!Q594+StdO_Customers_Lighting!Q594</f>
        <v>0</v>
      </c>
      <c r="R594" s="11">
        <f>StdO_Customers_Residential!R594+StdO_Customers_Small_Commercial!R594+StdO_Customers_Lighting!R594</f>
        <v>0</v>
      </c>
      <c r="S594" s="11">
        <f>StdO_Customers_Residential!S594+StdO_Customers_Small_Commercial!S594+StdO_Customers_Lighting!S594</f>
        <v>0</v>
      </c>
      <c r="T594" s="11">
        <f>StdO_Customers_Residential!T594+StdO_Customers_Small_Commercial!T594+StdO_Customers_Lighting!T594</f>
        <v>0</v>
      </c>
      <c r="U594" s="11">
        <f>StdO_Customers_Residential!U594+StdO_Customers_Small_Commercial!U594+StdO_Customers_Lighting!U594</f>
        <v>0</v>
      </c>
      <c r="V594" s="11">
        <f>StdO_Customers_Residential!V594+StdO_Customers_Small_Commercial!V594+StdO_Customers_Lighting!V594</f>
        <v>0</v>
      </c>
      <c r="W594" s="11">
        <f>StdO_Customers_Residential!W594+StdO_Customers_Small_Commercial!W594+StdO_Customers_Lighting!W594</f>
        <v>0</v>
      </c>
      <c r="X594" s="11">
        <f>StdO_Customers_Residential!X594+StdO_Customers_Small_Commercial!X594+StdO_Customers_Lighting!X594</f>
        <v>0</v>
      </c>
      <c r="Y594" s="11">
        <f>StdO_Customers_Residential!Y594+StdO_Customers_Small_Commercial!Y594+StdO_Customers_Lighting!Y594</f>
        <v>0</v>
      </c>
      <c r="Z594" s="11">
        <f>StdO_Customers_Residential!Z594+StdO_Customers_Small_Commercial!Z594+StdO_Customers_Lighting!Z594</f>
        <v>0</v>
      </c>
      <c r="AA594" s="2">
        <f>IFERROR(INDEX('Holiday Schedule'!$D$3:$D$24,MATCH(Total_StdO_Customers!A594,'Holiday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>
      <c r="A595" s="4">
        <v>46244</v>
      </c>
      <c r="B595" s="11">
        <f>StdO_Customers_Residential!B595+StdO_Customers_Small_Commercial!B595+StdO_Customers_Lighting!B595</f>
        <v>0</v>
      </c>
      <c r="C595" s="11">
        <f>StdO_Customers_Residential!C595+StdO_Customers_Small_Commercial!C595+StdO_Customers_Lighting!C595</f>
        <v>0</v>
      </c>
      <c r="D595" s="11">
        <f>StdO_Customers_Residential!D595+StdO_Customers_Small_Commercial!D595+StdO_Customers_Lighting!D595</f>
        <v>0</v>
      </c>
      <c r="E595" s="11">
        <f>StdO_Customers_Residential!E595+StdO_Customers_Small_Commercial!E595+StdO_Customers_Lighting!E595</f>
        <v>0</v>
      </c>
      <c r="F595" s="11">
        <f>StdO_Customers_Residential!F595+StdO_Customers_Small_Commercial!F595+StdO_Customers_Lighting!F595</f>
        <v>0</v>
      </c>
      <c r="G595" s="11">
        <f>StdO_Customers_Residential!G595+StdO_Customers_Small_Commercial!G595+StdO_Customers_Lighting!G595</f>
        <v>0</v>
      </c>
      <c r="H595" s="11">
        <f>StdO_Customers_Residential!H595+StdO_Customers_Small_Commercial!H595+StdO_Customers_Lighting!H595</f>
        <v>0</v>
      </c>
      <c r="I595" s="11">
        <f>StdO_Customers_Residential!I595+StdO_Customers_Small_Commercial!I595+StdO_Customers_Lighting!I595</f>
        <v>0</v>
      </c>
      <c r="J595" s="11">
        <f>StdO_Customers_Residential!J595+StdO_Customers_Small_Commercial!J595+StdO_Customers_Lighting!J595</f>
        <v>0</v>
      </c>
      <c r="K595" s="11">
        <f>StdO_Customers_Residential!K595+StdO_Customers_Small_Commercial!K595+StdO_Customers_Lighting!K595</f>
        <v>0</v>
      </c>
      <c r="L595" s="11">
        <f>StdO_Customers_Residential!L595+StdO_Customers_Small_Commercial!L595+StdO_Customers_Lighting!L595</f>
        <v>0</v>
      </c>
      <c r="M595" s="11">
        <f>StdO_Customers_Residential!M595+StdO_Customers_Small_Commercial!M595+StdO_Customers_Lighting!M595</f>
        <v>0</v>
      </c>
      <c r="N595" s="11">
        <f>StdO_Customers_Residential!N595+StdO_Customers_Small_Commercial!N595+StdO_Customers_Lighting!N595</f>
        <v>0</v>
      </c>
      <c r="O595" s="11">
        <f>StdO_Customers_Residential!O595+StdO_Customers_Small_Commercial!O595+StdO_Customers_Lighting!O595</f>
        <v>0</v>
      </c>
      <c r="P595" s="11">
        <f>StdO_Customers_Residential!P595+StdO_Customers_Small_Commercial!P595+StdO_Customers_Lighting!P595</f>
        <v>0</v>
      </c>
      <c r="Q595" s="11">
        <f>StdO_Customers_Residential!Q595+StdO_Customers_Small_Commercial!Q595+StdO_Customers_Lighting!Q595</f>
        <v>0</v>
      </c>
      <c r="R595" s="11">
        <f>StdO_Customers_Residential!R595+StdO_Customers_Small_Commercial!R595+StdO_Customers_Lighting!R595</f>
        <v>0</v>
      </c>
      <c r="S595" s="11">
        <f>StdO_Customers_Residential!S595+StdO_Customers_Small_Commercial!S595+StdO_Customers_Lighting!S595</f>
        <v>0</v>
      </c>
      <c r="T595" s="11">
        <f>StdO_Customers_Residential!T595+StdO_Customers_Small_Commercial!T595+StdO_Customers_Lighting!T595</f>
        <v>0</v>
      </c>
      <c r="U595" s="11">
        <f>StdO_Customers_Residential!U595+StdO_Customers_Small_Commercial!U595+StdO_Customers_Lighting!U595</f>
        <v>0</v>
      </c>
      <c r="V595" s="11">
        <f>StdO_Customers_Residential!V595+StdO_Customers_Small_Commercial!V595+StdO_Customers_Lighting!V595</f>
        <v>0</v>
      </c>
      <c r="W595" s="11">
        <f>StdO_Customers_Residential!W595+StdO_Customers_Small_Commercial!W595+StdO_Customers_Lighting!W595</f>
        <v>0</v>
      </c>
      <c r="X595" s="11">
        <f>StdO_Customers_Residential!X595+StdO_Customers_Small_Commercial!X595+StdO_Customers_Lighting!X595</f>
        <v>0</v>
      </c>
      <c r="Y595" s="11">
        <f>StdO_Customers_Residential!Y595+StdO_Customers_Small_Commercial!Y595+StdO_Customers_Lighting!Y595</f>
        <v>0</v>
      </c>
      <c r="Z595" s="11">
        <f>StdO_Customers_Residential!Z595+StdO_Customers_Small_Commercial!Z595+StdO_Customers_Lighting!Z595</f>
        <v>0</v>
      </c>
      <c r="AA595" s="2">
        <f>IFERROR(INDEX('Holiday Schedule'!$D$3:$D$24,MATCH(Total_StdO_Customers!A595,'Holiday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>
      <c r="A596" s="4">
        <v>46245</v>
      </c>
      <c r="B596" s="11">
        <f>StdO_Customers_Residential!B596+StdO_Customers_Small_Commercial!B596+StdO_Customers_Lighting!B596</f>
        <v>0</v>
      </c>
      <c r="C596" s="11">
        <f>StdO_Customers_Residential!C596+StdO_Customers_Small_Commercial!C596+StdO_Customers_Lighting!C596</f>
        <v>0</v>
      </c>
      <c r="D596" s="11">
        <f>StdO_Customers_Residential!D596+StdO_Customers_Small_Commercial!D596+StdO_Customers_Lighting!D596</f>
        <v>0</v>
      </c>
      <c r="E596" s="11">
        <f>StdO_Customers_Residential!E596+StdO_Customers_Small_Commercial!E596+StdO_Customers_Lighting!E596</f>
        <v>0</v>
      </c>
      <c r="F596" s="11">
        <f>StdO_Customers_Residential!F596+StdO_Customers_Small_Commercial!F596+StdO_Customers_Lighting!F596</f>
        <v>0</v>
      </c>
      <c r="G596" s="11">
        <f>StdO_Customers_Residential!G596+StdO_Customers_Small_Commercial!G596+StdO_Customers_Lighting!G596</f>
        <v>0</v>
      </c>
      <c r="H596" s="11">
        <f>StdO_Customers_Residential!H596+StdO_Customers_Small_Commercial!H596+StdO_Customers_Lighting!H596</f>
        <v>0</v>
      </c>
      <c r="I596" s="11">
        <f>StdO_Customers_Residential!I596+StdO_Customers_Small_Commercial!I596+StdO_Customers_Lighting!I596</f>
        <v>0</v>
      </c>
      <c r="J596" s="11">
        <f>StdO_Customers_Residential!J596+StdO_Customers_Small_Commercial!J596+StdO_Customers_Lighting!J596</f>
        <v>0</v>
      </c>
      <c r="K596" s="11">
        <f>StdO_Customers_Residential!K596+StdO_Customers_Small_Commercial!K596+StdO_Customers_Lighting!K596</f>
        <v>0</v>
      </c>
      <c r="L596" s="11">
        <f>StdO_Customers_Residential!L596+StdO_Customers_Small_Commercial!L596+StdO_Customers_Lighting!L596</f>
        <v>0</v>
      </c>
      <c r="M596" s="11">
        <f>StdO_Customers_Residential!M596+StdO_Customers_Small_Commercial!M596+StdO_Customers_Lighting!M596</f>
        <v>0</v>
      </c>
      <c r="N596" s="11">
        <f>StdO_Customers_Residential!N596+StdO_Customers_Small_Commercial!N596+StdO_Customers_Lighting!N596</f>
        <v>0</v>
      </c>
      <c r="O596" s="11">
        <f>StdO_Customers_Residential!O596+StdO_Customers_Small_Commercial!O596+StdO_Customers_Lighting!O596</f>
        <v>0</v>
      </c>
      <c r="P596" s="11">
        <f>StdO_Customers_Residential!P596+StdO_Customers_Small_Commercial!P596+StdO_Customers_Lighting!P596</f>
        <v>0</v>
      </c>
      <c r="Q596" s="11">
        <f>StdO_Customers_Residential!Q596+StdO_Customers_Small_Commercial!Q596+StdO_Customers_Lighting!Q596</f>
        <v>0</v>
      </c>
      <c r="R596" s="11">
        <f>StdO_Customers_Residential!R596+StdO_Customers_Small_Commercial!R596+StdO_Customers_Lighting!R596</f>
        <v>0</v>
      </c>
      <c r="S596" s="11">
        <f>StdO_Customers_Residential!S596+StdO_Customers_Small_Commercial!S596+StdO_Customers_Lighting!S596</f>
        <v>0</v>
      </c>
      <c r="T596" s="11">
        <f>StdO_Customers_Residential!T596+StdO_Customers_Small_Commercial!T596+StdO_Customers_Lighting!T596</f>
        <v>0</v>
      </c>
      <c r="U596" s="11">
        <f>StdO_Customers_Residential!U596+StdO_Customers_Small_Commercial!U596+StdO_Customers_Lighting!U596</f>
        <v>0</v>
      </c>
      <c r="V596" s="11">
        <f>StdO_Customers_Residential!V596+StdO_Customers_Small_Commercial!V596+StdO_Customers_Lighting!V596</f>
        <v>0</v>
      </c>
      <c r="W596" s="11">
        <f>StdO_Customers_Residential!W596+StdO_Customers_Small_Commercial!W596+StdO_Customers_Lighting!W596</f>
        <v>0</v>
      </c>
      <c r="X596" s="11">
        <f>StdO_Customers_Residential!X596+StdO_Customers_Small_Commercial!X596+StdO_Customers_Lighting!X596</f>
        <v>0</v>
      </c>
      <c r="Y596" s="11">
        <f>StdO_Customers_Residential!Y596+StdO_Customers_Small_Commercial!Y596+StdO_Customers_Lighting!Y596</f>
        <v>0</v>
      </c>
      <c r="Z596" s="11">
        <f>StdO_Customers_Residential!Z596+StdO_Customers_Small_Commercial!Z596+StdO_Customers_Lighting!Z596</f>
        <v>0</v>
      </c>
      <c r="AA596" s="2">
        <f>IFERROR(INDEX('Holiday Schedule'!$D$3:$D$24,MATCH(Total_StdO_Customers!A596,'Holiday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>
      <c r="A597" s="4">
        <v>46246</v>
      </c>
      <c r="B597" s="11">
        <f>StdO_Customers_Residential!B597+StdO_Customers_Small_Commercial!B597+StdO_Customers_Lighting!B597</f>
        <v>0</v>
      </c>
      <c r="C597" s="11">
        <f>StdO_Customers_Residential!C597+StdO_Customers_Small_Commercial!C597+StdO_Customers_Lighting!C597</f>
        <v>0</v>
      </c>
      <c r="D597" s="11">
        <f>StdO_Customers_Residential!D597+StdO_Customers_Small_Commercial!D597+StdO_Customers_Lighting!D597</f>
        <v>0</v>
      </c>
      <c r="E597" s="11">
        <f>StdO_Customers_Residential!E597+StdO_Customers_Small_Commercial!E597+StdO_Customers_Lighting!E597</f>
        <v>0</v>
      </c>
      <c r="F597" s="11">
        <f>StdO_Customers_Residential!F597+StdO_Customers_Small_Commercial!F597+StdO_Customers_Lighting!F597</f>
        <v>0</v>
      </c>
      <c r="G597" s="11">
        <f>StdO_Customers_Residential!G597+StdO_Customers_Small_Commercial!G597+StdO_Customers_Lighting!G597</f>
        <v>0</v>
      </c>
      <c r="H597" s="11">
        <f>StdO_Customers_Residential!H597+StdO_Customers_Small_Commercial!H597+StdO_Customers_Lighting!H597</f>
        <v>0</v>
      </c>
      <c r="I597" s="11">
        <f>StdO_Customers_Residential!I597+StdO_Customers_Small_Commercial!I597+StdO_Customers_Lighting!I597</f>
        <v>0</v>
      </c>
      <c r="J597" s="11">
        <f>StdO_Customers_Residential!J597+StdO_Customers_Small_Commercial!J597+StdO_Customers_Lighting!J597</f>
        <v>0</v>
      </c>
      <c r="K597" s="11">
        <f>StdO_Customers_Residential!K597+StdO_Customers_Small_Commercial!K597+StdO_Customers_Lighting!K597</f>
        <v>0</v>
      </c>
      <c r="L597" s="11">
        <f>StdO_Customers_Residential!L597+StdO_Customers_Small_Commercial!L597+StdO_Customers_Lighting!L597</f>
        <v>0</v>
      </c>
      <c r="M597" s="11">
        <f>StdO_Customers_Residential!M597+StdO_Customers_Small_Commercial!M597+StdO_Customers_Lighting!M597</f>
        <v>0</v>
      </c>
      <c r="N597" s="11">
        <f>StdO_Customers_Residential!N597+StdO_Customers_Small_Commercial!N597+StdO_Customers_Lighting!N597</f>
        <v>0</v>
      </c>
      <c r="O597" s="11">
        <f>StdO_Customers_Residential!O597+StdO_Customers_Small_Commercial!O597+StdO_Customers_Lighting!O597</f>
        <v>0</v>
      </c>
      <c r="P597" s="11">
        <f>StdO_Customers_Residential!P597+StdO_Customers_Small_Commercial!P597+StdO_Customers_Lighting!P597</f>
        <v>0</v>
      </c>
      <c r="Q597" s="11">
        <f>StdO_Customers_Residential!Q597+StdO_Customers_Small_Commercial!Q597+StdO_Customers_Lighting!Q597</f>
        <v>0</v>
      </c>
      <c r="R597" s="11">
        <f>StdO_Customers_Residential!R597+StdO_Customers_Small_Commercial!R597+StdO_Customers_Lighting!R597</f>
        <v>0</v>
      </c>
      <c r="S597" s="11">
        <f>StdO_Customers_Residential!S597+StdO_Customers_Small_Commercial!S597+StdO_Customers_Lighting!S597</f>
        <v>0</v>
      </c>
      <c r="T597" s="11">
        <f>StdO_Customers_Residential!T597+StdO_Customers_Small_Commercial!T597+StdO_Customers_Lighting!T597</f>
        <v>0</v>
      </c>
      <c r="U597" s="11">
        <f>StdO_Customers_Residential!U597+StdO_Customers_Small_Commercial!U597+StdO_Customers_Lighting!U597</f>
        <v>0</v>
      </c>
      <c r="V597" s="11">
        <f>StdO_Customers_Residential!V597+StdO_Customers_Small_Commercial!V597+StdO_Customers_Lighting!V597</f>
        <v>0</v>
      </c>
      <c r="W597" s="11">
        <f>StdO_Customers_Residential!W597+StdO_Customers_Small_Commercial!W597+StdO_Customers_Lighting!W597</f>
        <v>0</v>
      </c>
      <c r="X597" s="11">
        <f>StdO_Customers_Residential!X597+StdO_Customers_Small_Commercial!X597+StdO_Customers_Lighting!X597</f>
        <v>0</v>
      </c>
      <c r="Y597" s="11">
        <f>StdO_Customers_Residential!Y597+StdO_Customers_Small_Commercial!Y597+StdO_Customers_Lighting!Y597</f>
        <v>0</v>
      </c>
      <c r="Z597" s="11">
        <f>StdO_Customers_Residential!Z597+StdO_Customers_Small_Commercial!Z597+StdO_Customers_Lighting!Z597</f>
        <v>0</v>
      </c>
      <c r="AA597" s="2">
        <f>IFERROR(INDEX('Holiday Schedule'!$D$3:$D$24,MATCH(Total_StdO_Customers!A597,'Holiday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>
      <c r="A598" s="4">
        <v>46247</v>
      </c>
      <c r="B598" s="11">
        <f>StdO_Customers_Residential!B598+StdO_Customers_Small_Commercial!B598+StdO_Customers_Lighting!B598</f>
        <v>0</v>
      </c>
      <c r="C598" s="11">
        <f>StdO_Customers_Residential!C598+StdO_Customers_Small_Commercial!C598+StdO_Customers_Lighting!C598</f>
        <v>0</v>
      </c>
      <c r="D598" s="11">
        <f>StdO_Customers_Residential!D598+StdO_Customers_Small_Commercial!D598+StdO_Customers_Lighting!D598</f>
        <v>0</v>
      </c>
      <c r="E598" s="11">
        <f>StdO_Customers_Residential!E598+StdO_Customers_Small_Commercial!E598+StdO_Customers_Lighting!E598</f>
        <v>0</v>
      </c>
      <c r="F598" s="11">
        <f>StdO_Customers_Residential!F598+StdO_Customers_Small_Commercial!F598+StdO_Customers_Lighting!F598</f>
        <v>0</v>
      </c>
      <c r="G598" s="11">
        <f>StdO_Customers_Residential!G598+StdO_Customers_Small_Commercial!G598+StdO_Customers_Lighting!G598</f>
        <v>0</v>
      </c>
      <c r="H598" s="11">
        <f>StdO_Customers_Residential!H598+StdO_Customers_Small_Commercial!H598+StdO_Customers_Lighting!H598</f>
        <v>0</v>
      </c>
      <c r="I598" s="11">
        <f>StdO_Customers_Residential!I598+StdO_Customers_Small_Commercial!I598+StdO_Customers_Lighting!I598</f>
        <v>0</v>
      </c>
      <c r="J598" s="11">
        <f>StdO_Customers_Residential!J598+StdO_Customers_Small_Commercial!J598+StdO_Customers_Lighting!J598</f>
        <v>0</v>
      </c>
      <c r="K598" s="11">
        <f>StdO_Customers_Residential!K598+StdO_Customers_Small_Commercial!K598+StdO_Customers_Lighting!K598</f>
        <v>0</v>
      </c>
      <c r="L598" s="11">
        <f>StdO_Customers_Residential!L598+StdO_Customers_Small_Commercial!L598+StdO_Customers_Lighting!L598</f>
        <v>0</v>
      </c>
      <c r="M598" s="11">
        <f>StdO_Customers_Residential!M598+StdO_Customers_Small_Commercial!M598+StdO_Customers_Lighting!M598</f>
        <v>0</v>
      </c>
      <c r="N598" s="11">
        <f>StdO_Customers_Residential!N598+StdO_Customers_Small_Commercial!N598+StdO_Customers_Lighting!N598</f>
        <v>0</v>
      </c>
      <c r="O598" s="11">
        <f>StdO_Customers_Residential!O598+StdO_Customers_Small_Commercial!O598+StdO_Customers_Lighting!O598</f>
        <v>0</v>
      </c>
      <c r="P598" s="11">
        <f>StdO_Customers_Residential!P598+StdO_Customers_Small_Commercial!P598+StdO_Customers_Lighting!P598</f>
        <v>0</v>
      </c>
      <c r="Q598" s="11">
        <f>StdO_Customers_Residential!Q598+StdO_Customers_Small_Commercial!Q598+StdO_Customers_Lighting!Q598</f>
        <v>0</v>
      </c>
      <c r="R598" s="11">
        <f>StdO_Customers_Residential!R598+StdO_Customers_Small_Commercial!R598+StdO_Customers_Lighting!R598</f>
        <v>0</v>
      </c>
      <c r="S598" s="11">
        <f>StdO_Customers_Residential!S598+StdO_Customers_Small_Commercial!S598+StdO_Customers_Lighting!S598</f>
        <v>0</v>
      </c>
      <c r="T598" s="11">
        <f>StdO_Customers_Residential!T598+StdO_Customers_Small_Commercial!T598+StdO_Customers_Lighting!T598</f>
        <v>0</v>
      </c>
      <c r="U598" s="11">
        <f>StdO_Customers_Residential!U598+StdO_Customers_Small_Commercial!U598+StdO_Customers_Lighting!U598</f>
        <v>0</v>
      </c>
      <c r="V598" s="11">
        <f>StdO_Customers_Residential!V598+StdO_Customers_Small_Commercial!V598+StdO_Customers_Lighting!V598</f>
        <v>0</v>
      </c>
      <c r="W598" s="11">
        <f>StdO_Customers_Residential!W598+StdO_Customers_Small_Commercial!W598+StdO_Customers_Lighting!W598</f>
        <v>0</v>
      </c>
      <c r="X598" s="11">
        <f>StdO_Customers_Residential!X598+StdO_Customers_Small_Commercial!X598+StdO_Customers_Lighting!X598</f>
        <v>0</v>
      </c>
      <c r="Y598" s="11">
        <f>StdO_Customers_Residential!Y598+StdO_Customers_Small_Commercial!Y598+StdO_Customers_Lighting!Y598</f>
        <v>0</v>
      </c>
      <c r="Z598" s="11">
        <f>StdO_Customers_Residential!Z598+StdO_Customers_Small_Commercial!Z598+StdO_Customers_Lighting!Z598</f>
        <v>0</v>
      </c>
      <c r="AA598" s="2">
        <f>IFERROR(INDEX('Holiday Schedule'!$D$3:$D$24,MATCH(Total_StdO_Customers!A598,'Holiday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>
      <c r="A599" s="4">
        <v>46248</v>
      </c>
      <c r="B599" s="11">
        <f>StdO_Customers_Residential!B599+StdO_Customers_Small_Commercial!B599+StdO_Customers_Lighting!B599</f>
        <v>0</v>
      </c>
      <c r="C599" s="11">
        <f>StdO_Customers_Residential!C599+StdO_Customers_Small_Commercial!C599+StdO_Customers_Lighting!C599</f>
        <v>0</v>
      </c>
      <c r="D599" s="11">
        <f>StdO_Customers_Residential!D599+StdO_Customers_Small_Commercial!D599+StdO_Customers_Lighting!D599</f>
        <v>0</v>
      </c>
      <c r="E599" s="11">
        <f>StdO_Customers_Residential!E599+StdO_Customers_Small_Commercial!E599+StdO_Customers_Lighting!E599</f>
        <v>0</v>
      </c>
      <c r="F599" s="11">
        <f>StdO_Customers_Residential!F599+StdO_Customers_Small_Commercial!F599+StdO_Customers_Lighting!F599</f>
        <v>0</v>
      </c>
      <c r="G599" s="11">
        <f>StdO_Customers_Residential!G599+StdO_Customers_Small_Commercial!G599+StdO_Customers_Lighting!G599</f>
        <v>0</v>
      </c>
      <c r="H599" s="11">
        <f>StdO_Customers_Residential!H599+StdO_Customers_Small_Commercial!H599+StdO_Customers_Lighting!H599</f>
        <v>0</v>
      </c>
      <c r="I599" s="11">
        <f>StdO_Customers_Residential!I599+StdO_Customers_Small_Commercial!I599+StdO_Customers_Lighting!I599</f>
        <v>0</v>
      </c>
      <c r="J599" s="11">
        <f>StdO_Customers_Residential!J599+StdO_Customers_Small_Commercial!J599+StdO_Customers_Lighting!J599</f>
        <v>0</v>
      </c>
      <c r="K599" s="11">
        <f>StdO_Customers_Residential!K599+StdO_Customers_Small_Commercial!K599+StdO_Customers_Lighting!K599</f>
        <v>0</v>
      </c>
      <c r="L599" s="11">
        <f>StdO_Customers_Residential!L599+StdO_Customers_Small_Commercial!L599+StdO_Customers_Lighting!L599</f>
        <v>0</v>
      </c>
      <c r="M599" s="11">
        <f>StdO_Customers_Residential!M599+StdO_Customers_Small_Commercial!M599+StdO_Customers_Lighting!M599</f>
        <v>0</v>
      </c>
      <c r="N599" s="11">
        <f>StdO_Customers_Residential!N599+StdO_Customers_Small_Commercial!N599+StdO_Customers_Lighting!N599</f>
        <v>0</v>
      </c>
      <c r="O599" s="11">
        <f>StdO_Customers_Residential!O599+StdO_Customers_Small_Commercial!O599+StdO_Customers_Lighting!O599</f>
        <v>0</v>
      </c>
      <c r="P599" s="11">
        <f>StdO_Customers_Residential!P599+StdO_Customers_Small_Commercial!P599+StdO_Customers_Lighting!P599</f>
        <v>0</v>
      </c>
      <c r="Q599" s="11">
        <f>StdO_Customers_Residential!Q599+StdO_Customers_Small_Commercial!Q599+StdO_Customers_Lighting!Q599</f>
        <v>0</v>
      </c>
      <c r="R599" s="11">
        <f>StdO_Customers_Residential!R599+StdO_Customers_Small_Commercial!R599+StdO_Customers_Lighting!R599</f>
        <v>0</v>
      </c>
      <c r="S599" s="11">
        <f>StdO_Customers_Residential!S599+StdO_Customers_Small_Commercial!S599+StdO_Customers_Lighting!S599</f>
        <v>0</v>
      </c>
      <c r="T599" s="11">
        <f>StdO_Customers_Residential!T599+StdO_Customers_Small_Commercial!T599+StdO_Customers_Lighting!T599</f>
        <v>0</v>
      </c>
      <c r="U599" s="11">
        <f>StdO_Customers_Residential!U599+StdO_Customers_Small_Commercial!U599+StdO_Customers_Lighting!U599</f>
        <v>0</v>
      </c>
      <c r="V599" s="11">
        <f>StdO_Customers_Residential!V599+StdO_Customers_Small_Commercial!V599+StdO_Customers_Lighting!V599</f>
        <v>0</v>
      </c>
      <c r="W599" s="11">
        <f>StdO_Customers_Residential!W599+StdO_Customers_Small_Commercial!W599+StdO_Customers_Lighting!W599</f>
        <v>0</v>
      </c>
      <c r="X599" s="11">
        <f>StdO_Customers_Residential!X599+StdO_Customers_Small_Commercial!X599+StdO_Customers_Lighting!X599</f>
        <v>0</v>
      </c>
      <c r="Y599" s="11">
        <f>StdO_Customers_Residential!Y599+StdO_Customers_Small_Commercial!Y599+StdO_Customers_Lighting!Y599</f>
        <v>0</v>
      </c>
      <c r="Z599" s="11">
        <f>StdO_Customers_Residential!Z599+StdO_Customers_Small_Commercial!Z599+StdO_Customers_Lighting!Z599</f>
        <v>0</v>
      </c>
      <c r="AA599" s="2">
        <f>IFERROR(INDEX('Holiday Schedule'!$D$3:$D$24,MATCH(Total_StdO_Customers!A599,'Holiday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>
      <c r="A600" s="4">
        <v>46249</v>
      </c>
      <c r="B600" s="11">
        <f>StdO_Customers_Residential!B600+StdO_Customers_Small_Commercial!B600+StdO_Customers_Lighting!B600</f>
        <v>0</v>
      </c>
      <c r="C600" s="11">
        <f>StdO_Customers_Residential!C600+StdO_Customers_Small_Commercial!C600+StdO_Customers_Lighting!C600</f>
        <v>0</v>
      </c>
      <c r="D600" s="11">
        <f>StdO_Customers_Residential!D600+StdO_Customers_Small_Commercial!D600+StdO_Customers_Lighting!D600</f>
        <v>0</v>
      </c>
      <c r="E600" s="11">
        <f>StdO_Customers_Residential!E600+StdO_Customers_Small_Commercial!E600+StdO_Customers_Lighting!E600</f>
        <v>0</v>
      </c>
      <c r="F600" s="11">
        <f>StdO_Customers_Residential!F600+StdO_Customers_Small_Commercial!F600+StdO_Customers_Lighting!F600</f>
        <v>0</v>
      </c>
      <c r="G600" s="11">
        <f>StdO_Customers_Residential!G600+StdO_Customers_Small_Commercial!G600+StdO_Customers_Lighting!G600</f>
        <v>0</v>
      </c>
      <c r="H600" s="11">
        <f>StdO_Customers_Residential!H600+StdO_Customers_Small_Commercial!H600+StdO_Customers_Lighting!H600</f>
        <v>0</v>
      </c>
      <c r="I600" s="11">
        <f>StdO_Customers_Residential!I600+StdO_Customers_Small_Commercial!I600+StdO_Customers_Lighting!I600</f>
        <v>0</v>
      </c>
      <c r="J600" s="11">
        <f>StdO_Customers_Residential!J600+StdO_Customers_Small_Commercial!J600+StdO_Customers_Lighting!J600</f>
        <v>0</v>
      </c>
      <c r="K600" s="11">
        <f>StdO_Customers_Residential!K600+StdO_Customers_Small_Commercial!K600+StdO_Customers_Lighting!K600</f>
        <v>0</v>
      </c>
      <c r="L600" s="11">
        <f>StdO_Customers_Residential!L600+StdO_Customers_Small_Commercial!L600+StdO_Customers_Lighting!L600</f>
        <v>0</v>
      </c>
      <c r="M600" s="11">
        <f>StdO_Customers_Residential!M600+StdO_Customers_Small_Commercial!M600+StdO_Customers_Lighting!M600</f>
        <v>0</v>
      </c>
      <c r="N600" s="11">
        <f>StdO_Customers_Residential!N600+StdO_Customers_Small_Commercial!N600+StdO_Customers_Lighting!N600</f>
        <v>0</v>
      </c>
      <c r="O600" s="11">
        <f>StdO_Customers_Residential!O600+StdO_Customers_Small_Commercial!O600+StdO_Customers_Lighting!O600</f>
        <v>0</v>
      </c>
      <c r="P600" s="11">
        <f>StdO_Customers_Residential!P600+StdO_Customers_Small_Commercial!P600+StdO_Customers_Lighting!P600</f>
        <v>0</v>
      </c>
      <c r="Q600" s="11">
        <f>StdO_Customers_Residential!Q600+StdO_Customers_Small_Commercial!Q600+StdO_Customers_Lighting!Q600</f>
        <v>0</v>
      </c>
      <c r="R600" s="11">
        <f>StdO_Customers_Residential!R600+StdO_Customers_Small_Commercial!R600+StdO_Customers_Lighting!R600</f>
        <v>0</v>
      </c>
      <c r="S600" s="11">
        <f>StdO_Customers_Residential!S600+StdO_Customers_Small_Commercial!S600+StdO_Customers_Lighting!S600</f>
        <v>0</v>
      </c>
      <c r="T600" s="11">
        <f>StdO_Customers_Residential!T600+StdO_Customers_Small_Commercial!T600+StdO_Customers_Lighting!T600</f>
        <v>0</v>
      </c>
      <c r="U600" s="11">
        <f>StdO_Customers_Residential!U600+StdO_Customers_Small_Commercial!U600+StdO_Customers_Lighting!U600</f>
        <v>0</v>
      </c>
      <c r="V600" s="11">
        <f>StdO_Customers_Residential!V600+StdO_Customers_Small_Commercial!V600+StdO_Customers_Lighting!V600</f>
        <v>0</v>
      </c>
      <c r="W600" s="11">
        <f>StdO_Customers_Residential!W600+StdO_Customers_Small_Commercial!W600+StdO_Customers_Lighting!W600</f>
        <v>0</v>
      </c>
      <c r="X600" s="11">
        <f>StdO_Customers_Residential!X600+StdO_Customers_Small_Commercial!X600+StdO_Customers_Lighting!X600</f>
        <v>0</v>
      </c>
      <c r="Y600" s="11">
        <f>StdO_Customers_Residential!Y600+StdO_Customers_Small_Commercial!Y600+StdO_Customers_Lighting!Y600</f>
        <v>0</v>
      </c>
      <c r="Z600" s="11">
        <f>StdO_Customers_Residential!Z600+StdO_Customers_Small_Commercial!Z600+StdO_Customers_Lighting!Z600</f>
        <v>0</v>
      </c>
      <c r="AA600" s="2">
        <f>IFERROR(INDEX('Holiday Schedule'!$D$3:$D$24,MATCH(Total_StdO_Customers!A600,'Holiday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>
      <c r="A601" s="4">
        <v>46250</v>
      </c>
      <c r="B601" s="11">
        <f>StdO_Customers_Residential!B601+StdO_Customers_Small_Commercial!B601+StdO_Customers_Lighting!B601</f>
        <v>0</v>
      </c>
      <c r="C601" s="11">
        <f>StdO_Customers_Residential!C601+StdO_Customers_Small_Commercial!C601+StdO_Customers_Lighting!C601</f>
        <v>0</v>
      </c>
      <c r="D601" s="11">
        <f>StdO_Customers_Residential!D601+StdO_Customers_Small_Commercial!D601+StdO_Customers_Lighting!D601</f>
        <v>0</v>
      </c>
      <c r="E601" s="11">
        <f>StdO_Customers_Residential!E601+StdO_Customers_Small_Commercial!E601+StdO_Customers_Lighting!E601</f>
        <v>0</v>
      </c>
      <c r="F601" s="11">
        <f>StdO_Customers_Residential!F601+StdO_Customers_Small_Commercial!F601+StdO_Customers_Lighting!F601</f>
        <v>0</v>
      </c>
      <c r="G601" s="11">
        <f>StdO_Customers_Residential!G601+StdO_Customers_Small_Commercial!G601+StdO_Customers_Lighting!G601</f>
        <v>0</v>
      </c>
      <c r="H601" s="11">
        <f>StdO_Customers_Residential!H601+StdO_Customers_Small_Commercial!H601+StdO_Customers_Lighting!H601</f>
        <v>0</v>
      </c>
      <c r="I601" s="11">
        <f>StdO_Customers_Residential!I601+StdO_Customers_Small_Commercial!I601+StdO_Customers_Lighting!I601</f>
        <v>0</v>
      </c>
      <c r="J601" s="11">
        <f>StdO_Customers_Residential!J601+StdO_Customers_Small_Commercial!J601+StdO_Customers_Lighting!J601</f>
        <v>0</v>
      </c>
      <c r="K601" s="11">
        <f>StdO_Customers_Residential!K601+StdO_Customers_Small_Commercial!K601+StdO_Customers_Lighting!K601</f>
        <v>0</v>
      </c>
      <c r="L601" s="11">
        <f>StdO_Customers_Residential!L601+StdO_Customers_Small_Commercial!L601+StdO_Customers_Lighting!L601</f>
        <v>0</v>
      </c>
      <c r="M601" s="11">
        <f>StdO_Customers_Residential!M601+StdO_Customers_Small_Commercial!M601+StdO_Customers_Lighting!M601</f>
        <v>0</v>
      </c>
      <c r="N601" s="11">
        <f>StdO_Customers_Residential!N601+StdO_Customers_Small_Commercial!N601+StdO_Customers_Lighting!N601</f>
        <v>0</v>
      </c>
      <c r="O601" s="11">
        <f>StdO_Customers_Residential!O601+StdO_Customers_Small_Commercial!O601+StdO_Customers_Lighting!O601</f>
        <v>0</v>
      </c>
      <c r="P601" s="11">
        <f>StdO_Customers_Residential!P601+StdO_Customers_Small_Commercial!P601+StdO_Customers_Lighting!P601</f>
        <v>0</v>
      </c>
      <c r="Q601" s="11">
        <f>StdO_Customers_Residential!Q601+StdO_Customers_Small_Commercial!Q601+StdO_Customers_Lighting!Q601</f>
        <v>0</v>
      </c>
      <c r="R601" s="11">
        <f>StdO_Customers_Residential!R601+StdO_Customers_Small_Commercial!R601+StdO_Customers_Lighting!R601</f>
        <v>0</v>
      </c>
      <c r="S601" s="11">
        <f>StdO_Customers_Residential!S601+StdO_Customers_Small_Commercial!S601+StdO_Customers_Lighting!S601</f>
        <v>0</v>
      </c>
      <c r="T601" s="11">
        <f>StdO_Customers_Residential!T601+StdO_Customers_Small_Commercial!T601+StdO_Customers_Lighting!T601</f>
        <v>0</v>
      </c>
      <c r="U601" s="11">
        <f>StdO_Customers_Residential!U601+StdO_Customers_Small_Commercial!U601+StdO_Customers_Lighting!U601</f>
        <v>0</v>
      </c>
      <c r="V601" s="11">
        <f>StdO_Customers_Residential!V601+StdO_Customers_Small_Commercial!V601+StdO_Customers_Lighting!V601</f>
        <v>0</v>
      </c>
      <c r="W601" s="11">
        <f>StdO_Customers_Residential!W601+StdO_Customers_Small_Commercial!W601+StdO_Customers_Lighting!W601</f>
        <v>0</v>
      </c>
      <c r="X601" s="11">
        <f>StdO_Customers_Residential!X601+StdO_Customers_Small_Commercial!X601+StdO_Customers_Lighting!X601</f>
        <v>0</v>
      </c>
      <c r="Y601" s="11">
        <f>StdO_Customers_Residential!Y601+StdO_Customers_Small_Commercial!Y601+StdO_Customers_Lighting!Y601</f>
        <v>0</v>
      </c>
      <c r="Z601" s="11">
        <f>StdO_Customers_Residential!Z601+StdO_Customers_Small_Commercial!Z601+StdO_Customers_Lighting!Z601</f>
        <v>0</v>
      </c>
      <c r="AA601" s="2">
        <f>IFERROR(INDEX('Holiday Schedule'!$D$3:$D$24,MATCH(Total_StdO_Customers!A601,'Holiday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>
      <c r="A602" s="4">
        <v>46251</v>
      </c>
      <c r="B602" s="11">
        <f>StdO_Customers_Residential!B602+StdO_Customers_Small_Commercial!B602+StdO_Customers_Lighting!B602</f>
        <v>0</v>
      </c>
      <c r="C602" s="11">
        <f>StdO_Customers_Residential!C602+StdO_Customers_Small_Commercial!C602+StdO_Customers_Lighting!C602</f>
        <v>0</v>
      </c>
      <c r="D602" s="11">
        <f>StdO_Customers_Residential!D602+StdO_Customers_Small_Commercial!D602+StdO_Customers_Lighting!D602</f>
        <v>0</v>
      </c>
      <c r="E602" s="11">
        <f>StdO_Customers_Residential!E602+StdO_Customers_Small_Commercial!E602+StdO_Customers_Lighting!E602</f>
        <v>0</v>
      </c>
      <c r="F602" s="11">
        <f>StdO_Customers_Residential!F602+StdO_Customers_Small_Commercial!F602+StdO_Customers_Lighting!F602</f>
        <v>0</v>
      </c>
      <c r="G602" s="11">
        <f>StdO_Customers_Residential!G602+StdO_Customers_Small_Commercial!G602+StdO_Customers_Lighting!G602</f>
        <v>0</v>
      </c>
      <c r="H602" s="11">
        <f>StdO_Customers_Residential!H602+StdO_Customers_Small_Commercial!H602+StdO_Customers_Lighting!H602</f>
        <v>0</v>
      </c>
      <c r="I602" s="11">
        <f>StdO_Customers_Residential!I602+StdO_Customers_Small_Commercial!I602+StdO_Customers_Lighting!I602</f>
        <v>0</v>
      </c>
      <c r="J602" s="11">
        <f>StdO_Customers_Residential!J602+StdO_Customers_Small_Commercial!J602+StdO_Customers_Lighting!J602</f>
        <v>0</v>
      </c>
      <c r="K602" s="11">
        <f>StdO_Customers_Residential!K602+StdO_Customers_Small_Commercial!K602+StdO_Customers_Lighting!K602</f>
        <v>0</v>
      </c>
      <c r="L602" s="11">
        <f>StdO_Customers_Residential!L602+StdO_Customers_Small_Commercial!L602+StdO_Customers_Lighting!L602</f>
        <v>0</v>
      </c>
      <c r="M602" s="11">
        <f>StdO_Customers_Residential!M602+StdO_Customers_Small_Commercial!M602+StdO_Customers_Lighting!M602</f>
        <v>0</v>
      </c>
      <c r="N602" s="11">
        <f>StdO_Customers_Residential!N602+StdO_Customers_Small_Commercial!N602+StdO_Customers_Lighting!N602</f>
        <v>0</v>
      </c>
      <c r="O602" s="11">
        <f>StdO_Customers_Residential!O602+StdO_Customers_Small_Commercial!O602+StdO_Customers_Lighting!O602</f>
        <v>0</v>
      </c>
      <c r="P602" s="11">
        <f>StdO_Customers_Residential!P602+StdO_Customers_Small_Commercial!P602+StdO_Customers_Lighting!P602</f>
        <v>0</v>
      </c>
      <c r="Q602" s="11">
        <f>StdO_Customers_Residential!Q602+StdO_Customers_Small_Commercial!Q602+StdO_Customers_Lighting!Q602</f>
        <v>0</v>
      </c>
      <c r="R602" s="11">
        <f>StdO_Customers_Residential!R602+StdO_Customers_Small_Commercial!R602+StdO_Customers_Lighting!R602</f>
        <v>0</v>
      </c>
      <c r="S602" s="11">
        <f>StdO_Customers_Residential!S602+StdO_Customers_Small_Commercial!S602+StdO_Customers_Lighting!S602</f>
        <v>0</v>
      </c>
      <c r="T602" s="11">
        <f>StdO_Customers_Residential!T602+StdO_Customers_Small_Commercial!T602+StdO_Customers_Lighting!T602</f>
        <v>0</v>
      </c>
      <c r="U602" s="11">
        <f>StdO_Customers_Residential!U602+StdO_Customers_Small_Commercial!U602+StdO_Customers_Lighting!U602</f>
        <v>0</v>
      </c>
      <c r="V602" s="11">
        <f>StdO_Customers_Residential!V602+StdO_Customers_Small_Commercial!V602+StdO_Customers_Lighting!V602</f>
        <v>0</v>
      </c>
      <c r="W602" s="11">
        <f>StdO_Customers_Residential!W602+StdO_Customers_Small_Commercial!W602+StdO_Customers_Lighting!W602</f>
        <v>0</v>
      </c>
      <c r="X602" s="11">
        <f>StdO_Customers_Residential!X602+StdO_Customers_Small_Commercial!X602+StdO_Customers_Lighting!X602</f>
        <v>0</v>
      </c>
      <c r="Y602" s="11">
        <f>StdO_Customers_Residential!Y602+StdO_Customers_Small_Commercial!Y602+StdO_Customers_Lighting!Y602</f>
        <v>0</v>
      </c>
      <c r="Z602" s="11">
        <f>StdO_Customers_Residential!Z602+StdO_Customers_Small_Commercial!Z602+StdO_Customers_Lighting!Z602</f>
        <v>0</v>
      </c>
      <c r="AA602" s="2">
        <f>IFERROR(INDEX('Holiday Schedule'!$D$3:$D$24,MATCH(Total_StdO_Customers!A602,'Holiday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>
      <c r="A603" s="4">
        <v>46252</v>
      </c>
      <c r="B603" s="11">
        <f>StdO_Customers_Residential!B603+StdO_Customers_Small_Commercial!B603+StdO_Customers_Lighting!B603</f>
        <v>0</v>
      </c>
      <c r="C603" s="11">
        <f>StdO_Customers_Residential!C603+StdO_Customers_Small_Commercial!C603+StdO_Customers_Lighting!C603</f>
        <v>0</v>
      </c>
      <c r="D603" s="11">
        <f>StdO_Customers_Residential!D603+StdO_Customers_Small_Commercial!D603+StdO_Customers_Lighting!D603</f>
        <v>0</v>
      </c>
      <c r="E603" s="11">
        <f>StdO_Customers_Residential!E603+StdO_Customers_Small_Commercial!E603+StdO_Customers_Lighting!E603</f>
        <v>0</v>
      </c>
      <c r="F603" s="11">
        <f>StdO_Customers_Residential!F603+StdO_Customers_Small_Commercial!F603+StdO_Customers_Lighting!F603</f>
        <v>0</v>
      </c>
      <c r="G603" s="11">
        <f>StdO_Customers_Residential!G603+StdO_Customers_Small_Commercial!G603+StdO_Customers_Lighting!G603</f>
        <v>0</v>
      </c>
      <c r="H603" s="11">
        <f>StdO_Customers_Residential!H603+StdO_Customers_Small_Commercial!H603+StdO_Customers_Lighting!H603</f>
        <v>0</v>
      </c>
      <c r="I603" s="11">
        <f>StdO_Customers_Residential!I603+StdO_Customers_Small_Commercial!I603+StdO_Customers_Lighting!I603</f>
        <v>0</v>
      </c>
      <c r="J603" s="11">
        <f>StdO_Customers_Residential!J603+StdO_Customers_Small_Commercial!J603+StdO_Customers_Lighting!J603</f>
        <v>0</v>
      </c>
      <c r="K603" s="11">
        <f>StdO_Customers_Residential!K603+StdO_Customers_Small_Commercial!K603+StdO_Customers_Lighting!K603</f>
        <v>0</v>
      </c>
      <c r="L603" s="11">
        <f>StdO_Customers_Residential!L603+StdO_Customers_Small_Commercial!L603+StdO_Customers_Lighting!L603</f>
        <v>0</v>
      </c>
      <c r="M603" s="11">
        <f>StdO_Customers_Residential!M603+StdO_Customers_Small_Commercial!M603+StdO_Customers_Lighting!M603</f>
        <v>0</v>
      </c>
      <c r="N603" s="11">
        <f>StdO_Customers_Residential!N603+StdO_Customers_Small_Commercial!N603+StdO_Customers_Lighting!N603</f>
        <v>0</v>
      </c>
      <c r="O603" s="11">
        <f>StdO_Customers_Residential!O603+StdO_Customers_Small_Commercial!O603+StdO_Customers_Lighting!O603</f>
        <v>0</v>
      </c>
      <c r="P603" s="11">
        <f>StdO_Customers_Residential!P603+StdO_Customers_Small_Commercial!P603+StdO_Customers_Lighting!P603</f>
        <v>0</v>
      </c>
      <c r="Q603" s="11">
        <f>StdO_Customers_Residential!Q603+StdO_Customers_Small_Commercial!Q603+StdO_Customers_Lighting!Q603</f>
        <v>0</v>
      </c>
      <c r="R603" s="11">
        <f>StdO_Customers_Residential!R603+StdO_Customers_Small_Commercial!R603+StdO_Customers_Lighting!R603</f>
        <v>0</v>
      </c>
      <c r="S603" s="11">
        <f>StdO_Customers_Residential!S603+StdO_Customers_Small_Commercial!S603+StdO_Customers_Lighting!S603</f>
        <v>0</v>
      </c>
      <c r="T603" s="11">
        <f>StdO_Customers_Residential!T603+StdO_Customers_Small_Commercial!T603+StdO_Customers_Lighting!T603</f>
        <v>0</v>
      </c>
      <c r="U603" s="11">
        <f>StdO_Customers_Residential!U603+StdO_Customers_Small_Commercial!U603+StdO_Customers_Lighting!U603</f>
        <v>0</v>
      </c>
      <c r="V603" s="11">
        <f>StdO_Customers_Residential!V603+StdO_Customers_Small_Commercial!V603+StdO_Customers_Lighting!V603</f>
        <v>0</v>
      </c>
      <c r="W603" s="11">
        <f>StdO_Customers_Residential!W603+StdO_Customers_Small_Commercial!W603+StdO_Customers_Lighting!W603</f>
        <v>0</v>
      </c>
      <c r="X603" s="11">
        <f>StdO_Customers_Residential!X603+StdO_Customers_Small_Commercial!X603+StdO_Customers_Lighting!X603</f>
        <v>0</v>
      </c>
      <c r="Y603" s="11">
        <f>StdO_Customers_Residential!Y603+StdO_Customers_Small_Commercial!Y603+StdO_Customers_Lighting!Y603</f>
        <v>0</v>
      </c>
      <c r="Z603" s="11">
        <f>StdO_Customers_Residential!Z603+StdO_Customers_Small_Commercial!Z603+StdO_Customers_Lighting!Z603</f>
        <v>0</v>
      </c>
      <c r="AA603" s="2">
        <f>IFERROR(INDEX('Holiday Schedule'!$D$3:$D$24,MATCH(Total_StdO_Customers!A603,'Holiday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>
      <c r="A604" s="4">
        <v>46253</v>
      </c>
      <c r="B604" s="11">
        <f>StdO_Customers_Residential!B604+StdO_Customers_Small_Commercial!B604+StdO_Customers_Lighting!B604</f>
        <v>0</v>
      </c>
      <c r="C604" s="11">
        <f>StdO_Customers_Residential!C604+StdO_Customers_Small_Commercial!C604+StdO_Customers_Lighting!C604</f>
        <v>0</v>
      </c>
      <c r="D604" s="11">
        <f>StdO_Customers_Residential!D604+StdO_Customers_Small_Commercial!D604+StdO_Customers_Lighting!D604</f>
        <v>0</v>
      </c>
      <c r="E604" s="11">
        <f>StdO_Customers_Residential!E604+StdO_Customers_Small_Commercial!E604+StdO_Customers_Lighting!E604</f>
        <v>0</v>
      </c>
      <c r="F604" s="11">
        <f>StdO_Customers_Residential!F604+StdO_Customers_Small_Commercial!F604+StdO_Customers_Lighting!F604</f>
        <v>0</v>
      </c>
      <c r="G604" s="11">
        <f>StdO_Customers_Residential!G604+StdO_Customers_Small_Commercial!G604+StdO_Customers_Lighting!G604</f>
        <v>0</v>
      </c>
      <c r="H604" s="11">
        <f>StdO_Customers_Residential!H604+StdO_Customers_Small_Commercial!H604+StdO_Customers_Lighting!H604</f>
        <v>0</v>
      </c>
      <c r="I604" s="11">
        <f>StdO_Customers_Residential!I604+StdO_Customers_Small_Commercial!I604+StdO_Customers_Lighting!I604</f>
        <v>0</v>
      </c>
      <c r="J604" s="11">
        <f>StdO_Customers_Residential!J604+StdO_Customers_Small_Commercial!J604+StdO_Customers_Lighting!J604</f>
        <v>0</v>
      </c>
      <c r="K604" s="11">
        <f>StdO_Customers_Residential!K604+StdO_Customers_Small_Commercial!K604+StdO_Customers_Lighting!K604</f>
        <v>0</v>
      </c>
      <c r="L604" s="11">
        <f>StdO_Customers_Residential!L604+StdO_Customers_Small_Commercial!L604+StdO_Customers_Lighting!L604</f>
        <v>0</v>
      </c>
      <c r="M604" s="11">
        <f>StdO_Customers_Residential!M604+StdO_Customers_Small_Commercial!M604+StdO_Customers_Lighting!M604</f>
        <v>0</v>
      </c>
      <c r="N604" s="11">
        <f>StdO_Customers_Residential!N604+StdO_Customers_Small_Commercial!N604+StdO_Customers_Lighting!N604</f>
        <v>0</v>
      </c>
      <c r="O604" s="11">
        <f>StdO_Customers_Residential!O604+StdO_Customers_Small_Commercial!O604+StdO_Customers_Lighting!O604</f>
        <v>0</v>
      </c>
      <c r="P604" s="11">
        <f>StdO_Customers_Residential!P604+StdO_Customers_Small_Commercial!P604+StdO_Customers_Lighting!P604</f>
        <v>0</v>
      </c>
      <c r="Q604" s="11">
        <f>StdO_Customers_Residential!Q604+StdO_Customers_Small_Commercial!Q604+StdO_Customers_Lighting!Q604</f>
        <v>0</v>
      </c>
      <c r="R604" s="11">
        <f>StdO_Customers_Residential!R604+StdO_Customers_Small_Commercial!R604+StdO_Customers_Lighting!R604</f>
        <v>0</v>
      </c>
      <c r="S604" s="11">
        <f>StdO_Customers_Residential!S604+StdO_Customers_Small_Commercial!S604+StdO_Customers_Lighting!S604</f>
        <v>0</v>
      </c>
      <c r="T604" s="11">
        <f>StdO_Customers_Residential!T604+StdO_Customers_Small_Commercial!T604+StdO_Customers_Lighting!T604</f>
        <v>0</v>
      </c>
      <c r="U604" s="11">
        <f>StdO_Customers_Residential!U604+StdO_Customers_Small_Commercial!U604+StdO_Customers_Lighting!U604</f>
        <v>0</v>
      </c>
      <c r="V604" s="11">
        <f>StdO_Customers_Residential!V604+StdO_Customers_Small_Commercial!V604+StdO_Customers_Lighting!V604</f>
        <v>0</v>
      </c>
      <c r="W604" s="11">
        <f>StdO_Customers_Residential!W604+StdO_Customers_Small_Commercial!W604+StdO_Customers_Lighting!W604</f>
        <v>0</v>
      </c>
      <c r="X604" s="11">
        <f>StdO_Customers_Residential!X604+StdO_Customers_Small_Commercial!X604+StdO_Customers_Lighting!X604</f>
        <v>0</v>
      </c>
      <c r="Y604" s="11">
        <f>StdO_Customers_Residential!Y604+StdO_Customers_Small_Commercial!Y604+StdO_Customers_Lighting!Y604</f>
        <v>0</v>
      </c>
      <c r="Z604" s="11">
        <f>StdO_Customers_Residential!Z604+StdO_Customers_Small_Commercial!Z604+StdO_Customers_Lighting!Z604</f>
        <v>0</v>
      </c>
      <c r="AA604" s="2">
        <f>IFERROR(INDEX('Holiday Schedule'!$D$3:$D$24,MATCH(Total_StdO_Customers!A604,'Holiday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>
      <c r="A605" s="4">
        <v>46254</v>
      </c>
      <c r="B605" s="11">
        <f>StdO_Customers_Residential!B605+StdO_Customers_Small_Commercial!B605+StdO_Customers_Lighting!B605</f>
        <v>0</v>
      </c>
      <c r="C605" s="11">
        <f>StdO_Customers_Residential!C605+StdO_Customers_Small_Commercial!C605+StdO_Customers_Lighting!C605</f>
        <v>0</v>
      </c>
      <c r="D605" s="11">
        <f>StdO_Customers_Residential!D605+StdO_Customers_Small_Commercial!D605+StdO_Customers_Lighting!D605</f>
        <v>0</v>
      </c>
      <c r="E605" s="11">
        <f>StdO_Customers_Residential!E605+StdO_Customers_Small_Commercial!E605+StdO_Customers_Lighting!E605</f>
        <v>0</v>
      </c>
      <c r="F605" s="11">
        <f>StdO_Customers_Residential!F605+StdO_Customers_Small_Commercial!F605+StdO_Customers_Lighting!F605</f>
        <v>0</v>
      </c>
      <c r="G605" s="11">
        <f>StdO_Customers_Residential!G605+StdO_Customers_Small_Commercial!G605+StdO_Customers_Lighting!G605</f>
        <v>0</v>
      </c>
      <c r="H605" s="11">
        <f>StdO_Customers_Residential!H605+StdO_Customers_Small_Commercial!H605+StdO_Customers_Lighting!H605</f>
        <v>0</v>
      </c>
      <c r="I605" s="11">
        <f>StdO_Customers_Residential!I605+StdO_Customers_Small_Commercial!I605+StdO_Customers_Lighting!I605</f>
        <v>0</v>
      </c>
      <c r="J605" s="11">
        <f>StdO_Customers_Residential!J605+StdO_Customers_Small_Commercial!J605+StdO_Customers_Lighting!J605</f>
        <v>0</v>
      </c>
      <c r="K605" s="11">
        <f>StdO_Customers_Residential!K605+StdO_Customers_Small_Commercial!K605+StdO_Customers_Lighting!K605</f>
        <v>0</v>
      </c>
      <c r="L605" s="11">
        <f>StdO_Customers_Residential!L605+StdO_Customers_Small_Commercial!L605+StdO_Customers_Lighting!L605</f>
        <v>0</v>
      </c>
      <c r="M605" s="11">
        <f>StdO_Customers_Residential!M605+StdO_Customers_Small_Commercial!M605+StdO_Customers_Lighting!M605</f>
        <v>0</v>
      </c>
      <c r="N605" s="11">
        <f>StdO_Customers_Residential!N605+StdO_Customers_Small_Commercial!N605+StdO_Customers_Lighting!N605</f>
        <v>0</v>
      </c>
      <c r="O605" s="11">
        <f>StdO_Customers_Residential!O605+StdO_Customers_Small_Commercial!O605+StdO_Customers_Lighting!O605</f>
        <v>0</v>
      </c>
      <c r="P605" s="11">
        <f>StdO_Customers_Residential!P605+StdO_Customers_Small_Commercial!P605+StdO_Customers_Lighting!P605</f>
        <v>0</v>
      </c>
      <c r="Q605" s="11">
        <f>StdO_Customers_Residential!Q605+StdO_Customers_Small_Commercial!Q605+StdO_Customers_Lighting!Q605</f>
        <v>0</v>
      </c>
      <c r="R605" s="11">
        <f>StdO_Customers_Residential!R605+StdO_Customers_Small_Commercial!R605+StdO_Customers_Lighting!R605</f>
        <v>0</v>
      </c>
      <c r="S605" s="11">
        <f>StdO_Customers_Residential!S605+StdO_Customers_Small_Commercial!S605+StdO_Customers_Lighting!S605</f>
        <v>0</v>
      </c>
      <c r="T605" s="11">
        <f>StdO_Customers_Residential!T605+StdO_Customers_Small_Commercial!T605+StdO_Customers_Lighting!T605</f>
        <v>0</v>
      </c>
      <c r="U605" s="11">
        <f>StdO_Customers_Residential!U605+StdO_Customers_Small_Commercial!U605+StdO_Customers_Lighting!U605</f>
        <v>0</v>
      </c>
      <c r="V605" s="11">
        <f>StdO_Customers_Residential!V605+StdO_Customers_Small_Commercial!V605+StdO_Customers_Lighting!V605</f>
        <v>0</v>
      </c>
      <c r="W605" s="11">
        <f>StdO_Customers_Residential!W605+StdO_Customers_Small_Commercial!W605+StdO_Customers_Lighting!W605</f>
        <v>0</v>
      </c>
      <c r="X605" s="11">
        <f>StdO_Customers_Residential!X605+StdO_Customers_Small_Commercial!X605+StdO_Customers_Lighting!X605</f>
        <v>0</v>
      </c>
      <c r="Y605" s="11">
        <f>StdO_Customers_Residential!Y605+StdO_Customers_Small_Commercial!Y605+StdO_Customers_Lighting!Y605</f>
        <v>0</v>
      </c>
      <c r="Z605" s="11">
        <f>StdO_Customers_Residential!Z605+StdO_Customers_Small_Commercial!Z605+StdO_Customers_Lighting!Z605</f>
        <v>0</v>
      </c>
      <c r="AA605" s="2">
        <f>IFERROR(INDEX('Holiday Schedule'!$D$3:$D$24,MATCH(Total_StdO_Customers!A605,'Holiday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>
      <c r="A606" s="4">
        <v>46255</v>
      </c>
      <c r="B606" s="11">
        <f>StdO_Customers_Residential!B606+StdO_Customers_Small_Commercial!B606+StdO_Customers_Lighting!B606</f>
        <v>0</v>
      </c>
      <c r="C606" s="11">
        <f>StdO_Customers_Residential!C606+StdO_Customers_Small_Commercial!C606+StdO_Customers_Lighting!C606</f>
        <v>0</v>
      </c>
      <c r="D606" s="11">
        <f>StdO_Customers_Residential!D606+StdO_Customers_Small_Commercial!D606+StdO_Customers_Lighting!D606</f>
        <v>0</v>
      </c>
      <c r="E606" s="11">
        <f>StdO_Customers_Residential!E606+StdO_Customers_Small_Commercial!E606+StdO_Customers_Lighting!E606</f>
        <v>0</v>
      </c>
      <c r="F606" s="11">
        <f>StdO_Customers_Residential!F606+StdO_Customers_Small_Commercial!F606+StdO_Customers_Lighting!F606</f>
        <v>0</v>
      </c>
      <c r="G606" s="11">
        <f>StdO_Customers_Residential!G606+StdO_Customers_Small_Commercial!G606+StdO_Customers_Lighting!G606</f>
        <v>0</v>
      </c>
      <c r="H606" s="11">
        <f>StdO_Customers_Residential!H606+StdO_Customers_Small_Commercial!H606+StdO_Customers_Lighting!H606</f>
        <v>0</v>
      </c>
      <c r="I606" s="11">
        <f>StdO_Customers_Residential!I606+StdO_Customers_Small_Commercial!I606+StdO_Customers_Lighting!I606</f>
        <v>0</v>
      </c>
      <c r="J606" s="11">
        <f>StdO_Customers_Residential!J606+StdO_Customers_Small_Commercial!J606+StdO_Customers_Lighting!J606</f>
        <v>0</v>
      </c>
      <c r="K606" s="11">
        <f>StdO_Customers_Residential!K606+StdO_Customers_Small_Commercial!K606+StdO_Customers_Lighting!K606</f>
        <v>0</v>
      </c>
      <c r="L606" s="11">
        <f>StdO_Customers_Residential!L606+StdO_Customers_Small_Commercial!L606+StdO_Customers_Lighting!L606</f>
        <v>0</v>
      </c>
      <c r="M606" s="11">
        <f>StdO_Customers_Residential!M606+StdO_Customers_Small_Commercial!M606+StdO_Customers_Lighting!M606</f>
        <v>0</v>
      </c>
      <c r="N606" s="11">
        <f>StdO_Customers_Residential!N606+StdO_Customers_Small_Commercial!N606+StdO_Customers_Lighting!N606</f>
        <v>0</v>
      </c>
      <c r="O606" s="11">
        <f>StdO_Customers_Residential!O606+StdO_Customers_Small_Commercial!O606+StdO_Customers_Lighting!O606</f>
        <v>0</v>
      </c>
      <c r="P606" s="11">
        <f>StdO_Customers_Residential!P606+StdO_Customers_Small_Commercial!P606+StdO_Customers_Lighting!P606</f>
        <v>0</v>
      </c>
      <c r="Q606" s="11">
        <f>StdO_Customers_Residential!Q606+StdO_Customers_Small_Commercial!Q606+StdO_Customers_Lighting!Q606</f>
        <v>0</v>
      </c>
      <c r="R606" s="11">
        <f>StdO_Customers_Residential!R606+StdO_Customers_Small_Commercial!R606+StdO_Customers_Lighting!R606</f>
        <v>0</v>
      </c>
      <c r="S606" s="11">
        <f>StdO_Customers_Residential!S606+StdO_Customers_Small_Commercial!S606+StdO_Customers_Lighting!S606</f>
        <v>0</v>
      </c>
      <c r="T606" s="11">
        <f>StdO_Customers_Residential!T606+StdO_Customers_Small_Commercial!T606+StdO_Customers_Lighting!T606</f>
        <v>0</v>
      </c>
      <c r="U606" s="11">
        <f>StdO_Customers_Residential!U606+StdO_Customers_Small_Commercial!U606+StdO_Customers_Lighting!U606</f>
        <v>0</v>
      </c>
      <c r="V606" s="11">
        <f>StdO_Customers_Residential!V606+StdO_Customers_Small_Commercial!V606+StdO_Customers_Lighting!V606</f>
        <v>0</v>
      </c>
      <c r="W606" s="11">
        <f>StdO_Customers_Residential!W606+StdO_Customers_Small_Commercial!W606+StdO_Customers_Lighting!W606</f>
        <v>0</v>
      </c>
      <c r="X606" s="11">
        <f>StdO_Customers_Residential!X606+StdO_Customers_Small_Commercial!X606+StdO_Customers_Lighting!X606</f>
        <v>0</v>
      </c>
      <c r="Y606" s="11">
        <f>StdO_Customers_Residential!Y606+StdO_Customers_Small_Commercial!Y606+StdO_Customers_Lighting!Y606</f>
        <v>0</v>
      </c>
      <c r="Z606" s="11">
        <f>StdO_Customers_Residential!Z606+StdO_Customers_Small_Commercial!Z606+StdO_Customers_Lighting!Z606</f>
        <v>0</v>
      </c>
      <c r="AA606" s="2">
        <f>IFERROR(INDEX('Holiday Schedule'!$D$3:$D$24,MATCH(Total_StdO_Customers!A606,'Holiday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>
      <c r="A607" s="4">
        <v>46256</v>
      </c>
      <c r="B607" s="11">
        <f>StdO_Customers_Residential!B607+StdO_Customers_Small_Commercial!B607+StdO_Customers_Lighting!B607</f>
        <v>0</v>
      </c>
      <c r="C607" s="11">
        <f>StdO_Customers_Residential!C607+StdO_Customers_Small_Commercial!C607+StdO_Customers_Lighting!C607</f>
        <v>0</v>
      </c>
      <c r="D607" s="11">
        <f>StdO_Customers_Residential!D607+StdO_Customers_Small_Commercial!D607+StdO_Customers_Lighting!D607</f>
        <v>0</v>
      </c>
      <c r="E607" s="11">
        <f>StdO_Customers_Residential!E607+StdO_Customers_Small_Commercial!E607+StdO_Customers_Lighting!E607</f>
        <v>0</v>
      </c>
      <c r="F607" s="11">
        <f>StdO_Customers_Residential!F607+StdO_Customers_Small_Commercial!F607+StdO_Customers_Lighting!F607</f>
        <v>0</v>
      </c>
      <c r="G607" s="11">
        <f>StdO_Customers_Residential!G607+StdO_Customers_Small_Commercial!G607+StdO_Customers_Lighting!G607</f>
        <v>0</v>
      </c>
      <c r="H607" s="11">
        <f>StdO_Customers_Residential!H607+StdO_Customers_Small_Commercial!H607+StdO_Customers_Lighting!H607</f>
        <v>0</v>
      </c>
      <c r="I607" s="11">
        <f>StdO_Customers_Residential!I607+StdO_Customers_Small_Commercial!I607+StdO_Customers_Lighting!I607</f>
        <v>0</v>
      </c>
      <c r="J607" s="11">
        <f>StdO_Customers_Residential!J607+StdO_Customers_Small_Commercial!J607+StdO_Customers_Lighting!J607</f>
        <v>0</v>
      </c>
      <c r="K607" s="11">
        <f>StdO_Customers_Residential!K607+StdO_Customers_Small_Commercial!K607+StdO_Customers_Lighting!K607</f>
        <v>0</v>
      </c>
      <c r="L607" s="11">
        <f>StdO_Customers_Residential!L607+StdO_Customers_Small_Commercial!L607+StdO_Customers_Lighting!L607</f>
        <v>0</v>
      </c>
      <c r="M607" s="11">
        <f>StdO_Customers_Residential!M607+StdO_Customers_Small_Commercial!M607+StdO_Customers_Lighting!M607</f>
        <v>0</v>
      </c>
      <c r="N607" s="11">
        <f>StdO_Customers_Residential!N607+StdO_Customers_Small_Commercial!N607+StdO_Customers_Lighting!N607</f>
        <v>0</v>
      </c>
      <c r="O607" s="11">
        <f>StdO_Customers_Residential!O607+StdO_Customers_Small_Commercial!O607+StdO_Customers_Lighting!O607</f>
        <v>0</v>
      </c>
      <c r="P607" s="11">
        <f>StdO_Customers_Residential!P607+StdO_Customers_Small_Commercial!P607+StdO_Customers_Lighting!P607</f>
        <v>0</v>
      </c>
      <c r="Q607" s="11">
        <f>StdO_Customers_Residential!Q607+StdO_Customers_Small_Commercial!Q607+StdO_Customers_Lighting!Q607</f>
        <v>0</v>
      </c>
      <c r="R607" s="11">
        <f>StdO_Customers_Residential!R607+StdO_Customers_Small_Commercial!R607+StdO_Customers_Lighting!R607</f>
        <v>0</v>
      </c>
      <c r="S607" s="11">
        <f>StdO_Customers_Residential!S607+StdO_Customers_Small_Commercial!S607+StdO_Customers_Lighting!S607</f>
        <v>0</v>
      </c>
      <c r="T607" s="11">
        <f>StdO_Customers_Residential!T607+StdO_Customers_Small_Commercial!T607+StdO_Customers_Lighting!T607</f>
        <v>0</v>
      </c>
      <c r="U607" s="11">
        <f>StdO_Customers_Residential!U607+StdO_Customers_Small_Commercial!U607+StdO_Customers_Lighting!U607</f>
        <v>0</v>
      </c>
      <c r="V607" s="11">
        <f>StdO_Customers_Residential!V607+StdO_Customers_Small_Commercial!V607+StdO_Customers_Lighting!V607</f>
        <v>0</v>
      </c>
      <c r="W607" s="11">
        <f>StdO_Customers_Residential!W607+StdO_Customers_Small_Commercial!W607+StdO_Customers_Lighting!W607</f>
        <v>0</v>
      </c>
      <c r="X607" s="11">
        <f>StdO_Customers_Residential!X607+StdO_Customers_Small_Commercial!X607+StdO_Customers_Lighting!X607</f>
        <v>0</v>
      </c>
      <c r="Y607" s="11">
        <f>StdO_Customers_Residential!Y607+StdO_Customers_Small_Commercial!Y607+StdO_Customers_Lighting!Y607</f>
        <v>0</v>
      </c>
      <c r="Z607" s="11">
        <f>StdO_Customers_Residential!Z607+StdO_Customers_Small_Commercial!Z607+StdO_Customers_Lighting!Z607</f>
        <v>0</v>
      </c>
      <c r="AA607" s="2">
        <f>IFERROR(INDEX('Holiday Schedule'!$D$3:$D$24,MATCH(Total_StdO_Customers!A607,'Holiday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>
      <c r="A608" s="4">
        <v>46257</v>
      </c>
      <c r="B608" s="11">
        <f>StdO_Customers_Residential!B608+StdO_Customers_Small_Commercial!B608+StdO_Customers_Lighting!B608</f>
        <v>0</v>
      </c>
      <c r="C608" s="11">
        <f>StdO_Customers_Residential!C608+StdO_Customers_Small_Commercial!C608+StdO_Customers_Lighting!C608</f>
        <v>0</v>
      </c>
      <c r="D608" s="11">
        <f>StdO_Customers_Residential!D608+StdO_Customers_Small_Commercial!D608+StdO_Customers_Lighting!D608</f>
        <v>0</v>
      </c>
      <c r="E608" s="11">
        <f>StdO_Customers_Residential!E608+StdO_Customers_Small_Commercial!E608+StdO_Customers_Lighting!E608</f>
        <v>0</v>
      </c>
      <c r="F608" s="11">
        <f>StdO_Customers_Residential!F608+StdO_Customers_Small_Commercial!F608+StdO_Customers_Lighting!F608</f>
        <v>0</v>
      </c>
      <c r="G608" s="11">
        <f>StdO_Customers_Residential!G608+StdO_Customers_Small_Commercial!G608+StdO_Customers_Lighting!G608</f>
        <v>0</v>
      </c>
      <c r="H608" s="11">
        <f>StdO_Customers_Residential!H608+StdO_Customers_Small_Commercial!H608+StdO_Customers_Lighting!H608</f>
        <v>0</v>
      </c>
      <c r="I608" s="11">
        <f>StdO_Customers_Residential!I608+StdO_Customers_Small_Commercial!I608+StdO_Customers_Lighting!I608</f>
        <v>0</v>
      </c>
      <c r="J608" s="11">
        <f>StdO_Customers_Residential!J608+StdO_Customers_Small_Commercial!J608+StdO_Customers_Lighting!J608</f>
        <v>0</v>
      </c>
      <c r="K608" s="11">
        <f>StdO_Customers_Residential!K608+StdO_Customers_Small_Commercial!K608+StdO_Customers_Lighting!K608</f>
        <v>0</v>
      </c>
      <c r="L608" s="11">
        <f>StdO_Customers_Residential!L608+StdO_Customers_Small_Commercial!L608+StdO_Customers_Lighting!L608</f>
        <v>0</v>
      </c>
      <c r="M608" s="11">
        <f>StdO_Customers_Residential!M608+StdO_Customers_Small_Commercial!M608+StdO_Customers_Lighting!M608</f>
        <v>0</v>
      </c>
      <c r="N608" s="11">
        <f>StdO_Customers_Residential!N608+StdO_Customers_Small_Commercial!N608+StdO_Customers_Lighting!N608</f>
        <v>0</v>
      </c>
      <c r="O608" s="11">
        <f>StdO_Customers_Residential!O608+StdO_Customers_Small_Commercial!O608+StdO_Customers_Lighting!O608</f>
        <v>0</v>
      </c>
      <c r="P608" s="11">
        <f>StdO_Customers_Residential!P608+StdO_Customers_Small_Commercial!P608+StdO_Customers_Lighting!P608</f>
        <v>0</v>
      </c>
      <c r="Q608" s="11">
        <f>StdO_Customers_Residential!Q608+StdO_Customers_Small_Commercial!Q608+StdO_Customers_Lighting!Q608</f>
        <v>0</v>
      </c>
      <c r="R608" s="11">
        <f>StdO_Customers_Residential!R608+StdO_Customers_Small_Commercial!R608+StdO_Customers_Lighting!R608</f>
        <v>0</v>
      </c>
      <c r="S608" s="11">
        <f>StdO_Customers_Residential!S608+StdO_Customers_Small_Commercial!S608+StdO_Customers_Lighting!S608</f>
        <v>0</v>
      </c>
      <c r="T608" s="11">
        <f>StdO_Customers_Residential!T608+StdO_Customers_Small_Commercial!T608+StdO_Customers_Lighting!T608</f>
        <v>0</v>
      </c>
      <c r="U608" s="11">
        <f>StdO_Customers_Residential!U608+StdO_Customers_Small_Commercial!U608+StdO_Customers_Lighting!U608</f>
        <v>0</v>
      </c>
      <c r="V608" s="11">
        <f>StdO_Customers_Residential!V608+StdO_Customers_Small_Commercial!V608+StdO_Customers_Lighting!V608</f>
        <v>0</v>
      </c>
      <c r="W608" s="11">
        <f>StdO_Customers_Residential!W608+StdO_Customers_Small_Commercial!W608+StdO_Customers_Lighting!W608</f>
        <v>0</v>
      </c>
      <c r="X608" s="11">
        <f>StdO_Customers_Residential!X608+StdO_Customers_Small_Commercial!X608+StdO_Customers_Lighting!X608</f>
        <v>0</v>
      </c>
      <c r="Y608" s="11">
        <f>StdO_Customers_Residential!Y608+StdO_Customers_Small_Commercial!Y608+StdO_Customers_Lighting!Y608</f>
        <v>0</v>
      </c>
      <c r="Z608" s="11">
        <f>StdO_Customers_Residential!Z608+StdO_Customers_Small_Commercial!Z608+StdO_Customers_Lighting!Z608</f>
        <v>0</v>
      </c>
      <c r="AA608" s="2">
        <f>IFERROR(INDEX('Holiday Schedule'!$D$3:$D$24,MATCH(Total_StdO_Customers!A608,'Holiday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>
      <c r="A609" s="4">
        <v>46258</v>
      </c>
      <c r="B609" s="11">
        <f>StdO_Customers_Residential!B609+StdO_Customers_Small_Commercial!B609+StdO_Customers_Lighting!B609</f>
        <v>0</v>
      </c>
      <c r="C609" s="11">
        <f>StdO_Customers_Residential!C609+StdO_Customers_Small_Commercial!C609+StdO_Customers_Lighting!C609</f>
        <v>0</v>
      </c>
      <c r="D609" s="11">
        <f>StdO_Customers_Residential!D609+StdO_Customers_Small_Commercial!D609+StdO_Customers_Lighting!D609</f>
        <v>0</v>
      </c>
      <c r="E609" s="11">
        <f>StdO_Customers_Residential!E609+StdO_Customers_Small_Commercial!E609+StdO_Customers_Lighting!E609</f>
        <v>0</v>
      </c>
      <c r="F609" s="11">
        <f>StdO_Customers_Residential!F609+StdO_Customers_Small_Commercial!F609+StdO_Customers_Lighting!F609</f>
        <v>0</v>
      </c>
      <c r="G609" s="11">
        <f>StdO_Customers_Residential!G609+StdO_Customers_Small_Commercial!G609+StdO_Customers_Lighting!G609</f>
        <v>0</v>
      </c>
      <c r="H609" s="11">
        <f>StdO_Customers_Residential!H609+StdO_Customers_Small_Commercial!H609+StdO_Customers_Lighting!H609</f>
        <v>0</v>
      </c>
      <c r="I609" s="11">
        <f>StdO_Customers_Residential!I609+StdO_Customers_Small_Commercial!I609+StdO_Customers_Lighting!I609</f>
        <v>0</v>
      </c>
      <c r="J609" s="11">
        <f>StdO_Customers_Residential!J609+StdO_Customers_Small_Commercial!J609+StdO_Customers_Lighting!J609</f>
        <v>0</v>
      </c>
      <c r="K609" s="11">
        <f>StdO_Customers_Residential!K609+StdO_Customers_Small_Commercial!K609+StdO_Customers_Lighting!K609</f>
        <v>0</v>
      </c>
      <c r="L609" s="11">
        <f>StdO_Customers_Residential!L609+StdO_Customers_Small_Commercial!L609+StdO_Customers_Lighting!L609</f>
        <v>0</v>
      </c>
      <c r="M609" s="11">
        <f>StdO_Customers_Residential!M609+StdO_Customers_Small_Commercial!M609+StdO_Customers_Lighting!M609</f>
        <v>0</v>
      </c>
      <c r="N609" s="11">
        <f>StdO_Customers_Residential!N609+StdO_Customers_Small_Commercial!N609+StdO_Customers_Lighting!N609</f>
        <v>0</v>
      </c>
      <c r="O609" s="11">
        <f>StdO_Customers_Residential!O609+StdO_Customers_Small_Commercial!O609+StdO_Customers_Lighting!O609</f>
        <v>0</v>
      </c>
      <c r="P609" s="11">
        <f>StdO_Customers_Residential!P609+StdO_Customers_Small_Commercial!P609+StdO_Customers_Lighting!P609</f>
        <v>0</v>
      </c>
      <c r="Q609" s="11">
        <f>StdO_Customers_Residential!Q609+StdO_Customers_Small_Commercial!Q609+StdO_Customers_Lighting!Q609</f>
        <v>0</v>
      </c>
      <c r="R609" s="11">
        <f>StdO_Customers_Residential!R609+StdO_Customers_Small_Commercial!R609+StdO_Customers_Lighting!R609</f>
        <v>0</v>
      </c>
      <c r="S609" s="11">
        <f>StdO_Customers_Residential!S609+StdO_Customers_Small_Commercial!S609+StdO_Customers_Lighting!S609</f>
        <v>0</v>
      </c>
      <c r="T609" s="11">
        <f>StdO_Customers_Residential!T609+StdO_Customers_Small_Commercial!T609+StdO_Customers_Lighting!T609</f>
        <v>0</v>
      </c>
      <c r="U609" s="11">
        <f>StdO_Customers_Residential!U609+StdO_Customers_Small_Commercial!U609+StdO_Customers_Lighting!U609</f>
        <v>0</v>
      </c>
      <c r="V609" s="11">
        <f>StdO_Customers_Residential!V609+StdO_Customers_Small_Commercial!V609+StdO_Customers_Lighting!V609</f>
        <v>0</v>
      </c>
      <c r="W609" s="11">
        <f>StdO_Customers_Residential!W609+StdO_Customers_Small_Commercial!W609+StdO_Customers_Lighting!W609</f>
        <v>0</v>
      </c>
      <c r="X609" s="11">
        <f>StdO_Customers_Residential!X609+StdO_Customers_Small_Commercial!X609+StdO_Customers_Lighting!X609</f>
        <v>0</v>
      </c>
      <c r="Y609" s="11">
        <f>StdO_Customers_Residential!Y609+StdO_Customers_Small_Commercial!Y609+StdO_Customers_Lighting!Y609</f>
        <v>0</v>
      </c>
      <c r="Z609" s="11">
        <f>StdO_Customers_Residential!Z609+StdO_Customers_Small_Commercial!Z609+StdO_Customers_Lighting!Z609</f>
        <v>0</v>
      </c>
      <c r="AA609" s="2">
        <f>IFERROR(INDEX('Holiday Schedule'!$D$3:$D$24,MATCH(Total_StdO_Customers!A609,'Holiday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>
      <c r="A610" s="4">
        <v>46259</v>
      </c>
      <c r="B610" s="11">
        <f>StdO_Customers_Residential!B610+StdO_Customers_Small_Commercial!B610+StdO_Customers_Lighting!B610</f>
        <v>0</v>
      </c>
      <c r="C610" s="11">
        <f>StdO_Customers_Residential!C610+StdO_Customers_Small_Commercial!C610+StdO_Customers_Lighting!C610</f>
        <v>0</v>
      </c>
      <c r="D610" s="11">
        <f>StdO_Customers_Residential!D610+StdO_Customers_Small_Commercial!D610+StdO_Customers_Lighting!D610</f>
        <v>0</v>
      </c>
      <c r="E610" s="11">
        <f>StdO_Customers_Residential!E610+StdO_Customers_Small_Commercial!E610+StdO_Customers_Lighting!E610</f>
        <v>0</v>
      </c>
      <c r="F610" s="11">
        <f>StdO_Customers_Residential!F610+StdO_Customers_Small_Commercial!F610+StdO_Customers_Lighting!F610</f>
        <v>0</v>
      </c>
      <c r="G610" s="11">
        <f>StdO_Customers_Residential!G610+StdO_Customers_Small_Commercial!G610+StdO_Customers_Lighting!G610</f>
        <v>0</v>
      </c>
      <c r="H610" s="11">
        <f>StdO_Customers_Residential!H610+StdO_Customers_Small_Commercial!H610+StdO_Customers_Lighting!H610</f>
        <v>0</v>
      </c>
      <c r="I610" s="11">
        <f>StdO_Customers_Residential!I610+StdO_Customers_Small_Commercial!I610+StdO_Customers_Lighting!I610</f>
        <v>0</v>
      </c>
      <c r="J610" s="11">
        <f>StdO_Customers_Residential!J610+StdO_Customers_Small_Commercial!J610+StdO_Customers_Lighting!J610</f>
        <v>0</v>
      </c>
      <c r="K610" s="11">
        <f>StdO_Customers_Residential!K610+StdO_Customers_Small_Commercial!K610+StdO_Customers_Lighting!K610</f>
        <v>0</v>
      </c>
      <c r="L610" s="11">
        <f>StdO_Customers_Residential!L610+StdO_Customers_Small_Commercial!L610+StdO_Customers_Lighting!L610</f>
        <v>0</v>
      </c>
      <c r="M610" s="11">
        <f>StdO_Customers_Residential!M610+StdO_Customers_Small_Commercial!M610+StdO_Customers_Lighting!M610</f>
        <v>0</v>
      </c>
      <c r="N610" s="11">
        <f>StdO_Customers_Residential!N610+StdO_Customers_Small_Commercial!N610+StdO_Customers_Lighting!N610</f>
        <v>0</v>
      </c>
      <c r="O610" s="11">
        <f>StdO_Customers_Residential!O610+StdO_Customers_Small_Commercial!O610+StdO_Customers_Lighting!O610</f>
        <v>0</v>
      </c>
      <c r="P610" s="11">
        <f>StdO_Customers_Residential!P610+StdO_Customers_Small_Commercial!P610+StdO_Customers_Lighting!P610</f>
        <v>0</v>
      </c>
      <c r="Q610" s="11">
        <f>StdO_Customers_Residential!Q610+StdO_Customers_Small_Commercial!Q610+StdO_Customers_Lighting!Q610</f>
        <v>0</v>
      </c>
      <c r="R610" s="11">
        <f>StdO_Customers_Residential!R610+StdO_Customers_Small_Commercial!R610+StdO_Customers_Lighting!R610</f>
        <v>0</v>
      </c>
      <c r="S610" s="11">
        <f>StdO_Customers_Residential!S610+StdO_Customers_Small_Commercial!S610+StdO_Customers_Lighting!S610</f>
        <v>0</v>
      </c>
      <c r="T610" s="11">
        <f>StdO_Customers_Residential!T610+StdO_Customers_Small_Commercial!T610+StdO_Customers_Lighting!T610</f>
        <v>0</v>
      </c>
      <c r="U610" s="11">
        <f>StdO_Customers_Residential!U610+StdO_Customers_Small_Commercial!U610+StdO_Customers_Lighting!U610</f>
        <v>0</v>
      </c>
      <c r="V610" s="11">
        <f>StdO_Customers_Residential!V610+StdO_Customers_Small_Commercial!V610+StdO_Customers_Lighting!V610</f>
        <v>0</v>
      </c>
      <c r="W610" s="11">
        <f>StdO_Customers_Residential!W610+StdO_Customers_Small_Commercial!W610+StdO_Customers_Lighting!W610</f>
        <v>0</v>
      </c>
      <c r="X610" s="11">
        <f>StdO_Customers_Residential!X610+StdO_Customers_Small_Commercial!X610+StdO_Customers_Lighting!X610</f>
        <v>0</v>
      </c>
      <c r="Y610" s="11">
        <f>StdO_Customers_Residential!Y610+StdO_Customers_Small_Commercial!Y610+StdO_Customers_Lighting!Y610</f>
        <v>0</v>
      </c>
      <c r="Z610" s="11">
        <f>StdO_Customers_Residential!Z610+StdO_Customers_Small_Commercial!Z610+StdO_Customers_Lighting!Z610</f>
        <v>0</v>
      </c>
      <c r="AA610" s="2">
        <f>IFERROR(INDEX('Holiday Schedule'!$D$3:$D$24,MATCH(Total_StdO_Customers!A610,'Holiday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>
      <c r="A611" s="4">
        <v>46260</v>
      </c>
      <c r="B611" s="11">
        <f>StdO_Customers_Residential!B611+StdO_Customers_Small_Commercial!B611+StdO_Customers_Lighting!B611</f>
        <v>0</v>
      </c>
      <c r="C611" s="11">
        <f>StdO_Customers_Residential!C611+StdO_Customers_Small_Commercial!C611+StdO_Customers_Lighting!C611</f>
        <v>0</v>
      </c>
      <c r="D611" s="11">
        <f>StdO_Customers_Residential!D611+StdO_Customers_Small_Commercial!D611+StdO_Customers_Lighting!D611</f>
        <v>0</v>
      </c>
      <c r="E611" s="11">
        <f>StdO_Customers_Residential!E611+StdO_Customers_Small_Commercial!E611+StdO_Customers_Lighting!E611</f>
        <v>0</v>
      </c>
      <c r="F611" s="11">
        <f>StdO_Customers_Residential!F611+StdO_Customers_Small_Commercial!F611+StdO_Customers_Lighting!F611</f>
        <v>0</v>
      </c>
      <c r="G611" s="11">
        <f>StdO_Customers_Residential!G611+StdO_Customers_Small_Commercial!G611+StdO_Customers_Lighting!G611</f>
        <v>0</v>
      </c>
      <c r="H611" s="11">
        <f>StdO_Customers_Residential!H611+StdO_Customers_Small_Commercial!H611+StdO_Customers_Lighting!H611</f>
        <v>0</v>
      </c>
      <c r="I611" s="11">
        <f>StdO_Customers_Residential!I611+StdO_Customers_Small_Commercial!I611+StdO_Customers_Lighting!I611</f>
        <v>0</v>
      </c>
      <c r="J611" s="11">
        <f>StdO_Customers_Residential!J611+StdO_Customers_Small_Commercial!J611+StdO_Customers_Lighting!J611</f>
        <v>0</v>
      </c>
      <c r="K611" s="11">
        <f>StdO_Customers_Residential!K611+StdO_Customers_Small_Commercial!K611+StdO_Customers_Lighting!K611</f>
        <v>0</v>
      </c>
      <c r="L611" s="11">
        <f>StdO_Customers_Residential!L611+StdO_Customers_Small_Commercial!L611+StdO_Customers_Lighting!L611</f>
        <v>0</v>
      </c>
      <c r="M611" s="11">
        <f>StdO_Customers_Residential!M611+StdO_Customers_Small_Commercial!M611+StdO_Customers_Lighting!M611</f>
        <v>0</v>
      </c>
      <c r="N611" s="11">
        <f>StdO_Customers_Residential!N611+StdO_Customers_Small_Commercial!N611+StdO_Customers_Lighting!N611</f>
        <v>0</v>
      </c>
      <c r="O611" s="11">
        <f>StdO_Customers_Residential!O611+StdO_Customers_Small_Commercial!O611+StdO_Customers_Lighting!O611</f>
        <v>0</v>
      </c>
      <c r="P611" s="11">
        <f>StdO_Customers_Residential!P611+StdO_Customers_Small_Commercial!P611+StdO_Customers_Lighting!P611</f>
        <v>0</v>
      </c>
      <c r="Q611" s="11">
        <f>StdO_Customers_Residential!Q611+StdO_Customers_Small_Commercial!Q611+StdO_Customers_Lighting!Q611</f>
        <v>0</v>
      </c>
      <c r="R611" s="11">
        <f>StdO_Customers_Residential!R611+StdO_Customers_Small_Commercial!R611+StdO_Customers_Lighting!R611</f>
        <v>0</v>
      </c>
      <c r="S611" s="11">
        <f>StdO_Customers_Residential!S611+StdO_Customers_Small_Commercial!S611+StdO_Customers_Lighting!S611</f>
        <v>0</v>
      </c>
      <c r="T611" s="11">
        <f>StdO_Customers_Residential!T611+StdO_Customers_Small_Commercial!T611+StdO_Customers_Lighting!T611</f>
        <v>0</v>
      </c>
      <c r="U611" s="11">
        <f>StdO_Customers_Residential!U611+StdO_Customers_Small_Commercial!U611+StdO_Customers_Lighting!U611</f>
        <v>0</v>
      </c>
      <c r="V611" s="11">
        <f>StdO_Customers_Residential!V611+StdO_Customers_Small_Commercial!V611+StdO_Customers_Lighting!V611</f>
        <v>0</v>
      </c>
      <c r="W611" s="11">
        <f>StdO_Customers_Residential!W611+StdO_Customers_Small_Commercial!W611+StdO_Customers_Lighting!W611</f>
        <v>0</v>
      </c>
      <c r="X611" s="11">
        <f>StdO_Customers_Residential!X611+StdO_Customers_Small_Commercial!X611+StdO_Customers_Lighting!X611</f>
        <v>0</v>
      </c>
      <c r="Y611" s="11">
        <f>StdO_Customers_Residential!Y611+StdO_Customers_Small_Commercial!Y611+StdO_Customers_Lighting!Y611</f>
        <v>0</v>
      </c>
      <c r="Z611" s="11">
        <f>StdO_Customers_Residential!Z611+StdO_Customers_Small_Commercial!Z611+StdO_Customers_Lighting!Z611</f>
        <v>0</v>
      </c>
      <c r="AA611" s="2">
        <f>IFERROR(INDEX('Holiday Schedule'!$D$3:$D$24,MATCH(Total_StdO_Customers!A611,'Holiday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>
      <c r="A612" s="4">
        <v>46261</v>
      </c>
      <c r="B612" s="11">
        <f>StdO_Customers_Residential!B612+StdO_Customers_Small_Commercial!B612+StdO_Customers_Lighting!B612</f>
        <v>0</v>
      </c>
      <c r="C612" s="11">
        <f>StdO_Customers_Residential!C612+StdO_Customers_Small_Commercial!C612+StdO_Customers_Lighting!C612</f>
        <v>0</v>
      </c>
      <c r="D612" s="11">
        <f>StdO_Customers_Residential!D612+StdO_Customers_Small_Commercial!D612+StdO_Customers_Lighting!D612</f>
        <v>0</v>
      </c>
      <c r="E612" s="11">
        <f>StdO_Customers_Residential!E612+StdO_Customers_Small_Commercial!E612+StdO_Customers_Lighting!E612</f>
        <v>0</v>
      </c>
      <c r="F612" s="11">
        <f>StdO_Customers_Residential!F612+StdO_Customers_Small_Commercial!F612+StdO_Customers_Lighting!F612</f>
        <v>0</v>
      </c>
      <c r="G612" s="11">
        <f>StdO_Customers_Residential!G612+StdO_Customers_Small_Commercial!G612+StdO_Customers_Lighting!G612</f>
        <v>0</v>
      </c>
      <c r="H612" s="11">
        <f>StdO_Customers_Residential!H612+StdO_Customers_Small_Commercial!H612+StdO_Customers_Lighting!H612</f>
        <v>0</v>
      </c>
      <c r="I612" s="11">
        <f>StdO_Customers_Residential!I612+StdO_Customers_Small_Commercial!I612+StdO_Customers_Lighting!I612</f>
        <v>0</v>
      </c>
      <c r="J612" s="11">
        <f>StdO_Customers_Residential!J612+StdO_Customers_Small_Commercial!J612+StdO_Customers_Lighting!J612</f>
        <v>0</v>
      </c>
      <c r="K612" s="11">
        <f>StdO_Customers_Residential!K612+StdO_Customers_Small_Commercial!K612+StdO_Customers_Lighting!K612</f>
        <v>0</v>
      </c>
      <c r="L612" s="11">
        <f>StdO_Customers_Residential!L612+StdO_Customers_Small_Commercial!L612+StdO_Customers_Lighting!L612</f>
        <v>0</v>
      </c>
      <c r="M612" s="11">
        <f>StdO_Customers_Residential!M612+StdO_Customers_Small_Commercial!M612+StdO_Customers_Lighting!M612</f>
        <v>0</v>
      </c>
      <c r="N612" s="11">
        <f>StdO_Customers_Residential!N612+StdO_Customers_Small_Commercial!N612+StdO_Customers_Lighting!N612</f>
        <v>0</v>
      </c>
      <c r="O612" s="11">
        <f>StdO_Customers_Residential!O612+StdO_Customers_Small_Commercial!O612+StdO_Customers_Lighting!O612</f>
        <v>0</v>
      </c>
      <c r="P612" s="11">
        <f>StdO_Customers_Residential!P612+StdO_Customers_Small_Commercial!P612+StdO_Customers_Lighting!P612</f>
        <v>0</v>
      </c>
      <c r="Q612" s="11">
        <f>StdO_Customers_Residential!Q612+StdO_Customers_Small_Commercial!Q612+StdO_Customers_Lighting!Q612</f>
        <v>0</v>
      </c>
      <c r="R612" s="11">
        <f>StdO_Customers_Residential!R612+StdO_Customers_Small_Commercial!R612+StdO_Customers_Lighting!R612</f>
        <v>0</v>
      </c>
      <c r="S612" s="11">
        <f>StdO_Customers_Residential!S612+StdO_Customers_Small_Commercial!S612+StdO_Customers_Lighting!S612</f>
        <v>0</v>
      </c>
      <c r="T612" s="11">
        <f>StdO_Customers_Residential!T612+StdO_Customers_Small_Commercial!T612+StdO_Customers_Lighting!T612</f>
        <v>0</v>
      </c>
      <c r="U612" s="11">
        <f>StdO_Customers_Residential!U612+StdO_Customers_Small_Commercial!U612+StdO_Customers_Lighting!U612</f>
        <v>0</v>
      </c>
      <c r="V612" s="11">
        <f>StdO_Customers_Residential!V612+StdO_Customers_Small_Commercial!V612+StdO_Customers_Lighting!V612</f>
        <v>0</v>
      </c>
      <c r="W612" s="11">
        <f>StdO_Customers_Residential!W612+StdO_Customers_Small_Commercial!W612+StdO_Customers_Lighting!W612</f>
        <v>0</v>
      </c>
      <c r="X612" s="11">
        <f>StdO_Customers_Residential!X612+StdO_Customers_Small_Commercial!X612+StdO_Customers_Lighting!X612</f>
        <v>0</v>
      </c>
      <c r="Y612" s="11">
        <f>StdO_Customers_Residential!Y612+StdO_Customers_Small_Commercial!Y612+StdO_Customers_Lighting!Y612</f>
        <v>0</v>
      </c>
      <c r="Z612" s="11">
        <f>StdO_Customers_Residential!Z612+StdO_Customers_Small_Commercial!Z612+StdO_Customers_Lighting!Z612</f>
        <v>0</v>
      </c>
      <c r="AA612" s="2">
        <f>IFERROR(INDEX('Holiday Schedule'!$D$3:$D$24,MATCH(Total_StdO_Customers!A612,'Holiday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>
      <c r="A613" s="4">
        <v>46262</v>
      </c>
      <c r="B613" s="11">
        <f>StdO_Customers_Residential!B613+StdO_Customers_Small_Commercial!B613+StdO_Customers_Lighting!B613</f>
        <v>0</v>
      </c>
      <c r="C613" s="11">
        <f>StdO_Customers_Residential!C613+StdO_Customers_Small_Commercial!C613+StdO_Customers_Lighting!C613</f>
        <v>0</v>
      </c>
      <c r="D613" s="11">
        <f>StdO_Customers_Residential!D613+StdO_Customers_Small_Commercial!D613+StdO_Customers_Lighting!D613</f>
        <v>0</v>
      </c>
      <c r="E613" s="11">
        <f>StdO_Customers_Residential!E613+StdO_Customers_Small_Commercial!E613+StdO_Customers_Lighting!E613</f>
        <v>0</v>
      </c>
      <c r="F613" s="11">
        <f>StdO_Customers_Residential!F613+StdO_Customers_Small_Commercial!F613+StdO_Customers_Lighting!F613</f>
        <v>0</v>
      </c>
      <c r="G613" s="11">
        <f>StdO_Customers_Residential!G613+StdO_Customers_Small_Commercial!G613+StdO_Customers_Lighting!G613</f>
        <v>0</v>
      </c>
      <c r="H613" s="11">
        <f>StdO_Customers_Residential!H613+StdO_Customers_Small_Commercial!H613+StdO_Customers_Lighting!H613</f>
        <v>0</v>
      </c>
      <c r="I613" s="11">
        <f>StdO_Customers_Residential!I613+StdO_Customers_Small_Commercial!I613+StdO_Customers_Lighting!I613</f>
        <v>0</v>
      </c>
      <c r="J613" s="11">
        <f>StdO_Customers_Residential!J613+StdO_Customers_Small_Commercial!J613+StdO_Customers_Lighting!J613</f>
        <v>0</v>
      </c>
      <c r="K613" s="11">
        <f>StdO_Customers_Residential!K613+StdO_Customers_Small_Commercial!K613+StdO_Customers_Lighting!K613</f>
        <v>0</v>
      </c>
      <c r="L613" s="11">
        <f>StdO_Customers_Residential!L613+StdO_Customers_Small_Commercial!L613+StdO_Customers_Lighting!L613</f>
        <v>0</v>
      </c>
      <c r="M613" s="11">
        <f>StdO_Customers_Residential!M613+StdO_Customers_Small_Commercial!M613+StdO_Customers_Lighting!M613</f>
        <v>0</v>
      </c>
      <c r="N613" s="11">
        <f>StdO_Customers_Residential!N613+StdO_Customers_Small_Commercial!N613+StdO_Customers_Lighting!N613</f>
        <v>0</v>
      </c>
      <c r="O613" s="11">
        <f>StdO_Customers_Residential!O613+StdO_Customers_Small_Commercial!O613+StdO_Customers_Lighting!O613</f>
        <v>0</v>
      </c>
      <c r="P613" s="11">
        <f>StdO_Customers_Residential!P613+StdO_Customers_Small_Commercial!P613+StdO_Customers_Lighting!P613</f>
        <v>0</v>
      </c>
      <c r="Q613" s="11">
        <f>StdO_Customers_Residential!Q613+StdO_Customers_Small_Commercial!Q613+StdO_Customers_Lighting!Q613</f>
        <v>0</v>
      </c>
      <c r="R613" s="11">
        <f>StdO_Customers_Residential!R613+StdO_Customers_Small_Commercial!R613+StdO_Customers_Lighting!R613</f>
        <v>0</v>
      </c>
      <c r="S613" s="11">
        <f>StdO_Customers_Residential!S613+StdO_Customers_Small_Commercial!S613+StdO_Customers_Lighting!S613</f>
        <v>0</v>
      </c>
      <c r="T613" s="11">
        <f>StdO_Customers_Residential!T613+StdO_Customers_Small_Commercial!T613+StdO_Customers_Lighting!T613</f>
        <v>0</v>
      </c>
      <c r="U613" s="11">
        <f>StdO_Customers_Residential!U613+StdO_Customers_Small_Commercial!U613+StdO_Customers_Lighting!U613</f>
        <v>0</v>
      </c>
      <c r="V613" s="11">
        <f>StdO_Customers_Residential!V613+StdO_Customers_Small_Commercial!V613+StdO_Customers_Lighting!V613</f>
        <v>0</v>
      </c>
      <c r="W613" s="11">
        <f>StdO_Customers_Residential!W613+StdO_Customers_Small_Commercial!W613+StdO_Customers_Lighting!W613</f>
        <v>0</v>
      </c>
      <c r="X613" s="11">
        <f>StdO_Customers_Residential!X613+StdO_Customers_Small_Commercial!X613+StdO_Customers_Lighting!X613</f>
        <v>0</v>
      </c>
      <c r="Y613" s="11">
        <f>StdO_Customers_Residential!Y613+StdO_Customers_Small_Commercial!Y613+StdO_Customers_Lighting!Y613</f>
        <v>0</v>
      </c>
      <c r="Z613" s="11">
        <f>StdO_Customers_Residential!Z613+StdO_Customers_Small_Commercial!Z613+StdO_Customers_Lighting!Z613</f>
        <v>0</v>
      </c>
      <c r="AA613" s="2">
        <f>IFERROR(INDEX('Holiday Schedule'!$D$3:$D$24,MATCH(Total_StdO_Customers!A613,'Holiday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>
      <c r="A614" s="4">
        <v>46263</v>
      </c>
      <c r="B614" s="11">
        <f>StdO_Customers_Residential!B614+StdO_Customers_Small_Commercial!B614+StdO_Customers_Lighting!B614</f>
        <v>0</v>
      </c>
      <c r="C614" s="11">
        <f>StdO_Customers_Residential!C614+StdO_Customers_Small_Commercial!C614+StdO_Customers_Lighting!C614</f>
        <v>0</v>
      </c>
      <c r="D614" s="11">
        <f>StdO_Customers_Residential!D614+StdO_Customers_Small_Commercial!D614+StdO_Customers_Lighting!D614</f>
        <v>0</v>
      </c>
      <c r="E614" s="11">
        <f>StdO_Customers_Residential!E614+StdO_Customers_Small_Commercial!E614+StdO_Customers_Lighting!E614</f>
        <v>0</v>
      </c>
      <c r="F614" s="11">
        <f>StdO_Customers_Residential!F614+StdO_Customers_Small_Commercial!F614+StdO_Customers_Lighting!F614</f>
        <v>0</v>
      </c>
      <c r="G614" s="11">
        <f>StdO_Customers_Residential!G614+StdO_Customers_Small_Commercial!G614+StdO_Customers_Lighting!G614</f>
        <v>0</v>
      </c>
      <c r="H614" s="11">
        <f>StdO_Customers_Residential!H614+StdO_Customers_Small_Commercial!H614+StdO_Customers_Lighting!H614</f>
        <v>0</v>
      </c>
      <c r="I614" s="11">
        <f>StdO_Customers_Residential!I614+StdO_Customers_Small_Commercial!I614+StdO_Customers_Lighting!I614</f>
        <v>0</v>
      </c>
      <c r="J614" s="11">
        <f>StdO_Customers_Residential!J614+StdO_Customers_Small_Commercial!J614+StdO_Customers_Lighting!J614</f>
        <v>0</v>
      </c>
      <c r="K614" s="11">
        <f>StdO_Customers_Residential!K614+StdO_Customers_Small_Commercial!K614+StdO_Customers_Lighting!K614</f>
        <v>0</v>
      </c>
      <c r="L614" s="11">
        <f>StdO_Customers_Residential!L614+StdO_Customers_Small_Commercial!L614+StdO_Customers_Lighting!L614</f>
        <v>0</v>
      </c>
      <c r="M614" s="11">
        <f>StdO_Customers_Residential!M614+StdO_Customers_Small_Commercial!M614+StdO_Customers_Lighting!M614</f>
        <v>0</v>
      </c>
      <c r="N614" s="11">
        <f>StdO_Customers_Residential!N614+StdO_Customers_Small_Commercial!N614+StdO_Customers_Lighting!N614</f>
        <v>0</v>
      </c>
      <c r="O614" s="11">
        <f>StdO_Customers_Residential!O614+StdO_Customers_Small_Commercial!O614+StdO_Customers_Lighting!O614</f>
        <v>0</v>
      </c>
      <c r="P614" s="11">
        <f>StdO_Customers_Residential!P614+StdO_Customers_Small_Commercial!P614+StdO_Customers_Lighting!P614</f>
        <v>0</v>
      </c>
      <c r="Q614" s="11">
        <f>StdO_Customers_Residential!Q614+StdO_Customers_Small_Commercial!Q614+StdO_Customers_Lighting!Q614</f>
        <v>0</v>
      </c>
      <c r="R614" s="11">
        <f>StdO_Customers_Residential!R614+StdO_Customers_Small_Commercial!R614+StdO_Customers_Lighting!R614</f>
        <v>0</v>
      </c>
      <c r="S614" s="11">
        <f>StdO_Customers_Residential!S614+StdO_Customers_Small_Commercial!S614+StdO_Customers_Lighting!S614</f>
        <v>0</v>
      </c>
      <c r="T614" s="11">
        <f>StdO_Customers_Residential!T614+StdO_Customers_Small_Commercial!T614+StdO_Customers_Lighting!T614</f>
        <v>0</v>
      </c>
      <c r="U614" s="11">
        <f>StdO_Customers_Residential!U614+StdO_Customers_Small_Commercial!U614+StdO_Customers_Lighting!U614</f>
        <v>0</v>
      </c>
      <c r="V614" s="11">
        <f>StdO_Customers_Residential!V614+StdO_Customers_Small_Commercial!V614+StdO_Customers_Lighting!V614</f>
        <v>0</v>
      </c>
      <c r="W614" s="11">
        <f>StdO_Customers_Residential!W614+StdO_Customers_Small_Commercial!W614+StdO_Customers_Lighting!W614</f>
        <v>0</v>
      </c>
      <c r="X614" s="11">
        <f>StdO_Customers_Residential!X614+StdO_Customers_Small_Commercial!X614+StdO_Customers_Lighting!X614</f>
        <v>0</v>
      </c>
      <c r="Y614" s="11">
        <f>StdO_Customers_Residential!Y614+StdO_Customers_Small_Commercial!Y614+StdO_Customers_Lighting!Y614</f>
        <v>0</v>
      </c>
      <c r="Z614" s="11">
        <f>StdO_Customers_Residential!Z614+StdO_Customers_Small_Commercial!Z614+StdO_Customers_Lighting!Z614</f>
        <v>0</v>
      </c>
      <c r="AA614" s="2">
        <f>IFERROR(INDEX('Holiday Schedule'!$D$3:$D$24,MATCH(Total_StdO_Customers!A614,'Holiday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>
      <c r="A615" s="4">
        <v>46264</v>
      </c>
      <c r="B615" s="11">
        <f>StdO_Customers_Residential!B615+StdO_Customers_Small_Commercial!B615+StdO_Customers_Lighting!B615</f>
        <v>0</v>
      </c>
      <c r="C615" s="11">
        <f>StdO_Customers_Residential!C615+StdO_Customers_Small_Commercial!C615+StdO_Customers_Lighting!C615</f>
        <v>0</v>
      </c>
      <c r="D615" s="11">
        <f>StdO_Customers_Residential!D615+StdO_Customers_Small_Commercial!D615+StdO_Customers_Lighting!D615</f>
        <v>0</v>
      </c>
      <c r="E615" s="11">
        <f>StdO_Customers_Residential!E615+StdO_Customers_Small_Commercial!E615+StdO_Customers_Lighting!E615</f>
        <v>0</v>
      </c>
      <c r="F615" s="11">
        <f>StdO_Customers_Residential!F615+StdO_Customers_Small_Commercial!F615+StdO_Customers_Lighting!F615</f>
        <v>0</v>
      </c>
      <c r="G615" s="11">
        <f>StdO_Customers_Residential!G615+StdO_Customers_Small_Commercial!G615+StdO_Customers_Lighting!G615</f>
        <v>0</v>
      </c>
      <c r="H615" s="11">
        <f>StdO_Customers_Residential!H615+StdO_Customers_Small_Commercial!H615+StdO_Customers_Lighting!H615</f>
        <v>0</v>
      </c>
      <c r="I615" s="11">
        <f>StdO_Customers_Residential!I615+StdO_Customers_Small_Commercial!I615+StdO_Customers_Lighting!I615</f>
        <v>0</v>
      </c>
      <c r="J615" s="11">
        <f>StdO_Customers_Residential!J615+StdO_Customers_Small_Commercial!J615+StdO_Customers_Lighting!J615</f>
        <v>0</v>
      </c>
      <c r="K615" s="11">
        <f>StdO_Customers_Residential!K615+StdO_Customers_Small_Commercial!K615+StdO_Customers_Lighting!K615</f>
        <v>0</v>
      </c>
      <c r="L615" s="11">
        <f>StdO_Customers_Residential!L615+StdO_Customers_Small_Commercial!L615+StdO_Customers_Lighting!L615</f>
        <v>0</v>
      </c>
      <c r="M615" s="11">
        <f>StdO_Customers_Residential!M615+StdO_Customers_Small_Commercial!M615+StdO_Customers_Lighting!M615</f>
        <v>0</v>
      </c>
      <c r="N615" s="11">
        <f>StdO_Customers_Residential!N615+StdO_Customers_Small_Commercial!N615+StdO_Customers_Lighting!N615</f>
        <v>0</v>
      </c>
      <c r="O615" s="11">
        <f>StdO_Customers_Residential!O615+StdO_Customers_Small_Commercial!O615+StdO_Customers_Lighting!O615</f>
        <v>0</v>
      </c>
      <c r="P615" s="11">
        <f>StdO_Customers_Residential!P615+StdO_Customers_Small_Commercial!P615+StdO_Customers_Lighting!P615</f>
        <v>0</v>
      </c>
      <c r="Q615" s="11">
        <f>StdO_Customers_Residential!Q615+StdO_Customers_Small_Commercial!Q615+StdO_Customers_Lighting!Q615</f>
        <v>0</v>
      </c>
      <c r="R615" s="11">
        <f>StdO_Customers_Residential!R615+StdO_Customers_Small_Commercial!R615+StdO_Customers_Lighting!R615</f>
        <v>0</v>
      </c>
      <c r="S615" s="11">
        <f>StdO_Customers_Residential!S615+StdO_Customers_Small_Commercial!S615+StdO_Customers_Lighting!S615</f>
        <v>0</v>
      </c>
      <c r="T615" s="11">
        <f>StdO_Customers_Residential!T615+StdO_Customers_Small_Commercial!T615+StdO_Customers_Lighting!T615</f>
        <v>0</v>
      </c>
      <c r="U615" s="11">
        <f>StdO_Customers_Residential!U615+StdO_Customers_Small_Commercial!U615+StdO_Customers_Lighting!U615</f>
        <v>0</v>
      </c>
      <c r="V615" s="11">
        <f>StdO_Customers_Residential!V615+StdO_Customers_Small_Commercial!V615+StdO_Customers_Lighting!V615</f>
        <v>0</v>
      </c>
      <c r="W615" s="11">
        <f>StdO_Customers_Residential!W615+StdO_Customers_Small_Commercial!W615+StdO_Customers_Lighting!W615</f>
        <v>0</v>
      </c>
      <c r="X615" s="11">
        <f>StdO_Customers_Residential!X615+StdO_Customers_Small_Commercial!X615+StdO_Customers_Lighting!X615</f>
        <v>0</v>
      </c>
      <c r="Y615" s="11">
        <f>StdO_Customers_Residential!Y615+StdO_Customers_Small_Commercial!Y615+StdO_Customers_Lighting!Y615</f>
        <v>0</v>
      </c>
      <c r="Z615" s="11">
        <f>StdO_Customers_Residential!Z615+StdO_Customers_Small_Commercial!Z615+StdO_Customers_Lighting!Z615</f>
        <v>0</v>
      </c>
      <c r="AA615" s="2">
        <f>IFERROR(INDEX('Holiday Schedule'!$D$3:$D$24,MATCH(Total_StdO_Customers!A615,'Holiday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>
      <c r="A616" s="4">
        <v>46265</v>
      </c>
      <c r="B616" s="11">
        <f>StdO_Customers_Residential!B616+StdO_Customers_Small_Commercial!B616+StdO_Customers_Lighting!B616</f>
        <v>0</v>
      </c>
      <c r="C616" s="11">
        <f>StdO_Customers_Residential!C616+StdO_Customers_Small_Commercial!C616+StdO_Customers_Lighting!C616</f>
        <v>0</v>
      </c>
      <c r="D616" s="11">
        <f>StdO_Customers_Residential!D616+StdO_Customers_Small_Commercial!D616+StdO_Customers_Lighting!D616</f>
        <v>0</v>
      </c>
      <c r="E616" s="11">
        <f>StdO_Customers_Residential!E616+StdO_Customers_Small_Commercial!E616+StdO_Customers_Lighting!E616</f>
        <v>0</v>
      </c>
      <c r="F616" s="11">
        <f>StdO_Customers_Residential!F616+StdO_Customers_Small_Commercial!F616+StdO_Customers_Lighting!F616</f>
        <v>0</v>
      </c>
      <c r="G616" s="11">
        <f>StdO_Customers_Residential!G616+StdO_Customers_Small_Commercial!G616+StdO_Customers_Lighting!G616</f>
        <v>0</v>
      </c>
      <c r="H616" s="11">
        <f>StdO_Customers_Residential!H616+StdO_Customers_Small_Commercial!H616+StdO_Customers_Lighting!H616</f>
        <v>0</v>
      </c>
      <c r="I616" s="11">
        <f>StdO_Customers_Residential!I616+StdO_Customers_Small_Commercial!I616+StdO_Customers_Lighting!I616</f>
        <v>0</v>
      </c>
      <c r="J616" s="11">
        <f>StdO_Customers_Residential!J616+StdO_Customers_Small_Commercial!J616+StdO_Customers_Lighting!J616</f>
        <v>0</v>
      </c>
      <c r="K616" s="11">
        <f>StdO_Customers_Residential!K616+StdO_Customers_Small_Commercial!K616+StdO_Customers_Lighting!K616</f>
        <v>0</v>
      </c>
      <c r="L616" s="11">
        <f>StdO_Customers_Residential!L616+StdO_Customers_Small_Commercial!L616+StdO_Customers_Lighting!L616</f>
        <v>0</v>
      </c>
      <c r="M616" s="11">
        <f>StdO_Customers_Residential!M616+StdO_Customers_Small_Commercial!M616+StdO_Customers_Lighting!M616</f>
        <v>0</v>
      </c>
      <c r="N616" s="11">
        <f>StdO_Customers_Residential!N616+StdO_Customers_Small_Commercial!N616+StdO_Customers_Lighting!N616</f>
        <v>0</v>
      </c>
      <c r="O616" s="11">
        <f>StdO_Customers_Residential!O616+StdO_Customers_Small_Commercial!O616+StdO_Customers_Lighting!O616</f>
        <v>0</v>
      </c>
      <c r="P616" s="11">
        <f>StdO_Customers_Residential!P616+StdO_Customers_Small_Commercial!P616+StdO_Customers_Lighting!P616</f>
        <v>0</v>
      </c>
      <c r="Q616" s="11">
        <f>StdO_Customers_Residential!Q616+StdO_Customers_Small_Commercial!Q616+StdO_Customers_Lighting!Q616</f>
        <v>0</v>
      </c>
      <c r="R616" s="11">
        <f>StdO_Customers_Residential!R616+StdO_Customers_Small_Commercial!R616+StdO_Customers_Lighting!R616</f>
        <v>0</v>
      </c>
      <c r="S616" s="11">
        <f>StdO_Customers_Residential!S616+StdO_Customers_Small_Commercial!S616+StdO_Customers_Lighting!S616</f>
        <v>0</v>
      </c>
      <c r="T616" s="11">
        <f>StdO_Customers_Residential!T616+StdO_Customers_Small_Commercial!T616+StdO_Customers_Lighting!T616</f>
        <v>0</v>
      </c>
      <c r="U616" s="11">
        <f>StdO_Customers_Residential!U616+StdO_Customers_Small_Commercial!U616+StdO_Customers_Lighting!U616</f>
        <v>0</v>
      </c>
      <c r="V616" s="11">
        <f>StdO_Customers_Residential!V616+StdO_Customers_Small_Commercial!V616+StdO_Customers_Lighting!V616</f>
        <v>0</v>
      </c>
      <c r="W616" s="11">
        <f>StdO_Customers_Residential!W616+StdO_Customers_Small_Commercial!W616+StdO_Customers_Lighting!W616</f>
        <v>0</v>
      </c>
      <c r="X616" s="11">
        <f>StdO_Customers_Residential!X616+StdO_Customers_Small_Commercial!X616+StdO_Customers_Lighting!X616</f>
        <v>0</v>
      </c>
      <c r="Y616" s="11">
        <f>StdO_Customers_Residential!Y616+StdO_Customers_Small_Commercial!Y616+StdO_Customers_Lighting!Y616</f>
        <v>0</v>
      </c>
      <c r="Z616" s="11">
        <f>StdO_Customers_Residential!Z616+StdO_Customers_Small_Commercial!Z616+StdO_Customers_Lighting!Z616</f>
        <v>0</v>
      </c>
      <c r="AA616" s="2">
        <f>IFERROR(INDEX('Holiday Schedule'!$D$3:$D$24,MATCH(Total_StdO_Customers!A616,'Holiday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>
      <c r="A617" s="4">
        <v>46266</v>
      </c>
      <c r="B617" s="11">
        <f>StdO_Customers_Residential!B617+StdO_Customers_Small_Commercial!B617+StdO_Customers_Lighting!B617</f>
        <v>0</v>
      </c>
      <c r="C617" s="11">
        <f>StdO_Customers_Residential!C617+StdO_Customers_Small_Commercial!C617+StdO_Customers_Lighting!C617</f>
        <v>0</v>
      </c>
      <c r="D617" s="11">
        <f>StdO_Customers_Residential!D617+StdO_Customers_Small_Commercial!D617+StdO_Customers_Lighting!D617</f>
        <v>0</v>
      </c>
      <c r="E617" s="11">
        <f>StdO_Customers_Residential!E617+StdO_Customers_Small_Commercial!E617+StdO_Customers_Lighting!E617</f>
        <v>0</v>
      </c>
      <c r="F617" s="11">
        <f>StdO_Customers_Residential!F617+StdO_Customers_Small_Commercial!F617+StdO_Customers_Lighting!F617</f>
        <v>0</v>
      </c>
      <c r="G617" s="11">
        <f>StdO_Customers_Residential!G617+StdO_Customers_Small_Commercial!G617+StdO_Customers_Lighting!G617</f>
        <v>0</v>
      </c>
      <c r="H617" s="11">
        <f>StdO_Customers_Residential!H617+StdO_Customers_Small_Commercial!H617+StdO_Customers_Lighting!H617</f>
        <v>0</v>
      </c>
      <c r="I617" s="11">
        <f>StdO_Customers_Residential!I617+StdO_Customers_Small_Commercial!I617+StdO_Customers_Lighting!I617</f>
        <v>0</v>
      </c>
      <c r="J617" s="11">
        <f>StdO_Customers_Residential!J617+StdO_Customers_Small_Commercial!J617+StdO_Customers_Lighting!J617</f>
        <v>0</v>
      </c>
      <c r="K617" s="11">
        <f>StdO_Customers_Residential!K617+StdO_Customers_Small_Commercial!K617+StdO_Customers_Lighting!K617</f>
        <v>0</v>
      </c>
      <c r="L617" s="11">
        <f>StdO_Customers_Residential!L617+StdO_Customers_Small_Commercial!L617+StdO_Customers_Lighting!L617</f>
        <v>0</v>
      </c>
      <c r="M617" s="11">
        <f>StdO_Customers_Residential!M617+StdO_Customers_Small_Commercial!M617+StdO_Customers_Lighting!M617</f>
        <v>0</v>
      </c>
      <c r="N617" s="11">
        <f>StdO_Customers_Residential!N617+StdO_Customers_Small_Commercial!N617+StdO_Customers_Lighting!N617</f>
        <v>0</v>
      </c>
      <c r="O617" s="11">
        <f>StdO_Customers_Residential!O617+StdO_Customers_Small_Commercial!O617+StdO_Customers_Lighting!O617</f>
        <v>0</v>
      </c>
      <c r="P617" s="11">
        <f>StdO_Customers_Residential!P617+StdO_Customers_Small_Commercial!P617+StdO_Customers_Lighting!P617</f>
        <v>0</v>
      </c>
      <c r="Q617" s="11">
        <f>StdO_Customers_Residential!Q617+StdO_Customers_Small_Commercial!Q617+StdO_Customers_Lighting!Q617</f>
        <v>0</v>
      </c>
      <c r="R617" s="11">
        <f>StdO_Customers_Residential!R617+StdO_Customers_Small_Commercial!R617+StdO_Customers_Lighting!R617</f>
        <v>0</v>
      </c>
      <c r="S617" s="11">
        <f>StdO_Customers_Residential!S617+StdO_Customers_Small_Commercial!S617+StdO_Customers_Lighting!S617</f>
        <v>0</v>
      </c>
      <c r="T617" s="11">
        <f>StdO_Customers_Residential!T617+StdO_Customers_Small_Commercial!T617+StdO_Customers_Lighting!T617</f>
        <v>0</v>
      </c>
      <c r="U617" s="11">
        <f>StdO_Customers_Residential!U617+StdO_Customers_Small_Commercial!U617+StdO_Customers_Lighting!U617</f>
        <v>0</v>
      </c>
      <c r="V617" s="11">
        <f>StdO_Customers_Residential!V617+StdO_Customers_Small_Commercial!V617+StdO_Customers_Lighting!V617</f>
        <v>0</v>
      </c>
      <c r="W617" s="11">
        <f>StdO_Customers_Residential!W617+StdO_Customers_Small_Commercial!W617+StdO_Customers_Lighting!W617</f>
        <v>0</v>
      </c>
      <c r="X617" s="11">
        <f>StdO_Customers_Residential!X617+StdO_Customers_Small_Commercial!X617+StdO_Customers_Lighting!X617</f>
        <v>0</v>
      </c>
      <c r="Y617" s="11">
        <f>StdO_Customers_Residential!Y617+StdO_Customers_Small_Commercial!Y617+StdO_Customers_Lighting!Y617</f>
        <v>0</v>
      </c>
      <c r="Z617" s="11">
        <f>StdO_Customers_Residential!Z617+StdO_Customers_Small_Commercial!Z617+StdO_Customers_Lighting!Z617</f>
        <v>0</v>
      </c>
      <c r="AA617" s="2">
        <f>IFERROR(INDEX('Holiday Schedule'!$D$3:$D$24,MATCH(Total_StdO_Customers!A617,'Holiday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>
      <c r="A618" s="4">
        <v>46267</v>
      </c>
      <c r="B618" s="11">
        <f>StdO_Customers_Residential!B618+StdO_Customers_Small_Commercial!B618+StdO_Customers_Lighting!B618</f>
        <v>0</v>
      </c>
      <c r="C618" s="11">
        <f>StdO_Customers_Residential!C618+StdO_Customers_Small_Commercial!C618+StdO_Customers_Lighting!C618</f>
        <v>0</v>
      </c>
      <c r="D618" s="11">
        <f>StdO_Customers_Residential!D618+StdO_Customers_Small_Commercial!D618+StdO_Customers_Lighting!D618</f>
        <v>0</v>
      </c>
      <c r="E618" s="11">
        <f>StdO_Customers_Residential!E618+StdO_Customers_Small_Commercial!E618+StdO_Customers_Lighting!E618</f>
        <v>0</v>
      </c>
      <c r="F618" s="11">
        <f>StdO_Customers_Residential!F618+StdO_Customers_Small_Commercial!F618+StdO_Customers_Lighting!F618</f>
        <v>0</v>
      </c>
      <c r="G618" s="11">
        <f>StdO_Customers_Residential!G618+StdO_Customers_Small_Commercial!G618+StdO_Customers_Lighting!G618</f>
        <v>0</v>
      </c>
      <c r="H618" s="11">
        <f>StdO_Customers_Residential!H618+StdO_Customers_Small_Commercial!H618+StdO_Customers_Lighting!H618</f>
        <v>0</v>
      </c>
      <c r="I618" s="11">
        <f>StdO_Customers_Residential!I618+StdO_Customers_Small_Commercial!I618+StdO_Customers_Lighting!I618</f>
        <v>0</v>
      </c>
      <c r="J618" s="11">
        <f>StdO_Customers_Residential!J618+StdO_Customers_Small_Commercial!J618+StdO_Customers_Lighting!J618</f>
        <v>0</v>
      </c>
      <c r="K618" s="11">
        <f>StdO_Customers_Residential!K618+StdO_Customers_Small_Commercial!K618+StdO_Customers_Lighting!K618</f>
        <v>0</v>
      </c>
      <c r="L618" s="11">
        <f>StdO_Customers_Residential!L618+StdO_Customers_Small_Commercial!L618+StdO_Customers_Lighting!L618</f>
        <v>0</v>
      </c>
      <c r="M618" s="11">
        <f>StdO_Customers_Residential!M618+StdO_Customers_Small_Commercial!M618+StdO_Customers_Lighting!M618</f>
        <v>0</v>
      </c>
      <c r="N618" s="11">
        <f>StdO_Customers_Residential!N618+StdO_Customers_Small_Commercial!N618+StdO_Customers_Lighting!N618</f>
        <v>0</v>
      </c>
      <c r="O618" s="11">
        <f>StdO_Customers_Residential!O618+StdO_Customers_Small_Commercial!O618+StdO_Customers_Lighting!O618</f>
        <v>0</v>
      </c>
      <c r="P618" s="11">
        <f>StdO_Customers_Residential!P618+StdO_Customers_Small_Commercial!P618+StdO_Customers_Lighting!P618</f>
        <v>0</v>
      </c>
      <c r="Q618" s="11">
        <f>StdO_Customers_Residential!Q618+StdO_Customers_Small_Commercial!Q618+StdO_Customers_Lighting!Q618</f>
        <v>0</v>
      </c>
      <c r="R618" s="11">
        <f>StdO_Customers_Residential!R618+StdO_Customers_Small_Commercial!R618+StdO_Customers_Lighting!R618</f>
        <v>0</v>
      </c>
      <c r="S618" s="11">
        <f>StdO_Customers_Residential!S618+StdO_Customers_Small_Commercial!S618+StdO_Customers_Lighting!S618</f>
        <v>0</v>
      </c>
      <c r="T618" s="11">
        <f>StdO_Customers_Residential!T618+StdO_Customers_Small_Commercial!T618+StdO_Customers_Lighting!T618</f>
        <v>0</v>
      </c>
      <c r="U618" s="11">
        <f>StdO_Customers_Residential!U618+StdO_Customers_Small_Commercial!U618+StdO_Customers_Lighting!U618</f>
        <v>0</v>
      </c>
      <c r="V618" s="11">
        <f>StdO_Customers_Residential!V618+StdO_Customers_Small_Commercial!V618+StdO_Customers_Lighting!V618</f>
        <v>0</v>
      </c>
      <c r="W618" s="11">
        <f>StdO_Customers_Residential!W618+StdO_Customers_Small_Commercial!W618+StdO_Customers_Lighting!W618</f>
        <v>0</v>
      </c>
      <c r="X618" s="11">
        <f>StdO_Customers_Residential!X618+StdO_Customers_Small_Commercial!X618+StdO_Customers_Lighting!X618</f>
        <v>0</v>
      </c>
      <c r="Y618" s="11">
        <f>StdO_Customers_Residential!Y618+StdO_Customers_Small_Commercial!Y618+StdO_Customers_Lighting!Y618</f>
        <v>0</v>
      </c>
      <c r="Z618" s="11">
        <f>StdO_Customers_Residential!Z618+StdO_Customers_Small_Commercial!Z618+StdO_Customers_Lighting!Z618</f>
        <v>0</v>
      </c>
      <c r="AA618" s="2">
        <f>IFERROR(INDEX('Holiday Schedule'!$D$3:$D$24,MATCH(Total_StdO_Customers!A618,'Holiday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>
      <c r="A619" s="4">
        <v>46268</v>
      </c>
      <c r="B619" s="11">
        <f>StdO_Customers_Residential!B619+StdO_Customers_Small_Commercial!B619+StdO_Customers_Lighting!B619</f>
        <v>0</v>
      </c>
      <c r="C619" s="11">
        <f>StdO_Customers_Residential!C619+StdO_Customers_Small_Commercial!C619+StdO_Customers_Lighting!C619</f>
        <v>0</v>
      </c>
      <c r="D619" s="11">
        <f>StdO_Customers_Residential!D619+StdO_Customers_Small_Commercial!D619+StdO_Customers_Lighting!D619</f>
        <v>0</v>
      </c>
      <c r="E619" s="11">
        <f>StdO_Customers_Residential!E619+StdO_Customers_Small_Commercial!E619+StdO_Customers_Lighting!E619</f>
        <v>0</v>
      </c>
      <c r="F619" s="11">
        <f>StdO_Customers_Residential!F619+StdO_Customers_Small_Commercial!F619+StdO_Customers_Lighting!F619</f>
        <v>0</v>
      </c>
      <c r="G619" s="11">
        <f>StdO_Customers_Residential!G619+StdO_Customers_Small_Commercial!G619+StdO_Customers_Lighting!G619</f>
        <v>0</v>
      </c>
      <c r="H619" s="11">
        <f>StdO_Customers_Residential!H619+StdO_Customers_Small_Commercial!H619+StdO_Customers_Lighting!H619</f>
        <v>0</v>
      </c>
      <c r="I619" s="11">
        <f>StdO_Customers_Residential!I619+StdO_Customers_Small_Commercial!I619+StdO_Customers_Lighting!I619</f>
        <v>0</v>
      </c>
      <c r="J619" s="11">
        <f>StdO_Customers_Residential!J619+StdO_Customers_Small_Commercial!J619+StdO_Customers_Lighting!J619</f>
        <v>0</v>
      </c>
      <c r="K619" s="11">
        <f>StdO_Customers_Residential!K619+StdO_Customers_Small_Commercial!K619+StdO_Customers_Lighting!K619</f>
        <v>0</v>
      </c>
      <c r="L619" s="11">
        <f>StdO_Customers_Residential!L619+StdO_Customers_Small_Commercial!L619+StdO_Customers_Lighting!L619</f>
        <v>0</v>
      </c>
      <c r="M619" s="11">
        <f>StdO_Customers_Residential!M619+StdO_Customers_Small_Commercial!M619+StdO_Customers_Lighting!M619</f>
        <v>0</v>
      </c>
      <c r="N619" s="11">
        <f>StdO_Customers_Residential!N619+StdO_Customers_Small_Commercial!N619+StdO_Customers_Lighting!N619</f>
        <v>0</v>
      </c>
      <c r="O619" s="11">
        <f>StdO_Customers_Residential!O619+StdO_Customers_Small_Commercial!O619+StdO_Customers_Lighting!O619</f>
        <v>0</v>
      </c>
      <c r="P619" s="11">
        <f>StdO_Customers_Residential!P619+StdO_Customers_Small_Commercial!P619+StdO_Customers_Lighting!P619</f>
        <v>0</v>
      </c>
      <c r="Q619" s="11">
        <f>StdO_Customers_Residential!Q619+StdO_Customers_Small_Commercial!Q619+StdO_Customers_Lighting!Q619</f>
        <v>0</v>
      </c>
      <c r="R619" s="11">
        <f>StdO_Customers_Residential!R619+StdO_Customers_Small_Commercial!R619+StdO_Customers_Lighting!R619</f>
        <v>0</v>
      </c>
      <c r="S619" s="11">
        <f>StdO_Customers_Residential!S619+StdO_Customers_Small_Commercial!S619+StdO_Customers_Lighting!S619</f>
        <v>0</v>
      </c>
      <c r="T619" s="11">
        <f>StdO_Customers_Residential!T619+StdO_Customers_Small_Commercial!T619+StdO_Customers_Lighting!T619</f>
        <v>0</v>
      </c>
      <c r="U619" s="11">
        <f>StdO_Customers_Residential!U619+StdO_Customers_Small_Commercial!U619+StdO_Customers_Lighting!U619</f>
        <v>0</v>
      </c>
      <c r="V619" s="11">
        <f>StdO_Customers_Residential!V619+StdO_Customers_Small_Commercial!V619+StdO_Customers_Lighting!V619</f>
        <v>0</v>
      </c>
      <c r="W619" s="11">
        <f>StdO_Customers_Residential!W619+StdO_Customers_Small_Commercial!W619+StdO_Customers_Lighting!W619</f>
        <v>0</v>
      </c>
      <c r="X619" s="11">
        <f>StdO_Customers_Residential!X619+StdO_Customers_Small_Commercial!X619+StdO_Customers_Lighting!X619</f>
        <v>0</v>
      </c>
      <c r="Y619" s="11">
        <f>StdO_Customers_Residential!Y619+StdO_Customers_Small_Commercial!Y619+StdO_Customers_Lighting!Y619</f>
        <v>0</v>
      </c>
      <c r="Z619" s="11">
        <f>StdO_Customers_Residential!Z619+StdO_Customers_Small_Commercial!Z619+StdO_Customers_Lighting!Z619</f>
        <v>0</v>
      </c>
      <c r="AA619" s="2">
        <f>IFERROR(INDEX('Holiday Schedule'!$D$3:$D$24,MATCH(Total_StdO_Customers!A619,'Holiday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>
      <c r="A620" s="4">
        <v>46269</v>
      </c>
      <c r="B620" s="11">
        <f>StdO_Customers_Residential!B620+StdO_Customers_Small_Commercial!B620+StdO_Customers_Lighting!B620</f>
        <v>0</v>
      </c>
      <c r="C620" s="11">
        <f>StdO_Customers_Residential!C620+StdO_Customers_Small_Commercial!C620+StdO_Customers_Lighting!C620</f>
        <v>0</v>
      </c>
      <c r="D620" s="11">
        <f>StdO_Customers_Residential!D620+StdO_Customers_Small_Commercial!D620+StdO_Customers_Lighting!D620</f>
        <v>0</v>
      </c>
      <c r="E620" s="11">
        <f>StdO_Customers_Residential!E620+StdO_Customers_Small_Commercial!E620+StdO_Customers_Lighting!E620</f>
        <v>0</v>
      </c>
      <c r="F620" s="11">
        <f>StdO_Customers_Residential!F620+StdO_Customers_Small_Commercial!F620+StdO_Customers_Lighting!F620</f>
        <v>0</v>
      </c>
      <c r="G620" s="11">
        <f>StdO_Customers_Residential!G620+StdO_Customers_Small_Commercial!G620+StdO_Customers_Lighting!G620</f>
        <v>0</v>
      </c>
      <c r="H620" s="11">
        <f>StdO_Customers_Residential!H620+StdO_Customers_Small_Commercial!H620+StdO_Customers_Lighting!H620</f>
        <v>0</v>
      </c>
      <c r="I620" s="11">
        <f>StdO_Customers_Residential!I620+StdO_Customers_Small_Commercial!I620+StdO_Customers_Lighting!I620</f>
        <v>0</v>
      </c>
      <c r="J620" s="11">
        <f>StdO_Customers_Residential!J620+StdO_Customers_Small_Commercial!J620+StdO_Customers_Lighting!J620</f>
        <v>0</v>
      </c>
      <c r="K620" s="11">
        <f>StdO_Customers_Residential!K620+StdO_Customers_Small_Commercial!K620+StdO_Customers_Lighting!K620</f>
        <v>0</v>
      </c>
      <c r="L620" s="11">
        <f>StdO_Customers_Residential!L620+StdO_Customers_Small_Commercial!L620+StdO_Customers_Lighting!L620</f>
        <v>0</v>
      </c>
      <c r="M620" s="11">
        <f>StdO_Customers_Residential!M620+StdO_Customers_Small_Commercial!M620+StdO_Customers_Lighting!M620</f>
        <v>0</v>
      </c>
      <c r="N620" s="11">
        <f>StdO_Customers_Residential!N620+StdO_Customers_Small_Commercial!N620+StdO_Customers_Lighting!N620</f>
        <v>0</v>
      </c>
      <c r="O620" s="11">
        <f>StdO_Customers_Residential!O620+StdO_Customers_Small_Commercial!O620+StdO_Customers_Lighting!O620</f>
        <v>0</v>
      </c>
      <c r="P620" s="11">
        <f>StdO_Customers_Residential!P620+StdO_Customers_Small_Commercial!P620+StdO_Customers_Lighting!P620</f>
        <v>0</v>
      </c>
      <c r="Q620" s="11">
        <f>StdO_Customers_Residential!Q620+StdO_Customers_Small_Commercial!Q620+StdO_Customers_Lighting!Q620</f>
        <v>0</v>
      </c>
      <c r="R620" s="11">
        <f>StdO_Customers_Residential!R620+StdO_Customers_Small_Commercial!R620+StdO_Customers_Lighting!R620</f>
        <v>0</v>
      </c>
      <c r="S620" s="11">
        <f>StdO_Customers_Residential!S620+StdO_Customers_Small_Commercial!S620+StdO_Customers_Lighting!S620</f>
        <v>0</v>
      </c>
      <c r="T620" s="11">
        <f>StdO_Customers_Residential!T620+StdO_Customers_Small_Commercial!T620+StdO_Customers_Lighting!T620</f>
        <v>0</v>
      </c>
      <c r="U620" s="11">
        <f>StdO_Customers_Residential!U620+StdO_Customers_Small_Commercial!U620+StdO_Customers_Lighting!U620</f>
        <v>0</v>
      </c>
      <c r="V620" s="11">
        <f>StdO_Customers_Residential!V620+StdO_Customers_Small_Commercial!V620+StdO_Customers_Lighting!V620</f>
        <v>0</v>
      </c>
      <c r="W620" s="11">
        <f>StdO_Customers_Residential!W620+StdO_Customers_Small_Commercial!W620+StdO_Customers_Lighting!W620</f>
        <v>0</v>
      </c>
      <c r="X620" s="11">
        <f>StdO_Customers_Residential!X620+StdO_Customers_Small_Commercial!X620+StdO_Customers_Lighting!X620</f>
        <v>0</v>
      </c>
      <c r="Y620" s="11">
        <f>StdO_Customers_Residential!Y620+StdO_Customers_Small_Commercial!Y620+StdO_Customers_Lighting!Y620</f>
        <v>0</v>
      </c>
      <c r="Z620" s="11">
        <f>StdO_Customers_Residential!Z620+StdO_Customers_Small_Commercial!Z620+StdO_Customers_Lighting!Z620</f>
        <v>0</v>
      </c>
      <c r="AA620" s="2">
        <f>IFERROR(INDEX('Holiday Schedule'!$D$3:$D$24,MATCH(Total_StdO_Customers!A620,'Holiday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>
      <c r="A621" s="4">
        <v>46270</v>
      </c>
      <c r="B621" s="11">
        <f>StdO_Customers_Residential!B621+StdO_Customers_Small_Commercial!B621+StdO_Customers_Lighting!B621</f>
        <v>0</v>
      </c>
      <c r="C621" s="11">
        <f>StdO_Customers_Residential!C621+StdO_Customers_Small_Commercial!C621+StdO_Customers_Lighting!C621</f>
        <v>0</v>
      </c>
      <c r="D621" s="11">
        <f>StdO_Customers_Residential!D621+StdO_Customers_Small_Commercial!D621+StdO_Customers_Lighting!D621</f>
        <v>0</v>
      </c>
      <c r="E621" s="11">
        <f>StdO_Customers_Residential!E621+StdO_Customers_Small_Commercial!E621+StdO_Customers_Lighting!E621</f>
        <v>0</v>
      </c>
      <c r="F621" s="11">
        <f>StdO_Customers_Residential!F621+StdO_Customers_Small_Commercial!F621+StdO_Customers_Lighting!F621</f>
        <v>0</v>
      </c>
      <c r="G621" s="11">
        <f>StdO_Customers_Residential!G621+StdO_Customers_Small_Commercial!G621+StdO_Customers_Lighting!G621</f>
        <v>0</v>
      </c>
      <c r="H621" s="11">
        <f>StdO_Customers_Residential!H621+StdO_Customers_Small_Commercial!H621+StdO_Customers_Lighting!H621</f>
        <v>0</v>
      </c>
      <c r="I621" s="11">
        <f>StdO_Customers_Residential!I621+StdO_Customers_Small_Commercial!I621+StdO_Customers_Lighting!I621</f>
        <v>0</v>
      </c>
      <c r="J621" s="11">
        <f>StdO_Customers_Residential!J621+StdO_Customers_Small_Commercial!J621+StdO_Customers_Lighting!J621</f>
        <v>0</v>
      </c>
      <c r="K621" s="11">
        <f>StdO_Customers_Residential!K621+StdO_Customers_Small_Commercial!K621+StdO_Customers_Lighting!K621</f>
        <v>0</v>
      </c>
      <c r="L621" s="11">
        <f>StdO_Customers_Residential!L621+StdO_Customers_Small_Commercial!L621+StdO_Customers_Lighting!L621</f>
        <v>0</v>
      </c>
      <c r="M621" s="11">
        <f>StdO_Customers_Residential!M621+StdO_Customers_Small_Commercial!M621+StdO_Customers_Lighting!M621</f>
        <v>0</v>
      </c>
      <c r="N621" s="11">
        <f>StdO_Customers_Residential!N621+StdO_Customers_Small_Commercial!N621+StdO_Customers_Lighting!N621</f>
        <v>0</v>
      </c>
      <c r="O621" s="11">
        <f>StdO_Customers_Residential!O621+StdO_Customers_Small_Commercial!O621+StdO_Customers_Lighting!O621</f>
        <v>0</v>
      </c>
      <c r="P621" s="11">
        <f>StdO_Customers_Residential!P621+StdO_Customers_Small_Commercial!P621+StdO_Customers_Lighting!P621</f>
        <v>0</v>
      </c>
      <c r="Q621" s="11">
        <f>StdO_Customers_Residential!Q621+StdO_Customers_Small_Commercial!Q621+StdO_Customers_Lighting!Q621</f>
        <v>0</v>
      </c>
      <c r="R621" s="11">
        <f>StdO_Customers_Residential!R621+StdO_Customers_Small_Commercial!R621+StdO_Customers_Lighting!R621</f>
        <v>0</v>
      </c>
      <c r="S621" s="11">
        <f>StdO_Customers_Residential!S621+StdO_Customers_Small_Commercial!S621+StdO_Customers_Lighting!S621</f>
        <v>0</v>
      </c>
      <c r="T621" s="11">
        <f>StdO_Customers_Residential!T621+StdO_Customers_Small_Commercial!T621+StdO_Customers_Lighting!T621</f>
        <v>0</v>
      </c>
      <c r="U621" s="11">
        <f>StdO_Customers_Residential!U621+StdO_Customers_Small_Commercial!U621+StdO_Customers_Lighting!U621</f>
        <v>0</v>
      </c>
      <c r="V621" s="11">
        <f>StdO_Customers_Residential!V621+StdO_Customers_Small_Commercial!V621+StdO_Customers_Lighting!V621</f>
        <v>0</v>
      </c>
      <c r="W621" s="11">
        <f>StdO_Customers_Residential!W621+StdO_Customers_Small_Commercial!W621+StdO_Customers_Lighting!W621</f>
        <v>0</v>
      </c>
      <c r="X621" s="11">
        <f>StdO_Customers_Residential!X621+StdO_Customers_Small_Commercial!X621+StdO_Customers_Lighting!X621</f>
        <v>0</v>
      </c>
      <c r="Y621" s="11">
        <f>StdO_Customers_Residential!Y621+StdO_Customers_Small_Commercial!Y621+StdO_Customers_Lighting!Y621</f>
        <v>0</v>
      </c>
      <c r="Z621" s="11">
        <f>StdO_Customers_Residential!Z621+StdO_Customers_Small_Commercial!Z621+StdO_Customers_Lighting!Z621</f>
        <v>0</v>
      </c>
      <c r="AA621" s="2">
        <f>IFERROR(INDEX('Holiday Schedule'!$D$3:$D$24,MATCH(Total_StdO_Customers!A621,'Holiday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>
      <c r="A622" s="4">
        <v>46271</v>
      </c>
      <c r="B622" s="11">
        <f>StdO_Customers_Residential!B622+StdO_Customers_Small_Commercial!B622+StdO_Customers_Lighting!B622</f>
        <v>0</v>
      </c>
      <c r="C622" s="11">
        <f>StdO_Customers_Residential!C622+StdO_Customers_Small_Commercial!C622+StdO_Customers_Lighting!C622</f>
        <v>0</v>
      </c>
      <c r="D622" s="11">
        <f>StdO_Customers_Residential!D622+StdO_Customers_Small_Commercial!D622+StdO_Customers_Lighting!D622</f>
        <v>0</v>
      </c>
      <c r="E622" s="11">
        <f>StdO_Customers_Residential!E622+StdO_Customers_Small_Commercial!E622+StdO_Customers_Lighting!E622</f>
        <v>0</v>
      </c>
      <c r="F622" s="11">
        <f>StdO_Customers_Residential!F622+StdO_Customers_Small_Commercial!F622+StdO_Customers_Lighting!F622</f>
        <v>0</v>
      </c>
      <c r="G622" s="11">
        <f>StdO_Customers_Residential!G622+StdO_Customers_Small_Commercial!G622+StdO_Customers_Lighting!G622</f>
        <v>0</v>
      </c>
      <c r="H622" s="11">
        <f>StdO_Customers_Residential!H622+StdO_Customers_Small_Commercial!H622+StdO_Customers_Lighting!H622</f>
        <v>0</v>
      </c>
      <c r="I622" s="11">
        <f>StdO_Customers_Residential!I622+StdO_Customers_Small_Commercial!I622+StdO_Customers_Lighting!I622</f>
        <v>0</v>
      </c>
      <c r="J622" s="11">
        <f>StdO_Customers_Residential!J622+StdO_Customers_Small_Commercial!J622+StdO_Customers_Lighting!J622</f>
        <v>0</v>
      </c>
      <c r="K622" s="11">
        <f>StdO_Customers_Residential!K622+StdO_Customers_Small_Commercial!K622+StdO_Customers_Lighting!K622</f>
        <v>0</v>
      </c>
      <c r="L622" s="11">
        <f>StdO_Customers_Residential!L622+StdO_Customers_Small_Commercial!L622+StdO_Customers_Lighting!L622</f>
        <v>0</v>
      </c>
      <c r="M622" s="11">
        <f>StdO_Customers_Residential!M622+StdO_Customers_Small_Commercial!M622+StdO_Customers_Lighting!M622</f>
        <v>0</v>
      </c>
      <c r="N622" s="11">
        <f>StdO_Customers_Residential!N622+StdO_Customers_Small_Commercial!N622+StdO_Customers_Lighting!N622</f>
        <v>0</v>
      </c>
      <c r="O622" s="11">
        <f>StdO_Customers_Residential!O622+StdO_Customers_Small_Commercial!O622+StdO_Customers_Lighting!O622</f>
        <v>0</v>
      </c>
      <c r="P622" s="11">
        <f>StdO_Customers_Residential!P622+StdO_Customers_Small_Commercial!P622+StdO_Customers_Lighting!P622</f>
        <v>0</v>
      </c>
      <c r="Q622" s="11">
        <f>StdO_Customers_Residential!Q622+StdO_Customers_Small_Commercial!Q622+StdO_Customers_Lighting!Q622</f>
        <v>0</v>
      </c>
      <c r="R622" s="11">
        <f>StdO_Customers_Residential!R622+StdO_Customers_Small_Commercial!R622+StdO_Customers_Lighting!R622</f>
        <v>0</v>
      </c>
      <c r="S622" s="11">
        <f>StdO_Customers_Residential!S622+StdO_Customers_Small_Commercial!S622+StdO_Customers_Lighting!S622</f>
        <v>0</v>
      </c>
      <c r="T622" s="11">
        <f>StdO_Customers_Residential!T622+StdO_Customers_Small_Commercial!T622+StdO_Customers_Lighting!T622</f>
        <v>0</v>
      </c>
      <c r="U622" s="11">
        <f>StdO_Customers_Residential!U622+StdO_Customers_Small_Commercial!U622+StdO_Customers_Lighting!U622</f>
        <v>0</v>
      </c>
      <c r="V622" s="11">
        <f>StdO_Customers_Residential!V622+StdO_Customers_Small_Commercial!V622+StdO_Customers_Lighting!V622</f>
        <v>0</v>
      </c>
      <c r="W622" s="11">
        <f>StdO_Customers_Residential!W622+StdO_Customers_Small_Commercial!W622+StdO_Customers_Lighting!W622</f>
        <v>0</v>
      </c>
      <c r="X622" s="11">
        <f>StdO_Customers_Residential!X622+StdO_Customers_Small_Commercial!X622+StdO_Customers_Lighting!X622</f>
        <v>0</v>
      </c>
      <c r="Y622" s="11">
        <f>StdO_Customers_Residential!Y622+StdO_Customers_Small_Commercial!Y622+StdO_Customers_Lighting!Y622</f>
        <v>0</v>
      </c>
      <c r="Z622" s="11">
        <f>StdO_Customers_Residential!Z622+StdO_Customers_Small_Commercial!Z622+StdO_Customers_Lighting!Z622</f>
        <v>0</v>
      </c>
      <c r="AA622" s="2">
        <f>IFERROR(INDEX('Holiday Schedule'!$D$3:$D$24,MATCH(Total_StdO_Customers!A622,'Holiday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>
      <c r="A623" s="4">
        <v>46272</v>
      </c>
      <c r="B623" s="11">
        <f>StdO_Customers_Residential!B623+StdO_Customers_Small_Commercial!B623+StdO_Customers_Lighting!B623</f>
        <v>0</v>
      </c>
      <c r="C623" s="11">
        <f>StdO_Customers_Residential!C623+StdO_Customers_Small_Commercial!C623+StdO_Customers_Lighting!C623</f>
        <v>0</v>
      </c>
      <c r="D623" s="11">
        <f>StdO_Customers_Residential!D623+StdO_Customers_Small_Commercial!D623+StdO_Customers_Lighting!D623</f>
        <v>0</v>
      </c>
      <c r="E623" s="11">
        <f>StdO_Customers_Residential!E623+StdO_Customers_Small_Commercial!E623+StdO_Customers_Lighting!E623</f>
        <v>0</v>
      </c>
      <c r="F623" s="11">
        <f>StdO_Customers_Residential!F623+StdO_Customers_Small_Commercial!F623+StdO_Customers_Lighting!F623</f>
        <v>0</v>
      </c>
      <c r="G623" s="11">
        <f>StdO_Customers_Residential!G623+StdO_Customers_Small_Commercial!G623+StdO_Customers_Lighting!G623</f>
        <v>0</v>
      </c>
      <c r="H623" s="11">
        <f>StdO_Customers_Residential!H623+StdO_Customers_Small_Commercial!H623+StdO_Customers_Lighting!H623</f>
        <v>0</v>
      </c>
      <c r="I623" s="11">
        <f>StdO_Customers_Residential!I623+StdO_Customers_Small_Commercial!I623+StdO_Customers_Lighting!I623</f>
        <v>0</v>
      </c>
      <c r="J623" s="11">
        <f>StdO_Customers_Residential!J623+StdO_Customers_Small_Commercial!J623+StdO_Customers_Lighting!J623</f>
        <v>0</v>
      </c>
      <c r="K623" s="11">
        <f>StdO_Customers_Residential!K623+StdO_Customers_Small_Commercial!K623+StdO_Customers_Lighting!K623</f>
        <v>0</v>
      </c>
      <c r="L623" s="11">
        <f>StdO_Customers_Residential!L623+StdO_Customers_Small_Commercial!L623+StdO_Customers_Lighting!L623</f>
        <v>0</v>
      </c>
      <c r="M623" s="11">
        <f>StdO_Customers_Residential!M623+StdO_Customers_Small_Commercial!M623+StdO_Customers_Lighting!M623</f>
        <v>0</v>
      </c>
      <c r="N623" s="11">
        <f>StdO_Customers_Residential!N623+StdO_Customers_Small_Commercial!N623+StdO_Customers_Lighting!N623</f>
        <v>0</v>
      </c>
      <c r="O623" s="11">
        <f>StdO_Customers_Residential!O623+StdO_Customers_Small_Commercial!O623+StdO_Customers_Lighting!O623</f>
        <v>0</v>
      </c>
      <c r="P623" s="11">
        <f>StdO_Customers_Residential!P623+StdO_Customers_Small_Commercial!P623+StdO_Customers_Lighting!P623</f>
        <v>0</v>
      </c>
      <c r="Q623" s="11">
        <f>StdO_Customers_Residential!Q623+StdO_Customers_Small_Commercial!Q623+StdO_Customers_Lighting!Q623</f>
        <v>0</v>
      </c>
      <c r="R623" s="11">
        <f>StdO_Customers_Residential!R623+StdO_Customers_Small_Commercial!R623+StdO_Customers_Lighting!R623</f>
        <v>0</v>
      </c>
      <c r="S623" s="11">
        <f>StdO_Customers_Residential!S623+StdO_Customers_Small_Commercial!S623+StdO_Customers_Lighting!S623</f>
        <v>0</v>
      </c>
      <c r="T623" s="11">
        <f>StdO_Customers_Residential!T623+StdO_Customers_Small_Commercial!T623+StdO_Customers_Lighting!T623</f>
        <v>0</v>
      </c>
      <c r="U623" s="11">
        <f>StdO_Customers_Residential!U623+StdO_Customers_Small_Commercial!U623+StdO_Customers_Lighting!U623</f>
        <v>0</v>
      </c>
      <c r="V623" s="11">
        <f>StdO_Customers_Residential!V623+StdO_Customers_Small_Commercial!V623+StdO_Customers_Lighting!V623</f>
        <v>0</v>
      </c>
      <c r="W623" s="11">
        <f>StdO_Customers_Residential!W623+StdO_Customers_Small_Commercial!W623+StdO_Customers_Lighting!W623</f>
        <v>0</v>
      </c>
      <c r="X623" s="11">
        <f>StdO_Customers_Residential!X623+StdO_Customers_Small_Commercial!X623+StdO_Customers_Lighting!X623</f>
        <v>0</v>
      </c>
      <c r="Y623" s="11">
        <f>StdO_Customers_Residential!Y623+StdO_Customers_Small_Commercial!Y623+StdO_Customers_Lighting!Y623</f>
        <v>0</v>
      </c>
      <c r="Z623" s="11">
        <f>StdO_Customers_Residential!Z623+StdO_Customers_Small_Commercial!Z623+StdO_Customers_Lighting!Z623</f>
        <v>0</v>
      </c>
      <c r="AA623" s="2">
        <f>IFERROR(INDEX('Holiday Schedule'!$D$3:$D$24,MATCH(Total_StdO_Customers!A623,'Holiday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>
      <c r="A624" s="4">
        <v>46273</v>
      </c>
      <c r="B624" s="11">
        <f>StdO_Customers_Residential!B624+StdO_Customers_Small_Commercial!B624+StdO_Customers_Lighting!B624</f>
        <v>0</v>
      </c>
      <c r="C624" s="11">
        <f>StdO_Customers_Residential!C624+StdO_Customers_Small_Commercial!C624+StdO_Customers_Lighting!C624</f>
        <v>0</v>
      </c>
      <c r="D624" s="11">
        <f>StdO_Customers_Residential!D624+StdO_Customers_Small_Commercial!D624+StdO_Customers_Lighting!D624</f>
        <v>0</v>
      </c>
      <c r="E624" s="11">
        <f>StdO_Customers_Residential!E624+StdO_Customers_Small_Commercial!E624+StdO_Customers_Lighting!E624</f>
        <v>0</v>
      </c>
      <c r="F624" s="11">
        <f>StdO_Customers_Residential!F624+StdO_Customers_Small_Commercial!F624+StdO_Customers_Lighting!F624</f>
        <v>0</v>
      </c>
      <c r="G624" s="11">
        <f>StdO_Customers_Residential!G624+StdO_Customers_Small_Commercial!G624+StdO_Customers_Lighting!G624</f>
        <v>0</v>
      </c>
      <c r="H624" s="11">
        <f>StdO_Customers_Residential!H624+StdO_Customers_Small_Commercial!H624+StdO_Customers_Lighting!H624</f>
        <v>0</v>
      </c>
      <c r="I624" s="11">
        <f>StdO_Customers_Residential!I624+StdO_Customers_Small_Commercial!I624+StdO_Customers_Lighting!I624</f>
        <v>0</v>
      </c>
      <c r="J624" s="11">
        <f>StdO_Customers_Residential!J624+StdO_Customers_Small_Commercial!J624+StdO_Customers_Lighting!J624</f>
        <v>0</v>
      </c>
      <c r="K624" s="11">
        <f>StdO_Customers_Residential!K624+StdO_Customers_Small_Commercial!K624+StdO_Customers_Lighting!K624</f>
        <v>0</v>
      </c>
      <c r="L624" s="11">
        <f>StdO_Customers_Residential!L624+StdO_Customers_Small_Commercial!L624+StdO_Customers_Lighting!L624</f>
        <v>0</v>
      </c>
      <c r="M624" s="11">
        <f>StdO_Customers_Residential!M624+StdO_Customers_Small_Commercial!M624+StdO_Customers_Lighting!M624</f>
        <v>0</v>
      </c>
      <c r="N624" s="11">
        <f>StdO_Customers_Residential!N624+StdO_Customers_Small_Commercial!N624+StdO_Customers_Lighting!N624</f>
        <v>0</v>
      </c>
      <c r="O624" s="11">
        <f>StdO_Customers_Residential!O624+StdO_Customers_Small_Commercial!O624+StdO_Customers_Lighting!O624</f>
        <v>0</v>
      </c>
      <c r="P624" s="11">
        <f>StdO_Customers_Residential!P624+StdO_Customers_Small_Commercial!P624+StdO_Customers_Lighting!P624</f>
        <v>0</v>
      </c>
      <c r="Q624" s="11">
        <f>StdO_Customers_Residential!Q624+StdO_Customers_Small_Commercial!Q624+StdO_Customers_Lighting!Q624</f>
        <v>0</v>
      </c>
      <c r="R624" s="11">
        <f>StdO_Customers_Residential!R624+StdO_Customers_Small_Commercial!R624+StdO_Customers_Lighting!R624</f>
        <v>0</v>
      </c>
      <c r="S624" s="11">
        <f>StdO_Customers_Residential!S624+StdO_Customers_Small_Commercial!S624+StdO_Customers_Lighting!S624</f>
        <v>0</v>
      </c>
      <c r="T624" s="11">
        <f>StdO_Customers_Residential!T624+StdO_Customers_Small_Commercial!T624+StdO_Customers_Lighting!T624</f>
        <v>0</v>
      </c>
      <c r="U624" s="11">
        <f>StdO_Customers_Residential!U624+StdO_Customers_Small_Commercial!U624+StdO_Customers_Lighting!U624</f>
        <v>0</v>
      </c>
      <c r="V624" s="11">
        <f>StdO_Customers_Residential!V624+StdO_Customers_Small_Commercial!V624+StdO_Customers_Lighting!V624</f>
        <v>0</v>
      </c>
      <c r="W624" s="11">
        <f>StdO_Customers_Residential!W624+StdO_Customers_Small_Commercial!W624+StdO_Customers_Lighting!W624</f>
        <v>0</v>
      </c>
      <c r="X624" s="11">
        <f>StdO_Customers_Residential!X624+StdO_Customers_Small_Commercial!X624+StdO_Customers_Lighting!X624</f>
        <v>0</v>
      </c>
      <c r="Y624" s="11">
        <f>StdO_Customers_Residential!Y624+StdO_Customers_Small_Commercial!Y624+StdO_Customers_Lighting!Y624</f>
        <v>0</v>
      </c>
      <c r="Z624" s="11">
        <f>StdO_Customers_Residential!Z624+StdO_Customers_Small_Commercial!Z624+StdO_Customers_Lighting!Z624</f>
        <v>0</v>
      </c>
      <c r="AA624" s="2">
        <f>IFERROR(INDEX('Holiday Schedule'!$D$3:$D$24,MATCH(Total_StdO_Customers!A624,'Holiday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>
      <c r="A625" s="4">
        <v>46274</v>
      </c>
      <c r="B625" s="11">
        <f>StdO_Customers_Residential!B625+StdO_Customers_Small_Commercial!B625+StdO_Customers_Lighting!B625</f>
        <v>0</v>
      </c>
      <c r="C625" s="11">
        <f>StdO_Customers_Residential!C625+StdO_Customers_Small_Commercial!C625+StdO_Customers_Lighting!C625</f>
        <v>0</v>
      </c>
      <c r="D625" s="11">
        <f>StdO_Customers_Residential!D625+StdO_Customers_Small_Commercial!D625+StdO_Customers_Lighting!D625</f>
        <v>0</v>
      </c>
      <c r="E625" s="11">
        <f>StdO_Customers_Residential!E625+StdO_Customers_Small_Commercial!E625+StdO_Customers_Lighting!E625</f>
        <v>0</v>
      </c>
      <c r="F625" s="11">
        <f>StdO_Customers_Residential!F625+StdO_Customers_Small_Commercial!F625+StdO_Customers_Lighting!F625</f>
        <v>0</v>
      </c>
      <c r="G625" s="11">
        <f>StdO_Customers_Residential!G625+StdO_Customers_Small_Commercial!G625+StdO_Customers_Lighting!G625</f>
        <v>0</v>
      </c>
      <c r="H625" s="11">
        <f>StdO_Customers_Residential!H625+StdO_Customers_Small_Commercial!H625+StdO_Customers_Lighting!H625</f>
        <v>0</v>
      </c>
      <c r="I625" s="11">
        <f>StdO_Customers_Residential!I625+StdO_Customers_Small_Commercial!I625+StdO_Customers_Lighting!I625</f>
        <v>0</v>
      </c>
      <c r="J625" s="11">
        <f>StdO_Customers_Residential!J625+StdO_Customers_Small_Commercial!J625+StdO_Customers_Lighting!J625</f>
        <v>0</v>
      </c>
      <c r="K625" s="11">
        <f>StdO_Customers_Residential!K625+StdO_Customers_Small_Commercial!K625+StdO_Customers_Lighting!K625</f>
        <v>0</v>
      </c>
      <c r="L625" s="11">
        <f>StdO_Customers_Residential!L625+StdO_Customers_Small_Commercial!L625+StdO_Customers_Lighting!L625</f>
        <v>0</v>
      </c>
      <c r="M625" s="11">
        <f>StdO_Customers_Residential!M625+StdO_Customers_Small_Commercial!M625+StdO_Customers_Lighting!M625</f>
        <v>0</v>
      </c>
      <c r="N625" s="11">
        <f>StdO_Customers_Residential!N625+StdO_Customers_Small_Commercial!N625+StdO_Customers_Lighting!N625</f>
        <v>0</v>
      </c>
      <c r="O625" s="11">
        <f>StdO_Customers_Residential!O625+StdO_Customers_Small_Commercial!O625+StdO_Customers_Lighting!O625</f>
        <v>0</v>
      </c>
      <c r="P625" s="11">
        <f>StdO_Customers_Residential!P625+StdO_Customers_Small_Commercial!P625+StdO_Customers_Lighting!P625</f>
        <v>0</v>
      </c>
      <c r="Q625" s="11">
        <f>StdO_Customers_Residential!Q625+StdO_Customers_Small_Commercial!Q625+StdO_Customers_Lighting!Q625</f>
        <v>0</v>
      </c>
      <c r="R625" s="11">
        <f>StdO_Customers_Residential!R625+StdO_Customers_Small_Commercial!R625+StdO_Customers_Lighting!R625</f>
        <v>0</v>
      </c>
      <c r="S625" s="11">
        <f>StdO_Customers_Residential!S625+StdO_Customers_Small_Commercial!S625+StdO_Customers_Lighting!S625</f>
        <v>0</v>
      </c>
      <c r="T625" s="11">
        <f>StdO_Customers_Residential!T625+StdO_Customers_Small_Commercial!T625+StdO_Customers_Lighting!T625</f>
        <v>0</v>
      </c>
      <c r="U625" s="11">
        <f>StdO_Customers_Residential!U625+StdO_Customers_Small_Commercial!U625+StdO_Customers_Lighting!U625</f>
        <v>0</v>
      </c>
      <c r="V625" s="11">
        <f>StdO_Customers_Residential!V625+StdO_Customers_Small_Commercial!V625+StdO_Customers_Lighting!V625</f>
        <v>0</v>
      </c>
      <c r="W625" s="11">
        <f>StdO_Customers_Residential!W625+StdO_Customers_Small_Commercial!W625+StdO_Customers_Lighting!W625</f>
        <v>0</v>
      </c>
      <c r="X625" s="11">
        <f>StdO_Customers_Residential!X625+StdO_Customers_Small_Commercial!X625+StdO_Customers_Lighting!X625</f>
        <v>0</v>
      </c>
      <c r="Y625" s="11">
        <f>StdO_Customers_Residential!Y625+StdO_Customers_Small_Commercial!Y625+StdO_Customers_Lighting!Y625</f>
        <v>0</v>
      </c>
      <c r="Z625" s="11">
        <f>StdO_Customers_Residential!Z625+StdO_Customers_Small_Commercial!Z625+StdO_Customers_Lighting!Z625</f>
        <v>0</v>
      </c>
      <c r="AA625" s="2">
        <f>IFERROR(INDEX('Holiday Schedule'!$D$3:$D$24,MATCH(Total_StdO_Customers!A625,'Holiday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>
      <c r="A626" s="4">
        <v>46275</v>
      </c>
      <c r="B626" s="11">
        <f>StdO_Customers_Residential!B626+StdO_Customers_Small_Commercial!B626+StdO_Customers_Lighting!B626</f>
        <v>0</v>
      </c>
      <c r="C626" s="11">
        <f>StdO_Customers_Residential!C626+StdO_Customers_Small_Commercial!C626+StdO_Customers_Lighting!C626</f>
        <v>0</v>
      </c>
      <c r="D626" s="11">
        <f>StdO_Customers_Residential!D626+StdO_Customers_Small_Commercial!D626+StdO_Customers_Lighting!D626</f>
        <v>0</v>
      </c>
      <c r="E626" s="11">
        <f>StdO_Customers_Residential!E626+StdO_Customers_Small_Commercial!E626+StdO_Customers_Lighting!E626</f>
        <v>0</v>
      </c>
      <c r="F626" s="11">
        <f>StdO_Customers_Residential!F626+StdO_Customers_Small_Commercial!F626+StdO_Customers_Lighting!F626</f>
        <v>0</v>
      </c>
      <c r="G626" s="11">
        <f>StdO_Customers_Residential!G626+StdO_Customers_Small_Commercial!G626+StdO_Customers_Lighting!G626</f>
        <v>0</v>
      </c>
      <c r="H626" s="11">
        <f>StdO_Customers_Residential!H626+StdO_Customers_Small_Commercial!H626+StdO_Customers_Lighting!H626</f>
        <v>0</v>
      </c>
      <c r="I626" s="11">
        <f>StdO_Customers_Residential!I626+StdO_Customers_Small_Commercial!I626+StdO_Customers_Lighting!I626</f>
        <v>0</v>
      </c>
      <c r="J626" s="11">
        <f>StdO_Customers_Residential!J626+StdO_Customers_Small_Commercial!J626+StdO_Customers_Lighting!J626</f>
        <v>0</v>
      </c>
      <c r="K626" s="11">
        <f>StdO_Customers_Residential!K626+StdO_Customers_Small_Commercial!K626+StdO_Customers_Lighting!K626</f>
        <v>0</v>
      </c>
      <c r="L626" s="11">
        <f>StdO_Customers_Residential!L626+StdO_Customers_Small_Commercial!L626+StdO_Customers_Lighting!L626</f>
        <v>0</v>
      </c>
      <c r="M626" s="11">
        <f>StdO_Customers_Residential!M626+StdO_Customers_Small_Commercial!M626+StdO_Customers_Lighting!M626</f>
        <v>0</v>
      </c>
      <c r="N626" s="11">
        <f>StdO_Customers_Residential!N626+StdO_Customers_Small_Commercial!N626+StdO_Customers_Lighting!N626</f>
        <v>0</v>
      </c>
      <c r="O626" s="11">
        <f>StdO_Customers_Residential!O626+StdO_Customers_Small_Commercial!O626+StdO_Customers_Lighting!O626</f>
        <v>0</v>
      </c>
      <c r="P626" s="11">
        <f>StdO_Customers_Residential!P626+StdO_Customers_Small_Commercial!P626+StdO_Customers_Lighting!P626</f>
        <v>0</v>
      </c>
      <c r="Q626" s="11">
        <f>StdO_Customers_Residential!Q626+StdO_Customers_Small_Commercial!Q626+StdO_Customers_Lighting!Q626</f>
        <v>0</v>
      </c>
      <c r="R626" s="11">
        <f>StdO_Customers_Residential!R626+StdO_Customers_Small_Commercial!R626+StdO_Customers_Lighting!R626</f>
        <v>0</v>
      </c>
      <c r="S626" s="11">
        <f>StdO_Customers_Residential!S626+StdO_Customers_Small_Commercial!S626+StdO_Customers_Lighting!S626</f>
        <v>0</v>
      </c>
      <c r="T626" s="11">
        <f>StdO_Customers_Residential!T626+StdO_Customers_Small_Commercial!T626+StdO_Customers_Lighting!T626</f>
        <v>0</v>
      </c>
      <c r="U626" s="11">
        <f>StdO_Customers_Residential!U626+StdO_Customers_Small_Commercial!U626+StdO_Customers_Lighting!U626</f>
        <v>0</v>
      </c>
      <c r="V626" s="11">
        <f>StdO_Customers_Residential!V626+StdO_Customers_Small_Commercial!V626+StdO_Customers_Lighting!V626</f>
        <v>0</v>
      </c>
      <c r="W626" s="11">
        <f>StdO_Customers_Residential!W626+StdO_Customers_Small_Commercial!W626+StdO_Customers_Lighting!W626</f>
        <v>0</v>
      </c>
      <c r="X626" s="11">
        <f>StdO_Customers_Residential!X626+StdO_Customers_Small_Commercial!X626+StdO_Customers_Lighting!X626</f>
        <v>0</v>
      </c>
      <c r="Y626" s="11">
        <f>StdO_Customers_Residential!Y626+StdO_Customers_Small_Commercial!Y626+StdO_Customers_Lighting!Y626</f>
        <v>0</v>
      </c>
      <c r="Z626" s="11">
        <f>StdO_Customers_Residential!Z626+StdO_Customers_Small_Commercial!Z626+StdO_Customers_Lighting!Z626</f>
        <v>0</v>
      </c>
      <c r="AA626" s="2">
        <f>IFERROR(INDEX('Holiday Schedule'!$D$3:$D$24,MATCH(Total_StdO_Customers!A626,'Holiday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>
      <c r="A627" s="4">
        <v>46276</v>
      </c>
      <c r="B627" s="11">
        <f>StdO_Customers_Residential!B627+StdO_Customers_Small_Commercial!B627+StdO_Customers_Lighting!B627</f>
        <v>0</v>
      </c>
      <c r="C627" s="11">
        <f>StdO_Customers_Residential!C627+StdO_Customers_Small_Commercial!C627+StdO_Customers_Lighting!C627</f>
        <v>0</v>
      </c>
      <c r="D627" s="11">
        <f>StdO_Customers_Residential!D627+StdO_Customers_Small_Commercial!D627+StdO_Customers_Lighting!D627</f>
        <v>0</v>
      </c>
      <c r="E627" s="11">
        <f>StdO_Customers_Residential!E627+StdO_Customers_Small_Commercial!E627+StdO_Customers_Lighting!E627</f>
        <v>0</v>
      </c>
      <c r="F627" s="11">
        <f>StdO_Customers_Residential!F627+StdO_Customers_Small_Commercial!F627+StdO_Customers_Lighting!F627</f>
        <v>0</v>
      </c>
      <c r="G627" s="11">
        <f>StdO_Customers_Residential!G627+StdO_Customers_Small_Commercial!G627+StdO_Customers_Lighting!G627</f>
        <v>0</v>
      </c>
      <c r="H627" s="11">
        <f>StdO_Customers_Residential!H627+StdO_Customers_Small_Commercial!H627+StdO_Customers_Lighting!H627</f>
        <v>0</v>
      </c>
      <c r="I627" s="11">
        <f>StdO_Customers_Residential!I627+StdO_Customers_Small_Commercial!I627+StdO_Customers_Lighting!I627</f>
        <v>0</v>
      </c>
      <c r="J627" s="11">
        <f>StdO_Customers_Residential!J627+StdO_Customers_Small_Commercial!J627+StdO_Customers_Lighting!J627</f>
        <v>0</v>
      </c>
      <c r="K627" s="11">
        <f>StdO_Customers_Residential!K627+StdO_Customers_Small_Commercial!K627+StdO_Customers_Lighting!K627</f>
        <v>0</v>
      </c>
      <c r="L627" s="11">
        <f>StdO_Customers_Residential!L627+StdO_Customers_Small_Commercial!L627+StdO_Customers_Lighting!L627</f>
        <v>0</v>
      </c>
      <c r="M627" s="11">
        <f>StdO_Customers_Residential!M627+StdO_Customers_Small_Commercial!M627+StdO_Customers_Lighting!M627</f>
        <v>0</v>
      </c>
      <c r="N627" s="11">
        <f>StdO_Customers_Residential!N627+StdO_Customers_Small_Commercial!N627+StdO_Customers_Lighting!N627</f>
        <v>0</v>
      </c>
      <c r="O627" s="11">
        <f>StdO_Customers_Residential!O627+StdO_Customers_Small_Commercial!O627+StdO_Customers_Lighting!O627</f>
        <v>0</v>
      </c>
      <c r="P627" s="11">
        <f>StdO_Customers_Residential!P627+StdO_Customers_Small_Commercial!P627+StdO_Customers_Lighting!P627</f>
        <v>0</v>
      </c>
      <c r="Q627" s="11">
        <f>StdO_Customers_Residential!Q627+StdO_Customers_Small_Commercial!Q627+StdO_Customers_Lighting!Q627</f>
        <v>0</v>
      </c>
      <c r="R627" s="11">
        <f>StdO_Customers_Residential!R627+StdO_Customers_Small_Commercial!R627+StdO_Customers_Lighting!R627</f>
        <v>0</v>
      </c>
      <c r="S627" s="11">
        <f>StdO_Customers_Residential!S627+StdO_Customers_Small_Commercial!S627+StdO_Customers_Lighting!S627</f>
        <v>0</v>
      </c>
      <c r="T627" s="11">
        <f>StdO_Customers_Residential!T627+StdO_Customers_Small_Commercial!T627+StdO_Customers_Lighting!T627</f>
        <v>0</v>
      </c>
      <c r="U627" s="11">
        <f>StdO_Customers_Residential!U627+StdO_Customers_Small_Commercial!U627+StdO_Customers_Lighting!U627</f>
        <v>0</v>
      </c>
      <c r="V627" s="11">
        <f>StdO_Customers_Residential!V627+StdO_Customers_Small_Commercial!V627+StdO_Customers_Lighting!V627</f>
        <v>0</v>
      </c>
      <c r="W627" s="11">
        <f>StdO_Customers_Residential!W627+StdO_Customers_Small_Commercial!W627+StdO_Customers_Lighting!W627</f>
        <v>0</v>
      </c>
      <c r="X627" s="11">
        <f>StdO_Customers_Residential!X627+StdO_Customers_Small_Commercial!X627+StdO_Customers_Lighting!X627</f>
        <v>0</v>
      </c>
      <c r="Y627" s="11">
        <f>StdO_Customers_Residential!Y627+StdO_Customers_Small_Commercial!Y627+StdO_Customers_Lighting!Y627</f>
        <v>0</v>
      </c>
      <c r="Z627" s="11">
        <f>StdO_Customers_Residential!Z627+StdO_Customers_Small_Commercial!Z627+StdO_Customers_Lighting!Z627</f>
        <v>0</v>
      </c>
      <c r="AA627" s="2">
        <f>IFERROR(INDEX('Holiday Schedule'!$D$3:$D$24,MATCH(Total_StdO_Customers!A627,'Holiday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>
      <c r="A628" s="4">
        <v>46277</v>
      </c>
      <c r="B628" s="11">
        <f>StdO_Customers_Residential!B628+StdO_Customers_Small_Commercial!B628+StdO_Customers_Lighting!B628</f>
        <v>0</v>
      </c>
      <c r="C628" s="11">
        <f>StdO_Customers_Residential!C628+StdO_Customers_Small_Commercial!C628+StdO_Customers_Lighting!C628</f>
        <v>0</v>
      </c>
      <c r="D628" s="11">
        <f>StdO_Customers_Residential!D628+StdO_Customers_Small_Commercial!D628+StdO_Customers_Lighting!D628</f>
        <v>0</v>
      </c>
      <c r="E628" s="11">
        <f>StdO_Customers_Residential!E628+StdO_Customers_Small_Commercial!E628+StdO_Customers_Lighting!E628</f>
        <v>0</v>
      </c>
      <c r="F628" s="11">
        <f>StdO_Customers_Residential!F628+StdO_Customers_Small_Commercial!F628+StdO_Customers_Lighting!F628</f>
        <v>0</v>
      </c>
      <c r="G628" s="11">
        <f>StdO_Customers_Residential!G628+StdO_Customers_Small_Commercial!G628+StdO_Customers_Lighting!G628</f>
        <v>0</v>
      </c>
      <c r="H628" s="11">
        <f>StdO_Customers_Residential!H628+StdO_Customers_Small_Commercial!H628+StdO_Customers_Lighting!H628</f>
        <v>0</v>
      </c>
      <c r="I628" s="11">
        <f>StdO_Customers_Residential!I628+StdO_Customers_Small_Commercial!I628+StdO_Customers_Lighting!I628</f>
        <v>0</v>
      </c>
      <c r="J628" s="11">
        <f>StdO_Customers_Residential!J628+StdO_Customers_Small_Commercial!J628+StdO_Customers_Lighting!J628</f>
        <v>0</v>
      </c>
      <c r="K628" s="11">
        <f>StdO_Customers_Residential!K628+StdO_Customers_Small_Commercial!K628+StdO_Customers_Lighting!K628</f>
        <v>0</v>
      </c>
      <c r="L628" s="11">
        <f>StdO_Customers_Residential!L628+StdO_Customers_Small_Commercial!L628+StdO_Customers_Lighting!L628</f>
        <v>0</v>
      </c>
      <c r="M628" s="11">
        <f>StdO_Customers_Residential!M628+StdO_Customers_Small_Commercial!M628+StdO_Customers_Lighting!M628</f>
        <v>0</v>
      </c>
      <c r="N628" s="11">
        <f>StdO_Customers_Residential!N628+StdO_Customers_Small_Commercial!N628+StdO_Customers_Lighting!N628</f>
        <v>0</v>
      </c>
      <c r="O628" s="11">
        <f>StdO_Customers_Residential!O628+StdO_Customers_Small_Commercial!O628+StdO_Customers_Lighting!O628</f>
        <v>0</v>
      </c>
      <c r="P628" s="11">
        <f>StdO_Customers_Residential!P628+StdO_Customers_Small_Commercial!P628+StdO_Customers_Lighting!P628</f>
        <v>0</v>
      </c>
      <c r="Q628" s="11">
        <f>StdO_Customers_Residential!Q628+StdO_Customers_Small_Commercial!Q628+StdO_Customers_Lighting!Q628</f>
        <v>0</v>
      </c>
      <c r="R628" s="11">
        <f>StdO_Customers_Residential!R628+StdO_Customers_Small_Commercial!R628+StdO_Customers_Lighting!R628</f>
        <v>0</v>
      </c>
      <c r="S628" s="11">
        <f>StdO_Customers_Residential!S628+StdO_Customers_Small_Commercial!S628+StdO_Customers_Lighting!S628</f>
        <v>0</v>
      </c>
      <c r="T628" s="11">
        <f>StdO_Customers_Residential!T628+StdO_Customers_Small_Commercial!T628+StdO_Customers_Lighting!T628</f>
        <v>0</v>
      </c>
      <c r="U628" s="11">
        <f>StdO_Customers_Residential!U628+StdO_Customers_Small_Commercial!U628+StdO_Customers_Lighting!U628</f>
        <v>0</v>
      </c>
      <c r="V628" s="11">
        <f>StdO_Customers_Residential!V628+StdO_Customers_Small_Commercial!V628+StdO_Customers_Lighting!V628</f>
        <v>0</v>
      </c>
      <c r="W628" s="11">
        <f>StdO_Customers_Residential!W628+StdO_Customers_Small_Commercial!W628+StdO_Customers_Lighting!W628</f>
        <v>0</v>
      </c>
      <c r="X628" s="11">
        <f>StdO_Customers_Residential!X628+StdO_Customers_Small_Commercial!X628+StdO_Customers_Lighting!X628</f>
        <v>0</v>
      </c>
      <c r="Y628" s="11">
        <f>StdO_Customers_Residential!Y628+StdO_Customers_Small_Commercial!Y628+StdO_Customers_Lighting!Y628</f>
        <v>0</v>
      </c>
      <c r="Z628" s="11">
        <f>StdO_Customers_Residential!Z628+StdO_Customers_Small_Commercial!Z628+StdO_Customers_Lighting!Z628</f>
        <v>0</v>
      </c>
      <c r="AA628" s="2">
        <f>IFERROR(INDEX('Holiday Schedule'!$D$3:$D$24,MATCH(Total_StdO_Customers!A628,'Holiday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>
      <c r="A629" s="4">
        <v>46278</v>
      </c>
      <c r="B629" s="11">
        <f>StdO_Customers_Residential!B629+StdO_Customers_Small_Commercial!B629+StdO_Customers_Lighting!B629</f>
        <v>0</v>
      </c>
      <c r="C629" s="11">
        <f>StdO_Customers_Residential!C629+StdO_Customers_Small_Commercial!C629+StdO_Customers_Lighting!C629</f>
        <v>0</v>
      </c>
      <c r="D629" s="11">
        <f>StdO_Customers_Residential!D629+StdO_Customers_Small_Commercial!D629+StdO_Customers_Lighting!D629</f>
        <v>0</v>
      </c>
      <c r="E629" s="11">
        <f>StdO_Customers_Residential!E629+StdO_Customers_Small_Commercial!E629+StdO_Customers_Lighting!E629</f>
        <v>0</v>
      </c>
      <c r="F629" s="11">
        <f>StdO_Customers_Residential!F629+StdO_Customers_Small_Commercial!F629+StdO_Customers_Lighting!F629</f>
        <v>0</v>
      </c>
      <c r="G629" s="11">
        <f>StdO_Customers_Residential!G629+StdO_Customers_Small_Commercial!G629+StdO_Customers_Lighting!G629</f>
        <v>0</v>
      </c>
      <c r="H629" s="11">
        <f>StdO_Customers_Residential!H629+StdO_Customers_Small_Commercial!H629+StdO_Customers_Lighting!H629</f>
        <v>0</v>
      </c>
      <c r="I629" s="11">
        <f>StdO_Customers_Residential!I629+StdO_Customers_Small_Commercial!I629+StdO_Customers_Lighting!I629</f>
        <v>0</v>
      </c>
      <c r="J629" s="11">
        <f>StdO_Customers_Residential!J629+StdO_Customers_Small_Commercial!J629+StdO_Customers_Lighting!J629</f>
        <v>0</v>
      </c>
      <c r="K629" s="11">
        <f>StdO_Customers_Residential!K629+StdO_Customers_Small_Commercial!K629+StdO_Customers_Lighting!K629</f>
        <v>0</v>
      </c>
      <c r="L629" s="11">
        <f>StdO_Customers_Residential!L629+StdO_Customers_Small_Commercial!L629+StdO_Customers_Lighting!L629</f>
        <v>0</v>
      </c>
      <c r="M629" s="11">
        <f>StdO_Customers_Residential!M629+StdO_Customers_Small_Commercial!M629+StdO_Customers_Lighting!M629</f>
        <v>0</v>
      </c>
      <c r="N629" s="11">
        <f>StdO_Customers_Residential!N629+StdO_Customers_Small_Commercial!N629+StdO_Customers_Lighting!N629</f>
        <v>0</v>
      </c>
      <c r="O629" s="11">
        <f>StdO_Customers_Residential!O629+StdO_Customers_Small_Commercial!O629+StdO_Customers_Lighting!O629</f>
        <v>0</v>
      </c>
      <c r="P629" s="11">
        <f>StdO_Customers_Residential!P629+StdO_Customers_Small_Commercial!P629+StdO_Customers_Lighting!P629</f>
        <v>0</v>
      </c>
      <c r="Q629" s="11">
        <f>StdO_Customers_Residential!Q629+StdO_Customers_Small_Commercial!Q629+StdO_Customers_Lighting!Q629</f>
        <v>0</v>
      </c>
      <c r="R629" s="11">
        <f>StdO_Customers_Residential!R629+StdO_Customers_Small_Commercial!R629+StdO_Customers_Lighting!R629</f>
        <v>0</v>
      </c>
      <c r="S629" s="11">
        <f>StdO_Customers_Residential!S629+StdO_Customers_Small_Commercial!S629+StdO_Customers_Lighting!S629</f>
        <v>0</v>
      </c>
      <c r="T629" s="11">
        <f>StdO_Customers_Residential!T629+StdO_Customers_Small_Commercial!T629+StdO_Customers_Lighting!T629</f>
        <v>0</v>
      </c>
      <c r="U629" s="11">
        <f>StdO_Customers_Residential!U629+StdO_Customers_Small_Commercial!U629+StdO_Customers_Lighting!U629</f>
        <v>0</v>
      </c>
      <c r="V629" s="11">
        <f>StdO_Customers_Residential!V629+StdO_Customers_Small_Commercial!V629+StdO_Customers_Lighting!V629</f>
        <v>0</v>
      </c>
      <c r="W629" s="11">
        <f>StdO_Customers_Residential!W629+StdO_Customers_Small_Commercial!W629+StdO_Customers_Lighting!W629</f>
        <v>0</v>
      </c>
      <c r="X629" s="11">
        <f>StdO_Customers_Residential!X629+StdO_Customers_Small_Commercial!X629+StdO_Customers_Lighting!X629</f>
        <v>0</v>
      </c>
      <c r="Y629" s="11">
        <f>StdO_Customers_Residential!Y629+StdO_Customers_Small_Commercial!Y629+StdO_Customers_Lighting!Y629</f>
        <v>0</v>
      </c>
      <c r="Z629" s="11">
        <f>StdO_Customers_Residential!Z629+StdO_Customers_Small_Commercial!Z629+StdO_Customers_Lighting!Z629</f>
        <v>0</v>
      </c>
      <c r="AA629" s="2">
        <f>IFERROR(INDEX('Holiday Schedule'!$D$3:$D$24,MATCH(Total_StdO_Customers!A629,'Holiday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>
      <c r="A630" s="4">
        <v>46279</v>
      </c>
      <c r="B630" s="11">
        <f>StdO_Customers_Residential!B630+StdO_Customers_Small_Commercial!B630+StdO_Customers_Lighting!B630</f>
        <v>0</v>
      </c>
      <c r="C630" s="11">
        <f>StdO_Customers_Residential!C630+StdO_Customers_Small_Commercial!C630+StdO_Customers_Lighting!C630</f>
        <v>0</v>
      </c>
      <c r="D630" s="11">
        <f>StdO_Customers_Residential!D630+StdO_Customers_Small_Commercial!D630+StdO_Customers_Lighting!D630</f>
        <v>0</v>
      </c>
      <c r="E630" s="11">
        <f>StdO_Customers_Residential!E630+StdO_Customers_Small_Commercial!E630+StdO_Customers_Lighting!E630</f>
        <v>0</v>
      </c>
      <c r="F630" s="11">
        <f>StdO_Customers_Residential!F630+StdO_Customers_Small_Commercial!F630+StdO_Customers_Lighting!F630</f>
        <v>0</v>
      </c>
      <c r="G630" s="11">
        <f>StdO_Customers_Residential!G630+StdO_Customers_Small_Commercial!G630+StdO_Customers_Lighting!G630</f>
        <v>0</v>
      </c>
      <c r="H630" s="11">
        <f>StdO_Customers_Residential!H630+StdO_Customers_Small_Commercial!H630+StdO_Customers_Lighting!H630</f>
        <v>0</v>
      </c>
      <c r="I630" s="11">
        <f>StdO_Customers_Residential!I630+StdO_Customers_Small_Commercial!I630+StdO_Customers_Lighting!I630</f>
        <v>0</v>
      </c>
      <c r="J630" s="11">
        <f>StdO_Customers_Residential!J630+StdO_Customers_Small_Commercial!J630+StdO_Customers_Lighting!J630</f>
        <v>0</v>
      </c>
      <c r="K630" s="11">
        <f>StdO_Customers_Residential!K630+StdO_Customers_Small_Commercial!K630+StdO_Customers_Lighting!K630</f>
        <v>0</v>
      </c>
      <c r="L630" s="11">
        <f>StdO_Customers_Residential!L630+StdO_Customers_Small_Commercial!L630+StdO_Customers_Lighting!L630</f>
        <v>0</v>
      </c>
      <c r="M630" s="11">
        <f>StdO_Customers_Residential!M630+StdO_Customers_Small_Commercial!M630+StdO_Customers_Lighting!M630</f>
        <v>0</v>
      </c>
      <c r="N630" s="11">
        <f>StdO_Customers_Residential!N630+StdO_Customers_Small_Commercial!N630+StdO_Customers_Lighting!N630</f>
        <v>0</v>
      </c>
      <c r="O630" s="11">
        <f>StdO_Customers_Residential!O630+StdO_Customers_Small_Commercial!O630+StdO_Customers_Lighting!O630</f>
        <v>0</v>
      </c>
      <c r="P630" s="11">
        <f>StdO_Customers_Residential!P630+StdO_Customers_Small_Commercial!P630+StdO_Customers_Lighting!P630</f>
        <v>0</v>
      </c>
      <c r="Q630" s="11">
        <f>StdO_Customers_Residential!Q630+StdO_Customers_Small_Commercial!Q630+StdO_Customers_Lighting!Q630</f>
        <v>0</v>
      </c>
      <c r="R630" s="11">
        <f>StdO_Customers_Residential!R630+StdO_Customers_Small_Commercial!R630+StdO_Customers_Lighting!R630</f>
        <v>0</v>
      </c>
      <c r="S630" s="11">
        <f>StdO_Customers_Residential!S630+StdO_Customers_Small_Commercial!S630+StdO_Customers_Lighting!S630</f>
        <v>0</v>
      </c>
      <c r="T630" s="11">
        <f>StdO_Customers_Residential!T630+StdO_Customers_Small_Commercial!T630+StdO_Customers_Lighting!T630</f>
        <v>0</v>
      </c>
      <c r="U630" s="11">
        <f>StdO_Customers_Residential!U630+StdO_Customers_Small_Commercial!U630+StdO_Customers_Lighting!U630</f>
        <v>0</v>
      </c>
      <c r="V630" s="11">
        <f>StdO_Customers_Residential!V630+StdO_Customers_Small_Commercial!V630+StdO_Customers_Lighting!V630</f>
        <v>0</v>
      </c>
      <c r="W630" s="11">
        <f>StdO_Customers_Residential!W630+StdO_Customers_Small_Commercial!W630+StdO_Customers_Lighting!W630</f>
        <v>0</v>
      </c>
      <c r="X630" s="11">
        <f>StdO_Customers_Residential!X630+StdO_Customers_Small_Commercial!X630+StdO_Customers_Lighting!X630</f>
        <v>0</v>
      </c>
      <c r="Y630" s="11">
        <f>StdO_Customers_Residential!Y630+StdO_Customers_Small_Commercial!Y630+StdO_Customers_Lighting!Y630</f>
        <v>0</v>
      </c>
      <c r="Z630" s="11">
        <f>StdO_Customers_Residential!Z630+StdO_Customers_Small_Commercial!Z630+StdO_Customers_Lighting!Z630</f>
        <v>0</v>
      </c>
      <c r="AA630" s="2">
        <f>IFERROR(INDEX('Holiday Schedule'!$D$3:$D$24,MATCH(Total_StdO_Customers!A630,'Holiday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>
      <c r="A631" s="4">
        <v>46280</v>
      </c>
      <c r="B631" s="11">
        <f>StdO_Customers_Residential!B631+StdO_Customers_Small_Commercial!B631+StdO_Customers_Lighting!B631</f>
        <v>0</v>
      </c>
      <c r="C631" s="11">
        <f>StdO_Customers_Residential!C631+StdO_Customers_Small_Commercial!C631+StdO_Customers_Lighting!C631</f>
        <v>0</v>
      </c>
      <c r="D631" s="11">
        <f>StdO_Customers_Residential!D631+StdO_Customers_Small_Commercial!D631+StdO_Customers_Lighting!D631</f>
        <v>0</v>
      </c>
      <c r="E631" s="11">
        <f>StdO_Customers_Residential!E631+StdO_Customers_Small_Commercial!E631+StdO_Customers_Lighting!E631</f>
        <v>0</v>
      </c>
      <c r="F631" s="11">
        <f>StdO_Customers_Residential!F631+StdO_Customers_Small_Commercial!F631+StdO_Customers_Lighting!F631</f>
        <v>0</v>
      </c>
      <c r="G631" s="11">
        <f>StdO_Customers_Residential!G631+StdO_Customers_Small_Commercial!G631+StdO_Customers_Lighting!G631</f>
        <v>0</v>
      </c>
      <c r="H631" s="11">
        <f>StdO_Customers_Residential!H631+StdO_Customers_Small_Commercial!H631+StdO_Customers_Lighting!H631</f>
        <v>0</v>
      </c>
      <c r="I631" s="11">
        <f>StdO_Customers_Residential!I631+StdO_Customers_Small_Commercial!I631+StdO_Customers_Lighting!I631</f>
        <v>0</v>
      </c>
      <c r="J631" s="11">
        <f>StdO_Customers_Residential!J631+StdO_Customers_Small_Commercial!J631+StdO_Customers_Lighting!J631</f>
        <v>0</v>
      </c>
      <c r="K631" s="11">
        <f>StdO_Customers_Residential!K631+StdO_Customers_Small_Commercial!K631+StdO_Customers_Lighting!K631</f>
        <v>0</v>
      </c>
      <c r="L631" s="11">
        <f>StdO_Customers_Residential!L631+StdO_Customers_Small_Commercial!L631+StdO_Customers_Lighting!L631</f>
        <v>0</v>
      </c>
      <c r="M631" s="11">
        <f>StdO_Customers_Residential!M631+StdO_Customers_Small_Commercial!M631+StdO_Customers_Lighting!M631</f>
        <v>0</v>
      </c>
      <c r="N631" s="11">
        <f>StdO_Customers_Residential!N631+StdO_Customers_Small_Commercial!N631+StdO_Customers_Lighting!N631</f>
        <v>0</v>
      </c>
      <c r="O631" s="11">
        <f>StdO_Customers_Residential!O631+StdO_Customers_Small_Commercial!O631+StdO_Customers_Lighting!O631</f>
        <v>0</v>
      </c>
      <c r="P631" s="11">
        <f>StdO_Customers_Residential!P631+StdO_Customers_Small_Commercial!P631+StdO_Customers_Lighting!P631</f>
        <v>0</v>
      </c>
      <c r="Q631" s="11">
        <f>StdO_Customers_Residential!Q631+StdO_Customers_Small_Commercial!Q631+StdO_Customers_Lighting!Q631</f>
        <v>0</v>
      </c>
      <c r="R631" s="11">
        <f>StdO_Customers_Residential!R631+StdO_Customers_Small_Commercial!R631+StdO_Customers_Lighting!R631</f>
        <v>0</v>
      </c>
      <c r="S631" s="11">
        <f>StdO_Customers_Residential!S631+StdO_Customers_Small_Commercial!S631+StdO_Customers_Lighting!S631</f>
        <v>0</v>
      </c>
      <c r="T631" s="11">
        <f>StdO_Customers_Residential!T631+StdO_Customers_Small_Commercial!T631+StdO_Customers_Lighting!T631</f>
        <v>0</v>
      </c>
      <c r="U631" s="11">
        <f>StdO_Customers_Residential!U631+StdO_Customers_Small_Commercial!U631+StdO_Customers_Lighting!U631</f>
        <v>0</v>
      </c>
      <c r="V631" s="11">
        <f>StdO_Customers_Residential!V631+StdO_Customers_Small_Commercial!V631+StdO_Customers_Lighting!V631</f>
        <v>0</v>
      </c>
      <c r="W631" s="11">
        <f>StdO_Customers_Residential!W631+StdO_Customers_Small_Commercial!W631+StdO_Customers_Lighting!W631</f>
        <v>0</v>
      </c>
      <c r="X631" s="11">
        <f>StdO_Customers_Residential!X631+StdO_Customers_Small_Commercial!X631+StdO_Customers_Lighting!X631</f>
        <v>0</v>
      </c>
      <c r="Y631" s="11">
        <f>StdO_Customers_Residential!Y631+StdO_Customers_Small_Commercial!Y631+StdO_Customers_Lighting!Y631</f>
        <v>0</v>
      </c>
      <c r="Z631" s="11">
        <f>StdO_Customers_Residential!Z631+StdO_Customers_Small_Commercial!Z631+StdO_Customers_Lighting!Z631</f>
        <v>0</v>
      </c>
      <c r="AA631" s="2">
        <f>IFERROR(INDEX('Holiday Schedule'!$D$3:$D$24,MATCH(Total_StdO_Customers!A631,'Holiday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>
      <c r="A632" s="4">
        <v>46281</v>
      </c>
      <c r="B632" s="11">
        <f>StdO_Customers_Residential!B632+StdO_Customers_Small_Commercial!B632+StdO_Customers_Lighting!B632</f>
        <v>0</v>
      </c>
      <c r="C632" s="11">
        <f>StdO_Customers_Residential!C632+StdO_Customers_Small_Commercial!C632+StdO_Customers_Lighting!C632</f>
        <v>0</v>
      </c>
      <c r="D632" s="11">
        <f>StdO_Customers_Residential!D632+StdO_Customers_Small_Commercial!D632+StdO_Customers_Lighting!D632</f>
        <v>0</v>
      </c>
      <c r="E632" s="11">
        <f>StdO_Customers_Residential!E632+StdO_Customers_Small_Commercial!E632+StdO_Customers_Lighting!E632</f>
        <v>0</v>
      </c>
      <c r="F632" s="11">
        <f>StdO_Customers_Residential!F632+StdO_Customers_Small_Commercial!F632+StdO_Customers_Lighting!F632</f>
        <v>0</v>
      </c>
      <c r="G632" s="11">
        <f>StdO_Customers_Residential!G632+StdO_Customers_Small_Commercial!G632+StdO_Customers_Lighting!G632</f>
        <v>0</v>
      </c>
      <c r="H632" s="11">
        <f>StdO_Customers_Residential!H632+StdO_Customers_Small_Commercial!H632+StdO_Customers_Lighting!H632</f>
        <v>0</v>
      </c>
      <c r="I632" s="11">
        <f>StdO_Customers_Residential!I632+StdO_Customers_Small_Commercial!I632+StdO_Customers_Lighting!I632</f>
        <v>0</v>
      </c>
      <c r="J632" s="11">
        <f>StdO_Customers_Residential!J632+StdO_Customers_Small_Commercial!J632+StdO_Customers_Lighting!J632</f>
        <v>0</v>
      </c>
      <c r="K632" s="11">
        <f>StdO_Customers_Residential!K632+StdO_Customers_Small_Commercial!K632+StdO_Customers_Lighting!K632</f>
        <v>0</v>
      </c>
      <c r="L632" s="11">
        <f>StdO_Customers_Residential!L632+StdO_Customers_Small_Commercial!L632+StdO_Customers_Lighting!L632</f>
        <v>0</v>
      </c>
      <c r="M632" s="11">
        <f>StdO_Customers_Residential!M632+StdO_Customers_Small_Commercial!M632+StdO_Customers_Lighting!M632</f>
        <v>0</v>
      </c>
      <c r="N632" s="11">
        <f>StdO_Customers_Residential!N632+StdO_Customers_Small_Commercial!N632+StdO_Customers_Lighting!N632</f>
        <v>0</v>
      </c>
      <c r="O632" s="11">
        <f>StdO_Customers_Residential!O632+StdO_Customers_Small_Commercial!O632+StdO_Customers_Lighting!O632</f>
        <v>0</v>
      </c>
      <c r="P632" s="11">
        <f>StdO_Customers_Residential!P632+StdO_Customers_Small_Commercial!P632+StdO_Customers_Lighting!P632</f>
        <v>0</v>
      </c>
      <c r="Q632" s="11">
        <f>StdO_Customers_Residential!Q632+StdO_Customers_Small_Commercial!Q632+StdO_Customers_Lighting!Q632</f>
        <v>0</v>
      </c>
      <c r="R632" s="11">
        <f>StdO_Customers_Residential!R632+StdO_Customers_Small_Commercial!R632+StdO_Customers_Lighting!R632</f>
        <v>0</v>
      </c>
      <c r="S632" s="11">
        <f>StdO_Customers_Residential!S632+StdO_Customers_Small_Commercial!S632+StdO_Customers_Lighting!S632</f>
        <v>0</v>
      </c>
      <c r="T632" s="11">
        <f>StdO_Customers_Residential!T632+StdO_Customers_Small_Commercial!T632+StdO_Customers_Lighting!T632</f>
        <v>0</v>
      </c>
      <c r="U632" s="11">
        <f>StdO_Customers_Residential!U632+StdO_Customers_Small_Commercial!U632+StdO_Customers_Lighting!U632</f>
        <v>0</v>
      </c>
      <c r="V632" s="11">
        <f>StdO_Customers_Residential!V632+StdO_Customers_Small_Commercial!V632+StdO_Customers_Lighting!V632</f>
        <v>0</v>
      </c>
      <c r="W632" s="11">
        <f>StdO_Customers_Residential!W632+StdO_Customers_Small_Commercial!W632+StdO_Customers_Lighting!W632</f>
        <v>0</v>
      </c>
      <c r="X632" s="11">
        <f>StdO_Customers_Residential!X632+StdO_Customers_Small_Commercial!X632+StdO_Customers_Lighting!X632</f>
        <v>0</v>
      </c>
      <c r="Y632" s="11">
        <f>StdO_Customers_Residential!Y632+StdO_Customers_Small_Commercial!Y632+StdO_Customers_Lighting!Y632</f>
        <v>0</v>
      </c>
      <c r="Z632" s="11">
        <f>StdO_Customers_Residential!Z632+StdO_Customers_Small_Commercial!Z632+StdO_Customers_Lighting!Z632</f>
        <v>0</v>
      </c>
      <c r="AA632" s="2">
        <f>IFERROR(INDEX('Holiday Schedule'!$D$3:$D$24,MATCH(Total_StdO_Customers!A632,'Holiday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>
      <c r="A633" s="4">
        <v>46282</v>
      </c>
      <c r="B633" s="11">
        <f>StdO_Customers_Residential!B633+StdO_Customers_Small_Commercial!B633+StdO_Customers_Lighting!B633</f>
        <v>0</v>
      </c>
      <c r="C633" s="11">
        <f>StdO_Customers_Residential!C633+StdO_Customers_Small_Commercial!C633+StdO_Customers_Lighting!C633</f>
        <v>0</v>
      </c>
      <c r="D633" s="11">
        <f>StdO_Customers_Residential!D633+StdO_Customers_Small_Commercial!D633+StdO_Customers_Lighting!D633</f>
        <v>0</v>
      </c>
      <c r="E633" s="11">
        <f>StdO_Customers_Residential!E633+StdO_Customers_Small_Commercial!E633+StdO_Customers_Lighting!E633</f>
        <v>0</v>
      </c>
      <c r="F633" s="11">
        <f>StdO_Customers_Residential!F633+StdO_Customers_Small_Commercial!F633+StdO_Customers_Lighting!F633</f>
        <v>0</v>
      </c>
      <c r="G633" s="11">
        <f>StdO_Customers_Residential!G633+StdO_Customers_Small_Commercial!G633+StdO_Customers_Lighting!G633</f>
        <v>0</v>
      </c>
      <c r="H633" s="11">
        <f>StdO_Customers_Residential!H633+StdO_Customers_Small_Commercial!H633+StdO_Customers_Lighting!H633</f>
        <v>0</v>
      </c>
      <c r="I633" s="11">
        <f>StdO_Customers_Residential!I633+StdO_Customers_Small_Commercial!I633+StdO_Customers_Lighting!I633</f>
        <v>0</v>
      </c>
      <c r="J633" s="11">
        <f>StdO_Customers_Residential!J633+StdO_Customers_Small_Commercial!J633+StdO_Customers_Lighting!J633</f>
        <v>0</v>
      </c>
      <c r="K633" s="11">
        <f>StdO_Customers_Residential!K633+StdO_Customers_Small_Commercial!K633+StdO_Customers_Lighting!K633</f>
        <v>0</v>
      </c>
      <c r="L633" s="11">
        <f>StdO_Customers_Residential!L633+StdO_Customers_Small_Commercial!L633+StdO_Customers_Lighting!L633</f>
        <v>0</v>
      </c>
      <c r="M633" s="11">
        <f>StdO_Customers_Residential!M633+StdO_Customers_Small_Commercial!M633+StdO_Customers_Lighting!M633</f>
        <v>0</v>
      </c>
      <c r="N633" s="11">
        <f>StdO_Customers_Residential!N633+StdO_Customers_Small_Commercial!N633+StdO_Customers_Lighting!N633</f>
        <v>0</v>
      </c>
      <c r="O633" s="11">
        <f>StdO_Customers_Residential!O633+StdO_Customers_Small_Commercial!O633+StdO_Customers_Lighting!O633</f>
        <v>0</v>
      </c>
      <c r="P633" s="11">
        <f>StdO_Customers_Residential!P633+StdO_Customers_Small_Commercial!P633+StdO_Customers_Lighting!P633</f>
        <v>0</v>
      </c>
      <c r="Q633" s="11">
        <f>StdO_Customers_Residential!Q633+StdO_Customers_Small_Commercial!Q633+StdO_Customers_Lighting!Q633</f>
        <v>0</v>
      </c>
      <c r="R633" s="11">
        <f>StdO_Customers_Residential!R633+StdO_Customers_Small_Commercial!R633+StdO_Customers_Lighting!R633</f>
        <v>0</v>
      </c>
      <c r="S633" s="11">
        <f>StdO_Customers_Residential!S633+StdO_Customers_Small_Commercial!S633+StdO_Customers_Lighting!S633</f>
        <v>0</v>
      </c>
      <c r="T633" s="11">
        <f>StdO_Customers_Residential!T633+StdO_Customers_Small_Commercial!T633+StdO_Customers_Lighting!T633</f>
        <v>0</v>
      </c>
      <c r="U633" s="11">
        <f>StdO_Customers_Residential!U633+StdO_Customers_Small_Commercial!U633+StdO_Customers_Lighting!U633</f>
        <v>0</v>
      </c>
      <c r="V633" s="11">
        <f>StdO_Customers_Residential!V633+StdO_Customers_Small_Commercial!V633+StdO_Customers_Lighting!V633</f>
        <v>0</v>
      </c>
      <c r="W633" s="11">
        <f>StdO_Customers_Residential!W633+StdO_Customers_Small_Commercial!W633+StdO_Customers_Lighting!W633</f>
        <v>0</v>
      </c>
      <c r="X633" s="11">
        <f>StdO_Customers_Residential!X633+StdO_Customers_Small_Commercial!X633+StdO_Customers_Lighting!X633</f>
        <v>0</v>
      </c>
      <c r="Y633" s="11">
        <f>StdO_Customers_Residential!Y633+StdO_Customers_Small_Commercial!Y633+StdO_Customers_Lighting!Y633</f>
        <v>0</v>
      </c>
      <c r="Z633" s="11">
        <f>StdO_Customers_Residential!Z633+StdO_Customers_Small_Commercial!Z633+StdO_Customers_Lighting!Z633</f>
        <v>0</v>
      </c>
      <c r="AA633" s="2">
        <f>IFERROR(INDEX('Holiday Schedule'!$D$3:$D$24,MATCH(Total_StdO_Customers!A633,'Holiday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>
      <c r="A634" s="4">
        <v>46283</v>
      </c>
      <c r="B634" s="11">
        <f>StdO_Customers_Residential!B634+StdO_Customers_Small_Commercial!B634+StdO_Customers_Lighting!B634</f>
        <v>0</v>
      </c>
      <c r="C634" s="11">
        <f>StdO_Customers_Residential!C634+StdO_Customers_Small_Commercial!C634+StdO_Customers_Lighting!C634</f>
        <v>0</v>
      </c>
      <c r="D634" s="11">
        <f>StdO_Customers_Residential!D634+StdO_Customers_Small_Commercial!D634+StdO_Customers_Lighting!D634</f>
        <v>0</v>
      </c>
      <c r="E634" s="11">
        <f>StdO_Customers_Residential!E634+StdO_Customers_Small_Commercial!E634+StdO_Customers_Lighting!E634</f>
        <v>0</v>
      </c>
      <c r="F634" s="11">
        <f>StdO_Customers_Residential!F634+StdO_Customers_Small_Commercial!F634+StdO_Customers_Lighting!F634</f>
        <v>0</v>
      </c>
      <c r="G634" s="11">
        <f>StdO_Customers_Residential!G634+StdO_Customers_Small_Commercial!G634+StdO_Customers_Lighting!G634</f>
        <v>0</v>
      </c>
      <c r="H634" s="11">
        <f>StdO_Customers_Residential!H634+StdO_Customers_Small_Commercial!H634+StdO_Customers_Lighting!H634</f>
        <v>0</v>
      </c>
      <c r="I634" s="11">
        <f>StdO_Customers_Residential!I634+StdO_Customers_Small_Commercial!I634+StdO_Customers_Lighting!I634</f>
        <v>0</v>
      </c>
      <c r="J634" s="11">
        <f>StdO_Customers_Residential!J634+StdO_Customers_Small_Commercial!J634+StdO_Customers_Lighting!J634</f>
        <v>0</v>
      </c>
      <c r="K634" s="11">
        <f>StdO_Customers_Residential!K634+StdO_Customers_Small_Commercial!K634+StdO_Customers_Lighting!K634</f>
        <v>0</v>
      </c>
      <c r="L634" s="11">
        <f>StdO_Customers_Residential!L634+StdO_Customers_Small_Commercial!L634+StdO_Customers_Lighting!L634</f>
        <v>0</v>
      </c>
      <c r="M634" s="11">
        <f>StdO_Customers_Residential!M634+StdO_Customers_Small_Commercial!M634+StdO_Customers_Lighting!M634</f>
        <v>0</v>
      </c>
      <c r="N634" s="11">
        <f>StdO_Customers_Residential!N634+StdO_Customers_Small_Commercial!N634+StdO_Customers_Lighting!N634</f>
        <v>0</v>
      </c>
      <c r="O634" s="11">
        <f>StdO_Customers_Residential!O634+StdO_Customers_Small_Commercial!O634+StdO_Customers_Lighting!O634</f>
        <v>0</v>
      </c>
      <c r="P634" s="11">
        <f>StdO_Customers_Residential!P634+StdO_Customers_Small_Commercial!P634+StdO_Customers_Lighting!P634</f>
        <v>0</v>
      </c>
      <c r="Q634" s="11">
        <f>StdO_Customers_Residential!Q634+StdO_Customers_Small_Commercial!Q634+StdO_Customers_Lighting!Q634</f>
        <v>0</v>
      </c>
      <c r="R634" s="11">
        <f>StdO_Customers_Residential!R634+StdO_Customers_Small_Commercial!R634+StdO_Customers_Lighting!R634</f>
        <v>0</v>
      </c>
      <c r="S634" s="11">
        <f>StdO_Customers_Residential!S634+StdO_Customers_Small_Commercial!S634+StdO_Customers_Lighting!S634</f>
        <v>0</v>
      </c>
      <c r="T634" s="11">
        <f>StdO_Customers_Residential!T634+StdO_Customers_Small_Commercial!T634+StdO_Customers_Lighting!T634</f>
        <v>0</v>
      </c>
      <c r="U634" s="11">
        <f>StdO_Customers_Residential!U634+StdO_Customers_Small_Commercial!U634+StdO_Customers_Lighting!U634</f>
        <v>0</v>
      </c>
      <c r="V634" s="11">
        <f>StdO_Customers_Residential!V634+StdO_Customers_Small_Commercial!V634+StdO_Customers_Lighting!V634</f>
        <v>0</v>
      </c>
      <c r="W634" s="11">
        <f>StdO_Customers_Residential!W634+StdO_Customers_Small_Commercial!W634+StdO_Customers_Lighting!W634</f>
        <v>0</v>
      </c>
      <c r="X634" s="11">
        <f>StdO_Customers_Residential!X634+StdO_Customers_Small_Commercial!X634+StdO_Customers_Lighting!X634</f>
        <v>0</v>
      </c>
      <c r="Y634" s="11">
        <f>StdO_Customers_Residential!Y634+StdO_Customers_Small_Commercial!Y634+StdO_Customers_Lighting!Y634</f>
        <v>0</v>
      </c>
      <c r="Z634" s="11">
        <f>StdO_Customers_Residential!Z634+StdO_Customers_Small_Commercial!Z634+StdO_Customers_Lighting!Z634</f>
        <v>0</v>
      </c>
      <c r="AA634" s="2">
        <f>IFERROR(INDEX('Holiday Schedule'!$D$3:$D$24,MATCH(Total_StdO_Customers!A634,'Holiday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>
      <c r="A635" s="4">
        <v>46284</v>
      </c>
      <c r="B635" s="11">
        <f>StdO_Customers_Residential!B635+StdO_Customers_Small_Commercial!B635+StdO_Customers_Lighting!B635</f>
        <v>0</v>
      </c>
      <c r="C635" s="11">
        <f>StdO_Customers_Residential!C635+StdO_Customers_Small_Commercial!C635+StdO_Customers_Lighting!C635</f>
        <v>0</v>
      </c>
      <c r="D635" s="11">
        <f>StdO_Customers_Residential!D635+StdO_Customers_Small_Commercial!D635+StdO_Customers_Lighting!D635</f>
        <v>0</v>
      </c>
      <c r="E635" s="11">
        <f>StdO_Customers_Residential!E635+StdO_Customers_Small_Commercial!E635+StdO_Customers_Lighting!E635</f>
        <v>0</v>
      </c>
      <c r="F635" s="11">
        <f>StdO_Customers_Residential!F635+StdO_Customers_Small_Commercial!F635+StdO_Customers_Lighting!F635</f>
        <v>0</v>
      </c>
      <c r="G635" s="11">
        <f>StdO_Customers_Residential!G635+StdO_Customers_Small_Commercial!G635+StdO_Customers_Lighting!G635</f>
        <v>0</v>
      </c>
      <c r="H635" s="11">
        <f>StdO_Customers_Residential!H635+StdO_Customers_Small_Commercial!H635+StdO_Customers_Lighting!H635</f>
        <v>0</v>
      </c>
      <c r="I635" s="11">
        <f>StdO_Customers_Residential!I635+StdO_Customers_Small_Commercial!I635+StdO_Customers_Lighting!I635</f>
        <v>0</v>
      </c>
      <c r="J635" s="11">
        <f>StdO_Customers_Residential!J635+StdO_Customers_Small_Commercial!J635+StdO_Customers_Lighting!J635</f>
        <v>0</v>
      </c>
      <c r="K635" s="11">
        <f>StdO_Customers_Residential!K635+StdO_Customers_Small_Commercial!K635+StdO_Customers_Lighting!K635</f>
        <v>0</v>
      </c>
      <c r="L635" s="11">
        <f>StdO_Customers_Residential!L635+StdO_Customers_Small_Commercial!L635+StdO_Customers_Lighting!L635</f>
        <v>0</v>
      </c>
      <c r="M635" s="11">
        <f>StdO_Customers_Residential!M635+StdO_Customers_Small_Commercial!M635+StdO_Customers_Lighting!M635</f>
        <v>0</v>
      </c>
      <c r="N635" s="11">
        <f>StdO_Customers_Residential!N635+StdO_Customers_Small_Commercial!N635+StdO_Customers_Lighting!N635</f>
        <v>0</v>
      </c>
      <c r="O635" s="11">
        <f>StdO_Customers_Residential!O635+StdO_Customers_Small_Commercial!O635+StdO_Customers_Lighting!O635</f>
        <v>0</v>
      </c>
      <c r="P635" s="11">
        <f>StdO_Customers_Residential!P635+StdO_Customers_Small_Commercial!P635+StdO_Customers_Lighting!P635</f>
        <v>0</v>
      </c>
      <c r="Q635" s="11">
        <f>StdO_Customers_Residential!Q635+StdO_Customers_Small_Commercial!Q635+StdO_Customers_Lighting!Q635</f>
        <v>0</v>
      </c>
      <c r="R635" s="11">
        <f>StdO_Customers_Residential!R635+StdO_Customers_Small_Commercial!R635+StdO_Customers_Lighting!R635</f>
        <v>0</v>
      </c>
      <c r="S635" s="11">
        <f>StdO_Customers_Residential!S635+StdO_Customers_Small_Commercial!S635+StdO_Customers_Lighting!S635</f>
        <v>0</v>
      </c>
      <c r="T635" s="11">
        <f>StdO_Customers_Residential!T635+StdO_Customers_Small_Commercial!T635+StdO_Customers_Lighting!T635</f>
        <v>0</v>
      </c>
      <c r="U635" s="11">
        <f>StdO_Customers_Residential!U635+StdO_Customers_Small_Commercial!U635+StdO_Customers_Lighting!U635</f>
        <v>0</v>
      </c>
      <c r="V635" s="11">
        <f>StdO_Customers_Residential!V635+StdO_Customers_Small_Commercial!V635+StdO_Customers_Lighting!V635</f>
        <v>0</v>
      </c>
      <c r="W635" s="11">
        <f>StdO_Customers_Residential!W635+StdO_Customers_Small_Commercial!W635+StdO_Customers_Lighting!W635</f>
        <v>0</v>
      </c>
      <c r="X635" s="11">
        <f>StdO_Customers_Residential!X635+StdO_Customers_Small_Commercial!X635+StdO_Customers_Lighting!X635</f>
        <v>0</v>
      </c>
      <c r="Y635" s="11">
        <f>StdO_Customers_Residential!Y635+StdO_Customers_Small_Commercial!Y635+StdO_Customers_Lighting!Y635</f>
        <v>0</v>
      </c>
      <c r="Z635" s="11">
        <f>StdO_Customers_Residential!Z635+StdO_Customers_Small_Commercial!Z635+StdO_Customers_Lighting!Z635</f>
        <v>0</v>
      </c>
      <c r="AA635" s="2">
        <f>IFERROR(INDEX('Holiday Schedule'!$D$3:$D$24,MATCH(Total_StdO_Customers!A635,'Holiday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>
      <c r="A636" s="4">
        <v>46285</v>
      </c>
      <c r="B636" s="11">
        <f>StdO_Customers_Residential!B636+StdO_Customers_Small_Commercial!B636+StdO_Customers_Lighting!B636</f>
        <v>0</v>
      </c>
      <c r="C636" s="11">
        <f>StdO_Customers_Residential!C636+StdO_Customers_Small_Commercial!C636+StdO_Customers_Lighting!C636</f>
        <v>0</v>
      </c>
      <c r="D636" s="11">
        <f>StdO_Customers_Residential!D636+StdO_Customers_Small_Commercial!D636+StdO_Customers_Lighting!D636</f>
        <v>0</v>
      </c>
      <c r="E636" s="11">
        <f>StdO_Customers_Residential!E636+StdO_Customers_Small_Commercial!E636+StdO_Customers_Lighting!E636</f>
        <v>0</v>
      </c>
      <c r="F636" s="11">
        <f>StdO_Customers_Residential!F636+StdO_Customers_Small_Commercial!F636+StdO_Customers_Lighting!F636</f>
        <v>0</v>
      </c>
      <c r="G636" s="11">
        <f>StdO_Customers_Residential!G636+StdO_Customers_Small_Commercial!G636+StdO_Customers_Lighting!G636</f>
        <v>0</v>
      </c>
      <c r="H636" s="11">
        <f>StdO_Customers_Residential!H636+StdO_Customers_Small_Commercial!H636+StdO_Customers_Lighting!H636</f>
        <v>0</v>
      </c>
      <c r="I636" s="11">
        <f>StdO_Customers_Residential!I636+StdO_Customers_Small_Commercial!I636+StdO_Customers_Lighting!I636</f>
        <v>0</v>
      </c>
      <c r="J636" s="11">
        <f>StdO_Customers_Residential!J636+StdO_Customers_Small_Commercial!J636+StdO_Customers_Lighting!J636</f>
        <v>0</v>
      </c>
      <c r="K636" s="11">
        <f>StdO_Customers_Residential!K636+StdO_Customers_Small_Commercial!K636+StdO_Customers_Lighting!K636</f>
        <v>0</v>
      </c>
      <c r="L636" s="11">
        <f>StdO_Customers_Residential!L636+StdO_Customers_Small_Commercial!L636+StdO_Customers_Lighting!L636</f>
        <v>0</v>
      </c>
      <c r="M636" s="11">
        <f>StdO_Customers_Residential!M636+StdO_Customers_Small_Commercial!M636+StdO_Customers_Lighting!M636</f>
        <v>0</v>
      </c>
      <c r="N636" s="11">
        <f>StdO_Customers_Residential!N636+StdO_Customers_Small_Commercial!N636+StdO_Customers_Lighting!N636</f>
        <v>0</v>
      </c>
      <c r="O636" s="11">
        <f>StdO_Customers_Residential!O636+StdO_Customers_Small_Commercial!O636+StdO_Customers_Lighting!O636</f>
        <v>0</v>
      </c>
      <c r="P636" s="11">
        <f>StdO_Customers_Residential!P636+StdO_Customers_Small_Commercial!P636+StdO_Customers_Lighting!P636</f>
        <v>0</v>
      </c>
      <c r="Q636" s="11">
        <f>StdO_Customers_Residential!Q636+StdO_Customers_Small_Commercial!Q636+StdO_Customers_Lighting!Q636</f>
        <v>0</v>
      </c>
      <c r="R636" s="11">
        <f>StdO_Customers_Residential!R636+StdO_Customers_Small_Commercial!R636+StdO_Customers_Lighting!R636</f>
        <v>0</v>
      </c>
      <c r="S636" s="11">
        <f>StdO_Customers_Residential!S636+StdO_Customers_Small_Commercial!S636+StdO_Customers_Lighting!S636</f>
        <v>0</v>
      </c>
      <c r="T636" s="11">
        <f>StdO_Customers_Residential!T636+StdO_Customers_Small_Commercial!T636+StdO_Customers_Lighting!T636</f>
        <v>0</v>
      </c>
      <c r="U636" s="11">
        <f>StdO_Customers_Residential!U636+StdO_Customers_Small_Commercial!U636+StdO_Customers_Lighting!U636</f>
        <v>0</v>
      </c>
      <c r="V636" s="11">
        <f>StdO_Customers_Residential!V636+StdO_Customers_Small_Commercial!V636+StdO_Customers_Lighting!V636</f>
        <v>0</v>
      </c>
      <c r="W636" s="11">
        <f>StdO_Customers_Residential!W636+StdO_Customers_Small_Commercial!W636+StdO_Customers_Lighting!W636</f>
        <v>0</v>
      </c>
      <c r="X636" s="11">
        <f>StdO_Customers_Residential!X636+StdO_Customers_Small_Commercial!X636+StdO_Customers_Lighting!X636</f>
        <v>0</v>
      </c>
      <c r="Y636" s="11">
        <f>StdO_Customers_Residential!Y636+StdO_Customers_Small_Commercial!Y636+StdO_Customers_Lighting!Y636</f>
        <v>0</v>
      </c>
      <c r="Z636" s="11">
        <f>StdO_Customers_Residential!Z636+StdO_Customers_Small_Commercial!Z636+StdO_Customers_Lighting!Z636</f>
        <v>0</v>
      </c>
      <c r="AA636" s="2">
        <f>IFERROR(INDEX('Holiday Schedule'!$D$3:$D$24,MATCH(Total_StdO_Customers!A636,'Holiday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>
      <c r="A637" s="4">
        <v>46286</v>
      </c>
      <c r="B637" s="11">
        <f>StdO_Customers_Residential!B637+StdO_Customers_Small_Commercial!B637+StdO_Customers_Lighting!B637</f>
        <v>0</v>
      </c>
      <c r="C637" s="11">
        <f>StdO_Customers_Residential!C637+StdO_Customers_Small_Commercial!C637+StdO_Customers_Lighting!C637</f>
        <v>0</v>
      </c>
      <c r="D637" s="11">
        <f>StdO_Customers_Residential!D637+StdO_Customers_Small_Commercial!D637+StdO_Customers_Lighting!D637</f>
        <v>0</v>
      </c>
      <c r="E637" s="11">
        <f>StdO_Customers_Residential!E637+StdO_Customers_Small_Commercial!E637+StdO_Customers_Lighting!E637</f>
        <v>0</v>
      </c>
      <c r="F637" s="11">
        <f>StdO_Customers_Residential!F637+StdO_Customers_Small_Commercial!F637+StdO_Customers_Lighting!F637</f>
        <v>0</v>
      </c>
      <c r="G637" s="11">
        <f>StdO_Customers_Residential!G637+StdO_Customers_Small_Commercial!G637+StdO_Customers_Lighting!G637</f>
        <v>0</v>
      </c>
      <c r="H637" s="11">
        <f>StdO_Customers_Residential!H637+StdO_Customers_Small_Commercial!H637+StdO_Customers_Lighting!H637</f>
        <v>0</v>
      </c>
      <c r="I637" s="11">
        <f>StdO_Customers_Residential!I637+StdO_Customers_Small_Commercial!I637+StdO_Customers_Lighting!I637</f>
        <v>0</v>
      </c>
      <c r="J637" s="11">
        <f>StdO_Customers_Residential!J637+StdO_Customers_Small_Commercial!J637+StdO_Customers_Lighting!J637</f>
        <v>0</v>
      </c>
      <c r="K637" s="11">
        <f>StdO_Customers_Residential!K637+StdO_Customers_Small_Commercial!K637+StdO_Customers_Lighting!K637</f>
        <v>0</v>
      </c>
      <c r="L637" s="11">
        <f>StdO_Customers_Residential!L637+StdO_Customers_Small_Commercial!L637+StdO_Customers_Lighting!L637</f>
        <v>0</v>
      </c>
      <c r="M637" s="11">
        <f>StdO_Customers_Residential!M637+StdO_Customers_Small_Commercial!M637+StdO_Customers_Lighting!M637</f>
        <v>0</v>
      </c>
      <c r="N637" s="11">
        <f>StdO_Customers_Residential!N637+StdO_Customers_Small_Commercial!N637+StdO_Customers_Lighting!N637</f>
        <v>0</v>
      </c>
      <c r="O637" s="11">
        <f>StdO_Customers_Residential!O637+StdO_Customers_Small_Commercial!O637+StdO_Customers_Lighting!O637</f>
        <v>0</v>
      </c>
      <c r="P637" s="11">
        <f>StdO_Customers_Residential!P637+StdO_Customers_Small_Commercial!P637+StdO_Customers_Lighting!P637</f>
        <v>0</v>
      </c>
      <c r="Q637" s="11">
        <f>StdO_Customers_Residential!Q637+StdO_Customers_Small_Commercial!Q637+StdO_Customers_Lighting!Q637</f>
        <v>0</v>
      </c>
      <c r="R637" s="11">
        <f>StdO_Customers_Residential!R637+StdO_Customers_Small_Commercial!R637+StdO_Customers_Lighting!R637</f>
        <v>0</v>
      </c>
      <c r="S637" s="11">
        <f>StdO_Customers_Residential!S637+StdO_Customers_Small_Commercial!S637+StdO_Customers_Lighting!S637</f>
        <v>0</v>
      </c>
      <c r="T637" s="11">
        <f>StdO_Customers_Residential!T637+StdO_Customers_Small_Commercial!T637+StdO_Customers_Lighting!T637</f>
        <v>0</v>
      </c>
      <c r="U637" s="11">
        <f>StdO_Customers_Residential!U637+StdO_Customers_Small_Commercial!U637+StdO_Customers_Lighting!U637</f>
        <v>0</v>
      </c>
      <c r="V637" s="11">
        <f>StdO_Customers_Residential!V637+StdO_Customers_Small_Commercial!V637+StdO_Customers_Lighting!V637</f>
        <v>0</v>
      </c>
      <c r="W637" s="11">
        <f>StdO_Customers_Residential!W637+StdO_Customers_Small_Commercial!W637+StdO_Customers_Lighting!W637</f>
        <v>0</v>
      </c>
      <c r="X637" s="11">
        <f>StdO_Customers_Residential!X637+StdO_Customers_Small_Commercial!X637+StdO_Customers_Lighting!X637</f>
        <v>0</v>
      </c>
      <c r="Y637" s="11">
        <f>StdO_Customers_Residential!Y637+StdO_Customers_Small_Commercial!Y637+StdO_Customers_Lighting!Y637</f>
        <v>0</v>
      </c>
      <c r="Z637" s="11">
        <f>StdO_Customers_Residential!Z637+StdO_Customers_Small_Commercial!Z637+StdO_Customers_Lighting!Z637</f>
        <v>0</v>
      </c>
      <c r="AA637" s="2">
        <f>IFERROR(INDEX('Holiday Schedule'!$D$3:$D$24,MATCH(Total_StdO_Customers!A637,'Holiday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>
      <c r="A638" s="4">
        <v>46287</v>
      </c>
      <c r="B638" s="11">
        <f>StdO_Customers_Residential!B638+StdO_Customers_Small_Commercial!B638+StdO_Customers_Lighting!B638</f>
        <v>0</v>
      </c>
      <c r="C638" s="11">
        <f>StdO_Customers_Residential!C638+StdO_Customers_Small_Commercial!C638+StdO_Customers_Lighting!C638</f>
        <v>0</v>
      </c>
      <c r="D638" s="11">
        <f>StdO_Customers_Residential!D638+StdO_Customers_Small_Commercial!D638+StdO_Customers_Lighting!D638</f>
        <v>0</v>
      </c>
      <c r="E638" s="11">
        <f>StdO_Customers_Residential!E638+StdO_Customers_Small_Commercial!E638+StdO_Customers_Lighting!E638</f>
        <v>0</v>
      </c>
      <c r="F638" s="11">
        <f>StdO_Customers_Residential!F638+StdO_Customers_Small_Commercial!F638+StdO_Customers_Lighting!F638</f>
        <v>0</v>
      </c>
      <c r="G638" s="11">
        <f>StdO_Customers_Residential!G638+StdO_Customers_Small_Commercial!G638+StdO_Customers_Lighting!G638</f>
        <v>0</v>
      </c>
      <c r="H638" s="11">
        <f>StdO_Customers_Residential!H638+StdO_Customers_Small_Commercial!H638+StdO_Customers_Lighting!H638</f>
        <v>0</v>
      </c>
      <c r="I638" s="11">
        <f>StdO_Customers_Residential!I638+StdO_Customers_Small_Commercial!I638+StdO_Customers_Lighting!I638</f>
        <v>0</v>
      </c>
      <c r="J638" s="11">
        <f>StdO_Customers_Residential!J638+StdO_Customers_Small_Commercial!J638+StdO_Customers_Lighting!J638</f>
        <v>0</v>
      </c>
      <c r="K638" s="11">
        <f>StdO_Customers_Residential!K638+StdO_Customers_Small_Commercial!K638+StdO_Customers_Lighting!K638</f>
        <v>0</v>
      </c>
      <c r="L638" s="11">
        <f>StdO_Customers_Residential!L638+StdO_Customers_Small_Commercial!L638+StdO_Customers_Lighting!L638</f>
        <v>0</v>
      </c>
      <c r="M638" s="11">
        <f>StdO_Customers_Residential!M638+StdO_Customers_Small_Commercial!M638+StdO_Customers_Lighting!M638</f>
        <v>0</v>
      </c>
      <c r="N638" s="11">
        <f>StdO_Customers_Residential!N638+StdO_Customers_Small_Commercial!N638+StdO_Customers_Lighting!N638</f>
        <v>0</v>
      </c>
      <c r="O638" s="11">
        <f>StdO_Customers_Residential!O638+StdO_Customers_Small_Commercial!O638+StdO_Customers_Lighting!O638</f>
        <v>0</v>
      </c>
      <c r="P638" s="11">
        <f>StdO_Customers_Residential!P638+StdO_Customers_Small_Commercial!P638+StdO_Customers_Lighting!P638</f>
        <v>0</v>
      </c>
      <c r="Q638" s="11">
        <f>StdO_Customers_Residential!Q638+StdO_Customers_Small_Commercial!Q638+StdO_Customers_Lighting!Q638</f>
        <v>0</v>
      </c>
      <c r="R638" s="11">
        <f>StdO_Customers_Residential!R638+StdO_Customers_Small_Commercial!R638+StdO_Customers_Lighting!R638</f>
        <v>0</v>
      </c>
      <c r="S638" s="11">
        <f>StdO_Customers_Residential!S638+StdO_Customers_Small_Commercial!S638+StdO_Customers_Lighting!S638</f>
        <v>0</v>
      </c>
      <c r="T638" s="11">
        <f>StdO_Customers_Residential!T638+StdO_Customers_Small_Commercial!T638+StdO_Customers_Lighting!T638</f>
        <v>0</v>
      </c>
      <c r="U638" s="11">
        <f>StdO_Customers_Residential!U638+StdO_Customers_Small_Commercial!U638+StdO_Customers_Lighting!U638</f>
        <v>0</v>
      </c>
      <c r="V638" s="11">
        <f>StdO_Customers_Residential!V638+StdO_Customers_Small_Commercial!V638+StdO_Customers_Lighting!V638</f>
        <v>0</v>
      </c>
      <c r="W638" s="11">
        <f>StdO_Customers_Residential!W638+StdO_Customers_Small_Commercial!W638+StdO_Customers_Lighting!W638</f>
        <v>0</v>
      </c>
      <c r="X638" s="11">
        <f>StdO_Customers_Residential!X638+StdO_Customers_Small_Commercial!X638+StdO_Customers_Lighting!X638</f>
        <v>0</v>
      </c>
      <c r="Y638" s="11">
        <f>StdO_Customers_Residential!Y638+StdO_Customers_Small_Commercial!Y638+StdO_Customers_Lighting!Y638</f>
        <v>0</v>
      </c>
      <c r="Z638" s="11">
        <f>StdO_Customers_Residential!Z638+StdO_Customers_Small_Commercial!Z638+StdO_Customers_Lighting!Z638</f>
        <v>0</v>
      </c>
      <c r="AA638" s="2">
        <f>IFERROR(INDEX('Holiday Schedule'!$D$3:$D$24,MATCH(Total_StdO_Customers!A638,'Holiday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>
      <c r="A639" s="4">
        <v>46288</v>
      </c>
      <c r="B639" s="11">
        <f>StdO_Customers_Residential!B639+StdO_Customers_Small_Commercial!B639+StdO_Customers_Lighting!B639</f>
        <v>0</v>
      </c>
      <c r="C639" s="11">
        <f>StdO_Customers_Residential!C639+StdO_Customers_Small_Commercial!C639+StdO_Customers_Lighting!C639</f>
        <v>0</v>
      </c>
      <c r="D639" s="11">
        <f>StdO_Customers_Residential!D639+StdO_Customers_Small_Commercial!D639+StdO_Customers_Lighting!D639</f>
        <v>0</v>
      </c>
      <c r="E639" s="11">
        <f>StdO_Customers_Residential!E639+StdO_Customers_Small_Commercial!E639+StdO_Customers_Lighting!E639</f>
        <v>0</v>
      </c>
      <c r="F639" s="11">
        <f>StdO_Customers_Residential!F639+StdO_Customers_Small_Commercial!F639+StdO_Customers_Lighting!F639</f>
        <v>0</v>
      </c>
      <c r="G639" s="11">
        <f>StdO_Customers_Residential!G639+StdO_Customers_Small_Commercial!G639+StdO_Customers_Lighting!G639</f>
        <v>0</v>
      </c>
      <c r="H639" s="11">
        <f>StdO_Customers_Residential!H639+StdO_Customers_Small_Commercial!H639+StdO_Customers_Lighting!H639</f>
        <v>0</v>
      </c>
      <c r="I639" s="11">
        <f>StdO_Customers_Residential!I639+StdO_Customers_Small_Commercial!I639+StdO_Customers_Lighting!I639</f>
        <v>0</v>
      </c>
      <c r="J639" s="11">
        <f>StdO_Customers_Residential!J639+StdO_Customers_Small_Commercial!J639+StdO_Customers_Lighting!J639</f>
        <v>0</v>
      </c>
      <c r="K639" s="11">
        <f>StdO_Customers_Residential!K639+StdO_Customers_Small_Commercial!K639+StdO_Customers_Lighting!K639</f>
        <v>0</v>
      </c>
      <c r="L639" s="11">
        <f>StdO_Customers_Residential!L639+StdO_Customers_Small_Commercial!L639+StdO_Customers_Lighting!L639</f>
        <v>0</v>
      </c>
      <c r="M639" s="11">
        <f>StdO_Customers_Residential!M639+StdO_Customers_Small_Commercial!M639+StdO_Customers_Lighting!M639</f>
        <v>0</v>
      </c>
      <c r="N639" s="11">
        <f>StdO_Customers_Residential!N639+StdO_Customers_Small_Commercial!N639+StdO_Customers_Lighting!N639</f>
        <v>0</v>
      </c>
      <c r="O639" s="11">
        <f>StdO_Customers_Residential!O639+StdO_Customers_Small_Commercial!O639+StdO_Customers_Lighting!O639</f>
        <v>0</v>
      </c>
      <c r="P639" s="11">
        <f>StdO_Customers_Residential!P639+StdO_Customers_Small_Commercial!P639+StdO_Customers_Lighting!P639</f>
        <v>0</v>
      </c>
      <c r="Q639" s="11">
        <f>StdO_Customers_Residential!Q639+StdO_Customers_Small_Commercial!Q639+StdO_Customers_Lighting!Q639</f>
        <v>0</v>
      </c>
      <c r="R639" s="11">
        <f>StdO_Customers_Residential!R639+StdO_Customers_Small_Commercial!R639+StdO_Customers_Lighting!R639</f>
        <v>0</v>
      </c>
      <c r="S639" s="11">
        <f>StdO_Customers_Residential!S639+StdO_Customers_Small_Commercial!S639+StdO_Customers_Lighting!S639</f>
        <v>0</v>
      </c>
      <c r="T639" s="11">
        <f>StdO_Customers_Residential!T639+StdO_Customers_Small_Commercial!T639+StdO_Customers_Lighting!T639</f>
        <v>0</v>
      </c>
      <c r="U639" s="11">
        <f>StdO_Customers_Residential!U639+StdO_Customers_Small_Commercial!U639+StdO_Customers_Lighting!U639</f>
        <v>0</v>
      </c>
      <c r="V639" s="11">
        <f>StdO_Customers_Residential!V639+StdO_Customers_Small_Commercial!V639+StdO_Customers_Lighting!V639</f>
        <v>0</v>
      </c>
      <c r="W639" s="11">
        <f>StdO_Customers_Residential!W639+StdO_Customers_Small_Commercial!W639+StdO_Customers_Lighting!W639</f>
        <v>0</v>
      </c>
      <c r="X639" s="11">
        <f>StdO_Customers_Residential!X639+StdO_Customers_Small_Commercial!X639+StdO_Customers_Lighting!X639</f>
        <v>0</v>
      </c>
      <c r="Y639" s="11">
        <f>StdO_Customers_Residential!Y639+StdO_Customers_Small_Commercial!Y639+StdO_Customers_Lighting!Y639</f>
        <v>0</v>
      </c>
      <c r="Z639" s="11">
        <f>StdO_Customers_Residential!Z639+StdO_Customers_Small_Commercial!Z639+StdO_Customers_Lighting!Z639</f>
        <v>0</v>
      </c>
      <c r="AA639" s="2">
        <f>IFERROR(INDEX('Holiday Schedule'!$D$3:$D$24,MATCH(Total_StdO_Customers!A639,'Holiday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>
      <c r="A640" s="4">
        <v>46289</v>
      </c>
      <c r="B640" s="11">
        <f>StdO_Customers_Residential!B640+StdO_Customers_Small_Commercial!B640+StdO_Customers_Lighting!B640</f>
        <v>0</v>
      </c>
      <c r="C640" s="11">
        <f>StdO_Customers_Residential!C640+StdO_Customers_Small_Commercial!C640+StdO_Customers_Lighting!C640</f>
        <v>0</v>
      </c>
      <c r="D640" s="11">
        <f>StdO_Customers_Residential!D640+StdO_Customers_Small_Commercial!D640+StdO_Customers_Lighting!D640</f>
        <v>0</v>
      </c>
      <c r="E640" s="11">
        <f>StdO_Customers_Residential!E640+StdO_Customers_Small_Commercial!E640+StdO_Customers_Lighting!E640</f>
        <v>0</v>
      </c>
      <c r="F640" s="11">
        <f>StdO_Customers_Residential!F640+StdO_Customers_Small_Commercial!F640+StdO_Customers_Lighting!F640</f>
        <v>0</v>
      </c>
      <c r="G640" s="11">
        <f>StdO_Customers_Residential!G640+StdO_Customers_Small_Commercial!G640+StdO_Customers_Lighting!G640</f>
        <v>0</v>
      </c>
      <c r="H640" s="11">
        <f>StdO_Customers_Residential!H640+StdO_Customers_Small_Commercial!H640+StdO_Customers_Lighting!H640</f>
        <v>0</v>
      </c>
      <c r="I640" s="11">
        <f>StdO_Customers_Residential!I640+StdO_Customers_Small_Commercial!I640+StdO_Customers_Lighting!I640</f>
        <v>0</v>
      </c>
      <c r="J640" s="11">
        <f>StdO_Customers_Residential!J640+StdO_Customers_Small_Commercial!J640+StdO_Customers_Lighting!J640</f>
        <v>0</v>
      </c>
      <c r="K640" s="11">
        <f>StdO_Customers_Residential!K640+StdO_Customers_Small_Commercial!K640+StdO_Customers_Lighting!K640</f>
        <v>0</v>
      </c>
      <c r="L640" s="11">
        <f>StdO_Customers_Residential!L640+StdO_Customers_Small_Commercial!L640+StdO_Customers_Lighting!L640</f>
        <v>0</v>
      </c>
      <c r="M640" s="11">
        <f>StdO_Customers_Residential!M640+StdO_Customers_Small_Commercial!M640+StdO_Customers_Lighting!M640</f>
        <v>0</v>
      </c>
      <c r="N640" s="11">
        <f>StdO_Customers_Residential!N640+StdO_Customers_Small_Commercial!N640+StdO_Customers_Lighting!N640</f>
        <v>0</v>
      </c>
      <c r="O640" s="11">
        <f>StdO_Customers_Residential!O640+StdO_Customers_Small_Commercial!O640+StdO_Customers_Lighting!O640</f>
        <v>0</v>
      </c>
      <c r="P640" s="11">
        <f>StdO_Customers_Residential!P640+StdO_Customers_Small_Commercial!P640+StdO_Customers_Lighting!P640</f>
        <v>0</v>
      </c>
      <c r="Q640" s="11">
        <f>StdO_Customers_Residential!Q640+StdO_Customers_Small_Commercial!Q640+StdO_Customers_Lighting!Q640</f>
        <v>0</v>
      </c>
      <c r="R640" s="11">
        <f>StdO_Customers_Residential!R640+StdO_Customers_Small_Commercial!R640+StdO_Customers_Lighting!R640</f>
        <v>0</v>
      </c>
      <c r="S640" s="11">
        <f>StdO_Customers_Residential!S640+StdO_Customers_Small_Commercial!S640+StdO_Customers_Lighting!S640</f>
        <v>0</v>
      </c>
      <c r="T640" s="11">
        <f>StdO_Customers_Residential!T640+StdO_Customers_Small_Commercial!T640+StdO_Customers_Lighting!T640</f>
        <v>0</v>
      </c>
      <c r="U640" s="11">
        <f>StdO_Customers_Residential!U640+StdO_Customers_Small_Commercial!U640+StdO_Customers_Lighting!U640</f>
        <v>0</v>
      </c>
      <c r="V640" s="11">
        <f>StdO_Customers_Residential!V640+StdO_Customers_Small_Commercial!V640+StdO_Customers_Lighting!V640</f>
        <v>0</v>
      </c>
      <c r="W640" s="11">
        <f>StdO_Customers_Residential!W640+StdO_Customers_Small_Commercial!W640+StdO_Customers_Lighting!W640</f>
        <v>0</v>
      </c>
      <c r="X640" s="11">
        <f>StdO_Customers_Residential!X640+StdO_Customers_Small_Commercial!X640+StdO_Customers_Lighting!X640</f>
        <v>0</v>
      </c>
      <c r="Y640" s="11">
        <f>StdO_Customers_Residential!Y640+StdO_Customers_Small_Commercial!Y640+StdO_Customers_Lighting!Y640</f>
        <v>0</v>
      </c>
      <c r="Z640" s="11">
        <f>StdO_Customers_Residential!Z640+StdO_Customers_Small_Commercial!Z640+StdO_Customers_Lighting!Z640</f>
        <v>0</v>
      </c>
      <c r="AA640" s="2">
        <f>IFERROR(INDEX('Holiday Schedule'!$D$3:$D$24,MATCH(Total_StdO_Customers!A640,'Holiday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>
      <c r="A641" s="4">
        <v>46290</v>
      </c>
      <c r="B641" s="11">
        <f>StdO_Customers_Residential!B641+StdO_Customers_Small_Commercial!B641+StdO_Customers_Lighting!B641</f>
        <v>0</v>
      </c>
      <c r="C641" s="11">
        <f>StdO_Customers_Residential!C641+StdO_Customers_Small_Commercial!C641+StdO_Customers_Lighting!C641</f>
        <v>0</v>
      </c>
      <c r="D641" s="11">
        <f>StdO_Customers_Residential!D641+StdO_Customers_Small_Commercial!D641+StdO_Customers_Lighting!D641</f>
        <v>0</v>
      </c>
      <c r="E641" s="11">
        <f>StdO_Customers_Residential!E641+StdO_Customers_Small_Commercial!E641+StdO_Customers_Lighting!E641</f>
        <v>0</v>
      </c>
      <c r="F641" s="11">
        <f>StdO_Customers_Residential!F641+StdO_Customers_Small_Commercial!F641+StdO_Customers_Lighting!F641</f>
        <v>0</v>
      </c>
      <c r="G641" s="11">
        <f>StdO_Customers_Residential!G641+StdO_Customers_Small_Commercial!G641+StdO_Customers_Lighting!G641</f>
        <v>0</v>
      </c>
      <c r="H641" s="11">
        <f>StdO_Customers_Residential!H641+StdO_Customers_Small_Commercial!H641+StdO_Customers_Lighting!H641</f>
        <v>0</v>
      </c>
      <c r="I641" s="11">
        <f>StdO_Customers_Residential!I641+StdO_Customers_Small_Commercial!I641+StdO_Customers_Lighting!I641</f>
        <v>0</v>
      </c>
      <c r="J641" s="11">
        <f>StdO_Customers_Residential!J641+StdO_Customers_Small_Commercial!J641+StdO_Customers_Lighting!J641</f>
        <v>0</v>
      </c>
      <c r="K641" s="11">
        <f>StdO_Customers_Residential!K641+StdO_Customers_Small_Commercial!K641+StdO_Customers_Lighting!K641</f>
        <v>0</v>
      </c>
      <c r="L641" s="11">
        <f>StdO_Customers_Residential!L641+StdO_Customers_Small_Commercial!L641+StdO_Customers_Lighting!L641</f>
        <v>0</v>
      </c>
      <c r="M641" s="11">
        <f>StdO_Customers_Residential!M641+StdO_Customers_Small_Commercial!M641+StdO_Customers_Lighting!M641</f>
        <v>0</v>
      </c>
      <c r="N641" s="11">
        <f>StdO_Customers_Residential!N641+StdO_Customers_Small_Commercial!N641+StdO_Customers_Lighting!N641</f>
        <v>0</v>
      </c>
      <c r="O641" s="11">
        <f>StdO_Customers_Residential!O641+StdO_Customers_Small_Commercial!O641+StdO_Customers_Lighting!O641</f>
        <v>0</v>
      </c>
      <c r="P641" s="11">
        <f>StdO_Customers_Residential!P641+StdO_Customers_Small_Commercial!P641+StdO_Customers_Lighting!P641</f>
        <v>0</v>
      </c>
      <c r="Q641" s="11">
        <f>StdO_Customers_Residential!Q641+StdO_Customers_Small_Commercial!Q641+StdO_Customers_Lighting!Q641</f>
        <v>0</v>
      </c>
      <c r="R641" s="11">
        <f>StdO_Customers_Residential!R641+StdO_Customers_Small_Commercial!R641+StdO_Customers_Lighting!R641</f>
        <v>0</v>
      </c>
      <c r="S641" s="11">
        <f>StdO_Customers_Residential!S641+StdO_Customers_Small_Commercial!S641+StdO_Customers_Lighting!S641</f>
        <v>0</v>
      </c>
      <c r="T641" s="11">
        <f>StdO_Customers_Residential!T641+StdO_Customers_Small_Commercial!T641+StdO_Customers_Lighting!T641</f>
        <v>0</v>
      </c>
      <c r="U641" s="11">
        <f>StdO_Customers_Residential!U641+StdO_Customers_Small_Commercial!U641+StdO_Customers_Lighting!U641</f>
        <v>0</v>
      </c>
      <c r="V641" s="11">
        <f>StdO_Customers_Residential!V641+StdO_Customers_Small_Commercial!V641+StdO_Customers_Lighting!V641</f>
        <v>0</v>
      </c>
      <c r="W641" s="11">
        <f>StdO_Customers_Residential!W641+StdO_Customers_Small_Commercial!W641+StdO_Customers_Lighting!W641</f>
        <v>0</v>
      </c>
      <c r="X641" s="11">
        <f>StdO_Customers_Residential!X641+StdO_Customers_Small_Commercial!X641+StdO_Customers_Lighting!X641</f>
        <v>0</v>
      </c>
      <c r="Y641" s="11">
        <f>StdO_Customers_Residential!Y641+StdO_Customers_Small_Commercial!Y641+StdO_Customers_Lighting!Y641</f>
        <v>0</v>
      </c>
      <c r="Z641" s="11">
        <f>StdO_Customers_Residential!Z641+StdO_Customers_Small_Commercial!Z641+StdO_Customers_Lighting!Z641</f>
        <v>0</v>
      </c>
      <c r="AA641" s="2">
        <f>IFERROR(INDEX('Holiday Schedule'!$D$3:$D$24,MATCH(Total_StdO_Customers!A641,'Holiday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>
      <c r="A642" s="4">
        <v>46291</v>
      </c>
      <c r="B642" s="11">
        <f>StdO_Customers_Residential!B642+StdO_Customers_Small_Commercial!B642+StdO_Customers_Lighting!B642</f>
        <v>0</v>
      </c>
      <c r="C642" s="11">
        <f>StdO_Customers_Residential!C642+StdO_Customers_Small_Commercial!C642+StdO_Customers_Lighting!C642</f>
        <v>0</v>
      </c>
      <c r="D642" s="11">
        <f>StdO_Customers_Residential!D642+StdO_Customers_Small_Commercial!D642+StdO_Customers_Lighting!D642</f>
        <v>0</v>
      </c>
      <c r="E642" s="11">
        <f>StdO_Customers_Residential!E642+StdO_Customers_Small_Commercial!E642+StdO_Customers_Lighting!E642</f>
        <v>0</v>
      </c>
      <c r="F642" s="11">
        <f>StdO_Customers_Residential!F642+StdO_Customers_Small_Commercial!F642+StdO_Customers_Lighting!F642</f>
        <v>0</v>
      </c>
      <c r="G642" s="11">
        <f>StdO_Customers_Residential!G642+StdO_Customers_Small_Commercial!G642+StdO_Customers_Lighting!G642</f>
        <v>0</v>
      </c>
      <c r="H642" s="11">
        <f>StdO_Customers_Residential!H642+StdO_Customers_Small_Commercial!H642+StdO_Customers_Lighting!H642</f>
        <v>0</v>
      </c>
      <c r="I642" s="11">
        <f>StdO_Customers_Residential!I642+StdO_Customers_Small_Commercial!I642+StdO_Customers_Lighting!I642</f>
        <v>0</v>
      </c>
      <c r="J642" s="11">
        <f>StdO_Customers_Residential!J642+StdO_Customers_Small_Commercial!J642+StdO_Customers_Lighting!J642</f>
        <v>0</v>
      </c>
      <c r="K642" s="11">
        <f>StdO_Customers_Residential!K642+StdO_Customers_Small_Commercial!K642+StdO_Customers_Lighting!K642</f>
        <v>0</v>
      </c>
      <c r="L642" s="11">
        <f>StdO_Customers_Residential!L642+StdO_Customers_Small_Commercial!L642+StdO_Customers_Lighting!L642</f>
        <v>0</v>
      </c>
      <c r="M642" s="11">
        <f>StdO_Customers_Residential!M642+StdO_Customers_Small_Commercial!M642+StdO_Customers_Lighting!M642</f>
        <v>0</v>
      </c>
      <c r="N642" s="11">
        <f>StdO_Customers_Residential!N642+StdO_Customers_Small_Commercial!N642+StdO_Customers_Lighting!N642</f>
        <v>0</v>
      </c>
      <c r="O642" s="11">
        <f>StdO_Customers_Residential!O642+StdO_Customers_Small_Commercial!O642+StdO_Customers_Lighting!O642</f>
        <v>0</v>
      </c>
      <c r="P642" s="11">
        <f>StdO_Customers_Residential!P642+StdO_Customers_Small_Commercial!P642+StdO_Customers_Lighting!P642</f>
        <v>0</v>
      </c>
      <c r="Q642" s="11">
        <f>StdO_Customers_Residential!Q642+StdO_Customers_Small_Commercial!Q642+StdO_Customers_Lighting!Q642</f>
        <v>0</v>
      </c>
      <c r="R642" s="11">
        <f>StdO_Customers_Residential!R642+StdO_Customers_Small_Commercial!R642+StdO_Customers_Lighting!R642</f>
        <v>0</v>
      </c>
      <c r="S642" s="11">
        <f>StdO_Customers_Residential!S642+StdO_Customers_Small_Commercial!S642+StdO_Customers_Lighting!S642</f>
        <v>0</v>
      </c>
      <c r="T642" s="11">
        <f>StdO_Customers_Residential!T642+StdO_Customers_Small_Commercial!T642+StdO_Customers_Lighting!T642</f>
        <v>0</v>
      </c>
      <c r="U642" s="11">
        <f>StdO_Customers_Residential!U642+StdO_Customers_Small_Commercial!U642+StdO_Customers_Lighting!U642</f>
        <v>0</v>
      </c>
      <c r="V642" s="11">
        <f>StdO_Customers_Residential!V642+StdO_Customers_Small_Commercial!V642+StdO_Customers_Lighting!V642</f>
        <v>0</v>
      </c>
      <c r="W642" s="11">
        <f>StdO_Customers_Residential!W642+StdO_Customers_Small_Commercial!W642+StdO_Customers_Lighting!W642</f>
        <v>0</v>
      </c>
      <c r="X642" s="11">
        <f>StdO_Customers_Residential!X642+StdO_Customers_Small_Commercial!X642+StdO_Customers_Lighting!X642</f>
        <v>0</v>
      </c>
      <c r="Y642" s="11">
        <f>StdO_Customers_Residential!Y642+StdO_Customers_Small_Commercial!Y642+StdO_Customers_Lighting!Y642</f>
        <v>0</v>
      </c>
      <c r="Z642" s="11">
        <f>StdO_Customers_Residential!Z642+StdO_Customers_Small_Commercial!Z642+StdO_Customers_Lighting!Z642</f>
        <v>0</v>
      </c>
      <c r="AA642" s="2">
        <f>IFERROR(INDEX('Holiday Schedule'!$D$3:$D$24,MATCH(Total_StdO_Customers!A642,'Holiday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>
      <c r="A643" s="4">
        <v>46292</v>
      </c>
      <c r="B643" s="11">
        <f>StdO_Customers_Residential!B643+StdO_Customers_Small_Commercial!B643+StdO_Customers_Lighting!B643</f>
        <v>0</v>
      </c>
      <c r="C643" s="11">
        <f>StdO_Customers_Residential!C643+StdO_Customers_Small_Commercial!C643+StdO_Customers_Lighting!C643</f>
        <v>0</v>
      </c>
      <c r="D643" s="11">
        <f>StdO_Customers_Residential!D643+StdO_Customers_Small_Commercial!D643+StdO_Customers_Lighting!D643</f>
        <v>0</v>
      </c>
      <c r="E643" s="11">
        <f>StdO_Customers_Residential!E643+StdO_Customers_Small_Commercial!E643+StdO_Customers_Lighting!E643</f>
        <v>0</v>
      </c>
      <c r="F643" s="11">
        <f>StdO_Customers_Residential!F643+StdO_Customers_Small_Commercial!F643+StdO_Customers_Lighting!F643</f>
        <v>0</v>
      </c>
      <c r="G643" s="11">
        <f>StdO_Customers_Residential!G643+StdO_Customers_Small_Commercial!G643+StdO_Customers_Lighting!G643</f>
        <v>0</v>
      </c>
      <c r="H643" s="11">
        <f>StdO_Customers_Residential!H643+StdO_Customers_Small_Commercial!H643+StdO_Customers_Lighting!H643</f>
        <v>0</v>
      </c>
      <c r="I643" s="11">
        <f>StdO_Customers_Residential!I643+StdO_Customers_Small_Commercial!I643+StdO_Customers_Lighting!I643</f>
        <v>0</v>
      </c>
      <c r="J643" s="11">
        <f>StdO_Customers_Residential!J643+StdO_Customers_Small_Commercial!J643+StdO_Customers_Lighting!J643</f>
        <v>0</v>
      </c>
      <c r="K643" s="11">
        <f>StdO_Customers_Residential!K643+StdO_Customers_Small_Commercial!K643+StdO_Customers_Lighting!K643</f>
        <v>0</v>
      </c>
      <c r="L643" s="11">
        <f>StdO_Customers_Residential!L643+StdO_Customers_Small_Commercial!L643+StdO_Customers_Lighting!L643</f>
        <v>0</v>
      </c>
      <c r="M643" s="11">
        <f>StdO_Customers_Residential!M643+StdO_Customers_Small_Commercial!M643+StdO_Customers_Lighting!M643</f>
        <v>0</v>
      </c>
      <c r="N643" s="11">
        <f>StdO_Customers_Residential!N643+StdO_Customers_Small_Commercial!N643+StdO_Customers_Lighting!N643</f>
        <v>0</v>
      </c>
      <c r="O643" s="11">
        <f>StdO_Customers_Residential!O643+StdO_Customers_Small_Commercial!O643+StdO_Customers_Lighting!O643</f>
        <v>0</v>
      </c>
      <c r="P643" s="11">
        <f>StdO_Customers_Residential!P643+StdO_Customers_Small_Commercial!P643+StdO_Customers_Lighting!P643</f>
        <v>0</v>
      </c>
      <c r="Q643" s="11">
        <f>StdO_Customers_Residential!Q643+StdO_Customers_Small_Commercial!Q643+StdO_Customers_Lighting!Q643</f>
        <v>0</v>
      </c>
      <c r="R643" s="11">
        <f>StdO_Customers_Residential!R643+StdO_Customers_Small_Commercial!R643+StdO_Customers_Lighting!R643</f>
        <v>0</v>
      </c>
      <c r="S643" s="11">
        <f>StdO_Customers_Residential!S643+StdO_Customers_Small_Commercial!S643+StdO_Customers_Lighting!S643</f>
        <v>0</v>
      </c>
      <c r="T643" s="11">
        <f>StdO_Customers_Residential!T643+StdO_Customers_Small_Commercial!T643+StdO_Customers_Lighting!T643</f>
        <v>0</v>
      </c>
      <c r="U643" s="11">
        <f>StdO_Customers_Residential!U643+StdO_Customers_Small_Commercial!U643+StdO_Customers_Lighting!U643</f>
        <v>0</v>
      </c>
      <c r="V643" s="11">
        <f>StdO_Customers_Residential!V643+StdO_Customers_Small_Commercial!V643+StdO_Customers_Lighting!V643</f>
        <v>0</v>
      </c>
      <c r="W643" s="11">
        <f>StdO_Customers_Residential!W643+StdO_Customers_Small_Commercial!W643+StdO_Customers_Lighting!W643</f>
        <v>0</v>
      </c>
      <c r="X643" s="11">
        <f>StdO_Customers_Residential!X643+StdO_Customers_Small_Commercial!X643+StdO_Customers_Lighting!X643</f>
        <v>0</v>
      </c>
      <c r="Y643" s="11">
        <f>StdO_Customers_Residential!Y643+StdO_Customers_Small_Commercial!Y643+StdO_Customers_Lighting!Y643</f>
        <v>0</v>
      </c>
      <c r="Z643" s="11">
        <f>StdO_Customers_Residential!Z643+StdO_Customers_Small_Commercial!Z643+StdO_Customers_Lighting!Z643</f>
        <v>0</v>
      </c>
      <c r="AA643" s="2">
        <f>IFERROR(INDEX('Holiday Schedule'!$D$3:$D$24,MATCH(Total_StdO_Customers!A643,'Holiday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>
      <c r="A644" s="4">
        <v>46293</v>
      </c>
      <c r="B644" s="11">
        <f>StdO_Customers_Residential!B644+StdO_Customers_Small_Commercial!B644+StdO_Customers_Lighting!B644</f>
        <v>0</v>
      </c>
      <c r="C644" s="11">
        <f>StdO_Customers_Residential!C644+StdO_Customers_Small_Commercial!C644+StdO_Customers_Lighting!C644</f>
        <v>0</v>
      </c>
      <c r="D644" s="11">
        <f>StdO_Customers_Residential!D644+StdO_Customers_Small_Commercial!D644+StdO_Customers_Lighting!D644</f>
        <v>0</v>
      </c>
      <c r="E644" s="11">
        <f>StdO_Customers_Residential!E644+StdO_Customers_Small_Commercial!E644+StdO_Customers_Lighting!E644</f>
        <v>0</v>
      </c>
      <c r="F644" s="11">
        <f>StdO_Customers_Residential!F644+StdO_Customers_Small_Commercial!F644+StdO_Customers_Lighting!F644</f>
        <v>0</v>
      </c>
      <c r="G644" s="11">
        <f>StdO_Customers_Residential!G644+StdO_Customers_Small_Commercial!G644+StdO_Customers_Lighting!G644</f>
        <v>0</v>
      </c>
      <c r="H644" s="11">
        <f>StdO_Customers_Residential!H644+StdO_Customers_Small_Commercial!H644+StdO_Customers_Lighting!H644</f>
        <v>0</v>
      </c>
      <c r="I644" s="11">
        <f>StdO_Customers_Residential!I644+StdO_Customers_Small_Commercial!I644+StdO_Customers_Lighting!I644</f>
        <v>0</v>
      </c>
      <c r="J644" s="11">
        <f>StdO_Customers_Residential!J644+StdO_Customers_Small_Commercial!J644+StdO_Customers_Lighting!J644</f>
        <v>0</v>
      </c>
      <c r="K644" s="11">
        <f>StdO_Customers_Residential!K644+StdO_Customers_Small_Commercial!K644+StdO_Customers_Lighting!K644</f>
        <v>0</v>
      </c>
      <c r="L644" s="11">
        <f>StdO_Customers_Residential!L644+StdO_Customers_Small_Commercial!L644+StdO_Customers_Lighting!L644</f>
        <v>0</v>
      </c>
      <c r="M644" s="11">
        <f>StdO_Customers_Residential!M644+StdO_Customers_Small_Commercial!M644+StdO_Customers_Lighting!M644</f>
        <v>0</v>
      </c>
      <c r="N644" s="11">
        <f>StdO_Customers_Residential!N644+StdO_Customers_Small_Commercial!N644+StdO_Customers_Lighting!N644</f>
        <v>0</v>
      </c>
      <c r="O644" s="11">
        <f>StdO_Customers_Residential!O644+StdO_Customers_Small_Commercial!O644+StdO_Customers_Lighting!O644</f>
        <v>0</v>
      </c>
      <c r="P644" s="11">
        <f>StdO_Customers_Residential!P644+StdO_Customers_Small_Commercial!P644+StdO_Customers_Lighting!P644</f>
        <v>0</v>
      </c>
      <c r="Q644" s="11">
        <f>StdO_Customers_Residential!Q644+StdO_Customers_Small_Commercial!Q644+StdO_Customers_Lighting!Q644</f>
        <v>0</v>
      </c>
      <c r="R644" s="11">
        <f>StdO_Customers_Residential!R644+StdO_Customers_Small_Commercial!R644+StdO_Customers_Lighting!R644</f>
        <v>0</v>
      </c>
      <c r="S644" s="11">
        <f>StdO_Customers_Residential!S644+StdO_Customers_Small_Commercial!S644+StdO_Customers_Lighting!S644</f>
        <v>0</v>
      </c>
      <c r="T644" s="11">
        <f>StdO_Customers_Residential!T644+StdO_Customers_Small_Commercial!T644+StdO_Customers_Lighting!T644</f>
        <v>0</v>
      </c>
      <c r="U644" s="11">
        <f>StdO_Customers_Residential!U644+StdO_Customers_Small_Commercial!U644+StdO_Customers_Lighting!U644</f>
        <v>0</v>
      </c>
      <c r="V644" s="11">
        <f>StdO_Customers_Residential!V644+StdO_Customers_Small_Commercial!V644+StdO_Customers_Lighting!V644</f>
        <v>0</v>
      </c>
      <c r="W644" s="11">
        <f>StdO_Customers_Residential!W644+StdO_Customers_Small_Commercial!W644+StdO_Customers_Lighting!W644</f>
        <v>0</v>
      </c>
      <c r="X644" s="11">
        <f>StdO_Customers_Residential!X644+StdO_Customers_Small_Commercial!X644+StdO_Customers_Lighting!X644</f>
        <v>0</v>
      </c>
      <c r="Y644" s="11">
        <f>StdO_Customers_Residential!Y644+StdO_Customers_Small_Commercial!Y644+StdO_Customers_Lighting!Y644</f>
        <v>0</v>
      </c>
      <c r="Z644" s="11">
        <f>StdO_Customers_Residential!Z644+StdO_Customers_Small_Commercial!Z644+StdO_Customers_Lighting!Z644</f>
        <v>0</v>
      </c>
      <c r="AA644" s="2">
        <f>IFERROR(INDEX('Holiday Schedule'!$D$3:$D$24,MATCH(Total_StdO_Customers!A644,'Holiday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>
      <c r="A645" s="4">
        <v>46294</v>
      </c>
      <c r="B645" s="11">
        <f>StdO_Customers_Residential!B645+StdO_Customers_Small_Commercial!B645+StdO_Customers_Lighting!B645</f>
        <v>0</v>
      </c>
      <c r="C645" s="11">
        <f>StdO_Customers_Residential!C645+StdO_Customers_Small_Commercial!C645+StdO_Customers_Lighting!C645</f>
        <v>0</v>
      </c>
      <c r="D645" s="11">
        <f>StdO_Customers_Residential!D645+StdO_Customers_Small_Commercial!D645+StdO_Customers_Lighting!D645</f>
        <v>0</v>
      </c>
      <c r="E645" s="11">
        <f>StdO_Customers_Residential!E645+StdO_Customers_Small_Commercial!E645+StdO_Customers_Lighting!E645</f>
        <v>0</v>
      </c>
      <c r="F645" s="11">
        <f>StdO_Customers_Residential!F645+StdO_Customers_Small_Commercial!F645+StdO_Customers_Lighting!F645</f>
        <v>0</v>
      </c>
      <c r="G645" s="11">
        <f>StdO_Customers_Residential!G645+StdO_Customers_Small_Commercial!G645+StdO_Customers_Lighting!G645</f>
        <v>0</v>
      </c>
      <c r="H645" s="11">
        <f>StdO_Customers_Residential!H645+StdO_Customers_Small_Commercial!H645+StdO_Customers_Lighting!H645</f>
        <v>0</v>
      </c>
      <c r="I645" s="11">
        <f>StdO_Customers_Residential!I645+StdO_Customers_Small_Commercial!I645+StdO_Customers_Lighting!I645</f>
        <v>0</v>
      </c>
      <c r="J645" s="11">
        <f>StdO_Customers_Residential!J645+StdO_Customers_Small_Commercial!J645+StdO_Customers_Lighting!J645</f>
        <v>0</v>
      </c>
      <c r="K645" s="11">
        <f>StdO_Customers_Residential!K645+StdO_Customers_Small_Commercial!K645+StdO_Customers_Lighting!K645</f>
        <v>0</v>
      </c>
      <c r="L645" s="11">
        <f>StdO_Customers_Residential!L645+StdO_Customers_Small_Commercial!L645+StdO_Customers_Lighting!L645</f>
        <v>0</v>
      </c>
      <c r="M645" s="11">
        <f>StdO_Customers_Residential!M645+StdO_Customers_Small_Commercial!M645+StdO_Customers_Lighting!M645</f>
        <v>0</v>
      </c>
      <c r="N645" s="11">
        <f>StdO_Customers_Residential!N645+StdO_Customers_Small_Commercial!N645+StdO_Customers_Lighting!N645</f>
        <v>0</v>
      </c>
      <c r="O645" s="11">
        <f>StdO_Customers_Residential!O645+StdO_Customers_Small_Commercial!O645+StdO_Customers_Lighting!O645</f>
        <v>0</v>
      </c>
      <c r="P645" s="11">
        <f>StdO_Customers_Residential!P645+StdO_Customers_Small_Commercial!P645+StdO_Customers_Lighting!P645</f>
        <v>0</v>
      </c>
      <c r="Q645" s="11">
        <f>StdO_Customers_Residential!Q645+StdO_Customers_Small_Commercial!Q645+StdO_Customers_Lighting!Q645</f>
        <v>0</v>
      </c>
      <c r="R645" s="11">
        <f>StdO_Customers_Residential!R645+StdO_Customers_Small_Commercial!R645+StdO_Customers_Lighting!R645</f>
        <v>0</v>
      </c>
      <c r="S645" s="11">
        <f>StdO_Customers_Residential!S645+StdO_Customers_Small_Commercial!S645+StdO_Customers_Lighting!S645</f>
        <v>0</v>
      </c>
      <c r="T645" s="11">
        <f>StdO_Customers_Residential!T645+StdO_Customers_Small_Commercial!T645+StdO_Customers_Lighting!T645</f>
        <v>0</v>
      </c>
      <c r="U645" s="11">
        <f>StdO_Customers_Residential!U645+StdO_Customers_Small_Commercial!U645+StdO_Customers_Lighting!U645</f>
        <v>0</v>
      </c>
      <c r="V645" s="11">
        <f>StdO_Customers_Residential!V645+StdO_Customers_Small_Commercial!V645+StdO_Customers_Lighting!V645</f>
        <v>0</v>
      </c>
      <c r="W645" s="11">
        <f>StdO_Customers_Residential!W645+StdO_Customers_Small_Commercial!W645+StdO_Customers_Lighting!W645</f>
        <v>0</v>
      </c>
      <c r="X645" s="11">
        <f>StdO_Customers_Residential!X645+StdO_Customers_Small_Commercial!X645+StdO_Customers_Lighting!X645</f>
        <v>0</v>
      </c>
      <c r="Y645" s="11">
        <f>StdO_Customers_Residential!Y645+StdO_Customers_Small_Commercial!Y645+StdO_Customers_Lighting!Y645</f>
        <v>0</v>
      </c>
      <c r="Z645" s="11">
        <f>StdO_Customers_Residential!Z645+StdO_Customers_Small_Commercial!Z645+StdO_Customers_Lighting!Z645</f>
        <v>0</v>
      </c>
      <c r="AA645" s="2">
        <f>IFERROR(INDEX('Holiday Schedule'!$D$3:$D$24,MATCH(Total_StdO_Customers!A645,'Holiday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>
      <c r="A646" s="4">
        <v>46295</v>
      </c>
      <c r="B646" s="11">
        <f>StdO_Customers_Residential!B646+StdO_Customers_Small_Commercial!B646+StdO_Customers_Lighting!B646</f>
        <v>0</v>
      </c>
      <c r="C646" s="11">
        <f>StdO_Customers_Residential!C646+StdO_Customers_Small_Commercial!C646+StdO_Customers_Lighting!C646</f>
        <v>0</v>
      </c>
      <c r="D646" s="11">
        <f>StdO_Customers_Residential!D646+StdO_Customers_Small_Commercial!D646+StdO_Customers_Lighting!D646</f>
        <v>0</v>
      </c>
      <c r="E646" s="11">
        <f>StdO_Customers_Residential!E646+StdO_Customers_Small_Commercial!E646+StdO_Customers_Lighting!E646</f>
        <v>0</v>
      </c>
      <c r="F646" s="11">
        <f>StdO_Customers_Residential!F646+StdO_Customers_Small_Commercial!F646+StdO_Customers_Lighting!F646</f>
        <v>0</v>
      </c>
      <c r="G646" s="11">
        <f>StdO_Customers_Residential!G646+StdO_Customers_Small_Commercial!G646+StdO_Customers_Lighting!G646</f>
        <v>0</v>
      </c>
      <c r="H646" s="11">
        <f>StdO_Customers_Residential!H646+StdO_Customers_Small_Commercial!H646+StdO_Customers_Lighting!H646</f>
        <v>0</v>
      </c>
      <c r="I646" s="11">
        <f>StdO_Customers_Residential!I646+StdO_Customers_Small_Commercial!I646+StdO_Customers_Lighting!I646</f>
        <v>0</v>
      </c>
      <c r="J646" s="11">
        <f>StdO_Customers_Residential!J646+StdO_Customers_Small_Commercial!J646+StdO_Customers_Lighting!J646</f>
        <v>0</v>
      </c>
      <c r="K646" s="11">
        <f>StdO_Customers_Residential!K646+StdO_Customers_Small_Commercial!K646+StdO_Customers_Lighting!K646</f>
        <v>0</v>
      </c>
      <c r="L646" s="11">
        <f>StdO_Customers_Residential!L646+StdO_Customers_Small_Commercial!L646+StdO_Customers_Lighting!L646</f>
        <v>0</v>
      </c>
      <c r="M646" s="11">
        <f>StdO_Customers_Residential!M646+StdO_Customers_Small_Commercial!M646+StdO_Customers_Lighting!M646</f>
        <v>0</v>
      </c>
      <c r="N646" s="11">
        <f>StdO_Customers_Residential!N646+StdO_Customers_Small_Commercial!N646+StdO_Customers_Lighting!N646</f>
        <v>0</v>
      </c>
      <c r="O646" s="11">
        <f>StdO_Customers_Residential!O646+StdO_Customers_Small_Commercial!O646+StdO_Customers_Lighting!O646</f>
        <v>0</v>
      </c>
      <c r="P646" s="11">
        <f>StdO_Customers_Residential!P646+StdO_Customers_Small_Commercial!P646+StdO_Customers_Lighting!P646</f>
        <v>0</v>
      </c>
      <c r="Q646" s="11">
        <f>StdO_Customers_Residential!Q646+StdO_Customers_Small_Commercial!Q646+StdO_Customers_Lighting!Q646</f>
        <v>0</v>
      </c>
      <c r="R646" s="11">
        <f>StdO_Customers_Residential!R646+StdO_Customers_Small_Commercial!R646+StdO_Customers_Lighting!R646</f>
        <v>0</v>
      </c>
      <c r="S646" s="11">
        <f>StdO_Customers_Residential!S646+StdO_Customers_Small_Commercial!S646+StdO_Customers_Lighting!S646</f>
        <v>0</v>
      </c>
      <c r="T646" s="11">
        <f>StdO_Customers_Residential!T646+StdO_Customers_Small_Commercial!T646+StdO_Customers_Lighting!T646</f>
        <v>0</v>
      </c>
      <c r="U646" s="11">
        <f>StdO_Customers_Residential!U646+StdO_Customers_Small_Commercial!U646+StdO_Customers_Lighting!U646</f>
        <v>0</v>
      </c>
      <c r="V646" s="11">
        <f>StdO_Customers_Residential!V646+StdO_Customers_Small_Commercial!V646+StdO_Customers_Lighting!V646</f>
        <v>0</v>
      </c>
      <c r="W646" s="11">
        <f>StdO_Customers_Residential!W646+StdO_Customers_Small_Commercial!W646+StdO_Customers_Lighting!W646</f>
        <v>0</v>
      </c>
      <c r="X646" s="11">
        <f>StdO_Customers_Residential!X646+StdO_Customers_Small_Commercial!X646+StdO_Customers_Lighting!X646</f>
        <v>0</v>
      </c>
      <c r="Y646" s="11">
        <f>StdO_Customers_Residential!Y646+StdO_Customers_Small_Commercial!Y646+StdO_Customers_Lighting!Y646</f>
        <v>0</v>
      </c>
      <c r="Z646" s="11">
        <f>StdO_Customers_Residential!Z646+StdO_Customers_Small_Commercial!Z646+StdO_Customers_Lighting!Z646</f>
        <v>0</v>
      </c>
      <c r="AA646" s="2">
        <f>IFERROR(INDEX('Holiday Schedule'!$D$3:$D$24,MATCH(Total_StdO_Customers!A646,'Holiday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>
      <c r="A647" s="4">
        <v>46296</v>
      </c>
      <c r="B647" s="11">
        <f>StdO_Customers_Residential!B647+StdO_Customers_Small_Commercial!B647+StdO_Customers_Lighting!B647</f>
        <v>0</v>
      </c>
      <c r="C647" s="11">
        <f>StdO_Customers_Residential!C647+StdO_Customers_Small_Commercial!C647+StdO_Customers_Lighting!C647</f>
        <v>0</v>
      </c>
      <c r="D647" s="11">
        <f>StdO_Customers_Residential!D647+StdO_Customers_Small_Commercial!D647+StdO_Customers_Lighting!D647</f>
        <v>0</v>
      </c>
      <c r="E647" s="11">
        <f>StdO_Customers_Residential!E647+StdO_Customers_Small_Commercial!E647+StdO_Customers_Lighting!E647</f>
        <v>0</v>
      </c>
      <c r="F647" s="11">
        <f>StdO_Customers_Residential!F647+StdO_Customers_Small_Commercial!F647+StdO_Customers_Lighting!F647</f>
        <v>0</v>
      </c>
      <c r="G647" s="11">
        <f>StdO_Customers_Residential!G647+StdO_Customers_Small_Commercial!G647+StdO_Customers_Lighting!G647</f>
        <v>0</v>
      </c>
      <c r="H647" s="11">
        <f>StdO_Customers_Residential!H647+StdO_Customers_Small_Commercial!H647+StdO_Customers_Lighting!H647</f>
        <v>0</v>
      </c>
      <c r="I647" s="11">
        <f>StdO_Customers_Residential!I647+StdO_Customers_Small_Commercial!I647+StdO_Customers_Lighting!I647</f>
        <v>0</v>
      </c>
      <c r="J647" s="11">
        <f>StdO_Customers_Residential!J647+StdO_Customers_Small_Commercial!J647+StdO_Customers_Lighting!J647</f>
        <v>0</v>
      </c>
      <c r="K647" s="11">
        <f>StdO_Customers_Residential!K647+StdO_Customers_Small_Commercial!K647+StdO_Customers_Lighting!K647</f>
        <v>0</v>
      </c>
      <c r="L647" s="11">
        <f>StdO_Customers_Residential!L647+StdO_Customers_Small_Commercial!L647+StdO_Customers_Lighting!L647</f>
        <v>0</v>
      </c>
      <c r="M647" s="11">
        <f>StdO_Customers_Residential!M647+StdO_Customers_Small_Commercial!M647+StdO_Customers_Lighting!M647</f>
        <v>0</v>
      </c>
      <c r="N647" s="11">
        <f>StdO_Customers_Residential!N647+StdO_Customers_Small_Commercial!N647+StdO_Customers_Lighting!N647</f>
        <v>0</v>
      </c>
      <c r="O647" s="11">
        <f>StdO_Customers_Residential!O647+StdO_Customers_Small_Commercial!O647+StdO_Customers_Lighting!O647</f>
        <v>0</v>
      </c>
      <c r="P647" s="11">
        <f>StdO_Customers_Residential!P647+StdO_Customers_Small_Commercial!P647+StdO_Customers_Lighting!P647</f>
        <v>0</v>
      </c>
      <c r="Q647" s="11">
        <f>StdO_Customers_Residential!Q647+StdO_Customers_Small_Commercial!Q647+StdO_Customers_Lighting!Q647</f>
        <v>0</v>
      </c>
      <c r="R647" s="11">
        <f>StdO_Customers_Residential!R647+StdO_Customers_Small_Commercial!R647+StdO_Customers_Lighting!R647</f>
        <v>0</v>
      </c>
      <c r="S647" s="11">
        <f>StdO_Customers_Residential!S647+StdO_Customers_Small_Commercial!S647+StdO_Customers_Lighting!S647</f>
        <v>0</v>
      </c>
      <c r="T647" s="11">
        <f>StdO_Customers_Residential!T647+StdO_Customers_Small_Commercial!T647+StdO_Customers_Lighting!T647</f>
        <v>0</v>
      </c>
      <c r="U647" s="11">
        <f>StdO_Customers_Residential!U647+StdO_Customers_Small_Commercial!U647+StdO_Customers_Lighting!U647</f>
        <v>0</v>
      </c>
      <c r="V647" s="11">
        <f>StdO_Customers_Residential!V647+StdO_Customers_Small_Commercial!V647+StdO_Customers_Lighting!V647</f>
        <v>0</v>
      </c>
      <c r="W647" s="11">
        <f>StdO_Customers_Residential!W647+StdO_Customers_Small_Commercial!W647+StdO_Customers_Lighting!W647</f>
        <v>0</v>
      </c>
      <c r="X647" s="11">
        <f>StdO_Customers_Residential!X647+StdO_Customers_Small_Commercial!X647+StdO_Customers_Lighting!X647</f>
        <v>0</v>
      </c>
      <c r="Y647" s="11">
        <f>StdO_Customers_Residential!Y647+StdO_Customers_Small_Commercial!Y647+StdO_Customers_Lighting!Y647</f>
        <v>0</v>
      </c>
      <c r="Z647" s="11">
        <f>StdO_Customers_Residential!Z647+StdO_Customers_Small_Commercial!Z647+StdO_Customers_Lighting!Z647</f>
        <v>0</v>
      </c>
      <c r="AA647" s="2">
        <f>IFERROR(INDEX('Holiday Schedule'!$D$3:$D$24,MATCH(Total_StdO_Customers!A647,'Holiday Schedule'!$C$3:$C$24,0)),0)</f>
        <v>0</v>
      </c>
      <c r="AB647" s="2">
        <f t="shared" si="72"/>
        <v>5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10</v>
      </c>
      <c r="AH647" s="2">
        <f t="shared" si="77"/>
        <v>2026</v>
      </c>
      <c r="AJ647" s="5">
        <f t="shared" si="78"/>
        <v>0</v>
      </c>
      <c r="AK647" s="2" t="str">
        <f t="shared" si="79"/>
        <v/>
      </c>
    </row>
    <row r="648" spans="1:37">
      <c r="A648" s="4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AB648" s="2"/>
      <c r="AE648" s="5"/>
      <c r="AJ648" s="5"/>
    </row>
    <row r="649" spans="1:37">
      <c r="A649" s="4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AB649" s="2"/>
      <c r="AE649" s="5"/>
      <c r="AJ649" s="5"/>
    </row>
    <row r="650" spans="1:37">
      <c r="A650" s="4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AB650" s="2"/>
      <c r="AE650" s="5"/>
      <c r="AJ650" s="5"/>
    </row>
    <row r="651" spans="1:37">
      <c r="A651" s="4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AB651" s="2"/>
      <c r="AE651" s="5"/>
      <c r="AJ651" s="5"/>
    </row>
    <row r="652" spans="1:37">
      <c r="A652" s="4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AB652" s="2"/>
      <c r="AE652" s="5"/>
      <c r="AJ652" s="5"/>
    </row>
    <row r="653" spans="1:37">
      <c r="A653" s="4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AB653" s="2"/>
      <c r="AE653" s="5"/>
      <c r="AJ653" s="5"/>
    </row>
    <row r="654" spans="1:37">
      <c r="A654" s="4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AB654" s="2"/>
      <c r="AE654" s="5"/>
      <c r="AJ654" s="5"/>
    </row>
    <row r="655" spans="1:37">
      <c r="A655" s="4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AB655" s="2"/>
      <c r="AE655" s="5"/>
      <c r="AJ655" s="5"/>
    </row>
    <row r="656" spans="1:37">
      <c r="A656" s="4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AB656" s="2"/>
      <c r="AE656" s="5"/>
      <c r="AJ656" s="5"/>
    </row>
    <row r="657" spans="1:36">
      <c r="A657" s="4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AB657" s="2"/>
      <c r="AE657" s="5"/>
      <c r="AJ657" s="5"/>
    </row>
    <row r="658" spans="1:36" ht="12.75">
      <c r="A658" s="4"/>
      <c r="AB658" s="2"/>
      <c r="AE658" s="5"/>
      <c r="AJ658" s="5"/>
    </row>
    <row r="659" spans="1:36" ht="12.75">
      <c r="A659" s="4"/>
      <c r="AB659" s="2"/>
      <c r="AE659" s="5"/>
      <c r="AJ659" s="5"/>
    </row>
    <row r="660" spans="1:36" ht="12.75">
      <c r="A660" s="4"/>
      <c r="AB660" s="2"/>
      <c r="AE660" s="5"/>
      <c r="AJ660" s="5"/>
    </row>
    <row r="661" spans="1:36" ht="12.75">
      <c r="A661" s="4"/>
      <c r="AB661" s="2"/>
      <c r="AE661" s="5"/>
      <c r="AJ661" s="5"/>
    </row>
    <row r="662" spans="1:36" ht="12.75">
      <c r="A662" s="4"/>
      <c r="AB662" s="2"/>
      <c r="AE662" s="5"/>
      <c r="AJ662" s="5"/>
    </row>
    <row r="663" spans="1:36" ht="12.75">
      <c r="A663" s="4"/>
      <c r="AB663" s="2"/>
      <c r="AE663" s="5"/>
      <c r="AJ663" s="5"/>
    </row>
    <row r="664" spans="1:36" ht="12.75">
      <c r="A664" s="4"/>
      <c r="AB664" s="2"/>
      <c r="AE664" s="5"/>
      <c r="AJ664" s="5"/>
    </row>
    <row r="665" spans="1:36" ht="12.75">
      <c r="A665" s="4"/>
      <c r="AB665" s="2"/>
      <c r="AE665" s="5"/>
      <c r="AJ665" s="5"/>
    </row>
    <row r="666" spans="1:36" ht="12.75">
      <c r="A666" s="4"/>
      <c r="AB666" s="2"/>
      <c r="AE666" s="5"/>
      <c r="AJ666" s="5"/>
    </row>
    <row r="667" spans="1:36" ht="12.75">
      <c r="A667" s="4"/>
      <c r="AB667" s="2"/>
      <c r="AE667" s="5"/>
      <c r="AJ667" s="5"/>
    </row>
    <row r="668" spans="1:36" ht="12.75">
      <c r="A668" s="4"/>
      <c r="AB668" s="2"/>
      <c r="AE668" s="5"/>
      <c r="AJ668" s="5"/>
    </row>
    <row r="669" spans="1:36" ht="12.75">
      <c r="A669" s="4"/>
      <c r="AB669" s="2"/>
      <c r="AE669" s="5"/>
      <c r="AJ669" s="5"/>
    </row>
    <row r="670" spans="1:36" ht="12.75">
      <c r="A670" s="4"/>
      <c r="AB670" s="2"/>
      <c r="AE670" s="5"/>
      <c r="AJ670" s="5"/>
    </row>
    <row r="671" spans="1:36" ht="12.75">
      <c r="A671" s="4"/>
      <c r="AB671" s="2"/>
      <c r="AE671" s="5"/>
      <c r="AJ671" s="5"/>
    </row>
    <row r="672" spans="1:36" ht="12.75">
      <c r="A672" s="4"/>
      <c r="AB672" s="2"/>
      <c r="AE672" s="5"/>
      <c r="AJ672" s="5"/>
    </row>
    <row r="673" spans="1:36" ht="12.75">
      <c r="A673" s="4"/>
      <c r="AB673" s="2"/>
      <c r="AE673" s="5"/>
      <c r="AJ673" s="5"/>
    </row>
    <row r="674" spans="1:36" ht="12.75">
      <c r="A674" s="4"/>
      <c r="AB674" s="2"/>
      <c r="AE674" s="5"/>
      <c r="AJ674" s="5"/>
    </row>
    <row r="675" spans="1:36" ht="12.75">
      <c r="A675" s="4"/>
      <c r="AB675" s="2"/>
      <c r="AE675" s="5"/>
      <c r="AJ675" s="5"/>
    </row>
    <row r="676" spans="1:36" ht="12.75">
      <c r="A676" s="4"/>
      <c r="AB676" s="2"/>
      <c r="AE676" s="5"/>
      <c r="AJ676" s="5"/>
    </row>
    <row r="677" spans="1:36" ht="12.75">
      <c r="A677" s="4"/>
      <c r="AB677" s="2"/>
      <c r="AE677" s="5"/>
      <c r="AJ677" s="5"/>
    </row>
    <row r="678" spans="1:36" ht="12.75">
      <c r="A678" s="4"/>
      <c r="AB678" s="2"/>
      <c r="AE678" s="5"/>
      <c r="AJ678" s="5"/>
    </row>
    <row r="679" spans="1:36" ht="12.75">
      <c r="A679" s="4"/>
      <c r="AB679" s="2"/>
      <c r="AE679" s="5"/>
      <c r="AJ679" s="5"/>
    </row>
    <row r="680" spans="1:36" ht="12.75">
      <c r="A680" s="4"/>
      <c r="AB680" s="2"/>
      <c r="AE680" s="5"/>
      <c r="AJ680" s="5"/>
    </row>
    <row r="681" spans="1:36" ht="12.75">
      <c r="A681" s="4"/>
      <c r="AB681" s="2"/>
      <c r="AE681" s="5"/>
      <c r="AJ681" s="5"/>
    </row>
    <row r="682" spans="1:36" ht="12.75">
      <c r="A682" s="4"/>
      <c r="AB682" s="2"/>
      <c r="AE682" s="5"/>
      <c r="AJ682" s="5"/>
    </row>
    <row r="683" spans="1:36" ht="12.75">
      <c r="A683" s="4"/>
      <c r="AB683" s="2"/>
      <c r="AE683" s="5"/>
      <c r="AJ683" s="5"/>
    </row>
    <row r="684" spans="1:36" ht="12.75">
      <c r="A684" s="4"/>
      <c r="AB684" s="2"/>
      <c r="AE684" s="5"/>
      <c r="AJ684" s="5"/>
    </row>
    <row r="685" spans="1:36" ht="12.75">
      <c r="A685" s="4"/>
      <c r="AB685" s="2"/>
      <c r="AE685" s="5"/>
      <c r="AJ685" s="5"/>
    </row>
    <row r="686" spans="1:36" ht="12.75">
      <c r="A686" s="4"/>
      <c r="AB686" s="2"/>
      <c r="AE686" s="5"/>
      <c r="AJ686" s="5"/>
    </row>
    <row r="687" spans="1:36" ht="12.75">
      <c r="A687" s="4"/>
      <c r="AB687" s="2"/>
      <c r="AE687" s="5"/>
      <c r="AJ687" s="5"/>
    </row>
    <row r="688" spans="1:36" ht="12.75">
      <c r="A688" s="4"/>
      <c r="AB688" s="2"/>
      <c r="AE688" s="5"/>
      <c r="AJ688" s="5"/>
    </row>
    <row r="689" spans="1:36" ht="12.75">
      <c r="A689" s="4"/>
      <c r="AB689" s="2"/>
      <c r="AE689" s="5"/>
      <c r="AJ689" s="5"/>
    </row>
    <row r="690" spans="1:36" ht="12.75">
      <c r="A690" s="4"/>
      <c r="AB690" s="2"/>
      <c r="AE690" s="5"/>
      <c r="AJ690" s="5"/>
    </row>
    <row r="691" spans="1:36" ht="12.75">
      <c r="A691" s="4"/>
      <c r="AB691" s="2"/>
      <c r="AE691" s="5"/>
      <c r="AJ691" s="5"/>
    </row>
    <row r="692" spans="1:36" ht="12.75">
      <c r="A692" s="4"/>
      <c r="AB692" s="2"/>
      <c r="AE692" s="5"/>
      <c r="AJ692" s="5"/>
    </row>
    <row r="693" spans="1:36" ht="12.75">
      <c r="A693" s="4"/>
      <c r="AB693" s="2"/>
      <c r="AE693" s="5"/>
      <c r="AJ693" s="5"/>
    </row>
    <row r="694" spans="1:36" ht="12.75">
      <c r="A694" s="4"/>
      <c r="AB694" s="2"/>
      <c r="AE694" s="5"/>
      <c r="AJ694" s="5"/>
    </row>
    <row r="695" spans="1:36" ht="12.75">
      <c r="A695" s="4"/>
      <c r="AB695" s="2"/>
      <c r="AE695" s="5"/>
      <c r="AJ695" s="5"/>
    </row>
    <row r="696" spans="1:36" ht="12.75">
      <c r="A696" s="4"/>
      <c r="AB696" s="2"/>
      <c r="AE696" s="5"/>
      <c r="AJ696" s="5"/>
    </row>
    <row r="697" spans="1:36" ht="12.75">
      <c r="A697" s="4"/>
      <c r="AB697" s="2"/>
      <c r="AE697" s="5"/>
      <c r="AJ697" s="5"/>
    </row>
    <row r="698" spans="1:36" ht="12.75">
      <c r="A698" s="4"/>
      <c r="AB698" s="2"/>
      <c r="AE698" s="5"/>
      <c r="AJ698" s="5"/>
    </row>
    <row r="699" spans="1:36" ht="12.75">
      <c r="A699" s="4"/>
      <c r="AB699" s="2"/>
      <c r="AE699" s="5"/>
      <c r="AJ699" s="5"/>
    </row>
    <row r="700" spans="1:36" ht="12.75">
      <c r="A700" s="4"/>
      <c r="AB700" s="2"/>
      <c r="AE700" s="5"/>
      <c r="AJ700" s="5"/>
    </row>
    <row r="701" spans="1:36" ht="12.75">
      <c r="A701" s="4"/>
      <c r="AB701" s="2"/>
      <c r="AE701" s="5"/>
      <c r="AJ701" s="5"/>
    </row>
    <row r="702" spans="1:36" ht="12.75">
      <c r="A702" s="4"/>
      <c r="AB702" s="2"/>
      <c r="AE702" s="5"/>
      <c r="AJ702" s="5"/>
    </row>
    <row r="703" spans="1:36" ht="12.75">
      <c r="A703" s="4"/>
      <c r="AB703" s="2"/>
      <c r="AE703" s="5"/>
      <c r="AJ703" s="5"/>
    </row>
    <row r="704" spans="1:36" ht="12.75">
      <c r="A704" s="4"/>
      <c r="AB704" s="2"/>
      <c r="AE704" s="5"/>
      <c r="AJ704" s="5"/>
    </row>
    <row r="705" spans="1:36" ht="12.75">
      <c r="A705" s="4"/>
      <c r="AB705" s="2"/>
      <c r="AE705" s="5"/>
      <c r="AJ705" s="5"/>
    </row>
    <row r="706" spans="1:36" ht="12.75">
      <c r="A706" s="4"/>
      <c r="AB706" s="2"/>
      <c r="AE706" s="5"/>
      <c r="AJ706" s="5"/>
    </row>
    <row r="707" spans="1:36" ht="12.75">
      <c r="A707" s="4"/>
      <c r="AB707" s="2"/>
      <c r="AE707" s="5"/>
      <c r="AJ707" s="5"/>
    </row>
    <row r="708" spans="1:36" ht="12.75">
      <c r="A708" s="4"/>
      <c r="AB708" s="2"/>
      <c r="AE708" s="5"/>
      <c r="AJ708" s="5"/>
    </row>
    <row r="709" spans="1:36" ht="12.75">
      <c r="A709" s="4"/>
      <c r="AB709" s="2"/>
      <c r="AE709" s="5"/>
      <c r="AJ709" s="5"/>
    </row>
    <row r="710" spans="1:36" ht="12.75">
      <c r="A710" s="4"/>
      <c r="AB710" s="2"/>
      <c r="AE710" s="5"/>
      <c r="AJ710" s="5"/>
    </row>
    <row r="711" spans="1:36" ht="12.75">
      <c r="A711" s="4"/>
      <c r="AB711" s="2"/>
      <c r="AE711" s="5"/>
      <c r="AJ711" s="5"/>
    </row>
    <row r="712" spans="1:36" ht="12.75">
      <c r="A712" s="4"/>
      <c r="AB712" s="2"/>
      <c r="AE712" s="5"/>
      <c r="AJ712" s="5"/>
    </row>
    <row r="713" spans="1:36" ht="12.75">
      <c r="A713" s="4"/>
      <c r="AB713" s="2"/>
      <c r="AE713" s="5"/>
      <c r="AJ713" s="5"/>
    </row>
    <row r="714" spans="1:36" ht="12.75">
      <c r="A714" s="4"/>
      <c r="AB714" s="2"/>
      <c r="AE714" s="5"/>
      <c r="AJ714" s="5"/>
    </row>
    <row r="715" spans="1:36" ht="12.75">
      <c r="A715" s="4"/>
      <c r="AB715" s="2"/>
      <c r="AE715" s="5"/>
      <c r="AJ715" s="5"/>
    </row>
    <row r="716" spans="1:36" ht="12.75">
      <c r="A716" s="4"/>
      <c r="AB716" s="2"/>
      <c r="AE716" s="5"/>
      <c r="AJ716" s="5"/>
    </row>
    <row r="717" spans="1:36" ht="12.75">
      <c r="A717" s="4"/>
      <c r="AB717" s="2"/>
      <c r="AE717" s="5"/>
      <c r="AJ717" s="5"/>
    </row>
    <row r="718" spans="1:36" ht="12.75">
      <c r="A718" s="4"/>
      <c r="AB718" s="2"/>
      <c r="AE718" s="5"/>
      <c r="AJ718" s="5"/>
    </row>
    <row r="719" spans="1:36" ht="12.75">
      <c r="A719" s="4"/>
      <c r="AB719" s="2"/>
      <c r="AE719" s="5"/>
      <c r="AJ719" s="5"/>
    </row>
    <row r="720" spans="1:36" ht="12.75">
      <c r="A720" s="4"/>
      <c r="AB720" s="2"/>
      <c r="AE720" s="5"/>
      <c r="AJ720" s="5"/>
    </row>
    <row r="721" spans="1:36" ht="12.75">
      <c r="A721" s="4"/>
      <c r="AB721" s="2"/>
      <c r="AE721" s="5"/>
      <c r="AJ721" s="5"/>
    </row>
    <row r="722" spans="1:36" ht="12.75">
      <c r="A722" s="4"/>
      <c r="AB722" s="2"/>
      <c r="AE722" s="5"/>
      <c r="AJ722" s="5"/>
    </row>
    <row r="723" spans="1:36" ht="12.75">
      <c r="A723" s="4"/>
      <c r="AB723" s="2"/>
      <c r="AE723" s="5"/>
      <c r="AJ723" s="5"/>
    </row>
    <row r="724" spans="1:36" ht="12.75">
      <c r="A724" s="4"/>
      <c r="AB724" s="2"/>
      <c r="AE724" s="5"/>
      <c r="AJ724" s="5"/>
    </row>
    <row r="725" spans="1:36" ht="12.75">
      <c r="A725" s="4"/>
      <c r="AB725" s="2"/>
      <c r="AE725" s="5"/>
      <c r="AJ725" s="5"/>
    </row>
    <row r="726" spans="1:36" ht="12.75">
      <c r="A726" s="4"/>
      <c r="AB726" s="2"/>
      <c r="AE726" s="5"/>
      <c r="AJ726" s="5"/>
    </row>
    <row r="727" spans="1:36" ht="12.75">
      <c r="A727" s="4"/>
      <c r="AB727" s="2"/>
      <c r="AE727" s="5"/>
      <c r="AJ727" s="5"/>
    </row>
    <row r="728" spans="1:36" ht="12.75">
      <c r="A728" s="4"/>
      <c r="AB728" s="2"/>
      <c r="AE728" s="5"/>
      <c r="AJ728" s="5"/>
    </row>
    <row r="729" spans="1:36" ht="12.75">
      <c r="A729" s="4"/>
      <c r="AB729" s="2"/>
      <c r="AE729" s="5"/>
      <c r="AJ729" s="5"/>
    </row>
    <row r="730" spans="1:36" ht="12.75">
      <c r="A730" s="4"/>
      <c r="AB730" s="2"/>
      <c r="AE730" s="5"/>
      <c r="AJ730" s="5"/>
    </row>
    <row r="731" spans="1:36" ht="12.75">
      <c r="A731" s="4"/>
      <c r="AB731" s="2"/>
      <c r="AE731" s="5"/>
      <c r="AJ731" s="5"/>
    </row>
    <row r="732" spans="1:36" ht="12.75">
      <c r="A732" s="4"/>
      <c r="AB732" s="2"/>
      <c r="AE732" s="5"/>
      <c r="AJ732" s="5"/>
    </row>
    <row r="733" spans="1:36" ht="12.75">
      <c r="A733" s="4"/>
      <c r="AB733" s="2"/>
      <c r="AE733" s="5"/>
      <c r="AJ733" s="5"/>
    </row>
    <row r="734" spans="1:36" ht="12.75">
      <c r="A734" s="4"/>
      <c r="AB734" s="2"/>
      <c r="AE734" s="5"/>
      <c r="AJ734" s="5"/>
    </row>
    <row r="735" spans="1:36" ht="12.75">
      <c r="A735" s="4"/>
      <c r="AB735" s="2"/>
      <c r="AE735" s="5"/>
      <c r="AJ735" s="5"/>
    </row>
    <row r="736" spans="1:36" ht="12.75">
      <c r="A736" s="4"/>
      <c r="AB736" s="2"/>
      <c r="AE736" s="5"/>
      <c r="AJ736" s="5"/>
    </row>
    <row r="737" spans="1:36" ht="12.75">
      <c r="A737" s="4"/>
      <c r="AB737" s="2"/>
      <c r="AE737" s="5"/>
      <c r="AJ737" s="5"/>
    </row>
    <row r="738" spans="1:36" ht="12.75">
      <c r="A738" s="4"/>
      <c r="AB738" s="2"/>
      <c r="AE738" s="5"/>
      <c r="AJ738" s="5"/>
    </row>
    <row r="739" spans="1:36" ht="12.75">
      <c r="A739" s="4"/>
      <c r="AB739" s="2"/>
      <c r="AE739" s="5"/>
      <c r="AJ73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39997558519241921"/>
  </sheetPr>
  <dimension ref="A1:AK740"/>
  <sheetViews>
    <sheetView zoomScale="60" zoomScaleNormal="60" workbookViewId="0">
      <pane xSplit="1" ySplit="8" topLeftCell="B425" activePane="bottomRight" state="frozen"/>
      <selection pane="bottomRight" activeCell="G469" sqref="G469"/>
      <selection pane="bottomLeft" activeCell="A9" sqref="A9"/>
      <selection pane="topRight" activeCell="B1" sqref="B1"/>
    </sheetView>
  </sheetViews>
  <sheetFormatPr defaultColWidth="9.28515625" defaultRowHeight="15"/>
  <cols>
    <col min="1" max="1" width="16.42578125" customWidth="1"/>
    <col min="2" max="19" width="9.28515625" style="11" customWidth="1"/>
    <col min="20" max="22" width="9.5703125" style="11" customWidth="1"/>
    <col min="23" max="25" width="9.28515625" style="11" customWidth="1"/>
    <col min="26" max="26" width="10.85546875" style="2" bestFit="1" customWidth="1"/>
    <col min="27" max="27" width="2.28515625" style="2" hidden="1" customWidth="1"/>
    <col min="28" max="28" width="2.28515625" hidden="1" customWidth="1"/>
    <col min="29" max="31" width="10.85546875" style="2" hidden="1" customWidth="1"/>
    <col min="32" max="32" width="4.5703125" style="2" hidden="1" customWidth="1"/>
    <col min="33" max="33" width="6.140625" style="2" hidden="1" customWidth="1"/>
    <col min="34" max="34" width="8.7109375" style="2" hidden="1" customWidth="1"/>
    <col min="35" max="35" width="4" style="2" hidden="1" customWidth="1"/>
    <col min="36" max="36" width="9.5703125" style="2" hidden="1" customWidth="1"/>
    <col min="37" max="37" width="3.7109375" style="2" hidden="1" customWidth="1"/>
    <col min="38" max="38" width="9.5703125" style="2" bestFit="1" customWidth="1"/>
    <col min="39" max="16384" width="9.28515625" style="2"/>
  </cols>
  <sheetData>
    <row r="1" spans="1:37">
      <c r="A1" s="13" t="s">
        <v>46</v>
      </c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/>
    </row>
    <row r="2" spans="1:3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/>
    </row>
    <row r="3" spans="1:37">
      <c r="A3" s="13" t="s">
        <v>54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/>
    </row>
    <row r="4" spans="1:3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/>
    </row>
    <row r="5" spans="1:37">
      <c r="A5" s="13" t="s">
        <v>14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/>
    </row>
    <row r="6" spans="1:37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/>
    </row>
    <row r="8" spans="1:37" ht="15.75" thickBot="1">
      <c r="A8" s="15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37" ht="15.75" thickTop="1">
      <c r="A9" s="17">
        <v>45658</v>
      </c>
      <c r="B9" s="11">
        <v>59364</v>
      </c>
      <c r="C9" s="11">
        <v>57054</v>
      </c>
      <c r="D9" s="11">
        <v>49065</v>
      </c>
      <c r="E9" s="11">
        <v>44773</v>
      </c>
      <c r="F9" s="11">
        <v>43603</v>
      </c>
      <c r="G9" s="11">
        <v>42431</v>
      </c>
      <c r="H9" s="11">
        <v>50098</v>
      </c>
      <c r="I9" s="11">
        <v>63701</v>
      </c>
      <c r="J9" s="11">
        <v>63138</v>
      </c>
      <c r="K9" s="11">
        <v>63004</v>
      </c>
      <c r="L9" s="11">
        <v>66922</v>
      </c>
      <c r="M9" s="11">
        <v>68297</v>
      </c>
      <c r="N9" s="11">
        <v>68007</v>
      </c>
      <c r="O9" s="11">
        <v>66321</v>
      </c>
      <c r="P9" s="11">
        <v>66030</v>
      </c>
      <c r="Q9" s="11">
        <v>70962</v>
      </c>
      <c r="R9" s="11">
        <v>79906</v>
      </c>
      <c r="S9" s="11">
        <v>88645</v>
      </c>
      <c r="T9" s="11">
        <v>89959</v>
      </c>
      <c r="U9" s="11">
        <v>88980</v>
      </c>
      <c r="V9" s="11">
        <v>88459</v>
      </c>
      <c r="W9" s="11">
        <v>80695</v>
      </c>
      <c r="X9" s="11">
        <v>70220</v>
      </c>
      <c r="Y9" s="11">
        <v>55215</v>
      </c>
      <c r="Z9" s="19">
        <v>0</v>
      </c>
      <c r="AA9" s="2">
        <f>IFERROR(INDEX('Holiday Schedule'!$D$3:$D$24,MATCH(A9,'Holiday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1584849</v>
      </c>
      <c r="AE9" s="5">
        <f>SUM(B9:Y9)</f>
        <v>1584849</v>
      </c>
      <c r="AG9" s="2">
        <f>MONTH(A9)</f>
        <v>1</v>
      </c>
      <c r="AH9" s="2">
        <f>YEAR(A9)</f>
        <v>2025</v>
      </c>
      <c r="AJ9" s="5">
        <f>MAX(B9:Y9)</f>
        <v>89959</v>
      </c>
      <c r="AK9" s="2">
        <f>IF(AE9&gt;0,INDEX(B$8:Y$8,MATCH(AJ9,B9:Y9,0)),"")</f>
        <v>19</v>
      </c>
    </row>
    <row r="10" spans="1:37">
      <c r="A10" s="17">
        <v>45659</v>
      </c>
      <c r="B10" s="11">
        <v>46312</v>
      </c>
      <c r="C10" s="11">
        <v>41324</v>
      </c>
      <c r="D10" s="11">
        <v>40255</v>
      </c>
      <c r="E10" s="11">
        <v>38902</v>
      </c>
      <c r="F10" s="11">
        <v>43116</v>
      </c>
      <c r="G10" s="11">
        <v>50581</v>
      </c>
      <c r="H10" s="11">
        <v>63632</v>
      </c>
      <c r="I10" s="11">
        <v>68352</v>
      </c>
      <c r="J10" s="11">
        <v>65305</v>
      </c>
      <c r="K10" s="11">
        <v>63693</v>
      </c>
      <c r="L10" s="11">
        <v>58745</v>
      </c>
      <c r="M10" s="11">
        <v>56815</v>
      </c>
      <c r="N10" s="11">
        <v>55081</v>
      </c>
      <c r="O10" s="11">
        <v>55249</v>
      </c>
      <c r="P10" s="11">
        <v>57425</v>
      </c>
      <c r="Q10" s="11">
        <v>65857</v>
      </c>
      <c r="R10" s="11">
        <v>79895</v>
      </c>
      <c r="S10" s="11">
        <v>89830</v>
      </c>
      <c r="T10" s="11">
        <v>90111</v>
      </c>
      <c r="U10" s="11">
        <v>86785</v>
      </c>
      <c r="V10" s="11">
        <v>79284</v>
      </c>
      <c r="W10" s="11">
        <v>69517</v>
      </c>
      <c r="X10" s="11">
        <v>61308</v>
      </c>
      <c r="Y10" s="11">
        <v>52846</v>
      </c>
      <c r="Z10" s="19">
        <v>0</v>
      </c>
      <c r="AA10" s="2">
        <f>IFERROR(INDEX('Holiday Schedule'!$D$3:$D$24,MATCH(A10,'Holiday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1103252</v>
      </c>
      <c r="AD10" s="5">
        <f t="shared" ref="AD10:AD73" si="2">AE10-AC10</f>
        <v>376968</v>
      </c>
      <c r="AE10" s="5">
        <f t="shared" ref="AE10:AE73" si="3">SUM(B10:Y10)</f>
        <v>1480220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90111</v>
      </c>
      <c r="AK10" s="2">
        <f t="shared" ref="AK10:AK73" si="7">IF(AE10&gt;0,INDEX(B$8:Y$8,MATCH(AJ10,B10:Y10,0)),"")</f>
        <v>19</v>
      </c>
    </row>
    <row r="11" spans="1:37">
      <c r="A11" s="17">
        <v>45660</v>
      </c>
      <c r="B11" s="11">
        <v>49845</v>
      </c>
      <c r="C11" s="11">
        <v>46855</v>
      </c>
      <c r="D11" s="11">
        <v>45523</v>
      </c>
      <c r="E11" s="11">
        <v>45887</v>
      </c>
      <c r="F11" s="11">
        <v>49415</v>
      </c>
      <c r="G11" s="11">
        <v>54898</v>
      </c>
      <c r="H11" s="11">
        <v>70141</v>
      </c>
      <c r="I11" s="11">
        <v>74136</v>
      </c>
      <c r="J11" s="11">
        <v>70591</v>
      </c>
      <c r="K11" s="11">
        <v>63576</v>
      </c>
      <c r="L11" s="11">
        <v>53613</v>
      </c>
      <c r="M11" s="11">
        <v>48768</v>
      </c>
      <c r="N11" s="11">
        <v>50614</v>
      </c>
      <c r="O11" s="11">
        <v>51768</v>
      </c>
      <c r="P11" s="11">
        <v>56561</v>
      </c>
      <c r="Q11" s="11">
        <v>68749</v>
      </c>
      <c r="R11" s="11">
        <v>82781</v>
      </c>
      <c r="S11" s="11">
        <v>95378</v>
      </c>
      <c r="T11" s="11">
        <v>91924</v>
      </c>
      <c r="U11" s="11">
        <v>89511</v>
      </c>
      <c r="V11" s="11">
        <v>84678</v>
      </c>
      <c r="W11" s="11">
        <v>77064</v>
      </c>
      <c r="X11" s="11">
        <v>65487</v>
      </c>
      <c r="Y11" s="11">
        <v>58632</v>
      </c>
      <c r="Z11" s="19">
        <v>0</v>
      </c>
      <c r="AA11" s="2">
        <f>IFERROR(INDEX('Holiday Schedule'!$D$3:$D$24,MATCH(A11,'Holiday Schedule'!$C$3:$C$24,0)),0)</f>
        <v>0</v>
      </c>
      <c r="AB11" s="2">
        <f t="shared" si="0"/>
        <v>6</v>
      </c>
      <c r="AC11" s="2">
        <f t="shared" si="1"/>
        <v>1125199</v>
      </c>
      <c r="AD11" s="5">
        <f t="shared" si="2"/>
        <v>421196</v>
      </c>
      <c r="AE11" s="5">
        <f t="shared" si="3"/>
        <v>1546395</v>
      </c>
      <c r="AG11" s="2">
        <f t="shared" si="4"/>
        <v>1</v>
      </c>
      <c r="AH11" s="2">
        <f t="shared" si="5"/>
        <v>2025</v>
      </c>
      <c r="AJ11" s="5">
        <f t="shared" si="6"/>
        <v>95378</v>
      </c>
      <c r="AK11" s="2">
        <f t="shared" si="7"/>
        <v>18</v>
      </c>
    </row>
    <row r="12" spans="1:37">
      <c r="A12" s="17">
        <v>45661</v>
      </c>
      <c r="B12" s="11">
        <v>58461</v>
      </c>
      <c r="C12" s="11">
        <v>54110</v>
      </c>
      <c r="D12" s="11">
        <v>54059</v>
      </c>
      <c r="E12" s="11">
        <v>56930</v>
      </c>
      <c r="F12" s="11">
        <v>59153</v>
      </c>
      <c r="G12" s="11">
        <v>62993</v>
      </c>
      <c r="H12" s="11">
        <v>78850</v>
      </c>
      <c r="I12" s="11">
        <v>82446</v>
      </c>
      <c r="J12" s="11">
        <v>81404</v>
      </c>
      <c r="K12" s="11">
        <v>75548</v>
      </c>
      <c r="L12" s="11">
        <v>69938</v>
      </c>
      <c r="M12" s="11">
        <v>65136</v>
      </c>
      <c r="N12" s="11">
        <v>61728</v>
      </c>
      <c r="O12" s="11">
        <v>61111</v>
      </c>
      <c r="P12" s="11">
        <v>67581</v>
      </c>
      <c r="Q12" s="11">
        <v>83846</v>
      </c>
      <c r="R12" s="11">
        <v>94951</v>
      </c>
      <c r="S12" s="11">
        <v>103841</v>
      </c>
      <c r="T12" s="11">
        <v>108140</v>
      </c>
      <c r="U12" s="11">
        <v>108185</v>
      </c>
      <c r="V12" s="11">
        <v>104601</v>
      </c>
      <c r="W12" s="11">
        <v>97102</v>
      </c>
      <c r="X12" s="11">
        <v>87249</v>
      </c>
      <c r="Y12" s="11">
        <v>78667</v>
      </c>
      <c r="Z12" s="19">
        <v>0</v>
      </c>
      <c r="AA12" s="2">
        <f>IFERROR(INDEX('Holiday Schedule'!$D$3:$D$24,MATCH(A12,'Holiday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1856030</v>
      </c>
      <c r="AE12" s="5">
        <f t="shared" si="3"/>
        <v>1856030</v>
      </c>
      <c r="AG12" s="2">
        <f t="shared" si="4"/>
        <v>1</v>
      </c>
      <c r="AH12" s="2">
        <f t="shared" si="5"/>
        <v>2025</v>
      </c>
      <c r="AJ12" s="5">
        <f t="shared" si="6"/>
        <v>108185</v>
      </c>
      <c r="AK12" s="2">
        <f t="shared" si="7"/>
        <v>20</v>
      </c>
    </row>
    <row r="13" spans="1:37">
      <c r="A13" s="17">
        <v>45662</v>
      </c>
      <c r="B13" s="11">
        <v>73737</v>
      </c>
      <c r="C13" s="11">
        <v>69338</v>
      </c>
      <c r="D13" s="11">
        <v>63404</v>
      </c>
      <c r="E13" s="11">
        <v>62155</v>
      </c>
      <c r="F13" s="11">
        <v>62715</v>
      </c>
      <c r="G13" s="11">
        <v>66042</v>
      </c>
      <c r="H13" s="11">
        <v>76985</v>
      </c>
      <c r="I13" s="11">
        <v>81357</v>
      </c>
      <c r="J13" s="11">
        <v>85327</v>
      </c>
      <c r="K13" s="11">
        <v>76980</v>
      </c>
      <c r="L13" s="11">
        <v>69597</v>
      </c>
      <c r="M13" s="11">
        <v>60544</v>
      </c>
      <c r="N13" s="11">
        <v>57741</v>
      </c>
      <c r="O13" s="11">
        <v>59184</v>
      </c>
      <c r="P13" s="11">
        <v>68322</v>
      </c>
      <c r="Q13" s="11">
        <v>86409</v>
      </c>
      <c r="R13" s="11">
        <v>102712</v>
      </c>
      <c r="S13" s="11">
        <v>109993</v>
      </c>
      <c r="T13" s="11">
        <v>110282</v>
      </c>
      <c r="U13" s="11">
        <v>108710</v>
      </c>
      <c r="V13" s="11">
        <v>100214</v>
      </c>
      <c r="W13" s="11">
        <v>88709</v>
      </c>
      <c r="X13" s="11">
        <v>77195</v>
      </c>
      <c r="Y13" s="11">
        <v>67951</v>
      </c>
      <c r="Z13" s="19">
        <v>0</v>
      </c>
      <c r="AA13" s="2">
        <f>IFERROR(INDEX('Holiday Schedule'!$D$3:$D$24,MATCH(A13,'Holiday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1885603</v>
      </c>
      <c r="AE13" s="5">
        <f t="shared" si="3"/>
        <v>1885603</v>
      </c>
      <c r="AG13" s="2">
        <f t="shared" si="4"/>
        <v>1</v>
      </c>
      <c r="AH13" s="2">
        <f t="shared" si="5"/>
        <v>2025</v>
      </c>
      <c r="AJ13" s="5">
        <f t="shared" si="6"/>
        <v>110282</v>
      </c>
      <c r="AK13" s="2">
        <f t="shared" si="7"/>
        <v>19</v>
      </c>
    </row>
    <row r="14" spans="1:37">
      <c r="A14" s="17">
        <v>45663</v>
      </c>
      <c r="B14" s="11">
        <v>62378</v>
      </c>
      <c r="C14" s="11">
        <v>60414</v>
      </c>
      <c r="D14" s="11">
        <v>59309</v>
      </c>
      <c r="E14" s="11">
        <v>59398</v>
      </c>
      <c r="F14" s="11">
        <v>63669</v>
      </c>
      <c r="G14" s="11">
        <v>74075</v>
      </c>
      <c r="H14" s="11">
        <v>99805</v>
      </c>
      <c r="I14" s="11">
        <v>101203</v>
      </c>
      <c r="J14" s="11">
        <v>89090</v>
      </c>
      <c r="K14" s="11">
        <v>73841</v>
      </c>
      <c r="L14" s="11">
        <v>63522</v>
      </c>
      <c r="M14" s="11">
        <v>59785</v>
      </c>
      <c r="N14" s="11">
        <v>58043</v>
      </c>
      <c r="O14" s="11">
        <v>60609</v>
      </c>
      <c r="P14" s="11">
        <v>70863</v>
      </c>
      <c r="Q14" s="11">
        <v>87262</v>
      </c>
      <c r="R14" s="11">
        <v>105076</v>
      </c>
      <c r="S14" s="11">
        <v>116831</v>
      </c>
      <c r="T14" s="11">
        <v>117959</v>
      </c>
      <c r="U14" s="11">
        <v>116496</v>
      </c>
      <c r="V14" s="11">
        <v>110974</v>
      </c>
      <c r="W14" s="11">
        <v>99164</v>
      </c>
      <c r="X14" s="11">
        <v>83898</v>
      </c>
      <c r="Y14" s="11">
        <v>75508</v>
      </c>
      <c r="Z14" s="19">
        <v>0</v>
      </c>
      <c r="AA14" s="2">
        <f>IFERROR(INDEX('Holiday Schedule'!$D$3:$D$24,MATCH(A14,'Holiday Schedule'!$C$3:$C$24,0)),0)</f>
        <v>0</v>
      </c>
      <c r="AB14" s="2">
        <f t="shared" si="0"/>
        <v>2</v>
      </c>
      <c r="AC14" s="2">
        <f t="shared" si="1"/>
        <v>1414616</v>
      </c>
      <c r="AD14" s="5">
        <f t="shared" si="2"/>
        <v>554556</v>
      </c>
      <c r="AE14" s="5">
        <f t="shared" si="3"/>
        <v>1969172</v>
      </c>
      <c r="AG14" s="2">
        <f t="shared" si="4"/>
        <v>1</v>
      </c>
      <c r="AH14" s="2">
        <f t="shared" si="5"/>
        <v>2025</v>
      </c>
      <c r="AJ14" s="5">
        <f t="shared" si="6"/>
        <v>117959</v>
      </c>
      <c r="AK14" s="2">
        <f t="shared" si="7"/>
        <v>19</v>
      </c>
    </row>
    <row r="15" spans="1:37">
      <c r="A15" s="17">
        <v>45664</v>
      </c>
      <c r="B15" s="11">
        <v>72432</v>
      </c>
      <c r="C15" s="11">
        <v>69041</v>
      </c>
      <c r="D15" s="11">
        <v>68406</v>
      </c>
      <c r="E15" s="11">
        <v>67090</v>
      </c>
      <c r="F15" s="11">
        <v>70517</v>
      </c>
      <c r="G15" s="11">
        <v>78804</v>
      </c>
      <c r="H15" s="11">
        <v>95976</v>
      </c>
      <c r="I15" s="11">
        <v>99291</v>
      </c>
      <c r="J15" s="11">
        <v>92713</v>
      </c>
      <c r="K15" s="11">
        <v>85744</v>
      </c>
      <c r="L15" s="11">
        <v>81075</v>
      </c>
      <c r="M15" s="11">
        <v>80405</v>
      </c>
      <c r="N15" s="11">
        <v>80311</v>
      </c>
      <c r="O15" s="11">
        <v>80882</v>
      </c>
      <c r="P15" s="11">
        <v>82254</v>
      </c>
      <c r="Q15" s="11">
        <v>88091</v>
      </c>
      <c r="R15" s="11">
        <v>99675</v>
      </c>
      <c r="S15" s="11">
        <v>110376</v>
      </c>
      <c r="T15" s="11">
        <v>110839</v>
      </c>
      <c r="U15" s="11">
        <v>108320</v>
      </c>
      <c r="V15" s="11">
        <v>102313</v>
      </c>
      <c r="W15" s="11">
        <v>90743</v>
      </c>
      <c r="X15" s="11">
        <v>76507</v>
      </c>
      <c r="Y15" s="11">
        <v>69053</v>
      </c>
      <c r="Z15" s="19">
        <v>0</v>
      </c>
      <c r="AA15" s="2">
        <f>IFERROR(INDEX('Holiday Schedule'!$D$3:$D$24,MATCH(A15,'Holiday Schedule'!$C$3:$C$24,0)),0)</f>
        <v>0</v>
      </c>
      <c r="AB15" s="2">
        <f t="shared" si="0"/>
        <v>3</v>
      </c>
      <c r="AC15" s="2">
        <f t="shared" si="1"/>
        <v>1469539</v>
      </c>
      <c r="AD15" s="5">
        <f t="shared" si="2"/>
        <v>591319</v>
      </c>
      <c r="AE15" s="5">
        <f t="shared" si="3"/>
        <v>2060858</v>
      </c>
      <c r="AG15" s="2">
        <f t="shared" si="4"/>
        <v>1</v>
      </c>
      <c r="AH15" s="2">
        <f t="shared" si="5"/>
        <v>2025</v>
      </c>
      <c r="AJ15" s="5">
        <f t="shared" si="6"/>
        <v>110839</v>
      </c>
      <c r="AK15" s="2">
        <f t="shared" si="7"/>
        <v>19</v>
      </c>
    </row>
    <row r="16" spans="1:37">
      <c r="A16" s="17">
        <v>45665</v>
      </c>
      <c r="B16" s="11">
        <v>63996</v>
      </c>
      <c r="C16" s="11">
        <v>61410</v>
      </c>
      <c r="D16" s="11">
        <v>60065</v>
      </c>
      <c r="E16" s="11">
        <v>61334</v>
      </c>
      <c r="F16" s="11">
        <v>65416</v>
      </c>
      <c r="G16" s="11">
        <v>71313</v>
      </c>
      <c r="H16" s="11">
        <v>90625</v>
      </c>
      <c r="I16" s="11">
        <v>93217</v>
      </c>
      <c r="J16" s="11">
        <v>81969</v>
      </c>
      <c r="K16" s="11">
        <v>75366</v>
      </c>
      <c r="L16" s="11">
        <v>74342</v>
      </c>
      <c r="M16" s="11">
        <v>75675</v>
      </c>
      <c r="N16" s="11">
        <v>76672</v>
      </c>
      <c r="O16" s="11">
        <v>80123</v>
      </c>
      <c r="P16" s="11">
        <v>81506</v>
      </c>
      <c r="Q16" s="11">
        <v>92305</v>
      </c>
      <c r="R16" s="11">
        <v>107354</v>
      </c>
      <c r="S16" s="11">
        <v>116181</v>
      </c>
      <c r="T16" s="11">
        <v>116678</v>
      </c>
      <c r="U16" s="11">
        <v>116015</v>
      </c>
      <c r="V16" s="11">
        <v>109633</v>
      </c>
      <c r="W16" s="11">
        <v>95947</v>
      </c>
      <c r="X16" s="11">
        <v>82408</v>
      </c>
      <c r="Y16" s="11">
        <v>73917</v>
      </c>
      <c r="Z16" s="19">
        <v>0</v>
      </c>
      <c r="AA16" s="2">
        <f>IFERROR(INDEX('Holiday Schedule'!$D$3:$D$24,MATCH(A16,'Holiday Schedule'!$C$3:$C$24,0)),0)</f>
        <v>0</v>
      </c>
      <c r="AB16" s="2">
        <f t="shared" si="0"/>
        <v>4</v>
      </c>
      <c r="AC16" s="2">
        <f t="shared" si="1"/>
        <v>1475391</v>
      </c>
      <c r="AD16" s="5">
        <f t="shared" si="2"/>
        <v>548076</v>
      </c>
      <c r="AE16" s="5">
        <f t="shared" si="3"/>
        <v>2023467</v>
      </c>
      <c r="AG16" s="2">
        <f t="shared" si="4"/>
        <v>1</v>
      </c>
      <c r="AH16" s="2">
        <f t="shared" si="5"/>
        <v>2025</v>
      </c>
      <c r="AJ16" s="5">
        <f t="shared" si="6"/>
        <v>116678</v>
      </c>
      <c r="AK16" s="2">
        <f t="shared" si="7"/>
        <v>19</v>
      </c>
    </row>
    <row r="17" spans="1:37">
      <c r="A17" s="17">
        <v>45666</v>
      </c>
      <c r="B17" s="11">
        <v>69037</v>
      </c>
      <c r="C17" s="11">
        <v>65253</v>
      </c>
      <c r="D17" s="11">
        <v>63442</v>
      </c>
      <c r="E17" s="11">
        <v>63784</v>
      </c>
      <c r="F17" s="11">
        <v>67350</v>
      </c>
      <c r="G17" s="11">
        <v>74696</v>
      </c>
      <c r="H17" s="11">
        <v>91727</v>
      </c>
      <c r="I17" s="11">
        <v>94404</v>
      </c>
      <c r="J17" s="11">
        <v>86853</v>
      </c>
      <c r="K17" s="11">
        <v>77027</v>
      </c>
      <c r="L17" s="11">
        <v>72205</v>
      </c>
      <c r="M17" s="11">
        <v>66406</v>
      </c>
      <c r="N17" s="11">
        <v>66289</v>
      </c>
      <c r="O17" s="11">
        <v>67674</v>
      </c>
      <c r="P17" s="11">
        <v>74273</v>
      </c>
      <c r="Q17" s="11">
        <v>83327</v>
      </c>
      <c r="R17" s="11">
        <v>97263</v>
      </c>
      <c r="S17" s="11">
        <v>105983</v>
      </c>
      <c r="T17" s="11">
        <v>106489</v>
      </c>
      <c r="U17" s="11">
        <v>104882</v>
      </c>
      <c r="V17" s="11">
        <v>96718</v>
      </c>
      <c r="W17" s="11">
        <v>83882</v>
      </c>
      <c r="X17" s="11">
        <v>71333</v>
      </c>
      <c r="Y17" s="11">
        <v>62254</v>
      </c>
      <c r="Z17" s="19">
        <v>0</v>
      </c>
      <c r="AA17" s="2">
        <f>IFERROR(INDEX('Holiday Schedule'!$D$3:$D$24,MATCH(A17,'Holiday Schedule'!$C$3:$C$24,0)),0)</f>
        <v>0</v>
      </c>
      <c r="AB17" s="2">
        <f t="shared" si="0"/>
        <v>5</v>
      </c>
      <c r="AC17" s="2">
        <f t="shared" si="1"/>
        <v>1355008</v>
      </c>
      <c r="AD17" s="5">
        <f t="shared" si="2"/>
        <v>557543</v>
      </c>
      <c r="AE17" s="5">
        <f t="shared" si="3"/>
        <v>1912551</v>
      </c>
      <c r="AG17" s="2">
        <f t="shared" si="4"/>
        <v>1</v>
      </c>
      <c r="AH17" s="2">
        <f t="shared" si="5"/>
        <v>2025</v>
      </c>
      <c r="AJ17" s="5">
        <f t="shared" si="6"/>
        <v>106489</v>
      </c>
      <c r="AK17" s="2">
        <f t="shared" si="7"/>
        <v>19</v>
      </c>
    </row>
    <row r="18" spans="1:37">
      <c r="A18" s="17">
        <v>45667</v>
      </c>
      <c r="B18" s="11">
        <v>58841</v>
      </c>
      <c r="C18" s="11">
        <v>56020</v>
      </c>
      <c r="D18" s="11">
        <v>54442</v>
      </c>
      <c r="E18" s="11">
        <v>55218</v>
      </c>
      <c r="F18" s="11">
        <v>58782</v>
      </c>
      <c r="G18" s="11">
        <v>65353</v>
      </c>
      <c r="H18" s="11">
        <v>81807</v>
      </c>
      <c r="I18" s="11">
        <v>83230</v>
      </c>
      <c r="J18" s="11">
        <v>75270</v>
      </c>
      <c r="K18" s="11">
        <v>64811</v>
      </c>
      <c r="L18" s="11">
        <v>57698</v>
      </c>
      <c r="M18" s="11">
        <v>53586</v>
      </c>
      <c r="N18" s="11">
        <v>49064</v>
      </c>
      <c r="O18" s="11">
        <v>49861</v>
      </c>
      <c r="P18" s="11">
        <v>58548</v>
      </c>
      <c r="Q18" s="11">
        <v>74019</v>
      </c>
      <c r="R18" s="11">
        <v>90572</v>
      </c>
      <c r="S18" s="11">
        <v>103281</v>
      </c>
      <c r="T18" s="11">
        <v>104245</v>
      </c>
      <c r="U18" s="11">
        <v>104408</v>
      </c>
      <c r="V18" s="11">
        <v>97893</v>
      </c>
      <c r="W18" s="11">
        <v>91693</v>
      </c>
      <c r="X18" s="11">
        <v>79635</v>
      </c>
      <c r="Y18" s="11">
        <v>71380</v>
      </c>
      <c r="Z18" s="19">
        <v>0</v>
      </c>
      <c r="AA18" s="2">
        <f>IFERROR(INDEX('Holiday Schedule'!$D$3:$D$24,MATCH(A18,'Holiday Schedule'!$C$3:$C$24,0)),0)</f>
        <v>0</v>
      </c>
      <c r="AB18" s="2">
        <f t="shared" si="0"/>
        <v>6</v>
      </c>
      <c r="AC18" s="2">
        <f t="shared" si="1"/>
        <v>1237814</v>
      </c>
      <c r="AD18" s="5">
        <f t="shared" si="2"/>
        <v>501843</v>
      </c>
      <c r="AE18" s="5">
        <f t="shared" si="3"/>
        <v>1739657</v>
      </c>
      <c r="AG18" s="2">
        <f t="shared" si="4"/>
        <v>1</v>
      </c>
      <c r="AH18" s="2">
        <f t="shared" si="5"/>
        <v>2025</v>
      </c>
      <c r="AJ18" s="5">
        <f t="shared" si="6"/>
        <v>104408</v>
      </c>
      <c r="AK18" s="2">
        <f t="shared" si="7"/>
        <v>20</v>
      </c>
    </row>
    <row r="19" spans="1:37">
      <c r="A19" s="17">
        <v>45668</v>
      </c>
      <c r="B19" s="11">
        <v>67101</v>
      </c>
      <c r="C19" s="11">
        <v>64584</v>
      </c>
      <c r="D19" s="11">
        <v>62497</v>
      </c>
      <c r="E19" s="11">
        <v>62688</v>
      </c>
      <c r="F19" s="11">
        <v>65620</v>
      </c>
      <c r="G19" s="11">
        <v>69330</v>
      </c>
      <c r="H19" s="11">
        <v>78905</v>
      </c>
      <c r="I19" s="11">
        <v>84239</v>
      </c>
      <c r="J19" s="11">
        <v>88670</v>
      </c>
      <c r="K19" s="11">
        <v>90938</v>
      </c>
      <c r="L19" s="11">
        <v>90248</v>
      </c>
      <c r="M19" s="11">
        <v>90509</v>
      </c>
      <c r="N19" s="11">
        <v>88905</v>
      </c>
      <c r="O19" s="11">
        <v>86853</v>
      </c>
      <c r="P19" s="11">
        <v>84992</v>
      </c>
      <c r="Q19" s="11">
        <v>89348</v>
      </c>
      <c r="R19" s="11">
        <v>101346</v>
      </c>
      <c r="S19" s="11">
        <v>107888</v>
      </c>
      <c r="T19" s="11">
        <v>106999</v>
      </c>
      <c r="U19" s="11">
        <v>104671</v>
      </c>
      <c r="V19" s="11">
        <v>95969</v>
      </c>
      <c r="W19" s="11">
        <v>85676</v>
      </c>
      <c r="X19" s="11">
        <v>74822</v>
      </c>
      <c r="Y19" s="11">
        <v>68203</v>
      </c>
      <c r="Z19" s="19">
        <v>0</v>
      </c>
      <c r="AA19" s="2">
        <f>IFERROR(INDEX('Holiday Schedule'!$D$3:$D$24,MATCH(A19,'Holiday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2011001</v>
      </c>
      <c r="AE19" s="5">
        <f t="shared" si="3"/>
        <v>2011001</v>
      </c>
      <c r="AG19" s="2">
        <f t="shared" si="4"/>
        <v>1</v>
      </c>
      <c r="AH19" s="2">
        <f t="shared" si="5"/>
        <v>2025</v>
      </c>
      <c r="AJ19" s="5">
        <f t="shared" si="6"/>
        <v>107888</v>
      </c>
      <c r="AK19" s="2">
        <f t="shared" si="7"/>
        <v>18</v>
      </c>
    </row>
    <row r="20" spans="1:37">
      <c r="A20" s="17">
        <v>45669</v>
      </c>
      <c r="B20" s="11">
        <v>66088</v>
      </c>
      <c r="C20" s="11">
        <v>61459</v>
      </c>
      <c r="D20" s="11">
        <v>59796</v>
      </c>
      <c r="E20" s="11">
        <v>60230</v>
      </c>
      <c r="F20" s="11">
        <v>60393</v>
      </c>
      <c r="G20" s="11">
        <v>62256</v>
      </c>
      <c r="H20" s="11">
        <v>74218</v>
      </c>
      <c r="I20" s="11">
        <v>79598</v>
      </c>
      <c r="J20" s="11">
        <v>85317</v>
      </c>
      <c r="K20" s="11">
        <v>87479</v>
      </c>
      <c r="L20" s="11">
        <v>85216</v>
      </c>
      <c r="M20" s="11">
        <v>85129</v>
      </c>
      <c r="N20" s="11">
        <v>85450</v>
      </c>
      <c r="O20" s="11">
        <v>82401</v>
      </c>
      <c r="P20" s="11">
        <v>80719</v>
      </c>
      <c r="Q20" s="11">
        <v>87200</v>
      </c>
      <c r="R20" s="11">
        <v>105470</v>
      </c>
      <c r="S20" s="11">
        <v>117860</v>
      </c>
      <c r="T20" s="11">
        <v>117384</v>
      </c>
      <c r="U20" s="11">
        <v>116969</v>
      </c>
      <c r="V20" s="11">
        <v>108239</v>
      </c>
      <c r="W20" s="11">
        <v>95759</v>
      </c>
      <c r="X20" s="11">
        <v>84398</v>
      </c>
      <c r="Y20" s="11">
        <v>76092</v>
      </c>
      <c r="Z20" s="19">
        <v>0</v>
      </c>
      <c r="AA20" s="2">
        <f>IFERROR(INDEX('Holiday Schedule'!$D$3:$D$24,MATCH(A20,'Holiday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2025120</v>
      </c>
      <c r="AE20" s="5">
        <f t="shared" si="3"/>
        <v>2025120</v>
      </c>
      <c r="AG20" s="2">
        <f t="shared" si="4"/>
        <v>1</v>
      </c>
      <c r="AH20" s="2">
        <f t="shared" si="5"/>
        <v>2025</v>
      </c>
      <c r="AJ20" s="5">
        <f t="shared" si="6"/>
        <v>117860</v>
      </c>
      <c r="AK20" s="2">
        <f t="shared" si="7"/>
        <v>18</v>
      </c>
    </row>
    <row r="21" spans="1:37">
      <c r="A21" s="17">
        <v>45670</v>
      </c>
      <c r="B21" s="11">
        <v>72363</v>
      </c>
      <c r="C21" s="11">
        <v>68634</v>
      </c>
      <c r="D21" s="11">
        <v>67989</v>
      </c>
      <c r="E21" s="11">
        <v>68186</v>
      </c>
      <c r="F21" s="11">
        <v>71314</v>
      </c>
      <c r="G21" s="11">
        <v>78667</v>
      </c>
      <c r="H21" s="11">
        <v>96644</v>
      </c>
      <c r="I21" s="11">
        <v>100872</v>
      </c>
      <c r="J21" s="11">
        <v>95694</v>
      </c>
      <c r="K21" s="11">
        <v>87902</v>
      </c>
      <c r="L21" s="11">
        <v>80800</v>
      </c>
      <c r="M21" s="11">
        <v>74296</v>
      </c>
      <c r="N21" s="11">
        <v>69710</v>
      </c>
      <c r="O21" s="11">
        <v>69441</v>
      </c>
      <c r="P21" s="11">
        <v>75006</v>
      </c>
      <c r="Q21" s="11">
        <v>85903</v>
      </c>
      <c r="R21" s="11">
        <v>101186</v>
      </c>
      <c r="S21" s="11">
        <v>113926</v>
      </c>
      <c r="T21" s="11">
        <v>114829</v>
      </c>
      <c r="U21" s="11">
        <v>112825</v>
      </c>
      <c r="V21" s="11">
        <v>104999</v>
      </c>
      <c r="W21" s="11">
        <v>93205</v>
      </c>
      <c r="X21" s="11">
        <v>80946</v>
      </c>
      <c r="Y21" s="11">
        <v>72624</v>
      </c>
      <c r="Z21" s="19">
        <v>0</v>
      </c>
      <c r="AA21" s="2">
        <f>IFERROR(INDEX('Holiday Schedule'!$D$3:$D$24,MATCH(A21,'Holiday Schedule'!$C$3:$C$24,0)),0)</f>
        <v>0</v>
      </c>
      <c r="AB21" s="2">
        <f t="shared" si="0"/>
        <v>2</v>
      </c>
      <c r="AC21" s="2">
        <f t="shared" si="1"/>
        <v>1461540</v>
      </c>
      <c r="AD21" s="5">
        <f t="shared" si="2"/>
        <v>596421</v>
      </c>
      <c r="AE21" s="5">
        <f t="shared" si="3"/>
        <v>2057961</v>
      </c>
      <c r="AG21" s="2">
        <f t="shared" si="4"/>
        <v>1</v>
      </c>
      <c r="AH21" s="2">
        <f t="shared" si="5"/>
        <v>2025</v>
      </c>
      <c r="AJ21" s="5">
        <f t="shared" si="6"/>
        <v>114829</v>
      </c>
      <c r="AK21" s="2">
        <f t="shared" si="7"/>
        <v>19</v>
      </c>
    </row>
    <row r="22" spans="1:37">
      <c r="A22" s="17">
        <v>45671</v>
      </c>
      <c r="B22" s="11">
        <v>68207</v>
      </c>
      <c r="C22" s="11">
        <v>65341</v>
      </c>
      <c r="D22" s="11">
        <v>64241</v>
      </c>
      <c r="E22" s="11">
        <v>64143</v>
      </c>
      <c r="F22" s="11">
        <v>67829</v>
      </c>
      <c r="G22" s="11">
        <v>74940</v>
      </c>
      <c r="H22" s="11">
        <v>92936</v>
      </c>
      <c r="I22" s="11">
        <v>95310</v>
      </c>
      <c r="J22" s="11">
        <v>89260</v>
      </c>
      <c r="K22" s="11">
        <v>79562</v>
      </c>
      <c r="L22" s="11">
        <v>69414</v>
      </c>
      <c r="M22" s="11">
        <v>62551</v>
      </c>
      <c r="N22" s="11">
        <v>71401</v>
      </c>
      <c r="O22" s="11">
        <v>72197</v>
      </c>
      <c r="P22" s="11">
        <v>73262</v>
      </c>
      <c r="Q22" s="11">
        <v>81890</v>
      </c>
      <c r="R22" s="11">
        <v>96511</v>
      </c>
      <c r="S22" s="11">
        <v>106132</v>
      </c>
      <c r="T22" s="11">
        <v>106896</v>
      </c>
      <c r="U22" s="11">
        <v>107495</v>
      </c>
      <c r="V22" s="11">
        <v>97535</v>
      </c>
      <c r="W22" s="11">
        <v>85354</v>
      </c>
      <c r="X22" s="11">
        <v>73123</v>
      </c>
      <c r="Y22" s="11">
        <v>66610</v>
      </c>
      <c r="Z22" s="19">
        <v>0</v>
      </c>
      <c r="AA22" s="2">
        <f>IFERROR(INDEX('Holiday Schedule'!$D$3:$D$24,MATCH(A22,'Holiday Schedule'!$C$3:$C$24,0)),0)</f>
        <v>0</v>
      </c>
      <c r="AB22" s="2">
        <f t="shared" si="0"/>
        <v>3</v>
      </c>
      <c r="AC22" s="2">
        <f t="shared" si="1"/>
        <v>1367893</v>
      </c>
      <c r="AD22" s="5">
        <f t="shared" si="2"/>
        <v>564247</v>
      </c>
      <c r="AE22" s="5">
        <f t="shared" si="3"/>
        <v>1932140</v>
      </c>
      <c r="AG22" s="2">
        <f t="shared" si="4"/>
        <v>1</v>
      </c>
      <c r="AH22" s="2">
        <f t="shared" si="5"/>
        <v>2025</v>
      </c>
      <c r="AJ22" s="5">
        <f t="shared" si="6"/>
        <v>107495</v>
      </c>
      <c r="AK22" s="2">
        <f t="shared" si="7"/>
        <v>20</v>
      </c>
    </row>
    <row r="23" spans="1:37">
      <c r="A23" s="17">
        <v>45672</v>
      </c>
      <c r="B23" s="11">
        <v>63552</v>
      </c>
      <c r="C23" s="11">
        <v>61572</v>
      </c>
      <c r="D23" s="11">
        <v>60357</v>
      </c>
      <c r="E23" s="11">
        <v>60573</v>
      </c>
      <c r="F23" s="11">
        <v>65981</v>
      </c>
      <c r="G23" s="11">
        <v>72947</v>
      </c>
      <c r="H23" s="11">
        <v>89202</v>
      </c>
      <c r="I23" s="11">
        <v>91165</v>
      </c>
      <c r="J23" s="11">
        <v>86303</v>
      </c>
      <c r="K23" s="11">
        <v>78712</v>
      </c>
      <c r="L23" s="11">
        <v>73399</v>
      </c>
      <c r="M23" s="11">
        <v>70147</v>
      </c>
      <c r="N23" s="11">
        <v>71774</v>
      </c>
      <c r="O23" s="11">
        <v>72644</v>
      </c>
      <c r="P23" s="11">
        <v>73589</v>
      </c>
      <c r="Q23" s="11">
        <v>87183</v>
      </c>
      <c r="R23" s="11">
        <v>103864</v>
      </c>
      <c r="S23" s="11">
        <v>117794</v>
      </c>
      <c r="T23" s="11">
        <v>117347</v>
      </c>
      <c r="U23" s="11">
        <v>117048</v>
      </c>
      <c r="V23" s="11">
        <v>110110</v>
      </c>
      <c r="W23" s="11">
        <v>100759</v>
      </c>
      <c r="X23" s="11">
        <v>86020</v>
      </c>
      <c r="Y23" s="11">
        <v>75930</v>
      </c>
      <c r="Z23" s="19">
        <v>0</v>
      </c>
      <c r="AA23" s="2">
        <f>IFERROR(INDEX('Holiday Schedule'!$D$3:$D$24,MATCH(A23,'Holiday Schedule'!$C$3:$C$24,0)),0)</f>
        <v>0</v>
      </c>
      <c r="AB23" s="2">
        <f t="shared" si="0"/>
        <v>4</v>
      </c>
      <c r="AC23" s="2">
        <f t="shared" si="1"/>
        <v>1457858</v>
      </c>
      <c r="AD23" s="5">
        <f t="shared" si="2"/>
        <v>550114</v>
      </c>
      <c r="AE23" s="5">
        <f t="shared" si="3"/>
        <v>2007972</v>
      </c>
      <c r="AG23" s="2">
        <f t="shared" si="4"/>
        <v>1</v>
      </c>
      <c r="AH23" s="2">
        <f t="shared" si="5"/>
        <v>2025</v>
      </c>
      <c r="AJ23" s="5">
        <f t="shared" si="6"/>
        <v>117794</v>
      </c>
      <c r="AK23" s="2">
        <f t="shared" si="7"/>
        <v>18</v>
      </c>
    </row>
    <row r="24" spans="1:37">
      <c r="A24" s="17">
        <v>45673</v>
      </c>
      <c r="B24" s="11">
        <v>73098</v>
      </c>
      <c r="C24" s="11">
        <v>68280</v>
      </c>
      <c r="D24" s="11">
        <v>66896</v>
      </c>
      <c r="E24" s="11">
        <v>69129</v>
      </c>
      <c r="F24" s="11">
        <v>74299</v>
      </c>
      <c r="G24" s="11">
        <v>81476</v>
      </c>
      <c r="H24" s="11">
        <v>100272</v>
      </c>
      <c r="I24" s="11">
        <v>102684</v>
      </c>
      <c r="J24" s="11">
        <v>91664</v>
      </c>
      <c r="K24" s="11">
        <v>72966</v>
      </c>
      <c r="L24" s="11">
        <v>66057</v>
      </c>
      <c r="M24" s="11">
        <v>63068</v>
      </c>
      <c r="N24" s="11">
        <v>63007</v>
      </c>
      <c r="O24" s="11">
        <v>67495</v>
      </c>
      <c r="P24" s="11">
        <v>75801</v>
      </c>
      <c r="Q24" s="11">
        <v>85920</v>
      </c>
      <c r="R24" s="11">
        <v>105390</v>
      </c>
      <c r="S24" s="11">
        <v>119621</v>
      </c>
      <c r="T24" s="11">
        <v>122193</v>
      </c>
      <c r="U24" s="11">
        <v>122408</v>
      </c>
      <c r="V24" s="11">
        <v>113538</v>
      </c>
      <c r="W24" s="11">
        <v>102699</v>
      </c>
      <c r="X24" s="11">
        <v>89835</v>
      </c>
      <c r="Y24" s="11">
        <v>80910</v>
      </c>
      <c r="Z24" s="19">
        <v>0</v>
      </c>
      <c r="AA24" s="2">
        <f>IFERROR(INDEX('Holiday Schedule'!$D$3:$D$24,MATCH(A24,'Holiday Schedule'!$C$3:$C$24,0)),0)</f>
        <v>0</v>
      </c>
      <c r="AB24" s="2">
        <f t="shared" si="0"/>
        <v>5</v>
      </c>
      <c r="AC24" s="2">
        <f t="shared" si="1"/>
        <v>1464346</v>
      </c>
      <c r="AD24" s="5">
        <f t="shared" si="2"/>
        <v>614360</v>
      </c>
      <c r="AE24" s="5">
        <f t="shared" si="3"/>
        <v>2078706</v>
      </c>
      <c r="AG24" s="2">
        <f t="shared" si="4"/>
        <v>1</v>
      </c>
      <c r="AH24" s="2">
        <f t="shared" si="5"/>
        <v>2025</v>
      </c>
      <c r="AJ24" s="5">
        <f t="shared" si="6"/>
        <v>122408</v>
      </c>
      <c r="AK24" s="2">
        <f t="shared" si="7"/>
        <v>20</v>
      </c>
    </row>
    <row r="25" spans="1:37">
      <c r="A25" s="17">
        <v>45674</v>
      </c>
      <c r="B25" s="11">
        <v>77731</v>
      </c>
      <c r="C25" s="11">
        <v>75360</v>
      </c>
      <c r="D25" s="11">
        <v>73261</v>
      </c>
      <c r="E25" s="11">
        <v>74376</v>
      </c>
      <c r="F25" s="11">
        <v>78603</v>
      </c>
      <c r="G25" s="11">
        <v>86284</v>
      </c>
      <c r="H25" s="11">
        <v>105213</v>
      </c>
      <c r="I25" s="11">
        <v>104664</v>
      </c>
      <c r="J25" s="11">
        <v>92194</v>
      </c>
      <c r="K25" s="11">
        <v>75984</v>
      </c>
      <c r="L25" s="11">
        <v>69331</v>
      </c>
      <c r="M25" s="11">
        <v>59445</v>
      </c>
      <c r="N25" s="11">
        <v>60606</v>
      </c>
      <c r="O25" s="11">
        <v>65247</v>
      </c>
      <c r="P25" s="11">
        <v>67677</v>
      </c>
      <c r="Q25" s="11">
        <v>82890</v>
      </c>
      <c r="R25" s="11">
        <v>100581</v>
      </c>
      <c r="S25" s="11">
        <v>112158</v>
      </c>
      <c r="T25" s="11">
        <v>112109</v>
      </c>
      <c r="U25" s="11">
        <v>110743</v>
      </c>
      <c r="V25" s="11">
        <v>104393</v>
      </c>
      <c r="W25" s="11">
        <v>94491</v>
      </c>
      <c r="X25" s="11">
        <v>85977</v>
      </c>
      <c r="Y25" s="11">
        <v>77571</v>
      </c>
      <c r="Z25" s="19">
        <v>0</v>
      </c>
      <c r="AA25" s="2">
        <f>IFERROR(INDEX('Holiday Schedule'!$D$3:$D$24,MATCH(A25,'Holiday Schedule'!$C$3:$C$24,0)),0)</f>
        <v>0</v>
      </c>
      <c r="AB25" s="2">
        <f t="shared" si="0"/>
        <v>6</v>
      </c>
      <c r="AC25" s="2">
        <f t="shared" si="1"/>
        <v>1398490</v>
      </c>
      <c r="AD25" s="5">
        <f t="shared" si="2"/>
        <v>648399</v>
      </c>
      <c r="AE25" s="5">
        <f t="shared" si="3"/>
        <v>2046889</v>
      </c>
      <c r="AG25" s="2">
        <f t="shared" si="4"/>
        <v>1</v>
      </c>
      <c r="AH25" s="2">
        <f t="shared" si="5"/>
        <v>2025</v>
      </c>
      <c r="AJ25" s="5">
        <f t="shared" si="6"/>
        <v>112158</v>
      </c>
      <c r="AK25" s="2">
        <f t="shared" si="7"/>
        <v>18</v>
      </c>
    </row>
    <row r="26" spans="1:37">
      <c r="A26" s="17">
        <v>45675</v>
      </c>
      <c r="B26" s="11">
        <v>74249</v>
      </c>
      <c r="C26" s="11">
        <v>70337</v>
      </c>
      <c r="D26" s="11">
        <v>66094</v>
      </c>
      <c r="E26" s="11">
        <v>61468</v>
      </c>
      <c r="F26" s="11">
        <v>61428</v>
      </c>
      <c r="G26" s="11">
        <v>64800</v>
      </c>
      <c r="H26" s="11">
        <v>74729</v>
      </c>
      <c r="I26" s="11">
        <v>79008</v>
      </c>
      <c r="J26" s="11">
        <v>79619</v>
      </c>
      <c r="K26" s="11">
        <v>81132</v>
      </c>
      <c r="L26" s="11">
        <v>78956</v>
      </c>
      <c r="M26" s="11">
        <v>76247</v>
      </c>
      <c r="N26" s="11">
        <v>75263</v>
      </c>
      <c r="O26" s="11">
        <v>75067</v>
      </c>
      <c r="P26" s="11">
        <v>75562</v>
      </c>
      <c r="Q26" s="11">
        <v>81043</v>
      </c>
      <c r="R26" s="11">
        <v>92247</v>
      </c>
      <c r="S26" s="11">
        <v>98621</v>
      </c>
      <c r="T26" s="11">
        <v>96993</v>
      </c>
      <c r="U26" s="11">
        <v>93220</v>
      </c>
      <c r="V26" s="11">
        <v>86660</v>
      </c>
      <c r="W26" s="11">
        <v>77710</v>
      </c>
      <c r="X26" s="11">
        <v>69586</v>
      </c>
      <c r="Y26" s="11">
        <v>60962</v>
      </c>
      <c r="Z26" s="19">
        <v>0</v>
      </c>
      <c r="AA26" s="2">
        <f>IFERROR(INDEX('Holiday Schedule'!$D$3:$D$24,MATCH(A26,'Holiday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1851001</v>
      </c>
      <c r="AE26" s="5">
        <f t="shared" si="3"/>
        <v>1851001</v>
      </c>
      <c r="AG26" s="2">
        <f t="shared" si="4"/>
        <v>1</v>
      </c>
      <c r="AH26" s="2">
        <f t="shared" si="5"/>
        <v>2025</v>
      </c>
      <c r="AJ26" s="5">
        <f t="shared" si="6"/>
        <v>98621</v>
      </c>
      <c r="AK26" s="2">
        <f t="shared" si="7"/>
        <v>18</v>
      </c>
    </row>
    <row r="27" spans="1:37">
      <c r="A27" s="17">
        <v>45676</v>
      </c>
      <c r="B27" s="11">
        <v>53771</v>
      </c>
      <c r="C27" s="11">
        <v>50313</v>
      </c>
      <c r="D27" s="11">
        <v>50059</v>
      </c>
      <c r="E27" s="11">
        <v>51708</v>
      </c>
      <c r="F27" s="11">
        <v>56354</v>
      </c>
      <c r="G27" s="11">
        <v>59152</v>
      </c>
      <c r="H27" s="11">
        <v>66586</v>
      </c>
      <c r="I27" s="11">
        <v>69757</v>
      </c>
      <c r="J27" s="11">
        <v>61880</v>
      </c>
      <c r="K27" s="11">
        <v>51860</v>
      </c>
      <c r="L27" s="11">
        <v>47115</v>
      </c>
      <c r="M27" s="11">
        <v>52185</v>
      </c>
      <c r="N27" s="11">
        <v>57965</v>
      </c>
      <c r="O27" s="11">
        <v>60803</v>
      </c>
      <c r="P27" s="11">
        <v>68486</v>
      </c>
      <c r="Q27" s="11">
        <v>79915</v>
      </c>
      <c r="R27" s="11">
        <v>93667</v>
      </c>
      <c r="S27" s="11">
        <v>102487</v>
      </c>
      <c r="T27" s="11">
        <v>100193</v>
      </c>
      <c r="U27" s="11">
        <v>98849</v>
      </c>
      <c r="V27" s="11">
        <v>91127</v>
      </c>
      <c r="W27" s="11">
        <v>82212</v>
      </c>
      <c r="X27" s="11">
        <v>72018</v>
      </c>
      <c r="Y27" s="11">
        <v>64318</v>
      </c>
      <c r="Z27" s="19">
        <v>0</v>
      </c>
      <c r="AA27" s="2">
        <f>IFERROR(INDEX('Holiday Schedule'!$D$3:$D$24,MATCH(A27,'Holiday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1642780</v>
      </c>
      <c r="AE27" s="5">
        <f t="shared" si="3"/>
        <v>1642780</v>
      </c>
      <c r="AG27" s="2">
        <f t="shared" si="4"/>
        <v>1</v>
      </c>
      <c r="AH27" s="2">
        <f t="shared" si="5"/>
        <v>2025</v>
      </c>
      <c r="AJ27" s="5">
        <f t="shared" si="6"/>
        <v>102487</v>
      </c>
      <c r="AK27" s="2">
        <f t="shared" si="7"/>
        <v>18</v>
      </c>
    </row>
    <row r="28" spans="1:37">
      <c r="A28" s="17">
        <v>45677</v>
      </c>
      <c r="B28" s="11">
        <v>60809</v>
      </c>
      <c r="C28" s="11">
        <v>59155</v>
      </c>
      <c r="D28" s="11">
        <v>59055</v>
      </c>
      <c r="E28" s="11">
        <v>60230</v>
      </c>
      <c r="F28" s="11">
        <v>62344</v>
      </c>
      <c r="G28" s="11">
        <v>68710</v>
      </c>
      <c r="H28" s="11">
        <v>88189</v>
      </c>
      <c r="I28" s="11">
        <v>95247</v>
      </c>
      <c r="J28" s="11">
        <v>94481</v>
      </c>
      <c r="K28" s="11">
        <v>91521</v>
      </c>
      <c r="L28" s="11">
        <v>88523</v>
      </c>
      <c r="M28" s="11">
        <v>86495</v>
      </c>
      <c r="N28" s="11">
        <v>82565</v>
      </c>
      <c r="O28" s="11">
        <v>80618</v>
      </c>
      <c r="P28" s="11">
        <v>83472</v>
      </c>
      <c r="Q28" s="11">
        <v>95612</v>
      </c>
      <c r="R28" s="11">
        <v>115141</v>
      </c>
      <c r="S28" s="11">
        <v>129097</v>
      </c>
      <c r="T28" s="11">
        <v>129992</v>
      </c>
      <c r="U28" s="11">
        <v>128601</v>
      </c>
      <c r="V28" s="11">
        <v>120428</v>
      </c>
      <c r="W28" s="11">
        <v>108220</v>
      </c>
      <c r="X28" s="11">
        <v>96381</v>
      </c>
      <c r="Y28" s="11">
        <v>87731</v>
      </c>
      <c r="Z28" s="19">
        <v>0</v>
      </c>
      <c r="AA28" s="2">
        <f>IFERROR(INDEX('Holiday Schedule'!$D$3:$D$24,MATCH(A28,'Holiday Schedule'!$C$3:$C$24,0)),0)</f>
        <v>0</v>
      </c>
      <c r="AB28" s="2">
        <f t="shared" si="0"/>
        <v>2</v>
      </c>
      <c r="AC28" s="2">
        <f t="shared" si="1"/>
        <v>1626394</v>
      </c>
      <c r="AD28" s="5">
        <f t="shared" si="2"/>
        <v>546223</v>
      </c>
      <c r="AE28" s="5">
        <f t="shared" si="3"/>
        <v>2172617</v>
      </c>
      <c r="AG28" s="2">
        <f t="shared" si="4"/>
        <v>1</v>
      </c>
      <c r="AH28" s="2">
        <f t="shared" si="5"/>
        <v>2025</v>
      </c>
      <c r="AJ28" s="5">
        <f t="shared" si="6"/>
        <v>129992</v>
      </c>
      <c r="AK28" s="2">
        <f t="shared" si="7"/>
        <v>19</v>
      </c>
    </row>
    <row r="29" spans="1:37">
      <c r="A29" s="17">
        <v>45678</v>
      </c>
      <c r="B29" s="11">
        <v>84153</v>
      </c>
      <c r="C29" s="11">
        <v>81566</v>
      </c>
      <c r="D29" s="11">
        <v>80451</v>
      </c>
      <c r="E29" s="11">
        <v>81057</v>
      </c>
      <c r="F29" s="11">
        <v>85074</v>
      </c>
      <c r="G29" s="11">
        <v>95451</v>
      </c>
      <c r="H29" s="11">
        <v>115227</v>
      </c>
      <c r="I29" s="11">
        <v>118309</v>
      </c>
      <c r="J29" s="11">
        <v>107704</v>
      </c>
      <c r="K29" s="11">
        <v>95521</v>
      </c>
      <c r="L29" s="11">
        <v>88357</v>
      </c>
      <c r="M29" s="11">
        <v>83979</v>
      </c>
      <c r="N29" s="11">
        <v>80302</v>
      </c>
      <c r="O29" s="11">
        <v>80816</v>
      </c>
      <c r="P29" s="11">
        <v>83242</v>
      </c>
      <c r="Q29" s="11">
        <v>95617</v>
      </c>
      <c r="R29" s="11">
        <v>114398</v>
      </c>
      <c r="S29" s="11">
        <v>130203</v>
      </c>
      <c r="T29" s="11">
        <v>132685</v>
      </c>
      <c r="U29" s="11">
        <v>131574</v>
      </c>
      <c r="V29" s="11">
        <v>124204</v>
      </c>
      <c r="W29" s="11">
        <v>113549</v>
      </c>
      <c r="X29" s="11">
        <v>100890</v>
      </c>
      <c r="Y29" s="11">
        <v>91455</v>
      </c>
      <c r="Z29" s="19">
        <v>0</v>
      </c>
      <c r="AA29" s="2">
        <f>IFERROR(INDEX('Holiday Schedule'!$D$3:$D$24,MATCH(A29,'Holiday Schedule'!$C$3:$C$24,0)),0)</f>
        <v>0</v>
      </c>
      <c r="AB29" s="2">
        <f t="shared" si="0"/>
        <v>3</v>
      </c>
      <c r="AC29" s="2">
        <f t="shared" si="1"/>
        <v>1681350</v>
      </c>
      <c r="AD29" s="5">
        <f t="shared" si="2"/>
        <v>714434</v>
      </c>
      <c r="AE29" s="5">
        <f t="shared" si="3"/>
        <v>2395784</v>
      </c>
      <c r="AG29" s="2">
        <f t="shared" si="4"/>
        <v>1</v>
      </c>
      <c r="AH29" s="2">
        <f t="shared" si="5"/>
        <v>2025</v>
      </c>
      <c r="AJ29" s="5">
        <f t="shared" si="6"/>
        <v>132685</v>
      </c>
      <c r="AK29" s="2">
        <f t="shared" si="7"/>
        <v>19</v>
      </c>
    </row>
    <row r="30" spans="1:37">
      <c r="A30" s="17">
        <v>45679</v>
      </c>
      <c r="B30" s="11">
        <v>88010</v>
      </c>
      <c r="C30" s="11">
        <v>85211</v>
      </c>
      <c r="D30" s="11">
        <v>84558</v>
      </c>
      <c r="E30" s="11">
        <v>85227</v>
      </c>
      <c r="F30" s="11">
        <v>89414</v>
      </c>
      <c r="G30" s="11">
        <v>97931</v>
      </c>
      <c r="H30" s="11">
        <v>118358</v>
      </c>
      <c r="I30" s="11">
        <v>120413</v>
      </c>
      <c r="J30" s="11">
        <v>110045</v>
      </c>
      <c r="K30" s="11">
        <v>96791</v>
      </c>
      <c r="L30" s="11">
        <v>89215</v>
      </c>
      <c r="M30" s="11">
        <v>84600</v>
      </c>
      <c r="N30" s="11">
        <v>80416</v>
      </c>
      <c r="O30" s="11">
        <v>81611</v>
      </c>
      <c r="P30" s="11">
        <v>83151</v>
      </c>
      <c r="Q30" s="11">
        <v>95999</v>
      </c>
      <c r="R30" s="11">
        <v>115107</v>
      </c>
      <c r="S30" s="11">
        <v>132278</v>
      </c>
      <c r="T30" s="11">
        <v>135871</v>
      </c>
      <c r="U30" s="11">
        <v>135880</v>
      </c>
      <c r="V30" s="11">
        <v>128705</v>
      </c>
      <c r="W30" s="11">
        <v>115441</v>
      </c>
      <c r="X30" s="11">
        <v>101913</v>
      </c>
      <c r="Y30" s="11">
        <v>91392</v>
      </c>
      <c r="Z30" s="19">
        <v>0</v>
      </c>
      <c r="AA30" s="2">
        <f>IFERROR(INDEX('Holiday Schedule'!$D$3:$D$24,MATCH(A30,'Holiday Schedule'!$C$3:$C$24,0)),0)</f>
        <v>0</v>
      </c>
      <c r="AB30" s="2">
        <f t="shared" si="0"/>
        <v>4</v>
      </c>
      <c r="AC30" s="2">
        <f t="shared" si="1"/>
        <v>1707436</v>
      </c>
      <c r="AD30" s="5">
        <f t="shared" si="2"/>
        <v>740101</v>
      </c>
      <c r="AE30" s="5">
        <f t="shared" si="3"/>
        <v>2447537</v>
      </c>
      <c r="AG30" s="2">
        <f t="shared" si="4"/>
        <v>1</v>
      </c>
      <c r="AH30" s="2">
        <f t="shared" si="5"/>
        <v>2025</v>
      </c>
      <c r="AJ30" s="5">
        <f t="shared" si="6"/>
        <v>135880</v>
      </c>
      <c r="AK30" s="2">
        <f t="shared" si="7"/>
        <v>20</v>
      </c>
    </row>
    <row r="31" spans="1:37">
      <c r="A31" s="17">
        <v>45680</v>
      </c>
      <c r="B31" s="11">
        <v>86666</v>
      </c>
      <c r="C31" s="11">
        <v>83490</v>
      </c>
      <c r="D31" s="11">
        <v>81495</v>
      </c>
      <c r="E31" s="11">
        <v>81822</v>
      </c>
      <c r="F31" s="11">
        <v>85483</v>
      </c>
      <c r="G31" s="11">
        <v>92885</v>
      </c>
      <c r="H31" s="11">
        <v>112747</v>
      </c>
      <c r="I31" s="11">
        <v>115503</v>
      </c>
      <c r="J31" s="11">
        <v>103742</v>
      </c>
      <c r="K31" s="11">
        <v>98689</v>
      </c>
      <c r="L31" s="11">
        <v>94473</v>
      </c>
      <c r="M31" s="11">
        <v>89858</v>
      </c>
      <c r="N31" s="11">
        <v>84995</v>
      </c>
      <c r="O31" s="11">
        <v>88660</v>
      </c>
      <c r="P31" s="11">
        <v>90448</v>
      </c>
      <c r="Q31" s="11">
        <v>97074</v>
      </c>
      <c r="R31" s="11">
        <v>111152</v>
      </c>
      <c r="S31" s="11">
        <v>122900</v>
      </c>
      <c r="T31" s="11">
        <v>122538</v>
      </c>
      <c r="U31" s="11">
        <v>115069</v>
      </c>
      <c r="V31" s="11">
        <v>106148</v>
      </c>
      <c r="W31" s="11">
        <v>98208</v>
      </c>
      <c r="X31" s="11">
        <v>88423</v>
      </c>
      <c r="Y31" s="11">
        <v>80946</v>
      </c>
      <c r="Z31" s="19">
        <v>0</v>
      </c>
      <c r="AA31" s="2">
        <f>IFERROR(INDEX('Holiday Schedule'!$D$3:$D$24,MATCH(A31,'Holiday Schedule'!$C$3:$C$24,0)),0)</f>
        <v>0</v>
      </c>
      <c r="AB31" s="2">
        <f t="shared" si="0"/>
        <v>5</v>
      </c>
      <c r="AC31" s="2">
        <f t="shared" si="1"/>
        <v>1627880</v>
      </c>
      <c r="AD31" s="5">
        <f t="shared" si="2"/>
        <v>705534</v>
      </c>
      <c r="AE31" s="5">
        <f t="shared" si="3"/>
        <v>2333414</v>
      </c>
      <c r="AG31" s="2">
        <f t="shared" si="4"/>
        <v>1</v>
      </c>
      <c r="AH31" s="2">
        <f t="shared" si="5"/>
        <v>2025</v>
      </c>
      <c r="AJ31" s="5">
        <f t="shared" si="6"/>
        <v>122900</v>
      </c>
      <c r="AK31" s="2">
        <f t="shared" si="7"/>
        <v>18</v>
      </c>
    </row>
    <row r="32" spans="1:37">
      <c r="A32" s="17">
        <v>45681</v>
      </c>
      <c r="B32" s="11">
        <v>76997</v>
      </c>
      <c r="C32" s="11">
        <v>76416</v>
      </c>
      <c r="D32" s="11">
        <v>76195</v>
      </c>
      <c r="E32" s="11">
        <v>78467</v>
      </c>
      <c r="F32" s="11">
        <v>81508</v>
      </c>
      <c r="G32" s="11">
        <v>89263</v>
      </c>
      <c r="H32" s="11">
        <v>106850</v>
      </c>
      <c r="I32" s="11">
        <v>108230</v>
      </c>
      <c r="J32" s="11">
        <v>95328</v>
      </c>
      <c r="K32" s="11">
        <v>82349</v>
      </c>
      <c r="L32" s="11">
        <v>75034</v>
      </c>
      <c r="M32" s="11">
        <v>65902</v>
      </c>
      <c r="N32" s="11">
        <v>58503</v>
      </c>
      <c r="O32" s="11">
        <v>56636</v>
      </c>
      <c r="P32" s="11">
        <v>64815</v>
      </c>
      <c r="Q32" s="11">
        <v>81416</v>
      </c>
      <c r="R32" s="11">
        <v>101914</v>
      </c>
      <c r="S32" s="11">
        <v>115179</v>
      </c>
      <c r="T32" s="11">
        <v>112991</v>
      </c>
      <c r="U32" s="11">
        <v>112325</v>
      </c>
      <c r="V32" s="11">
        <v>106494</v>
      </c>
      <c r="W32" s="11">
        <v>96260</v>
      </c>
      <c r="X32" s="11">
        <v>86988</v>
      </c>
      <c r="Y32" s="11">
        <v>77912</v>
      </c>
      <c r="Z32" s="19">
        <v>0</v>
      </c>
      <c r="AA32" s="2">
        <f>IFERROR(INDEX('Holiday Schedule'!$D$3:$D$24,MATCH(A32,'Holiday Schedule'!$C$3:$C$24,0)),0)</f>
        <v>0</v>
      </c>
      <c r="AB32" s="2">
        <f t="shared" si="0"/>
        <v>6</v>
      </c>
      <c r="AC32" s="2">
        <f t="shared" si="1"/>
        <v>1420364</v>
      </c>
      <c r="AD32" s="5">
        <f t="shared" si="2"/>
        <v>663608</v>
      </c>
      <c r="AE32" s="5">
        <f t="shared" si="3"/>
        <v>2083972</v>
      </c>
      <c r="AG32" s="2">
        <f t="shared" si="4"/>
        <v>1</v>
      </c>
      <c r="AH32" s="2">
        <f t="shared" si="5"/>
        <v>2025</v>
      </c>
      <c r="AJ32" s="5">
        <f t="shared" si="6"/>
        <v>115179</v>
      </c>
      <c r="AK32" s="2">
        <f t="shared" si="7"/>
        <v>18</v>
      </c>
    </row>
    <row r="33" spans="1:37">
      <c r="A33" s="17">
        <v>45682</v>
      </c>
      <c r="B33" s="11">
        <v>74573</v>
      </c>
      <c r="C33" s="11">
        <v>71897</v>
      </c>
      <c r="D33" s="11">
        <v>71602</v>
      </c>
      <c r="E33" s="11">
        <v>73059</v>
      </c>
      <c r="F33" s="11">
        <v>75979</v>
      </c>
      <c r="G33" s="11">
        <v>80107</v>
      </c>
      <c r="H33" s="11">
        <v>93481</v>
      </c>
      <c r="I33" s="11">
        <v>97501</v>
      </c>
      <c r="J33" s="11">
        <v>87920</v>
      </c>
      <c r="K33" s="11">
        <v>78009</v>
      </c>
      <c r="L33" s="11">
        <v>75217</v>
      </c>
      <c r="M33" s="11">
        <v>71072</v>
      </c>
      <c r="N33" s="11">
        <v>67779</v>
      </c>
      <c r="O33" s="11">
        <v>65419</v>
      </c>
      <c r="P33" s="11">
        <v>69291</v>
      </c>
      <c r="Q33" s="11">
        <v>88384</v>
      </c>
      <c r="R33" s="11">
        <v>107244</v>
      </c>
      <c r="S33" s="11">
        <v>121267</v>
      </c>
      <c r="T33" s="11">
        <v>120977</v>
      </c>
      <c r="U33" s="11">
        <v>121138</v>
      </c>
      <c r="V33" s="11">
        <v>111015</v>
      </c>
      <c r="W33" s="11">
        <v>102730</v>
      </c>
      <c r="X33" s="11">
        <v>93188</v>
      </c>
      <c r="Y33" s="11">
        <v>87170</v>
      </c>
      <c r="Z33" s="19">
        <v>0</v>
      </c>
      <c r="AA33" s="2">
        <f>IFERROR(INDEX('Holiday Schedule'!$D$3:$D$24,MATCH(A33,'Holiday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2106019</v>
      </c>
      <c r="AE33" s="5">
        <f t="shared" si="3"/>
        <v>2106019</v>
      </c>
      <c r="AG33" s="2">
        <f t="shared" si="4"/>
        <v>1</v>
      </c>
      <c r="AH33" s="2">
        <f t="shared" si="5"/>
        <v>2025</v>
      </c>
      <c r="AJ33" s="5">
        <f t="shared" si="6"/>
        <v>121267</v>
      </c>
      <c r="AK33" s="2">
        <f t="shared" si="7"/>
        <v>18</v>
      </c>
    </row>
    <row r="34" spans="1:37">
      <c r="A34" s="17">
        <v>45683</v>
      </c>
      <c r="B34" s="11">
        <v>85018</v>
      </c>
      <c r="C34" s="11">
        <v>80016</v>
      </c>
      <c r="D34" s="11">
        <v>78002</v>
      </c>
      <c r="E34" s="11">
        <v>74964</v>
      </c>
      <c r="F34" s="11">
        <v>74708</v>
      </c>
      <c r="G34" s="11">
        <v>77713</v>
      </c>
      <c r="H34" s="11">
        <v>89502</v>
      </c>
      <c r="I34" s="11">
        <v>90617</v>
      </c>
      <c r="J34" s="11">
        <v>86561</v>
      </c>
      <c r="K34" s="11">
        <v>83048</v>
      </c>
      <c r="L34" s="11">
        <v>77607</v>
      </c>
      <c r="M34" s="11">
        <v>71852</v>
      </c>
      <c r="N34" s="11">
        <v>56571</v>
      </c>
      <c r="O34" s="11">
        <v>55491</v>
      </c>
      <c r="P34" s="11">
        <v>62531</v>
      </c>
      <c r="Q34" s="11">
        <v>82998</v>
      </c>
      <c r="R34" s="11">
        <v>98874</v>
      </c>
      <c r="S34" s="11">
        <v>111088</v>
      </c>
      <c r="T34" s="11">
        <v>111151</v>
      </c>
      <c r="U34" s="11">
        <v>106411</v>
      </c>
      <c r="V34" s="11">
        <v>99966</v>
      </c>
      <c r="W34" s="11">
        <v>88267</v>
      </c>
      <c r="X34" s="11">
        <v>78528</v>
      </c>
      <c r="Y34" s="11">
        <v>73127</v>
      </c>
      <c r="Z34" s="19">
        <v>0</v>
      </c>
      <c r="AA34" s="2">
        <f>IFERROR(INDEX('Holiday Schedule'!$D$3:$D$24,MATCH(A34,'Holiday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1994611</v>
      </c>
      <c r="AE34" s="5">
        <f t="shared" si="3"/>
        <v>1994611</v>
      </c>
      <c r="AG34" s="2">
        <f t="shared" si="4"/>
        <v>1</v>
      </c>
      <c r="AH34" s="2">
        <f t="shared" si="5"/>
        <v>2025</v>
      </c>
      <c r="AJ34" s="5">
        <f t="shared" si="6"/>
        <v>111151</v>
      </c>
      <c r="AK34" s="2">
        <f t="shared" si="7"/>
        <v>19</v>
      </c>
    </row>
    <row r="35" spans="1:37">
      <c r="A35" s="17">
        <v>45684</v>
      </c>
      <c r="B35" s="11">
        <v>66654</v>
      </c>
      <c r="C35" s="11">
        <v>68160</v>
      </c>
      <c r="D35" s="11">
        <v>69177</v>
      </c>
      <c r="E35" s="11">
        <v>69534</v>
      </c>
      <c r="F35" s="11">
        <v>75140</v>
      </c>
      <c r="G35" s="11">
        <v>83741</v>
      </c>
      <c r="H35" s="11">
        <v>101330</v>
      </c>
      <c r="I35" s="11">
        <v>101766</v>
      </c>
      <c r="J35" s="11">
        <v>91004</v>
      </c>
      <c r="K35" s="11">
        <v>76246</v>
      </c>
      <c r="L35" s="11">
        <v>64647</v>
      </c>
      <c r="M35" s="11">
        <v>55117</v>
      </c>
      <c r="N35" s="11">
        <v>48316</v>
      </c>
      <c r="O35" s="11">
        <v>52015</v>
      </c>
      <c r="P35" s="11">
        <v>56141</v>
      </c>
      <c r="Q35" s="11">
        <v>71605</v>
      </c>
      <c r="R35" s="11">
        <v>90626</v>
      </c>
      <c r="S35" s="11">
        <v>104251</v>
      </c>
      <c r="T35" s="11">
        <v>104096</v>
      </c>
      <c r="U35" s="11">
        <v>102480</v>
      </c>
      <c r="V35" s="11">
        <v>92983</v>
      </c>
      <c r="W35" s="11">
        <v>80721</v>
      </c>
      <c r="X35" s="11">
        <v>68525</v>
      </c>
      <c r="Y35" s="11">
        <v>60705</v>
      </c>
      <c r="Z35" s="19">
        <v>0</v>
      </c>
      <c r="AA35" s="2">
        <f>IFERROR(INDEX('Holiday Schedule'!$D$3:$D$24,MATCH(A35,'Holiday Schedule'!$C$3:$C$24,0)),0)</f>
        <v>0</v>
      </c>
      <c r="AB35" s="2">
        <f t="shared" si="0"/>
        <v>2</v>
      </c>
      <c r="AC35" s="2">
        <f t="shared" si="1"/>
        <v>1260539</v>
      </c>
      <c r="AD35" s="5">
        <f t="shared" si="2"/>
        <v>594441</v>
      </c>
      <c r="AE35" s="5">
        <f t="shared" si="3"/>
        <v>1854980</v>
      </c>
      <c r="AG35" s="2">
        <f t="shared" si="4"/>
        <v>1</v>
      </c>
      <c r="AH35" s="2">
        <f t="shared" si="5"/>
        <v>2025</v>
      </c>
      <c r="AJ35" s="5">
        <f t="shared" si="6"/>
        <v>104251</v>
      </c>
      <c r="AK35" s="2">
        <f t="shared" si="7"/>
        <v>18</v>
      </c>
    </row>
    <row r="36" spans="1:37">
      <c r="A36" s="17">
        <v>45685</v>
      </c>
      <c r="B36" s="11">
        <v>56239</v>
      </c>
      <c r="C36" s="11">
        <v>53965</v>
      </c>
      <c r="D36" s="11">
        <v>53919</v>
      </c>
      <c r="E36" s="11">
        <v>54817</v>
      </c>
      <c r="F36" s="11">
        <v>60231</v>
      </c>
      <c r="G36" s="11">
        <v>70089</v>
      </c>
      <c r="H36" s="11">
        <v>86708</v>
      </c>
      <c r="I36" s="11">
        <v>87244</v>
      </c>
      <c r="J36" s="11">
        <v>84074</v>
      </c>
      <c r="K36" s="11">
        <v>80585</v>
      </c>
      <c r="L36" s="11">
        <v>75028</v>
      </c>
      <c r="M36" s="11">
        <v>64579</v>
      </c>
      <c r="N36" s="11">
        <v>51799</v>
      </c>
      <c r="O36" s="11">
        <v>46079</v>
      </c>
      <c r="P36" s="11">
        <v>52516</v>
      </c>
      <c r="Q36" s="11">
        <v>74106</v>
      </c>
      <c r="R36" s="11">
        <v>96608</v>
      </c>
      <c r="S36" s="11">
        <v>115827</v>
      </c>
      <c r="T36" s="11">
        <v>115766</v>
      </c>
      <c r="U36" s="11">
        <v>118430</v>
      </c>
      <c r="V36" s="11">
        <v>114106</v>
      </c>
      <c r="W36" s="11">
        <v>104274</v>
      </c>
      <c r="X36" s="11">
        <v>91050</v>
      </c>
      <c r="Y36" s="11">
        <v>82404</v>
      </c>
      <c r="Z36" s="19">
        <v>0</v>
      </c>
      <c r="AA36" s="2">
        <f>IFERROR(INDEX('Holiday Schedule'!$D$3:$D$24,MATCH(A36,'Holiday Schedule'!$C$3:$C$24,0)),0)</f>
        <v>0</v>
      </c>
      <c r="AB36" s="2">
        <f t="shared" si="0"/>
        <v>3</v>
      </c>
      <c r="AC36" s="2">
        <f t="shared" si="1"/>
        <v>1372071</v>
      </c>
      <c r="AD36" s="5">
        <f t="shared" si="2"/>
        <v>518372</v>
      </c>
      <c r="AE36" s="5">
        <f t="shared" si="3"/>
        <v>1890443</v>
      </c>
      <c r="AG36" s="2">
        <f t="shared" si="4"/>
        <v>1</v>
      </c>
      <c r="AH36" s="2">
        <f t="shared" si="5"/>
        <v>2025</v>
      </c>
      <c r="AJ36" s="5">
        <f t="shared" si="6"/>
        <v>118430</v>
      </c>
      <c r="AK36" s="2">
        <f t="shared" si="7"/>
        <v>20</v>
      </c>
    </row>
    <row r="37" spans="1:37">
      <c r="A37" s="17">
        <v>45686</v>
      </c>
      <c r="B37" s="11">
        <v>78645</v>
      </c>
      <c r="C37" s="11">
        <v>76448</v>
      </c>
      <c r="D37" s="11">
        <v>76094</v>
      </c>
      <c r="E37" s="11">
        <v>76283</v>
      </c>
      <c r="F37" s="11">
        <v>79981</v>
      </c>
      <c r="G37" s="11">
        <v>87178</v>
      </c>
      <c r="H37" s="11">
        <v>103055</v>
      </c>
      <c r="I37" s="11">
        <v>103365</v>
      </c>
      <c r="J37" s="11">
        <v>101090</v>
      </c>
      <c r="K37" s="11">
        <v>98568</v>
      </c>
      <c r="L37" s="11">
        <v>97436</v>
      </c>
      <c r="M37" s="11">
        <v>95628</v>
      </c>
      <c r="N37" s="11">
        <v>95766</v>
      </c>
      <c r="O37" s="11">
        <v>94601</v>
      </c>
      <c r="P37" s="11">
        <v>94331</v>
      </c>
      <c r="Q37" s="11">
        <v>98206</v>
      </c>
      <c r="R37" s="11">
        <v>111280</v>
      </c>
      <c r="S37" s="11">
        <v>124554</v>
      </c>
      <c r="T37" s="11">
        <v>126142</v>
      </c>
      <c r="U37" s="11">
        <v>124700</v>
      </c>
      <c r="V37" s="11">
        <v>113999</v>
      </c>
      <c r="W37" s="11">
        <v>100176</v>
      </c>
      <c r="X37" s="11">
        <v>87428</v>
      </c>
      <c r="Y37" s="11">
        <v>77305</v>
      </c>
      <c r="Z37" s="19">
        <v>0</v>
      </c>
      <c r="AA37" s="2">
        <f>IFERROR(INDEX('Holiday Schedule'!$D$3:$D$24,MATCH(A37,'Holiday Schedule'!$C$3:$C$24,0)),0)</f>
        <v>0</v>
      </c>
      <c r="AB37" s="2">
        <f t="shared" si="0"/>
        <v>4</v>
      </c>
      <c r="AC37" s="2">
        <f t="shared" si="1"/>
        <v>1667270</v>
      </c>
      <c r="AD37" s="5">
        <f t="shared" si="2"/>
        <v>654989</v>
      </c>
      <c r="AE37" s="5">
        <f t="shared" si="3"/>
        <v>2322259</v>
      </c>
      <c r="AG37" s="2">
        <f t="shared" si="4"/>
        <v>1</v>
      </c>
      <c r="AH37" s="2">
        <f t="shared" si="5"/>
        <v>2025</v>
      </c>
      <c r="AJ37" s="5">
        <f t="shared" si="6"/>
        <v>126142</v>
      </c>
      <c r="AK37" s="2">
        <f t="shared" si="7"/>
        <v>19</v>
      </c>
    </row>
    <row r="38" spans="1:37">
      <c r="A38" s="17">
        <v>45687</v>
      </c>
      <c r="B38" s="11">
        <v>74653</v>
      </c>
      <c r="C38" s="11">
        <v>73935</v>
      </c>
      <c r="D38" s="11">
        <v>70086</v>
      </c>
      <c r="E38" s="11">
        <v>73777</v>
      </c>
      <c r="F38" s="11">
        <v>76472</v>
      </c>
      <c r="G38" s="11">
        <v>84185</v>
      </c>
      <c r="H38" s="11">
        <v>102824</v>
      </c>
      <c r="I38" s="11">
        <v>105907</v>
      </c>
      <c r="J38" s="11">
        <v>98990</v>
      </c>
      <c r="K38" s="11">
        <v>94219</v>
      </c>
      <c r="L38" s="11">
        <v>89778</v>
      </c>
      <c r="M38" s="11">
        <v>86126</v>
      </c>
      <c r="N38" s="11">
        <v>83631</v>
      </c>
      <c r="O38" s="11">
        <v>80178</v>
      </c>
      <c r="P38" s="11">
        <v>80331</v>
      </c>
      <c r="Q38" s="11">
        <v>90872</v>
      </c>
      <c r="R38" s="11">
        <v>106766</v>
      </c>
      <c r="S38" s="11">
        <v>125960</v>
      </c>
      <c r="T38" s="11">
        <v>126910</v>
      </c>
      <c r="U38" s="11">
        <v>123954</v>
      </c>
      <c r="V38" s="11">
        <v>115961</v>
      </c>
      <c r="W38" s="11">
        <v>104262</v>
      </c>
      <c r="X38" s="11">
        <v>92401</v>
      </c>
      <c r="Y38" s="11">
        <v>83180</v>
      </c>
      <c r="Z38" s="19">
        <v>0</v>
      </c>
      <c r="AA38" s="2">
        <f>IFERROR(INDEX('Holiday Schedule'!$D$3:$D$24,MATCH(A38,'Holiday Schedule'!$C$3:$C$24,0)),0)</f>
        <v>0</v>
      </c>
      <c r="AB38" s="2">
        <f t="shared" si="0"/>
        <v>5</v>
      </c>
      <c r="AC38" s="2">
        <f t="shared" si="1"/>
        <v>1606246</v>
      </c>
      <c r="AD38" s="5">
        <f t="shared" si="2"/>
        <v>639112</v>
      </c>
      <c r="AE38" s="5">
        <f t="shared" si="3"/>
        <v>2245358</v>
      </c>
      <c r="AG38" s="2">
        <f t="shared" si="4"/>
        <v>1</v>
      </c>
      <c r="AH38" s="2">
        <f t="shared" si="5"/>
        <v>2025</v>
      </c>
      <c r="AJ38" s="5">
        <f t="shared" si="6"/>
        <v>126910</v>
      </c>
      <c r="AK38" s="2">
        <f t="shared" si="7"/>
        <v>19</v>
      </c>
    </row>
    <row r="39" spans="1:37">
      <c r="A39" s="17">
        <v>45688</v>
      </c>
      <c r="B39" s="11">
        <v>81437</v>
      </c>
      <c r="C39" s="11">
        <v>78638</v>
      </c>
      <c r="D39" s="11">
        <v>74039</v>
      </c>
      <c r="E39" s="11">
        <v>73726</v>
      </c>
      <c r="F39" s="11">
        <v>72562</v>
      </c>
      <c r="G39" s="11">
        <v>79397</v>
      </c>
      <c r="H39" s="11">
        <v>94489</v>
      </c>
      <c r="I39" s="11">
        <v>99108</v>
      </c>
      <c r="J39" s="11">
        <v>95083</v>
      </c>
      <c r="K39" s="11">
        <v>93511</v>
      </c>
      <c r="L39" s="11">
        <v>87072</v>
      </c>
      <c r="M39" s="11">
        <v>83933</v>
      </c>
      <c r="N39" s="11">
        <v>81805</v>
      </c>
      <c r="O39" s="11">
        <v>80194</v>
      </c>
      <c r="P39" s="11">
        <v>81734</v>
      </c>
      <c r="Q39" s="11">
        <v>88672</v>
      </c>
      <c r="R39" s="11">
        <v>99560</v>
      </c>
      <c r="S39" s="11">
        <v>111853</v>
      </c>
      <c r="T39" s="11">
        <v>109622</v>
      </c>
      <c r="U39" s="11">
        <v>109981</v>
      </c>
      <c r="V39" s="11">
        <v>103068</v>
      </c>
      <c r="W39" s="11">
        <v>94477</v>
      </c>
      <c r="X39" s="11">
        <v>84458</v>
      </c>
      <c r="Y39" s="11">
        <v>73713</v>
      </c>
      <c r="Z39" s="19">
        <v>0</v>
      </c>
      <c r="AA39" s="2">
        <f>IFERROR(INDEX('Holiday Schedule'!$D$3:$D$24,MATCH(A39,'Holiday Schedule'!$C$3:$C$24,0)),0)</f>
        <v>0</v>
      </c>
      <c r="AB39" s="2">
        <f t="shared" si="0"/>
        <v>6</v>
      </c>
      <c r="AC39" s="2">
        <f t="shared" si="1"/>
        <v>1504131</v>
      </c>
      <c r="AD39" s="5">
        <f t="shared" si="2"/>
        <v>628001</v>
      </c>
      <c r="AE39" s="5">
        <f t="shared" si="3"/>
        <v>2132132</v>
      </c>
      <c r="AG39" s="2">
        <f t="shared" si="4"/>
        <v>1</v>
      </c>
      <c r="AH39" s="2">
        <f t="shared" si="5"/>
        <v>2025</v>
      </c>
      <c r="AJ39" s="5">
        <f t="shared" si="6"/>
        <v>111853</v>
      </c>
      <c r="AK39" s="2">
        <f t="shared" si="7"/>
        <v>18</v>
      </c>
    </row>
    <row r="40" spans="1:37">
      <c r="A40" s="17">
        <v>45689</v>
      </c>
      <c r="B40" s="11">
        <v>67845</v>
      </c>
      <c r="C40" s="11">
        <v>66495</v>
      </c>
      <c r="D40" s="11">
        <v>65337</v>
      </c>
      <c r="E40" s="11">
        <v>65772</v>
      </c>
      <c r="F40" s="11">
        <v>68507</v>
      </c>
      <c r="G40" s="11">
        <v>73411</v>
      </c>
      <c r="H40" s="11">
        <v>85417</v>
      </c>
      <c r="I40" s="11">
        <v>89966</v>
      </c>
      <c r="J40" s="11">
        <v>93074</v>
      </c>
      <c r="K40" s="11">
        <v>91080</v>
      </c>
      <c r="L40" s="11">
        <v>84216</v>
      </c>
      <c r="M40" s="11">
        <v>80771</v>
      </c>
      <c r="N40" s="11">
        <v>75340</v>
      </c>
      <c r="O40" s="11">
        <v>71813</v>
      </c>
      <c r="P40" s="11">
        <v>72259</v>
      </c>
      <c r="Q40" s="11">
        <v>84224</v>
      </c>
      <c r="R40" s="11">
        <v>101574</v>
      </c>
      <c r="S40" s="11">
        <v>114944</v>
      </c>
      <c r="T40" s="11">
        <v>118402</v>
      </c>
      <c r="U40" s="11">
        <v>117432</v>
      </c>
      <c r="V40" s="11">
        <v>110575</v>
      </c>
      <c r="W40" s="11">
        <v>102498</v>
      </c>
      <c r="X40" s="11">
        <v>91810</v>
      </c>
      <c r="Y40" s="11">
        <v>84379</v>
      </c>
      <c r="Z40" s="19">
        <v>0</v>
      </c>
      <c r="AA40" s="2">
        <f>IFERROR(INDEX('Holiday Schedule'!$D$3:$D$24,MATCH(A40,'Holiday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2077141</v>
      </c>
      <c r="AE40" s="5">
        <f t="shared" si="3"/>
        <v>2077141</v>
      </c>
      <c r="AG40" s="2">
        <f t="shared" si="4"/>
        <v>2</v>
      </c>
      <c r="AH40" s="2">
        <f t="shared" si="5"/>
        <v>2025</v>
      </c>
      <c r="AJ40" s="5">
        <f t="shared" si="6"/>
        <v>118402</v>
      </c>
      <c r="AK40" s="2">
        <f t="shared" si="7"/>
        <v>19</v>
      </c>
    </row>
    <row r="41" spans="1:37">
      <c r="A41" s="17">
        <v>45690</v>
      </c>
      <c r="B41" s="11">
        <v>80538</v>
      </c>
      <c r="C41" s="11">
        <v>78232</v>
      </c>
      <c r="D41" s="11">
        <v>77135</v>
      </c>
      <c r="E41" s="11">
        <v>76848</v>
      </c>
      <c r="F41" s="11">
        <v>79529</v>
      </c>
      <c r="G41" s="11">
        <v>83087</v>
      </c>
      <c r="H41" s="11">
        <v>97430</v>
      </c>
      <c r="I41" s="11">
        <v>101275</v>
      </c>
      <c r="J41" s="11">
        <v>98297</v>
      </c>
      <c r="K41" s="11">
        <v>95846</v>
      </c>
      <c r="L41" s="11">
        <v>92190</v>
      </c>
      <c r="M41" s="11">
        <v>88971</v>
      </c>
      <c r="N41" s="11">
        <v>88836</v>
      </c>
      <c r="O41" s="11">
        <v>89131</v>
      </c>
      <c r="P41" s="11">
        <v>90890</v>
      </c>
      <c r="Q41" s="11">
        <v>101994</v>
      </c>
      <c r="R41" s="11">
        <v>114669</v>
      </c>
      <c r="S41" s="11">
        <v>125552</v>
      </c>
      <c r="T41" s="11">
        <v>132249</v>
      </c>
      <c r="U41" s="11">
        <v>127832</v>
      </c>
      <c r="V41" s="11">
        <v>117585</v>
      </c>
      <c r="W41" s="11">
        <v>103989</v>
      </c>
      <c r="X41" s="11">
        <v>89317</v>
      </c>
      <c r="Y41" s="11">
        <v>80489</v>
      </c>
      <c r="Z41" s="19">
        <v>0</v>
      </c>
      <c r="AA41" s="2">
        <f>IFERROR(INDEX('Holiday Schedule'!$D$3:$D$24,MATCH(A41,'Holiday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2311911</v>
      </c>
      <c r="AE41" s="5">
        <f t="shared" si="3"/>
        <v>2311911</v>
      </c>
      <c r="AG41" s="2">
        <f t="shared" si="4"/>
        <v>2</v>
      </c>
      <c r="AH41" s="2">
        <f t="shared" si="5"/>
        <v>2025</v>
      </c>
      <c r="AJ41" s="5">
        <f t="shared" si="6"/>
        <v>132249</v>
      </c>
      <c r="AK41" s="2">
        <f t="shared" si="7"/>
        <v>19</v>
      </c>
    </row>
    <row r="42" spans="1:37">
      <c r="A42" s="17">
        <v>45691</v>
      </c>
      <c r="B42" s="11">
        <v>74134</v>
      </c>
      <c r="C42" s="11">
        <v>69633</v>
      </c>
      <c r="D42" s="11">
        <v>67341</v>
      </c>
      <c r="E42" s="11">
        <v>65709</v>
      </c>
      <c r="F42" s="11">
        <v>70191</v>
      </c>
      <c r="G42" s="11">
        <v>74615</v>
      </c>
      <c r="H42" s="11">
        <v>92060</v>
      </c>
      <c r="I42" s="11">
        <v>95710</v>
      </c>
      <c r="J42" s="11">
        <v>94420</v>
      </c>
      <c r="K42" s="11">
        <v>90130</v>
      </c>
      <c r="L42" s="11">
        <v>83808</v>
      </c>
      <c r="M42" s="11">
        <v>76669</v>
      </c>
      <c r="N42" s="11">
        <v>71444</v>
      </c>
      <c r="O42" s="11">
        <v>70501</v>
      </c>
      <c r="P42" s="11">
        <v>73862</v>
      </c>
      <c r="Q42" s="11">
        <v>83000</v>
      </c>
      <c r="R42" s="11">
        <v>94861</v>
      </c>
      <c r="S42" s="11">
        <v>107776</v>
      </c>
      <c r="T42" s="11">
        <v>109355</v>
      </c>
      <c r="U42" s="11">
        <v>108192</v>
      </c>
      <c r="V42" s="11">
        <v>99229</v>
      </c>
      <c r="W42" s="11">
        <v>88584</v>
      </c>
      <c r="X42" s="11">
        <v>77362</v>
      </c>
      <c r="Y42" s="11">
        <v>68661</v>
      </c>
      <c r="Z42" s="19">
        <v>0</v>
      </c>
      <c r="AA42" s="2">
        <f>IFERROR(INDEX('Holiday Schedule'!$D$3:$D$24,MATCH(A42,'Holiday Schedule'!$C$3:$C$24,0)),0)</f>
        <v>0</v>
      </c>
      <c r="AB42" s="2">
        <f t="shared" si="0"/>
        <v>2</v>
      </c>
      <c r="AC42" s="2">
        <f t="shared" si="1"/>
        <v>1424903</v>
      </c>
      <c r="AD42" s="5">
        <f t="shared" si="2"/>
        <v>582344</v>
      </c>
      <c r="AE42" s="5">
        <f t="shared" si="3"/>
        <v>2007247</v>
      </c>
      <c r="AG42" s="2">
        <f t="shared" si="4"/>
        <v>2</v>
      </c>
      <c r="AH42" s="2">
        <f t="shared" si="5"/>
        <v>2025</v>
      </c>
      <c r="AJ42" s="5">
        <f t="shared" si="6"/>
        <v>109355</v>
      </c>
      <c r="AK42" s="2">
        <f t="shared" si="7"/>
        <v>19</v>
      </c>
    </row>
    <row r="43" spans="1:37">
      <c r="A43" s="17">
        <v>45692</v>
      </c>
      <c r="B43" s="11">
        <v>62588</v>
      </c>
      <c r="C43" s="11">
        <v>60945</v>
      </c>
      <c r="D43" s="11">
        <v>60539</v>
      </c>
      <c r="E43" s="11">
        <v>60176</v>
      </c>
      <c r="F43" s="11">
        <v>62891</v>
      </c>
      <c r="G43" s="11">
        <v>70506</v>
      </c>
      <c r="H43" s="11">
        <v>90479</v>
      </c>
      <c r="I43" s="11">
        <v>92981</v>
      </c>
      <c r="J43" s="11">
        <v>87322</v>
      </c>
      <c r="K43" s="11">
        <v>76269</v>
      </c>
      <c r="L43" s="11">
        <v>74266</v>
      </c>
      <c r="M43" s="11">
        <v>71550</v>
      </c>
      <c r="N43" s="11">
        <v>69961</v>
      </c>
      <c r="O43" s="11">
        <v>64524</v>
      </c>
      <c r="P43" s="11">
        <v>68328</v>
      </c>
      <c r="Q43" s="11">
        <v>78911</v>
      </c>
      <c r="R43" s="11">
        <v>94220</v>
      </c>
      <c r="S43" s="11">
        <v>112045</v>
      </c>
      <c r="T43" s="11">
        <v>116094</v>
      </c>
      <c r="U43" s="11">
        <v>115677</v>
      </c>
      <c r="V43" s="11">
        <v>107076</v>
      </c>
      <c r="W43" s="11">
        <v>96289</v>
      </c>
      <c r="X43" s="11">
        <v>84416</v>
      </c>
      <c r="Y43" s="11">
        <v>77102</v>
      </c>
      <c r="Z43" s="19">
        <v>0</v>
      </c>
      <c r="AA43" s="2">
        <f>IFERROR(INDEX('Holiday Schedule'!$D$3:$D$24,MATCH(A43,'Holiday Schedule'!$C$3:$C$24,0)),0)</f>
        <v>0</v>
      </c>
      <c r="AB43" s="2">
        <f t="shared" si="0"/>
        <v>3</v>
      </c>
      <c r="AC43" s="2">
        <f t="shared" si="1"/>
        <v>1409929</v>
      </c>
      <c r="AD43" s="5">
        <f t="shared" si="2"/>
        <v>545226</v>
      </c>
      <c r="AE43" s="5">
        <f t="shared" si="3"/>
        <v>1955155</v>
      </c>
      <c r="AG43" s="2">
        <f t="shared" si="4"/>
        <v>2</v>
      </c>
      <c r="AH43" s="2">
        <f t="shared" si="5"/>
        <v>2025</v>
      </c>
      <c r="AJ43" s="5">
        <f t="shared" si="6"/>
        <v>116094</v>
      </c>
      <c r="AK43" s="2">
        <f t="shared" si="7"/>
        <v>19</v>
      </c>
    </row>
    <row r="44" spans="1:37">
      <c r="A44" s="17">
        <v>45693</v>
      </c>
      <c r="B44" s="11">
        <v>73175</v>
      </c>
      <c r="C44" s="11">
        <v>72461</v>
      </c>
      <c r="D44" s="11">
        <v>72120</v>
      </c>
      <c r="E44" s="11">
        <v>73063</v>
      </c>
      <c r="F44" s="11">
        <v>77921</v>
      </c>
      <c r="G44" s="11">
        <v>85825</v>
      </c>
      <c r="H44" s="11">
        <v>105833</v>
      </c>
      <c r="I44" s="11">
        <v>105271</v>
      </c>
      <c r="J44" s="11">
        <v>88373</v>
      </c>
      <c r="K44" s="11">
        <v>74453</v>
      </c>
      <c r="L44" s="11">
        <v>68414</v>
      </c>
      <c r="M44" s="11">
        <v>65017</v>
      </c>
      <c r="N44" s="11">
        <v>63437</v>
      </c>
      <c r="O44" s="11">
        <v>61386</v>
      </c>
      <c r="P44" s="11">
        <v>64861</v>
      </c>
      <c r="Q44" s="11">
        <v>83249</v>
      </c>
      <c r="R44" s="11">
        <v>104469</v>
      </c>
      <c r="S44" s="11">
        <v>124859</v>
      </c>
      <c r="T44" s="11">
        <v>128195</v>
      </c>
      <c r="U44" s="11">
        <v>125294</v>
      </c>
      <c r="V44" s="11">
        <v>115470</v>
      </c>
      <c r="W44" s="11">
        <v>104304</v>
      </c>
      <c r="X44" s="11">
        <v>92647</v>
      </c>
      <c r="Y44" s="11">
        <v>85209</v>
      </c>
      <c r="Z44" s="19">
        <v>0</v>
      </c>
      <c r="AA44" s="2">
        <f>IFERROR(INDEX('Holiday Schedule'!$D$3:$D$24,MATCH(A44,'Holiday Schedule'!$C$3:$C$24,0)),0)</f>
        <v>0</v>
      </c>
      <c r="AB44" s="2">
        <f t="shared" si="0"/>
        <v>4</v>
      </c>
      <c r="AC44" s="2">
        <f t="shared" si="1"/>
        <v>1469699</v>
      </c>
      <c r="AD44" s="5">
        <f t="shared" si="2"/>
        <v>645607</v>
      </c>
      <c r="AE44" s="5">
        <f t="shared" si="3"/>
        <v>2115306</v>
      </c>
      <c r="AG44" s="2">
        <f t="shared" si="4"/>
        <v>2</v>
      </c>
      <c r="AH44" s="2">
        <f t="shared" si="5"/>
        <v>2025</v>
      </c>
      <c r="AJ44" s="5">
        <f t="shared" si="6"/>
        <v>128195</v>
      </c>
      <c r="AK44" s="2">
        <f t="shared" si="7"/>
        <v>19</v>
      </c>
    </row>
    <row r="45" spans="1:37">
      <c r="A45" s="17">
        <v>45694</v>
      </c>
      <c r="B45" s="11">
        <v>83067</v>
      </c>
      <c r="C45" s="11">
        <v>81603</v>
      </c>
      <c r="D45" s="11">
        <v>81663</v>
      </c>
      <c r="E45" s="11">
        <v>84025</v>
      </c>
      <c r="F45" s="11">
        <v>90036</v>
      </c>
      <c r="G45" s="11">
        <v>97471</v>
      </c>
      <c r="H45" s="11">
        <v>119207</v>
      </c>
      <c r="I45" s="11">
        <v>118339</v>
      </c>
      <c r="J45" s="11">
        <v>106243</v>
      </c>
      <c r="K45" s="11">
        <v>92093</v>
      </c>
      <c r="L45" s="11">
        <v>91258</v>
      </c>
      <c r="M45" s="11">
        <v>94407</v>
      </c>
      <c r="N45" s="11">
        <v>97671</v>
      </c>
      <c r="O45" s="11">
        <v>98127</v>
      </c>
      <c r="P45" s="11">
        <v>92345</v>
      </c>
      <c r="Q45" s="11">
        <v>94082</v>
      </c>
      <c r="R45" s="11">
        <v>101038</v>
      </c>
      <c r="S45" s="11">
        <v>114680</v>
      </c>
      <c r="T45" s="11">
        <v>113359</v>
      </c>
      <c r="U45" s="11">
        <v>111289</v>
      </c>
      <c r="V45" s="11">
        <v>105900</v>
      </c>
      <c r="W45" s="11">
        <v>95319</v>
      </c>
      <c r="X45" s="11">
        <v>83813</v>
      </c>
      <c r="Y45" s="11">
        <v>75793</v>
      </c>
      <c r="Z45" s="19">
        <v>0</v>
      </c>
      <c r="AA45" s="2">
        <f>IFERROR(INDEX('Holiday Schedule'!$D$3:$D$24,MATCH(A45,'Holiday Schedule'!$C$3:$C$24,0)),0)</f>
        <v>0</v>
      </c>
      <c r="AB45" s="2">
        <f t="shared" si="0"/>
        <v>5</v>
      </c>
      <c r="AC45" s="2">
        <f t="shared" si="1"/>
        <v>1609963</v>
      </c>
      <c r="AD45" s="5">
        <f t="shared" si="2"/>
        <v>712865</v>
      </c>
      <c r="AE45" s="5">
        <f t="shared" si="3"/>
        <v>2322828</v>
      </c>
      <c r="AG45" s="2">
        <f t="shared" si="4"/>
        <v>2</v>
      </c>
      <c r="AH45" s="2">
        <f t="shared" si="5"/>
        <v>2025</v>
      </c>
      <c r="AJ45" s="5">
        <f t="shared" si="6"/>
        <v>119207</v>
      </c>
      <c r="AK45" s="2">
        <f t="shared" si="7"/>
        <v>7</v>
      </c>
    </row>
    <row r="46" spans="1:37">
      <c r="A46" s="17">
        <v>45695</v>
      </c>
      <c r="B46" s="11">
        <v>64917</v>
      </c>
      <c r="C46" s="11">
        <v>61377</v>
      </c>
      <c r="D46" s="11">
        <v>59263</v>
      </c>
      <c r="E46" s="11">
        <v>60798</v>
      </c>
      <c r="F46" s="11">
        <v>69090</v>
      </c>
      <c r="G46" s="11">
        <v>77166</v>
      </c>
      <c r="H46" s="11">
        <v>97504</v>
      </c>
      <c r="I46" s="11">
        <v>96811</v>
      </c>
      <c r="J46" s="11">
        <v>86988</v>
      </c>
      <c r="K46" s="11">
        <v>79926</v>
      </c>
      <c r="L46" s="11">
        <v>71792</v>
      </c>
      <c r="M46" s="11">
        <v>68994</v>
      </c>
      <c r="N46" s="11">
        <v>65864</v>
      </c>
      <c r="O46" s="11">
        <v>63833</v>
      </c>
      <c r="P46" s="11">
        <v>66383</v>
      </c>
      <c r="Q46" s="11">
        <v>78600</v>
      </c>
      <c r="R46" s="11">
        <v>95291</v>
      </c>
      <c r="S46" s="11">
        <v>112235</v>
      </c>
      <c r="T46" s="11">
        <v>114524</v>
      </c>
      <c r="U46" s="11">
        <v>114787</v>
      </c>
      <c r="V46" s="11">
        <v>108027</v>
      </c>
      <c r="W46" s="11">
        <v>98491</v>
      </c>
      <c r="X46" s="11">
        <v>86655</v>
      </c>
      <c r="Y46" s="11">
        <v>78934</v>
      </c>
      <c r="Z46" s="19">
        <v>0</v>
      </c>
      <c r="AA46" s="2">
        <f>IFERROR(INDEX('Holiday Schedule'!$D$3:$D$24,MATCH(A46,'Holiday Schedule'!$C$3:$C$24,0)),0)</f>
        <v>0</v>
      </c>
      <c r="AB46" s="2">
        <f t="shared" si="0"/>
        <v>6</v>
      </c>
      <c r="AC46" s="2">
        <f t="shared" si="1"/>
        <v>1409201</v>
      </c>
      <c r="AD46" s="5">
        <f t="shared" si="2"/>
        <v>569049</v>
      </c>
      <c r="AE46" s="5">
        <f t="shared" si="3"/>
        <v>1978250</v>
      </c>
      <c r="AG46" s="2">
        <f t="shared" si="4"/>
        <v>2</v>
      </c>
      <c r="AH46" s="2">
        <f t="shared" si="5"/>
        <v>2025</v>
      </c>
      <c r="AJ46" s="5">
        <f t="shared" si="6"/>
        <v>114787</v>
      </c>
      <c r="AK46" s="2">
        <f t="shared" si="7"/>
        <v>20</v>
      </c>
    </row>
    <row r="47" spans="1:37">
      <c r="A47" s="17">
        <v>45696</v>
      </c>
      <c r="B47" s="11">
        <v>74069</v>
      </c>
      <c r="C47" s="11">
        <v>73028</v>
      </c>
      <c r="D47" s="11">
        <v>71511</v>
      </c>
      <c r="E47" s="11">
        <v>71908</v>
      </c>
      <c r="F47" s="11">
        <v>74769</v>
      </c>
      <c r="G47" s="11">
        <v>78259</v>
      </c>
      <c r="H47" s="11">
        <v>92708</v>
      </c>
      <c r="I47" s="11">
        <v>93802</v>
      </c>
      <c r="J47" s="11">
        <v>81002</v>
      </c>
      <c r="K47" s="11">
        <v>71121</v>
      </c>
      <c r="L47" s="11">
        <v>66255</v>
      </c>
      <c r="M47" s="11">
        <v>62031</v>
      </c>
      <c r="N47" s="11">
        <v>59301</v>
      </c>
      <c r="O47" s="11">
        <v>58437</v>
      </c>
      <c r="P47" s="11">
        <v>63571</v>
      </c>
      <c r="Q47" s="11">
        <v>79418</v>
      </c>
      <c r="R47" s="11">
        <v>100166</v>
      </c>
      <c r="S47" s="11">
        <v>115664</v>
      </c>
      <c r="T47" s="11">
        <v>117550</v>
      </c>
      <c r="U47" s="11">
        <v>116044</v>
      </c>
      <c r="V47" s="11">
        <v>107271</v>
      </c>
      <c r="W47" s="11">
        <v>99035</v>
      </c>
      <c r="X47" s="11">
        <v>88350</v>
      </c>
      <c r="Y47" s="11">
        <v>80474</v>
      </c>
      <c r="Z47" s="19">
        <v>0</v>
      </c>
      <c r="AA47" s="2">
        <f>IFERROR(INDEX('Holiday Schedule'!$D$3:$D$24,MATCH(A47,'Holiday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1995744</v>
      </c>
      <c r="AE47" s="5">
        <f t="shared" si="3"/>
        <v>1995744</v>
      </c>
      <c r="AG47" s="2">
        <f t="shared" si="4"/>
        <v>2</v>
      </c>
      <c r="AH47" s="2">
        <f t="shared" si="5"/>
        <v>2025</v>
      </c>
      <c r="AJ47" s="5">
        <f t="shared" si="6"/>
        <v>117550</v>
      </c>
      <c r="AK47" s="2">
        <f t="shared" si="7"/>
        <v>19</v>
      </c>
    </row>
    <row r="48" spans="1:37">
      <c r="A48" s="17">
        <v>45697</v>
      </c>
      <c r="B48" s="11">
        <v>74173</v>
      </c>
      <c r="C48" s="11">
        <v>72311</v>
      </c>
      <c r="D48" s="11">
        <v>70974</v>
      </c>
      <c r="E48" s="11">
        <v>71375</v>
      </c>
      <c r="F48" s="11">
        <v>74360</v>
      </c>
      <c r="G48" s="11">
        <v>76389</v>
      </c>
      <c r="H48" s="11">
        <v>89237</v>
      </c>
      <c r="I48" s="11">
        <v>95508</v>
      </c>
      <c r="J48" s="11">
        <v>98412</v>
      </c>
      <c r="K48" s="11">
        <v>98929</v>
      </c>
      <c r="L48" s="11">
        <v>95944</v>
      </c>
      <c r="M48" s="11">
        <v>93060</v>
      </c>
      <c r="N48" s="11">
        <v>90320</v>
      </c>
      <c r="O48" s="11">
        <v>87443</v>
      </c>
      <c r="P48" s="11">
        <v>86521</v>
      </c>
      <c r="Q48" s="11">
        <v>95446</v>
      </c>
      <c r="R48" s="11">
        <v>109356</v>
      </c>
      <c r="S48" s="11">
        <v>126396</v>
      </c>
      <c r="T48" s="11">
        <v>128745</v>
      </c>
      <c r="U48" s="11">
        <v>123758</v>
      </c>
      <c r="V48" s="11">
        <v>115777</v>
      </c>
      <c r="W48" s="11">
        <v>105205</v>
      </c>
      <c r="X48" s="11">
        <v>95467</v>
      </c>
      <c r="Y48" s="11">
        <v>87911</v>
      </c>
      <c r="Z48" s="19">
        <v>0</v>
      </c>
      <c r="AA48" s="2">
        <f>IFERROR(INDEX('Holiday Schedule'!$D$3:$D$24,MATCH(A48,'Holiday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2263017</v>
      </c>
      <c r="AE48" s="5">
        <f t="shared" si="3"/>
        <v>2263017</v>
      </c>
      <c r="AG48" s="2">
        <f t="shared" si="4"/>
        <v>2</v>
      </c>
      <c r="AH48" s="2">
        <f t="shared" si="5"/>
        <v>2025</v>
      </c>
      <c r="AJ48" s="5">
        <f t="shared" si="6"/>
        <v>128745</v>
      </c>
      <c r="AK48" s="2">
        <f t="shared" si="7"/>
        <v>19</v>
      </c>
    </row>
    <row r="49" spans="1:37">
      <c r="A49" s="17">
        <v>45698</v>
      </c>
      <c r="B49" s="11">
        <v>81311</v>
      </c>
      <c r="C49" s="11">
        <v>79348</v>
      </c>
      <c r="D49" s="11">
        <v>79237</v>
      </c>
      <c r="E49" s="11">
        <v>78761</v>
      </c>
      <c r="F49" s="11">
        <v>82611</v>
      </c>
      <c r="G49" s="11">
        <v>89529</v>
      </c>
      <c r="H49" s="11">
        <v>112094</v>
      </c>
      <c r="I49" s="11">
        <v>111564</v>
      </c>
      <c r="J49" s="11">
        <v>97812</v>
      </c>
      <c r="K49" s="11">
        <v>86534</v>
      </c>
      <c r="L49" s="11">
        <v>79063</v>
      </c>
      <c r="M49" s="11">
        <v>73337</v>
      </c>
      <c r="N49" s="11">
        <v>70372</v>
      </c>
      <c r="O49" s="11">
        <v>70609</v>
      </c>
      <c r="P49" s="11">
        <v>73058</v>
      </c>
      <c r="Q49" s="11">
        <v>85314</v>
      </c>
      <c r="R49" s="11">
        <v>100838</v>
      </c>
      <c r="S49" s="11">
        <v>120941</v>
      </c>
      <c r="T49" s="11">
        <v>125407</v>
      </c>
      <c r="U49" s="11">
        <v>125229</v>
      </c>
      <c r="V49" s="11">
        <v>117743</v>
      </c>
      <c r="W49" s="11">
        <v>107112</v>
      </c>
      <c r="X49" s="11">
        <v>95044</v>
      </c>
      <c r="Y49" s="11">
        <v>85638</v>
      </c>
      <c r="Z49" s="19">
        <v>0</v>
      </c>
      <c r="AA49" s="2">
        <f>IFERROR(INDEX('Holiday Schedule'!$D$3:$D$24,MATCH(A49,'Holiday Schedule'!$C$3:$C$24,0)),0)</f>
        <v>0</v>
      </c>
      <c r="AB49" s="2">
        <f t="shared" si="0"/>
        <v>2</v>
      </c>
      <c r="AC49" s="2">
        <f t="shared" si="1"/>
        <v>1539977</v>
      </c>
      <c r="AD49" s="5">
        <f t="shared" si="2"/>
        <v>688529</v>
      </c>
      <c r="AE49" s="5">
        <f t="shared" si="3"/>
        <v>2228506</v>
      </c>
      <c r="AG49" s="2">
        <f t="shared" si="4"/>
        <v>2</v>
      </c>
      <c r="AH49" s="2">
        <f t="shared" si="5"/>
        <v>2025</v>
      </c>
      <c r="AJ49" s="5">
        <f t="shared" si="6"/>
        <v>125407</v>
      </c>
      <c r="AK49" s="2">
        <f t="shared" si="7"/>
        <v>19</v>
      </c>
    </row>
    <row r="50" spans="1:37">
      <c r="A50" s="17">
        <v>45699</v>
      </c>
      <c r="B50" s="11">
        <v>82039</v>
      </c>
      <c r="C50" s="11">
        <v>80069</v>
      </c>
      <c r="D50" s="11">
        <v>80025</v>
      </c>
      <c r="E50" s="11">
        <v>81184</v>
      </c>
      <c r="F50" s="11">
        <v>87687</v>
      </c>
      <c r="G50" s="11">
        <v>94733</v>
      </c>
      <c r="H50" s="11">
        <v>117333</v>
      </c>
      <c r="I50" s="11">
        <v>115167</v>
      </c>
      <c r="J50" s="11">
        <v>96592</v>
      </c>
      <c r="K50" s="11">
        <v>80573</v>
      </c>
      <c r="L50" s="11">
        <v>71898</v>
      </c>
      <c r="M50" s="11">
        <v>62788</v>
      </c>
      <c r="N50" s="11">
        <v>57815</v>
      </c>
      <c r="O50" s="11">
        <v>56756</v>
      </c>
      <c r="P50" s="11">
        <v>59972</v>
      </c>
      <c r="Q50" s="11">
        <v>74055</v>
      </c>
      <c r="R50" s="11">
        <v>91868</v>
      </c>
      <c r="S50" s="11">
        <v>110077</v>
      </c>
      <c r="T50" s="11">
        <v>111494</v>
      </c>
      <c r="U50" s="11">
        <v>111664</v>
      </c>
      <c r="V50" s="11">
        <v>104369</v>
      </c>
      <c r="W50" s="11">
        <v>94733</v>
      </c>
      <c r="X50" s="11">
        <v>82386</v>
      </c>
      <c r="Y50" s="11">
        <v>75485</v>
      </c>
      <c r="Z50" s="19">
        <v>0</v>
      </c>
      <c r="AA50" s="2">
        <f>IFERROR(INDEX('Holiday Schedule'!$D$3:$D$24,MATCH(A50,'Holiday Schedule'!$C$3:$C$24,0)),0)</f>
        <v>0</v>
      </c>
      <c r="AB50" s="2">
        <f t="shared" si="0"/>
        <v>3</v>
      </c>
      <c r="AC50" s="2">
        <f t="shared" si="1"/>
        <v>1382207</v>
      </c>
      <c r="AD50" s="5">
        <f t="shared" si="2"/>
        <v>698555</v>
      </c>
      <c r="AE50" s="5">
        <f t="shared" si="3"/>
        <v>2080762</v>
      </c>
      <c r="AG50" s="2">
        <f t="shared" si="4"/>
        <v>2</v>
      </c>
      <c r="AH50" s="2">
        <f t="shared" si="5"/>
        <v>2025</v>
      </c>
      <c r="AJ50" s="5">
        <f t="shared" si="6"/>
        <v>117333</v>
      </c>
      <c r="AK50" s="2">
        <f t="shared" si="7"/>
        <v>7</v>
      </c>
    </row>
    <row r="51" spans="1:37">
      <c r="A51" s="17">
        <v>45700</v>
      </c>
      <c r="B51" s="11">
        <v>71902</v>
      </c>
      <c r="C51" s="11">
        <v>70885</v>
      </c>
      <c r="D51" s="11">
        <v>69050</v>
      </c>
      <c r="E51" s="11">
        <v>70578</v>
      </c>
      <c r="F51" s="11">
        <v>73579</v>
      </c>
      <c r="G51" s="11">
        <v>83806</v>
      </c>
      <c r="H51" s="11">
        <v>109245</v>
      </c>
      <c r="I51" s="11">
        <v>104854</v>
      </c>
      <c r="J51" s="11">
        <v>85913</v>
      </c>
      <c r="K51" s="11">
        <v>72471</v>
      </c>
      <c r="L51" s="11">
        <v>67718</v>
      </c>
      <c r="M51" s="11">
        <v>62623</v>
      </c>
      <c r="N51" s="11">
        <v>59576</v>
      </c>
      <c r="O51" s="11">
        <v>57661</v>
      </c>
      <c r="P51" s="11">
        <v>62115</v>
      </c>
      <c r="Q51" s="11">
        <v>78431</v>
      </c>
      <c r="R51" s="11">
        <v>99428</v>
      </c>
      <c r="S51" s="11">
        <v>118342</v>
      </c>
      <c r="T51" s="11">
        <v>122259</v>
      </c>
      <c r="U51" s="11">
        <v>122513</v>
      </c>
      <c r="V51" s="11">
        <v>114450</v>
      </c>
      <c r="W51" s="11">
        <v>102790</v>
      </c>
      <c r="X51" s="11">
        <v>89421</v>
      </c>
      <c r="Y51" s="11">
        <v>82335</v>
      </c>
      <c r="Z51" s="19">
        <v>0</v>
      </c>
      <c r="AA51" s="2">
        <f>IFERROR(INDEX('Holiday Schedule'!$D$3:$D$24,MATCH(A51,'Holiday Schedule'!$C$3:$C$24,0)),0)</f>
        <v>0</v>
      </c>
      <c r="AB51" s="2">
        <f t="shared" si="0"/>
        <v>4</v>
      </c>
      <c r="AC51" s="2">
        <f t="shared" si="1"/>
        <v>1420565</v>
      </c>
      <c r="AD51" s="5">
        <f t="shared" si="2"/>
        <v>631380</v>
      </c>
      <c r="AE51" s="5">
        <f t="shared" si="3"/>
        <v>2051945</v>
      </c>
      <c r="AG51" s="2">
        <f t="shared" si="4"/>
        <v>2</v>
      </c>
      <c r="AH51" s="2">
        <f t="shared" si="5"/>
        <v>2025</v>
      </c>
      <c r="AJ51" s="5">
        <f t="shared" si="6"/>
        <v>122513</v>
      </c>
      <c r="AK51" s="2">
        <f t="shared" si="7"/>
        <v>20</v>
      </c>
    </row>
    <row r="52" spans="1:37">
      <c r="A52" s="17">
        <v>45701</v>
      </c>
      <c r="B52" s="11">
        <v>75485</v>
      </c>
      <c r="C52" s="11">
        <v>73152</v>
      </c>
      <c r="D52" s="11">
        <v>70194</v>
      </c>
      <c r="E52" s="11">
        <v>69450</v>
      </c>
      <c r="F52" s="11">
        <v>71286</v>
      </c>
      <c r="G52" s="11">
        <v>77874</v>
      </c>
      <c r="H52" s="11">
        <v>96252</v>
      </c>
      <c r="I52" s="11">
        <v>98653</v>
      </c>
      <c r="J52" s="11">
        <v>96947</v>
      </c>
      <c r="K52" s="11">
        <v>93950</v>
      </c>
      <c r="L52" s="11">
        <v>91108</v>
      </c>
      <c r="M52" s="11">
        <v>91189</v>
      </c>
      <c r="N52" s="11">
        <v>88847</v>
      </c>
      <c r="O52" s="11">
        <v>90379</v>
      </c>
      <c r="P52" s="11">
        <v>88862</v>
      </c>
      <c r="Q52" s="11">
        <v>96483</v>
      </c>
      <c r="R52" s="11">
        <v>104308</v>
      </c>
      <c r="S52" s="11">
        <v>118701</v>
      </c>
      <c r="T52" s="11">
        <v>123329</v>
      </c>
      <c r="U52" s="11">
        <v>120755</v>
      </c>
      <c r="V52" s="11">
        <v>112278</v>
      </c>
      <c r="W52" s="11">
        <v>100239</v>
      </c>
      <c r="X52" s="11">
        <v>88787</v>
      </c>
      <c r="Y52" s="11">
        <v>82009</v>
      </c>
      <c r="Z52" s="19">
        <v>0</v>
      </c>
      <c r="AA52" s="2">
        <f>IFERROR(INDEX('Holiday Schedule'!$D$3:$D$24,MATCH(A52,'Holiday Schedule'!$C$3:$C$24,0)),0)</f>
        <v>0</v>
      </c>
      <c r="AB52" s="2">
        <f t="shared" si="0"/>
        <v>5</v>
      </c>
      <c r="AC52" s="2">
        <f t="shared" si="1"/>
        <v>1604815</v>
      </c>
      <c r="AD52" s="5">
        <f t="shared" si="2"/>
        <v>615702</v>
      </c>
      <c r="AE52" s="5">
        <f t="shared" si="3"/>
        <v>2220517</v>
      </c>
      <c r="AG52" s="2">
        <f t="shared" si="4"/>
        <v>2</v>
      </c>
      <c r="AH52" s="2">
        <f t="shared" si="5"/>
        <v>2025</v>
      </c>
      <c r="AJ52" s="5">
        <f t="shared" si="6"/>
        <v>123329</v>
      </c>
      <c r="AK52" s="2">
        <f t="shared" si="7"/>
        <v>19</v>
      </c>
    </row>
    <row r="53" spans="1:37">
      <c r="A53" s="17">
        <v>45702</v>
      </c>
      <c r="B53" s="11">
        <v>74787</v>
      </c>
      <c r="C53" s="11">
        <v>69599</v>
      </c>
      <c r="D53" s="11">
        <v>66806</v>
      </c>
      <c r="E53" s="11">
        <v>67027</v>
      </c>
      <c r="F53" s="11">
        <v>70678</v>
      </c>
      <c r="G53" s="11">
        <v>76526</v>
      </c>
      <c r="H53" s="11">
        <v>96299</v>
      </c>
      <c r="I53" s="11">
        <v>95706</v>
      </c>
      <c r="J53" s="11">
        <v>84970</v>
      </c>
      <c r="K53" s="11">
        <v>78153</v>
      </c>
      <c r="L53" s="11">
        <v>72587</v>
      </c>
      <c r="M53" s="11">
        <v>68499</v>
      </c>
      <c r="N53" s="11">
        <v>68162</v>
      </c>
      <c r="O53" s="11">
        <v>66383</v>
      </c>
      <c r="P53" s="11">
        <v>67503</v>
      </c>
      <c r="Q53" s="11">
        <v>77746</v>
      </c>
      <c r="R53" s="11">
        <v>94763</v>
      </c>
      <c r="S53" s="11">
        <v>110715</v>
      </c>
      <c r="T53" s="11">
        <v>114674</v>
      </c>
      <c r="U53" s="11">
        <v>113426</v>
      </c>
      <c r="V53" s="11">
        <v>105528</v>
      </c>
      <c r="W53" s="11">
        <v>97319</v>
      </c>
      <c r="X53" s="11">
        <v>87426</v>
      </c>
      <c r="Y53" s="11">
        <v>80146</v>
      </c>
      <c r="Z53" s="19">
        <v>0</v>
      </c>
      <c r="AA53" s="2">
        <f>IFERROR(INDEX('Holiday Schedule'!$D$3:$D$24,MATCH(A53,'Holiday Schedule'!$C$3:$C$24,0)),0)</f>
        <v>0</v>
      </c>
      <c r="AB53" s="2">
        <f t="shared" si="0"/>
        <v>6</v>
      </c>
      <c r="AC53" s="2">
        <f t="shared" si="1"/>
        <v>1403560</v>
      </c>
      <c r="AD53" s="5">
        <f t="shared" si="2"/>
        <v>601868</v>
      </c>
      <c r="AE53" s="5">
        <f t="shared" si="3"/>
        <v>2005428</v>
      </c>
      <c r="AG53" s="2">
        <f t="shared" si="4"/>
        <v>2</v>
      </c>
      <c r="AH53" s="2">
        <f t="shared" si="5"/>
        <v>2025</v>
      </c>
      <c r="AJ53" s="5">
        <f t="shared" si="6"/>
        <v>114674</v>
      </c>
      <c r="AK53" s="2">
        <f t="shared" si="7"/>
        <v>19</v>
      </c>
    </row>
    <row r="54" spans="1:37">
      <c r="A54" s="17">
        <v>45703</v>
      </c>
      <c r="B54" s="11">
        <v>75568</v>
      </c>
      <c r="C54" s="11">
        <v>73658</v>
      </c>
      <c r="D54" s="11">
        <v>73709</v>
      </c>
      <c r="E54" s="11">
        <v>73333</v>
      </c>
      <c r="F54" s="11">
        <v>75260</v>
      </c>
      <c r="G54" s="11">
        <v>77711</v>
      </c>
      <c r="H54" s="11">
        <v>92003</v>
      </c>
      <c r="I54" s="11">
        <v>96261</v>
      </c>
      <c r="J54" s="11">
        <v>90252</v>
      </c>
      <c r="K54" s="11">
        <v>78662</v>
      </c>
      <c r="L54" s="11">
        <v>74712</v>
      </c>
      <c r="M54" s="11">
        <v>69390</v>
      </c>
      <c r="N54" s="11">
        <v>62086</v>
      </c>
      <c r="O54" s="11">
        <v>58864</v>
      </c>
      <c r="P54" s="11">
        <v>64590</v>
      </c>
      <c r="Q54" s="11">
        <v>81199</v>
      </c>
      <c r="R54" s="11">
        <v>97219</v>
      </c>
      <c r="S54" s="11">
        <v>113684</v>
      </c>
      <c r="T54" s="11">
        <v>116230</v>
      </c>
      <c r="U54" s="11">
        <v>115061</v>
      </c>
      <c r="V54" s="11">
        <v>106502</v>
      </c>
      <c r="W54" s="11">
        <v>97429</v>
      </c>
      <c r="X54" s="11">
        <v>88272</v>
      </c>
      <c r="Y54" s="11">
        <v>80306</v>
      </c>
      <c r="Z54" s="19">
        <v>0</v>
      </c>
      <c r="AA54" s="2">
        <f>IFERROR(INDEX('Holiday Schedule'!$D$3:$D$24,MATCH(A54,'Holiday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2031961</v>
      </c>
      <c r="AE54" s="5">
        <f t="shared" si="3"/>
        <v>2031961</v>
      </c>
      <c r="AG54" s="2">
        <f t="shared" si="4"/>
        <v>2</v>
      </c>
      <c r="AH54" s="2">
        <f t="shared" si="5"/>
        <v>2025</v>
      </c>
      <c r="AJ54" s="5">
        <f t="shared" si="6"/>
        <v>116230</v>
      </c>
      <c r="AK54" s="2">
        <f t="shared" si="7"/>
        <v>19</v>
      </c>
    </row>
    <row r="55" spans="1:37">
      <c r="A55" s="17">
        <v>45704</v>
      </c>
      <c r="B55" s="11">
        <v>76255</v>
      </c>
      <c r="C55" s="11">
        <v>73590</v>
      </c>
      <c r="D55" s="11">
        <v>71083</v>
      </c>
      <c r="E55" s="11">
        <v>71107</v>
      </c>
      <c r="F55" s="11">
        <v>72739</v>
      </c>
      <c r="G55" s="11">
        <v>75567</v>
      </c>
      <c r="H55" s="11">
        <v>87261</v>
      </c>
      <c r="I55" s="11">
        <v>90507</v>
      </c>
      <c r="J55" s="11">
        <v>93285</v>
      </c>
      <c r="K55" s="11">
        <v>98824</v>
      </c>
      <c r="L55" s="11">
        <v>102697</v>
      </c>
      <c r="M55" s="11">
        <v>103067</v>
      </c>
      <c r="N55" s="11">
        <v>101476</v>
      </c>
      <c r="O55" s="11">
        <v>98838</v>
      </c>
      <c r="P55" s="11">
        <v>95308</v>
      </c>
      <c r="Q55" s="11">
        <v>98441</v>
      </c>
      <c r="R55" s="11">
        <v>108073</v>
      </c>
      <c r="S55" s="11">
        <v>117794</v>
      </c>
      <c r="T55" s="11">
        <v>117173</v>
      </c>
      <c r="U55" s="11">
        <v>112649</v>
      </c>
      <c r="V55" s="11">
        <v>104096</v>
      </c>
      <c r="W55" s="11">
        <v>95099</v>
      </c>
      <c r="X55" s="11">
        <v>87347</v>
      </c>
      <c r="Y55" s="11">
        <v>77240</v>
      </c>
      <c r="Z55" s="19">
        <v>0</v>
      </c>
      <c r="AA55" s="2">
        <f>IFERROR(INDEX('Holiday Schedule'!$D$3:$D$24,MATCH(A55,'Holiday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2229516</v>
      </c>
      <c r="AE55" s="5">
        <f t="shared" si="3"/>
        <v>2229516</v>
      </c>
      <c r="AG55" s="2">
        <f t="shared" si="4"/>
        <v>2</v>
      </c>
      <c r="AH55" s="2">
        <f t="shared" si="5"/>
        <v>2025</v>
      </c>
      <c r="AJ55" s="5">
        <f t="shared" si="6"/>
        <v>117794</v>
      </c>
      <c r="AK55" s="2">
        <f t="shared" si="7"/>
        <v>18</v>
      </c>
    </row>
    <row r="56" spans="1:37">
      <c r="A56" s="17">
        <v>45705</v>
      </c>
      <c r="B56" s="11">
        <v>72466</v>
      </c>
      <c r="C56" s="11">
        <v>68698</v>
      </c>
      <c r="D56" s="11">
        <v>66433</v>
      </c>
      <c r="E56" s="11">
        <v>67817</v>
      </c>
      <c r="F56" s="11">
        <v>70196</v>
      </c>
      <c r="G56" s="11">
        <v>75121</v>
      </c>
      <c r="H56" s="11">
        <v>88305</v>
      </c>
      <c r="I56" s="11">
        <v>91365</v>
      </c>
      <c r="J56" s="11">
        <v>90668</v>
      </c>
      <c r="K56" s="11">
        <v>89115</v>
      </c>
      <c r="L56" s="11">
        <v>86451</v>
      </c>
      <c r="M56" s="11">
        <v>83090</v>
      </c>
      <c r="N56" s="11">
        <v>80325</v>
      </c>
      <c r="O56" s="11">
        <v>76590</v>
      </c>
      <c r="P56" s="11">
        <v>74851</v>
      </c>
      <c r="Q56" s="11">
        <v>82985</v>
      </c>
      <c r="R56" s="11">
        <v>100152</v>
      </c>
      <c r="S56" s="11">
        <v>117329</v>
      </c>
      <c r="T56" s="11">
        <v>121894</v>
      </c>
      <c r="U56" s="11">
        <v>119697</v>
      </c>
      <c r="V56" s="11">
        <v>108252</v>
      </c>
      <c r="W56" s="11">
        <v>97200</v>
      </c>
      <c r="X56" s="11">
        <v>86475</v>
      </c>
      <c r="Y56" s="11">
        <v>78947</v>
      </c>
      <c r="Z56" s="19">
        <v>0</v>
      </c>
      <c r="AA56" s="2">
        <f>IFERROR(INDEX('Holiday Schedule'!$D$3:$D$24,MATCH(A56,'Holiday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2094422</v>
      </c>
      <c r="AE56" s="5">
        <f t="shared" si="3"/>
        <v>2094422</v>
      </c>
      <c r="AG56" s="2">
        <f t="shared" si="4"/>
        <v>2</v>
      </c>
      <c r="AH56" s="2">
        <f t="shared" si="5"/>
        <v>2025</v>
      </c>
      <c r="AJ56" s="5">
        <f t="shared" si="6"/>
        <v>121894</v>
      </c>
      <c r="AK56" s="2">
        <f t="shared" si="7"/>
        <v>19</v>
      </c>
    </row>
    <row r="57" spans="1:37">
      <c r="A57" s="17">
        <v>45706</v>
      </c>
      <c r="B57" s="11">
        <v>75139</v>
      </c>
      <c r="C57" s="11">
        <v>72617</v>
      </c>
      <c r="D57" s="11">
        <v>72489</v>
      </c>
      <c r="E57" s="11">
        <v>72345</v>
      </c>
      <c r="F57" s="11">
        <v>76481</v>
      </c>
      <c r="G57" s="11">
        <v>83471</v>
      </c>
      <c r="H57" s="11">
        <v>103049</v>
      </c>
      <c r="I57" s="11">
        <v>102073</v>
      </c>
      <c r="J57" s="11">
        <v>98513</v>
      </c>
      <c r="K57" s="11">
        <v>92711</v>
      </c>
      <c r="L57" s="11">
        <v>86490</v>
      </c>
      <c r="M57" s="11">
        <v>82392</v>
      </c>
      <c r="N57" s="11">
        <v>78810</v>
      </c>
      <c r="O57" s="11">
        <v>75543</v>
      </c>
      <c r="P57" s="11">
        <v>76748</v>
      </c>
      <c r="Q57" s="11">
        <v>87568</v>
      </c>
      <c r="R57" s="11">
        <v>98589</v>
      </c>
      <c r="S57" s="11">
        <v>117137</v>
      </c>
      <c r="T57" s="11">
        <v>122953</v>
      </c>
      <c r="U57" s="11">
        <v>122365</v>
      </c>
      <c r="V57" s="11">
        <v>114094</v>
      </c>
      <c r="W57" s="11">
        <v>102405</v>
      </c>
      <c r="X57" s="11">
        <v>91010</v>
      </c>
      <c r="Y57" s="11">
        <v>84027</v>
      </c>
      <c r="Z57" s="19">
        <v>0</v>
      </c>
      <c r="AA57" s="2">
        <f>IFERROR(INDEX('Holiday Schedule'!$D$3:$D$24,MATCH(A57,'Holiday Schedule'!$C$3:$C$24,0)),0)</f>
        <v>0</v>
      </c>
      <c r="AB57" s="2">
        <f t="shared" si="0"/>
        <v>3</v>
      </c>
      <c r="AC57" s="2">
        <f t="shared" si="1"/>
        <v>1549401</v>
      </c>
      <c r="AD57" s="5">
        <f t="shared" si="2"/>
        <v>639618</v>
      </c>
      <c r="AE57" s="5">
        <f t="shared" si="3"/>
        <v>2189019</v>
      </c>
      <c r="AG57" s="2">
        <f t="shared" si="4"/>
        <v>2</v>
      </c>
      <c r="AH57" s="2">
        <f t="shared" si="5"/>
        <v>2025</v>
      </c>
      <c r="AJ57" s="5">
        <f t="shared" si="6"/>
        <v>122953</v>
      </c>
      <c r="AK57" s="2">
        <f t="shared" si="7"/>
        <v>19</v>
      </c>
    </row>
    <row r="58" spans="1:37">
      <c r="A58" s="17">
        <v>45707</v>
      </c>
      <c r="B58" s="11">
        <v>79418</v>
      </c>
      <c r="C58" s="11">
        <v>76544</v>
      </c>
      <c r="D58" s="11">
        <v>74549</v>
      </c>
      <c r="E58" s="11">
        <v>75410</v>
      </c>
      <c r="F58" s="11">
        <v>79500</v>
      </c>
      <c r="G58" s="11">
        <v>85407</v>
      </c>
      <c r="H58" s="11">
        <v>103347</v>
      </c>
      <c r="I58" s="11">
        <v>102357</v>
      </c>
      <c r="J58" s="11">
        <v>91267</v>
      </c>
      <c r="K58" s="11">
        <v>86618</v>
      </c>
      <c r="L58" s="11">
        <v>80192</v>
      </c>
      <c r="M58" s="11">
        <v>75347</v>
      </c>
      <c r="N58" s="11">
        <v>69483</v>
      </c>
      <c r="O58" s="11">
        <v>66816</v>
      </c>
      <c r="P58" s="11">
        <v>66758</v>
      </c>
      <c r="Q58" s="11">
        <v>77990</v>
      </c>
      <c r="R58" s="11">
        <v>94916</v>
      </c>
      <c r="S58" s="11">
        <v>113856</v>
      </c>
      <c r="T58" s="11">
        <v>115687</v>
      </c>
      <c r="U58" s="11">
        <v>114526</v>
      </c>
      <c r="V58" s="11">
        <v>106538</v>
      </c>
      <c r="W58" s="11">
        <v>98926</v>
      </c>
      <c r="X58" s="11">
        <v>86126</v>
      </c>
      <c r="Y58" s="11">
        <v>79269</v>
      </c>
      <c r="Z58" s="19">
        <v>0</v>
      </c>
      <c r="AA58" s="2">
        <f>IFERROR(INDEX('Holiday Schedule'!$D$3:$D$24,MATCH(A58,'Holiday Schedule'!$C$3:$C$24,0)),0)</f>
        <v>0</v>
      </c>
      <c r="AB58" s="2">
        <f t="shared" si="0"/>
        <v>4</v>
      </c>
      <c r="AC58" s="2">
        <f t="shared" si="1"/>
        <v>1447403</v>
      </c>
      <c r="AD58" s="5">
        <f t="shared" si="2"/>
        <v>653444</v>
      </c>
      <c r="AE58" s="5">
        <f t="shared" si="3"/>
        <v>2100847</v>
      </c>
      <c r="AG58" s="2">
        <f t="shared" si="4"/>
        <v>2</v>
      </c>
      <c r="AH58" s="2">
        <f t="shared" si="5"/>
        <v>2025</v>
      </c>
      <c r="AJ58" s="5">
        <f t="shared" si="6"/>
        <v>115687</v>
      </c>
      <c r="AK58" s="2">
        <f t="shared" si="7"/>
        <v>19</v>
      </c>
    </row>
    <row r="59" spans="1:37">
      <c r="A59" s="17">
        <v>45708</v>
      </c>
      <c r="B59" s="11">
        <v>74340</v>
      </c>
      <c r="C59" s="11">
        <v>73182</v>
      </c>
      <c r="D59" s="11">
        <v>71241</v>
      </c>
      <c r="E59" s="11">
        <v>73301</v>
      </c>
      <c r="F59" s="11">
        <v>80779</v>
      </c>
      <c r="G59" s="11">
        <v>85962</v>
      </c>
      <c r="H59" s="11">
        <v>104892</v>
      </c>
      <c r="I59" s="11">
        <v>100975</v>
      </c>
      <c r="J59" s="11">
        <v>89230</v>
      </c>
      <c r="K59" s="11">
        <v>78171</v>
      </c>
      <c r="L59" s="11">
        <v>69099</v>
      </c>
      <c r="M59" s="11">
        <v>62788</v>
      </c>
      <c r="N59" s="11">
        <v>58324</v>
      </c>
      <c r="O59" s="11">
        <v>62009</v>
      </c>
      <c r="P59" s="11">
        <v>67843</v>
      </c>
      <c r="Q59" s="11">
        <v>78344</v>
      </c>
      <c r="R59" s="11">
        <v>92299</v>
      </c>
      <c r="S59" s="11">
        <v>109833</v>
      </c>
      <c r="T59" s="11">
        <v>113456</v>
      </c>
      <c r="U59" s="11">
        <v>111409</v>
      </c>
      <c r="V59" s="11">
        <v>102108</v>
      </c>
      <c r="W59" s="11">
        <v>89321</v>
      </c>
      <c r="X59" s="11">
        <v>77825</v>
      </c>
      <c r="Y59" s="11">
        <v>71183</v>
      </c>
      <c r="Z59" s="19">
        <v>0</v>
      </c>
      <c r="AA59" s="2">
        <f>IFERROR(INDEX('Holiday Schedule'!$D$3:$D$24,MATCH(A59,'Holiday Schedule'!$C$3:$C$24,0)),0)</f>
        <v>0</v>
      </c>
      <c r="AB59" s="2">
        <f t="shared" si="0"/>
        <v>5</v>
      </c>
      <c r="AC59" s="2">
        <f t="shared" si="1"/>
        <v>1363034</v>
      </c>
      <c r="AD59" s="5">
        <f t="shared" si="2"/>
        <v>634880</v>
      </c>
      <c r="AE59" s="5">
        <f t="shared" si="3"/>
        <v>1997914</v>
      </c>
      <c r="AG59" s="2">
        <f t="shared" si="4"/>
        <v>2</v>
      </c>
      <c r="AH59" s="2">
        <f t="shared" si="5"/>
        <v>2025</v>
      </c>
      <c r="AJ59" s="5">
        <f t="shared" si="6"/>
        <v>113456</v>
      </c>
      <c r="AK59" s="2">
        <f t="shared" si="7"/>
        <v>19</v>
      </c>
    </row>
    <row r="60" spans="1:37">
      <c r="A60" s="17">
        <v>45709</v>
      </c>
      <c r="B60" s="11">
        <v>66747</v>
      </c>
      <c r="C60" s="11">
        <v>62236</v>
      </c>
      <c r="D60" s="11">
        <v>61310</v>
      </c>
      <c r="E60" s="11">
        <v>61786</v>
      </c>
      <c r="F60" s="11">
        <v>65744</v>
      </c>
      <c r="G60" s="11">
        <v>70299</v>
      </c>
      <c r="H60" s="11">
        <v>86947</v>
      </c>
      <c r="I60" s="11">
        <v>85286</v>
      </c>
      <c r="J60" s="11">
        <v>79867</v>
      </c>
      <c r="K60" s="11">
        <v>75954</v>
      </c>
      <c r="L60" s="11">
        <v>65277</v>
      </c>
      <c r="M60" s="11">
        <v>58181</v>
      </c>
      <c r="N60" s="11">
        <v>53597</v>
      </c>
      <c r="O60" s="11">
        <v>51259</v>
      </c>
      <c r="P60" s="11">
        <v>54974</v>
      </c>
      <c r="Q60" s="11">
        <v>69656</v>
      </c>
      <c r="R60" s="11">
        <v>89973</v>
      </c>
      <c r="S60" s="11">
        <v>100093</v>
      </c>
      <c r="T60" s="11">
        <v>103648</v>
      </c>
      <c r="U60" s="11">
        <v>103030</v>
      </c>
      <c r="V60" s="11">
        <v>95964</v>
      </c>
      <c r="W60" s="11">
        <v>89074</v>
      </c>
      <c r="X60" s="11">
        <v>79338</v>
      </c>
      <c r="Y60" s="11">
        <v>72278</v>
      </c>
      <c r="Z60" s="19">
        <v>0</v>
      </c>
      <c r="AA60" s="2">
        <f>IFERROR(INDEX('Holiday Schedule'!$D$3:$D$24,MATCH(A60,'Holiday Schedule'!$C$3:$C$24,0)),0)</f>
        <v>0</v>
      </c>
      <c r="AB60" s="2">
        <f t="shared" si="0"/>
        <v>6</v>
      </c>
      <c r="AC60" s="2">
        <f t="shared" si="1"/>
        <v>1255171</v>
      </c>
      <c r="AD60" s="5">
        <f t="shared" si="2"/>
        <v>547347</v>
      </c>
      <c r="AE60" s="5">
        <f t="shared" si="3"/>
        <v>1802518</v>
      </c>
      <c r="AG60" s="2">
        <f t="shared" si="4"/>
        <v>2</v>
      </c>
      <c r="AH60" s="2">
        <f t="shared" si="5"/>
        <v>2025</v>
      </c>
      <c r="AJ60" s="5">
        <f t="shared" si="6"/>
        <v>103648</v>
      </c>
      <c r="AK60" s="2">
        <f t="shared" si="7"/>
        <v>19</v>
      </c>
    </row>
    <row r="61" spans="1:37">
      <c r="A61" s="17">
        <v>45710</v>
      </c>
      <c r="B61" s="11">
        <v>67559</v>
      </c>
      <c r="C61" s="11">
        <v>65856</v>
      </c>
      <c r="D61" s="11">
        <v>64369</v>
      </c>
      <c r="E61" s="11">
        <v>66417</v>
      </c>
      <c r="F61" s="11">
        <v>68909</v>
      </c>
      <c r="G61" s="11">
        <v>73194</v>
      </c>
      <c r="H61" s="11">
        <v>87409</v>
      </c>
      <c r="I61" s="11">
        <v>81935</v>
      </c>
      <c r="J61" s="11">
        <v>67454</v>
      </c>
      <c r="K61" s="11">
        <v>60528</v>
      </c>
      <c r="L61" s="11">
        <v>62912</v>
      </c>
      <c r="M61" s="11">
        <v>56984</v>
      </c>
      <c r="N61" s="11">
        <v>54040</v>
      </c>
      <c r="O61" s="11">
        <v>52296</v>
      </c>
      <c r="P61" s="11">
        <v>55405</v>
      </c>
      <c r="Q61" s="11">
        <v>71021</v>
      </c>
      <c r="R61" s="11">
        <v>94792</v>
      </c>
      <c r="S61" s="11">
        <v>109928</v>
      </c>
      <c r="T61" s="11">
        <v>115472</v>
      </c>
      <c r="U61" s="11">
        <v>113778</v>
      </c>
      <c r="V61" s="11">
        <v>105195</v>
      </c>
      <c r="W61" s="11">
        <v>95644</v>
      </c>
      <c r="X61" s="11">
        <v>84764</v>
      </c>
      <c r="Y61" s="11">
        <v>80122</v>
      </c>
      <c r="Z61" s="19">
        <v>0</v>
      </c>
      <c r="AA61" s="2">
        <f>IFERROR(INDEX('Holiday Schedule'!$D$3:$D$24,MATCH(A61,'Holiday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1855983</v>
      </c>
      <c r="AE61" s="5">
        <f t="shared" si="3"/>
        <v>1855983</v>
      </c>
      <c r="AG61" s="2">
        <f t="shared" si="4"/>
        <v>2</v>
      </c>
      <c r="AH61" s="2">
        <f t="shared" si="5"/>
        <v>2025</v>
      </c>
      <c r="AJ61" s="5">
        <f t="shared" si="6"/>
        <v>115472</v>
      </c>
      <c r="AK61" s="2">
        <f t="shared" si="7"/>
        <v>19</v>
      </c>
    </row>
    <row r="62" spans="1:37">
      <c r="A62" s="17">
        <v>45711</v>
      </c>
      <c r="B62" s="11">
        <v>77195</v>
      </c>
      <c r="C62" s="11">
        <v>74292</v>
      </c>
      <c r="D62" s="11">
        <v>72338</v>
      </c>
      <c r="E62" s="11">
        <v>72028</v>
      </c>
      <c r="F62" s="11">
        <v>72395</v>
      </c>
      <c r="G62" s="11">
        <v>74603</v>
      </c>
      <c r="H62" s="11">
        <v>86146</v>
      </c>
      <c r="I62" s="11">
        <v>85051</v>
      </c>
      <c r="J62" s="11">
        <v>82757</v>
      </c>
      <c r="K62" s="11">
        <v>78004</v>
      </c>
      <c r="L62" s="11">
        <v>72397</v>
      </c>
      <c r="M62" s="11">
        <v>64280</v>
      </c>
      <c r="N62" s="11">
        <v>64466</v>
      </c>
      <c r="O62" s="11">
        <v>68597</v>
      </c>
      <c r="P62" s="11">
        <v>72699</v>
      </c>
      <c r="Q62" s="11">
        <v>82040</v>
      </c>
      <c r="R62" s="11">
        <v>96338</v>
      </c>
      <c r="S62" s="11">
        <v>113108</v>
      </c>
      <c r="T62" s="11">
        <v>116068</v>
      </c>
      <c r="U62" s="11">
        <v>113213</v>
      </c>
      <c r="V62" s="11">
        <v>100841</v>
      </c>
      <c r="W62" s="11">
        <v>87889</v>
      </c>
      <c r="X62" s="11">
        <v>79784</v>
      </c>
      <c r="Y62" s="11">
        <v>71667</v>
      </c>
      <c r="Z62" s="19">
        <v>0</v>
      </c>
      <c r="AA62" s="2">
        <f>IFERROR(INDEX('Holiday Schedule'!$D$3:$D$24,MATCH(A62,'Holiday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1978196</v>
      </c>
      <c r="AE62" s="5">
        <f t="shared" si="3"/>
        <v>1978196</v>
      </c>
      <c r="AG62" s="2">
        <f t="shared" si="4"/>
        <v>2</v>
      </c>
      <c r="AH62" s="2">
        <f t="shared" si="5"/>
        <v>2025</v>
      </c>
      <c r="AJ62" s="5">
        <f t="shared" si="6"/>
        <v>116068</v>
      </c>
      <c r="AK62" s="2">
        <f t="shared" si="7"/>
        <v>19</v>
      </c>
    </row>
    <row r="63" spans="1:37">
      <c r="A63" s="17">
        <v>45712</v>
      </c>
      <c r="B63" s="11">
        <v>69606</v>
      </c>
      <c r="C63" s="11">
        <v>70512</v>
      </c>
      <c r="D63" s="11">
        <v>70882</v>
      </c>
      <c r="E63" s="11">
        <v>71317</v>
      </c>
      <c r="F63" s="11">
        <v>76026</v>
      </c>
      <c r="G63" s="11">
        <v>83636</v>
      </c>
      <c r="H63" s="11">
        <v>107095</v>
      </c>
      <c r="I63" s="11">
        <v>98939</v>
      </c>
      <c r="J63" s="11">
        <v>78328</v>
      </c>
      <c r="K63" s="11">
        <v>66734</v>
      </c>
      <c r="L63" s="11">
        <v>66514</v>
      </c>
      <c r="M63" s="11">
        <v>63994</v>
      </c>
      <c r="N63" s="11">
        <v>65282</v>
      </c>
      <c r="O63" s="11">
        <v>68153</v>
      </c>
      <c r="P63" s="11">
        <v>74473</v>
      </c>
      <c r="Q63" s="11">
        <v>84459</v>
      </c>
      <c r="R63" s="11">
        <v>91867</v>
      </c>
      <c r="S63" s="11">
        <v>104505</v>
      </c>
      <c r="T63" s="11">
        <v>104370</v>
      </c>
      <c r="U63" s="11">
        <v>101461</v>
      </c>
      <c r="V63" s="11">
        <v>91538</v>
      </c>
      <c r="W63" s="11">
        <v>82946</v>
      </c>
      <c r="X63" s="11">
        <v>68400</v>
      </c>
      <c r="Y63" s="11">
        <v>61187</v>
      </c>
      <c r="Z63" s="19">
        <v>0</v>
      </c>
      <c r="AA63" s="2">
        <f>IFERROR(INDEX('Holiday Schedule'!$D$3:$D$24,MATCH(A63,'Holiday Schedule'!$C$3:$C$24,0)),0)</f>
        <v>0</v>
      </c>
      <c r="AB63" s="2">
        <f t="shared" si="0"/>
        <v>2</v>
      </c>
      <c r="AC63" s="2">
        <f t="shared" si="1"/>
        <v>1311963</v>
      </c>
      <c r="AD63" s="5">
        <f t="shared" si="2"/>
        <v>610261</v>
      </c>
      <c r="AE63" s="5">
        <f t="shared" si="3"/>
        <v>1922224</v>
      </c>
      <c r="AG63" s="2">
        <f t="shared" si="4"/>
        <v>2</v>
      </c>
      <c r="AH63" s="2">
        <f t="shared" si="5"/>
        <v>2025</v>
      </c>
      <c r="AJ63" s="5">
        <f t="shared" si="6"/>
        <v>107095</v>
      </c>
      <c r="AK63" s="2">
        <f t="shared" si="7"/>
        <v>7</v>
      </c>
    </row>
    <row r="64" spans="1:37">
      <c r="A64" s="17">
        <v>45713</v>
      </c>
      <c r="B64" s="11">
        <v>56626</v>
      </c>
      <c r="C64" s="11">
        <v>54335</v>
      </c>
      <c r="D64" s="11">
        <v>53536</v>
      </c>
      <c r="E64" s="11">
        <v>53845</v>
      </c>
      <c r="F64" s="11">
        <v>58263</v>
      </c>
      <c r="G64" s="11">
        <v>65671</v>
      </c>
      <c r="H64" s="11">
        <v>86310</v>
      </c>
      <c r="I64" s="11">
        <v>79865</v>
      </c>
      <c r="J64" s="11">
        <v>74210</v>
      </c>
      <c r="K64" s="11">
        <v>62709</v>
      </c>
      <c r="L64" s="11">
        <v>53090</v>
      </c>
      <c r="M64" s="11">
        <v>49185</v>
      </c>
      <c r="N64" s="11">
        <v>50839</v>
      </c>
      <c r="O64" s="11">
        <v>48673</v>
      </c>
      <c r="P64" s="11">
        <v>58863</v>
      </c>
      <c r="Q64" s="11">
        <v>70836</v>
      </c>
      <c r="R64" s="11">
        <v>85272</v>
      </c>
      <c r="S64" s="11">
        <v>99484</v>
      </c>
      <c r="T64" s="11">
        <v>105463</v>
      </c>
      <c r="U64" s="11">
        <v>100286</v>
      </c>
      <c r="V64" s="11">
        <v>93901</v>
      </c>
      <c r="W64" s="11">
        <v>81531</v>
      </c>
      <c r="X64" s="11">
        <v>72742</v>
      </c>
      <c r="Y64" s="11">
        <v>68055</v>
      </c>
      <c r="Z64" s="19">
        <v>0</v>
      </c>
      <c r="AA64" s="2">
        <f>IFERROR(INDEX('Holiday Schedule'!$D$3:$D$24,MATCH(A64,'Holiday Schedule'!$C$3:$C$24,0)),0)</f>
        <v>0</v>
      </c>
      <c r="AB64" s="2">
        <f t="shared" si="0"/>
        <v>3</v>
      </c>
      <c r="AC64" s="2">
        <f t="shared" si="1"/>
        <v>1186949</v>
      </c>
      <c r="AD64" s="5">
        <f t="shared" si="2"/>
        <v>496641</v>
      </c>
      <c r="AE64" s="5">
        <f t="shared" si="3"/>
        <v>1683590</v>
      </c>
      <c r="AG64" s="2">
        <f t="shared" si="4"/>
        <v>2</v>
      </c>
      <c r="AH64" s="2">
        <f t="shared" si="5"/>
        <v>2025</v>
      </c>
      <c r="AJ64" s="5">
        <f t="shared" si="6"/>
        <v>105463</v>
      </c>
      <c r="AK64" s="2">
        <f t="shared" si="7"/>
        <v>19</v>
      </c>
    </row>
    <row r="65" spans="1:37">
      <c r="A65" s="17">
        <v>45714</v>
      </c>
      <c r="B65" s="11">
        <v>63572</v>
      </c>
      <c r="C65" s="11">
        <v>61597</v>
      </c>
      <c r="D65" s="11">
        <v>60677</v>
      </c>
      <c r="E65" s="11">
        <v>60520</v>
      </c>
      <c r="F65" s="11">
        <v>65236</v>
      </c>
      <c r="G65" s="11">
        <v>70129</v>
      </c>
      <c r="H65" s="11">
        <v>83933</v>
      </c>
      <c r="I65" s="11">
        <v>73479</v>
      </c>
      <c r="J65" s="11">
        <v>64742</v>
      </c>
      <c r="K65" s="11">
        <v>62845</v>
      </c>
      <c r="L65" s="11">
        <v>61462</v>
      </c>
      <c r="M65" s="11">
        <v>55642</v>
      </c>
      <c r="N65" s="11">
        <v>52296</v>
      </c>
      <c r="O65" s="11">
        <v>57294</v>
      </c>
      <c r="P65" s="11">
        <v>50119</v>
      </c>
      <c r="Q65" s="11">
        <v>58741</v>
      </c>
      <c r="R65" s="11">
        <v>80763</v>
      </c>
      <c r="S65" s="11">
        <v>102751</v>
      </c>
      <c r="T65" s="11">
        <v>109574</v>
      </c>
      <c r="U65" s="11">
        <v>106572</v>
      </c>
      <c r="V65" s="11">
        <v>99556</v>
      </c>
      <c r="W65" s="11">
        <v>89701</v>
      </c>
      <c r="X65" s="11">
        <v>78426</v>
      </c>
      <c r="Y65" s="11">
        <v>71327</v>
      </c>
      <c r="Z65" s="19">
        <v>0</v>
      </c>
      <c r="AA65" s="2">
        <f>IFERROR(INDEX('Holiday Schedule'!$D$3:$D$24,MATCH(A65,'Holiday Schedule'!$C$3:$C$24,0)),0)</f>
        <v>0</v>
      </c>
      <c r="AB65" s="2">
        <f t="shared" si="0"/>
        <v>4</v>
      </c>
      <c r="AC65" s="2">
        <f t="shared" si="1"/>
        <v>1203963</v>
      </c>
      <c r="AD65" s="5">
        <f t="shared" si="2"/>
        <v>536991</v>
      </c>
      <c r="AE65" s="5">
        <f t="shared" si="3"/>
        <v>1740954</v>
      </c>
      <c r="AG65" s="2">
        <f t="shared" si="4"/>
        <v>2</v>
      </c>
      <c r="AH65" s="2">
        <f t="shared" si="5"/>
        <v>2025</v>
      </c>
      <c r="AJ65" s="5">
        <f t="shared" si="6"/>
        <v>109574</v>
      </c>
      <c r="AK65" s="2">
        <f t="shared" si="7"/>
        <v>19</v>
      </c>
    </row>
    <row r="66" spans="1:37">
      <c r="A66" s="17">
        <v>45715</v>
      </c>
      <c r="B66" s="11">
        <v>67638</v>
      </c>
      <c r="C66" s="11">
        <v>67260</v>
      </c>
      <c r="D66" s="11">
        <v>66253</v>
      </c>
      <c r="E66" s="11">
        <v>67318</v>
      </c>
      <c r="F66" s="11">
        <v>72288</v>
      </c>
      <c r="G66" s="11">
        <v>79661</v>
      </c>
      <c r="H66" s="11">
        <v>98263</v>
      </c>
      <c r="I66" s="11">
        <v>97232</v>
      </c>
      <c r="J66" s="11">
        <v>86121</v>
      </c>
      <c r="K66" s="11">
        <v>84699</v>
      </c>
      <c r="L66" s="11">
        <v>87820</v>
      </c>
      <c r="M66" s="11">
        <v>85736</v>
      </c>
      <c r="N66" s="11">
        <v>84681</v>
      </c>
      <c r="O66" s="11">
        <v>84542</v>
      </c>
      <c r="P66" s="11">
        <v>86973</v>
      </c>
      <c r="Q66" s="11">
        <v>84830</v>
      </c>
      <c r="R66" s="11">
        <v>90759</v>
      </c>
      <c r="S66" s="11">
        <v>101970</v>
      </c>
      <c r="T66" s="11">
        <v>104133</v>
      </c>
      <c r="U66" s="11">
        <v>101392</v>
      </c>
      <c r="V66" s="11">
        <v>92145</v>
      </c>
      <c r="W66" s="11">
        <v>81737</v>
      </c>
      <c r="X66" s="11">
        <v>71039</v>
      </c>
      <c r="Y66" s="11">
        <v>66616</v>
      </c>
      <c r="Z66" s="19">
        <v>0</v>
      </c>
      <c r="AA66" s="2">
        <f>IFERROR(INDEX('Holiday Schedule'!$D$3:$D$24,MATCH(A66,'Holiday Schedule'!$C$3:$C$24,0)),0)</f>
        <v>0</v>
      </c>
      <c r="AB66" s="2">
        <f t="shared" si="0"/>
        <v>5</v>
      </c>
      <c r="AC66" s="2">
        <f t="shared" si="1"/>
        <v>1425809</v>
      </c>
      <c r="AD66" s="5">
        <f t="shared" si="2"/>
        <v>585297</v>
      </c>
      <c r="AE66" s="5">
        <f t="shared" si="3"/>
        <v>2011106</v>
      </c>
      <c r="AG66" s="2">
        <f t="shared" si="4"/>
        <v>2</v>
      </c>
      <c r="AH66" s="2">
        <f t="shared" si="5"/>
        <v>2025</v>
      </c>
      <c r="AJ66" s="5">
        <f t="shared" si="6"/>
        <v>104133</v>
      </c>
      <c r="AK66" s="2">
        <f t="shared" si="7"/>
        <v>19</v>
      </c>
    </row>
    <row r="67" spans="1:37">
      <c r="A67" s="17">
        <v>45716</v>
      </c>
      <c r="B67" s="11">
        <v>62242</v>
      </c>
      <c r="C67" s="11">
        <v>61267</v>
      </c>
      <c r="D67" s="11">
        <v>60447</v>
      </c>
      <c r="E67" s="11">
        <v>59798</v>
      </c>
      <c r="F67" s="11">
        <v>65607</v>
      </c>
      <c r="G67" s="11">
        <v>70389</v>
      </c>
      <c r="H67" s="11">
        <v>87004</v>
      </c>
      <c r="I67" s="11">
        <v>76612</v>
      </c>
      <c r="J67" s="11">
        <v>60238</v>
      </c>
      <c r="K67" s="11">
        <v>51599</v>
      </c>
      <c r="L67" s="11">
        <v>60094</v>
      </c>
      <c r="M67" s="11">
        <v>47867</v>
      </c>
      <c r="N67" s="11">
        <v>35200</v>
      </c>
      <c r="O67" s="11">
        <v>31060</v>
      </c>
      <c r="P67" s="11">
        <v>34546</v>
      </c>
      <c r="Q67" s="11">
        <v>49416</v>
      </c>
      <c r="R67" s="11">
        <v>75835</v>
      </c>
      <c r="S67" s="11">
        <v>94979</v>
      </c>
      <c r="T67" s="11">
        <v>101326</v>
      </c>
      <c r="U67" s="11">
        <v>101118</v>
      </c>
      <c r="V67" s="11">
        <v>95819</v>
      </c>
      <c r="W67" s="11">
        <v>92417</v>
      </c>
      <c r="X67" s="11">
        <v>84383</v>
      </c>
      <c r="Y67" s="11">
        <v>77794</v>
      </c>
      <c r="Z67" s="19">
        <v>0</v>
      </c>
      <c r="AA67" s="2">
        <f>IFERROR(INDEX('Holiday Schedule'!$D$3:$D$24,MATCH(A67,'Holiday Schedule'!$C$3:$C$24,0)),0)</f>
        <v>0</v>
      </c>
      <c r="AB67" s="2">
        <f t="shared" si="0"/>
        <v>6</v>
      </c>
      <c r="AC67" s="2">
        <f t="shared" si="1"/>
        <v>1092509</v>
      </c>
      <c r="AD67" s="5">
        <f t="shared" si="2"/>
        <v>544548</v>
      </c>
      <c r="AE67" s="5">
        <f t="shared" si="3"/>
        <v>1637057</v>
      </c>
      <c r="AG67" s="2">
        <f t="shared" si="4"/>
        <v>2</v>
      </c>
      <c r="AH67" s="2">
        <f t="shared" si="5"/>
        <v>2025</v>
      </c>
      <c r="AJ67" s="5">
        <f t="shared" si="6"/>
        <v>101326</v>
      </c>
      <c r="AK67" s="2">
        <f t="shared" si="7"/>
        <v>19</v>
      </c>
    </row>
    <row r="68" spans="1:37">
      <c r="A68" s="17">
        <v>45717</v>
      </c>
      <c r="B68" s="11">
        <v>72569</v>
      </c>
      <c r="C68" s="11">
        <v>65953</v>
      </c>
      <c r="D68" s="11">
        <v>67806</v>
      </c>
      <c r="E68" s="11">
        <v>66703</v>
      </c>
      <c r="F68" s="11">
        <v>62531</v>
      </c>
      <c r="G68" s="11">
        <v>62793</v>
      </c>
      <c r="H68" s="11">
        <v>71594</v>
      </c>
      <c r="I68" s="11">
        <v>76627</v>
      </c>
      <c r="J68" s="11">
        <v>72438</v>
      </c>
      <c r="K68" s="11">
        <v>70016</v>
      </c>
      <c r="L68" s="11">
        <v>69085</v>
      </c>
      <c r="M68" s="11">
        <v>69384</v>
      </c>
      <c r="N68" s="11">
        <v>69312</v>
      </c>
      <c r="O68" s="11">
        <v>68943</v>
      </c>
      <c r="P68" s="11">
        <v>69458</v>
      </c>
      <c r="Q68" s="11">
        <v>73343</v>
      </c>
      <c r="R68" s="11">
        <v>81840</v>
      </c>
      <c r="S68" s="11">
        <v>89865</v>
      </c>
      <c r="T68" s="11">
        <v>90254</v>
      </c>
      <c r="U68" s="11">
        <v>94512</v>
      </c>
      <c r="V68" s="11">
        <v>91727</v>
      </c>
      <c r="W68" s="11">
        <v>75140</v>
      </c>
      <c r="X68" s="11">
        <v>66808</v>
      </c>
      <c r="Y68" s="11">
        <v>60340</v>
      </c>
      <c r="Z68" s="19">
        <v>0</v>
      </c>
      <c r="AA68" s="2">
        <f>IFERROR(INDEX('Holiday Schedule'!$D$3:$D$24,MATCH(A68,'Holiday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1759041</v>
      </c>
      <c r="AE68" s="5">
        <f t="shared" si="3"/>
        <v>1759041</v>
      </c>
      <c r="AG68" s="2">
        <f t="shared" si="4"/>
        <v>3</v>
      </c>
      <c r="AH68" s="2">
        <f t="shared" si="5"/>
        <v>2025</v>
      </c>
      <c r="AJ68" s="5">
        <f t="shared" si="6"/>
        <v>94512</v>
      </c>
      <c r="AK68" s="2">
        <f t="shared" si="7"/>
        <v>20</v>
      </c>
    </row>
    <row r="69" spans="1:37">
      <c r="A69" s="17">
        <v>45718</v>
      </c>
      <c r="B69" s="11">
        <v>56645</v>
      </c>
      <c r="C69" s="11">
        <v>52755</v>
      </c>
      <c r="D69" s="11">
        <v>55456</v>
      </c>
      <c r="E69" s="11">
        <v>56345</v>
      </c>
      <c r="F69" s="11">
        <v>57851</v>
      </c>
      <c r="G69" s="11">
        <v>63036</v>
      </c>
      <c r="H69" s="11">
        <v>73044</v>
      </c>
      <c r="I69" s="11">
        <v>71096</v>
      </c>
      <c r="J69" s="11">
        <v>61030</v>
      </c>
      <c r="K69" s="11">
        <v>55346</v>
      </c>
      <c r="L69" s="11">
        <v>47935</v>
      </c>
      <c r="M69" s="11">
        <v>41550</v>
      </c>
      <c r="N69" s="11">
        <v>40156</v>
      </c>
      <c r="O69" s="11">
        <v>40392</v>
      </c>
      <c r="P69" s="11">
        <v>43224</v>
      </c>
      <c r="Q69" s="11">
        <v>56829</v>
      </c>
      <c r="R69" s="11">
        <v>86016</v>
      </c>
      <c r="S69" s="11">
        <v>111241</v>
      </c>
      <c r="T69" s="11">
        <v>117438</v>
      </c>
      <c r="U69" s="11">
        <v>118298</v>
      </c>
      <c r="V69" s="11">
        <v>115023</v>
      </c>
      <c r="W69" s="11">
        <v>102847</v>
      </c>
      <c r="X69" s="11">
        <v>90568</v>
      </c>
      <c r="Y69" s="11">
        <v>82398</v>
      </c>
      <c r="Z69" s="19">
        <v>0</v>
      </c>
      <c r="AA69" s="2">
        <f>IFERROR(INDEX('Holiday Schedule'!$D$3:$D$24,MATCH(A69,'Holiday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1696519</v>
      </c>
      <c r="AE69" s="5">
        <f t="shared" si="3"/>
        <v>1696519</v>
      </c>
      <c r="AG69" s="2">
        <f t="shared" si="4"/>
        <v>3</v>
      </c>
      <c r="AH69" s="2">
        <f t="shared" si="5"/>
        <v>2025</v>
      </c>
      <c r="AJ69" s="5">
        <f t="shared" si="6"/>
        <v>118298</v>
      </c>
      <c r="AK69" s="2">
        <f t="shared" si="7"/>
        <v>20</v>
      </c>
    </row>
    <row r="70" spans="1:37">
      <c r="A70" s="17">
        <v>45719</v>
      </c>
      <c r="B70" s="11">
        <v>84521</v>
      </c>
      <c r="C70" s="11">
        <v>81401</v>
      </c>
      <c r="D70" s="11">
        <v>80440</v>
      </c>
      <c r="E70" s="11">
        <v>82638</v>
      </c>
      <c r="F70" s="11">
        <v>86309</v>
      </c>
      <c r="G70" s="11">
        <v>95604</v>
      </c>
      <c r="H70" s="11">
        <v>110808</v>
      </c>
      <c r="I70" s="11">
        <v>103648</v>
      </c>
      <c r="J70" s="11">
        <v>77304</v>
      </c>
      <c r="K70" s="11">
        <v>65392</v>
      </c>
      <c r="L70" s="11">
        <v>60289</v>
      </c>
      <c r="M70" s="11">
        <v>56523</v>
      </c>
      <c r="N70" s="11">
        <v>54614</v>
      </c>
      <c r="O70" s="11">
        <v>52177</v>
      </c>
      <c r="P70" s="11">
        <v>52587</v>
      </c>
      <c r="Q70" s="11">
        <v>65040</v>
      </c>
      <c r="R70" s="11">
        <v>90622</v>
      </c>
      <c r="S70" s="11">
        <v>117323</v>
      </c>
      <c r="T70" s="11">
        <v>123234</v>
      </c>
      <c r="U70" s="11">
        <v>126867</v>
      </c>
      <c r="V70" s="11">
        <v>122282</v>
      </c>
      <c r="W70" s="11">
        <v>110122</v>
      </c>
      <c r="X70" s="11">
        <v>94972</v>
      </c>
      <c r="Y70" s="11">
        <v>86638</v>
      </c>
      <c r="Z70" s="19">
        <v>0</v>
      </c>
      <c r="AA70" s="2">
        <f>IFERROR(INDEX('Holiday Schedule'!$D$3:$D$24,MATCH(A70,'Holiday Schedule'!$C$3:$C$24,0)),0)</f>
        <v>0</v>
      </c>
      <c r="AB70" s="2">
        <f t="shared" si="0"/>
        <v>2</v>
      </c>
      <c r="AC70" s="2">
        <f t="shared" si="1"/>
        <v>1372996</v>
      </c>
      <c r="AD70" s="5">
        <f t="shared" si="2"/>
        <v>708359</v>
      </c>
      <c r="AE70" s="5">
        <f t="shared" si="3"/>
        <v>2081355</v>
      </c>
      <c r="AG70" s="2">
        <f t="shared" si="4"/>
        <v>3</v>
      </c>
      <c r="AH70" s="2">
        <f t="shared" si="5"/>
        <v>2025</v>
      </c>
      <c r="AJ70" s="5">
        <f t="shared" si="6"/>
        <v>126867</v>
      </c>
      <c r="AK70" s="2">
        <f t="shared" si="7"/>
        <v>20</v>
      </c>
    </row>
    <row r="71" spans="1:37">
      <c r="A71" s="17">
        <v>45720</v>
      </c>
      <c r="B71" s="11">
        <v>81897</v>
      </c>
      <c r="C71" s="11">
        <v>78755</v>
      </c>
      <c r="D71" s="11">
        <v>77767</v>
      </c>
      <c r="E71" s="11">
        <v>79841</v>
      </c>
      <c r="F71" s="11">
        <v>82949</v>
      </c>
      <c r="G71" s="11">
        <v>92769</v>
      </c>
      <c r="H71" s="11">
        <v>107983</v>
      </c>
      <c r="I71" s="11">
        <v>105961</v>
      </c>
      <c r="J71" s="11">
        <v>96321</v>
      </c>
      <c r="K71" s="11">
        <v>90891</v>
      </c>
      <c r="L71" s="11">
        <v>80477</v>
      </c>
      <c r="M71" s="11">
        <v>65089</v>
      </c>
      <c r="N71" s="11">
        <v>63248</v>
      </c>
      <c r="O71" s="11">
        <v>64896</v>
      </c>
      <c r="P71" s="11">
        <v>66366</v>
      </c>
      <c r="Q71" s="11">
        <v>77483</v>
      </c>
      <c r="R71" s="11">
        <v>91102</v>
      </c>
      <c r="S71" s="11">
        <v>107846</v>
      </c>
      <c r="T71" s="11">
        <v>110951</v>
      </c>
      <c r="U71" s="11">
        <v>112941</v>
      </c>
      <c r="V71" s="11">
        <v>106235</v>
      </c>
      <c r="W71" s="11">
        <v>93909</v>
      </c>
      <c r="X71" s="11">
        <v>80034</v>
      </c>
      <c r="Y71" s="11">
        <v>72069</v>
      </c>
      <c r="Z71" s="19">
        <v>0</v>
      </c>
      <c r="AA71" s="2">
        <f>IFERROR(INDEX('Holiday Schedule'!$D$3:$D$24,MATCH(A71,'Holiday Schedule'!$C$3:$C$24,0)),0)</f>
        <v>0</v>
      </c>
      <c r="AB71" s="2">
        <f t="shared" si="0"/>
        <v>3</v>
      </c>
      <c r="AC71" s="2">
        <f t="shared" si="1"/>
        <v>1413750</v>
      </c>
      <c r="AD71" s="5">
        <f t="shared" si="2"/>
        <v>674030</v>
      </c>
      <c r="AE71" s="5">
        <f t="shared" si="3"/>
        <v>2087780</v>
      </c>
      <c r="AG71" s="2">
        <f t="shared" si="4"/>
        <v>3</v>
      </c>
      <c r="AH71" s="2">
        <f t="shared" si="5"/>
        <v>2025</v>
      </c>
      <c r="AJ71" s="5">
        <f t="shared" si="6"/>
        <v>112941</v>
      </c>
      <c r="AK71" s="2">
        <f t="shared" si="7"/>
        <v>20</v>
      </c>
    </row>
    <row r="72" spans="1:37">
      <c r="A72" s="17">
        <v>45721</v>
      </c>
      <c r="B72" s="11">
        <v>67926</v>
      </c>
      <c r="C72" s="11">
        <v>64773</v>
      </c>
      <c r="D72" s="11">
        <v>63153</v>
      </c>
      <c r="E72" s="11">
        <v>64216</v>
      </c>
      <c r="F72" s="11">
        <v>66926</v>
      </c>
      <c r="G72" s="11">
        <v>75328</v>
      </c>
      <c r="H72" s="11">
        <v>90428</v>
      </c>
      <c r="I72" s="11">
        <v>89325</v>
      </c>
      <c r="J72" s="11">
        <v>73213</v>
      </c>
      <c r="K72" s="11">
        <v>71524</v>
      </c>
      <c r="L72" s="11">
        <v>71854</v>
      </c>
      <c r="M72" s="11">
        <v>73799</v>
      </c>
      <c r="N72" s="11">
        <v>76302</v>
      </c>
      <c r="O72" s="11">
        <v>75102</v>
      </c>
      <c r="P72" s="11">
        <v>76957</v>
      </c>
      <c r="Q72" s="11">
        <v>81771</v>
      </c>
      <c r="R72" s="11">
        <v>89384</v>
      </c>
      <c r="S72" s="11">
        <v>102725</v>
      </c>
      <c r="T72" s="11">
        <v>104164</v>
      </c>
      <c r="U72" s="11">
        <v>104311</v>
      </c>
      <c r="V72" s="11">
        <v>98624</v>
      </c>
      <c r="W72" s="11">
        <v>87209</v>
      </c>
      <c r="X72" s="11">
        <v>72796</v>
      </c>
      <c r="Y72" s="11">
        <v>65776</v>
      </c>
      <c r="Z72" s="19">
        <v>0</v>
      </c>
      <c r="AA72" s="2">
        <f>IFERROR(INDEX('Holiday Schedule'!$D$3:$D$24,MATCH(A72,'Holiday Schedule'!$C$3:$C$24,0)),0)</f>
        <v>0</v>
      </c>
      <c r="AB72" s="2">
        <f t="shared" si="0"/>
        <v>4</v>
      </c>
      <c r="AC72" s="2">
        <f t="shared" si="1"/>
        <v>1349060</v>
      </c>
      <c r="AD72" s="5">
        <f t="shared" si="2"/>
        <v>558526</v>
      </c>
      <c r="AE72" s="5">
        <f t="shared" si="3"/>
        <v>1907586</v>
      </c>
      <c r="AG72" s="2">
        <f t="shared" si="4"/>
        <v>3</v>
      </c>
      <c r="AH72" s="2">
        <f t="shared" si="5"/>
        <v>2025</v>
      </c>
      <c r="AJ72" s="5">
        <f t="shared" si="6"/>
        <v>104311</v>
      </c>
      <c r="AK72" s="2">
        <f t="shared" si="7"/>
        <v>20</v>
      </c>
    </row>
    <row r="73" spans="1:37">
      <c r="A73" s="17">
        <v>45722</v>
      </c>
      <c r="B73" s="11">
        <v>61334</v>
      </c>
      <c r="C73" s="11">
        <v>58544</v>
      </c>
      <c r="D73" s="11">
        <v>57669</v>
      </c>
      <c r="E73" s="11">
        <v>58376</v>
      </c>
      <c r="F73" s="11">
        <v>60867</v>
      </c>
      <c r="G73" s="11">
        <v>67810</v>
      </c>
      <c r="H73" s="11">
        <v>83241</v>
      </c>
      <c r="I73" s="11">
        <v>86564</v>
      </c>
      <c r="J73" s="11">
        <v>82332</v>
      </c>
      <c r="K73" s="11">
        <v>80829</v>
      </c>
      <c r="L73" s="11">
        <v>76317</v>
      </c>
      <c r="M73" s="11">
        <v>72193</v>
      </c>
      <c r="N73" s="11">
        <v>71804</v>
      </c>
      <c r="O73" s="11">
        <v>68461</v>
      </c>
      <c r="P73" s="11">
        <v>69511</v>
      </c>
      <c r="Q73" s="11">
        <v>75635</v>
      </c>
      <c r="R73" s="11">
        <v>84182</v>
      </c>
      <c r="S73" s="11">
        <v>97947</v>
      </c>
      <c r="T73" s="11">
        <v>100445</v>
      </c>
      <c r="U73" s="11">
        <v>102216</v>
      </c>
      <c r="V73" s="11">
        <v>97095</v>
      </c>
      <c r="W73" s="11">
        <v>86602</v>
      </c>
      <c r="X73" s="11">
        <v>73573</v>
      </c>
      <c r="Y73" s="11">
        <v>66436</v>
      </c>
      <c r="Z73" s="19">
        <v>0</v>
      </c>
      <c r="AA73" s="2">
        <f>IFERROR(INDEX('Holiday Schedule'!$D$3:$D$24,MATCH(A73,'Holiday Schedule'!$C$3:$C$24,0)),0)</f>
        <v>0</v>
      </c>
      <c r="AB73" s="2">
        <f t="shared" si="0"/>
        <v>5</v>
      </c>
      <c r="AC73" s="2">
        <f t="shared" si="1"/>
        <v>1325706</v>
      </c>
      <c r="AD73" s="5">
        <f t="shared" si="2"/>
        <v>514277</v>
      </c>
      <c r="AE73" s="5">
        <f t="shared" si="3"/>
        <v>1839983</v>
      </c>
      <c r="AG73" s="2">
        <f t="shared" si="4"/>
        <v>3</v>
      </c>
      <c r="AH73" s="2">
        <f t="shared" si="5"/>
        <v>2025</v>
      </c>
      <c r="AJ73" s="5">
        <f t="shared" si="6"/>
        <v>102216</v>
      </c>
      <c r="AK73" s="2">
        <f t="shared" si="7"/>
        <v>20</v>
      </c>
    </row>
    <row r="74" spans="1:37">
      <c r="A74" s="17">
        <v>45723</v>
      </c>
      <c r="B74" s="11">
        <v>62505</v>
      </c>
      <c r="C74" s="11">
        <v>59702</v>
      </c>
      <c r="D74" s="11">
        <v>59943</v>
      </c>
      <c r="E74" s="11">
        <v>62383</v>
      </c>
      <c r="F74" s="11">
        <v>66100</v>
      </c>
      <c r="G74" s="11">
        <v>74390</v>
      </c>
      <c r="H74" s="11">
        <v>90921</v>
      </c>
      <c r="I74" s="11">
        <v>97060</v>
      </c>
      <c r="J74" s="11">
        <v>93482</v>
      </c>
      <c r="K74" s="11">
        <v>91048</v>
      </c>
      <c r="L74" s="11">
        <v>88765</v>
      </c>
      <c r="M74" s="11">
        <v>86335</v>
      </c>
      <c r="N74" s="11">
        <v>82037</v>
      </c>
      <c r="O74" s="11">
        <v>75408</v>
      </c>
      <c r="P74" s="11">
        <v>70816</v>
      </c>
      <c r="Q74" s="11">
        <v>77653</v>
      </c>
      <c r="R74" s="11">
        <v>91136</v>
      </c>
      <c r="S74" s="11">
        <v>109403</v>
      </c>
      <c r="T74" s="11">
        <v>113364</v>
      </c>
      <c r="U74" s="11">
        <v>114861</v>
      </c>
      <c r="V74" s="11">
        <v>109246</v>
      </c>
      <c r="W74" s="11">
        <v>99071</v>
      </c>
      <c r="X74" s="11">
        <v>85921</v>
      </c>
      <c r="Y74" s="11">
        <v>78477</v>
      </c>
      <c r="Z74" s="19">
        <v>0</v>
      </c>
      <c r="AA74" s="2">
        <f>IFERROR(INDEX('Holiday Schedule'!$D$3:$D$24,MATCH(A74,'Holiday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1485606</v>
      </c>
      <c r="AD74" s="5">
        <f t="shared" ref="AD74:AD137" si="10">AE74-AC74</f>
        <v>554421</v>
      </c>
      <c r="AE74" s="5">
        <f t="shared" ref="AE74:AE137" si="11">SUM(B74:Y74)</f>
        <v>2040027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114861</v>
      </c>
      <c r="AK74" s="2">
        <f t="shared" ref="AK74:AK137" si="15">IF(AE74&gt;0,INDEX(B$8:Y$8,MATCH(AJ74,B74:Y74,0)),"")</f>
        <v>20</v>
      </c>
    </row>
    <row r="75" spans="1:37">
      <c r="A75" s="17">
        <v>45724</v>
      </c>
      <c r="B75" s="11">
        <v>74465</v>
      </c>
      <c r="C75" s="11">
        <v>67024</v>
      </c>
      <c r="D75" s="11">
        <v>69838</v>
      </c>
      <c r="E75" s="11">
        <v>69860</v>
      </c>
      <c r="F75" s="11">
        <v>71166</v>
      </c>
      <c r="G75" s="11">
        <v>75441</v>
      </c>
      <c r="H75" s="11">
        <v>82897</v>
      </c>
      <c r="I75" s="11">
        <v>77803</v>
      </c>
      <c r="J75" s="11">
        <v>73691</v>
      </c>
      <c r="K75" s="11">
        <v>69979</v>
      </c>
      <c r="L75" s="11">
        <v>64366</v>
      </c>
      <c r="M75" s="11">
        <v>60718</v>
      </c>
      <c r="N75" s="11">
        <v>63837</v>
      </c>
      <c r="O75" s="11">
        <v>64436</v>
      </c>
      <c r="P75" s="11">
        <v>66016</v>
      </c>
      <c r="Q75" s="11">
        <v>76633</v>
      </c>
      <c r="R75" s="11">
        <v>97524</v>
      </c>
      <c r="S75" s="11">
        <v>114578</v>
      </c>
      <c r="T75" s="11">
        <v>119146</v>
      </c>
      <c r="U75" s="11">
        <v>119372</v>
      </c>
      <c r="V75" s="11">
        <v>114553</v>
      </c>
      <c r="W75" s="11">
        <v>102910</v>
      </c>
      <c r="X75" s="11">
        <v>90058</v>
      </c>
      <c r="Y75" s="11">
        <v>81631</v>
      </c>
      <c r="Z75" s="19">
        <v>0</v>
      </c>
      <c r="AA75" s="2">
        <f>IFERROR(INDEX('Holiday Schedule'!$D$3:$D$24,MATCH(A75,'Holiday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1967942</v>
      </c>
      <c r="AE75" s="5">
        <f t="shared" si="11"/>
        <v>1967942</v>
      </c>
      <c r="AG75" s="2">
        <f t="shared" si="12"/>
        <v>3</v>
      </c>
      <c r="AH75" s="2">
        <f t="shared" si="13"/>
        <v>2025</v>
      </c>
      <c r="AJ75" s="5">
        <f t="shared" si="14"/>
        <v>119372</v>
      </c>
      <c r="AK75" s="2">
        <f t="shared" si="15"/>
        <v>20</v>
      </c>
    </row>
    <row r="76" spans="1:37">
      <c r="A76" s="17">
        <v>45725</v>
      </c>
      <c r="B76" s="11">
        <v>76096</v>
      </c>
      <c r="C76" s="11">
        <v>0</v>
      </c>
      <c r="D76" s="11">
        <v>53552</v>
      </c>
      <c r="E76" s="11">
        <v>74521</v>
      </c>
      <c r="F76" s="11">
        <v>72328</v>
      </c>
      <c r="G76" s="11">
        <v>75157</v>
      </c>
      <c r="H76" s="11">
        <v>85071</v>
      </c>
      <c r="I76" s="11">
        <v>88318</v>
      </c>
      <c r="J76" s="11">
        <v>75249</v>
      </c>
      <c r="K76" s="11">
        <v>64084</v>
      </c>
      <c r="L76" s="11">
        <v>55673</v>
      </c>
      <c r="M76" s="11">
        <v>51196</v>
      </c>
      <c r="N76" s="11">
        <v>49229</v>
      </c>
      <c r="O76" s="11">
        <v>45366</v>
      </c>
      <c r="P76" s="11">
        <v>49446</v>
      </c>
      <c r="Q76" s="11">
        <v>62904</v>
      </c>
      <c r="R76" s="11">
        <v>78383</v>
      </c>
      <c r="S76" s="11">
        <v>99400</v>
      </c>
      <c r="T76" s="11">
        <v>109157</v>
      </c>
      <c r="U76" s="11">
        <v>116163</v>
      </c>
      <c r="V76" s="11">
        <v>111130</v>
      </c>
      <c r="W76" s="11">
        <v>97516</v>
      </c>
      <c r="X76" s="11">
        <v>83905</v>
      </c>
      <c r="Y76" s="11">
        <v>75489</v>
      </c>
      <c r="Z76" s="19">
        <v>0</v>
      </c>
      <c r="AA76" s="2">
        <f>IFERROR(INDEX('Holiday Schedule'!$D$3:$D$24,MATCH(A76,'Holiday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1749333</v>
      </c>
      <c r="AE76" s="5">
        <f t="shared" si="11"/>
        <v>1749333</v>
      </c>
      <c r="AG76" s="2">
        <f t="shared" si="12"/>
        <v>3</v>
      </c>
      <c r="AH76" s="2">
        <f t="shared" si="13"/>
        <v>2025</v>
      </c>
      <c r="AJ76" s="5">
        <f t="shared" si="14"/>
        <v>116163</v>
      </c>
      <c r="AK76" s="2">
        <f t="shared" si="15"/>
        <v>20</v>
      </c>
    </row>
    <row r="77" spans="1:37">
      <c r="A77" s="17">
        <v>45726</v>
      </c>
      <c r="B77" s="11">
        <v>69921</v>
      </c>
      <c r="C77" s="11">
        <v>67419</v>
      </c>
      <c r="D77" s="11">
        <v>65654</v>
      </c>
      <c r="E77" s="11">
        <v>66718</v>
      </c>
      <c r="F77" s="11">
        <v>69060</v>
      </c>
      <c r="G77" s="11">
        <v>77489</v>
      </c>
      <c r="H77" s="11">
        <v>95024</v>
      </c>
      <c r="I77" s="11">
        <v>100108</v>
      </c>
      <c r="J77" s="11">
        <v>94043</v>
      </c>
      <c r="K77" s="11">
        <v>82968</v>
      </c>
      <c r="L77" s="11">
        <v>66915</v>
      </c>
      <c r="M77" s="11">
        <v>61233</v>
      </c>
      <c r="N77" s="11">
        <v>59378</v>
      </c>
      <c r="O77" s="11">
        <v>58931</v>
      </c>
      <c r="P77" s="11">
        <v>59286</v>
      </c>
      <c r="Q77" s="11">
        <v>58914</v>
      </c>
      <c r="R77" s="11">
        <v>69902</v>
      </c>
      <c r="S77" s="11">
        <v>89540</v>
      </c>
      <c r="T77" s="11">
        <v>101615</v>
      </c>
      <c r="U77" s="11">
        <v>105055</v>
      </c>
      <c r="V77" s="11">
        <v>101545</v>
      </c>
      <c r="W77" s="11">
        <v>91432</v>
      </c>
      <c r="X77" s="11">
        <v>78090</v>
      </c>
      <c r="Y77" s="11">
        <v>71861</v>
      </c>
      <c r="Z77" s="19">
        <v>0</v>
      </c>
      <c r="AA77" s="2">
        <f>IFERROR(INDEX('Holiday Schedule'!$D$3:$D$24,MATCH(A77,'Holiday Schedule'!$C$3:$C$24,0)),0)</f>
        <v>0</v>
      </c>
      <c r="AB77" s="2">
        <f t="shared" si="8"/>
        <v>2</v>
      </c>
      <c r="AC77" s="2">
        <f t="shared" si="9"/>
        <v>1278955</v>
      </c>
      <c r="AD77" s="5">
        <f t="shared" si="10"/>
        <v>583146</v>
      </c>
      <c r="AE77" s="5">
        <f t="shared" si="11"/>
        <v>1862101</v>
      </c>
      <c r="AG77" s="2">
        <f t="shared" si="12"/>
        <v>3</v>
      </c>
      <c r="AH77" s="2">
        <f t="shared" si="13"/>
        <v>2025</v>
      </c>
      <c r="AJ77" s="5">
        <f t="shared" si="14"/>
        <v>105055</v>
      </c>
      <c r="AK77" s="2">
        <f t="shared" si="15"/>
        <v>20</v>
      </c>
    </row>
    <row r="78" spans="1:37">
      <c r="A78" s="17">
        <v>45727</v>
      </c>
      <c r="B78" s="11">
        <v>69084</v>
      </c>
      <c r="C78" s="11">
        <v>66302</v>
      </c>
      <c r="D78" s="11">
        <v>65428</v>
      </c>
      <c r="E78" s="11">
        <v>66350</v>
      </c>
      <c r="F78" s="11">
        <v>69132</v>
      </c>
      <c r="G78" s="11">
        <v>77392</v>
      </c>
      <c r="H78" s="11">
        <v>94292</v>
      </c>
      <c r="I78" s="11">
        <v>96554</v>
      </c>
      <c r="J78" s="11">
        <v>83001</v>
      </c>
      <c r="K78" s="11">
        <v>75345</v>
      </c>
      <c r="L78" s="11">
        <v>65722</v>
      </c>
      <c r="M78" s="11">
        <v>51081</v>
      </c>
      <c r="N78" s="11">
        <v>40472</v>
      </c>
      <c r="O78" s="11">
        <v>33356</v>
      </c>
      <c r="P78" s="11">
        <v>35454</v>
      </c>
      <c r="Q78" s="11">
        <v>40044</v>
      </c>
      <c r="R78" s="11">
        <v>58648</v>
      </c>
      <c r="S78" s="11">
        <v>85100</v>
      </c>
      <c r="T78" s="11">
        <v>94859</v>
      </c>
      <c r="U78" s="11">
        <v>103000</v>
      </c>
      <c r="V78" s="11">
        <v>98032</v>
      </c>
      <c r="W78" s="11">
        <v>87033</v>
      </c>
      <c r="X78" s="11">
        <v>72410</v>
      </c>
      <c r="Y78" s="11">
        <v>64631</v>
      </c>
      <c r="Z78" s="19">
        <v>0</v>
      </c>
      <c r="AA78" s="2">
        <f>IFERROR(INDEX('Holiday Schedule'!$D$3:$D$24,MATCH(A78,'Holiday Schedule'!$C$3:$C$24,0)),0)</f>
        <v>0</v>
      </c>
      <c r="AB78" s="2">
        <f t="shared" si="8"/>
        <v>3</v>
      </c>
      <c r="AC78" s="2">
        <f t="shared" si="9"/>
        <v>1120111</v>
      </c>
      <c r="AD78" s="5">
        <f t="shared" si="10"/>
        <v>572611</v>
      </c>
      <c r="AE78" s="5">
        <f t="shared" si="11"/>
        <v>1692722</v>
      </c>
      <c r="AG78" s="2">
        <f t="shared" si="12"/>
        <v>3</v>
      </c>
      <c r="AH78" s="2">
        <f t="shared" si="13"/>
        <v>2025</v>
      </c>
      <c r="AJ78" s="5">
        <f t="shared" si="14"/>
        <v>103000</v>
      </c>
      <c r="AK78" s="2">
        <f t="shared" si="15"/>
        <v>20</v>
      </c>
    </row>
    <row r="79" spans="1:37">
      <c r="A79" s="17">
        <v>45728</v>
      </c>
      <c r="B79" s="11">
        <v>60681</v>
      </c>
      <c r="C79" s="11">
        <v>58238</v>
      </c>
      <c r="D79" s="11">
        <v>56844</v>
      </c>
      <c r="E79" s="11">
        <v>58771</v>
      </c>
      <c r="F79" s="11">
        <v>62484</v>
      </c>
      <c r="G79" s="11">
        <v>71440</v>
      </c>
      <c r="H79" s="11">
        <v>89590</v>
      </c>
      <c r="I79" s="11">
        <v>91158</v>
      </c>
      <c r="J79" s="11">
        <v>73418</v>
      </c>
      <c r="K79" s="11">
        <v>55565</v>
      </c>
      <c r="L79" s="11">
        <v>46006</v>
      </c>
      <c r="M79" s="11">
        <v>41516</v>
      </c>
      <c r="N79" s="11">
        <v>38319</v>
      </c>
      <c r="O79" s="11">
        <v>34540</v>
      </c>
      <c r="P79" s="11">
        <v>33168</v>
      </c>
      <c r="Q79" s="11">
        <v>40166</v>
      </c>
      <c r="R79" s="11">
        <v>65800</v>
      </c>
      <c r="S79" s="11">
        <v>91255</v>
      </c>
      <c r="T79" s="11">
        <v>103155</v>
      </c>
      <c r="U79" s="11">
        <v>109436</v>
      </c>
      <c r="V79" s="11">
        <v>104821</v>
      </c>
      <c r="W79" s="11">
        <v>94047</v>
      </c>
      <c r="X79" s="11">
        <v>80859</v>
      </c>
      <c r="Y79" s="11">
        <v>73568</v>
      </c>
      <c r="Z79" s="19">
        <v>0</v>
      </c>
      <c r="AA79" s="2">
        <f>IFERROR(INDEX('Holiday Schedule'!$D$3:$D$24,MATCH(A79,'Holiday Schedule'!$C$3:$C$24,0)),0)</f>
        <v>0</v>
      </c>
      <c r="AB79" s="2">
        <f t="shared" si="8"/>
        <v>4</v>
      </c>
      <c r="AC79" s="2">
        <f t="shared" si="9"/>
        <v>1103229</v>
      </c>
      <c r="AD79" s="5">
        <f t="shared" si="10"/>
        <v>531616</v>
      </c>
      <c r="AE79" s="5">
        <f t="shared" si="11"/>
        <v>1634845</v>
      </c>
      <c r="AG79" s="2">
        <f t="shared" si="12"/>
        <v>3</v>
      </c>
      <c r="AH79" s="2">
        <f t="shared" si="13"/>
        <v>2025</v>
      </c>
      <c r="AJ79" s="5">
        <f t="shared" si="14"/>
        <v>109436</v>
      </c>
      <c r="AK79" s="2">
        <f t="shared" si="15"/>
        <v>20</v>
      </c>
    </row>
    <row r="80" spans="1:37">
      <c r="A80" s="17">
        <v>45729</v>
      </c>
      <c r="B80" s="11">
        <v>69518</v>
      </c>
      <c r="C80" s="11">
        <v>66855</v>
      </c>
      <c r="D80" s="11">
        <v>66758</v>
      </c>
      <c r="E80" s="11">
        <v>68135</v>
      </c>
      <c r="F80" s="11">
        <v>71315</v>
      </c>
      <c r="G80" s="11">
        <v>80273</v>
      </c>
      <c r="H80" s="11">
        <v>99160</v>
      </c>
      <c r="I80" s="11">
        <v>99933</v>
      </c>
      <c r="J80" s="11">
        <v>83675</v>
      </c>
      <c r="K80" s="11">
        <v>72207</v>
      </c>
      <c r="L80" s="11">
        <v>60662</v>
      </c>
      <c r="M80" s="11">
        <v>45998</v>
      </c>
      <c r="N80" s="11">
        <v>41528</v>
      </c>
      <c r="O80" s="11">
        <v>38477</v>
      </c>
      <c r="P80" s="11">
        <v>39385</v>
      </c>
      <c r="Q80" s="11">
        <v>47092</v>
      </c>
      <c r="R80" s="11">
        <v>65483</v>
      </c>
      <c r="S80" s="11">
        <v>90397</v>
      </c>
      <c r="T80" s="11">
        <v>102545</v>
      </c>
      <c r="U80" s="11">
        <v>109946</v>
      </c>
      <c r="V80" s="11">
        <v>106281</v>
      </c>
      <c r="W80" s="11">
        <v>95739</v>
      </c>
      <c r="X80" s="11">
        <v>81850</v>
      </c>
      <c r="Y80" s="11">
        <v>74646</v>
      </c>
      <c r="Z80" s="19">
        <v>0</v>
      </c>
      <c r="AA80" s="2">
        <f>IFERROR(INDEX('Holiday Schedule'!$D$3:$D$24,MATCH(A80,'Holiday Schedule'!$C$3:$C$24,0)),0)</f>
        <v>0</v>
      </c>
      <c r="AB80" s="2">
        <f t="shared" si="8"/>
        <v>5</v>
      </c>
      <c r="AC80" s="2">
        <f t="shared" si="9"/>
        <v>1181198</v>
      </c>
      <c r="AD80" s="5">
        <f t="shared" si="10"/>
        <v>596660</v>
      </c>
      <c r="AE80" s="5">
        <f t="shared" si="11"/>
        <v>1777858</v>
      </c>
      <c r="AG80" s="2">
        <f t="shared" si="12"/>
        <v>3</v>
      </c>
      <c r="AH80" s="2">
        <f t="shared" si="13"/>
        <v>2025</v>
      </c>
      <c r="AJ80" s="5">
        <f t="shared" si="14"/>
        <v>109946</v>
      </c>
      <c r="AK80" s="2">
        <f t="shared" si="15"/>
        <v>20</v>
      </c>
    </row>
    <row r="81" spans="1:37">
      <c r="A81" s="17">
        <v>45730</v>
      </c>
      <c r="B81" s="11">
        <v>69889</v>
      </c>
      <c r="C81" s="11">
        <v>66828</v>
      </c>
      <c r="D81" s="11">
        <v>66222</v>
      </c>
      <c r="E81" s="11">
        <v>68006</v>
      </c>
      <c r="F81" s="11">
        <v>70419</v>
      </c>
      <c r="G81" s="11">
        <v>78200</v>
      </c>
      <c r="H81" s="11">
        <v>94446</v>
      </c>
      <c r="I81" s="11">
        <v>94169</v>
      </c>
      <c r="J81" s="11">
        <v>73404</v>
      </c>
      <c r="K81" s="11">
        <v>54746</v>
      </c>
      <c r="L81" s="11">
        <v>43367</v>
      </c>
      <c r="M81" s="11">
        <v>37011</v>
      </c>
      <c r="N81" s="11">
        <v>32489</v>
      </c>
      <c r="O81" s="11">
        <v>28827</v>
      </c>
      <c r="P81" s="11">
        <v>27257</v>
      </c>
      <c r="Q81" s="11">
        <v>31964</v>
      </c>
      <c r="R81" s="11">
        <v>48374</v>
      </c>
      <c r="S81" s="11">
        <v>74365</v>
      </c>
      <c r="T81" s="11">
        <v>89614</v>
      </c>
      <c r="U81" s="11">
        <v>98553</v>
      </c>
      <c r="V81" s="11">
        <v>95030</v>
      </c>
      <c r="W81" s="11">
        <v>87110</v>
      </c>
      <c r="X81" s="11">
        <v>76012</v>
      </c>
      <c r="Y81" s="11">
        <v>69151</v>
      </c>
      <c r="Z81" s="19">
        <v>0</v>
      </c>
      <c r="AA81" s="2">
        <f>IFERROR(INDEX('Holiday Schedule'!$D$3:$D$24,MATCH(A81,'Holiday Schedule'!$C$3:$C$24,0)),0)</f>
        <v>0</v>
      </c>
      <c r="AB81" s="2">
        <f t="shared" si="8"/>
        <v>6</v>
      </c>
      <c r="AC81" s="2">
        <f t="shared" si="9"/>
        <v>992292</v>
      </c>
      <c r="AD81" s="5">
        <f t="shared" si="10"/>
        <v>583161</v>
      </c>
      <c r="AE81" s="5">
        <f t="shared" si="11"/>
        <v>1575453</v>
      </c>
      <c r="AG81" s="2">
        <f t="shared" si="12"/>
        <v>3</v>
      </c>
      <c r="AH81" s="2">
        <f t="shared" si="13"/>
        <v>2025</v>
      </c>
      <c r="AJ81" s="5">
        <f t="shared" si="14"/>
        <v>98553</v>
      </c>
      <c r="AK81" s="2">
        <f t="shared" si="15"/>
        <v>20</v>
      </c>
    </row>
    <row r="82" spans="1:37">
      <c r="A82" s="17">
        <v>45731</v>
      </c>
      <c r="B82" s="11">
        <v>65294</v>
      </c>
      <c r="C82" s="11">
        <v>58268</v>
      </c>
      <c r="D82" s="11">
        <v>60868</v>
      </c>
      <c r="E82" s="11">
        <v>61021</v>
      </c>
      <c r="F82" s="11">
        <v>61857</v>
      </c>
      <c r="G82" s="11">
        <v>65722</v>
      </c>
      <c r="H82" s="11">
        <v>76242</v>
      </c>
      <c r="I82" s="11">
        <v>80867</v>
      </c>
      <c r="J82" s="11">
        <v>79608</v>
      </c>
      <c r="K82" s="11">
        <v>74683</v>
      </c>
      <c r="L82" s="11">
        <v>62400</v>
      </c>
      <c r="M82" s="11">
        <v>49845</v>
      </c>
      <c r="N82" s="11">
        <v>37282</v>
      </c>
      <c r="O82" s="11">
        <v>31191</v>
      </c>
      <c r="P82" s="11">
        <v>30509</v>
      </c>
      <c r="Q82" s="11">
        <v>39818</v>
      </c>
      <c r="R82" s="11">
        <v>57018</v>
      </c>
      <c r="S82" s="11">
        <v>81400</v>
      </c>
      <c r="T82" s="11">
        <v>94161</v>
      </c>
      <c r="U82" s="11">
        <v>99135</v>
      </c>
      <c r="V82" s="11">
        <v>95140</v>
      </c>
      <c r="W82" s="11">
        <v>85839</v>
      </c>
      <c r="X82" s="11">
        <v>73719</v>
      </c>
      <c r="Y82" s="11">
        <v>66660</v>
      </c>
      <c r="Z82" s="19">
        <v>0</v>
      </c>
      <c r="AA82" s="2">
        <f>IFERROR(INDEX('Holiday Schedule'!$D$3:$D$24,MATCH(A82,'Holiday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1588547</v>
      </c>
      <c r="AE82" s="5">
        <f t="shared" si="11"/>
        <v>1588547</v>
      </c>
      <c r="AG82" s="2">
        <f t="shared" si="12"/>
        <v>3</v>
      </c>
      <c r="AH82" s="2">
        <f t="shared" si="13"/>
        <v>2025</v>
      </c>
      <c r="AJ82" s="5">
        <f t="shared" si="14"/>
        <v>99135</v>
      </c>
      <c r="AK82" s="2">
        <f t="shared" si="15"/>
        <v>20</v>
      </c>
    </row>
    <row r="83" spans="1:37">
      <c r="A83" s="17">
        <v>45732</v>
      </c>
      <c r="B83" s="11">
        <v>61774</v>
      </c>
      <c r="C83" s="11">
        <v>54676</v>
      </c>
      <c r="D83" s="11">
        <v>56836</v>
      </c>
      <c r="E83" s="11">
        <v>56207</v>
      </c>
      <c r="F83" s="11">
        <v>57051</v>
      </c>
      <c r="G83" s="11">
        <v>59667</v>
      </c>
      <c r="H83" s="11">
        <v>68911</v>
      </c>
      <c r="I83" s="11">
        <v>74777</v>
      </c>
      <c r="J83" s="11">
        <v>76204</v>
      </c>
      <c r="K83" s="11">
        <v>77240</v>
      </c>
      <c r="L83" s="11">
        <v>76434</v>
      </c>
      <c r="M83" s="11">
        <v>72717</v>
      </c>
      <c r="N83" s="11">
        <v>69056</v>
      </c>
      <c r="O83" s="11">
        <v>68833</v>
      </c>
      <c r="P83" s="11">
        <v>70047</v>
      </c>
      <c r="Q83" s="11">
        <v>75398</v>
      </c>
      <c r="R83" s="11">
        <v>82673</v>
      </c>
      <c r="S83" s="11">
        <v>92257</v>
      </c>
      <c r="T83" s="11">
        <v>97492</v>
      </c>
      <c r="U83" s="11">
        <v>100970</v>
      </c>
      <c r="V83" s="11">
        <v>96065</v>
      </c>
      <c r="W83" s="11">
        <v>81973</v>
      </c>
      <c r="X83" s="11">
        <v>69576</v>
      </c>
      <c r="Y83" s="11">
        <v>61167</v>
      </c>
      <c r="Z83" s="19">
        <v>0</v>
      </c>
      <c r="AA83" s="2">
        <f>IFERROR(INDEX('Holiday Schedule'!$D$3:$D$24,MATCH(A83,'Holiday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1758001</v>
      </c>
      <c r="AE83" s="5">
        <f t="shared" si="11"/>
        <v>1758001</v>
      </c>
      <c r="AG83" s="2">
        <f t="shared" si="12"/>
        <v>3</v>
      </c>
      <c r="AH83" s="2">
        <f t="shared" si="13"/>
        <v>2025</v>
      </c>
      <c r="AJ83" s="5">
        <f t="shared" si="14"/>
        <v>100970</v>
      </c>
      <c r="AK83" s="2">
        <f t="shared" si="15"/>
        <v>20</v>
      </c>
    </row>
    <row r="84" spans="1:37">
      <c r="A84" s="17">
        <v>45733</v>
      </c>
      <c r="B84" s="11">
        <v>55640</v>
      </c>
      <c r="C84" s="11">
        <v>52797</v>
      </c>
      <c r="D84" s="11">
        <v>51801</v>
      </c>
      <c r="E84" s="11">
        <v>51944</v>
      </c>
      <c r="F84" s="11">
        <v>54321</v>
      </c>
      <c r="G84" s="11">
        <v>62256</v>
      </c>
      <c r="H84" s="11">
        <v>78239</v>
      </c>
      <c r="I84" s="11">
        <v>84015</v>
      </c>
      <c r="J84" s="11">
        <v>81219</v>
      </c>
      <c r="K84" s="11">
        <v>80571</v>
      </c>
      <c r="L84" s="11">
        <v>76559</v>
      </c>
      <c r="M84" s="11">
        <v>73601</v>
      </c>
      <c r="N84" s="11">
        <v>71726</v>
      </c>
      <c r="O84" s="11">
        <v>69331</v>
      </c>
      <c r="P84" s="11">
        <v>70689</v>
      </c>
      <c r="Q84" s="11">
        <v>75348</v>
      </c>
      <c r="R84" s="11">
        <v>81424</v>
      </c>
      <c r="S84" s="11">
        <v>92602</v>
      </c>
      <c r="T84" s="11">
        <v>95538</v>
      </c>
      <c r="U84" s="11">
        <v>98821</v>
      </c>
      <c r="V84" s="11">
        <v>93653</v>
      </c>
      <c r="W84" s="11">
        <v>83931</v>
      </c>
      <c r="X84" s="11">
        <v>71251</v>
      </c>
      <c r="Y84" s="11">
        <v>64170</v>
      </c>
      <c r="Z84" s="19">
        <v>0</v>
      </c>
      <c r="AA84" s="2">
        <f>IFERROR(INDEX('Holiday Schedule'!$D$3:$D$24,MATCH(A84,'Holiday Schedule'!$C$3:$C$24,0)),0)</f>
        <v>0</v>
      </c>
      <c r="AB84" s="2">
        <f t="shared" si="8"/>
        <v>2</v>
      </c>
      <c r="AC84" s="2">
        <f t="shared" si="9"/>
        <v>1300279</v>
      </c>
      <c r="AD84" s="5">
        <f t="shared" si="10"/>
        <v>471168</v>
      </c>
      <c r="AE84" s="5">
        <f t="shared" si="11"/>
        <v>1771447</v>
      </c>
      <c r="AG84" s="2">
        <f t="shared" si="12"/>
        <v>3</v>
      </c>
      <c r="AH84" s="2">
        <f t="shared" si="13"/>
        <v>2025</v>
      </c>
      <c r="AJ84" s="5">
        <f t="shared" si="14"/>
        <v>98821</v>
      </c>
      <c r="AK84" s="2">
        <f t="shared" si="15"/>
        <v>20</v>
      </c>
    </row>
    <row r="85" spans="1:37">
      <c r="A85" s="17">
        <v>45734</v>
      </c>
      <c r="B85" s="11">
        <v>60089</v>
      </c>
      <c r="C85" s="11">
        <v>57483</v>
      </c>
      <c r="D85" s="11">
        <v>56624</v>
      </c>
      <c r="E85" s="11">
        <v>58259</v>
      </c>
      <c r="F85" s="11">
        <v>61551</v>
      </c>
      <c r="G85" s="11">
        <v>69701</v>
      </c>
      <c r="H85" s="11">
        <v>86790</v>
      </c>
      <c r="I85" s="11">
        <v>88692</v>
      </c>
      <c r="J85" s="11">
        <v>79550</v>
      </c>
      <c r="K85" s="11">
        <v>70677</v>
      </c>
      <c r="L85" s="11">
        <v>61470</v>
      </c>
      <c r="M85" s="11">
        <v>54582</v>
      </c>
      <c r="N85" s="11">
        <v>48352</v>
      </c>
      <c r="O85" s="11">
        <v>44251</v>
      </c>
      <c r="P85" s="11">
        <v>47751</v>
      </c>
      <c r="Q85" s="11">
        <v>56920</v>
      </c>
      <c r="R85" s="11">
        <v>70634</v>
      </c>
      <c r="S85" s="11">
        <v>86275</v>
      </c>
      <c r="T85" s="11">
        <v>95249</v>
      </c>
      <c r="U85" s="11">
        <v>105609</v>
      </c>
      <c r="V85" s="11">
        <v>101848</v>
      </c>
      <c r="W85" s="11">
        <v>90778</v>
      </c>
      <c r="X85" s="11">
        <v>77490</v>
      </c>
      <c r="Y85" s="11">
        <v>69969</v>
      </c>
      <c r="Z85" s="19">
        <v>0</v>
      </c>
      <c r="AA85" s="2">
        <f>IFERROR(INDEX('Holiday Schedule'!$D$3:$D$24,MATCH(A85,'Holiday Schedule'!$C$3:$C$24,0)),0)</f>
        <v>0</v>
      </c>
      <c r="AB85" s="2">
        <f t="shared" si="8"/>
        <v>3</v>
      </c>
      <c r="AC85" s="2">
        <f t="shared" si="9"/>
        <v>1180128</v>
      </c>
      <c r="AD85" s="5">
        <f t="shared" si="10"/>
        <v>520466</v>
      </c>
      <c r="AE85" s="5">
        <f t="shared" si="11"/>
        <v>1700594</v>
      </c>
      <c r="AG85" s="2">
        <f t="shared" si="12"/>
        <v>3</v>
      </c>
      <c r="AH85" s="2">
        <f t="shared" si="13"/>
        <v>2025</v>
      </c>
      <c r="AJ85" s="5">
        <f t="shared" si="14"/>
        <v>105609</v>
      </c>
      <c r="AK85" s="2">
        <f t="shared" si="15"/>
        <v>20</v>
      </c>
    </row>
    <row r="86" spans="1:37">
      <c r="A86" s="17">
        <v>45735</v>
      </c>
      <c r="B86" s="11">
        <v>65121</v>
      </c>
      <c r="C86" s="11">
        <v>62591</v>
      </c>
      <c r="D86" s="11">
        <v>61992</v>
      </c>
      <c r="E86" s="11">
        <v>63246</v>
      </c>
      <c r="F86" s="11">
        <v>65796</v>
      </c>
      <c r="G86" s="11">
        <v>74093</v>
      </c>
      <c r="H86" s="11">
        <v>88295</v>
      </c>
      <c r="I86" s="11">
        <v>94965</v>
      </c>
      <c r="J86" s="11">
        <v>82120</v>
      </c>
      <c r="K86" s="11">
        <v>73073</v>
      </c>
      <c r="L86" s="11">
        <v>61857</v>
      </c>
      <c r="M86" s="11">
        <v>50245</v>
      </c>
      <c r="N86" s="11">
        <v>36890</v>
      </c>
      <c r="O86" s="11">
        <v>29705</v>
      </c>
      <c r="P86" s="11">
        <v>27634</v>
      </c>
      <c r="Q86" s="11">
        <v>31422</v>
      </c>
      <c r="R86" s="11">
        <v>46370</v>
      </c>
      <c r="S86" s="11">
        <v>73224</v>
      </c>
      <c r="T86" s="11">
        <v>89702</v>
      </c>
      <c r="U86" s="11">
        <v>99197</v>
      </c>
      <c r="V86" s="11">
        <v>96297</v>
      </c>
      <c r="W86" s="11">
        <v>85821</v>
      </c>
      <c r="X86" s="11">
        <v>72491</v>
      </c>
      <c r="Y86" s="11">
        <v>65021</v>
      </c>
      <c r="Z86" s="19">
        <v>0</v>
      </c>
      <c r="AA86" s="2">
        <f>IFERROR(INDEX('Holiday Schedule'!$D$3:$D$24,MATCH(A86,'Holiday Schedule'!$C$3:$C$24,0)),0)</f>
        <v>0</v>
      </c>
      <c r="AB86" s="2">
        <f t="shared" si="8"/>
        <v>4</v>
      </c>
      <c r="AC86" s="2">
        <f t="shared" si="9"/>
        <v>1051013</v>
      </c>
      <c r="AD86" s="5">
        <f t="shared" si="10"/>
        <v>546155</v>
      </c>
      <c r="AE86" s="5">
        <f t="shared" si="11"/>
        <v>1597168</v>
      </c>
      <c r="AG86" s="2">
        <f t="shared" si="12"/>
        <v>3</v>
      </c>
      <c r="AH86" s="2">
        <f t="shared" si="13"/>
        <v>2025</v>
      </c>
      <c r="AJ86" s="5">
        <f t="shared" si="14"/>
        <v>99197</v>
      </c>
      <c r="AK86" s="2">
        <f t="shared" si="15"/>
        <v>20</v>
      </c>
    </row>
    <row r="87" spans="1:37">
      <c r="A87" s="17">
        <v>45736</v>
      </c>
      <c r="B87" s="11">
        <v>60222</v>
      </c>
      <c r="C87" s="11">
        <v>57426</v>
      </c>
      <c r="D87" s="11">
        <v>56048</v>
      </c>
      <c r="E87" s="11">
        <v>57603</v>
      </c>
      <c r="F87" s="11">
        <v>60140</v>
      </c>
      <c r="G87" s="11">
        <v>68097</v>
      </c>
      <c r="H87" s="11">
        <v>84058</v>
      </c>
      <c r="I87" s="11">
        <v>88541</v>
      </c>
      <c r="J87" s="11">
        <v>81155</v>
      </c>
      <c r="K87" s="11">
        <v>75459</v>
      </c>
      <c r="L87" s="11">
        <v>71225</v>
      </c>
      <c r="M87" s="11">
        <v>64386</v>
      </c>
      <c r="N87" s="11">
        <v>60948</v>
      </c>
      <c r="O87" s="11">
        <v>58102</v>
      </c>
      <c r="P87" s="11">
        <v>60088</v>
      </c>
      <c r="Q87" s="11">
        <v>65851</v>
      </c>
      <c r="R87" s="11">
        <v>75723</v>
      </c>
      <c r="S87" s="11">
        <v>89644</v>
      </c>
      <c r="T87" s="11">
        <v>97302</v>
      </c>
      <c r="U87" s="11">
        <v>102026</v>
      </c>
      <c r="V87" s="11">
        <v>97233</v>
      </c>
      <c r="W87" s="11">
        <v>85800</v>
      </c>
      <c r="X87" s="11">
        <v>72589</v>
      </c>
      <c r="Y87" s="11">
        <v>64468</v>
      </c>
      <c r="Z87" s="19">
        <v>0</v>
      </c>
      <c r="AA87" s="2">
        <f>IFERROR(INDEX('Holiday Schedule'!$D$3:$D$24,MATCH(A87,'Holiday Schedule'!$C$3:$C$24,0)),0)</f>
        <v>0</v>
      </c>
      <c r="AB87" s="2">
        <f t="shared" si="8"/>
        <v>5</v>
      </c>
      <c r="AC87" s="2">
        <f t="shared" si="9"/>
        <v>1246072</v>
      </c>
      <c r="AD87" s="5">
        <f t="shared" si="10"/>
        <v>508062</v>
      </c>
      <c r="AE87" s="5">
        <f t="shared" si="11"/>
        <v>1754134</v>
      </c>
      <c r="AG87" s="2">
        <f t="shared" si="12"/>
        <v>3</v>
      </c>
      <c r="AH87" s="2">
        <f t="shared" si="13"/>
        <v>2025</v>
      </c>
      <c r="AJ87" s="5">
        <f t="shared" si="14"/>
        <v>102026</v>
      </c>
      <c r="AK87" s="2">
        <f t="shared" si="15"/>
        <v>20</v>
      </c>
    </row>
    <row r="88" spans="1:37">
      <c r="A88" s="17">
        <v>45737</v>
      </c>
      <c r="B88" s="11">
        <v>60698</v>
      </c>
      <c r="C88" s="11">
        <v>56780</v>
      </c>
      <c r="D88" s="11">
        <v>56019</v>
      </c>
      <c r="E88" s="11">
        <v>56917</v>
      </c>
      <c r="F88" s="11">
        <v>59156</v>
      </c>
      <c r="G88" s="11">
        <v>67003</v>
      </c>
      <c r="H88" s="11">
        <v>82500</v>
      </c>
      <c r="I88" s="11">
        <v>88114</v>
      </c>
      <c r="J88" s="11">
        <v>84228</v>
      </c>
      <c r="K88" s="11">
        <v>80772</v>
      </c>
      <c r="L88" s="11">
        <v>81675</v>
      </c>
      <c r="M88" s="11">
        <v>77489</v>
      </c>
      <c r="N88" s="11">
        <v>77005</v>
      </c>
      <c r="O88" s="11">
        <v>75355</v>
      </c>
      <c r="P88" s="11">
        <v>74687</v>
      </c>
      <c r="Q88" s="11">
        <v>79198</v>
      </c>
      <c r="R88" s="11">
        <v>87297</v>
      </c>
      <c r="S88" s="11">
        <v>98529</v>
      </c>
      <c r="T88" s="11">
        <v>101886</v>
      </c>
      <c r="U88" s="11">
        <v>106566</v>
      </c>
      <c r="V88" s="11">
        <v>101812</v>
      </c>
      <c r="W88" s="11">
        <v>91857</v>
      </c>
      <c r="X88" s="11">
        <v>79012</v>
      </c>
      <c r="Y88" s="11">
        <v>71809</v>
      </c>
      <c r="Z88" s="19">
        <v>0</v>
      </c>
      <c r="AA88" s="2">
        <f>IFERROR(INDEX('Holiday Schedule'!$D$3:$D$24,MATCH(A88,'Holiday Schedule'!$C$3:$C$24,0)),0)</f>
        <v>0</v>
      </c>
      <c r="AB88" s="2">
        <f t="shared" si="8"/>
        <v>6</v>
      </c>
      <c r="AC88" s="2">
        <f t="shared" si="9"/>
        <v>1385482</v>
      </c>
      <c r="AD88" s="5">
        <f t="shared" si="10"/>
        <v>510882</v>
      </c>
      <c r="AE88" s="5">
        <f t="shared" si="11"/>
        <v>1896364</v>
      </c>
      <c r="AG88" s="2">
        <f t="shared" si="12"/>
        <v>3</v>
      </c>
      <c r="AH88" s="2">
        <f t="shared" si="13"/>
        <v>2025</v>
      </c>
      <c r="AJ88" s="5">
        <f t="shared" si="14"/>
        <v>106566</v>
      </c>
      <c r="AK88" s="2">
        <f t="shared" si="15"/>
        <v>20</v>
      </c>
    </row>
    <row r="89" spans="1:37">
      <c r="A89" s="17">
        <v>45738</v>
      </c>
      <c r="B89" s="11">
        <v>67126</v>
      </c>
      <c r="C89" s="11">
        <v>60020</v>
      </c>
      <c r="D89" s="11">
        <v>62350</v>
      </c>
      <c r="E89" s="11">
        <v>62393</v>
      </c>
      <c r="F89" s="11">
        <v>63964</v>
      </c>
      <c r="G89" s="11">
        <v>67407</v>
      </c>
      <c r="H89" s="11">
        <v>77295</v>
      </c>
      <c r="I89" s="11">
        <v>77073</v>
      </c>
      <c r="J89" s="11">
        <v>61232</v>
      </c>
      <c r="K89" s="11">
        <v>49095</v>
      </c>
      <c r="L89" s="11">
        <v>38720</v>
      </c>
      <c r="M89" s="11">
        <v>33547</v>
      </c>
      <c r="N89" s="11">
        <v>29619</v>
      </c>
      <c r="O89" s="11">
        <v>25573</v>
      </c>
      <c r="P89" s="11">
        <v>23288</v>
      </c>
      <c r="Q89" s="11">
        <v>28864</v>
      </c>
      <c r="R89" s="11">
        <v>47410</v>
      </c>
      <c r="S89" s="11">
        <v>76801</v>
      </c>
      <c r="T89" s="11">
        <v>90350</v>
      </c>
      <c r="U89" s="11">
        <v>96249</v>
      </c>
      <c r="V89" s="11">
        <v>92859</v>
      </c>
      <c r="W89" s="11">
        <v>81539</v>
      </c>
      <c r="X89" s="11">
        <v>71447</v>
      </c>
      <c r="Y89" s="11">
        <v>64383</v>
      </c>
      <c r="Z89" s="19">
        <v>0</v>
      </c>
      <c r="AA89" s="2">
        <f>IFERROR(INDEX('Holiday Schedule'!$D$3:$D$24,MATCH(A89,'Holiday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1448604</v>
      </c>
      <c r="AE89" s="5">
        <f t="shared" si="11"/>
        <v>1448604</v>
      </c>
      <c r="AG89" s="2">
        <f t="shared" si="12"/>
        <v>3</v>
      </c>
      <c r="AH89" s="2">
        <f t="shared" si="13"/>
        <v>2025</v>
      </c>
      <c r="AJ89" s="5">
        <f t="shared" si="14"/>
        <v>96249</v>
      </c>
      <c r="AK89" s="2">
        <f t="shared" si="15"/>
        <v>20</v>
      </c>
    </row>
    <row r="90" spans="1:37">
      <c r="A90" s="17">
        <v>45739</v>
      </c>
      <c r="B90" s="11">
        <v>60089</v>
      </c>
      <c r="C90" s="11">
        <v>53346</v>
      </c>
      <c r="D90" s="11">
        <v>56273</v>
      </c>
      <c r="E90" s="11">
        <v>57170</v>
      </c>
      <c r="F90" s="11">
        <v>59981</v>
      </c>
      <c r="G90" s="11">
        <v>64590</v>
      </c>
      <c r="H90" s="11">
        <v>75708</v>
      </c>
      <c r="I90" s="11">
        <v>77161</v>
      </c>
      <c r="J90" s="11">
        <v>66468</v>
      </c>
      <c r="K90" s="11">
        <v>56810</v>
      </c>
      <c r="L90" s="11">
        <v>46933</v>
      </c>
      <c r="M90" s="11">
        <v>43400</v>
      </c>
      <c r="N90" s="11">
        <v>40567</v>
      </c>
      <c r="O90" s="11">
        <v>36442</v>
      </c>
      <c r="P90" s="11">
        <v>34934</v>
      </c>
      <c r="Q90" s="11">
        <v>38490</v>
      </c>
      <c r="R90" s="11">
        <v>54824</v>
      </c>
      <c r="S90" s="11">
        <v>82653</v>
      </c>
      <c r="T90" s="11">
        <v>103655</v>
      </c>
      <c r="U90" s="11">
        <v>113824</v>
      </c>
      <c r="V90" s="11">
        <v>109573</v>
      </c>
      <c r="W90" s="11">
        <v>97407</v>
      </c>
      <c r="X90" s="11">
        <v>82350</v>
      </c>
      <c r="Y90" s="11">
        <v>74978</v>
      </c>
      <c r="Z90" s="19">
        <v>0</v>
      </c>
      <c r="AA90" s="2">
        <f>IFERROR(INDEX('Holiday Schedule'!$D$3:$D$24,MATCH(A90,'Holiday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1587626</v>
      </c>
      <c r="AE90" s="5">
        <f t="shared" si="11"/>
        <v>1587626</v>
      </c>
      <c r="AG90" s="2">
        <f t="shared" si="12"/>
        <v>3</v>
      </c>
      <c r="AH90" s="2">
        <f t="shared" si="13"/>
        <v>2025</v>
      </c>
      <c r="AJ90" s="5">
        <f t="shared" si="14"/>
        <v>113824</v>
      </c>
      <c r="AK90" s="2">
        <f t="shared" si="15"/>
        <v>20</v>
      </c>
    </row>
    <row r="91" spans="1:37">
      <c r="A91" s="17">
        <v>45740</v>
      </c>
      <c r="B91" s="11">
        <v>69301</v>
      </c>
      <c r="C91" s="11">
        <v>66725</v>
      </c>
      <c r="D91" s="11">
        <v>66509</v>
      </c>
      <c r="E91" s="11">
        <v>67818</v>
      </c>
      <c r="F91" s="11">
        <v>71287</v>
      </c>
      <c r="G91" s="11">
        <v>80341</v>
      </c>
      <c r="H91" s="11">
        <v>97619</v>
      </c>
      <c r="I91" s="11">
        <v>95664</v>
      </c>
      <c r="J91" s="11">
        <v>86066</v>
      </c>
      <c r="K91" s="11">
        <v>84204</v>
      </c>
      <c r="L91" s="11">
        <v>85365</v>
      </c>
      <c r="M91" s="11">
        <v>86577</v>
      </c>
      <c r="N91" s="11">
        <v>89209</v>
      </c>
      <c r="O91" s="11">
        <v>86702</v>
      </c>
      <c r="P91" s="11">
        <v>86140</v>
      </c>
      <c r="Q91" s="11">
        <v>89800</v>
      </c>
      <c r="R91" s="11">
        <v>97107</v>
      </c>
      <c r="S91" s="11">
        <v>108625</v>
      </c>
      <c r="T91" s="11">
        <v>110445</v>
      </c>
      <c r="U91" s="11">
        <v>114081</v>
      </c>
      <c r="V91" s="11">
        <v>107220</v>
      </c>
      <c r="W91" s="11">
        <v>92256</v>
      </c>
      <c r="X91" s="11">
        <v>77687</v>
      </c>
      <c r="Y91" s="11">
        <v>71301</v>
      </c>
      <c r="Z91" s="19">
        <v>0</v>
      </c>
      <c r="AA91" s="2">
        <f>IFERROR(INDEX('Holiday Schedule'!$D$3:$D$24,MATCH(A91,'Holiday Schedule'!$C$3:$C$24,0)),0)</f>
        <v>0</v>
      </c>
      <c r="AB91" s="2">
        <f t="shared" si="8"/>
        <v>2</v>
      </c>
      <c r="AC91" s="2">
        <f t="shared" si="9"/>
        <v>1497148</v>
      </c>
      <c r="AD91" s="5">
        <f t="shared" si="10"/>
        <v>590901</v>
      </c>
      <c r="AE91" s="5">
        <f t="shared" si="11"/>
        <v>2088049</v>
      </c>
      <c r="AG91" s="2">
        <f t="shared" si="12"/>
        <v>3</v>
      </c>
      <c r="AH91" s="2">
        <f t="shared" si="13"/>
        <v>2025</v>
      </c>
      <c r="AJ91" s="5">
        <f t="shared" si="14"/>
        <v>114081</v>
      </c>
      <c r="AK91" s="2">
        <f t="shared" si="15"/>
        <v>20</v>
      </c>
    </row>
    <row r="92" spans="1:37">
      <c r="A92" s="17">
        <v>45741</v>
      </c>
      <c r="B92" s="11">
        <v>66784</v>
      </c>
      <c r="C92" s="11">
        <v>62953</v>
      </c>
      <c r="D92" s="11">
        <v>62582</v>
      </c>
      <c r="E92" s="11">
        <v>63232</v>
      </c>
      <c r="F92" s="11">
        <v>66137</v>
      </c>
      <c r="G92" s="11">
        <v>74585</v>
      </c>
      <c r="H92" s="11">
        <v>88862</v>
      </c>
      <c r="I92" s="11">
        <v>95551</v>
      </c>
      <c r="J92" s="11">
        <v>91146</v>
      </c>
      <c r="K92" s="11">
        <v>84083</v>
      </c>
      <c r="L92" s="11">
        <v>77630</v>
      </c>
      <c r="M92" s="11">
        <v>71639</v>
      </c>
      <c r="N92" s="11">
        <v>71200</v>
      </c>
      <c r="O92" s="11">
        <v>65415</v>
      </c>
      <c r="P92" s="11">
        <v>63460</v>
      </c>
      <c r="Q92" s="11">
        <v>66093</v>
      </c>
      <c r="R92" s="11">
        <v>75726</v>
      </c>
      <c r="S92" s="11">
        <v>90516</v>
      </c>
      <c r="T92" s="11">
        <v>98056</v>
      </c>
      <c r="U92" s="11">
        <v>105857</v>
      </c>
      <c r="V92" s="11">
        <v>101525</v>
      </c>
      <c r="W92" s="11">
        <v>89630</v>
      </c>
      <c r="X92" s="11">
        <v>76283</v>
      </c>
      <c r="Y92" s="11">
        <v>68609</v>
      </c>
      <c r="Z92" s="19">
        <v>0</v>
      </c>
      <c r="AA92" s="2">
        <f>IFERROR(INDEX('Holiday Schedule'!$D$3:$D$24,MATCH(A92,'Holiday Schedule'!$C$3:$C$24,0)),0)</f>
        <v>0</v>
      </c>
      <c r="AB92" s="2">
        <f t="shared" si="8"/>
        <v>3</v>
      </c>
      <c r="AC92" s="2">
        <f t="shared" si="9"/>
        <v>1323810</v>
      </c>
      <c r="AD92" s="5">
        <f t="shared" si="10"/>
        <v>553744</v>
      </c>
      <c r="AE92" s="5">
        <f t="shared" si="11"/>
        <v>1877554</v>
      </c>
      <c r="AG92" s="2">
        <f t="shared" si="12"/>
        <v>3</v>
      </c>
      <c r="AH92" s="2">
        <f t="shared" si="13"/>
        <v>2025</v>
      </c>
      <c r="AJ92" s="5">
        <f t="shared" si="14"/>
        <v>105857</v>
      </c>
      <c r="AK92" s="2">
        <f t="shared" si="15"/>
        <v>20</v>
      </c>
    </row>
    <row r="93" spans="1:37">
      <c r="A93" s="17">
        <v>45742</v>
      </c>
      <c r="B93" s="11">
        <v>63882</v>
      </c>
      <c r="C93" s="11">
        <v>61795</v>
      </c>
      <c r="D93" s="11">
        <v>60773</v>
      </c>
      <c r="E93" s="11">
        <v>62689</v>
      </c>
      <c r="F93" s="11">
        <v>65805</v>
      </c>
      <c r="G93" s="11">
        <v>74220</v>
      </c>
      <c r="H93" s="11">
        <v>91391</v>
      </c>
      <c r="I93" s="11">
        <v>86715</v>
      </c>
      <c r="J93" s="11">
        <v>63571</v>
      </c>
      <c r="K93" s="11">
        <v>48726</v>
      </c>
      <c r="L93" s="11">
        <v>44486</v>
      </c>
      <c r="M93" s="11">
        <v>39186</v>
      </c>
      <c r="N93" s="11">
        <v>38187</v>
      </c>
      <c r="O93" s="11">
        <v>37042</v>
      </c>
      <c r="P93" s="11">
        <v>39765</v>
      </c>
      <c r="Q93" s="11">
        <v>51409</v>
      </c>
      <c r="R93" s="11">
        <v>65095</v>
      </c>
      <c r="S93" s="11">
        <v>83456</v>
      </c>
      <c r="T93" s="11">
        <v>93960</v>
      </c>
      <c r="U93" s="11">
        <v>101537</v>
      </c>
      <c r="V93" s="11">
        <v>96729</v>
      </c>
      <c r="W93" s="11">
        <v>85976</v>
      </c>
      <c r="X93" s="11">
        <v>73127</v>
      </c>
      <c r="Y93" s="11">
        <v>65618</v>
      </c>
      <c r="Z93" s="19">
        <v>0</v>
      </c>
      <c r="AA93" s="2">
        <f>IFERROR(INDEX('Holiday Schedule'!$D$3:$D$24,MATCH(A93,'Holiday Schedule'!$C$3:$C$24,0)),0)</f>
        <v>0</v>
      </c>
      <c r="AB93" s="2">
        <f t="shared" si="8"/>
        <v>4</v>
      </c>
      <c r="AC93" s="2">
        <f t="shared" si="9"/>
        <v>1048967</v>
      </c>
      <c r="AD93" s="5">
        <f t="shared" si="10"/>
        <v>546173</v>
      </c>
      <c r="AE93" s="5">
        <f t="shared" si="11"/>
        <v>1595140</v>
      </c>
      <c r="AG93" s="2">
        <f t="shared" si="12"/>
        <v>3</v>
      </c>
      <c r="AH93" s="2">
        <f t="shared" si="13"/>
        <v>2025</v>
      </c>
      <c r="AJ93" s="5">
        <f t="shared" si="14"/>
        <v>101537</v>
      </c>
      <c r="AK93" s="2">
        <f t="shared" si="15"/>
        <v>20</v>
      </c>
    </row>
    <row r="94" spans="1:37">
      <c r="A94" s="17">
        <v>45743</v>
      </c>
      <c r="B94" s="11">
        <v>61556</v>
      </c>
      <c r="C94" s="11">
        <v>59211</v>
      </c>
      <c r="D94" s="11">
        <v>57849</v>
      </c>
      <c r="E94" s="11">
        <v>59500</v>
      </c>
      <c r="F94" s="11">
        <v>62460</v>
      </c>
      <c r="G94" s="11">
        <v>70975</v>
      </c>
      <c r="H94" s="11">
        <v>87408</v>
      </c>
      <c r="I94" s="11">
        <v>84585</v>
      </c>
      <c r="J94" s="11">
        <v>64056</v>
      </c>
      <c r="K94" s="11">
        <v>50547</v>
      </c>
      <c r="L94" s="11">
        <v>38888</v>
      </c>
      <c r="M94" s="11">
        <v>35404</v>
      </c>
      <c r="N94" s="11">
        <v>41178</v>
      </c>
      <c r="O94" s="11">
        <v>45140</v>
      </c>
      <c r="P94" s="11">
        <v>50400</v>
      </c>
      <c r="Q94" s="11">
        <v>55494</v>
      </c>
      <c r="R94" s="11">
        <v>60399</v>
      </c>
      <c r="S94" s="11">
        <v>77016</v>
      </c>
      <c r="T94" s="11">
        <v>90138</v>
      </c>
      <c r="U94" s="11">
        <v>100376</v>
      </c>
      <c r="V94" s="11">
        <v>98167</v>
      </c>
      <c r="W94" s="11">
        <v>88230</v>
      </c>
      <c r="X94" s="11">
        <v>75502</v>
      </c>
      <c r="Y94" s="11">
        <v>68630</v>
      </c>
      <c r="Z94" s="19">
        <v>0</v>
      </c>
      <c r="AA94" s="2">
        <f>IFERROR(INDEX('Holiday Schedule'!$D$3:$D$24,MATCH(A94,'Holiday Schedule'!$C$3:$C$24,0)),0)</f>
        <v>0</v>
      </c>
      <c r="AB94" s="2">
        <f t="shared" si="8"/>
        <v>5</v>
      </c>
      <c r="AC94" s="2">
        <f t="shared" si="9"/>
        <v>1055520</v>
      </c>
      <c r="AD94" s="5">
        <f t="shared" si="10"/>
        <v>527589</v>
      </c>
      <c r="AE94" s="5">
        <f t="shared" si="11"/>
        <v>1583109</v>
      </c>
      <c r="AG94" s="2">
        <f t="shared" si="12"/>
        <v>3</v>
      </c>
      <c r="AH94" s="2">
        <f t="shared" si="13"/>
        <v>2025</v>
      </c>
      <c r="AJ94" s="5">
        <f t="shared" si="14"/>
        <v>100376</v>
      </c>
      <c r="AK94" s="2">
        <f t="shared" si="15"/>
        <v>20</v>
      </c>
    </row>
    <row r="95" spans="1:37">
      <c r="A95" s="17">
        <v>45744</v>
      </c>
      <c r="B95" s="11">
        <v>64435</v>
      </c>
      <c r="C95" s="11">
        <v>61619</v>
      </c>
      <c r="D95" s="11">
        <v>61299</v>
      </c>
      <c r="E95" s="11">
        <v>62731</v>
      </c>
      <c r="F95" s="11">
        <v>65464</v>
      </c>
      <c r="G95" s="11">
        <v>72717</v>
      </c>
      <c r="H95" s="11">
        <v>88101</v>
      </c>
      <c r="I95" s="11">
        <v>88471</v>
      </c>
      <c r="J95" s="11">
        <v>75273</v>
      </c>
      <c r="K95" s="11">
        <v>54078</v>
      </c>
      <c r="L95" s="11">
        <v>46623</v>
      </c>
      <c r="M95" s="11">
        <v>36893</v>
      </c>
      <c r="N95" s="11">
        <v>30249</v>
      </c>
      <c r="O95" s="11">
        <v>26683</v>
      </c>
      <c r="P95" s="11">
        <v>26556</v>
      </c>
      <c r="Q95" s="11">
        <v>30265</v>
      </c>
      <c r="R95" s="11">
        <v>44820</v>
      </c>
      <c r="S95" s="11">
        <v>67922</v>
      </c>
      <c r="T95" s="11">
        <v>86532</v>
      </c>
      <c r="U95" s="11">
        <v>97187</v>
      </c>
      <c r="V95" s="11">
        <v>93870</v>
      </c>
      <c r="W95" s="11">
        <v>86347</v>
      </c>
      <c r="X95" s="11">
        <v>75147</v>
      </c>
      <c r="Y95" s="11">
        <v>68310</v>
      </c>
      <c r="Z95" s="19">
        <v>0</v>
      </c>
      <c r="AA95" s="2">
        <f>IFERROR(INDEX('Holiday Schedule'!$D$3:$D$24,MATCH(A95,'Holiday Schedule'!$C$3:$C$24,0)),0)</f>
        <v>0</v>
      </c>
      <c r="AB95" s="2">
        <f t="shared" si="8"/>
        <v>6</v>
      </c>
      <c r="AC95" s="2">
        <f t="shared" si="9"/>
        <v>966916</v>
      </c>
      <c r="AD95" s="5">
        <f t="shared" si="10"/>
        <v>544676</v>
      </c>
      <c r="AE95" s="5">
        <f t="shared" si="11"/>
        <v>1511592</v>
      </c>
      <c r="AG95" s="2">
        <f t="shared" si="12"/>
        <v>3</v>
      </c>
      <c r="AH95" s="2">
        <f t="shared" si="13"/>
        <v>2025</v>
      </c>
      <c r="AJ95" s="5">
        <f t="shared" si="14"/>
        <v>97187</v>
      </c>
      <c r="AK95" s="2">
        <f t="shared" si="15"/>
        <v>20</v>
      </c>
    </row>
    <row r="96" spans="1:37">
      <c r="A96" s="17">
        <v>45745</v>
      </c>
      <c r="B96" s="11">
        <v>64270</v>
      </c>
      <c r="C96" s="11">
        <v>57224</v>
      </c>
      <c r="D96" s="11">
        <v>59818</v>
      </c>
      <c r="E96" s="11">
        <v>59879</v>
      </c>
      <c r="F96" s="11">
        <v>62144</v>
      </c>
      <c r="G96" s="11">
        <v>66584</v>
      </c>
      <c r="H96" s="11">
        <v>76954</v>
      </c>
      <c r="I96" s="11">
        <v>83777</v>
      </c>
      <c r="J96" s="11">
        <v>83761</v>
      </c>
      <c r="K96" s="11">
        <v>78250</v>
      </c>
      <c r="L96" s="11">
        <v>68507</v>
      </c>
      <c r="M96" s="11">
        <v>64208</v>
      </c>
      <c r="N96" s="11">
        <v>60686</v>
      </c>
      <c r="O96" s="11">
        <v>51865</v>
      </c>
      <c r="P96" s="11">
        <v>47573</v>
      </c>
      <c r="Q96" s="11">
        <v>45992</v>
      </c>
      <c r="R96" s="11">
        <v>55747</v>
      </c>
      <c r="S96" s="11">
        <v>76398</v>
      </c>
      <c r="T96" s="11">
        <v>94231</v>
      </c>
      <c r="U96" s="11">
        <v>104571</v>
      </c>
      <c r="V96" s="11">
        <v>102470</v>
      </c>
      <c r="W96" s="11">
        <v>91693</v>
      </c>
      <c r="X96" s="11">
        <v>80368</v>
      </c>
      <c r="Y96" s="11">
        <v>72947</v>
      </c>
      <c r="Z96" s="19">
        <v>0</v>
      </c>
      <c r="AA96" s="2">
        <f>IFERROR(INDEX('Holiday Schedule'!$D$3:$D$24,MATCH(A96,'Holiday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1709917</v>
      </c>
      <c r="AE96" s="5">
        <f t="shared" si="11"/>
        <v>1709917</v>
      </c>
      <c r="AG96" s="2">
        <f t="shared" si="12"/>
        <v>3</v>
      </c>
      <c r="AH96" s="2">
        <f t="shared" si="13"/>
        <v>2025</v>
      </c>
      <c r="AJ96" s="5">
        <f t="shared" si="14"/>
        <v>104571</v>
      </c>
      <c r="AK96" s="2">
        <f t="shared" si="15"/>
        <v>20</v>
      </c>
    </row>
    <row r="97" spans="1:37">
      <c r="A97" s="17">
        <v>45746</v>
      </c>
      <c r="B97" s="11">
        <v>68141</v>
      </c>
      <c r="C97" s="11">
        <v>61814</v>
      </c>
      <c r="D97" s="11">
        <v>64251</v>
      </c>
      <c r="E97" s="11">
        <v>64755</v>
      </c>
      <c r="F97" s="11">
        <v>66150</v>
      </c>
      <c r="G97" s="11">
        <v>68852</v>
      </c>
      <c r="H97" s="11">
        <v>77814</v>
      </c>
      <c r="I97" s="11">
        <v>78709</v>
      </c>
      <c r="J97" s="11">
        <v>77716</v>
      </c>
      <c r="K97" s="11">
        <v>79358</v>
      </c>
      <c r="L97" s="11">
        <v>78347</v>
      </c>
      <c r="M97" s="11">
        <v>79495</v>
      </c>
      <c r="N97" s="11">
        <v>81087</v>
      </c>
      <c r="O97" s="11">
        <v>83668</v>
      </c>
      <c r="P97" s="11">
        <v>85511</v>
      </c>
      <c r="Q97" s="11">
        <v>90492</v>
      </c>
      <c r="R97" s="11">
        <v>99010</v>
      </c>
      <c r="S97" s="11">
        <v>109829</v>
      </c>
      <c r="T97" s="11">
        <v>111048</v>
      </c>
      <c r="U97" s="11">
        <v>113778</v>
      </c>
      <c r="V97" s="11">
        <v>107846</v>
      </c>
      <c r="W97" s="11">
        <v>93316</v>
      </c>
      <c r="X97" s="11">
        <v>79251</v>
      </c>
      <c r="Y97" s="11">
        <v>71111</v>
      </c>
      <c r="Z97" s="19">
        <v>0</v>
      </c>
      <c r="AA97" s="2">
        <f>IFERROR(INDEX('Holiday Schedule'!$D$3:$D$24,MATCH(A97,'Holiday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1991349</v>
      </c>
      <c r="AE97" s="5">
        <f t="shared" si="11"/>
        <v>1991349</v>
      </c>
      <c r="AG97" s="2">
        <f t="shared" si="12"/>
        <v>3</v>
      </c>
      <c r="AH97" s="2">
        <f t="shared" si="13"/>
        <v>2025</v>
      </c>
      <c r="AJ97" s="5">
        <f t="shared" si="14"/>
        <v>113778</v>
      </c>
      <c r="AK97" s="2">
        <f t="shared" si="15"/>
        <v>20</v>
      </c>
    </row>
    <row r="98" spans="1:37">
      <c r="A98" s="17">
        <v>45747</v>
      </c>
      <c r="B98" s="11">
        <v>65111</v>
      </c>
      <c r="C98" s="11">
        <v>61819</v>
      </c>
      <c r="D98" s="11">
        <v>60117</v>
      </c>
      <c r="E98" s="11">
        <v>61691</v>
      </c>
      <c r="F98" s="11">
        <v>63726</v>
      </c>
      <c r="G98" s="11">
        <v>71370</v>
      </c>
      <c r="H98" s="11">
        <v>87621</v>
      </c>
      <c r="I98" s="11">
        <v>93193</v>
      </c>
      <c r="J98" s="11">
        <v>87570</v>
      </c>
      <c r="K98" s="11">
        <v>84678</v>
      </c>
      <c r="L98" s="11">
        <v>81347</v>
      </c>
      <c r="M98" s="11">
        <v>74778</v>
      </c>
      <c r="N98" s="11">
        <v>72682</v>
      </c>
      <c r="O98" s="11">
        <v>74096</v>
      </c>
      <c r="P98" s="11">
        <v>73479</v>
      </c>
      <c r="Q98" s="11">
        <v>77551</v>
      </c>
      <c r="R98" s="11">
        <v>82163</v>
      </c>
      <c r="S98" s="11">
        <v>92656</v>
      </c>
      <c r="T98" s="11">
        <v>95590</v>
      </c>
      <c r="U98" s="11">
        <v>100801</v>
      </c>
      <c r="V98" s="11">
        <v>94582</v>
      </c>
      <c r="W98" s="11">
        <v>81711</v>
      </c>
      <c r="X98" s="11">
        <v>70151</v>
      </c>
      <c r="Y98" s="11">
        <v>61295</v>
      </c>
      <c r="Z98" s="19">
        <v>0</v>
      </c>
      <c r="AA98" s="2">
        <f>IFERROR(INDEX('Holiday Schedule'!$D$3:$D$24,MATCH(A98,'Holiday Schedule'!$C$3:$C$24,0)),0)</f>
        <v>0</v>
      </c>
      <c r="AB98" s="2">
        <f t="shared" si="8"/>
        <v>2</v>
      </c>
      <c r="AC98" s="2">
        <f t="shared" si="9"/>
        <v>1337028</v>
      </c>
      <c r="AD98" s="5">
        <f t="shared" si="10"/>
        <v>532750</v>
      </c>
      <c r="AE98" s="5">
        <f t="shared" si="11"/>
        <v>1869778</v>
      </c>
      <c r="AG98" s="2">
        <f t="shared" si="12"/>
        <v>3</v>
      </c>
      <c r="AH98" s="2">
        <f t="shared" si="13"/>
        <v>2025</v>
      </c>
      <c r="AJ98" s="5">
        <f t="shared" si="14"/>
        <v>100801</v>
      </c>
      <c r="AK98" s="2">
        <f t="shared" si="15"/>
        <v>20</v>
      </c>
    </row>
    <row r="99" spans="1:37">
      <c r="A99" s="17">
        <v>45748</v>
      </c>
      <c r="B99" s="11">
        <v>55607</v>
      </c>
      <c r="C99" s="11">
        <v>52759</v>
      </c>
      <c r="D99" s="11">
        <v>51623</v>
      </c>
      <c r="E99" s="11">
        <v>53042</v>
      </c>
      <c r="F99" s="11">
        <v>55263</v>
      </c>
      <c r="G99" s="11">
        <v>63587</v>
      </c>
      <c r="H99" s="11">
        <v>79121</v>
      </c>
      <c r="I99" s="11">
        <v>83793</v>
      </c>
      <c r="J99" s="11">
        <v>76916</v>
      </c>
      <c r="K99" s="11">
        <v>65560</v>
      </c>
      <c r="L99" s="11">
        <v>47955</v>
      </c>
      <c r="M99" s="11">
        <v>37779</v>
      </c>
      <c r="N99" s="11">
        <v>33279</v>
      </c>
      <c r="O99" s="11">
        <v>27533</v>
      </c>
      <c r="P99" s="11">
        <v>25754</v>
      </c>
      <c r="Q99" s="11">
        <v>29988</v>
      </c>
      <c r="R99" s="11">
        <v>42927</v>
      </c>
      <c r="S99" s="11">
        <v>69387</v>
      </c>
      <c r="T99" s="11">
        <v>88483</v>
      </c>
      <c r="U99" s="11">
        <v>100823</v>
      </c>
      <c r="V99" s="11">
        <v>97116</v>
      </c>
      <c r="W99" s="11">
        <v>87206</v>
      </c>
      <c r="X99" s="11">
        <v>77252</v>
      </c>
      <c r="Y99" s="11">
        <v>67337</v>
      </c>
      <c r="Z99" s="19">
        <v>0</v>
      </c>
      <c r="AA99" s="2">
        <f>IFERROR(INDEX('Holiday Schedule'!$D$3:$D$24,MATCH(A99,'Holiday Schedule'!$C$3:$C$24,0)),0)</f>
        <v>0</v>
      </c>
      <c r="AB99" s="2">
        <f t="shared" si="8"/>
        <v>3</v>
      </c>
      <c r="AC99" s="2">
        <f t="shared" si="9"/>
        <v>991751</v>
      </c>
      <c r="AD99" s="5">
        <f t="shared" si="10"/>
        <v>478339</v>
      </c>
      <c r="AE99" s="5">
        <f t="shared" si="11"/>
        <v>1470090</v>
      </c>
      <c r="AG99" s="2">
        <f t="shared" si="12"/>
        <v>4</v>
      </c>
      <c r="AH99" s="2">
        <f t="shared" si="13"/>
        <v>2025</v>
      </c>
      <c r="AJ99" s="5">
        <f t="shared" si="14"/>
        <v>100823</v>
      </c>
      <c r="AK99" s="2">
        <f t="shared" si="15"/>
        <v>20</v>
      </c>
    </row>
    <row r="100" spans="1:37">
      <c r="A100" s="17">
        <v>45749</v>
      </c>
      <c r="B100" s="11">
        <v>63504</v>
      </c>
      <c r="C100" s="11">
        <v>61305</v>
      </c>
      <c r="D100" s="11">
        <v>59589</v>
      </c>
      <c r="E100" s="11">
        <v>62144</v>
      </c>
      <c r="F100" s="11">
        <v>65522</v>
      </c>
      <c r="G100" s="11">
        <v>75113</v>
      </c>
      <c r="H100" s="11">
        <v>90120</v>
      </c>
      <c r="I100" s="11">
        <v>83257</v>
      </c>
      <c r="J100" s="11">
        <v>59251</v>
      </c>
      <c r="K100" s="11">
        <v>46120</v>
      </c>
      <c r="L100" s="11">
        <v>38091</v>
      </c>
      <c r="M100" s="11">
        <v>33078</v>
      </c>
      <c r="N100" s="11">
        <v>30569</v>
      </c>
      <c r="O100" s="11">
        <v>27582</v>
      </c>
      <c r="P100" s="11">
        <v>25040</v>
      </c>
      <c r="Q100" s="11">
        <v>29187</v>
      </c>
      <c r="R100" s="11">
        <v>43961</v>
      </c>
      <c r="S100" s="11">
        <v>76141</v>
      </c>
      <c r="T100" s="11">
        <v>91538</v>
      </c>
      <c r="U100" s="11">
        <v>101750</v>
      </c>
      <c r="V100" s="11">
        <v>97926</v>
      </c>
      <c r="W100" s="11">
        <v>86369</v>
      </c>
      <c r="X100" s="11">
        <v>76096</v>
      </c>
      <c r="Y100" s="11">
        <v>65919</v>
      </c>
      <c r="Z100" s="19">
        <v>0</v>
      </c>
      <c r="AA100" s="2">
        <f>IFERROR(INDEX('Holiday Schedule'!$D$3:$D$24,MATCH(A100,'Holiday Schedule'!$C$3:$C$24,0)),0)</f>
        <v>0</v>
      </c>
      <c r="AB100" s="2">
        <f t="shared" si="8"/>
        <v>4</v>
      </c>
      <c r="AC100" s="2">
        <f t="shared" si="9"/>
        <v>945956</v>
      </c>
      <c r="AD100" s="5">
        <f t="shared" si="10"/>
        <v>543216</v>
      </c>
      <c r="AE100" s="5">
        <f t="shared" si="11"/>
        <v>1489172</v>
      </c>
      <c r="AG100" s="2">
        <f t="shared" si="12"/>
        <v>4</v>
      </c>
      <c r="AH100" s="2">
        <f t="shared" si="13"/>
        <v>2025</v>
      </c>
      <c r="AJ100" s="5">
        <f t="shared" si="14"/>
        <v>101750</v>
      </c>
      <c r="AK100" s="2">
        <f t="shared" si="15"/>
        <v>20</v>
      </c>
    </row>
    <row r="101" spans="1:37">
      <c r="A101" s="17">
        <v>45750</v>
      </c>
      <c r="B101" s="11">
        <v>61296</v>
      </c>
      <c r="C101" s="11">
        <v>57920</v>
      </c>
      <c r="D101" s="11">
        <v>57139</v>
      </c>
      <c r="E101" s="11">
        <v>57277</v>
      </c>
      <c r="F101" s="11">
        <v>60284</v>
      </c>
      <c r="G101" s="11">
        <v>68930</v>
      </c>
      <c r="H101" s="11">
        <v>83015</v>
      </c>
      <c r="I101" s="11">
        <v>89284</v>
      </c>
      <c r="J101" s="11">
        <v>88233</v>
      </c>
      <c r="K101" s="11">
        <v>87986</v>
      </c>
      <c r="L101" s="11">
        <v>84953</v>
      </c>
      <c r="M101" s="11">
        <v>79787</v>
      </c>
      <c r="N101" s="11">
        <v>79369</v>
      </c>
      <c r="O101" s="11">
        <v>72030</v>
      </c>
      <c r="P101" s="11">
        <v>66211</v>
      </c>
      <c r="Q101" s="11">
        <v>69580</v>
      </c>
      <c r="R101" s="11">
        <v>78117</v>
      </c>
      <c r="S101" s="11">
        <v>90916</v>
      </c>
      <c r="T101" s="11">
        <v>95479</v>
      </c>
      <c r="U101" s="11">
        <v>99552</v>
      </c>
      <c r="V101" s="11">
        <v>94259</v>
      </c>
      <c r="W101" s="11">
        <v>81752</v>
      </c>
      <c r="X101" s="11">
        <v>71046</v>
      </c>
      <c r="Y101" s="11">
        <v>61605</v>
      </c>
      <c r="Z101" s="19">
        <v>0</v>
      </c>
      <c r="AA101" s="2">
        <f>IFERROR(INDEX('Holiday Schedule'!$D$3:$D$24,MATCH(A101,'Holiday Schedule'!$C$3:$C$24,0)),0)</f>
        <v>0</v>
      </c>
      <c r="AB101" s="2">
        <f t="shared" si="8"/>
        <v>5</v>
      </c>
      <c r="AC101" s="2">
        <f t="shared" si="9"/>
        <v>1328554</v>
      </c>
      <c r="AD101" s="5">
        <f t="shared" si="10"/>
        <v>507466</v>
      </c>
      <c r="AE101" s="5">
        <f t="shared" si="11"/>
        <v>1836020</v>
      </c>
      <c r="AG101" s="2">
        <f t="shared" si="12"/>
        <v>4</v>
      </c>
      <c r="AH101" s="2">
        <f t="shared" si="13"/>
        <v>2025</v>
      </c>
      <c r="AJ101" s="5">
        <f t="shared" si="14"/>
        <v>99552</v>
      </c>
      <c r="AK101" s="2">
        <f t="shared" si="15"/>
        <v>20</v>
      </c>
    </row>
    <row r="102" spans="1:37">
      <c r="A102" s="17">
        <v>45751</v>
      </c>
      <c r="B102" s="11">
        <v>55470</v>
      </c>
      <c r="C102" s="11">
        <v>53134</v>
      </c>
      <c r="D102" s="11">
        <v>51397</v>
      </c>
      <c r="E102" s="11">
        <v>52383</v>
      </c>
      <c r="F102" s="11">
        <v>54669</v>
      </c>
      <c r="G102" s="11">
        <v>63289</v>
      </c>
      <c r="H102" s="11">
        <v>76961</v>
      </c>
      <c r="I102" s="11">
        <v>74197</v>
      </c>
      <c r="J102" s="11">
        <v>63036</v>
      </c>
      <c r="K102" s="11">
        <v>51439</v>
      </c>
      <c r="L102" s="11">
        <v>37942</v>
      </c>
      <c r="M102" s="11">
        <v>41983</v>
      </c>
      <c r="N102" s="11">
        <v>42086</v>
      </c>
      <c r="O102" s="11">
        <v>41902</v>
      </c>
      <c r="P102" s="11">
        <v>41055</v>
      </c>
      <c r="Q102" s="11">
        <v>45710</v>
      </c>
      <c r="R102" s="11">
        <v>55364</v>
      </c>
      <c r="S102" s="11">
        <v>67861</v>
      </c>
      <c r="T102" s="11">
        <v>80771</v>
      </c>
      <c r="U102" s="11">
        <v>90706</v>
      </c>
      <c r="V102" s="11">
        <v>87718</v>
      </c>
      <c r="W102" s="11">
        <v>79512</v>
      </c>
      <c r="X102" s="11">
        <v>70235</v>
      </c>
      <c r="Y102" s="11">
        <v>62074</v>
      </c>
      <c r="Z102" s="19">
        <v>0</v>
      </c>
      <c r="AA102" s="2">
        <f>IFERROR(INDEX('Holiday Schedule'!$D$3:$D$24,MATCH(A102,'Holiday Schedule'!$C$3:$C$24,0)),0)</f>
        <v>0</v>
      </c>
      <c r="AB102" s="2">
        <f t="shared" si="8"/>
        <v>6</v>
      </c>
      <c r="AC102" s="2">
        <f t="shared" si="9"/>
        <v>971517</v>
      </c>
      <c r="AD102" s="5">
        <f t="shared" si="10"/>
        <v>469377</v>
      </c>
      <c r="AE102" s="5">
        <f t="shared" si="11"/>
        <v>1440894</v>
      </c>
      <c r="AG102" s="2">
        <f t="shared" si="12"/>
        <v>4</v>
      </c>
      <c r="AH102" s="2">
        <f t="shared" si="13"/>
        <v>2025</v>
      </c>
      <c r="AJ102" s="5">
        <f t="shared" si="14"/>
        <v>90706</v>
      </c>
      <c r="AK102" s="2">
        <f t="shared" si="15"/>
        <v>20</v>
      </c>
    </row>
    <row r="103" spans="1:37">
      <c r="A103" s="17">
        <v>45752</v>
      </c>
      <c r="B103" s="11">
        <v>58029</v>
      </c>
      <c r="C103" s="11">
        <v>56272</v>
      </c>
      <c r="D103" s="11">
        <v>56993</v>
      </c>
      <c r="E103" s="11">
        <v>56236</v>
      </c>
      <c r="F103" s="11">
        <v>57906</v>
      </c>
      <c r="G103" s="11">
        <v>64069</v>
      </c>
      <c r="H103" s="11">
        <v>72183</v>
      </c>
      <c r="I103" s="11">
        <v>71426</v>
      </c>
      <c r="J103" s="11">
        <v>68216</v>
      </c>
      <c r="K103" s="11">
        <v>66201</v>
      </c>
      <c r="L103" s="11">
        <v>53268</v>
      </c>
      <c r="M103" s="11">
        <v>49055</v>
      </c>
      <c r="N103" s="11">
        <v>50632</v>
      </c>
      <c r="O103" s="11">
        <v>53567</v>
      </c>
      <c r="P103" s="11">
        <v>54648</v>
      </c>
      <c r="Q103" s="11">
        <v>62983</v>
      </c>
      <c r="R103" s="11">
        <v>75888</v>
      </c>
      <c r="S103" s="11">
        <v>89186</v>
      </c>
      <c r="T103" s="11">
        <v>94733</v>
      </c>
      <c r="U103" s="11">
        <v>100088</v>
      </c>
      <c r="V103" s="11">
        <v>95622</v>
      </c>
      <c r="W103" s="11">
        <v>85183</v>
      </c>
      <c r="X103" s="11">
        <v>75210</v>
      </c>
      <c r="Y103" s="11">
        <v>66851</v>
      </c>
      <c r="Z103" s="19">
        <v>0</v>
      </c>
      <c r="AA103" s="2">
        <f>IFERROR(INDEX('Holiday Schedule'!$D$3:$D$24,MATCH(A103,'Holiday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1634445</v>
      </c>
      <c r="AE103" s="5">
        <f t="shared" si="11"/>
        <v>1634445</v>
      </c>
      <c r="AG103" s="2">
        <f t="shared" si="12"/>
        <v>4</v>
      </c>
      <c r="AH103" s="2">
        <f t="shared" si="13"/>
        <v>2025</v>
      </c>
      <c r="AJ103" s="5">
        <f t="shared" si="14"/>
        <v>100088</v>
      </c>
      <c r="AK103" s="2">
        <f t="shared" si="15"/>
        <v>20</v>
      </c>
    </row>
    <row r="104" spans="1:37">
      <c r="A104" s="17">
        <v>45753</v>
      </c>
      <c r="B104" s="11">
        <v>60720</v>
      </c>
      <c r="C104" s="11">
        <v>57292</v>
      </c>
      <c r="D104" s="11">
        <v>57518</v>
      </c>
      <c r="E104" s="11">
        <v>55070</v>
      </c>
      <c r="F104" s="11">
        <v>55027</v>
      </c>
      <c r="G104" s="11">
        <v>59829</v>
      </c>
      <c r="H104" s="11">
        <v>68148</v>
      </c>
      <c r="I104" s="11">
        <v>74043</v>
      </c>
      <c r="J104" s="11">
        <v>75982</v>
      </c>
      <c r="K104" s="11">
        <v>75701</v>
      </c>
      <c r="L104" s="11">
        <v>70589</v>
      </c>
      <c r="M104" s="11">
        <v>66501</v>
      </c>
      <c r="N104" s="11">
        <v>57456</v>
      </c>
      <c r="O104" s="11">
        <v>52591</v>
      </c>
      <c r="P104" s="11">
        <v>49912</v>
      </c>
      <c r="Q104" s="11">
        <v>47290</v>
      </c>
      <c r="R104" s="11">
        <v>57816</v>
      </c>
      <c r="S104" s="11">
        <v>74374</v>
      </c>
      <c r="T104" s="11">
        <v>89922</v>
      </c>
      <c r="U104" s="11">
        <v>98045</v>
      </c>
      <c r="V104" s="11">
        <v>92752</v>
      </c>
      <c r="W104" s="11">
        <v>81844</v>
      </c>
      <c r="X104" s="11">
        <v>70476</v>
      </c>
      <c r="Y104" s="11">
        <v>62099</v>
      </c>
      <c r="Z104" s="19">
        <v>0</v>
      </c>
      <c r="AA104" s="2">
        <f>IFERROR(INDEX('Holiday Schedule'!$D$3:$D$24,MATCH(A104,'Holiday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1610997</v>
      </c>
      <c r="AE104" s="5">
        <f t="shared" si="11"/>
        <v>1610997</v>
      </c>
      <c r="AG104" s="2">
        <f t="shared" si="12"/>
        <v>4</v>
      </c>
      <c r="AH104" s="2">
        <f t="shared" si="13"/>
        <v>2025</v>
      </c>
      <c r="AJ104" s="5">
        <f t="shared" si="14"/>
        <v>98045</v>
      </c>
      <c r="AK104" s="2">
        <f t="shared" si="15"/>
        <v>20</v>
      </c>
    </row>
    <row r="105" spans="1:37">
      <c r="A105" s="17">
        <v>45754</v>
      </c>
      <c r="B105" s="11">
        <v>56144</v>
      </c>
      <c r="C105" s="11">
        <v>53886</v>
      </c>
      <c r="D105" s="11">
        <v>52341</v>
      </c>
      <c r="E105" s="11">
        <v>53687</v>
      </c>
      <c r="F105" s="11">
        <v>56498</v>
      </c>
      <c r="G105" s="11">
        <v>64986</v>
      </c>
      <c r="H105" s="11">
        <v>81821</v>
      </c>
      <c r="I105" s="11">
        <v>80928</v>
      </c>
      <c r="J105" s="11">
        <v>71052</v>
      </c>
      <c r="K105" s="11">
        <v>63335</v>
      </c>
      <c r="L105" s="11">
        <v>52410</v>
      </c>
      <c r="M105" s="11">
        <v>41745</v>
      </c>
      <c r="N105" s="11">
        <v>37551</v>
      </c>
      <c r="O105" s="11">
        <v>37784</v>
      </c>
      <c r="P105" s="11">
        <v>39514</v>
      </c>
      <c r="Q105" s="11">
        <v>48388</v>
      </c>
      <c r="R105" s="11">
        <v>61942</v>
      </c>
      <c r="S105" s="11">
        <v>80833</v>
      </c>
      <c r="T105" s="11">
        <v>89753</v>
      </c>
      <c r="U105" s="11">
        <v>97628</v>
      </c>
      <c r="V105" s="11">
        <v>92843</v>
      </c>
      <c r="W105" s="11">
        <v>81689</v>
      </c>
      <c r="X105" s="11">
        <v>72315</v>
      </c>
      <c r="Y105" s="11">
        <v>62809</v>
      </c>
      <c r="Z105" s="19">
        <v>0</v>
      </c>
      <c r="AA105" s="2">
        <f>IFERROR(INDEX('Holiday Schedule'!$D$3:$D$24,MATCH(A105,'Holiday Schedule'!$C$3:$C$24,0)),0)</f>
        <v>0</v>
      </c>
      <c r="AB105" s="2">
        <f t="shared" si="8"/>
        <v>2</v>
      </c>
      <c r="AC105" s="2">
        <f t="shared" si="9"/>
        <v>1049710</v>
      </c>
      <c r="AD105" s="5">
        <f t="shared" si="10"/>
        <v>482172</v>
      </c>
      <c r="AE105" s="5">
        <f t="shared" si="11"/>
        <v>1531882</v>
      </c>
      <c r="AG105" s="2">
        <f t="shared" si="12"/>
        <v>4</v>
      </c>
      <c r="AH105" s="2">
        <f t="shared" si="13"/>
        <v>2025</v>
      </c>
      <c r="AJ105" s="5">
        <f t="shared" si="14"/>
        <v>97628</v>
      </c>
      <c r="AK105" s="2">
        <f t="shared" si="15"/>
        <v>20</v>
      </c>
    </row>
    <row r="106" spans="1:37">
      <c r="A106" s="17">
        <v>45755</v>
      </c>
      <c r="B106" s="11">
        <v>58605</v>
      </c>
      <c r="C106" s="11">
        <v>54833</v>
      </c>
      <c r="D106" s="11">
        <v>54167</v>
      </c>
      <c r="E106" s="11">
        <v>55040</v>
      </c>
      <c r="F106" s="11">
        <v>57650</v>
      </c>
      <c r="G106" s="11">
        <v>66052</v>
      </c>
      <c r="H106" s="11">
        <v>81059</v>
      </c>
      <c r="I106" s="11">
        <v>79159</v>
      </c>
      <c r="J106" s="11">
        <v>70102</v>
      </c>
      <c r="K106" s="11">
        <v>66417</v>
      </c>
      <c r="L106" s="11">
        <v>66268</v>
      </c>
      <c r="M106" s="11">
        <v>57691</v>
      </c>
      <c r="N106" s="11">
        <v>57299</v>
      </c>
      <c r="O106" s="11">
        <v>61629</v>
      </c>
      <c r="P106" s="11">
        <v>60615</v>
      </c>
      <c r="Q106" s="11">
        <v>66164</v>
      </c>
      <c r="R106" s="11">
        <v>74197</v>
      </c>
      <c r="S106" s="11">
        <v>90901</v>
      </c>
      <c r="T106" s="11">
        <v>98159</v>
      </c>
      <c r="U106" s="11">
        <v>102522</v>
      </c>
      <c r="V106" s="11">
        <v>95812</v>
      </c>
      <c r="W106" s="11">
        <v>86095</v>
      </c>
      <c r="X106" s="11">
        <v>75679</v>
      </c>
      <c r="Y106" s="11">
        <v>66200</v>
      </c>
      <c r="Z106" s="19">
        <v>0</v>
      </c>
      <c r="AA106" s="2">
        <f>IFERROR(INDEX('Holiday Schedule'!$D$3:$D$24,MATCH(A106,'Holiday Schedule'!$C$3:$C$24,0)),0)</f>
        <v>0</v>
      </c>
      <c r="AB106" s="2">
        <f t="shared" si="8"/>
        <v>3</v>
      </c>
      <c r="AC106" s="2">
        <f t="shared" si="9"/>
        <v>1208709</v>
      </c>
      <c r="AD106" s="5">
        <f t="shared" si="10"/>
        <v>493606</v>
      </c>
      <c r="AE106" s="5">
        <f t="shared" si="11"/>
        <v>1702315</v>
      </c>
      <c r="AG106" s="2">
        <f t="shared" si="12"/>
        <v>4</v>
      </c>
      <c r="AH106" s="2">
        <f t="shared" si="13"/>
        <v>2025</v>
      </c>
      <c r="AJ106" s="5">
        <f t="shared" si="14"/>
        <v>102522</v>
      </c>
      <c r="AK106" s="2">
        <f t="shared" si="15"/>
        <v>20</v>
      </c>
    </row>
    <row r="107" spans="1:37">
      <c r="A107" s="17">
        <v>45756</v>
      </c>
      <c r="B107" s="11">
        <v>61299</v>
      </c>
      <c r="C107" s="11">
        <v>59612</v>
      </c>
      <c r="D107" s="11">
        <v>57779</v>
      </c>
      <c r="E107" s="11">
        <v>59643</v>
      </c>
      <c r="F107" s="11">
        <v>61282</v>
      </c>
      <c r="G107" s="11">
        <v>71022</v>
      </c>
      <c r="H107" s="11">
        <v>86521</v>
      </c>
      <c r="I107" s="11">
        <v>92463</v>
      </c>
      <c r="J107" s="11">
        <v>88037</v>
      </c>
      <c r="K107" s="11">
        <v>83350</v>
      </c>
      <c r="L107" s="11">
        <v>74100</v>
      </c>
      <c r="M107" s="11">
        <v>58892</v>
      </c>
      <c r="N107" s="11">
        <v>49331</v>
      </c>
      <c r="O107" s="11">
        <v>43434</v>
      </c>
      <c r="P107" s="11">
        <v>38526</v>
      </c>
      <c r="Q107" s="11">
        <v>42524</v>
      </c>
      <c r="R107" s="11">
        <v>53312</v>
      </c>
      <c r="S107" s="11">
        <v>71975</v>
      </c>
      <c r="T107" s="11">
        <v>90155</v>
      </c>
      <c r="U107" s="11">
        <v>102051</v>
      </c>
      <c r="V107" s="11">
        <v>97363</v>
      </c>
      <c r="W107" s="11">
        <v>87367</v>
      </c>
      <c r="X107" s="11">
        <v>76864</v>
      </c>
      <c r="Y107" s="11">
        <v>67673</v>
      </c>
      <c r="Z107" s="19">
        <v>0</v>
      </c>
      <c r="AA107" s="2">
        <f>IFERROR(INDEX('Holiday Schedule'!$D$3:$D$24,MATCH(A107,'Holiday Schedule'!$C$3:$C$24,0)),0)</f>
        <v>0</v>
      </c>
      <c r="AB107" s="2">
        <f t="shared" si="8"/>
        <v>4</v>
      </c>
      <c r="AC107" s="2">
        <f t="shared" si="9"/>
        <v>1149744</v>
      </c>
      <c r="AD107" s="5">
        <f t="shared" si="10"/>
        <v>524831</v>
      </c>
      <c r="AE107" s="5">
        <f t="shared" si="11"/>
        <v>1674575</v>
      </c>
      <c r="AG107" s="2">
        <f t="shared" si="12"/>
        <v>4</v>
      </c>
      <c r="AH107" s="2">
        <f t="shared" si="13"/>
        <v>2025</v>
      </c>
      <c r="AJ107" s="5">
        <f t="shared" si="14"/>
        <v>102051</v>
      </c>
      <c r="AK107" s="2">
        <f t="shared" si="15"/>
        <v>20</v>
      </c>
    </row>
    <row r="108" spans="1:37">
      <c r="A108" s="17">
        <v>45757</v>
      </c>
      <c r="B108" s="11">
        <v>63211</v>
      </c>
      <c r="C108" s="11">
        <v>60736</v>
      </c>
      <c r="D108" s="11">
        <v>59758</v>
      </c>
      <c r="E108" s="11">
        <v>60123</v>
      </c>
      <c r="F108" s="11">
        <v>63689</v>
      </c>
      <c r="G108" s="11">
        <v>73564</v>
      </c>
      <c r="H108" s="11">
        <v>86866</v>
      </c>
      <c r="I108" s="11">
        <v>75604</v>
      </c>
      <c r="J108" s="11">
        <v>53405</v>
      </c>
      <c r="K108" s="11">
        <v>41053</v>
      </c>
      <c r="L108" s="11">
        <v>34533</v>
      </c>
      <c r="M108" s="11">
        <v>29862</v>
      </c>
      <c r="N108" s="11">
        <v>28937</v>
      </c>
      <c r="O108" s="11">
        <v>27192</v>
      </c>
      <c r="P108" s="11">
        <v>28968</v>
      </c>
      <c r="Q108" s="11">
        <v>30910</v>
      </c>
      <c r="R108" s="11">
        <v>42769</v>
      </c>
      <c r="S108" s="11">
        <v>64901</v>
      </c>
      <c r="T108" s="11">
        <v>83322</v>
      </c>
      <c r="U108" s="11">
        <v>94815</v>
      </c>
      <c r="V108" s="11">
        <v>93276</v>
      </c>
      <c r="W108" s="11">
        <v>82835</v>
      </c>
      <c r="X108" s="11">
        <v>73324</v>
      </c>
      <c r="Y108" s="11">
        <v>64202</v>
      </c>
      <c r="Z108" s="19">
        <v>0</v>
      </c>
      <c r="AA108" s="2">
        <f>IFERROR(INDEX('Holiday Schedule'!$D$3:$D$24,MATCH(A108,'Holiday Schedule'!$C$3:$C$24,0)),0)</f>
        <v>0</v>
      </c>
      <c r="AB108" s="2">
        <f t="shared" si="8"/>
        <v>5</v>
      </c>
      <c r="AC108" s="2">
        <f t="shared" si="9"/>
        <v>885706</v>
      </c>
      <c r="AD108" s="5">
        <f t="shared" si="10"/>
        <v>532149</v>
      </c>
      <c r="AE108" s="5">
        <f t="shared" si="11"/>
        <v>1417855</v>
      </c>
      <c r="AG108" s="2">
        <f t="shared" si="12"/>
        <v>4</v>
      </c>
      <c r="AH108" s="2">
        <f t="shared" si="13"/>
        <v>2025</v>
      </c>
      <c r="AJ108" s="5">
        <f t="shared" si="14"/>
        <v>94815</v>
      </c>
      <c r="AK108" s="2">
        <f t="shared" si="15"/>
        <v>20</v>
      </c>
    </row>
    <row r="109" spans="1:37">
      <c r="A109" s="17">
        <v>45758</v>
      </c>
      <c r="B109" s="11">
        <v>60012</v>
      </c>
      <c r="C109" s="11">
        <v>58136</v>
      </c>
      <c r="D109" s="11">
        <v>56237</v>
      </c>
      <c r="E109" s="11">
        <v>57766</v>
      </c>
      <c r="F109" s="11">
        <v>59752</v>
      </c>
      <c r="G109" s="11">
        <v>68144</v>
      </c>
      <c r="H109" s="11">
        <v>82513</v>
      </c>
      <c r="I109" s="11">
        <v>84229</v>
      </c>
      <c r="J109" s="11">
        <v>76683</v>
      </c>
      <c r="K109" s="11">
        <v>73784</v>
      </c>
      <c r="L109" s="11">
        <v>65488</v>
      </c>
      <c r="M109" s="11">
        <v>51901</v>
      </c>
      <c r="N109" s="11">
        <v>50138</v>
      </c>
      <c r="O109" s="11">
        <v>54945</v>
      </c>
      <c r="P109" s="11">
        <v>54577</v>
      </c>
      <c r="Q109" s="11">
        <v>58183</v>
      </c>
      <c r="R109" s="11">
        <v>66987</v>
      </c>
      <c r="S109" s="11">
        <v>81387</v>
      </c>
      <c r="T109" s="11">
        <v>86744</v>
      </c>
      <c r="U109" s="11">
        <v>92706</v>
      </c>
      <c r="V109" s="11">
        <v>88623</v>
      </c>
      <c r="W109" s="11">
        <v>79363</v>
      </c>
      <c r="X109" s="11">
        <v>70685</v>
      </c>
      <c r="Y109" s="11">
        <v>61334</v>
      </c>
      <c r="Z109" s="19">
        <v>0</v>
      </c>
      <c r="AA109" s="2">
        <f>IFERROR(INDEX('Holiday Schedule'!$D$3:$D$24,MATCH(A109,'Holiday Schedule'!$C$3:$C$24,0)),0)</f>
        <v>0</v>
      </c>
      <c r="AB109" s="2">
        <f t="shared" si="8"/>
        <v>6</v>
      </c>
      <c r="AC109" s="2">
        <f t="shared" si="9"/>
        <v>1136423</v>
      </c>
      <c r="AD109" s="5">
        <f t="shared" si="10"/>
        <v>503894</v>
      </c>
      <c r="AE109" s="5">
        <f t="shared" si="11"/>
        <v>1640317</v>
      </c>
      <c r="AG109" s="2">
        <f t="shared" si="12"/>
        <v>4</v>
      </c>
      <c r="AH109" s="2">
        <f t="shared" si="13"/>
        <v>2025</v>
      </c>
      <c r="AJ109" s="5">
        <f t="shared" si="14"/>
        <v>92706</v>
      </c>
      <c r="AK109" s="2">
        <f t="shared" si="15"/>
        <v>20</v>
      </c>
    </row>
    <row r="110" spans="1:37">
      <c r="A110" s="17">
        <v>45759</v>
      </c>
      <c r="B110" s="11">
        <v>58252</v>
      </c>
      <c r="C110" s="11">
        <v>55035</v>
      </c>
      <c r="D110" s="11">
        <v>55727</v>
      </c>
      <c r="E110" s="11">
        <v>54376</v>
      </c>
      <c r="F110" s="11">
        <v>55979</v>
      </c>
      <c r="G110" s="11">
        <v>59725</v>
      </c>
      <c r="H110" s="11">
        <v>70003</v>
      </c>
      <c r="I110" s="11">
        <v>75644</v>
      </c>
      <c r="J110" s="11">
        <v>78867</v>
      </c>
      <c r="K110" s="11">
        <v>79239</v>
      </c>
      <c r="L110" s="11">
        <v>72363</v>
      </c>
      <c r="M110" s="11">
        <v>65382</v>
      </c>
      <c r="N110" s="11">
        <v>64394</v>
      </c>
      <c r="O110" s="11">
        <v>61994</v>
      </c>
      <c r="P110" s="11">
        <v>62871</v>
      </c>
      <c r="Q110" s="11">
        <v>66104</v>
      </c>
      <c r="R110" s="11">
        <v>75282</v>
      </c>
      <c r="S110" s="11">
        <v>89425</v>
      </c>
      <c r="T110" s="11">
        <v>93432</v>
      </c>
      <c r="U110" s="11">
        <v>98753</v>
      </c>
      <c r="V110" s="11">
        <v>92951</v>
      </c>
      <c r="W110" s="11">
        <v>84358</v>
      </c>
      <c r="X110" s="11">
        <v>73595</v>
      </c>
      <c r="Y110" s="11">
        <v>64729</v>
      </c>
      <c r="Z110" s="19">
        <v>0</v>
      </c>
      <c r="AA110" s="2">
        <f>IFERROR(INDEX('Holiday Schedule'!$D$3:$D$24,MATCH(A110,'Holiday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1708480</v>
      </c>
      <c r="AE110" s="5">
        <f t="shared" si="11"/>
        <v>1708480</v>
      </c>
      <c r="AG110" s="2">
        <f t="shared" si="12"/>
        <v>4</v>
      </c>
      <c r="AH110" s="2">
        <f t="shared" si="13"/>
        <v>2025</v>
      </c>
      <c r="AJ110" s="5">
        <f t="shared" si="14"/>
        <v>98753</v>
      </c>
      <c r="AK110" s="2">
        <f t="shared" si="15"/>
        <v>20</v>
      </c>
    </row>
    <row r="111" spans="1:37">
      <c r="A111" s="17">
        <v>45760</v>
      </c>
      <c r="B111" s="11">
        <v>60071</v>
      </c>
      <c r="C111" s="11">
        <v>57233</v>
      </c>
      <c r="D111" s="11">
        <v>57671</v>
      </c>
      <c r="E111" s="11">
        <v>55653</v>
      </c>
      <c r="F111" s="11">
        <v>56685</v>
      </c>
      <c r="G111" s="11">
        <v>61060</v>
      </c>
      <c r="H111" s="11">
        <v>70909</v>
      </c>
      <c r="I111" s="11">
        <v>76669</v>
      </c>
      <c r="J111" s="11">
        <v>79134</v>
      </c>
      <c r="K111" s="11">
        <v>81977</v>
      </c>
      <c r="L111" s="11">
        <v>80456</v>
      </c>
      <c r="M111" s="11">
        <v>75181</v>
      </c>
      <c r="N111" s="11">
        <v>75500</v>
      </c>
      <c r="O111" s="11">
        <v>72442</v>
      </c>
      <c r="P111" s="11">
        <v>67618</v>
      </c>
      <c r="Q111" s="11">
        <v>72393</v>
      </c>
      <c r="R111" s="11">
        <v>83025</v>
      </c>
      <c r="S111" s="11">
        <v>96117</v>
      </c>
      <c r="T111" s="11">
        <v>99879</v>
      </c>
      <c r="U111" s="11">
        <v>106273</v>
      </c>
      <c r="V111" s="11">
        <v>100189</v>
      </c>
      <c r="W111" s="11">
        <v>88342</v>
      </c>
      <c r="X111" s="11">
        <v>76468</v>
      </c>
      <c r="Y111" s="11">
        <v>66891</v>
      </c>
      <c r="Z111" s="19">
        <v>0</v>
      </c>
      <c r="AA111" s="2">
        <f>IFERROR(INDEX('Holiday Schedule'!$D$3:$D$24,MATCH(A111,'Holiday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1817836</v>
      </c>
      <c r="AE111" s="5">
        <f t="shared" si="11"/>
        <v>1817836</v>
      </c>
      <c r="AG111" s="2">
        <f t="shared" si="12"/>
        <v>4</v>
      </c>
      <c r="AH111" s="2">
        <f t="shared" si="13"/>
        <v>2025</v>
      </c>
      <c r="AJ111" s="5">
        <f t="shared" si="14"/>
        <v>106273</v>
      </c>
      <c r="AK111" s="2">
        <f t="shared" si="15"/>
        <v>20</v>
      </c>
    </row>
    <row r="112" spans="1:37">
      <c r="A112" s="17">
        <v>45761</v>
      </c>
      <c r="B112" s="11">
        <v>60676</v>
      </c>
      <c r="C112" s="11">
        <v>57726</v>
      </c>
      <c r="D112" s="11">
        <v>56143</v>
      </c>
      <c r="E112" s="11">
        <v>57134</v>
      </c>
      <c r="F112" s="11">
        <v>59764</v>
      </c>
      <c r="G112" s="11">
        <v>68535</v>
      </c>
      <c r="H112" s="11">
        <v>82851</v>
      </c>
      <c r="I112" s="11">
        <v>82927</v>
      </c>
      <c r="J112" s="11">
        <v>73948</v>
      </c>
      <c r="K112" s="11">
        <v>68406</v>
      </c>
      <c r="L112" s="11">
        <v>61159</v>
      </c>
      <c r="M112" s="11">
        <v>53907</v>
      </c>
      <c r="N112" s="11">
        <v>53375</v>
      </c>
      <c r="O112" s="11">
        <v>47266</v>
      </c>
      <c r="P112" s="11">
        <v>42951</v>
      </c>
      <c r="Q112" s="11">
        <v>49301</v>
      </c>
      <c r="R112" s="11">
        <v>48529</v>
      </c>
      <c r="S112" s="11">
        <v>67713</v>
      </c>
      <c r="T112" s="11">
        <v>82971</v>
      </c>
      <c r="U112" s="11">
        <v>92760</v>
      </c>
      <c r="V112" s="11">
        <v>89375</v>
      </c>
      <c r="W112" s="11">
        <v>80462</v>
      </c>
      <c r="X112" s="11">
        <v>69893</v>
      </c>
      <c r="Y112" s="11">
        <v>61562</v>
      </c>
      <c r="Z112" s="19">
        <v>0</v>
      </c>
      <c r="AA112" s="2">
        <f>IFERROR(INDEX('Holiday Schedule'!$D$3:$D$24,MATCH(A112,'Holiday Schedule'!$C$3:$C$24,0)),0)</f>
        <v>0</v>
      </c>
      <c r="AB112" s="2">
        <f t="shared" si="8"/>
        <v>2</v>
      </c>
      <c r="AC112" s="2">
        <f t="shared" si="9"/>
        <v>1064943</v>
      </c>
      <c r="AD112" s="5">
        <f t="shared" si="10"/>
        <v>504391</v>
      </c>
      <c r="AE112" s="5">
        <f t="shared" si="11"/>
        <v>1569334</v>
      </c>
      <c r="AG112" s="2">
        <f t="shared" si="12"/>
        <v>4</v>
      </c>
      <c r="AH112" s="2">
        <f t="shared" si="13"/>
        <v>2025</v>
      </c>
      <c r="AJ112" s="5">
        <f t="shared" si="14"/>
        <v>92760</v>
      </c>
      <c r="AK112" s="2">
        <f t="shared" si="15"/>
        <v>20</v>
      </c>
    </row>
    <row r="113" spans="1:37">
      <c r="A113" s="17">
        <v>45762</v>
      </c>
      <c r="B113" s="11">
        <v>55851</v>
      </c>
      <c r="C113" s="11">
        <v>53800</v>
      </c>
      <c r="D113" s="11">
        <v>52210</v>
      </c>
      <c r="E113" s="11">
        <v>52942</v>
      </c>
      <c r="F113" s="11">
        <v>54719</v>
      </c>
      <c r="G113" s="11">
        <v>63478</v>
      </c>
      <c r="H113" s="11">
        <v>78334</v>
      </c>
      <c r="I113" s="11">
        <v>80887</v>
      </c>
      <c r="J113" s="11">
        <v>70645</v>
      </c>
      <c r="K113" s="11">
        <v>67466</v>
      </c>
      <c r="L113" s="11">
        <v>65565</v>
      </c>
      <c r="M113" s="11">
        <v>64727</v>
      </c>
      <c r="N113" s="11">
        <v>58898</v>
      </c>
      <c r="O113" s="11">
        <v>46619</v>
      </c>
      <c r="P113" s="11">
        <v>54046</v>
      </c>
      <c r="Q113" s="11">
        <v>62704</v>
      </c>
      <c r="R113" s="11">
        <v>74185</v>
      </c>
      <c r="S113" s="11">
        <v>86849</v>
      </c>
      <c r="T113" s="11">
        <v>92059</v>
      </c>
      <c r="U113" s="11">
        <v>96504</v>
      </c>
      <c r="V113" s="11">
        <v>89473</v>
      </c>
      <c r="W113" s="11">
        <v>80046</v>
      </c>
      <c r="X113" s="11">
        <v>67773</v>
      </c>
      <c r="Y113" s="11">
        <v>57376</v>
      </c>
      <c r="Z113" s="19">
        <v>0</v>
      </c>
      <c r="AA113" s="2">
        <f>IFERROR(INDEX('Holiday Schedule'!$D$3:$D$24,MATCH(A113,'Holiday Schedule'!$C$3:$C$24,0)),0)</f>
        <v>0</v>
      </c>
      <c r="AB113" s="2">
        <f t="shared" si="8"/>
        <v>3</v>
      </c>
      <c r="AC113" s="2">
        <f t="shared" si="9"/>
        <v>1158446</v>
      </c>
      <c r="AD113" s="5">
        <f t="shared" si="10"/>
        <v>468710</v>
      </c>
      <c r="AE113" s="5">
        <f t="shared" si="11"/>
        <v>1627156</v>
      </c>
      <c r="AG113" s="2">
        <f t="shared" si="12"/>
        <v>4</v>
      </c>
      <c r="AH113" s="2">
        <f t="shared" si="13"/>
        <v>2025</v>
      </c>
      <c r="AJ113" s="5">
        <f t="shared" si="14"/>
        <v>96504</v>
      </c>
      <c r="AK113" s="2">
        <f t="shared" si="15"/>
        <v>20</v>
      </c>
    </row>
    <row r="114" spans="1:37">
      <c r="A114" s="17">
        <v>45763</v>
      </c>
      <c r="B114" s="11">
        <v>54134</v>
      </c>
      <c r="C114" s="11">
        <v>52732</v>
      </c>
      <c r="D114" s="11">
        <v>50776</v>
      </c>
      <c r="E114" s="11">
        <v>52245</v>
      </c>
      <c r="F114" s="11">
        <v>54619</v>
      </c>
      <c r="G114" s="11">
        <v>63048</v>
      </c>
      <c r="H114" s="11">
        <v>75597</v>
      </c>
      <c r="I114" s="11">
        <v>69663</v>
      </c>
      <c r="J114" s="11">
        <v>52882</v>
      </c>
      <c r="K114" s="11">
        <v>49097</v>
      </c>
      <c r="L114" s="11">
        <v>49162</v>
      </c>
      <c r="M114" s="11">
        <v>49463</v>
      </c>
      <c r="N114" s="11">
        <v>53379</v>
      </c>
      <c r="O114" s="11">
        <v>52661</v>
      </c>
      <c r="P114" s="11">
        <v>53374</v>
      </c>
      <c r="Q114" s="11">
        <v>56407</v>
      </c>
      <c r="R114" s="11">
        <v>62062</v>
      </c>
      <c r="S114" s="11">
        <v>77341</v>
      </c>
      <c r="T114" s="11">
        <v>88097</v>
      </c>
      <c r="U114" s="11">
        <v>96679</v>
      </c>
      <c r="V114" s="11">
        <v>92003</v>
      </c>
      <c r="W114" s="11">
        <v>81752</v>
      </c>
      <c r="X114" s="11">
        <v>71353</v>
      </c>
      <c r="Y114" s="11">
        <v>62238</v>
      </c>
      <c r="Z114" s="19">
        <v>0</v>
      </c>
      <c r="AA114" s="2">
        <f>IFERROR(INDEX('Holiday Schedule'!$D$3:$D$24,MATCH(A114,'Holiday Schedule'!$C$3:$C$24,0)),0)</f>
        <v>0</v>
      </c>
      <c r="AB114" s="2">
        <f t="shared" si="8"/>
        <v>4</v>
      </c>
      <c r="AC114" s="2">
        <f t="shared" si="9"/>
        <v>1055375</v>
      </c>
      <c r="AD114" s="5">
        <f t="shared" si="10"/>
        <v>465389</v>
      </c>
      <c r="AE114" s="5">
        <f t="shared" si="11"/>
        <v>1520764</v>
      </c>
      <c r="AG114" s="2">
        <f t="shared" si="12"/>
        <v>4</v>
      </c>
      <c r="AH114" s="2">
        <f t="shared" si="13"/>
        <v>2025</v>
      </c>
      <c r="AJ114" s="5">
        <f t="shared" si="14"/>
        <v>96679</v>
      </c>
      <c r="AK114" s="2">
        <f t="shared" si="15"/>
        <v>20</v>
      </c>
    </row>
    <row r="115" spans="1:37">
      <c r="A115" s="17">
        <v>45764</v>
      </c>
      <c r="B115" s="11">
        <v>56812</v>
      </c>
      <c r="C115" s="11">
        <v>54343</v>
      </c>
      <c r="D115" s="11">
        <v>52620</v>
      </c>
      <c r="E115" s="11">
        <v>54156</v>
      </c>
      <c r="F115" s="11">
        <v>56326</v>
      </c>
      <c r="G115" s="11">
        <v>65507</v>
      </c>
      <c r="H115" s="11">
        <v>78429</v>
      </c>
      <c r="I115" s="11">
        <v>73826</v>
      </c>
      <c r="J115" s="11">
        <v>59262</v>
      </c>
      <c r="K115" s="11">
        <v>47464</v>
      </c>
      <c r="L115" s="11">
        <v>39295</v>
      </c>
      <c r="M115" s="11">
        <v>33725</v>
      </c>
      <c r="N115" s="11">
        <v>34387</v>
      </c>
      <c r="O115" s="11">
        <v>33532</v>
      </c>
      <c r="P115" s="11">
        <v>33358</v>
      </c>
      <c r="Q115" s="11">
        <v>38499</v>
      </c>
      <c r="R115" s="11">
        <v>44127</v>
      </c>
      <c r="S115" s="11">
        <v>62876</v>
      </c>
      <c r="T115" s="11">
        <v>80302</v>
      </c>
      <c r="U115" s="11">
        <v>91797</v>
      </c>
      <c r="V115" s="11">
        <v>89791</v>
      </c>
      <c r="W115" s="11">
        <v>81350</v>
      </c>
      <c r="X115" s="11">
        <v>71843</v>
      </c>
      <c r="Y115" s="11">
        <v>62479</v>
      </c>
      <c r="Z115" s="19">
        <v>0</v>
      </c>
      <c r="AA115" s="2">
        <f>IFERROR(INDEX('Holiday Schedule'!$D$3:$D$24,MATCH(A115,'Holiday Schedule'!$C$3:$C$24,0)),0)</f>
        <v>0</v>
      </c>
      <c r="AB115" s="2">
        <f t="shared" si="8"/>
        <v>5</v>
      </c>
      <c r="AC115" s="2">
        <f t="shared" si="9"/>
        <v>915434</v>
      </c>
      <c r="AD115" s="5">
        <f t="shared" si="10"/>
        <v>480672</v>
      </c>
      <c r="AE115" s="5">
        <f t="shared" si="11"/>
        <v>1396106</v>
      </c>
      <c r="AG115" s="2">
        <f t="shared" si="12"/>
        <v>4</v>
      </c>
      <c r="AH115" s="2">
        <f t="shared" si="13"/>
        <v>2025</v>
      </c>
      <c r="AJ115" s="5">
        <f t="shared" si="14"/>
        <v>91797</v>
      </c>
      <c r="AK115" s="2">
        <f t="shared" si="15"/>
        <v>20</v>
      </c>
    </row>
    <row r="116" spans="1:37">
      <c r="A116" s="17">
        <v>45765</v>
      </c>
      <c r="B116" s="11">
        <v>57790</v>
      </c>
      <c r="C116" s="11">
        <v>55263</v>
      </c>
      <c r="D116" s="11">
        <v>54181</v>
      </c>
      <c r="E116" s="11">
        <v>55382</v>
      </c>
      <c r="F116" s="11">
        <v>58205</v>
      </c>
      <c r="G116" s="11">
        <v>67210</v>
      </c>
      <c r="H116" s="11">
        <v>77892</v>
      </c>
      <c r="I116" s="11">
        <v>66864</v>
      </c>
      <c r="J116" s="11">
        <v>47839</v>
      </c>
      <c r="K116" s="11">
        <v>35874</v>
      </c>
      <c r="L116" s="11">
        <v>27617</v>
      </c>
      <c r="M116" s="11">
        <v>25013</v>
      </c>
      <c r="N116" s="11">
        <v>22497</v>
      </c>
      <c r="O116" s="11">
        <v>19649</v>
      </c>
      <c r="P116" s="11">
        <v>20874</v>
      </c>
      <c r="Q116" s="11">
        <v>35770</v>
      </c>
      <c r="R116" s="11">
        <v>54830</v>
      </c>
      <c r="S116" s="11">
        <v>74044</v>
      </c>
      <c r="T116" s="11">
        <v>81342</v>
      </c>
      <c r="U116" s="11">
        <v>88134</v>
      </c>
      <c r="V116" s="11">
        <v>84655</v>
      </c>
      <c r="W116" s="11">
        <v>75449</v>
      </c>
      <c r="X116" s="11">
        <v>66354</v>
      </c>
      <c r="Y116" s="11">
        <v>57614</v>
      </c>
      <c r="Z116" s="19">
        <v>0</v>
      </c>
      <c r="AA116" s="2">
        <f>IFERROR(INDEX('Holiday Schedule'!$D$3:$D$24,MATCH(A116,'Holiday Schedule'!$C$3:$C$24,0)),0)</f>
        <v>0</v>
      </c>
      <c r="AB116" s="2">
        <f t="shared" si="8"/>
        <v>6</v>
      </c>
      <c r="AC116" s="2">
        <f t="shared" si="9"/>
        <v>826805</v>
      </c>
      <c r="AD116" s="5">
        <f t="shared" si="10"/>
        <v>483537</v>
      </c>
      <c r="AE116" s="5">
        <f t="shared" si="11"/>
        <v>1310342</v>
      </c>
      <c r="AG116" s="2">
        <f t="shared" si="12"/>
        <v>4</v>
      </c>
      <c r="AH116" s="2">
        <f t="shared" si="13"/>
        <v>2025</v>
      </c>
      <c r="AJ116" s="5">
        <f t="shared" si="14"/>
        <v>88134</v>
      </c>
      <c r="AK116" s="2">
        <f t="shared" si="15"/>
        <v>20</v>
      </c>
    </row>
    <row r="117" spans="1:37">
      <c r="A117" s="17">
        <v>45766</v>
      </c>
      <c r="B117" s="11">
        <v>53062</v>
      </c>
      <c r="C117" s="11">
        <v>49945</v>
      </c>
      <c r="D117" s="11">
        <v>50685</v>
      </c>
      <c r="E117" s="11">
        <v>49023</v>
      </c>
      <c r="F117" s="11">
        <v>50379</v>
      </c>
      <c r="G117" s="11">
        <v>54247</v>
      </c>
      <c r="H117" s="11">
        <v>63786</v>
      </c>
      <c r="I117" s="11">
        <v>70619</v>
      </c>
      <c r="J117" s="11">
        <v>68208</v>
      </c>
      <c r="K117" s="11">
        <v>65038</v>
      </c>
      <c r="L117" s="11">
        <v>66028</v>
      </c>
      <c r="M117" s="11">
        <v>58454</v>
      </c>
      <c r="N117" s="11">
        <v>54096</v>
      </c>
      <c r="O117" s="11">
        <v>53350</v>
      </c>
      <c r="P117" s="11">
        <v>55055</v>
      </c>
      <c r="Q117" s="11">
        <v>51876</v>
      </c>
      <c r="R117" s="11">
        <v>54695</v>
      </c>
      <c r="S117" s="11">
        <v>68669</v>
      </c>
      <c r="T117" s="11">
        <v>77932</v>
      </c>
      <c r="U117" s="11">
        <v>86786</v>
      </c>
      <c r="V117" s="11">
        <v>83587</v>
      </c>
      <c r="W117" s="11">
        <v>74603</v>
      </c>
      <c r="X117" s="11">
        <v>64579</v>
      </c>
      <c r="Y117" s="11">
        <v>55624</v>
      </c>
      <c r="Z117" s="19">
        <v>0</v>
      </c>
      <c r="AA117" s="2">
        <f>IFERROR(INDEX('Holiday Schedule'!$D$3:$D$24,MATCH(A117,'Holiday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1480326</v>
      </c>
      <c r="AE117" s="5">
        <f t="shared" si="11"/>
        <v>1480326</v>
      </c>
      <c r="AG117" s="2">
        <f t="shared" si="12"/>
        <v>4</v>
      </c>
      <c r="AH117" s="2">
        <f t="shared" si="13"/>
        <v>2025</v>
      </c>
      <c r="AJ117" s="5">
        <f t="shared" si="14"/>
        <v>86786</v>
      </c>
      <c r="AK117" s="2">
        <f t="shared" si="15"/>
        <v>20</v>
      </c>
    </row>
    <row r="118" spans="1:37">
      <c r="A118" s="17">
        <v>45767</v>
      </c>
      <c r="B118" s="11">
        <v>50281</v>
      </c>
      <c r="C118" s="11">
        <v>46676</v>
      </c>
      <c r="D118" s="11">
        <v>47151</v>
      </c>
      <c r="E118" s="11">
        <v>44984</v>
      </c>
      <c r="F118" s="11">
        <v>46514</v>
      </c>
      <c r="G118" s="11">
        <v>50216</v>
      </c>
      <c r="H118" s="11">
        <v>55235</v>
      </c>
      <c r="I118" s="11">
        <v>51064</v>
      </c>
      <c r="J118" s="11">
        <v>46590</v>
      </c>
      <c r="K118" s="11">
        <v>40461</v>
      </c>
      <c r="L118" s="11">
        <v>33073</v>
      </c>
      <c r="M118" s="11">
        <v>27466</v>
      </c>
      <c r="N118" s="11">
        <v>24924</v>
      </c>
      <c r="O118" s="11">
        <v>24188</v>
      </c>
      <c r="P118" s="11">
        <v>21230</v>
      </c>
      <c r="Q118" s="11">
        <v>24233</v>
      </c>
      <c r="R118" s="11">
        <v>35748</v>
      </c>
      <c r="S118" s="11">
        <v>55441</v>
      </c>
      <c r="T118" s="11">
        <v>72702</v>
      </c>
      <c r="U118" s="11">
        <v>85352</v>
      </c>
      <c r="V118" s="11">
        <v>85584</v>
      </c>
      <c r="W118" s="11">
        <v>76469</v>
      </c>
      <c r="X118" s="11">
        <v>66455</v>
      </c>
      <c r="Y118" s="11">
        <v>58134</v>
      </c>
      <c r="Z118" s="19">
        <v>0</v>
      </c>
      <c r="AA118" s="2">
        <f>IFERROR(INDEX('Holiday Schedule'!$D$3:$D$24,MATCH(A118,'Holiday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1170171</v>
      </c>
      <c r="AE118" s="5">
        <f t="shared" si="11"/>
        <v>1170171</v>
      </c>
      <c r="AG118" s="2">
        <f t="shared" si="12"/>
        <v>4</v>
      </c>
      <c r="AH118" s="2">
        <f t="shared" si="13"/>
        <v>2025</v>
      </c>
      <c r="AJ118" s="5">
        <f t="shared" si="14"/>
        <v>85584</v>
      </c>
      <c r="AK118" s="2">
        <f t="shared" si="15"/>
        <v>21</v>
      </c>
    </row>
    <row r="119" spans="1:37">
      <c r="A119" s="17">
        <v>45768</v>
      </c>
      <c r="B119" s="11">
        <v>53198</v>
      </c>
      <c r="C119" s="11">
        <v>51354</v>
      </c>
      <c r="D119" s="11">
        <v>52351</v>
      </c>
      <c r="E119" s="11">
        <v>52270</v>
      </c>
      <c r="F119" s="11">
        <v>55135</v>
      </c>
      <c r="G119" s="11">
        <v>61840</v>
      </c>
      <c r="H119" s="11">
        <v>69733</v>
      </c>
      <c r="I119" s="11">
        <v>60663</v>
      </c>
      <c r="J119" s="11">
        <v>45085</v>
      </c>
      <c r="K119" s="11">
        <v>35609</v>
      </c>
      <c r="L119" s="11">
        <v>30789</v>
      </c>
      <c r="M119" s="11">
        <v>27467</v>
      </c>
      <c r="N119" s="11">
        <v>26532</v>
      </c>
      <c r="O119" s="11">
        <v>24681</v>
      </c>
      <c r="P119" s="11">
        <v>22577</v>
      </c>
      <c r="Q119" s="11">
        <v>26677</v>
      </c>
      <c r="R119" s="11">
        <v>38013</v>
      </c>
      <c r="S119" s="11">
        <v>63405</v>
      </c>
      <c r="T119" s="11">
        <v>78698</v>
      </c>
      <c r="U119" s="11">
        <v>87368</v>
      </c>
      <c r="V119" s="11">
        <v>83596</v>
      </c>
      <c r="W119" s="11">
        <v>73838</v>
      </c>
      <c r="X119" s="11">
        <v>63775</v>
      </c>
      <c r="Y119" s="11">
        <v>55826</v>
      </c>
      <c r="Z119" s="19">
        <v>0</v>
      </c>
      <c r="AA119" s="2">
        <f>IFERROR(INDEX('Holiday Schedule'!$D$3:$D$24,MATCH(A119,'Holiday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1240480</v>
      </c>
      <c r="AE119" s="5">
        <f t="shared" si="11"/>
        <v>1240480</v>
      </c>
      <c r="AG119" s="2">
        <f t="shared" si="12"/>
        <v>4</v>
      </c>
      <c r="AH119" s="2">
        <f t="shared" si="13"/>
        <v>2025</v>
      </c>
      <c r="AJ119" s="5">
        <f t="shared" si="14"/>
        <v>87368</v>
      </c>
      <c r="AK119" s="2">
        <f t="shared" si="15"/>
        <v>20</v>
      </c>
    </row>
    <row r="120" spans="1:37">
      <c r="A120" s="17">
        <v>45769</v>
      </c>
      <c r="B120" s="11">
        <v>51100</v>
      </c>
      <c r="C120" s="11">
        <v>48468</v>
      </c>
      <c r="D120" s="11">
        <v>46694</v>
      </c>
      <c r="E120" s="11">
        <v>48718</v>
      </c>
      <c r="F120" s="11">
        <v>50324</v>
      </c>
      <c r="G120" s="11">
        <v>57802</v>
      </c>
      <c r="H120" s="11">
        <v>71260</v>
      </c>
      <c r="I120" s="11">
        <v>76768</v>
      </c>
      <c r="J120" s="11">
        <v>75519</v>
      </c>
      <c r="K120" s="11">
        <v>72618</v>
      </c>
      <c r="L120" s="11">
        <v>70412</v>
      </c>
      <c r="M120" s="11">
        <v>66181</v>
      </c>
      <c r="N120" s="11">
        <v>64018</v>
      </c>
      <c r="O120" s="11">
        <v>61895</v>
      </c>
      <c r="P120" s="11">
        <v>59079</v>
      </c>
      <c r="Q120" s="11">
        <v>62788</v>
      </c>
      <c r="R120" s="11">
        <v>68634</v>
      </c>
      <c r="S120" s="11">
        <v>82406</v>
      </c>
      <c r="T120" s="11">
        <v>88431</v>
      </c>
      <c r="U120" s="11">
        <v>92369</v>
      </c>
      <c r="V120" s="11">
        <v>87677</v>
      </c>
      <c r="W120" s="11">
        <v>76964</v>
      </c>
      <c r="X120" s="11">
        <v>66576</v>
      </c>
      <c r="Y120" s="11">
        <v>57683</v>
      </c>
      <c r="Z120" s="19">
        <v>0</v>
      </c>
      <c r="AA120" s="2">
        <f>IFERROR(INDEX('Holiday Schedule'!$D$3:$D$24,MATCH(A120,'Holiday Schedule'!$C$3:$C$24,0)),0)</f>
        <v>0</v>
      </c>
      <c r="AB120" s="2">
        <f t="shared" si="8"/>
        <v>3</v>
      </c>
      <c r="AC120" s="2">
        <f t="shared" si="9"/>
        <v>1172335</v>
      </c>
      <c r="AD120" s="5">
        <f t="shared" si="10"/>
        <v>432049</v>
      </c>
      <c r="AE120" s="5">
        <f t="shared" si="11"/>
        <v>1604384</v>
      </c>
      <c r="AG120" s="2">
        <f t="shared" si="12"/>
        <v>4</v>
      </c>
      <c r="AH120" s="2">
        <f t="shared" si="13"/>
        <v>2025</v>
      </c>
      <c r="AJ120" s="5">
        <f t="shared" si="14"/>
        <v>92369</v>
      </c>
      <c r="AK120" s="2">
        <f t="shared" si="15"/>
        <v>20</v>
      </c>
    </row>
    <row r="121" spans="1:37">
      <c r="A121" s="17">
        <v>45770</v>
      </c>
      <c r="B121" s="11">
        <v>52717</v>
      </c>
      <c r="C121" s="11">
        <v>50282</v>
      </c>
      <c r="D121" s="11">
        <v>49078</v>
      </c>
      <c r="E121" s="11">
        <v>49867</v>
      </c>
      <c r="F121" s="11">
        <v>52033</v>
      </c>
      <c r="G121" s="11">
        <v>59581</v>
      </c>
      <c r="H121" s="11">
        <v>69299</v>
      </c>
      <c r="I121" s="11">
        <v>64670</v>
      </c>
      <c r="J121" s="11">
        <v>46669</v>
      </c>
      <c r="K121" s="11">
        <v>42156</v>
      </c>
      <c r="L121" s="11">
        <v>40051</v>
      </c>
      <c r="M121" s="11">
        <v>31529</v>
      </c>
      <c r="N121" s="11">
        <v>34411</v>
      </c>
      <c r="O121" s="11">
        <v>32721</v>
      </c>
      <c r="P121" s="11">
        <v>31832</v>
      </c>
      <c r="Q121" s="11">
        <v>32195</v>
      </c>
      <c r="R121" s="11">
        <v>38650</v>
      </c>
      <c r="S121" s="11">
        <v>56295</v>
      </c>
      <c r="T121" s="11">
        <v>73384</v>
      </c>
      <c r="U121" s="11">
        <v>83932</v>
      </c>
      <c r="V121" s="11">
        <v>82529</v>
      </c>
      <c r="W121" s="11">
        <v>73422</v>
      </c>
      <c r="X121" s="11">
        <v>63344</v>
      </c>
      <c r="Y121" s="11">
        <v>55510</v>
      </c>
      <c r="Z121" s="19">
        <v>0</v>
      </c>
      <c r="AA121" s="2">
        <f>IFERROR(INDEX('Holiday Schedule'!$D$3:$D$24,MATCH(A121,'Holiday Schedule'!$C$3:$C$24,0)),0)</f>
        <v>0</v>
      </c>
      <c r="AB121" s="2">
        <f t="shared" si="8"/>
        <v>4</v>
      </c>
      <c r="AC121" s="2">
        <f t="shared" si="9"/>
        <v>827790</v>
      </c>
      <c r="AD121" s="5">
        <f t="shared" si="10"/>
        <v>438367</v>
      </c>
      <c r="AE121" s="5">
        <f t="shared" si="11"/>
        <v>1266157</v>
      </c>
      <c r="AG121" s="2">
        <f t="shared" si="12"/>
        <v>4</v>
      </c>
      <c r="AH121" s="2">
        <f t="shared" si="13"/>
        <v>2025</v>
      </c>
      <c r="AJ121" s="5">
        <f t="shared" si="14"/>
        <v>83932</v>
      </c>
      <c r="AK121" s="2">
        <f t="shared" si="15"/>
        <v>20</v>
      </c>
    </row>
    <row r="122" spans="1:37">
      <c r="A122" s="17">
        <v>45771</v>
      </c>
      <c r="B122" s="11">
        <v>51082</v>
      </c>
      <c r="C122" s="11">
        <v>48684</v>
      </c>
      <c r="D122" s="11">
        <v>48543</v>
      </c>
      <c r="E122" s="11">
        <v>49659</v>
      </c>
      <c r="F122" s="11">
        <v>52052</v>
      </c>
      <c r="G122" s="11">
        <v>59941</v>
      </c>
      <c r="H122" s="11">
        <v>67649</v>
      </c>
      <c r="I122" s="11">
        <v>57052</v>
      </c>
      <c r="J122" s="11">
        <v>39650</v>
      </c>
      <c r="K122" s="11">
        <v>29882</v>
      </c>
      <c r="L122" s="11">
        <v>25964</v>
      </c>
      <c r="M122" s="11">
        <v>22321</v>
      </c>
      <c r="N122" s="11">
        <v>20943</v>
      </c>
      <c r="O122" s="11">
        <v>21339</v>
      </c>
      <c r="P122" s="11">
        <v>19678</v>
      </c>
      <c r="Q122" s="11">
        <v>22718</v>
      </c>
      <c r="R122" s="11">
        <v>32487</v>
      </c>
      <c r="S122" s="11">
        <v>55379</v>
      </c>
      <c r="T122" s="11">
        <v>71106</v>
      </c>
      <c r="U122" s="11">
        <v>82224</v>
      </c>
      <c r="V122" s="11">
        <v>80085</v>
      </c>
      <c r="W122" s="11">
        <v>71396</v>
      </c>
      <c r="X122" s="11">
        <v>61050</v>
      </c>
      <c r="Y122" s="11">
        <v>53564</v>
      </c>
      <c r="Z122" s="19">
        <v>0</v>
      </c>
      <c r="AA122" s="2">
        <f>IFERROR(INDEX('Holiday Schedule'!$D$3:$D$24,MATCH(A122,'Holiday Schedule'!$C$3:$C$24,0)),0)</f>
        <v>0</v>
      </c>
      <c r="AB122" s="2">
        <f t="shared" si="8"/>
        <v>5</v>
      </c>
      <c r="AC122" s="2">
        <f t="shared" si="9"/>
        <v>713274</v>
      </c>
      <c r="AD122" s="5">
        <f t="shared" si="10"/>
        <v>431174</v>
      </c>
      <c r="AE122" s="5">
        <f t="shared" si="11"/>
        <v>1144448</v>
      </c>
      <c r="AG122" s="2">
        <f t="shared" si="12"/>
        <v>4</v>
      </c>
      <c r="AH122" s="2">
        <f t="shared" si="13"/>
        <v>2025</v>
      </c>
      <c r="AJ122" s="5">
        <f t="shared" si="14"/>
        <v>82224</v>
      </c>
      <c r="AK122" s="2">
        <f t="shared" si="15"/>
        <v>20</v>
      </c>
    </row>
    <row r="123" spans="1:37">
      <c r="A123" s="17">
        <v>45772</v>
      </c>
      <c r="B123" s="11">
        <v>48424</v>
      </c>
      <c r="C123" s="11">
        <v>45847</v>
      </c>
      <c r="D123" s="11">
        <v>44740</v>
      </c>
      <c r="E123" s="11">
        <v>45070</v>
      </c>
      <c r="F123" s="11">
        <v>48394</v>
      </c>
      <c r="G123" s="11">
        <v>54969</v>
      </c>
      <c r="H123" s="11">
        <v>62285</v>
      </c>
      <c r="I123" s="11">
        <v>50537</v>
      </c>
      <c r="J123" s="11">
        <v>35027</v>
      </c>
      <c r="K123" s="11">
        <v>24672</v>
      </c>
      <c r="L123" s="11">
        <v>19845</v>
      </c>
      <c r="M123" s="11">
        <v>18396</v>
      </c>
      <c r="N123" s="11">
        <v>17287</v>
      </c>
      <c r="O123" s="11">
        <v>16096</v>
      </c>
      <c r="P123" s="11">
        <v>17075</v>
      </c>
      <c r="Q123" s="11">
        <v>23764</v>
      </c>
      <c r="R123" s="11">
        <v>41371</v>
      </c>
      <c r="S123" s="11">
        <v>58047</v>
      </c>
      <c r="T123" s="11">
        <v>68424</v>
      </c>
      <c r="U123" s="11">
        <v>78566</v>
      </c>
      <c r="V123" s="11">
        <v>77785</v>
      </c>
      <c r="W123" s="11">
        <v>69290</v>
      </c>
      <c r="X123" s="11">
        <v>60338</v>
      </c>
      <c r="Y123" s="11">
        <v>51879</v>
      </c>
      <c r="Z123" s="19">
        <v>0</v>
      </c>
      <c r="AA123" s="2">
        <f>IFERROR(INDEX('Holiday Schedule'!$D$3:$D$24,MATCH(A123,'Holiday Schedule'!$C$3:$C$24,0)),0)</f>
        <v>0</v>
      </c>
      <c r="AB123" s="2">
        <f t="shared" si="8"/>
        <v>6</v>
      </c>
      <c r="AC123" s="2">
        <f t="shared" si="9"/>
        <v>676520</v>
      </c>
      <c r="AD123" s="5">
        <f t="shared" si="10"/>
        <v>401608</v>
      </c>
      <c r="AE123" s="5">
        <f t="shared" si="11"/>
        <v>1078128</v>
      </c>
      <c r="AG123" s="2">
        <f t="shared" si="12"/>
        <v>4</v>
      </c>
      <c r="AH123" s="2">
        <f t="shared" si="13"/>
        <v>2025</v>
      </c>
      <c r="AJ123" s="5">
        <f t="shared" si="14"/>
        <v>78566</v>
      </c>
      <c r="AK123" s="2">
        <f t="shared" si="15"/>
        <v>20</v>
      </c>
    </row>
    <row r="124" spans="1:37">
      <c r="A124" s="17">
        <v>45773</v>
      </c>
      <c r="B124" s="11">
        <v>47742</v>
      </c>
      <c r="C124" s="11">
        <v>45141</v>
      </c>
      <c r="D124" s="11">
        <v>45757</v>
      </c>
      <c r="E124" s="11">
        <v>44799</v>
      </c>
      <c r="F124" s="11">
        <v>44898</v>
      </c>
      <c r="G124" s="11">
        <v>50327</v>
      </c>
      <c r="H124" s="11">
        <v>57278</v>
      </c>
      <c r="I124" s="11">
        <v>64471</v>
      </c>
      <c r="J124" s="11">
        <v>68223</v>
      </c>
      <c r="K124" s="11">
        <v>71647</v>
      </c>
      <c r="L124" s="11">
        <v>71806</v>
      </c>
      <c r="M124" s="11">
        <v>69567</v>
      </c>
      <c r="N124" s="11">
        <v>68372</v>
      </c>
      <c r="O124" s="11">
        <v>65810</v>
      </c>
      <c r="P124" s="11">
        <v>62628</v>
      </c>
      <c r="Q124" s="11">
        <v>64480</v>
      </c>
      <c r="R124" s="11">
        <v>70916</v>
      </c>
      <c r="S124" s="11">
        <v>81053</v>
      </c>
      <c r="T124" s="11">
        <v>83302</v>
      </c>
      <c r="U124" s="11">
        <v>87144</v>
      </c>
      <c r="V124" s="11">
        <v>82117</v>
      </c>
      <c r="W124" s="11">
        <v>72759</v>
      </c>
      <c r="X124" s="11">
        <v>64017</v>
      </c>
      <c r="Y124" s="11">
        <v>55595</v>
      </c>
      <c r="Z124" s="19">
        <v>0</v>
      </c>
      <c r="AA124" s="2">
        <f>IFERROR(INDEX('Holiday Schedule'!$D$3:$D$24,MATCH(A124,'Holiday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1539849</v>
      </c>
      <c r="AE124" s="5">
        <f t="shared" si="11"/>
        <v>1539849</v>
      </c>
      <c r="AG124" s="2">
        <f t="shared" si="12"/>
        <v>4</v>
      </c>
      <c r="AH124" s="2">
        <f t="shared" si="13"/>
        <v>2025</v>
      </c>
      <c r="AJ124" s="5">
        <f t="shared" si="14"/>
        <v>87144</v>
      </c>
      <c r="AK124" s="2">
        <f t="shared" si="15"/>
        <v>20</v>
      </c>
    </row>
    <row r="125" spans="1:37">
      <c r="A125" s="17">
        <v>45774</v>
      </c>
      <c r="B125" s="11">
        <v>49401</v>
      </c>
      <c r="C125" s="11">
        <v>47523</v>
      </c>
      <c r="D125" s="11">
        <v>47695</v>
      </c>
      <c r="E125" s="11">
        <v>45727</v>
      </c>
      <c r="F125" s="11">
        <v>47457</v>
      </c>
      <c r="G125" s="11">
        <v>51107</v>
      </c>
      <c r="H125" s="11">
        <v>59285</v>
      </c>
      <c r="I125" s="11">
        <v>64046</v>
      </c>
      <c r="J125" s="11">
        <v>65601</v>
      </c>
      <c r="K125" s="11">
        <v>65435</v>
      </c>
      <c r="L125" s="11">
        <v>63472</v>
      </c>
      <c r="M125" s="11">
        <v>60526</v>
      </c>
      <c r="N125" s="11">
        <v>61356</v>
      </c>
      <c r="O125" s="11">
        <v>58769</v>
      </c>
      <c r="P125" s="11">
        <v>56296</v>
      </c>
      <c r="Q125" s="11">
        <v>61453</v>
      </c>
      <c r="R125" s="11">
        <v>72544</v>
      </c>
      <c r="S125" s="11">
        <v>86444</v>
      </c>
      <c r="T125" s="11">
        <v>90440</v>
      </c>
      <c r="U125" s="11">
        <v>96600</v>
      </c>
      <c r="V125" s="11">
        <v>91198</v>
      </c>
      <c r="W125" s="11">
        <v>79438</v>
      </c>
      <c r="X125" s="11">
        <v>68031</v>
      </c>
      <c r="Y125" s="11">
        <v>58267</v>
      </c>
      <c r="Z125" s="19">
        <v>0</v>
      </c>
      <c r="AA125" s="2">
        <f>IFERROR(INDEX('Holiday Schedule'!$D$3:$D$24,MATCH(A125,'Holiday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1548111</v>
      </c>
      <c r="AE125" s="5">
        <f t="shared" si="11"/>
        <v>1548111</v>
      </c>
      <c r="AG125" s="2">
        <f t="shared" si="12"/>
        <v>4</v>
      </c>
      <c r="AH125" s="2">
        <f t="shared" si="13"/>
        <v>2025</v>
      </c>
      <c r="AJ125" s="5">
        <f t="shared" si="14"/>
        <v>96600</v>
      </c>
      <c r="AK125" s="2">
        <f t="shared" si="15"/>
        <v>20</v>
      </c>
    </row>
    <row r="126" spans="1:37">
      <c r="A126" s="17">
        <v>45775</v>
      </c>
      <c r="B126" s="11">
        <v>52626</v>
      </c>
      <c r="C126" s="11">
        <v>49781</v>
      </c>
      <c r="D126" s="11">
        <v>47785</v>
      </c>
      <c r="E126" s="11">
        <v>49162</v>
      </c>
      <c r="F126" s="11">
        <v>51890</v>
      </c>
      <c r="G126" s="11">
        <v>60086</v>
      </c>
      <c r="H126" s="11">
        <v>68858</v>
      </c>
      <c r="I126" s="11">
        <v>54803</v>
      </c>
      <c r="J126" s="11">
        <v>36030</v>
      </c>
      <c r="K126" s="11">
        <v>26662</v>
      </c>
      <c r="L126" s="11">
        <v>22804</v>
      </c>
      <c r="M126" s="11">
        <v>19626</v>
      </c>
      <c r="N126" s="11">
        <v>19651</v>
      </c>
      <c r="O126" s="11">
        <v>18089</v>
      </c>
      <c r="P126" s="11">
        <v>16770</v>
      </c>
      <c r="Q126" s="11">
        <v>19019</v>
      </c>
      <c r="R126" s="11">
        <v>31079</v>
      </c>
      <c r="S126" s="11">
        <v>50472</v>
      </c>
      <c r="T126" s="11">
        <v>69849</v>
      </c>
      <c r="U126" s="11">
        <v>81972</v>
      </c>
      <c r="V126" s="11">
        <v>79090</v>
      </c>
      <c r="W126" s="11">
        <v>70240</v>
      </c>
      <c r="X126" s="11">
        <v>60439</v>
      </c>
      <c r="Y126" s="11">
        <v>51471</v>
      </c>
      <c r="Z126" s="19">
        <v>0</v>
      </c>
      <c r="AA126" s="2">
        <f>IFERROR(INDEX('Holiday Schedule'!$D$3:$D$24,MATCH(A126,'Holiday Schedule'!$C$3:$C$24,0)),0)</f>
        <v>0</v>
      </c>
      <c r="AB126" s="2">
        <f t="shared" si="8"/>
        <v>2</v>
      </c>
      <c r="AC126" s="2">
        <f t="shared" si="9"/>
        <v>676595</v>
      </c>
      <c r="AD126" s="5">
        <f t="shared" si="10"/>
        <v>431659</v>
      </c>
      <c r="AE126" s="5">
        <f t="shared" si="11"/>
        <v>1108254</v>
      </c>
      <c r="AG126" s="2">
        <f t="shared" si="12"/>
        <v>4</v>
      </c>
      <c r="AH126" s="2">
        <f t="shared" si="13"/>
        <v>2025</v>
      </c>
      <c r="AJ126" s="5">
        <f t="shared" si="14"/>
        <v>81972</v>
      </c>
      <c r="AK126" s="2">
        <f t="shared" si="15"/>
        <v>20</v>
      </c>
    </row>
    <row r="127" spans="1:37">
      <c r="A127" s="17">
        <v>45776</v>
      </c>
      <c r="B127" s="11">
        <v>47391</v>
      </c>
      <c r="C127" s="11">
        <v>44326</v>
      </c>
      <c r="D127" s="11">
        <v>43585</v>
      </c>
      <c r="E127" s="11">
        <v>45032</v>
      </c>
      <c r="F127" s="11">
        <v>47825</v>
      </c>
      <c r="G127" s="11">
        <v>55308</v>
      </c>
      <c r="H127" s="11">
        <v>63456</v>
      </c>
      <c r="I127" s="11">
        <v>54136</v>
      </c>
      <c r="J127" s="11">
        <v>37899</v>
      </c>
      <c r="K127" s="11">
        <v>29054</v>
      </c>
      <c r="L127" s="11">
        <v>26895</v>
      </c>
      <c r="M127" s="11">
        <v>26780</v>
      </c>
      <c r="N127" s="11">
        <v>24793</v>
      </c>
      <c r="O127" s="11">
        <v>18390</v>
      </c>
      <c r="P127" s="11">
        <v>19157</v>
      </c>
      <c r="Q127" s="11">
        <v>21771</v>
      </c>
      <c r="R127" s="11">
        <v>32170</v>
      </c>
      <c r="S127" s="11">
        <v>56266</v>
      </c>
      <c r="T127" s="11">
        <v>73799</v>
      </c>
      <c r="U127" s="11">
        <v>82911</v>
      </c>
      <c r="V127" s="11">
        <v>79268</v>
      </c>
      <c r="W127" s="11">
        <v>69723</v>
      </c>
      <c r="X127" s="11">
        <v>59004</v>
      </c>
      <c r="Y127" s="11">
        <v>50479</v>
      </c>
      <c r="Z127" s="19">
        <v>0</v>
      </c>
      <c r="AA127" s="2">
        <f>IFERROR(INDEX('Holiday Schedule'!$D$3:$D$24,MATCH(A127,'Holiday Schedule'!$C$3:$C$24,0)),0)</f>
        <v>0</v>
      </c>
      <c r="AB127" s="2">
        <f t="shared" si="8"/>
        <v>3</v>
      </c>
      <c r="AC127" s="2">
        <f t="shared" si="9"/>
        <v>712016</v>
      </c>
      <c r="AD127" s="5">
        <f t="shared" si="10"/>
        <v>397402</v>
      </c>
      <c r="AE127" s="5">
        <f t="shared" si="11"/>
        <v>1109418</v>
      </c>
      <c r="AG127" s="2">
        <f t="shared" si="12"/>
        <v>4</v>
      </c>
      <c r="AH127" s="2">
        <f t="shared" si="13"/>
        <v>2025</v>
      </c>
      <c r="AJ127" s="5">
        <f t="shared" si="14"/>
        <v>82911</v>
      </c>
      <c r="AK127" s="2">
        <f t="shared" si="15"/>
        <v>20</v>
      </c>
    </row>
    <row r="128" spans="1:37">
      <c r="A128" s="17">
        <v>45777</v>
      </c>
      <c r="B128" s="11">
        <v>46595</v>
      </c>
      <c r="C128" s="11">
        <v>42948</v>
      </c>
      <c r="D128" s="11">
        <v>42152</v>
      </c>
      <c r="E128" s="11">
        <v>42839</v>
      </c>
      <c r="F128" s="11">
        <v>44554</v>
      </c>
      <c r="G128" s="11">
        <v>51933</v>
      </c>
      <c r="H128" s="11">
        <v>60580</v>
      </c>
      <c r="I128" s="11">
        <v>49550</v>
      </c>
      <c r="J128" s="11">
        <v>33093</v>
      </c>
      <c r="K128" s="11">
        <v>22815</v>
      </c>
      <c r="L128" s="11">
        <v>19780</v>
      </c>
      <c r="M128" s="11">
        <v>17542</v>
      </c>
      <c r="N128" s="11">
        <v>17703</v>
      </c>
      <c r="O128" s="11">
        <v>17417</v>
      </c>
      <c r="P128" s="11">
        <v>16621</v>
      </c>
      <c r="Q128" s="11">
        <v>19559</v>
      </c>
      <c r="R128" s="11">
        <v>30693</v>
      </c>
      <c r="S128" s="11">
        <v>51154</v>
      </c>
      <c r="T128" s="11">
        <v>69465</v>
      </c>
      <c r="U128" s="11">
        <v>81571</v>
      </c>
      <c r="V128" s="11">
        <v>82411</v>
      </c>
      <c r="W128" s="11">
        <v>72094</v>
      </c>
      <c r="X128" s="11">
        <v>61619</v>
      </c>
      <c r="Y128" s="11">
        <v>53301</v>
      </c>
      <c r="Z128" s="19">
        <v>0</v>
      </c>
      <c r="AA128" s="2">
        <f>IFERROR(INDEX('Holiday Schedule'!$D$3:$D$24,MATCH(A128,'Holiday Schedule'!$C$3:$C$24,0)),0)</f>
        <v>0</v>
      </c>
      <c r="AB128" s="2">
        <f t="shared" si="8"/>
        <v>4</v>
      </c>
      <c r="AC128" s="2">
        <f t="shared" si="9"/>
        <v>663087</v>
      </c>
      <c r="AD128" s="5">
        <f t="shared" si="10"/>
        <v>384902</v>
      </c>
      <c r="AE128" s="5">
        <f t="shared" si="11"/>
        <v>1047989</v>
      </c>
      <c r="AG128" s="2">
        <f t="shared" si="12"/>
        <v>4</v>
      </c>
      <c r="AH128" s="2">
        <f t="shared" si="13"/>
        <v>2025</v>
      </c>
      <c r="AJ128" s="5">
        <f t="shared" si="14"/>
        <v>82411</v>
      </c>
      <c r="AK128" s="2">
        <f t="shared" si="15"/>
        <v>21</v>
      </c>
    </row>
    <row r="129" spans="1:37">
      <c r="A129" s="17">
        <v>45778</v>
      </c>
      <c r="B129" s="11">
        <v>48626</v>
      </c>
      <c r="C129" s="11">
        <v>45953</v>
      </c>
      <c r="D129" s="11">
        <v>45129</v>
      </c>
      <c r="E129" s="11">
        <v>46514</v>
      </c>
      <c r="F129" s="11">
        <v>49990</v>
      </c>
      <c r="G129" s="11">
        <v>59146</v>
      </c>
      <c r="H129" s="11">
        <v>67642</v>
      </c>
      <c r="I129" s="11">
        <v>54471</v>
      </c>
      <c r="J129" s="11">
        <v>34853</v>
      </c>
      <c r="K129" s="11">
        <v>25467</v>
      </c>
      <c r="L129" s="11">
        <v>21674</v>
      </c>
      <c r="M129" s="11">
        <v>18943</v>
      </c>
      <c r="N129" s="11">
        <v>17235</v>
      </c>
      <c r="O129" s="11">
        <v>16512</v>
      </c>
      <c r="P129" s="11">
        <v>15150</v>
      </c>
      <c r="Q129" s="11">
        <v>18971</v>
      </c>
      <c r="R129" s="11">
        <v>29354</v>
      </c>
      <c r="S129" s="11">
        <v>48199</v>
      </c>
      <c r="T129" s="11">
        <v>70361</v>
      </c>
      <c r="U129" s="11">
        <v>80741</v>
      </c>
      <c r="V129" s="11">
        <v>83748</v>
      </c>
      <c r="W129" s="11">
        <v>74033</v>
      </c>
      <c r="X129" s="11">
        <v>63353</v>
      </c>
      <c r="Y129" s="11">
        <v>53166</v>
      </c>
      <c r="Z129" s="19">
        <v>0</v>
      </c>
      <c r="AA129" s="2">
        <f>IFERROR(INDEX('Holiday Schedule'!$D$3:$D$24,MATCH(A129,'Holiday Schedule'!$C$3:$C$24,0)),0)</f>
        <v>0</v>
      </c>
      <c r="AB129" s="2">
        <f t="shared" si="8"/>
        <v>5</v>
      </c>
      <c r="AC129" s="2">
        <f t="shared" si="9"/>
        <v>673065</v>
      </c>
      <c r="AD129" s="5">
        <f t="shared" si="10"/>
        <v>416166</v>
      </c>
      <c r="AE129" s="5">
        <f t="shared" si="11"/>
        <v>1089231</v>
      </c>
      <c r="AG129" s="2">
        <f t="shared" si="12"/>
        <v>5</v>
      </c>
      <c r="AH129" s="2">
        <f t="shared" si="13"/>
        <v>2025</v>
      </c>
      <c r="AJ129" s="5">
        <f t="shared" si="14"/>
        <v>83748</v>
      </c>
      <c r="AK129" s="2">
        <f t="shared" si="15"/>
        <v>21</v>
      </c>
    </row>
    <row r="130" spans="1:37">
      <c r="A130" s="17">
        <v>45779</v>
      </c>
      <c r="B130" s="11">
        <v>48545</v>
      </c>
      <c r="C130" s="11">
        <v>46245</v>
      </c>
      <c r="D130" s="11">
        <v>45193</v>
      </c>
      <c r="E130" s="11">
        <v>44826</v>
      </c>
      <c r="F130" s="11">
        <v>47296</v>
      </c>
      <c r="G130" s="11">
        <v>56442</v>
      </c>
      <c r="H130" s="11">
        <v>70859</v>
      </c>
      <c r="I130" s="11">
        <v>74904</v>
      </c>
      <c r="J130" s="11">
        <v>68487</v>
      </c>
      <c r="K130" s="11">
        <v>63734</v>
      </c>
      <c r="L130" s="11">
        <v>60906</v>
      </c>
      <c r="M130" s="11">
        <v>61081</v>
      </c>
      <c r="N130" s="11">
        <v>61048</v>
      </c>
      <c r="O130" s="11">
        <v>58480</v>
      </c>
      <c r="P130" s="11">
        <v>56450</v>
      </c>
      <c r="Q130" s="11">
        <v>58924</v>
      </c>
      <c r="R130" s="11">
        <v>65727</v>
      </c>
      <c r="S130" s="11">
        <v>74349</v>
      </c>
      <c r="T130" s="11">
        <v>81361</v>
      </c>
      <c r="U130" s="11">
        <v>86608</v>
      </c>
      <c r="V130" s="11">
        <v>86637</v>
      </c>
      <c r="W130" s="11">
        <v>77022</v>
      </c>
      <c r="X130" s="11">
        <v>65916</v>
      </c>
      <c r="Y130" s="11">
        <v>57234</v>
      </c>
      <c r="Z130" s="19">
        <v>0</v>
      </c>
      <c r="AA130" s="2">
        <f>IFERROR(INDEX('Holiday Schedule'!$D$3:$D$24,MATCH(A130,'Holiday Schedule'!$C$3:$C$24,0)),0)</f>
        <v>0</v>
      </c>
      <c r="AB130" s="2">
        <f t="shared" si="8"/>
        <v>6</v>
      </c>
      <c r="AC130" s="2">
        <f t="shared" si="9"/>
        <v>1101634</v>
      </c>
      <c r="AD130" s="5">
        <f t="shared" si="10"/>
        <v>416640</v>
      </c>
      <c r="AE130" s="5">
        <f t="shared" si="11"/>
        <v>1518274</v>
      </c>
      <c r="AG130" s="2">
        <f t="shared" si="12"/>
        <v>5</v>
      </c>
      <c r="AH130" s="2">
        <f t="shared" si="13"/>
        <v>2025</v>
      </c>
      <c r="AJ130" s="5">
        <f t="shared" si="14"/>
        <v>86637</v>
      </c>
      <c r="AK130" s="2">
        <f t="shared" si="15"/>
        <v>21</v>
      </c>
    </row>
    <row r="131" spans="1:37">
      <c r="A131" s="17">
        <v>45780</v>
      </c>
      <c r="B131" s="11">
        <v>51881</v>
      </c>
      <c r="C131" s="11">
        <v>48453</v>
      </c>
      <c r="D131" s="11">
        <v>46774</v>
      </c>
      <c r="E131" s="11">
        <v>45888</v>
      </c>
      <c r="F131" s="11">
        <v>47958</v>
      </c>
      <c r="G131" s="11">
        <v>52713</v>
      </c>
      <c r="H131" s="11">
        <v>59147</v>
      </c>
      <c r="I131" s="11">
        <v>62102</v>
      </c>
      <c r="J131" s="11">
        <v>59917</v>
      </c>
      <c r="K131" s="11">
        <v>60104</v>
      </c>
      <c r="L131" s="11">
        <v>47781</v>
      </c>
      <c r="M131" s="11">
        <v>34041</v>
      </c>
      <c r="N131" s="11">
        <v>30552</v>
      </c>
      <c r="O131" s="11">
        <v>34055</v>
      </c>
      <c r="P131" s="11">
        <v>52563</v>
      </c>
      <c r="Q131" s="11">
        <v>56066</v>
      </c>
      <c r="R131" s="11">
        <v>66178</v>
      </c>
      <c r="S131" s="11">
        <v>75896</v>
      </c>
      <c r="T131" s="11">
        <v>82324</v>
      </c>
      <c r="U131" s="11">
        <v>85356</v>
      </c>
      <c r="V131" s="11">
        <v>83369</v>
      </c>
      <c r="W131" s="11">
        <v>73508</v>
      </c>
      <c r="X131" s="11">
        <v>63409</v>
      </c>
      <c r="Y131" s="11">
        <v>55290</v>
      </c>
      <c r="Z131" s="19">
        <v>0</v>
      </c>
      <c r="AA131" s="2">
        <f>IFERROR(INDEX('Holiday Schedule'!$D$3:$D$24,MATCH(A131,'Holiday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1375325</v>
      </c>
      <c r="AE131" s="5">
        <f t="shared" si="11"/>
        <v>1375325</v>
      </c>
      <c r="AG131" s="2">
        <f t="shared" si="12"/>
        <v>5</v>
      </c>
      <c r="AH131" s="2">
        <f t="shared" si="13"/>
        <v>2025</v>
      </c>
      <c r="AJ131" s="5">
        <f t="shared" si="14"/>
        <v>85356</v>
      </c>
      <c r="AK131" s="2">
        <f t="shared" si="15"/>
        <v>20</v>
      </c>
    </row>
    <row r="132" spans="1:37">
      <c r="A132" s="17">
        <v>45781</v>
      </c>
      <c r="B132" s="11">
        <v>49303</v>
      </c>
      <c r="C132" s="11">
        <v>46614</v>
      </c>
      <c r="D132" s="11">
        <v>44988</v>
      </c>
      <c r="E132" s="11">
        <v>43779</v>
      </c>
      <c r="F132" s="11">
        <v>44848</v>
      </c>
      <c r="G132" s="11">
        <v>50387</v>
      </c>
      <c r="H132" s="11">
        <v>57218</v>
      </c>
      <c r="I132" s="11">
        <v>63777</v>
      </c>
      <c r="J132" s="11">
        <v>65213</v>
      </c>
      <c r="K132" s="11">
        <v>68369</v>
      </c>
      <c r="L132" s="11">
        <v>64890</v>
      </c>
      <c r="M132" s="11">
        <v>62984</v>
      </c>
      <c r="N132" s="11">
        <v>59789</v>
      </c>
      <c r="O132" s="11">
        <v>56930</v>
      </c>
      <c r="P132" s="11">
        <v>53111</v>
      </c>
      <c r="Q132" s="11">
        <v>55971</v>
      </c>
      <c r="R132" s="11">
        <v>65707</v>
      </c>
      <c r="S132" s="11">
        <v>74594</v>
      </c>
      <c r="T132" s="11">
        <v>83516</v>
      </c>
      <c r="U132" s="11">
        <v>89609</v>
      </c>
      <c r="V132" s="11">
        <v>87868</v>
      </c>
      <c r="W132" s="11">
        <v>76699</v>
      </c>
      <c r="X132" s="11">
        <v>65028</v>
      </c>
      <c r="Y132" s="11">
        <v>54731</v>
      </c>
      <c r="Z132" s="19">
        <v>0</v>
      </c>
      <c r="AA132" s="2">
        <f>IFERROR(INDEX('Holiday Schedule'!$D$3:$D$24,MATCH(A132,'Holiday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1485923</v>
      </c>
      <c r="AE132" s="5">
        <f t="shared" si="11"/>
        <v>1485923</v>
      </c>
      <c r="AG132" s="2">
        <f t="shared" si="12"/>
        <v>5</v>
      </c>
      <c r="AH132" s="2">
        <f t="shared" si="13"/>
        <v>2025</v>
      </c>
      <c r="AJ132" s="5">
        <f t="shared" si="14"/>
        <v>89609</v>
      </c>
      <c r="AK132" s="2">
        <f t="shared" si="15"/>
        <v>20</v>
      </c>
    </row>
    <row r="133" spans="1:37">
      <c r="A133" s="17">
        <v>45782</v>
      </c>
      <c r="B133" s="11">
        <v>48924</v>
      </c>
      <c r="C133" s="11">
        <v>45920</v>
      </c>
      <c r="D133" s="11">
        <v>45035</v>
      </c>
      <c r="E133" s="11">
        <v>45245</v>
      </c>
      <c r="F133" s="11">
        <v>48602</v>
      </c>
      <c r="G133" s="11">
        <v>56607</v>
      </c>
      <c r="H133" s="11">
        <v>65345</v>
      </c>
      <c r="I133" s="11">
        <v>62048</v>
      </c>
      <c r="J133" s="11">
        <v>49584</v>
      </c>
      <c r="K133" s="11">
        <v>38693</v>
      </c>
      <c r="L133" s="11">
        <v>31725</v>
      </c>
      <c r="M133" s="11">
        <v>23587</v>
      </c>
      <c r="N133" s="11">
        <v>18976</v>
      </c>
      <c r="O133" s="11">
        <v>17317</v>
      </c>
      <c r="P133" s="11">
        <v>17537</v>
      </c>
      <c r="Q133" s="11">
        <v>22188</v>
      </c>
      <c r="R133" s="11">
        <v>32166</v>
      </c>
      <c r="S133" s="11">
        <v>50298</v>
      </c>
      <c r="T133" s="11">
        <v>70060</v>
      </c>
      <c r="U133" s="11">
        <v>81028</v>
      </c>
      <c r="V133" s="11">
        <v>84908</v>
      </c>
      <c r="W133" s="11">
        <v>74354</v>
      </c>
      <c r="X133" s="11">
        <v>61972</v>
      </c>
      <c r="Y133" s="11">
        <v>52434</v>
      </c>
      <c r="Z133" s="19">
        <v>0</v>
      </c>
      <c r="AA133" s="2">
        <f>IFERROR(INDEX('Holiday Schedule'!$D$3:$D$24,MATCH(A133,'Holiday Schedule'!$C$3:$C$24,0)),0)</f>
        <v>0</v>
      </c>
      <c r="AB133" s="2">
        <f t="shared" si="8"/>
        <v>2</v>
      </c>
      <c r="AC133" s="2">
        <f t="shared" si="9"/>
        <v>736441</v>
      </c>
      <c r="AD133" s="5">
        <f t="shared" si="10"/>
        <v>408112</v>
      </c>
      <c r="AE133" s="5">
        <f t="shared" si="11"/>
        <v>1144553</v>
      </c>
      <c r="AG133" s="2">
        <f t="shared" si="12"/>
        <v>5</v>
      </c>
      <c r="AH133" s="2">
        <f t="shared" si="13"/>
        <v>2025</v>
      </c>
      <c r="AJ133" s="5">
        <f t="shared" si="14"/>
        <v>84908</v>
      </c>
      <c r="AK133" s="2">
        <f t="shared" si="15"/>
        <v>21</v>
      </c>
    </row>
    <row r="134" spans="1:37">
      <c r="A134" s="17">
        <v>45783</v>
      </c>
      <c r="B134" s="11">
        <v>46560</v>
      </c>
      <c r="C134" s="11">
        <v>44410</v>
      </c>
      <c r="D134" s="11">
        <v>42710</v>
      </c>
      <c r="E134" s="11">
        <v>42958</v>
      </c>
      <c r="F134" s="11">
        <v>45974</v>
      </c>
      <c r="G134" s="11">
        <v>55857</v>
      </c>
      <c r="H134" s="11">
        <v>68121</v>
      </c>
      <c r="I134" s="11">
        <v>73394</v>
      </c>
      <c r="J134" s="11">
        <v>65087</v>
      </c>
      <c r="K134" s="11">
        <v>63653</v>
      </c>
      <c r="L134" s="11">
        <v>58604</v>
      </c>
      <c r="M134" s="11">
        <v>57100</v>
      </c>
      <c r="N134" s="11">
        <v>54240</v>
      </c>
      <c r="O134" s="11">
        <v>51984</v>
      </c>
      <c r="P134" s="11">
        <v>53446</v>
      </c>
      <c r="Q134" s="11">
        <v>58346</v>
      </c>
      <c r="R134" s="11">
        <v>67371</v>
      </c>
      <c r="S134" s="11">
        <v>78369</v>
      </c>
      <c r="T134" s="11">
        <v>84728</v>
      </c>
      <c r="U134" s="11">
        <v>90352</v>
      </c>
      <c r="V134" s="11">
        <v>86429</v>
      </c>
      <c r="W134" s="11">
        <v>74384</v>
      </c>
      <c r="X134" s="11">
        <v>63788</v>
      </c>
      <c r="Y134" s="11">
        <v>54257</v>
      </c>
      <c r="Z134" s="19">
        <v>0</v>
      </c>
      <c r="AA134" s="2">
        <f>IFERROR(INDEX('Holiday Schedule'!$D$3:$D$24,MATCH(A134,'Holiday Schedule'!$C$3:$C$24,0)),0)</f>
        <v>0</v>
      </c>
      <c r="AB134" s="2">
        <f t="shared" si="8"/>
        <v>3</v>
      </c>
      <c r="AC134" s="2">
        <f t="shared" si="9"/>
        <v>1081275</v>
      </c>
      <c r="AD134" s="5">
        <f t="shared" si="10"/>
        <v>400847</v>
      </c>
      <c r="AE134" s="5">
        <f t="shared" si="11"/>
        <v>1482122</v>
      </c>
      <c r="AG134" s="2">
        <f t="shared" si="12"/>
        <v>5</v>
      </c>
      <c r="AH134" s="2">
        <f t="shared" si="13"/>
        <v>2025</v>
      </c>
      <c r="AJ134" s="5">
        <f t="shared" si="14"/>
        <v>90352</v>
      </c>
      <c r="AK134" s="2">
        <f t="shared" si="15"/>
        <v>20</v>
      </c>
    </row>
    <row r="135" spans="1:37">
      <c r="A135" s="17">
        <v>45784</v>
      </c>
      <c r="B135" s="11">
        <v>48944</v>
      </c>
      <c r="C135" s="11">
        <v>45438</v>
      </c>
      <c r="D135" s="11">
        <v>44276</v>
      </c>
      <c r="E135" s="11">
        <v>44236</v>
      </c>
      <c r="F135" s="11">
        <v>47454</v>
      </c>
      <c r="G135" s="11">
        <v>56093</v>
      </c>
      <c r="H135" s="11">
        <v>69073</v>
      </c>
      <c r="I135" s="11">
        <v>73797</v>
      </c>
      <c r="J135" s="11">
        <v>66256</v>
      </c>
      <c r="K135" s="11">
        <v>61419</v>
      </c>
      <c r="L135" s="11">
        <v>51919</v>
      </c>
      <c r="M135" s="11">
        <v>42417</v>
      </c>
      <c r="N135" s="11">
        <v>39993</v>
      </c>
      <c r="O135" s="11">
        <v>36871</v>
      </c>
      <c r="P135" s="11">
        <v>30709</v>
      </c>
      <c r="Q135" s="11">
        <v>40476</v>
      </c>
      <c r="R135" s="11">
        <v>54356</v>
      </c>
      <c r="S135" s="11">
        <v>57867</v>
      </c>
      <c r="T135" s="11">
        <v>74962</v>
      </c>
      <c r="U135" s="11">
        <v>85029</v>
      </c>
      <c r="V135" s="11">
        <v>86000</v>
      </c>
      <c r="W135" s="11">
        <v>73931</v>
      </c>
      <c r="X135" s="11">
        <v>63003</v>
      </c>
      <c r="Y135" s="11">
        <v>53438</v>
      </c>
      <c r="Z135" s="19">
        <v>0</v>
      </c>
      <c r="AA135" s="2">
        <f>IFERROR(INDEX('Holiday Schedule'!$D$3:$D$24,MATCH(A135,'Holiday Schedule'!$C$3:$C$24,0)),0)</f>
        <v>0</v>
      </c>
      <c r="AB135" s="2">
        <f t="shared" si="8"/>
        <v>4</v>
      </c>
      <c r="AC135" s="2">
        <f t="shared" si="9"/>
        <v>939005</v>
      </c>
      <c r="AD135" s="5">
        <f t="shared" si="10"/>
        <v>408952</v>
      </c>
      <c r="AE135" s="5">
        <f t="shared" si="11"/>
        <v>1347957</v>
      </c>
      <c r="AG135" s="2">
        <f t="shared" si="12"/>
        <v>5</v>
      </c>
      <c r="AH135" s="2">
        <f t="shared" si="13"/>
        <v>2025</v>
      </c>
      <c r="AJ135" s="5">
        <f t="shared" si="14"/>
        <v>86000</v>
      </c>
      <c r="AK135" s="2">
        <f t="shared" si="15"/>
        <v>21</v>
      </c>
    </row>
    <row r="136" spans="1:37">
      <c r="A136" s="17">
        <v>45785</v>
      </c>
      <c r="B136" s="11">
        <v>47802</v>
      </c>
      <c r="C136" s="11">
        <v>44101</v>
      </c>
      <c r="D136" s="11">
        <v>43288</v>
      </c>
      <c r="E136" s="11">
        <v>43118</v>
      </c>
      <c r="F136" s="11">
        <v>47118</v>
      </c>
      <c r="G136" s="11">
        <v>55193</v>
      </c>
      <c r="H136" s="11">
        <v>65606</v>
      </c>
      <c r="I136" s="11">
        <v>66485</v>
      </c>
      <c r="J136" s="11">
        <v>53632</v>
      </c>
      <c r="K136" s="11">
        <v>49311</v>
      </c>
      <c r="L136" s="11">
        <v>42562</v>
      </c>
      <c r="M136" s="11">
        <v>35773</v>
      </c>
      <c r="N136" s="11">
        <v>36750</v>
      </c>
      <c r="O136" s="11">
        <v>34106</v>
      </c>
      <c r="P136" s="11">
        <v>35609</v>
      </c>
      <c r="Q136" s="11">
        <v>46273</v>
      </c>
      <c r="R136" s="11">
        <v>52913</v>
      </c>
      <c r="S136" s="11">
        <v>62466</v>
      </c>
      <c r="T136" s="11">
        <v>72680</v>
      </c>
      <c r="U136" s="11">
        <v>82084</v>
      </c>
      <c r="V136" s="11">
        <v>84244</v>
      </c>
      <c r="W136" s="11">
        <v>74091</v>
      </c>
      <c r="X136" s="11">
        <v>61853</v>
      </c>
      <c r="Y136" s="11">
        <v>52820</v>
      </c>
      <c r="Z136" s="19">
        <v>0</v>
      </c>
      <c r="AA136" s="2">
        <f>IFERROR(INDEX('Holiday Schedule'!$D$3:$D$24,MATCH(A136,'Holiday Schedule'!$C$3:$C$24,0)),0)</f>
        <v>0</v>
      </c>
      <c r="AB136" s="2">
        <f t="shared" si="8"/>
        <v>5</v>
      </c>
      <c r="AC136" s="2">
        <f t="shared" si="9"/>
        <v>890832</v>
      </c>
      <c r="AD136" s="5">
        <f t="shared" si="10"/>
        <v>399046</v>
      </c>
      <c r="AE136" s="5">
        <f t="shared" si="11"/>
        <v>1289878</v>
      </c>
      <c r="AG136" s="2">
        <f t="shared" si="12"/>
        <v>5</v>
      </c>
      <c r="AH136" s="2">
        <f t="shared" si="13"/>
        <v>2025</v>
      </c>
      <c r="AJ136" s="5">
        <f t="shared" si="14"/>
        <v>84244</v>
      </c>
      <c r="AK136" s="2">
        <f t="shared" si="15"/>
        <v>21</v>
      </c>
    </row>
    <row r="137" spans="1:37">
      <c r="A137" s="17">
        <v>45786</v>
      </c>
      <c r="B137" s="11">
        <v>46263</v>
      </c>
      <c r="C137" s="11">
        <v>44637</v>
      </c>
      <c r="D137" s="11">
        <v>42905</v>
      </c>
      <c r="E137" s="11">
        <v>43734</v>
      </c>
      <c r="F137" s="11">
        <v>46605</v>
      </c>
      <c r="G137" s="11">
        <v>54775</v>
      </c>
      <c r="H137" s="11">
        <v>67438</v>
      </c>
      <c r="I137" s="11">
        <v>69693</v>
      </c>
      <c r="J137" s="11">
        <v>60933</v>
      </c>
      <c r="K137" s="11">
        <v>57881</v>
      </c>
      <c r="L137" s="11">
        <v>51408</v>
      </c>
      <c r="M137" s="11">
        <v>44966</v>
      </c>
      <c r="N137" s="11">
        <v>41165</v>
      </c>
      <c r="O137" s="11">
        <v>41893</v>
      </c>
      <c r="P137" s="11">
        <v>43503</v>
      </c>
      <c r="Q137" s="11">
        <v>48316</v>
      </c>
      <c r="R137" s="11">
        <v>57215</v>
      </c>
      <c r="S137" s="11">
        <v>69538</v>
      </c>
      <c r="T137" s="11">
        <v>78552</v>
      </c>
      <c r="U137" s="11">
        <v>83179</v>
      </c>
      <c r="V137" s="11">
        <v>84057</v>
      </c>
      <c r="W137" s="11">
        <v>75238</v>
      </c>
      <c r="X137" s="11">
        <v>64889</v>
      </c>
      <c r="Y137" s="11">
        <v>54919</v>
      </c>
      <c r="Z137" s="19">
        <v>0</v>
      </c>
      <c r="AA137" s="2">
        <f>IFERROR(INDEX('Holiday Schedule'!$D$3:$D$24,MATCH(A137,'Holiday Schedule'!$C$3:$C$24,0)),0)</f>
        <v>0</v>
      </c>
      <c r="AB137" s="2">
        <f t="shared" si="8"/>
        <v>6</v>
      </c>
      <c r="AC137" s="2">
        <f t="shared" si="9"/>
        <v>972426</v>
      </c>
      <c r="AD137" s="5">
        <f t="shared" si="10"/>
        <v>401276</v>
      </c>
      <c r="AE137" s="5">
        <f t="shared" si="11"/>
        <v>1373702</v>
      </c>
      <c r="AG137" s="2">
        <f t="shared" si="12"/>
        <v>5</v>
      </c>
      <c r="AH137" s="2">
        <f t="shared" si="13"/>
        <v>2025</v>
      </c>
      <c r="AJ137" s="5">
        <f t="shared" si="14"/>
        <v>84057</v>
      </c>
      <c r="AK137" s="2">
        <f t="shared" si="15"/>
        <v>21</v>
      </c>
    </row>
    <row r="138" spans="1:37">
      <c r="A138" s="17">
        <v>45787</v>
      </c>
      <c r="B138" s="11">
        <v>50868</v>
      </c>
      <c r="C138" s="11">
        <v>47361</v>
      </c>
      <c r="D138" s="11">
        <v>46332</v>
      </c>
      <c r="E138" s="11">
        <v>45017</v>
      </c>
      <c r="F138" s="11">
        <v>47361</v>
      </c>
      <c r="G138" s="11">
        <v>52951</v>
      </c>
      <c r="H138" s="11">
        <v>61325</v>
      </c>
      <c r="I138" s="11">
        <v>69139</v>
      </c>
      <c r="J138" s="11">
        <v>70565</v>
      </c>
      <c r="K138" s="11">
        <v>71513</v>
      </c>
      <c r="L138" s="11">
        <v>69890</v>
      </c>
      <c r="M138" s="11">
        <v>70958</v>
      </c>
      <c r="N138" s="11">
        <v>69531</v>
      </c>
      <c r="O138" s="11">
        <v>65281</v>
      </c>
      <c r="P138" s="11">
        <v>63104</v>
      </c>
      <c r="Q138" s="11">
        <v>66737</v>
      </c>
      <c r="R138" s="11">
        <v>72419</v>
      </c>
      <c r="S138" s="11">
        <v>79439</v>
      </c>
      <c r="T138" s="11">
        <v>84249</v>
      </c>
      <c r="U138" s="11">
        <v>87674</v>
      </c>
      <c r="V138" s="11">
        <v>88698</v>
      </c>
      <c r="W138" s="11">
        <v>79035</v>
      </c>
      <c r="X138" s="11">
        <v>67904</v>
      </c>
      <c r="Y138" s="11">
        <v>58473</v>
      </c>
      <c r="Z138" s="19">
        <v>0</v>
      </c>
      <c r="AA138" s="2">
        <f>IFERROR(INDEX('Holiday Schedule'!$D$3:$D$24,MATCH(A138,'Holiday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1585824</v>
      </c>
      <c r="AE138" s="5">
        <f t="shared" ref="AE138:AE201" si="19">SUM(B138:Y138)</f>
        <v>1585824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88698</v>
      </c>
      <c r="AK138" s="2">
        <f t="shared" ref="AK138:AK201" si="23">IF(AE138&gt;0,INDEX(B$8:Y$8,MATCH(AJ138,B138:Y138,0)),"")</f>
        <v>21</v>
      </c>
    </row>
    <row r="139" spans="1:37">
      <c r="A139" s="17">
        <v>45788</v>
      </c>
      <c r="B139" s="11">
        <v>52324</v>
      </c>
      <c r="C139" s="11">
        <v>48492</v>
      </c>
      <c r="D139" s="11">
        <v>47056</v>
      </c>
      <c r="E139" s="11">
        <v>45989</v>
      </c>
      <c r="F139" s="11">
        <v>47691</v>
      </c>
      <c r="G139" s="11">
        <v>51175</v>
      </c>
      <c r="H139" s="11">
        <v>54952</v>
      </c>
      <c r="I139" s="11">
        <v>57201</v>
      </c>
      <c r="J139" s="11">
        <v>45687</v>
      </c>
      <c r="K139" s="11">
        <v>30072</v>
      </c>
      <c r="L139" s="11">
        <v>20077</v>
      </c>
      <c r="M139" s="11">
        <v>19089</v>
      </c>
      <c r="N139" s="11">
        <v>16212</v>
      </c>
      <c r="O139" s="11">
        <v>14861</v>
      </c>
      <c r="P139" s="11">
        <v>14497</v>
      </c>
      <c r="Q139" s="11">
        <v>18017</v>
      </c>
      <c r="R139" s="11">
        <v>30494</v>
      </c>
      <c r="S139" s="11">
        <v>47499</v>
      </c>
      <c r="T139" s="11">
        <v>68635</v>
      </c>
      <c r="U139" s="11">
        <v>83839</v>
      </c>
      <c r="V139" s="11">
        <v>87419</v>
      </c>
      <c r="W139" s="11">
        <v>77382</v>
      </c>
      <c r="X139" s="11">
        <v>64940</v>
      </c>
      <c r="Y139" s="11">
        <v>55110</v>
      </c>
      <c r="Z139" s="19">
        <v>0</v>
      </c>
      <c r="AA139" s="2">
        <f>IFERROR(INDEX('Holiday Schedule'!$D$3:$D$24,MATCH(A139,'Holiday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1098710</v>
      </c>
      <c r="AE139" s="5">
        <f t="shared" si="19"/>
        <v>1098710</v>
      </c>
      <c r="AG139" s="2">
        <f t="shared" si="20"/>
        <v>5</v>
      </c>
      <c r="AH139" s="2">
        <f t="shared" si="21"/>
        <v>2025</v>
      </c>
      <c r="AJ139" s="5">
        <f t="shared" si="22"/>
        <v>87419</v>
      </c>
      <c r="AK139" s="2">
        <f t="shared" si="23"/>
        <v>21</v>
      </c>
    </row>
    <row r="140" spans="1:37">
      <c r="A140" s="17">
        <v>45789</v>
      </c>
      <c r="B140" s="11">
        <v>50573</v>
      </c>
      <c r="C140" s="11">
        <v>47505</v>
      </c>
      <c r="D140" s="11">
        <v>46859</v>
      </c>
      <c r="E140" s="11">
        <v>47145</v>
      </c>
      <c r="F140" s="11">
        <v>50783</v>
      </c>
      <c r="G140" s="11">
        <v>59870</v>
      </c>
      <c r="H140" s="11">
        <v>70514</v>
      </c>
      <c r="I140" s="11">
        <v>73319</v>
      </c>
      <c r="J140" s="11">
        <v>69761</v>
      </c>
      <c r="K140" s="11">
        <v>64915</v>
      </c>
      <c r="L140" s="11">
        <v>47401</v>
      </c>
      <c r="M140" s="11">
        <v>52532</v>
      </c>
      <c r="N140" s="11">
        <v>46981</v>
      </c>
      <c r="O140" s="11">
        <v>38883</v>
      </c>
      <c r="P140" s="11">
        <v>39665</v>
      </c>
      <c r="Q140" s="11">
        <v>34771</v>
      </c>
      <c r="R140" s="11">
        <v>42689</v>
      </c>
      <c r="S140" s="11">
        <v>56409</v>
      </c>
      <c r="T140" s="11">
        <v>70501</v>
      </c>
      <c r="U140" s="11">
        <v>83211</v>
      </c>
      <c r="V140" s="11">
        <v>86871</v>
      </c>
      <c r="W140" s="11">
        <v>77101</v>
      </c>
      <c r="X140" s="11">
        <v>65762</v>
      </c>
      <c r="Y140" s="11">
        <v>55206</v>
      </c>
      <c r="Z140" s="19">
        <v>0</v>
      </c>
      <c r="AA140" s="2">
        <f>IFERROR(INDEX('Holiday Schedule'!$D$3:$D$24,MATCH(A140,'Holiday Schedule'!$C$3:$C$24,0)),0)</f>
        <v>0</v>
      </c>
      <c r="AB140" s="2">
        <f t="shared" si="16"/>
        <v>2</v>
      </c>
      <c r="AC140" s="2">
        <f t="shared" si="17"/>
        <v>950772</v>
      </c>
      <c r="AD140" s="5">
        <f t="shared" si="18"/>
        <v>428455</v>
      </c>
      <c r="AE140" s="5">
        <f t="shared" si="19"/>
        <v>1379227</v>
      </c>
      <c r="AG140" s="2">
        <f t="shared" si="20"/>
        <v>5</v>
      </c>
      <c r="AH140" s="2">
        <f t="shared" si="21"/>
        <v>2025</v>
      </c>
      <c r="AJ140" s="5">
        <f t="shared" si="22"/>
        <v>86871</v>
      </c>
      <c r="AK140" s="2">
        <f t="shared" si="23"/>
        <v>21</v>
      </c>
    </row>
    <row r="141" spans="1:37">
      <c r="A141" s="17">
        <v>45790</v>
      </c>
      <c r="B141" s="11">
        <v>50412</v>
      </c>
      <c r="C141" s="11">
        <v>47063</v>
      </c>
      <c r="D141" s="11">
        <v>45811</v>
      </c>
      <c r="E141" s="11">
        <v>46932</v>
      </c>
      <c r="F141" s="11">
        <v>50317</v>
      </c>
      <c r="G141" s="11">
        <v>59170</v>
      </c>
      <c r="H141" s="11">
        <v>63787</v>
      </c>
      <c r="I141" s="11">
        <v>50628</v>
      </c>
      <c r="J141" s="11">
        <v>32910</v>
      </c>
      <c r="K141" s="11">
        <v>24735</v>
      </c>
      <c r="L141" s="11">
        <v>20521</v>
      </c>
      <c r="M141" s="11">
        <v>18406</v>
      </c>
      <c r="N141" s="11">
        <v>20222</v>
      </c>
      <c r="O141" s="11">
        <v>19695</v>
      </c>
      <c r="P141" s="11">
        <v>18861</v>
      </c>
      <c r="Q141" s="11">
        <v>22200</v>
      </c>
      <c r="R141" s="11">
        <v>32007</v>
      </c>
      <c r="S141" s="11">
        <v>49378</v>
      </c>
      <c r="T141" s="11">
        <v>69441</v>
      </c>
      <c r="U141" s="11">
        <v>81448</v>
      </c>
      <c r="V141" s="11">
        <v>83606</v>
      </c>
      <c r="W141" s="11">
        <v>75565</v>
      </c>
      <c r="X141" s="11">
        <v>61341</v>
      </c>
      <c r="Y141" s="11">
        <v>51635</v>
      </c>
      <c r="Z141" s="19">
        <v>0</v>
      </c>
      <c r="AA141" s="2">
        <f>IFERROR(INDEX('Holiday Schedule'!$D$3:$D$24,MATCH(A141,'Holiday Schedule'!$C$3:$C$24,0)),0)</f>
        <v>0</v>
      </c>
      <c r="AB141" s="2">
        <f t="shared" si="16"/>
        <v>3</v>
      </c>
      <c r="AC141" s="2">
        <f t="shared" si="17"/>
        <v>680964</v>
      </c>
      <c r="AD141" s="5">
        <f t="shared" si="18"/>
        <v>415127</v>
      </c>
      <c r="AE141" s="5">
        <f t="shared" si="19"/>
        <v>1096091</v>
      </c>
      <c r="AG141" s="2">
        <f t="shared" si="20"/>
        <v>5</v>
      </c>
      <c r="AH141" s="2">
        <f t="shared" si="21"/>
        <v>2025</v>
      </c>
      <c r="AJ141" s="5">
        <f t="shared" si="22"/>
        <v>83606</v>
      </c>
      <c r="AK141" s="2">
        <f t="shared" si="23"/>
        <v>21</v>
      </c>
    </row>
    <row r="142" spans="1:37">
      <c r="A142" s="17">
        <v>45791</v>
      </c>
      <c r="B142" s="11">
        <v>46586</v>
      </c>
      <c r="C142" s="11">
        <v>43890</v>
      </c>
      <c r="D142" s="11">
        <v>42744</v>
      </c>
      <c r="E142" s="11">
        <v>43717</v>
      </c>
      <c r="F142" s="11">
        <v>47007</v>
      </c>
      <c r="G142" s="11">
        <v>54875</v>
      </c>
      <c r="H142" s="11">
        <v>61227</v>
      </c>
      <c r="I142" s="11">
        <v>49180</v>
      </c>
      <c r="J142" s="11">
        <v>32762</v>
      </c>
      <c r="K142" s="11">
        <v>24822</v>
      </c>
      <c r="L142" s="11">
        <v>20935</v>
      </c>
      <c r="M142" s="11">
        <v>18867</v>
      </c>
      <c r="N142" s="11">
        <v>19278</v>
      </c>
      <c r="O142" s="11">
        <v>18651</v>
      </c>
      <c r="P142" s="11">
        <v>19005</v>
      </c>
      <c r="Q142" s="11">
        <v>22807</v>
      </c>
      <c r="R142" s="11">
        <v>32853</v>
      </c>
      <c r="S142" s="11">
        <v>50056</v>
      </c>
      <c r="T142" s="11">
        <v>69369</v>
      </c>
      <c r="U142" s="11">
        <v>80608</v>
      </c>
      <c r="V142" s="11">
        <v>82911</v>
      </c>
      <c r="W142" s="11">
        <v>73423</v>
      </c>
      <c r="X142" s="11">
        <v>60886</v>
      </c>
      <c r="Y142" s="11">
        <v>51442</v>
      </c>
      <c r="Z142" s="19">
        <v>0</v>
      </c>
      <c r="AA142" s="2">
        <f>IFERROR(INDEX('Holiday Schedule'!$D$3:$D$24,MATCH(A142,'Holiday Schedule'!$C$3:$C$24,0)),0)</f>
        <v>0</v>
      </c>
      <c r="AB142" s="2">
        <f t="shared" si="16"/>
        <v>4</v>
      </c>
      <c r="AC142" s="2">
        <f t="shared" si="17"/>
        <v>676413</v>
      </c>
      <c r="AD142" s="5">
        <f t="shared" si="18"/>
        <v>391488</v>
      </c>
      <c r="AE142" s="5">
        <f t="shared" si="19"/>
        <v>1067901</v>
      </c>
      <c r="AG142" s="2">
        <f t="shared" si="20"/>
        <v>5</v>
      </c>
      <c r="AH142" s="2">
        <f t="shared" si="21"/>
        <v>2025</v>
      </c>
      <c r="AJ142" s="5">
        <f t="shared" si="22"/>
        <v>82911</v>
      </c>
      <c r="AK142" s="2">
        <f t="shared" si="23"/>
        <v>21</v>
      </c>
    </row>
    <row r="143" spans="1:37">
      <c r="A143" s="17">
        <v>45792</v>
      </c>
      <c r="B143" s="11">
        <v>46083</v>
      </c>
      <c r="C143" s="11">
        <v>42583</v>
      </c>
      <c r="D143" s="11">
        <v>41109</v>
      </c>
      <c r="E143" s="11">
        <v>41819</v>
      </c>
      <c r="F143" s="11">
        <v>44598</v>
      </c>
      <c r="G143" s="11">
        <v>51966</v>
      </c>
      <c r="H143" s="11">
        <v>57726</v>
      </c>
      <c r="I143" s="11">
        <v>49075</v>
      </c>
      <c r="J143" s="11">
        <v>37636</v>
      </c>
      <c r="K143" s="11">
        <v>36543</v>
      </c>
      <c r="L143" s="11">
        <v>29079</v>
      </c>
      <c r="M143" s="11">
        <v>24683</v>
      </c>
      <c r="N143" s="11">
        <v>23329</v>
      </c>
      <c r="O143" s="11">
        <v>22403</v>
      </c>
      <c r="P143" s="11">
        <v>22256</v>
      </c>
      <c r="Q143" s="11">
        <v>31175</v>
      </c>
      <c r="R143" s="11">
        <v>41731</v>
      </c>
      <c r="S143" s="11">
        <v>56467</v>
      </c>
      <c r="T143" s="11">
        <v>74360</v>
      </c>
      <c r="U143" s="11">
        <v>83541</v>
      </c>
      <c r="V143" s="11">
        <v>85767</v>
      </c>
      <c r="W143" s="11">
        <v>75194</v>
      </c>
      <c r="X143" s="11">
        <v>63129</v>
      </c>
      <c r="Y143" s="11">
        <v>52161</v>
      </c>
      <c r="Z143" s="19">
        <v>0</v>
      </c>
      <c r="AA143" s="2">
        <f>IFERROR(INDEX('Holiday Schedule'!$D$3:$D$24,MATCH(A143,'Holiday Schedule'!$C$3:$C$24,0)),0)</f>
        <v>0</v>
      </c>
      <c r="AB143" s="2">
        <f t="shared" si="16"/>
        <v>5</v>
      </c>
      <c r="AC143" s="2">
        <f t="shared" si="17"/>
        <v>756368</v>
      </c>
      <c r="AD143" s="5">
        <f t="shared" si="18"/>
        <v>378045</v>
      </c>
      <c r="AE143" s="5">
        <f t="shared" si="19"/>
        <v>1134413</v>
      </c>
      <c r="AG143" s="2">
        <f t="shared" si="20"/>
        <v>5</v>
      </c>
      <c r="AH143" s="2">
        <f t="shared" si="21"/>
        <v>2025</v>
      </c>
      <c r="AJ143" s="5">
        <f t="shared" si="22"/>
        <v>85767</v>
      </c>
      <c r="AK143" s="2">
        <f t="shared" si="23"/>
        <v>21</v>
      </c>
    </row>
    <row r="144" spans="1:37">
      <c r="A144" s="17">
        <v>45793</v>
      </c>
      <c r="B144" s="11">
        <v>46912</v>
      </c>
      <c r="C144" s="11">
        <v>43472</v>
      </c>
      <c r="D144" s="11">
        <v>42016</v>
      </c>
      <c r="E144" s="11">
        <v>41750</v>
      </c>
      <c r="F144" s="11">
        <v>44809</v>
      </c>
      <c r="G144" s="11">
        <v>52039</v>
      </c>
      <c r="H144" s="11">
        <v>62090</v>
      </c>
      <c r="I144" s="11">
        <v>63882</v>
      </c>
      <c r="J144" s="11">
        <v>53727</v>
      </c>
      <c r="K144" s="11">
        <v>47178</v>
      </c>
      <c r="L144" s="11">
        <v>38510</v>
      </c>
      <c r="M144" s="11">
        <v>30434</v>
      </c>
      <c r="N144" s="11">
        <v>28879</v>
      </c>
      <c r="O144" s="11">
        <v>30142</v>
      </c>
      <c r="P144" s="11">
        <v>32757</v>
      </c>
      <c r="Q144" s="11">
        <v>42884</v>
      </c>
      <c r="R144" s="11">
        <v>48391</v>
      </c>
      <c r="S144" s="11">
        <v>66077</v>
      </c>
      <c r="T144" s="11">
        <v>77647</v>
      </c>
      <c r="U144" s="11">
        <v>83352</v>
      </c>
      <c r="V144" s="11">
        <v>84870</v>
      </c>
      <c r="W144" s="11">
        <v>76406</v>
      </c>
      <c r="X144" s="11">
        <v>64002</v>
      </c>
      <c r="Y144" s="11">
        <v>53770</v>
      </c>
      <c r="Z144" s="19">
        <v>0</v>
      </c>
      <c r="AA144" s="2">
        <f>IFERROR(INDEX('Holiday Schedule'!$D$3:$D$24,MATCH(A144,'Holiday Schedule'!$C$3:$C$24,0)),0)</f>
        <v>0</v>
      </c>
      <c r="AB144" s="2">
        <f t="shared" si="16"/>
        <v>6</v>
      </c>
      <c r="AC144" s="2">
        <f t="shared" si="17"/>
        <v>869138</v>
      </c>
      <c r="AD144" s="5">
        <f t="shared" si="18"/>
        <v>386858</v>
      </c>
      <c r="AE144" s="5">
        <f t="shared" si="19"/>
        <v>1255996</v>
      </c>
      <c r="AG144" s="2">
        <f t="shared" si="20"/>
        <v>5</v>
      </c>
      <c r="AH144" s="2">
        <f t="shared" si="21"/>
        <v>2025</v>
      </c>
      <c r="AJ144" s="5">
        <f t="shared" si="22"/>
        <v>84870</v>
      </c>
      <c r="AK144" s="2">
        <f t="shared" si="23"/>
        <v>21</v>
      </c>
    </row>
    <row r="145" spans="1:37">
      <c r="A145" s="17">
        <v>45794</v>
      </c>
      <c r="B145" s="11">
        <v>48388</v>
      </c>
      <c r="C145" s="11">
        <v>45239</v>
      </c>
      <c r="D145" s="11">
        <v>42922</v>
      </c>
      <c r="E145" s="11">
        <v>42585</v>
      </c>
      <c r="F145" s="11">
        <v>44202</v>
      </c>
      <c r="G145" s="11">
        <v>48398</v>
      </c>
      <c r="H145" s="11">
        <v>56207</v>
      </c>
      <c r="I145" s="11">
        <v>62448</v>
      </c>
      <c r="J145" s="11">
        <v>63588</v>
      </c>
      <c r="K145" s="11">
        <v>63920</v>
      </c>
      <c r="L145" s="11">
        <v>62223</v>
      </c>
      <c r="M145" s="11">
        <v>61188</v>
      </c>
      <c r="N145" s="11">
        <v>58672</v>
      </c>
      <c r="O145" s="11">
        <v>57688</v>
      </c>
      <c r="P145" s="11">
        <v>58521</v>
      </c>
      <c r="Q145" s="11">
        <v>63943</v>
      </c>
      <c r="R145" s="11">
        <v>71295</v>
      </c>
      <c r="S145" s="11">
        <v>78449</v>
      </c>
      <c r="T145" s="11">
        <v>84004</v>
      </c>
      <c r="U145" s="11">
        <v>86403</v>
      </c>
      <c r="V145" s="11">
        <v>84006</v>
      </c>
      <c r="W145" s="11">
        <v>74277</v>
      </c>
      <c r="X145" s="11">
        <v>63900</v>
      </c>
      <c r="Y145" s="11">
        <v>53533</v>
      </c>
      <c r="Z145" s="19">
        <v>0</v>
      </c>
      <c r="AA145" s="2">
        <f>IFERROR(INDEX('Holiday Schedule'!$D$3:$D$24,MATCH(A145,'Holiday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1475999</v>
      </c>
      <c r="AE145" s="5">
        <f t="shared" si="19"/>
        <v>1475999</v>
      </c>
      <c r="AG145" s="2">
        <f t="shared" si="20"/>
        <v>5</v>
      </c>
      <c r="AH145" s="2">
        <f t="shared" si="21"/>
        <v>2025</v>
      </c>
      <c r="AJ145" s="5">
        <f t="shared" si="22"/>
        <v>86403</v>
      </c>
      <c r="AK145" s="2">
        <f t="shared" si="23"/>
        <v>20</v>
      </c>
    </row>
    <row r="146" spans="1:37">
      <c r="A146" s="17">
        <v>45795</v>
      </c>
      <c r="B146" s="11">
        <v>48941</v>
      </c>
      <c r="C146" s="11">
        <v>45949</v>
      </c>
      <c r="D146" s="11">
        <v>43769</v>
      </c>
      <c r="E146" s="11">
        <v>42794</v>
      </c>
      <c r="F146" s="11">
        <v>44031</v>
      </c>
      <c r="G146" s="11">
        <v>48552</v>
      </c>
      <c r="H146" s="11">
        <v>56008</v>
      </c>
      <c r="I146" s="11">
        <v>60796</v>
      </c>
      <c r="J146" s="11">
        <v>61400</v>
      </c>
      <c r="K146" s="11">
        <v>62322</v>
      </c>
      <c r="L146" s="11">
        <v>55907</v>
      </c>
      <c r="M146" s="11">
        <v>50834</v>
      </c>
      <c r="N146" s="11">
        <v>48144</v>
      </c>
      <c r="O146" s="11">
        <v>50716</v>
      </c>
      <c r="P146" s="11">
        <v>49411</v>
      </c>
      <c r="Q146" s="11">
        <v>48599</v>
      </c>
      <c r="R146" s="11">
        <v>58019</v>
      </c>
      <c r="S146" s="11">
        <v>69633</v>
      </c>
      <c r="T146" s="11">
        <v>80091</v>
      </c>
      <c r="U146" s="11">
        <v>87040</v>
      </c>
      <c r="V146" s="11">
        <v>87281</v>
      </c>
      <c r="W146" s="11">
        <v>75491</v>
      </c>
      <c r="X146" s="11">
        <v>62752</v>
      </c>
      <c r="Y146" s="11">
        <v>53277</v>
      </c>
      <c r="Z146" s="19">
        <v>0</v>
      </c>
      <c r="AA146" s="2">
        <f>IFERROR(INDEX('Holiday Schedule'!$D$3:$D$24,MATCH(A146,'Holiday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1391757</v>
      </c>
      <c r="AE146" s="5">
        <f t="shared" si="19"/>
        <v>1391757</v>
      </c>
      <c r="AG146" s="2">
        <f t="shared" si="20"/>
        <v>5</v>
      </c>
      <c r="AH146" s="2">
        <f t="shared" si="21"/>
        <v>2025</v>
      </c>
      <c r="AJ146" s="5">
        <f t="shared" si="22"/>
        <v>87281</v>
      </c>
      <c r="AK146" s="2">
        <f t="shared" si="23"/>
        <v>21</v>
      </c>
    </row>
    <row r="147" spans="1:37">
      <c r="A147" s="17">
        <v>45796</v>
      </c>
      <c r="B147" s="11">
        <v>46551</v>
      </c>
      <c r="C147" s="11">
        <v>42742</v>
      </c>
      <c r="D147" s="11">
        <v>42211</v>
      </c>
      <c r="E147" s="11">
        <v>42668</v>
      </c>
      <c r="F147" s="11">
        <v>45740</v>
      </c>
      <c r="G147" s="11">
        <v>53828</v>
      </c>
      <c r="H147" s="11">
        <v>66216</v>
      </c>
      <c r="I147" s="11">
        <v>68349</v>
      </c>
      <c r="J147" s="11">
        <v>61796</v>
      </c>
      <c r="K147" s="11">
        <v>60677</v>
      </c>
      <c r="L147" s="11">
        <v>57736</v>
      </c>
      <c r="M147" s="11">
        <v>54673</v>
      </c>
      <c r="N147" s="11">
        <v>51443</v>
      </c>
      <c r="O147" s="11">
        <v>50377</v>
      </c>
      <c r="P147" s="11">
        <v>49421</v>
      </c>
      <c r="Q147" s="11">
        <v>54087</v>
      </c>
      <c r="R147" s="11">
        <v>64100</v>
      </c>
      <c r="S147" s="11">
        <v>76975</v>
      </c>
      <c r="T147" s="11">
        <v>85370</v>
      </c>
      <c r="U147" s="11">
        <v>89806</v>
      </c>
      <c r="V147" s="11">
        <v>88853</v>
      </c>
      <c r="W147" s="11">
        <v>77680</v>
      </c>
      <c r="X147" s="11">
        <v>65258</v>
      </c>
      <c r="Y147" s="11">
        <v>55216</v>
      </c>
      <c r="Z147" s="19">
        <v>0</v>
      </c>
      <c r="AA147" s="2">
        <f>IFERROR(INDEX('Holiday Schedule'!$D$3:$D$24,MATCH(A147,'Holiday Schedule'!$C$3:$C$24,0)),0)</f>
        <v>0</v>
      </c>
      <c r="AB147" s="2">
        <f t="shared" si="16"/>
        <v>2</v>
      </c>
      <c r="AC147" s="2">
        <f t="shared" si="17"/>
        <v>1056601</v>
      </c>
      <c r="AD147" s="5">
        <f t="shared" si="18"/>
        <v>395172</v>
      </c>
      <c r="AE147" s="5">
        <f t="shared" si="19"/>
        <v>1451773</v>
      </c>
      <c r="AG147" s="2">
        <f t="shared" si="20"/>
        <v>5</v>
      </c>
      <c r="AH147" s="2">
        <f t="shared" si="21"/>
        <v>2025</v>
      </c>
      <c r="AJ147" s="5">
        <f t="shared" si="22"/>
        <v>89806</v>
      </c>
      <c r="AK147" s="2">
        <f t="shared" si="23"/>
        <v>20</v>
      </c>
    </row>
    <row r="148" spans="1:37">
      <c r="A148" s="17">
        <v>45797</v>
      </c>
      <c r="B148" s="11">
        <v>50396</v>
      </c>
      <c r="C148" s="11">
        <v>47032</v>
      </c>
      <c r="D148" s="11">
        <v>45412</v>
      </c>
      <c r="E148" s="11">
        <v>45362</v>
      </c>
      <c r="F148" s="11">
        <v>48712</v>
      </c>
      <c r="G148" s="11">
        <v>57879</v>
      </c>
      <c r="H148" s="11">
        <v>71652</v>
      </c>
      <c r="I148" s="11">
        <v>77710</v>
      </c>
      <c r="J148" s="11">
        <v>70338</v>
      </c>
      <c r="K148" s="11">
        <v>66468</v>
      </c>
      <c r="L148" s="11">
        <v>63377</v>
      </c>
      <c r="M148" s="11">
        <v>61202</v>
      </c>
      <c r="N148" s="11">
        <v>59464</v>
      </c>
      <c r="O148" s="11">
        <v>53397</v>
      </c>
      <c r="P148" s="11">
        <v>48281</v>
      </c>
      <c r="Q148" s="11">
        <v>52440</v>
      </c>
      <c r="R148" s="11">
        <v>59583</v>
      </c>
      <c r="S148" s="11">
        <v>71286</v>
      </c>
      <c r="T148" s="11">
        <v>80449</v>
      </c>
      <c r="U148" s="11">
        <v>88219</v>
      </c>
      <c r="V148" s="11">
        <v>90385</v>
      </c>
      <c r="W148" s="11">
        <v>80125</v>
      </c>
      <c r="X148" s="11">
        <v>67536</v>
      </c>
      <c r="Y148" s="11">
        <v>57433</v>
      </c>
      <c r="Z148" s="19">
        <v>0</v>
      </c>
      <c r="AA148" s="2">
        <f>IFERROR(INDEX('Holiday Schedule'!$D$3:$D$24,MATCH(A148,'Holiday Schedule'!$C$3:$C$24,0)),0)</f>
        <v>0</v>
      </c>
      <c r="AB148" s="2">
        <f t="shared" si="16"/>
        <v>3</v>
      </c>
      <c r="AC148" s="2">
        <f t="shared" si="17"/>
        <v>1090260</v>
      </c>
      <c r="AD148" s="5">
        <f t="shared" si="18"/>
        <v>423878</v>
      </c>
      <c r="AE148" s="5">
        <f t="shared" si="19"/>
        <v>1514138</v>
      </c>
      <c r="AG148" s="2">
        <f t="shared" si="20"/>
        <v>5</v>
      </c>
      <c r="AH148" s="2">
        <f t="shared" si="21"/>
        <v>2025</v>
      </c>
      <c r="AJ148" s="5">
        <f t="shared" si="22"/>
        <v>90385</v>
      </c>
      <c r="AK148" s="2">
        <f t="shared" si="23"/>
        <v>21</v>
      </c>
    </row>
    <row r="149" spans="1:37">
      <c r="A149" s="17">
        <v>45798</v>
      </c>
      <c r="B149" s="11">
        <v>51805</v>
      </c>
      <c r="C149" s="11">
        <v>48802</v>
      </c>
      <c r="D149" s="11">
        <v>46839</v>
      </c>
      <c r="E149" s="11">
        <v>47229</v>
      </c>
      <c r="F149" s="11">
        <v>50413</v>
      </c>
      <c r="G149" s="11">
        <v>58536</v>
      </c>
      <c r="H149" s="11">
        <v>64138</v>
      </c>
      <c r="I149" s="11">
        <v>55588</v>
      </c>
      <c r="J149" s="11">
        <v>43828</v>
      </c>
      <c r="K149" s="11">
        <v>44227</v>
      </c>
      <c r="L149" s="11">
        <v>43357</v>
      </c>
      <c r="M149" s="11">
        <v>42357</v>
      </c>
      <c r="N149" s="11">
        <v>42784</v>
      </c>
      <c r="O149" s="11">
        <v>42890</v>
      </c>
      <c r="P149" s="11">
        <v>44161</v>
      </c>
      <c r="Q149" s="11">
        <v>48461</v>
      </c>
      <c r="R149" s="11">
        <v>55325</v>
      </c>
      <c r="S149" s="11">
        <v>67416</v>
      </c>
      <c r="T149" s="11">
        <v>78705</v>
      </c>
      <c r="U149" s="11">
        <v>86298</v>
      </c>
      <c r="V149" s="11">
        <v>88077</v>
      </c>
      <c r="W149" s="11">
        <v>77939</v>
      </c>
      <c r="X149" s="11">
        <v>65467</v>
      </c>
      <c r="Y149" s="11">
        <v>55940</v>
      </c>
      <c r="Z149" s="19">
        <v>0</v>
      </c>
      <c r="AA149" s="2">
        <f>IFERROR(INDEX('Holiday Schedule'!$D$3:$D$24,MATCH(A149,'Holiday Schedule'!$C$3:$C$24,0)),0)</f>
        <v>0</v>
      </c>
      <c r="AB149" s="2">
        <f t="shared" si="16"/>
        <v>4</v>
      </c>
      <c r="AC149" s="2">
        <f t="shared" si="17"/>
        <v>926880</v>
      </c>
      <c r="AD149" s="5">
        <f t="shared" si="18"/>
        <v>423702</v>
      </c>
      <c r="AE149" s="5">
        <f t="shared" si="19"/>
        <v>1350582</v>
      </c>
      <c r="AG149" s="2">
        <f t="shared" si="20"/>
        <v>5</v>
      </c>
      <c r="AH149" s="2">
        <f t="shared" si="21"/>
        <v>2025</v>
      </c>
      <c r="AJ149" s="5">
        <f t="shared" si="22"/>
        <v>88077</v>
      </c>
      <c r="AK149" s="2">
        <f t="shared" si="23"/>
        <v>21</v>
      </c>
    </row>
    <row r="150" spans="1:37">
      <c r="A150" s="17">
        <v>45799</v>
      </c>
      <c r="B150" s="11">
        <v>50470</v>
      </c>
      <c r="C150" s="11">
        <v>47311</v>
      </c>
      <c r="D150" s="11">
        <v>45879</v>
      </c>
      <c r="E150" s="11">
        <v>45897</v>
      </c>
      <c r="F150" s="11">
        <v>49867</v>
      </c>
      <c r="G150" s="11">
        <v>57217</v>
      </c>
      <c r="H150" s="11">
        <v>69461</v>
      </c>
      <c r="I150" s="11">
        <v>72283</v>
      </c>
      <c r="J150" s="11">
        <v>63671</v>
      </c>
      <c r="K150" s="11">
        <v>56604</v>
      </c>
      <c r="L150" s="11">
        <v>52662</v>
      </c>
      <c r="M150" s="11">
        <v>51057</v>
      </c>
      <c r="N150" s="11">
        <v>48512</v>
      </c>
      <c r="O150" s="11">
        <v>43071</v>
      </c>
      <c r="P150" s="11">
        <v>43382</v>
      </c>
      <c r="Q150" s="11">
        <v>48671</v>
      </c>
      <c r="R150" s="11">
        <v>54296</v>
      </c>
      <c r="S150" s="11">
        <v>66916</v>
      </c>
      <c r="T150" s="11">
        <v>78595</v>
      </c>
      <c r="U150" s="11">
        <v>86726</v>
      </c>
      <c r="V150" s="11">
        <v>89132</v>
      </c>
      <c r="W150" s="11">
        <v>78651</v>
      </c>
      <c r="X150" s="11">
        <v>66766</v>
      </c>
      <c r="Y150" s="11">
        <v>56172</v>
      </c>
      <c r="Z150" s="19">
        <v>0</v>
      </c>
      <c r="AA150" s="2">
        <f>IFERROR(INDEX('Holiday Schedule'!$D$3:$D$24,MATCH(A150,'Holiday Schedule'!$C$3:$C$24,0)),0)</f>
        <v>0</v>
      </c>
      <c r="AB150" s="2">
        <f t="shared" si="16"/>
        <v>5</v>
      </c>
      <c r="AC150" s="2">
        <f t="shared" si="17"/>
        <v>1000995</v>
      </c>
      <c r="AD150" s="5">
        <f t="shared" si="18"/>
        <v>422274</v>
      </c>
      <c r="AE150" s="5">
        <f t="shared" si="19"/>
        <v>1423269</v>
      </c>
      <c r="AG150" s="2">
        <f t="shared" si="20"/>
        <v>5</v>
      </c>
      <c r="AH150" s="2">
        <f t="shared" si="21"/>
        <v>2025</v>
      </c>
      <c r="AJ150" s="5">
        <f t="shared" si="22"/>
        <v>89132</v>
      </c>
      <c r="AK150" s="2">
        <f t="shared" si="23"/>
        <v>21</v>
      </c>
    </row>
    <row r="151" spans="1:37">
      <c r="A151" s="17">
        <v>45800</v>
      </c>
      <c r="B151" s="11">
        <v>50738</v>
      </c>
      <c r="C151" s="11">
        <v>47741</v>
      </c>
      <c r="D151" s="11">
        <v>46852</v>
      </c>
      <c r="E151" s="11">
        <v>47252</v>
      </c>
      <c r="F151" s="11">
        <v>50431</v>
      </c>
      <c r="G151" s="11">
        <v>59850</v>
      </c>
      <c r="H151" s="11">
        <v>73535</v>
      </c>
      <c r="I151" s="11">
        <v>78511</v>
      </c>
      <c r="J151" s="11">
        <v>70400</v>
      </c>
      <c r="K151" s="11">
        <v>67758</v>
      </c>
      <c r="L151" s="11">
        <v>64404</v>
      </c>
      <c r="M151" s="11">
        <v>60997</v>
      </c>
      <c r="N151" s="11">
        <v>58623</v>
      </c>
      <c r="O151" s="11">
        <v>55419</v>
      </c>
      <c r="P151" s="11">
        <v>56912</v>
      </c>
      <c r="Q151" s="11">
        <v>61112</v>
      </c>
      <c r="R151" s="11">
        <v>64575</v>
      </c>
      <c r="S151" s="11">
        <v>70953</v>
      </c>
      <c r="T151" s="11">
        <v>82182</v>
      </c>
      <c r="U151" s="11">
        <v>89359</v>
      </c>
      <c r="V151" s="11">
        <v>91425</v>
      </c>
      <c r="W151" s="11">
        <v>81793</v>
      </c>
      <c r="X151" s="11">
        <v>70456</v>
      </c>
      <c r="Y151" s="11">
        <v>60021</v>
      </c>
      <c r="Z151" s="19">
        <v>0</v>
      </c>
      <c r="AA151" s="2">
        <f>IFERROR(INDEX('Holiday Schedule'!$D$3:$D$24,MATCH(A151,'Holiday Schedule'!$C$3:$C$24,0)),0)</f>
        <v>0</v>
      </c>
      <c r="AB151" s="2">
        <f t="shared" si="16"/>
        <v>6</v>
      </c>
      <c r="AC151" s="2">
        <f t="shared" si="17"/>
        <v>1124879</v>
      </c>
      <c r="AD151" s="5">
        <f t="shared" si="18"/>
        <v>436420</v>
      </c>
      <c r="AE151" s="5">
        <f t="shared" si="19"/>
        <v>1561299</v>
      </c>
      <c r="AG151" s="2">
        <f t="shared" si="20"/>
        <v>5</v>
      </c>
      <c r="AH151" s="2">
        <f t="shared" si="21"/>
        <v>2025</v>
      </c>
      <c r="AJ151" s="5">
        <f t="shared" si="22"/>
        <v>91425</v>
      </c>
      <c r="AK151" s="2">
        <f t="shared" si="23"/>
        <v>21</v>
      </c>
    </row>
    <row r="152" spans="1:37">
      <c r="A152" s="17">
        <v>45801</v>
      </c>
      <c r="B152" s="11">
        <v>53634</v>
      </c>
      <c r="C152" s="11">
        <v>50723</v>
      </c>
      <c r="D152" s="11">
        <v>49163</v>
      </c>
      <c r="E152" s="11">
        <v>48325</v>
      </c>
      <c r="F152" s="11">
        <v>50091</v>
      </c>
      <c r="G152" s="11">
        <v>54243</v>
      </c>
      <c r="H152" s="11">
        <v>60112</v>
      </c>
      <c r="I152" s="11">
        <v>61932</v>
      </c>
      <c r="J152" s="11">
        <v>59339</v>
      </c>
      <c r="K152" s="11">
        <v>60204</v>
      </c>
      <c r="L152" s="11">
        <v>55430</v>
      </c>
      <c r="M152" s="11">
        <v>50099</v>
      </c>
      <c r="N152" s="11">
        <v>50501</v>
      </c>
      <c r="O152" s="11">
        <v>46389</v>
      </c>
      <c r="P152" s="11">
        <v>47366</v>
      </c>
      <c r="Q152" s="11">
        <v>54944</v>
      </c>
      <c r="R152" s="11">
        <v>62942</v>
      </c>
      <c r="S152" s="11">
        <v>72838</v>
      </c>
      <c r="T152" s="11">
        <v>82359</v>
      </c>
      <c r="U152" s="11">
        <v>88913</v>
      </c>
      <c r="V152" s="11">
        <v>89949</v>
      </c>
      <c r="W152" s="11">
        <v>80397</v>
      </c>
      <c r="X152" s="11">
        <v>69040</v>
      </c>
      <c r="Y152" s="11">
        <v>59028</v>
      </c>
      <c r="Z152" s="19">
        <v>0</v>
      </c>
      <c r="AA152" s="2">
        <f>IFERROR(INDEX('Holiday Schedule'!$D$3:$D$24,MATCH(A152,'Holiday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1457961</v>
      </c>
      <c r="AE152" s="5">
        <f t="shared" si="19"/>
        <v>1457961</v>
      </c>
      <c r="AG152" s="2">
        <f t="shared" si="20"/>
        <v>5</v>
      </c>
      <c r="AH152" s="2">
        <f t="shared" si="21"/>
        <v>2025</v>
      </c>
      <c r="AJ152" s="5">
        <f t="shared" si="22"/>
        <v>89949</v>
      </c>
      <c r="AK152" s="2">
        <f t="shared" si="23"/>
        <v>21</v>
      </c>
    </row>
    <row r="153" spans="1:37">
      <c r="A153" s="17">
        <v>45802</v>
      </c>
      <c r="B153" s="11">
        <v>53050</v>
      </c>
      <c r="C153" s="11">
        <v>49483</v>
      </c>
      <c r="D153" s="11">
        <v>47697</v>
      </c>
      <c r="E153" s="11">
        <v>47519</v>
      </c>
      <c r="F153" s="11">
        <v>48752</v>
      </c>
      <c r="G153" s="11">
        <v>52925</v>
      </c>
      <c r="H153" s="11">
        <v>59033</v>
      </c>
      <c r="I153" s="11">
        <v>61388</v>
      </c>
      <c r="J153" s="11">
        <v>57371</v>
      </c>
      <c r="K153" s="11">
        <v>56398</v>
      </c>
      <c r="L153" s="11">
        <v>54194</v>
      </c>
      <c r="M153" s="11">
        <v>50408</v>
      </c>
      <c r="N153" s="11">
        <v>46013</v>
      </c>
      <c r="O153" s="11">
        <v>41863</v>
      </c>
      <c r="P153" s="11">
        <v>43084</v>
      </c>
      <c r="Q153" s="11">
        <v>52300</v>
      </c>
      <c r="R153" s="11">
        <v>60543</v>
      </c>
      <c r="S153" s="11">
        <v>66131</v>
      </c>
      <c r="T153" s="11">
        <v>74296</v>
      </c>
      <c r="U153" s="11">
        <v>83737</v>
      </c>
      <c r="V153" s="11">
        <v>86743</v>
      </c>
      <c r="W153" s="11">
        <v>78746</v>
      </c>
      <c r="X153" s="11">
        <v>68013</v>
      </c>
      <c r="Y153" s="11">
        <v>57984</v>
      </c>
      <c r="Z153" s="19">
        <v>0</v>
      </c>
      <c r="AA153" s="2">
        <f>IFERROR(INDEX('Holiday Schedule'!$D$3:$D$24,MATCH(A153,'Holiday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1397671</v>
      </c>
      <c r="AE153" s="5">
        <f t="shared" si="19"/>
        <v>1397671</v>
      </c>
      <c r="AG153" s="2">
        <f t="shared" si="20"/>
        <v>5</v>
      </c>
      <c r="AH153" s="2">
        <f t="shared" si="21"/>
        <v>2025</v>
      </c>
      <c r="AJ153" s="5">
        <f t="shared" si="22"/>
        <v>86743</v>
      </c>
      <c r="AK153" s="2">
        <f t="shared" si="23"/>
        <v>21</v>
      </c>
    </row>
    <row r="154" spans="1:37">
      <c r="A154" s="17">
        <v>45803</v>
      </c>
      <c r="B154" s="11">
        <v>52104</v>
      </c>
      <c r="C154" s="11">
        <v>47969</v>
      </c>
      <c r="D154" s="11">
        <v>46665</v>
      </c>
      <c r="E154" s="11">
        <v>46059</v>
      </c>
      <c r="F154" s="11">
        <v>48047</v>
      </c>
      <c r="G154" s="11">
        <v>51330</v>
      </c>
      <c r="H154" s="11">
        <v>54259</v>
      </c>
      <c r="I154" s="11">
        <v>47915</v>
      </c>
      <c r="J154" s="11">
        <v>37364</v>
      </c>
      <c r="K154" s="11">
        <v>32391</v>
      </c>
      <c r="L154" s="11">
        <v>27708</v>
      </c>
      <c r="M154" s="11">
        <v>24861</v>
      </c>
      <c r="N154" s="11">
        <v>25780</v>
      </c>
      <c r="O154" s="11">
        <v>23939</v>
      </c>
      <c r="P154" s="11">
        <v>27527</v>
      </c>
      <c r="Q154" s="11">
        <v>36052</v>
      </c>
      <c r="R154" s="11">
        <v>40219</v>
      </c>
      <c r="S154" s="11">
        <v>55245</v>
      </c>
      <c r="T154" s="11">
        <v>72645</v>
      </c>
      <c r="U154" s="11">
        <v>84473</v>
      </c>
      <c r="V154" s="11">
        <v>87836</v>
      </c>
      <c r="W154" s="11">
        <v>77479</v>
      </c>
      <c r="X154" s="11">
        <v>64241</v>
      </c>
      <c r="Y154" s="11">
        <v>53636</v>
      </c>
      <c r="Z154" s="19">
        <v>0</v>
      </c>
      <c r="AA154" s="2">
        <f>IFERROR(INDEX('Holiday Schedule'!$D$3:$D$24,MATCH(A154,'Holiday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1165744</v>
      </c>
      <c r="AE154" s="5">
        <f t="shared" si="19"/>
        <v>1165744</v>
      </c>
      <c r="AG154" s="2">
        <f t="shared" si="20"/>
        <v>5</v>
      </c>
      <c r="AH154" s="2">
        <f t="shared" si="21"/>
        <v>2025</v>
      </c>
      <c r="AJ154" s="5">
        <f t="shared" si="22"/>
        <v>87836</v>
      </c>
      <c r="AK154" s="2">
        <f t="shared" si="23"/>
        <v>21</v>
      </c>
    </row>
    <row r="155" spans="1:37">
      <c r="A155" s="17">
        <v>45804</v>
      </c>
      <c r="B155" s="11">
        <v>47279</v>
      </c>
      <c r="C155" s="11">
        <v>43825</v>
      </c>
      <c r="D155" s="11">
        <v>41965</v>
      </c>
      <c r="E155" s="11">
        <v>42609</v>
      </c>
      <c r="F155" s="11">
        <v>45917</v>
      </c>
      <c r="G155" s="11">
        <v>53135</v>
      </c>
      <c r="H155" s="11">
        <v>59087</v>
      </c>
      <c r="I155" s="11">
        <v>49520</v>
      </c>
      <c r="J155" s="11">
        <v>35714</v>
      </c>
      <c r="K155" s="11">
        <v>28943</v>
      </c>
      <c r="L155" s="11">
        <v>25625</v>
      </c>
      <c r="M155" s="11">
        <v>24781</v>
      </c>
      <c r="N155" s="11">
        <v>28196</v>
      </c>
      <c r="O155" s="11">
        <v>29425</v>
      </c>
      <c r="P155" s="11">
        <v>29163</v>
      </c>
      <c r="Q155" s="11">
        <v>38180</v>
      </c>
      <c r="R155" s="11">
        <v>45951</v>
      </c>
      <c r="S155" s="11">
        <v>60950</v>
      </c>
      <c r="T155" s="11">
        <v>76528</v>
      </c>
      <c r="U155" s="11">
        <v>84007</v>
      </c>
      <c r="V155" s="11">
        <v>86759</v>
      </c>
      <c r="W155" s="11">
        <v>76629</v>
      </c>
      <c r="X155" s="11">
        <v>63540</v>
      </c>
      <c r="Y155" s="11">
        <v>52684</v>
      </c>
      <c r="Z155" s="19">
        <v>0</v>
      </c>
      <c r="AA155" s="2">
        <f>IFERROR(INDEX('Holiday Schedule'!$D$3:$D$24,MATCH(A155,'Holiday Schedule'!$C$3:$C$24,0)),0)</f>
        <v>0</v>
      </c>
      <c r="AB155" s="2">
        <f t="shared" si="16"/>
        <v>3</v>
      </c>
      <c r="AC155" s="2">
        <f t="shared" si="17"/>
        <v>783911</v>
      </c>
      <c r="AD155" s="5">
        <f t="shared" si="18"/>
        <v>386501</v>
      </c>
      <c r="AE155" s="5">
        <f t="shared" si="19"/>
        <v>1170412</v>
      </c>
      <c r="AG155" s="2">
        <f t="shared" si="20"/>
        <v>5</v>
      </c>
      <c r="AH155" s="2">
        <f t="shared" si="21"/>
        <v>2025</v>
      </c>
      <c r="AJ155" s="5">
        <f t="shared" si="22"/>
        <v>86759</v>
      </c>
      <c r="AK155" s="2">
        <f t="shared" si="23"/>
        <v>21</v>
      </c>
    </row>
    <row r="156" spans="1:37">
      <c r="A156" s="17">
        <v>45805</v>
      </c>
      <c r="B156" s="11">
        <v>46412</v>
      </c>
      <c r="C156" s="11">
        <v>43261</v>
      </c>
      <c r="D156" s="11">
        <v>41276</v>
      </c>
      <c r="E156" s="11">
        <v>41987</v>
      </c>
      <c r="F156" s="11">
        <v>44808</v>
      </c>
      <c r="G156" s="11">
        <v>51260</v>
      </c>
      <c r="H156" s="11">
        <v>56973</v>
      </c>
      <c r="I156" s="11">
        <v>48945</v>
      </c>
      <c r="J156" s="11">
        <v>35898</v>
      </c>
      <c r="K156" s="11">
        <v>30086</v>
      </c>
      <c r="L156" s="11">
        <v>27892</v>
      </c>
      <c r="M156" s="11">
        <v>29659</v>
      </c>
      <c r="N156" s="11">
        <v>34655</v>
      </c>
      <c r="O156" s="11">
        <v>28892</v>
      </c>
      <c r="P156" s="11">
        <v>29518</v>
      </c>
      <c r="Q156" s="11">
        <v>33031</v>
      </c>
      <c r="R156" s="11">
        <v>42445</v>
      </c>
      <c r="S156" s="11">
        <v>58060</v>
      </c>
      <c r="T156" s="11">
        <v>75031</v>
      </c>
      <c r="U156" s="11">
        <v>85658</v>
      </c>
      <c r="V156" s="11">
        <v>89298</v>
      </c>
      <c r="W156" s="11">
        <v>78874</v>
      </c>
      <c r="X156" s="11">
        <v>65882</v>
      </c>
      <c r="Y156" s="11">
        <v>54787</v>
      </c>
      <c r="Z156" s="19">
        <v>0</v>
      </c>
      <c r="AA156" s="2">
        <f>IFERROR(INDEX('Holiday Schedule'!$D$3:$D$24,MATCH(A156,'Holiday Schedule'!$C$3:$C$24,0)),0)</f>
        <v>0</v>
      </c>
      <c r="AB156" s="2">
        <f t="shared" si="16"/>
        <v>4</v>
      </c>
      <c r="AC156" s="2">
        <f t="shared" si="17"/>
        <v>793824</v>
      </c>
      <c r="AD156" s="5">
        <f t="shared" si="18"/>
        <v>380764</v>
      </c>
      <c r="AE156" s="5">
        <f t="shared" si="19"/>
        <v>1174588</v>
      </c>
      <c r="AG156" s="2">
        <f t="shared" si="20"/>
        <v>5</v>
      </c>
      <c r="AH156" s="2">
        <f t="shared" si="21"/>
        <v>2025</v>
      </c>
      <c r="AJ156" s="5">
        <f t="shared" si="22"/>
        <v>89298</v>
      </c>
      <c r="AK156" s="2">
        <f t="shared" si="23"/>
        <v>21</v>
      </c>
    </row>
    <row r="157" spans="1:37">
      <c r="A157" s="17">
        <v>45806</v>
      </c>
      <c r="B157" s="11">
        <v>48059</v>
      </c>
      <c r="C157" s="11">
        <v>44447</v>
      </c>
      <c r="D157" s="11">
        <v>42135</v>
      </c>
      <c r="E157" s="11">
        <v>41739</v>
      </c>
      <c r="F157" s="11">
        <v>44373</v>
      </c>
      <c r="G157" s="11">
        <v>50566</v>
      </c>
      <c r="H157" s="11">
        <v>58281</v>
      </c>
      <c r="I157" s="11">
        <v>53612</v>
      </c>
      <c r="J157" s="11">
        <v>43247</v>
      </c>
      <c r="K157" s="11">
        <v>37600</v>
      </c>
      <c r="L157" s="11">
        <v>34443</v>
      </c>
      <c r="M157" s="11">
        <v>36425</v>
      </c>
      <c r="N157" s="11">
        <v>39698</v>
      </c>
      <c r="O157" s="11">
        <v>29239</v>
      </c>
      <c r="P157" s="11">
        <v>27459</v>
      </c>
      <c r="Q157" s="11">
        <v>32810</v>
      </c>
      <c r="R157" s="11">
        <v>49111</v>
      </c>
      <c r="S157" s="11">
        <v>64671</v>
      </c>
      <c r="T157" s="11">
        <v>77396</v>
      </c>
      <c r="U157" s="11">
        <v>83871</v>
      </c>
      <c r="V157" s="11">
        <v>85552</v>
      </c>
      <c r="W157" s="11">
        <v>76287</v>
      </c>
      <c r="X157" s="11">
        <v>62306</v>
      </c>
      <c r="Y157" s="11">
        <v>52809</v>
      </c>
      <c r="Z157" s="19">
        <v>0</v>
      </c>
      <c r="AA157" s="2">
        <f>IFERROR(INDEX('Holiday Schedule'!$D$3:$D$24,MATCH(A157,'Holiday Schedule'!$C$3:$C$24,0)),0)</f>
        <v>0</v>
      </c>
      <c r="AB157" s="2">
        <f t="shared" si="16"/>
        <v>5</v>
      </c>
      <c r="AC157" s="2">
        <f t="shared" si="17"/>
        <v>833727</v>
      </c>
      <c r="AD157" s="5">
        <f t="shared" si="18"/>
        <v>382409</v>
      </c>
      <c r="AE157" s="5">
        <f t="shared" si="19"/>
        <v>1216136</v>
      </c>
      <c r="AG157" s="2">
        <f t="shared" si="20"/>
        <v>5</v>
      </c>
      <c r="AH157" s="2">
        <f t="shared" si="21"/>
        <v>2025</v>
      </c>
      <c r="AJ157" s="5">
        <f t="shared" si="22"/>
        <v>85552</v>
      </c>
      <c r="AK157" s="2">
        <f t="shared" si="23"/>
        <v>21</v>
      </c>
    </row>
    <row r="158" spans="1:37">
      <c r="A158" s="17">
        <v>45807</v>
      </c>
      <c r="B158" s="11">
        <v>46224</v>
      </c>
      <c r="C158" s="11">
        <v>43382</v>
      </c>
      <c r="D158" s="11">
        <v>41315</v>
      </c>
      <c r="E158" s="11">
        <v>41341</v>
      </c>
      <c r="F158" s="11">
        <v>44407</v>
      </c>
      <c r="G158" s="11">
        <v>52141</v>
      </c>
      <c r="H158" s="11">
        <v>60743</v>
      </c>
      <c r="I158" s="11">
        <v>62869</v>
      </c>
      <c r="J158" s="11">
        <v>49790</v>
      </c>
      <c r="K158" s="11">
        <v>38815</v>
      </c>
      <c r="L158" s="11">
        <v>36940</v>
      </c>
      <c r="M158" s="11">
        <v>37258</v>
      </c>
      <c r="N158" s="11">
        <v>33666</v>
      </c>
      <c r="O158" s="11">
        <v>33718</v>
      </c>
      <c r="P158" s="11">
        <v>34813</v>
      </c>
      <c r="Q158" s="11">
        <v>38179</v>
      </c>
      <c r="R158" s="11">
        <v>47845</v>
      </c>
      <c r="S158" s="11">
        <v>60328</v>
      </c>
      <c r="T158" s="11">
        <v>72911</v>
      </c>
      <c r="U158" s="11">
        <v>81568</v>
      </c>
      <c r="V158" s="11">
        <v>84158</v>
      </c>
      <c r="W158" s="11">
        <v>74980</v>
      </c>
      <c r="X158" s="11">
        <v>63612</v>
      </c>
      <c r="Y158" s="11">
        <v>54473</v>
      </c>
      <c r="Z158" s="19">
        <v>0</v>
      </c>
      <c r="AA158" s="2">
        <f>IFERROR(INDEX('Holiday Schedule'!$D$3:$D$24,MATCH(A158,'Holiday Schedule'!$C$3:$C$24,0)),0)</f>
        <v>0</v>
      </c>
      <c r="AB158" s="2">
        <f t="shared" si="16"/>
        <v>6</v>
      </c>
      <c r="AC158" s="2">
        <f t="shared" si="17"/>
        <v>851450</v>
      </c>
      <c r="AD158" s="5">
        <f t="shared" si="18"/>
        <v>384026</v>
      </c>
      <c r="AE158" s="5">
        <f t="shared" si="19"/>
        <v>1235476</v>
      </c>
      <c r="AG158" s="2">
        <f t="shared" si="20"/>
        <v>5</v>
      </c>
      <c r="AH158" s="2">
        <f t="shared" si="21"/>
        <v>2025</v>
      </c>
      <c r="AJ158" s="5">
        <f t="shared" si="22"/>
        <v>84158</v>
      </c>
      <c r="AK158" s="2">
        <f t="shared" si="23"/>
        <v>21</v>
      </c>
    </row>
    <row r="159" spans="1:37">
      <c r="A159" s="17">
        <v>45808</v>
      </c>
      <c r="B159" s="11">
        <v>43871</v>
      </c>
      <c r="C159" s="11">
        <v>40541</v>
      </c>
      <c r="D159" s="11">
        <v>44486</v>
      </c>
      <c r="E159" s="11">
        <v>47727</v>
      </c>
      <c r="F159" s="11">
        <v>53956</v>
      </c>
      <c r="G159" s="11">
        <v>58328</v>
      </c>
      <c r="H159" s="11">
        <v>60793</v>
      </c>
      <c r="I159" s="11">
        <v>72660</v>
      </c>
      <c r="J159" s="11">
        <v>81752</v>
      </c>
      <c r="K159" s="11">
        <v>90115</v>
      </c>
      <c r="L159" s="11">
        <v>88307</v>
      </c>
      <c r="M159" s="11">
        <v>77316</v>
      </c>
      <c r="N159" s="11">
        <v>69589</v>
      </c>
      <c r="O159" s="11">
        <v>63048</v>
      </c>
      <c r="P159" s="11">
        <v>59132</v>
      </c>
      <c r="Q159" s="11">
        <v>48509</v>
      </c>
      <c r="R159" s="11">
        <v>56104</v>
      </c>
      <c r="S159" s="11">
        <v>69383</v>
      </c>
      <c r="T159" s="11">
        <v>78408</v>
      </c>
      <c r="U159" s="11">
        <v>86715</v>
      </c>
      <c r="V159" s="11">
        <v>79296</v>
      </c>
      <c r="W159" s="11">
        <v>70800</v>
      </c>
      <c r="X159" s="11">
        <v>59394</v>
      </c>
      <c r="Y159" s="11">
        <v>54977</v>
      </c>
      <c r="Z159" s="19">
        <v>0</v>
      </c>
      <c r="AA159" s="2">
        <f>IFERROR(INDEX('Holiday Schedule'!$D$3:$D$24,MATCH(A159,'Holiday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1555207</v>
      </c>
      <c r="AE159" s="5">
        <f t="shared" si="19"/>
        <v>1555207</v>
      </c>
      <c r="AG159" s="2">
        <f t="shared" si="20"/>
        <v>5</v>
      </c>
      <c r="AH159" s="2">
        <f t="shared" si="21"/>
        <v>2025</v>
      </c>
      <c r="AJ159" s="5">
        <f t="shared" si="22"/>
        <v>90115</v>
      </c>
      <c r="AK159" s="2">
        <f t="shared" si="23"/>
        <v>10</v>
      </c>
    </row>
    <row r="160" spans="1:37">
      <c r="A160" s="17">
        <v>45809</v>
      </c>
      <c r="B160" s="11">
        <v>46962</v>
      </c>
      <c r="C160" s="11">
        <v>43761</v>
      </c>
      <c r="D160" s="11">
        <v>42842</v>
      </c>
      <c r="E160" s="11">
        <v>41950</v>
      </c>
      <c r="F160" s="11">
        <v>42470</v>
      </c>
      <c r="G160" s="11">
        <v>44986</v>
      </c>
      <c r="H160" s="11">
        <v>48263</v>
      </c>
      <c r="I160" s="11">
        <v>54691</v>
      </c>
      <c r="J160" s="11">
        <v>59985</v>
      </c>
      <c r="K160" s="11">
        <v>65069</v>
      </c>
      <c r="L160" s="11">
        <v>54671</v>
      </c>
      <c r="M160" s="11">
        <v>45293</v>
      </c>
      <c r="N160" s="11">
        <v>42707</v>
      </c>
      <c r="O160" s="11">
        <v>40378</v>
      </c>
      <c r="P160" s="11">
        <v>40795</v>
      </c>
      <c r="Q160" s="11">
        <v>43055</v>
      </c>
      <c r="R160" s="11">
        <v>50314</v>
      </c>
      <c r="S160" s="11">
        <v>61113</v>
      </c>
      <c r="T160" s="11">
        <v>74996</v>
      </c>
      <c r="U160" s="11">
        <v>82147</v>
      </c>
      <c r="V160" s="11">
        <v>83258</v>
      </c>
      <c r="W160" s="11">
        <v>75461</v>
      </c>
      <c r="X160" s="11">
        <v>64527</v>
      </c>
      <c r="Y160" s="11">
        <v>54143</v>
      </c>
      <c r="Z160" s="19">
        <v>0</v>
      </c>
      <c r="AA160" s="2">
        <f>IFERROR(INDEX('Holiday Schedule'!$D$3:$D$24,MATCH(A160,'Holiday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1303837</v>
      </c>
      <c r="AE160" s="5">
        <f t="shared" si="19"/>
        <v>1303837</v>
      </c>
      <c r="AG160" s="2">
        <f t="shared" si="20"/>
        <v>6</v>
      </c>
      <c r="AH160" s="2">
        <f t="shared" si="21"/>
        <v>2025</v>
      </c>
      <c r="AJ160" s="5">
        <f t="shared" si="22"/>
        <v>83258</v>
      </c>
      <c r="AK160" s="2">
        <f t="shared" si="23"/>
        <v>21</v>
      </c>
    </row>
    <row r="161" spans="1:37">
      <c r="A161" s="17">
        <v>45810</v>
      </c>
      <c r="B161" s="11">
        <v>47657</v>
      </c>
      <c r="C161" s="11">
        <v>43021</v>
      </c>
      <c r="D161" s="11">
        <v>42193</v>
      </c>
      <c r="E161" s="11">
        <v>42863</v>
      </c>
      <c r="F161" s="11">
        <v>45834</v>
      </c>
      <c r="G161" s="11">
        <v>50574</v>
      </c>
      <c r="H161" s="11">
        <v>54179</v>
      </c>
      <c r="I161" s="11">
        <v>48821</v>
      </c>
      <c r="J161" s="11">
        <v>39376</v>
      </c>
      <c r="K161" s="11">
        <v>35006</v>
      </c>
      <c r="L161" s="11">
        <v>36915</v>
      </c>
      <c r="M161" s="11">
        <v>40238</v>
      </c>
      <c r="N161" s="11">
        <v>34471</v>
      </c>
      <c r="O161" s="11">
        <v>26860</v>
      </c>
      <c r="P161" s="11">
        <v>29153</v>
      </c>
      <c r="Q161" s="11">
        <v>32363</v>
      </c>
      <c r="R161" s="11">
        <v>40752</v>
      </c>
      <c r="S161" s="11">
        <v>52034</v>
      </c>
      <c r="T161" s="11">
        <v>70877</v>
      </c>
      <c r="U161" s="11">
        <v>77770</v>
      </c>
      <c r="V161" s="11">
        <v>82564</v>
      </c>
      <c r="W161" s="11">
        <v>73866</v>
      </c>
      <c r="X161" s="11">
        <v>62131</v>
      </c>
      <c r="Y161" s="11">
        <v>53275</v>
      </c>
      <c r="Z161" s="19">
        <v>0</v>
      </c>
      <c r="AA161" s="2">
        <f>IFERROR(INDEX('Holiday Schedule'!$D$3:$D$24,MATCH(A161,'Holiday Schedule'!$C$3:$C$24,0)),0)</f>
        <v>0</v>
      </c>
      <c r="AB161" s="2">
        <f t="shared" si="16"/>
        <v>2</v>
      </c>
      <c r="AC161" s="2">
        <f t="shared" si="17"/>
        <v>783197</v>
      </c>
      <c r="AD161" s="5">
        <f t="shared" si="18"/>
        <v>379596</v>
      </c>
      <c r="AE161" s="5">
        <f t="shared" si="19"/>
        <v>1162793</v>
      </c>
      <c r="AG161" s="2">
        <f t="shared" si="20"/>
        <v>6</v>
      </c>
      <c r="AH161" s="2">
        <f t="shared" si="21"/>
        <v>2025</v>
      </c>
      <c r="AJ161" s="5">
        <f t="shared" si="22"/>
        <v>82564</v>
      </c>
      <c r="AK161" s="2">
        <f t="shared" si="23"/>
        <v>21</v>
      </c>
    </row>
    <row r="162" spans="1:37">
      <c r="A162" s="17">
        <v>45811</v>
      </c>
      <c r="B162" s="11">
        <v>46999</v>
      </c>
      <c r="C162" s="11">
        <v>43334</v>
      </c>
      <c r="D162" s="11">
        <v>41807</v>
      </c>
      <c r="E162" s="11">
        <v>43111</v>
      </c>
      <c r="F162" s="11">
        <v>45112</v>
      </c>
      <c r="G162" s="11">
        <v>49634</v>
      </c>
      <c r="H162" s="11">
        <v>52376</v>
      </c>
      <c r="I162" s="11">
        <v>44317</v>
      </c>
      <c r="J162" s="11">
        <v>33282</v>
      </c>
      <c r="K162" s="11">
        <v>28165</v>
      </c>
      <c r="L162" s="11">
        <v>24427</v>
      </c>
      <c r="M162" s="11">
        <v>22535</v>
      </c>
      <c r="N162" s="11">
        <v>23097</v>
      </c>
      <c r="O162" s="11">
        <v>23154</v>
      </c>
      <c r="P162" s="11">
        <v>23344</v>
      </c>
      <c r="Q162" s="11">
        <v>28922</v>
      </c>
      <c r="R162" s="11">
        <v>38015</v>
      </c>
      <c r="S162" s="11">
        <v>53311</v>
      </c>
      <c r="T162" s="11">
        <v>69999</v>
      </c>
      <c r="U162" s="11">
        <v>79833</v>
      </c>
      <c r="V162" s="11">
        <v>83591</v>
      </c>
      <c r="W162" s="11">
        <v>76036</v>
      </c>
      <c r="X162" s="11">
        <v>63882</v>
      </c>
      <c r="Y162" s="11">
        <v>53967</v>
      </c>
      <c r="Z162" s="19">
        <v>0</v>
      </c>
      <c r="AA162" s="2">
        <f>IFERROR(INDEX('Holiday Schedule'!$D$3:$D$24,MATCH(A162,'Holiday Schedule'!$C$3:$C$24,0)),0)</f>
        <v>0</v>
      </c>
      <c r="AB162" s="2">
        <f t="shared" si="16"/>
        <v>3</v>
      </c>
      <c r="AC162" s="2">
        <f t="shared" si="17"/>
        <v>715910</v>
      </c>
      <c r="AD162" s="5">
        <f t="shared" si="18"/>
        <v>376340</v>
      </c>
      <c r="AE162" s="5">
        <f t="shared" si="19"/>
        <v>1092250</v>
      </c>
      <c r="AG162" s="2">
        <f t="shared" si="20"/>
        <v>6</v>
      </c>
      <c r="AH162" s="2">
        <f t="shared" si="21"/>
        <v>2025</v>
      </c>
      <c r="AJ162" s="5">
        <f t="shared" si="22"/>
        <v>83591</v>
      </c>
      <c r="AK162" s="2">
        <f t="shared" si="23"/>
        <v>21</v>
      </c>
    </row>
    <row r="163" spans="1:37">
      <c r="A163" s="17">
        <v>45812</v>
      </c>
      <c r="B163" s="11">
        <v>46528</v>
      </c>
      <c r="C163" s="11">
        <v>42624</v>
      </c>
      <c r="D163" s="11">
        <v>41855</v>
      </c>
      <c r="E163" s="11">
        <v>41390</v>
      </c>
      <c r="F163" s="11">
        <v>43973</v>
      </c>
      <c r="G163" s="11">
        <v>48047</v>
      </c>
      <c r="H163" s="11">
        <v>52559</v>
      </c>
      <c r="I163" s="11">
        <v>49975</v>
      </c>
      <c r="J163" s="11">
        <v>39088</v>
      </c>
      <c r="K163" s="11">
        <v>35329</v>
      </c>
      <c r="L163" s="11">
        <v>31491</v>
      </c>
      <c r="M163" s="11">
        <v>28649</v>
      </c>
      <c r="N163" s="11">
        <v>29494</v>
      </c>
      <c r="O163" s="11">
        <v>29417</v>
      </c>
      <c r="P163" s="11">
        <v>30269</v>
      </c>
      <c r="Q163" s="11">
        <v>37833</v>
      </c>
      <c r="R163" s="11">
        <v>46585</v>
      </c>
      <c r="S163" s="11">
        <v>59465</v>
      </c>
      <c r="T163" s="11">
        <v>73448</v>
      </c>
      <c r="U163" s="11">
        <v>81576</v>
      </c>
      <c r="V163" s="11">
        <v>84079</v>
      </c>
      <c r="W163" s="11">
        <v>77029</v>
      </c>
      <c r="X163" s="11">
        <v>63227</v>
      </c>
      <c r="Y163" s="11">
        <v>54212</v>
      </c>
      <c r="Z163" s="19">
        <v>0</v>
      </c>
      <c r="AA163" s="2">
        <f>IFERROR(INDEX('Holiday Schedule'!$D$3:$D$24,MATCH(A163,'Holiday Schedule'!$C$3:$C$24,0)),0)</f>
        <v>0</v>
      </c>
      <c r="AB163" s="2">
        <f t="shared" si="16"/>
        <v>4</v>
      </c>
      <c r="AC163" s="2">
        <f t="shared" si="17"/>
        <v>796954</v>
      </c>
      <c r="AD163" s="5">
        <f t="shared" si="18"/>
        <v>371188</v>
      </c>
      <c r="AE163" s="5">
        <f t="shared" si="19"/>
        <v>1168142</v>
      </c>
      <c r="AG163" s="2">
        <f t="shared" si="20"/>
        <v>6</v>
      </c>
      <c r="AH163" s="2">
        <f t="shared" si="21"/>
        <v>2025</v>
      </c>
      <c r="AJ163" s="5">
        <f t="shared" si="22"/>
        <v>84079</v>
      </c>
      <c r="AK163" s="2">
        <f t="shared" si="23"/>
        <v>21</v>
      </c>
    </row>
    <row r="164" spans="1:37">
      <c r="A164" s="17">
        <v>45813</v>
      </c>
      <c r="B164" s="11">
        <v>46339</v>
      </c>
      <c r="C164" s="11">
        <v>42997</v>
      </c>
      <c r="D164" s="11">
        <v>41225</v>
      </c>
      <c r="E164" s="11">
        <v>41430</v>
      </c>
      <c r="F164" s="11">
        <v>42962</v>
      </c>
      <c r="G164" s="11">
        <v>47047</v>
      </c>
      <c r="H164" s="11">
        <v>51589</v>
      </c>
      <c r="I164" s="11">
        <v>46575</v>
      </c>
      <c r="J164" s="11">
        <v>37288</v>
      </c>
      <c r="K164" s="11">
        <v>32442</v>
      </c>
      <c r="L164" s="11">
        <v>29231</v>
      </c>
      <c r="M164" s="11">
        <v>29730</v>
      </c>
      <c r="N164" s="11">
        <v>34206</v>
      </c>
      <c r="O164" s="11">
        <v>36260</v>
      </c>
      <c r="P164" s="11">
        <v>36541</v>
      </c>
      <c r="Q164" s="11">
        <v>48831</v>
      </c>
      <c r="R164" s="11">
        <v>60637</v>
      </c>
      <c r="S164" s="11">
        <v>71383</v>
      </c>
      <c r="T164" s="11">
        <v>83528</v>
      </c>
      <c r="U164" s="11">
        <v>88667</v>
      </c>
      <c r="V164" s="11">
        <v>88555</v>
      </c>
      <c r="W164" s="11">
        <v>82204</v>
      </c>
      <c r="X164" s="11">
        <v>73372</v>
      </c>
      <c r="Y164" s="11">
        <v>57263</v>
      </c>
      <c r="Z164" s="19">
        <v>0</v>
      </c>
      <c r="AA164" s="2">
        <f>IFERROR(INDEX('Holiday Schedule'!$D$3:$D$24,MATCH(A164,'Holiday Schedule'!$C$3:$C$24,0)),0)</f>
        <v>0</v>
      </c>
      <c r="AB164" s="2">
        <f t="shared" si="16"/>
        <v>5</v>
      </c>
      <c r="AC164" s="2">
        <f t="shared" si="17"/>
        <v>879450</v>
      </c>
      <c r="AD164" s="5">
        <f t="shared" si="18"/>
        <v>370852</v>
      </c>
      <c r="AE164" s="5">
        <f t="shared" si="19"/>
        <v>1250302</v>
      </c>
      <c r="AG164" s="2">
        <f t="shared" si="20"/>
        <v>6</v>
      </c>
      <c r="AH164" s="2">
        <f t="shared" si="21"/>
        <v>2025</v>
      </c>
      <c r="AJ164" s="5">
        <f t="shared" si="22"/>
        <v>88667</v>
      </c>
      <c r="AK164" s="2">
        <f t="shared" si="23"/>
        <v>20</v>
      </c>
    </row>
    <row r="165" spans="1:37">
      <c r="A165" s="17">
        <v>45814</v>
      </c>
      <c r="B165" s="11">
        <v>51974</v>
      </c>
      <c r="C165" s="11">
        <v>48945</v>
      </c>
      <c r="D165" s="11">
        <v>45291</v>
      </c>
      <c r="E165" s="11">
        <v>44269</v>
      </c>
      <c r="F165" s="11">
        <v>47204</v>
      </c>
      <c r="G165" s="11">
        <v>50185</v>
      </c>
      <c r="H165" s="11">
        <v>54811</v>
      </c>
      <c r="I165" s="11">
        <v>55809</v>
      </c>
      <c r="J165" s="11">
        <v>47377</v>
      </c>
      <c r="K165" s="11">
        <v>46517</v>
      </c>
      <c r="L165" s="11">
        <v>44999</v>
      </c>
      <c r="M165" s="11">
        <v>45843</v>
      </c>
      <c r="N165" s="11">
        <v>41063</v>
      </c>
      <c r="O165" s="11">
        <v>37024</v>
      </c>
      <c r="P165" s="11">
        <v>40279</v>
      </c>
      <c r="Q165" s="11">
        <v>49171</v>
      </c>
      <c r="R165" s="11">
        <v>59241</v>
      </c>
      <c r="S165" s="11">
        <v>74252</v>
      </c>
      <c r="T165" s="11">
        <v>86375</v>
      </c>
      <c r="U165" s="11">
        <v>88199</v>
      </c>
      <c r="V165" s="11">
        <v>88328</v>
      </c>
      <c r="W165" s="11">
        <v>80097</v>
      </c>
      <c r="X165" s="11">
        <v>69217</v>
      </c>
      <c r="Y165" s="11">
        <v>58510</v>
      </c>
      <c r="Z165" s="19">
        <v>0</v>
      </c>
      <c r="AA165" s="2">
        <f>IFERROR(INDEX('Holiday Schedule'!$D$3:$D$24,MATCH(A165,'Holiday Schedule'!$C$3:$C$24,0)),0)</f>
        <v>0</v>
      </c>
      <c r="AB165" s="2">
        <f t="shared" si="16"/>
        <v>6</v>
      </c>
      <c r="AC165" s="2">
        <f t="shared" si="17"/>
        <v>953791</v>
      </c>
      <c r="AD165" s="5">
        <f t="shared" si="18"/>
        <v>401189</v>
      </c>
      <c r="AE165" s="5">
        <f t="shared" si="19"/>
        <v>1354980</v>
      </c>
      <c r="AG165" s="2">
        <f t="shared" si="20"/>
        <v>6</v>
      </c>
      <c r="AH165" s="2">
        <f t="shared" si="21"/>
        <v>2025</v>
      </c>
      <c r="AJ165" s="5">
        <f t="shared" si="22"/>
        <v>88328</v>
      </c>
      <c r="AK165" s="2">
        <f t="shared" si="23"/>
        <v>21</v>
      </c>
    </row>
    <row r="166" spans="1:37">
      <c r="A166" s="17">
        <v>45815</v>
      </c>
      <c r="B166" s="11">
        <v>51614</v>
      </c>
      <c r="C166" s="11">
        <v>47134</v>
      </c>
      <c r="D166" s="11">
        <v>45714</v>
      </c>
      <c r="E166" s="11">
        <v>44381</v>
      </c>
      <c r="F166" s="11">
        <v>45271</v>
      </c>
      <c r="G166" s="11">
        <v>47644</v>
      </c>
      <c r="H166" s="11">
        <v>51772</v>
      </c>
      <c r="I166" s="11">
        <v>56812</v>
      </c>
      <c r="J166" s="11">
        <v>58114</v>
      </c>
      <c r="K166" s="11">
        <v>60283</v>
      </c>
      <c r="L166" s="11">
        <v>58510</v>
      </c>
      <c r="M166" s="11">
        <v>58223</v>
      </c>
      <c r="N166" s="11">
        <v>60611</v>
      </c>
      <c r="O166" s="11">
        <v>60583</v>
      </c>
      <c r="P166" s="11">
        <v>61096</v>
      </c>
      <c r="Q166" s="11">
        <v>63552</v>
      </c>
      <c r="R166" s="11">
        <v>69059</v>
      </c>
      <c r="S166" s="11">
        <v>76716</v>
      </c>
      <c r="T166" s="11">
        <v>81092</v>
      </c>
      <c r="U166" s="11">
        <v>84165</v>
      </c>
      <c r="V166" s="11">
        <v>82635</v>
      </c>
      <c r="W166" s="11">
        <v>76277</v>
      </c>
      <c r="X166" s="11">
        <v>65774</v>
      </c>
      <c r="Y166" s="11">
        <v>57058</v>
      </c>
      <c r="Z166" s="19">
        <v>0</v>
      </c>
      <c r="AA166" s="2">
        <f>IFERROR(INDEX('Holiday Schedule'!$D$3:$D$24,MATCH(A166,'Holiday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1464090</v>
      </c>
      <c r="AE166" s="5">
        <f t="shared" si="19"/>
        <v>1464090</v>
      </c>
      <c r="AG166" s="2">
        <f t="shared" si="20"/>
        <v>6</v>
      </c>
      <c r="AH166" s="2">
        <f t="shared" si="21"/>
        <v>2025</v>
      </c>
      <c r="AJ166" s="5">
        <f t="shared" si="22"/>
        <v>84165</v>
      </c>
      <c r="AK166" s="2">
        <f t="shared" si="23"/>
        <v>20</v>
      </c>
    </row>
    <row r="167" spans="1:37">
      <c r="A167" s="17">
        <v>45816</v>
      </c>
      <c r="B167" s="11">
        <v>50370</v>
      </c>
      <c r="C167" s="11">
        <v>45144</v>
      </c>
      <c r="D167" s="11">
        <v>43409</v>
      </c>
      <c r="E167" s="11">
        <v>42555</v>
      </c>
      <c r="F167" s="11">
        <v>42194</v>
      </c>
      <c r="G167" s="11">
        <v>43728</v>
      </c>
      <c r="H167" s="11">
        <v>43798</v>
      </c>
      <c r="I167" s="11">
        <v>42290</v>
      </c>
      <c r="J167" s="11">
        <v>43185</v>
      </c>
      <c r="K167" s="11">
        <v>39655</v>
      </c>
      <c r="L167" s="11">
        <v>32131</v>
      </c>
      <c r="M167" s="11">
        <v>29295</v>
      </c>
      <c r="N167" s="11">
        <v>28324</v>
      </c>
      <c r="O167" s="11">
        <v>26619</v>
      </c>
      <c r="P167" s="11">
        <v>27315</v>
      </c>
      <c r="Q167" s="11">
        <v>33013</v>
      </c>
      <c r="R167" s="11">
        <v>42417</v>
      </c>
      <c r="S167" s="11">
        <v>57778</v>
      </c>
      <c r="T167" s="11">
        <v>73724</v>
      </c>
      <c r="U167" s="11">
        <v>84342</v>
      </c>
      <c r="V167" s="11">
        <v>86115</v>
      </c>
      <c r="W167" s="11">
        <v>79159</v>
      </c>
      <c r="X167" s="11">
        <v>66339</v>
      </c>
      <c r="Y167" s="11">
        <v>55703</v>
      </c>
      <c r="Z167" s="19">
        <v>0</v>
      </c>
      <c r="AA167" s="2">
        <f>IFERROR(INDEX('Holiday Schedule'!$D$3:$D$24,MATCH(A167,'Holiday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1158602</v>
      </c>
      <c r="AE167" s="5">
        <f t="shared" si="19"/>
        <v>1158602</v>
      </c>
      <c r="AG167" s="2">
        <f t="shared" si="20"/>
        <v>6</v>
      </c>
      <c r="AH167" s="2">
        <f t="shared" si="21"/>
        <v>2025</v>
      </c>
      <c r="AJ167" s="5">
        <f t="shared" si="22"/>
        <v>86115</v>
      </c>
      <c r="AK167" s="2">
        <f t="shared" si="23"/>
        <v>21</v>
      </c>
    </row>
    <row r="168" spans="1:37">
      <c r="A168" s="17">
        <v>45817</v>
      </c>
      <c r="B168" s="11">
        <v>47539</v>
      </c>
      <c r="C168" s="11">
        <v>43115</v>
      </c>
      <c r="D168" s="11">
        <v>40982</v>
      </c>
      <c r="E168" s="11">
        <v>40990</v>
      </c>
      <c r="F168" s="11">
        <v>43600</v>
      </c>
      <c r="G168" s="11">
        <v>48597</v>
      </c>
      <c r="H168" s="11">
        <v>54119</v>
      </c>
      <c r="I168" s="11">
        <v>52630</v>
      </c>
      <c r="J168" s="11">
        <v>43368</v>
      </c>
      <c r="K168" s="11">
        <v>38294</v>
      </c>
      <c r="L168" s="11">
        <v>31799</v>
      </c>
      <c r="M168" s="11">
        <v>32320</v>
      </c>
      <c r="N168" s="11">
        <v>34185</v>
      </c>
      <c r="O168" s="11">
        <v>31571</v>
      </c>
      <c r="P168" s="11">
        <v>37094</v>
      </c>
      <c r="Q168" s="11">
        <v>39463</v>
      </c>
      <c r="R168" s="11">
        <v>42938</v>
      </c>
      <c r="S168" s="11">
        <v>53909</v>
      </c>
      <c r="T168" s="11">
        <v>70916</v>
      </c>
      <c r="U168" s="11">
        <v>78599</v>
      </c>
      <c r="V168" s="11">
        <v>82677</v>
      </c>
      <c r="W168" s="11">
        <v>74619</v>
      </c>
      <c r="X168" s="11">
        <v>63122</v>
      </c>
      <c r="Y168" s="11">
        <v>53428</v>
      </c>
      <c r="Z168" s="19">
        <v>0</v>
      </c>
      <c r="AA168" s="2">
        <f>IFERROR(INDEX('Holiday Schedule'!$D$3:$D$24,MATCH(A168,'Holiday Schedule'!$C$3:$C$24,0)),0)</f>
        <v>0</v>
      </c>
      <c r="AB168" s="2">
        <f t="shared" si="16"/>
        <v>2</v>
      </c>
      <c r="AC168" s="2">
        <f t="shared" si="17"/>
        <v>807504</v>
      </c>
      <c r="AD168" s="5">
        <f t="shared" si="18"/>
        <v>372370</v>
      </c>
      <c r="AE168" s="5">
        <f t="shared" si="19"/>
        <v>1179874</v>
      </c>
      <c r="AG168" s="2">
        <f t="shared" si="20"/>
        <v>6</v>
      </c>
      <c r="AH168" s="2">
        <f t="shared" si="21"/>
        <v>2025</v>
      </c>
      <c r="AJ168" s="5">
        <f t="shared" si="22"/>
        <v>82677</v>
      </c>
      <c r="AK168" s="2">
        <f t="shared" si="23"/>
        <v>21</v>
      </c>
    </row>
    <row r="169" spans="1:37">
      <c r="A169" s="17">
        <v>45818</v>
      </c>
      <c r="B169" s="11">
        <v>46938</v>
      </c>
      <c r="C169" s="11">
        <v>42001</v>
      </c>
      <c r="D169" s="11">
        <v>40946</v>
      </c>
      <c r="E169" s="11">
        <v>41200</v>
      </c>
      <c r="F169" s="11">
        <v>43891</v>
      </c>
      <c r="G169" s="11">
        <v>49255</v>
      </c>
      <c r="H169" s="11">
        <v>58806</v>
      </c>
      <c r="I169" s="11">
        <v>66098</v>
      </c>
      <c r="J169" s="11">
        <v>62677</v>
      </c>
      <c r="K169" s="11">
        <v>63229</v>
      </c>
      <c r="L169" s="11">
        <v>59980</v>
      </c>
      <c r="M169" s="11">
        <v>55685</v>
      </c>
      <c r="N169" s="11">
        <v>53794</v>
      </c>
      <c r="O169" s="11">
        <v>51718</v>
      </c>
      <c r="P169" s="11">
        <v>51963</v>
      </c>
      <c r="Q169" s="11">
        <v>57105</v>
      </c>
      <c r="R169" s="11">
        <v>63628</v>
      </c>
      <c r="S169" s="11">
        <v>72350</v>
      </c>
      <c r="T169" s="11">
        <v>79573</v>
      </c>
      <c r="U169" s="11">
        <v>82255</v>
      </c>
      <c r="V169" s="11">
        <v>82950</v>
      </c>
      <c r="W169" s="11">
        <v>74297</v>
      </c>
      <c r="X169" s="11">
        <v>62795</v>
      </c>
      <c r="Y169" s="11">
        <v>53222</v>
      </c>
      <c r="Z169" s="19">
        <v>0</v>
      </c>
      <c r="AA169" s="2">
        <f>IFERROR(INDEX('Holiday Schedule'!$D$3:$D$24,MATCH(A169,'Holiday Schedule'!$C$3:$C$24,0)),0)</f>
        <v>0</v>
      </c>
      <c r="AB169" s="2">
        <f t="shared" si="16"/>
        <v>3</v>
      </c>
      <c r="AC169" s="2">
        <f t="shared" si="17"/>
        <v>1040097</v>
      </c>
      <c r="AD169" s="5">
        <f t="shared" si="18"/>
        <v>376259</v>
      </c>
      <c r="AE169" s="5">
        <f t="shared" si="19"/>
        <v>1416356</v>
      </c>
      <c r="AG169" s="2">
        <f t="shared" si="20"/>
        <v>6</v>
      </c>
      <c r="AH169" s="2">
        <f t="shared" si="21"/>
        <v>2025</v>
      </c>
      <c r="AJ169" s="5">
        <f t="shared" si="22"/>
        <v>82950</v>
      </c>
      <c r="AK169" s="2">
        <f t="shared" si="23"/>
        <v>21</v>
      </c>
    </row>
    <row r="170" spans="1:37">
      <c r="A170" s="17">
        <v>45819</v>
      </c>
      <c r="B170" s="11">
        <v>46759</v>
      </c>
      <c r="C170" s="11">
        <v>43038</v>
      </c>
      <c r="D170" s="11">
        <v>41342</v>
      </c>
      <c r="E170" s="11">
        <v>41990</v>
      </c>
      <c r="F170" s="11">
        <v>44785</v>
      </c>
      <c r="G170" s="11">
        <v>48991</v>
      </c>
      <c r="H170" s="11">
        <v>52695</v>
      </c>
      <c r="I170" s="11">
        <v>46340</v>
      </c>
      <c r="J170" s="11">
        <v>36074</v>
      </c>
      <c r="K170" s="11">
        <v>32838</v>
      </c>
      <c r="L170" s="11">
        <v>30548</v>
      </c>
      <c r="M170" s="11">
        <v>29764</v>
      </c>
      <c r="N170" s="11">
        <v>33707</v>
      </c>
      <c r="O170" s="11">
        <v>33117</v>
      </c>
      <c r="P170" s="11">
        <v>33484</v>
      </c>
      <c r="Q170" s="11">
        <v>39037</v>
      </c>
      <c r="R170" s="11">
        <v>45766</v>
      </c>
      <c r="S170" s="11">
        <v>58070</v>
      </c>
      <c r="T170" s="11">
        <v>73093</v>
      </c>
      <c r="U170" s="11">
        <v>83131</v>
      </c>
      <c r="V170" s="11">
        <v>86166</v>
      </c>
      <c r="W170" s="11">
        <v>79533</v>
      </c>
      <c r="X170" s="11">
        <v>66711</v>
      </c>
      <c r="Y170" s="11">
        <v>56250</v>
      </c>
      <c r="Z170" s="19">
        <v>0</v>
      </c>
      <c r="AA170" s="2">
        <f>IFERROR(INDEX('Holiday Schedule'!$D$3:$D$24,MATCH(A170,'Holiday Schedule'!$C$3:$C$24,0)),0)</f>
        <v>0</v>
      </c>
      <c r="AB170" s="2">
        <f t="shared" si="16"/>
        <v>4</v>
      </c>
      <c r="AC170" s="2">
        <f t="shared" si="17"/>
        <v>807379</v>
      </c>
      <c r="AD170" s="5">
        <f t="shared" si="18"/>
        <v>375850</v>
      </c>
      <c r="AE170" s="5">
        <f t="shared" si="19"/>
        <v>1183229</v>
      </c>
      <c r="AG170" s="2">
        <f t="shared" si="20"/>
        <v>6</v>
      </c>
      <c r="AH170" s="2">
        <f t="shared" si="21"/>
        <v>2025</v>
      </c>
      <c r="AJ170" s="5">
        <f t="shared" si="22"/>
        <v>86166</v>
      </c>
      <c r="AK170" s="2">
        <f t="shared" si="23"/>
        <v>21</v>
      </c>
    </row>
    <row r="171" spans="1:37">
      <c r="A171" s="17">
        <v>45820</v>
      </c>
      <c r="B171" s="11">
        <v>48554</v>
      </c>
      <c r="C171" s="11">
        <v>44435</v>
      </c>
      <c r="D171" s="11">
        <v>42507</v>
      </c>
      <c r="E171" s="11">
        <v>42399</v>
      </c>
      <c r="F171" s="11">
        <v>45082</v>
      </c>
      <c r="G171" s="11">
        <v>49233</v>
      </c>
      <c r="H171" s="11">
        <v>58394</v>
      </c>
      <c r="I171" s="11">
        <v>61318</v>
      </c>
      <c r="J171" s="11">
        <v>46701</v>
      </c>
      <c r="K171" s="11">
        <v>36282</v>
      </c>
      <c r="L171" s="11">
        <v>35632</v>
      </c>
      <c r="M171" s="11">
        <v>34917</v>
      </c>
      <c r="N171" s="11">
        <v>40736</v>
      </c>
      <c r="O171" s="11">
        <v>39684</v>
      </c>
      <c r="P171" s="11">
        <v>40376</v>
      </c>
      <c r="Q171" s="11">
        <v>42651</v>
      </c>
      <c r="R171" s="11">
        <v>48272</v>
      </c>
      <c r="S171" s="11">
        <v>59563</v>
      </c>
      <c r="T171" s="11">
        <v>72670</v>
      </c>
      <c r="U171" s="11">
        <v>81485</v>
      </c>
      <c r="V171" s="11">
        <v>85223</v>
      </c>
      <c r="W171" s="11">
        <v>76279</v>
      </c>
      <c r="X171" s="11">
        <v>65530</v>
      </c>
      <c r="Y171" s="11">
        <v>54980</v>
      </c>
      <c r="Z171" s="19">
        <v>0</v>
      </c>
      <c r="AA171" s="2">
        <f>IFERROR(INDEX('Holiday Schedule'!$D$3:$D$24,MATCH(A171,'Holiday Schedule'!$C$3:$C$24,0)),0)</f>
        <v>0</v>
      </c>
      <c r="AB171" s="2">
        <f t="shared" si="16"/>
        <v>5</v>
      </c>
      <c r="AC171" s="2">
        <f t="shared" si="17"/>
        <v>867319</v>
      </c>
      <c r="AD171" s="5">
        <f t="shared" si="18"/>
        <v>385584</v>
      </c>
      <c r="AE171" s="5">
        <f t="shared" si="19"/>
        <v>1252903</v>
      </c>
      <c r="AG171" s="2">
        <f t="shared" si="20"/>
        <v>6</v>
      </c>
      <c r="AH171" s="2">
        <f t="shared" si="21"/>
        <v>2025</v>
      </c>
      <c r="AJ171" s="5">
        <f t="shared" si="22"/>
        <v>85223</v>
      </c>
      <c r="AK171" s="2">
        <f t="shared" si="23"/>
        <v>21</v>
      </c>
    </row>
    <row r="172" spans="1:37">
      <c r="A172" s="17">
        <v>45821</v>
      </c>
      <c r="B172" s="11">
        <v>47971</v>
      </c>
      <c r="C172" s="11">
        <v>42846</v>
      </c>
      <c r="D172" s="11">
        <v>41126</v>
      </c>
      <c r="E172" s="11">
        <v>40947</v>
      </c>
      <c r="F172" s="11">
        <v>42348</v>
      </c>
      <c r="G172" s="11">
        <v>46280</v>
      </c>
      <c r="H172" s="11">
        <v>47731</v>
      </c>
      <c r="I172" s="11">
        <v>43310</v>
      </c>
      <c r="J172" s="11">
        <v>34803</v>
      </c>
      <c r="K172" s="11">
        <v>32343</v>
      </c>
      <c r="L172" s="11">
        <v>28093</v>
      </c>
      <c r="M172" s="11">
        <v>25257</v>
      </c>
      <c r="N172" s="11">
        <v>24410</v>
      </c>
      <c r="O172" s="11">
        <v>23091</v>
      </c>
      <c r="P172" s="11">
        <v>24014</v>
      </c>
      <c r="Q172" s="11">
        <v>29157</v>
      </c>
      <c r="R172" s="11">
        <v>37548</v>
      </c>
      <c r="S172" s="11">
        <v>50012</v>
      </c>
      <c r="T172" s="11">
        <v>65199</v>
      </c>
      <c r="U172" s="11">
        <v>74647</v>
      </c>
      <c r="V172" s="11">
        <v>79461</v>
      </c>
      <c r="W172" s="11">
        <v>73160</v>
      </c>
      <c r="X172" s="11">
        <v>63268</v>
      </c>
      <c r="Y172" s="11">
        <v>53408</v>
      </c>
      <c r="Z172" s="19">
        <v>0</v>
      </c>
      <c r="AA172" s="2">
        <f>IFERROR(INDEX('Holiday Schedule'!$D$3:$D$24,MATCH(A172,'Holiday Schedule'!$C$3:$C$24,0)),0)</f>
        <v>0</v>
      </c>
      <c r="AB172" s="2">
        <f t="shared" si="16"/>
        <v>6</v>
      </c>
      <c r="AC172" s="2">
        <f t="shared" si="17"/>
        <v>707773</v>
      </c>
      <c r="AD172" s="5">
        <f t="shared" si="18"/>
        <v>362657</v>
      </c>
      <c r="AE172" s="5">
        <f t="shared" si="19"/>
        <v>1070430</v>
      </c>
      <c r="AG172" s="2">
        <f t="shared" si="20"/>
        <v>6</v>
      </c>
      <c r="AH172" s="2">
        <f t="shared" si="21"/>
        <v>2025</v>
      </c>
      <c r="AJ172" s="5">
        <f t="shared" si="22"/>
        <v>79461</v>
      </c>
      <c r="AK172" s="2">
        <f t="shared" si="23"/>
        <v>21</v>
      </c>
    </row>
    <row r="173" spans="1:37">
      <c r="A173" s="17">
        <v>45822</v>
      </c>
      <c r="B173" s="11">
        <v>46893</v>
      </c>
      <c r="C173" s="11">
        <v>42682</v>
      </c>
      <c r="D173" s="11">
        <v>41471</v>
      </c>
      <c r="E173" s="11">
        <v>40549</v>
      </c>
      <c r="F173" s="11">
        <v>41413</v>
      </c>
      <c r="G173" s="11">
        <v>44190</v>
      </c>
      <c r="H173" s="11">
        <v>48207</v>
      </c>
      <c r="I173" s="11">
        <v>50052</v>
      </c>
      <c r="J173" s="11">
        <v>42463</v>
      </c>
      <c r="K173" s="11">
        <v>37877</v>
      </c>
      <c r="L173" s="11">
        <v>33920</v>
      </c>
      <c r="M173" s="11">
        <v>34490</v>
      </c>
      <c r="N173" s="11">
        <v>33274</v>
      </c>
      <c r="O173" s="11">
        <v>27062</v>
      </c>
      <c r="P173" s="11">
        <v>26618</v>
      </c>
      <c r="Q173" s="11">
        <v>28975</v>
      </c>
      <c r="R173" s="11">
        <v>37837</v>
      </c>
      <c r="S173" s="11">
        <v>50979</v>
      </c>
      <c r="T173" s="11">
        <v>65190</v>
      </c>
      <c r="U173" s="11">
        <v>75428</v>
      </c>
      <c r="V173" s="11">
        <v>78839</v>
      </c>
      <c r="W173" s="11">
        <v>73889</v>
      </c>
      <c r="X173" s="11">
        <v>64395</v>
      </c>
      <c r="Y173" s="11">
        <v>55061</v>
      </c>
      <c r="Z173" s="19">
        <v>0</v>
      </c>
      <c r="AA173" s="2">
        <f>IFERROR(INDEX('Holiday Schedule'!$D$3:$D$24,MATCH(A173,'Holiday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1121754</v>
      </c>
      <c r="AE173" s="5">
        <f t="shared" si="19"/>
        <v>1121754</v>
      </c>
      <c r="AG173" s="2">
        <f t="shared" si="20"/>
        <v>6</v>
      </c>
      <c r="AH173" s="2">
        <f t="shared" si="21"/>
        <v>2025</v>
      </c>
      <c r="AJ173" s="5">
        <f t="shared" si="22"/>
        <v>78839</v>
      </c>
      <c r="AK173" s="2">
        <f t="shared" si="23"/>
        <v>21</v>
      </c>
    </row>
    <row r="174" spans="1:37">
      <c r="A174" s="17">
        <v>45823</v>
      </c>
      <c r="B174" s="11">
        <v>47649</v>
      </c>
      <c r="C174" s="11">
        <v>43148</v>
      </c>
      <c r="D174" s="11">
        <v>41925</v>
      </c>
      <c r="E174" s="11">
        <v>40981</v>
      </c>
      <c r="F174" s="11">
        <v>41881</v>
      </c>
      <c r="G174" s="11">
        <v>43154</v>
      </c>
      <c r="H174" s="11">
        <v>43241</v>
      </c>
      <c r="I174" s="11">
        <v>40129</v>
      </c>
      <c r="J174" s="11">
        <v>33894</v>
      </c>
      <c r="K174" s="11">
        <v>28359</v>
      </c>
      <c r="L174" s="11">
        <v>24330</v>
      </c>
      <c r="M174" s="11">
        <v>23556</v>
      </c>
      <c r="N174" s="11">
        <v>25635</v>
      </c>
      <c r="O174" s="11">
        <v>25286</v>
      </c>
      <c r="P174" s="11">
        <v>26710</v>
      </c>
      <c r="Q174" s="11">
        <v>34139</v>
      </c>
      <c r="R174" s="11">
        <v>41323</v>
      </c>
      <c r="S174" s="11">
        <v>54431</v>
      </c>
      <c r="T174" s="11">
        <v>69022</v>
      </c>
      <c r="U174" s="11">
        <v>78581</v>
      </c>
      <c r="V174" s="11">
        <v>81318</v>
      </c>
      <c r="W174" s="11">
        <v>74703</v>
      </c>
      <c r="X174" s="11">
        <v>63622</v>
      </c>
      <c r="Y174" s="11">
        <v>53919</v>
      </c>
      <c r="Z174" s="19">
        <v>0</v>
      </c>
      <c r="AA174" s="2">
        <f>IFERROR(INDEX('Holiday Schedule'!$D$3:$D$24,MATCH(A174,'Holiday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1080936</v>
      </c>
      <c r="AE174" s="5">
        <f t="shared" si="19"/>
        <v>1080936</v>
      </c>
      <c r="AG174" s="2">
        <f t="shared" si="20"/>
        <v>6</v>
      </c>
      <c r="AH174" s="2">
        <f t="shared" si="21"/>
        <v>2025</v>
      </c>
      <c r="AJ174" s="5">
        <f t="shared" si="22"/>
        <v>81318</v>
      </c>
      <c r="AK174" s="2">
        <f t="shared" si="23"/>
        <v>21</v>
      </c>
    </row>
    <row r="175" spans="1:37">
      <c r="A175" s="17">
        <v>45824</v>
      </c>
      <c r="B175" s="11">
        <v>45793</v>
      </c>
      <c r="C175" s="11">
        <v>41837</v>
      </c>
      <c r="D175" s="11">
        <v>40365</v>
      </c>
      <c r="E175" s="11">
        <v>40505</v>
      </c>
      <c r="F175" s="11">
        <v>42868</v>
      </c>
      <c r="G175" s="11">
        <v>46740</v>
      </c>
      <c r="H175" s="11">
        <v>52097</v>
      </c>
      <c r="I175" s="11">
        <v>51705</v>
      </c>
      <c r="J175" s="11">
        <v>41723</v>
      </c>
      <c r="K175" s="11">
        <v>32272</v>
      </c>
      <c r="L175" s="11">
        <v>29310</v>
      </c>
      <c r="M175" s="11">
        <v>29360</v>
      </c>
      <c r="N175" s="11">
        <v>29156</v>
      </c>
      <c r="O175" s="11">
        <v>29395</v>
      </c>
      <c r="P175" s="11">
        <v>30583</v>
      </c>
      <c r="Q175" s="11">
        <v>34412</v>
      </c>
      <c r="R175" s="11">
        <v>42103</v>
      </c>
      <c r="S175" s="11">
        <v>53904</v>
      </c>
      <c r="T175" s="11">
        <v>68376</v>
      </c>
      <c r="U175" s="11">
        <v>79051</v>
      </c>
      <c r="V175" s="11">
        <v>82327</v>
      </c>
      <c r="W175" s="11">
        <v>75952</v>
      </c>
      <c r="X175" s="11">
        <v>63369</v>
      </c>
      <c r="Y175" s="11">
        <v>52908</v>
      </c>
      <c r="Z175" s="19">
        <v>0</v>
      </c>
      <c r="AA175" s="2">
        <f>IFERROR(INDEX('Holiday Schedule'!$D$3:$D$24,MATCH(A175,'Holiday Schedule'!$C$3:$C$24,0)),0)</f>
        <v>0</v>
      </c>
      <c r="AB175" s="2">
        <f t="shared" si="16"/>
        <v>2</v>
      </c>
      <c r="AC175" s="2">
        <f t="shared" si="17"/>
        <v>772998</v>
      </c>
      <c r="AD175" s="5">
        <f t="shared" si="18"/>
        <v>363113</v>
      </c>
      <c r="AE175" s="5">
        <f t="shared" si="19"/>
        <v>1136111</v>
      </c>
      <c r="AG175" s="2">
        <f t="shared" si="20"/>
        <v>6</v>
      </c>
      <c r="AH175" s="2">
        <f t="shared" si="21"/>
        <v>2025</v>
      </c>
      <c r="AJ175" s="5">
        <f t="shared" si="22"/>
        <v>82327</v>
      </c>
      <c r="AK175" s="2">
        <f t="shared" si="23"/>
        <v>21</v>
      </c>
    </row>
    <row r="176" spans="1:37">
      <c r="A176" s="17">
        <v>45825</v>
      </c>
      <c r="B176" s="11">
        <v>46720</v>
      </c>
      <c r="C176" s="11">
        <v>42059</v>
      </c>
      <c r="D176" s="11">
        <v>40529</v>
      </c>
      <c r="E176" s="11">
        <v>41020</v>
      </c>
      <c r="F176" s="11">
        <v>42992</v>
      </c>
      <c r="G176" s="11">
        <v>46764</v>
      </c>
      <c r="H176" s="11">
        <v>52487</v>
      </c>
      <c r="I176" s="11">
        <v>52595</v>
      </c>
      <c r="J176" s="11">
        <v>44747</v>
      </c>
      <c r="K176" s="11">
        <v>36727</v>
      </c>
      <c r="L176" s="11">
        <v>31152</v>
      </c>
      <c r="M176" s="11">
        <v>27454</v>
      </c>
      <c r="N176" s="11">
        <v>27531</v>
      </c>
      <c r="O176" s="11">
        <v>27231</v>
      </c>
      <c r="P176" s="11">
        <v>27538</v>
      </c>
      <c r="Q176" s="11">
        <v>32716</v>
      </c>
      <c r="R176" s="11">
        <v>46952</v>
      </c>
      <c r="S176" s="11">
        <v>62439</v>
      </c>
      <c r="T176" s="11">
        <v>72638</v>
      </c>
      <c r="U176" s="11">
        <v>79795</v>
      </c>
      <c r="V176" s="11">
        <v>83776</v>
      </c>
      <c r="W176" s="11">
        <v>75217</v>
      </c>
      <c r="X176" s="11">
        <v>64151</v>
      </c>
      <c r="Y176" s="11">
        <v>54513</v>
      </c>
      <c r="Z176" s="19">
        <v>0</v>
      </c>
      <c r="AA176" s="2">
        <f>IFERROR(INDEX('Holiday Schedule'!$D$3:$D$24,MATCH(A176,'Holiday Schedule'!$C$3:$C$24,0)),0)</f>
        <v>0</v>
      </c>
      <c r="AB176" s="2">
        <f t="shared" si="16"/>
        <v>3</v>
      </c>
      <c r="AC176" s="2">
        <f t="shared" si="17"/>
        <v>792659</v>
      </c>
      <c r="AD176" s="5">
        <f t="shared" si="18"/>
        <v>367084</v>
      </c>
      <c r="AE176" s="5">
        <f t="shared" si="19"/>
        <v>1159743</v>
      </c>
      <c r="AG176" s="2">
        <f t="shared" si="20"/>
        <v>6</v>
      </c>
      <c r="AH176" s="2">
        <f t="shared" si="21"/>
        <v>2025</v>
      </c>
      <c r="AJ176" s="5">
        <f t="shared" si="22"/>
        <v>83776</v>
      </c>
      <c r="AK176" s="2">
        <f t="shared" si="23"/>
        <v>21</v>
      </c>
    </row>
    <row r="177" spans="1:37">
      <c r="A177" s="17">
        <v>45826</v>
      </c>
      <c r="B177" s="11">
        <v>47198</v>
      </c>
      <c r="C177" s="11">
        <v>43031</v>
      </c>
      <c r="D177" s="11">
        <v>41426</v>
      </c>
      <c r="E177" s="11">
        <v>41777</v>
      </c>
      <c r="F177" s="11">
        <v>43650</v>
      </c>
      <c r="G177" s="11">
        <v>48730</v>
      </c>
      <c r="H177" s="11">
        <v>56904</v>
      </c>
      <c r="I177" s="11">
        <v>63062</v>
      </c>
      <c r="J177" s="11">
        <v>60351</v>
      </c>
      <c r="K177" s="11">
        <v>63272</v>
      </c>
      <c r="L177" s="11">
        <v>57321</v>
      </c>
      <c r="M177" s="11">
        <v>56406</v>
      </c>
      <c r="N177" s="11">
        <v>54883</v>
      </c>
      <c r="O177" s="11">
        <v>48971</v>
      </c>
      <c r="P177" s="11">
        <v>48437</v>
      </c>
      <c r="Q177" s="11">
        <v>51583</v>
      </c>
      <c r="R177" s="11">
        <v>59751</v>
      </c>
      <c r="S177" s="11">
        <v>68588</v>
      </c>
      <c r="T177" s="11">
        <v>78591</v>
      </c>
      <c r="U177" s="11">
        <v>82383</v>
      </c>
      <c r="V177" s="11">
        <v>84637</v>
      </c>
      <c r="W177" s="11">
        <v>77323</v>
      </c>
      <c r="X177" s="11">
        <v>65476</v>
      </c>
      <c r="Y177" s="11">
        <v>55099</v>
      </c>
      <c r="Z177" s="19">
        <v>0</v>
      </c>
      <c r="AA177" s="2">
        <f>IFERROR(INDEX('Holiday Schedule'!$D$3:$D$24,MATCH(A177,'Holiday Schedule'!$C$3:$C$24,0)),0)</f>
        <v>0</v>
      </c>
      <c r="AB177" s="2">
        <f t="shared" si="16"/>
        <v>4</v>
      </c>
      <c r="AC177" s="2">
        <f t="shared" si="17"/>
        <v>1021035</v>
      </c>
      <c r="AD177" s="5">
        <f t="shared" si="18"/>
        <v>377815</v>
      </c>
      <c r="AE177" s="5">
        <f t="shared" si="19"/>
        <v>1398850</v>
      </c>
      <c r="AG177" s="2">
        <f t="shared" si="20"/>
        <v>6</v>
      </c>
      <c r="AH177" s="2">
        <f t="shared" si="21"/>
        <v>2025</v>
      </c>
      <c r="AJ177" s="5">
        <f t="shared" si="22"/>
        <v>84637</v>
      </c>
      <c r="AK177" s="2">
        <f t="shared" si="23"/>
        <v>21</v>
      </c>
    </row>
    <row r="178" spans="1:37">
      <c r="A178" s="17">
        <v>45827</v>
      </c>
      <c r="B178" s="11">
        <v>49297</v>
      </c>
      <c r="C178" s="11">
        <v>44971</v>
      </c>
      <c r="D178" s="11">
        <v>42987</v>
      </c>
      <c r="E178" s="11">
        <v>43017</v>
      </c>
      <c r="F178" s="11">
        <v>45496</v>
      </c>
      <c r="G178" s="11">
        <v>49750</v>
      </c>
      <c r="H178" s="11">
        <v>56607</v>
      </c>
      <c r="I178" s="11">
        <v>62416</v>
      </c>
      <c r="J178" s="11">
        <v>58909</v>
      </c>
      <c r="K178" s="11">
        <v>59959</v>
      </c>
      <c r="L178" s="11">
        <v>53688</v>
      </c>
      <c r="M178" s="11">
        <v>46958</v>
      </c>
      <c r="N178" s="11">
        <v>49690</v>
      </c>
      <c r="O178" s="11">
        <v>47041</v>
      </c>
      <c r="P178" s="11">
        <v>49455</v>
      </c>
      <c r="Q178" s="11">
        <v>55683</v>
      </c>
      <c r="R178" s="11">
        <v>66324</v>
      </c>
      <c r="S178" s="11">
        <v>73934</v>
      </c>
      <c r="T178" s="11">
        <v>80280</v>
      </c>
      <c r="U178" s="11">
        <v>89064</v>
      </c>
      <c r="V178" s="11">
        <v>91916</v>
      </c>
      <c r="W178" s="11">
        <v>82016</v>
      </c>
      <c r="X178" s="11">
        <v>71124</v>
      </c>
      <c r="Y178" s="11">
        <v>58006</v>
      </c>
      <c r="Z178" s="19">
        <v>0</v>
      </c>
      <c r="AA178" s="2">
        <f>IFERROR(INDEX('Holiday Schedule'!$D$3:$D$24,MATCH(A178,'Holiday Schedule'!$C$3:$C$24,0)),0)</f>
        <v>0</v>
      </c>
      <c r="AB178" s="2">
        <f t="shared" si="16"/>
        <v>5</v>
      </c>
      <c r="AC178" s="2">
        <f t="shared" si="17"/>
        <v>1038457</v>
      </c>
      <c r="AD178" s="5">
        <f t="shared" si="18"/>
        <v>390131</v>
      </c>
      <c r="AE178" s="5">
        <f t="shared" si="19"/>
        <v>1428588</v>
      </c>
      <c r="AG178" s="2">
        <f t="shared" si="20"/>
        <v>6</v>
      </c>
      <c r="AH178" s="2">
        <f t="shared" si="21"/>
        <v>2025</v>
      </c>
      <c r="AJ178" s="5">
        <f t="shared" si="22"/>
        <v>91916</v>
      </c>
      <c r="AK178" s="2">
        <f t="shared" si="23"/>
        <v>21</v>
      </c>
    </row>
    <row r="179" spans="1:37">
      <c r="A179" s="17">
        <v>45828</v>
      </c>
      <c r="B179" s="11">
        <v>50457</v>
      </c>
      <c r="C179" s="11">
        <v>45822</v>
      </c>
      <c r="D179" s="11">
        <v>43876</v>
      </c>
      <c r="E179" s="11">
        <v>43877</v>
      </c>
      <c r="F179" s="11">
        <v>45421</v>
      </c>
      <c r="G179" s="11">
        <v>50042</v>
      </c>
      <c r="H179" s="11">
        <v>57615</v>
      </c>
      <c r="I179" s="11">
        <v>63623</v>
      </c>
      <c r="J179" s="11">
        <v>57527</v>
      </c>
      <c r="K179" s="11">
        <v>50302</v>
      </c>
      <c r="L179" s="11">
        <v>46702</v>
      </c>
      <c r="M179" s="11">
        <v>45039</v>
      </c>
      <c r="N179" s="11">
        <v>48344</v>
      </c>
      <c r="O179" s="11">
        <v>47133</v>
      </c>
      <c r="P179" s="11">
        <v>44103</v>
      </c>
      <c r="Q179" s="11">
        <v>47731</v>
      </c>
      <c r="R179" s="11">
        <v>59082</v>
      </c>
      <c r="S179" s="11">
        <v>70243</v>
      </c>
      <c r="T179" s="11">
        <v>75563</v>
      </c>
      <c r="U179" s="11">
        <v>81279</v>
      </c>
      <c r="V179" s="11">
        <v>83471</v>
      </c>
      <c r="W179" s="11">
        <v>77882</v>
      </c>
      <c r="X179" s="11">
        <v>66722</v>
      </c>
      <c r="Y179" s="11">
        <v>56108</v>
      </c>
      <c r="Z179" s="19">
        <v>0</v>
      </c>
      <c r="AA179" s="2">
        <f>IFERROR(INDEX('Holiday Schedule'!$D$3:$D$24,MATCH(A179,'Holiday Schedule'!$C$3:$C$24,0)),0)</f>
        <v>0</v>
      </c>
      <c r="AB179" s="2">
        <f t="shared" si="16"/>
        <v>6</v>
      </c>
      <c r="AC179" s="2">
        <f t="shared" si="17"/>
        <v>964746</v>
      </c>
      <c r="AD179" s="5">
        <f t="shared" si="18"/>
        <v>393218</v>
      </c>
      <c r="AE179" s="5">
        <f t="shared" si="19"/>
        <v>1357964</v>
      </c>
      <c r="AG179" s="2">
        <f t="shared" si="20"/>
        <v>6</v>
      </c>
      <c r="AH179" s="2">
        <f t="shared" si="21"/>
        <v>2025</v>
      </c>
      <c r="AJ179" s="5">
        <f t="shared" si="22"/>
        <v>83471</v>
      </c>
      <c r="AK179" s="2">
        <f t="shared" si="23"/>
        <v>21</v>
      </c>
    </row>
    <row r="180" spans="1:37">
      <c r="A180" s="17">
        <v>45829</v>
      </c>
      <c r="B180" s="11">
        <v>49407</v>
      </c>
      <c r="C180" s="11">
        <v>43911</v>
      </c>
      <c r="D180" s="11">
        <v>42583</v>
      </c>
      <c r="E180" s="11">
        <v>41583</v>
      </c>
      <c r="F180" s="11">
        <v>42071</v>
      </c>
      <c r="G180" s="11">
        <v>43647</v>
      </c>
      <c r="H180" s="11">
        <v>43344</v>
      </c>
      <c r="I180" s="11">
        <v>39344</v>
      </c>
      <c r="J180" s="11">
        <v>34153</v>
      </c>
      <c r="K180" s="11">
        <v>31286</v>
      </c>
      <c r="L180" s="11">
        <v>26772</v>
      </c>
      <c r="M180" s="11">
        <v>27053</v>
      </c>
      <c r="N180" s="11">
        <v>26362</v>
      </c>
      <c r="O180" s="11">
        <v>24568</v>
      </c>
      <c r="P180" s="11">
        <v>26082</v>
      </c>
      <c r="Q180" s="11">
        <v>30811</v>
      </c>
      <c r="R180" s="11">
        <v>40131</v>
      </c>
      <c r="S180" s="11">
        <v>55223</v>
      </c>
      <c r="T180" s="11">
        <v>74539</v>
      </c>
      <c r="U180" s="11">
        <v>84470</v>
      </c>
      <c r="V180" s="11">
        <v>87466</v>
      </c>
      <c r="W180" s="11">
        <v>80161</v>
      </c>
      <c r="X180" s="11">
        <v>69658</v>
      </c>
      <c r="Y180" s="11">
        <v>59158</v>
      </c>
      <c r="Z180" s="19">
        <v>0</v>
      </c>
      <c r="AA180" s="2">
        <f>IFERROR(INDEX('Holiday Schedule'!$D$3:$D$24,MATCH(A180,'Holiday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1123783</v>
      </c>
      <c r="AE180" s="5">
        <f t="shared" si="19"/>
        <v>1123783</v>
      </c>
      <c r="AG180" s="2">
        <f t="shared" si="20"/>
        <v>6</v>
      </c>
      <c r="AH180" s="2">
        <f t="shared" si="21"/>
        <v>2025</v>
      </c>
      <c r="AJ180" s="5">
        <f t="shared" si="22"/>
        <v>87466</v>
      </c>
      <c r="AK180" s="2">
        <f t="shared" si="23"/>
        <v>21</v>
      </c>
    </row>
    <row r="181" spans="1:37">
      <c r="A181" s="17">
        <v>45830</v>
      </c>
      <c r="B181" s="11">
        <v>40742</v>
      </c>
      <c r="C181" s="11">
        <v>36201</v>
      </c>
      <c r="D181" s="11">
        <v>34738</v>
      </c>
      <c r="E181" s="11">
        <v>34070</v>
      </c>
      <c r="F181" s="11">
        <v>35597</v>
      </c>
      <c r="G181" s="11">
        <v>40729</v>
      </c>
      <c r="H181" s="11">
        <v>48478</v>
      </c>
      <c r="I181" s="11">
        <v>60693</v>
      </c>
      <c r="J181" s="11">
        <v>65767</v>
      </c>
      <c r="K181" s="11">
        <v>75831</v>
      </c>
      <c r="L181" s="11">
        <v>70150</v>
      </c>
      <c r="M181" s="11">
        <v>66519</v>
      </c>
      <c r="N181" s="11">
        <v>65622</v>
      </c>
      <c r="O181" s="11">
        <v>60706</v>
      </c>
      <c r="P181" s="11">
        <v>60049</v>
      </c>
      <c r="Q181" s="11">
        <v>61518</v>
      </c>
      <c r="R181" s="11">
        <v>65013</v>
      </c>
      <c r="S181" s="11">
        <v>70586</v>
      </c>
      <c r="T181" s="11">
        <v>75527</v>
      </c>
      <c r="U181" s="11">
        <v>80162</v>
      </c>
      <c r="V181" s="11">
        <v>79963</v>
      </c>
      <c r="W181" s="11">
        <v>72335</v>
      </c>
      <c r="X181" s="11">
        <v>58004</v>
      </c>
      <c r="Y181" s="11">
        <v>48531</v>
      </c>
      <c r="Z181" s="19">
        <v>0</v>
      </c>
      <c r="AA181" s="2">
        <f>IFERROR(INDEX('Holiday Schedule'!$D$3:$D$24,MATCH(A181,'Holiday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1407531</v>
      </c>
      <c r="AE181" s="5">
        <f t="shared" si="19"/>
        <v>1407531</v>
      </c>
      <c r="AG181" s="2">
        <f t="shared" si="20"/>
        <v>6</v>
      </c>
      <c r="AH181" s="2">
        <f t="shared" si="21"/>
        <v>2025</v>
      </c>
      <c r="AJ181" s="5">
        <f t="shared" si="22"/>
        <v>80162</v>
      </c>
      <c r="AK181" s="2">
        <f t="shared" si="23"/>
        <v>20</v>
      </c>
    </row>
    <row r="182" spans="1:37">
      <c r="A182" s="17">
        <v>45831</v>
      </c>
      <c r="B182" s="11">
        <v>53515</v>
      </c>
      <c r="C182" s="11">
        <v>47990</v>
      </c>
      <c r="D182" s="11">
        <v>46050</v>
      </c>
      <c r="E182" s="11">
        <v>45052</v>
      </c>
      <c r="F182" s="11">
        <v>47540</v>
      </c>
      <c r="G182" s="11">
        <v>50483</v>
      </c>
      <c r="H182" s="11">
        <v>55168</v>
      </c>
      <c r="I182" s="11">
        <v>52041</v>
      </c>
      <c r="J182" s="11">
        <v>45495</v>
      </c>
      <c r="K182" s="11">
        <v>45207</v>
      </c>
      <c r="L182" s="11">
        <v>42933</v>
      </c>
      <c r="M182" s="11">
        <v>42977</v>
      </c>
      <c r="N182" s="11">
        <v>44905</v>
      </c>
      <c r="O182" s="11">
        <v>44069</v>
      </c>
      <c r="P182" s="11">
        <v>45965</v>
      </c>
      <c r="Q182" s="11">
        <v>54071</v>
      </c>
      <c r="R182" s="11">
        <v>60819</v>
      </c>
      <c r="S182" s="11">
        <v>77642</v>
      </c>
      <c r="T182" s="11">
        <v>95030</v>
      </c>
      <c r="U182" s="11">
        <v>104561</v>
      </c>
      <c r="V182" s="11">
        <v>106369</v>
      </c>
      <c r="W182" s="11">
        <v>99552</v>
      </c>
      <c r="X182" s="11">
        <v>80991</v>
      </c>
      <c r="Y182" s="11">
        <v>67594</v>
      </c>
      <c r="Z182" s="19">
        <v>0</v>
      </c>
      <c r="AA182" s="2">
        <f>IFERROR(INDEX('Holiday Schedule'!$D$3:$D$24,MATCH(A182,'Holiday Schedule'!$C$3:$C$24,0)),0)</f>
        <v>0</v>
      </c>
      <c r="AB182" s="2">
        <f t="shared" si="16"/>
        <v>2</v>
      </c>
      <c r="AC182" s="2">
        <f t="shared" si="17"/>
        <v>1042627</v>
      </c>
      <c r="AD182" s="5">
        <f t="shared" si="18"/>
        <v>413392</v>
      </c>
      <c r="AE182" s="5">
        <f t="shared" si="19"/>
        <v>1456019</v>
      </c>
      <c r="AG182" s="2">
        <f t="shared" si="20"/>
        <v>6</v>
      </c>
      <c r="AH182" s="2">
        <f t="shared" si="21"/>
        <v>2025</v>
      </c>
      <c r="AJ182" s="5">
        <f t="shared" si="22"/>
        <v>106369</v>
      </c>
      <c r="AK182" s="2">
        <f t="shared" si="23"/>
        <v>21</v>
      </c>
    </row>
    <row r="183" spans="1:37">
      <c r="A183" s="17">
        <v>45832</v>
      </c>
      <c r="B183" s="11">
        <v>60839</v>
      </c>
      <c r="C183" s="11">
        <v>54741</v>
      </c>
      <c r="D183" s="11">
        <v>52299</v>
      </c>
      <c r="E183" s="11">
        <v>51795</v>
      </c>
      <c r="F183" s="11">
        <v>53312</v>
      </c>
      <c r="G183" s="11">
        <v>57610</v>
      </c>
      <c r="H183" s="11">
        <v>62915</v>
      </c>
      <c r="I183" s="11">
        <v>62542</v>
      </c>
      <c r="J183" s="11">
        <v>56832</v>
      </c>
      <c r="K183" s="11">
        <v>60901</v>
      </c>
      <c r="L183" s="11">
        <v>59560</v>
      </c>
      <c r="M183" s="11">
        <v>59043</v>
      </c>
      <c r="N183" s="11">
        <v>65161</v>
      </c>
      <c r="O183" s="11">
        <v>68454</v>
      </c>
      <c r="P183" s="11">
        <v>69239</v>
      </c>
      <c r="Q183" s="11">
        <v>73971</v>
      </c>
      <c r="R183" s="11">
        <v>85747</v>
      </c>
      <c r="S183" s="11">
        <v>101400</v>
      </c>
      <c r="T183" s="11">
        <v>117700</v>
      </c>
      <c r="U183" s="11">
        <v>125525</v>
      </c>
      <c r="V183" s="11">
        <v>128286</v>
      </c>
      <c r="W183" s="11">
        <v>116981</v>
      </c>
      <c r="X183" s="11">
        <v>101672</v>
      </c>
      <c r="Y183" s="11">
        <v>83756</v>
      </c>
      <c r="Z183" s="19">
        <v>0</v>
      </c>
      <c r="AA183" s="2">
        <f>IFERROR(INDEX('Holiday Schedule'!$D$3:$D$24,MATCH(A183,'Holiday Schedule'!$C$3:$C$24,0)),0)</f>
        <v>0</v>
      </c>
      <c r="AB183" s="2">
        <f t="shared" si="16"/>
        <v>3</v>
      </c>
      <c r="AC183" s="2">
        <f t="shared" si="17"/>
        <v>1353014</v>
      </c>
      <c r="AD183" s="5">
        <f t="shared" si="18"/>
        <v>477267</v>
      </c>
      <c r="AE183" s="5">
        <f t="shared" si="19"/>
        <v>1830281</v>
      </c>
      <c r="AG183" s="2">
        <f t="shared" si="20"/>
        <v>6</v>
      </c>
      <c r="AH183" s="2">
        <f t="shared" si="21"/>
        <v>2025</v>
      </c>
      <c r="AJ183" s="5">
        <f t="shared" si="22"/>
        <v>128286</v>
      </c>
      <c r="AK183" s="2">
        <f t="shared" si="23"/>
        <v>21</v>
      </c>
    </row>
    <row r="184" spans="1:37">
      <c r="A184" s="17">
        <v>45833</v>
      </c>
      <c r="B184" s="11">
        <v>74495</v>
      </c>
      <c r="C184" s="11">
        <v>67134</v>
      </c>
      <c r="D184" s="11">
        <v>64624</v>
      </c>
      <c r="E184" s="11">
        <v>64233</v>
      </c>
      <c r="F184" s="11">
        <v>64953</v>
      </c>
      <c r="G184" s="11">
        <v>67726</v>
      </c>
      <c r="H184" s="11">
        <v>74422</v>
      </c>
      <c r="I184" s="11">
        <v>75830</v>
      </c>
      <c r="J184" s="11">
        <v>73715</v>
      </c>
      <c r="K184" s="11">
        <v>74442</v>
      </c>
      <c r="L184" s="11">
        <v>63538</v>
      </c>
      <c r="M184" s="11">
        <v>56913</v>
      </c>
      <c r="N184" s="11">
        <v>56193</v>
      </c>
      <c r="O184" s="11">
        <v>50917</v>
      </c>
      <c r="P184" s="11">
        <v>50686</v>
      </c>
      <c r="Q184" s="11">
        <v>59955</v>
      </c>
      <c r="R184" s="11">
        <v>66415</v>
      </c>
      <c r="S184" s="11">
        <v>86322</v>
      </c>
      <c r="T184" s="11">
        <v>102827</v>
      </c>
      <c r="U184" s="11">
        <v>110022</v>
      </c>
      <c r="V184" s="11">
        <v>112073</v>
      </c>
      <c r="W184" s="11">
        <v>100357</v>
      </c>
      <c r="X184" s="11">
        <v>83986</v>
      </c>
      <c r="Y184" s="11">
        <v>71655</v>
      </c>
      <c r="Z184" s="19">
        <v>0</v>
      </c>
      <c r="AA184" s="2">
        <f>IFERROR(INDEX('Holiday Schedule'!$D$3:$D$24,MATCH(A184,'Holiday Schedule'!$C$3:$C$24,0)),0)</f>
        <v>0</v>
      </c>
      <c r="AB184" s="2">
        <f t="shared" si="16"/>
        <v>4</v>
      </c>
      <c r="AC184" s="2">
        <f t="shared" si="17"/>
        <v>1224191</v>
      </c>
      <c r="AD184" s="5">
        <f t="shared" si="18"/>
        <v>549242</v>
      </c>
      <c r="AE184" s="5">
        <f t="shared" si="19"/>
        <v>1773433</v>
      </c>
      <c r="AG184" s="2">
        <f t="shared" si="20"/>
        <v>6</v>
      </c>
      <c r="AH184" s="2">
        <f t="shared" si="21"/>
        <v>2025</v>
      </c>
      <c r="AJ184" s="5">
        <f t="shared" si="22"/>
        <v>112073</v>
      </c>
      <c r="AK184" s="2">
        <f t="shared" si="23"/>
        <v>21</v>
      </c>
    </row>
    <row r="185" spans="1:37">
      <c r="A185" s="17">
        <v>45834</v>
      </c>
      <c r="B185" s="11">
        <v>59069</v>
      </c>
      <c r="C185" s="11">
        <v>53492</v>
      </c>
      <c r="D185" s="11">
        <v>50193</v>
      </c>
      <c r="E185" s="11">
        <v>49547</v>
      </c>
      <c r="F185" s="11">
        <v>50007</v>
      </c>
      <c r="G185" s="11">
        <v>54410</v>
      </c>
      <c r="H185" s="11">
        <v>60074</v>
      </c>
      <c r="I185" s="11">
        <v>58577</v>
      </c>
      <c r="J185" s="11">
        <v>42093</v>
      </c>
      <c r="K185" s="11">
        <v>39876</v>
      </c>
      <c r="L185" s="11">
        <v>36382</v>
      </c>
      <c r="M185" s="11">
        <v>36484</v>
      </c>
      <c r="N185" s="11">
        <v>51064</v>
      </c>
      <c r="O185" s="11">
        <v>50544</v>
      </c>
      <c r="P185" s="11">
        <v>51063</v>
      </c>
      <c r="Q185" s="11">
        <v>52458</v>
      </c>
      <c r="R185" s="11">
        <v>55822</v>
      </c>
      <c r="S185" s="11">
        <v>67388</v>
      </c>
      <c r="T185" s="11">
        <v>74250</v>
      </c>
      <c r="U185" s="11">
        <v>82462</v>
      </c>
      <c r="V185" s="11">
        <v>86613</v>
      </c>
      <c r="W185" s="11">
        <v>79736</v>
      </c>
      <c r="X185" s="11">
        <v>67211</v>
      </c>
      <c r="Y185" s="11">
        <v>57647</v>
      </c>
      <c r="Z185" s="19">
        <v>0</v>
      </c>
      <c r="AA185" s="2">
        <f>IFERROR(INDEX('Holiday Schedule'!$D$3:$D$24,MATCH(A185,'Holiday Schedule'!$C$3:$C$24,0)),0)</f>
        <v>0</v>
      </c>
      <c r="AB185" s="2">
        <f t="shared" si="16"/>
        <v>5</v>
      </c>
      <c r="AC185" s="2">
        <f t="shared" si="17"/>
        <v>932023</v>
      </c>
      <c r="AD185" s="5">
        <f t="shared" si="18"/>
        <v>434439</v>
      </c>
      <c r="AE185" s="5">
        <f t="shared" si="19"/>
        <v>1366462</v>
      </c>
      <c r="AG185" s="2">
        <f t="shared" si="20"/>
        <v>6</v>
      </c>
      <c r="AH185" s="2">
        <f t="shared" si="21"/>
        <v>2025</v>
      </c>
      <c r="AJ185" s="5">
        <f t="shared" si="22"/>
        <v>86613</v>
      </c>
      <c r="AK185" s="2">
        <f t="shared" si="23"/>
        <v>21</v>
      </c>
    </row>
    <row r="186" spans="1:37">
      <c r="A186" s="17">
        <v>45835</v>
      </c>
      <c r="B186" s="11">
        <v>46194</v>
      </c>
      <c r="C186" s="11">
        <v>41129</v>
      </c>
      <c r="D186" s="11">
        <v>39070</v>
      </c>
      <c r="E186" s="11">
        <v>39460</v>
      </c>
      <c r="F186" s="11">
        <v>41899</v>
      </c>
      <c r="G186" s="11">
        <v>48458</v>
      </c>
      <c r="H186" s="11">
        <v>58977</v>
      </c>
      <c r="I186" s="11">
        <v>74877</v>
      </c>
      <c r="J186" s="11">
        <v>73625</v>
      </c>
      <c r="K186" s="11">
        <v>79656</v>
      </c>
      <c r="L186" s="11">
        <v>73369</v>
      </c>
      <c r="M186" s="11">
        <v>70671</v>
      </c>
      <c r="N186" s="11">
        <v>72754</v>
      </c>
      <c r="O186" s="11">
        <v>65941</v>
      </c>
      <c r="P186" s="11">
        <v>63104</v>
      </c>
      <c r="Q186" s="11">
        <v>69963</v>
      </c>
      <c r="R186" s="11">
        <v>75715</v>
      </c>
      <c r="S186" s="11">
        <v>81080</v>
      </c>
      <c r="T186" s="11">
        <v>86917</v>
      </c>
      <c r="U186" s="11">
        <v>91319</v>
      </c>
      <c r="V186" s="11">
        <v>94647</v>
      </c>
      <c r="W186" s="11">
        <v>83602</v>
      </c>
      <c r="X186" s="11">
        <v>65624</v>
      </c>
      <c r="Y186" s="11">
        <v>55178</v>
      </c>
      <c r="Z186" s="19">
        <v>0</v>
      </c>
      <c r="AA186" s="2">
        <f>IFERROR(INDEX('Holiday Schedule'!$D$3:$D$24,MATCH(A186,'Holiday Schedule'!$C$3:$C$24,0)),0)</f>
        <v>0</v>
      </c>
      <c r="AB186" s="2">
        <f t="shared" si="16"/>
        <v>6</v>
      </c>
      <c r="AC186" s="2">
        <f t="shared" si="17"/>
        <v>1222864</v>
      </c>
      <c r="AD186" s="5">
        <f t="shared" si="18"/>
        <v>370365</v>
      </c>
      <c r="AE186" s="5">
        <f t="shared" si="19"/>
        <v>1593229</v>
      </c>
      <c r="AG186" s="2">
        <f t="shared" si="20"/>
        <v>6</v>
      </c>
      <c r="AH186" s="2">
        <f t="shared" si="21"/>
        <v>2025</v>
      </c>
      <c r="AJ186" s="5">
        <f t="shared" si="22"/>
        <v>94647</v>
      </c>
      <c r="AK186" s="2">
        <f t="shared" si="23"/>
        <v>21</v>
      </c>
    </row>
    <row r="187" spans="1:37">
      <c r="A187" s="17">
        <v>45836</v>
      </c>
      <c r="B187" s="11">
        <v>47128</v>
      </c>
      <c r="C187" s="11">
        <v>41876</v>
      </c>
      <c r="D187" s="11">
        <v>40184</v>
      </c>
      <c r="E187" s="11">
        <v>39410</v>
      </c>
      <c r="F187" s="11">
        <v>41177</v>
      </c>
      <c r="G187" s="11">
        <v>47114</v>
      </c>
      <c r="H187" s="11">
        <v>56077</v>
      </c>
      <c r="I187" s="11">
        <v>70207</v>
      </c>
      <c r="J187" s="11">
        <v>76077</v>
      </c>
      <c r="K187" s="11">
        <v>87718</v>
      </c>
      <c r="L187" s="11">
        <v>81147</v>
      </c>
      <c r="M187" s="11">
        <v>76947</v>
      </c>
      <c r="N187" s="11">
        <v>75909</v>
      </c>
      <c r="O187" s="11">
        <v>70222</v>
      </c>
      <c r="P187" s="11">
        <v>69463</v>
      </c>
      <c r="Q187" s="11">
        <v>71162</v>
      </c>
      <c r="R187" s="11">
        <v>75205</v>
      </c>
      <c r="S187" s="11">
        <v>81651</v>
      </c>
      <c r="T187" s="11">
        <v>87367</v>
      </c>
      <c r="U187" s="11">
        <v>92728</v>
      </c>
      <c r="V187" s="11">
        <v>92498</v>
      </c>
      <c r="W187" s="11">
        <v>83675</v>
      </c>
      <c r="X187" s="11">
        <v>67096</v>
      </c>
      <c r="Y187" s="11">
        <v>56138</v>
      </c>
      <c r="Z187" s="19">
        <v>0</v>
      </c>
      <c r="AA187" s="2">
        <f>IFERROR(INDEX('Holiday Schedule'!$D$3:$D$24,MATCH(A187,'Holiday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1628176</v>
      </c>
      <c r="AE187" s="5">
        <f t="shared" si="19"/>
        <v>1628176</v>
      </c>
      <c r="AG187" s="2">
        <f t="shared" si="20"/>
        <v>6</v>
      </c>
      <c r="AH187" s="2">
        <f t="shared" si="21"/>
        <v>2025</v>
      </c>
      <c r="AJ187" s="5">
        <f t="shared" si="22"/>
        <v>92728</v>
      </c>
      <c r="AK187" s="2">
        <f t="shared" si="23"/>
        <v>20</v>
      </c>
    </row>
    <row r="188" spans="1:37">
      <c r="A188" s="17">
        <v>45837</v>
      </c>
      <c r="B188" s="11">
        <v>47128</v>
      </c>
      <c r="C188" s="11">
        <v>41876</v>
      </c>
      <c r="D188" s="11">
        <v>40184</v>
      </c>
      <c r="E188" s="11">
        <v>39410</v>
      </c>
      <c r="F188" s="11">
        <v>41177</v>
      </c>
      <c r="G188" s="11">
        <v>47114</v>
      </c>
      <c r="H188" s="11">
        <v>56077</v>
      </c>
      <c r="I188" s="11">
        <v>70207</v>
      </c>
      <c r="J188" s="11">
        <v>76077</v>
      </c>
      <c r="K188" s="11">
        <v>87718</v>
      </c>
      <c r="L188" s="11">
        <v>81147</v>
      </c>
      <c r="M188" s="11">
        <v>76946</v>
      </c>
      <c r="N188" s="11">
        <v>75909</v>
      </c>
      <c r="O188" s="11">
        <v>70222</v>
      </c>
      <c r="P188" s="11">
        <v>69463</v>
      </c>
      <c r="Q188" s="11">
        <v>71162</v>
      </c>
      <c r="R188" s="11">
        <v>75204</v>
      </c>
      <c r="S188" s="11">
        <v>81651</v>
      </c>
      <c r="T188" s="11">
        <v>87366</v>
      </c>
      <c r="U188" s="11">
        <v>92728</v>
      </c>
      <c r="V188" s="11">
        <v>92498</v>
      </c>
      <c r="W188" s="11">
        <v>83675</v>
      </c>
      <c r="X188" s="11">
        <v>67096</v>
      </c>
      <c r="Y188" s="11">
        <v>56138</v>
      </c>
      <c r="Z188" s="19">
        <v>0</v>
      </c>
      <c r="AA188" s="2">
        <f>IFERROR(INDEX('Holiday Schedule'!$D$3:$D$24,MATCH(A188,'Holiday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1628173</v>
      </c>
      <c r="AE188" s="5">
        <f t="shared" si="19"/>
        <v>1628173</v>
      </c>
      <c r="AG188" s="2">
        <f t="shared" si="20"/>
        <v>6</v>
      </c>
      <c r="AH188" s="2">
        <f t="shared" si="21"/>
        <v>2025</v>
      </c>
      <c r="AJ188" s="5">
        <f t="shared" si="22"/>
        <v>92728</v>
      </c>
      <c r="AK188" s="2">
        <f t="shared" si="23"/>
        <v>20</v>
      </c>
    </row>
    <row r="189" spans="1:37">
      <c r="A189" s="17">
        <v>45838</v>
      </c>
      <c r="B189" s="11">
        <v>52834</v>
      </c>
      <c r="C189" s="11">
        <v>48030</v>
      </c>
      <c r="D189" s="11">
        <v>46314</v>
      </c>
      <c r="E189" s="11">
        <v>45807</v>
      </c>
      <c r="F189" s="11">
        <v>47816</v>
      </c>
      <c r="G189" s="11">
        <v>50666</v>
      </c>
      <c r="H189" s="11">
        <v>55080</v>
      </c>
      <c r="I189" s="11">
        <v>49679</v>
      </c>
      <c r="J189" s="11">
        <v>40589</v>
      </c>
      <c r="K189" s="11">
        <v>38058</v>
      </c>
      <c r="L189" s="11">
        <v>36715</v>
      </c>
      <c r="M189" s="11">
        <v>37999</v>
      </c>
      <c r="N189" s="11">
        <v>41797</v>
      </c>
      <c r="O189" s="11">
        <v>41651</v>
      </c>
      <c r="P189" s="11">
        <v>41852</v>
      </c>
      <c r="Q189" s="11">
        <v>49088</v>
      </c>
      <c r="R189" s="11">
        <v>59980</v>
      </c>
      <c r="S189" s="11">
        <v>76167</v>
      </c>
      <c r="T189" s="11">
        <v>93786</v>
      </c>
      <c r="U189" s="11">
        <v>104188</v>
      </c>
      <c r="V189" s="11">
        <v>105921</v>
      </c>
      <c r="W189" s="11">
        <v>96230</v>
      </c>
      <c r="X189" s="11">
        <v>82228</v>
      </c>
      <c r="Y189" s="11">
        <v>68406</v>
      </c>
      <c r="Z189" s="19">
        <v>0</v>
      </c>
      <c r="AA189" s="2">
        <f>IFERROR(INDEX('Holiday Schedule'!$D$3:$D$24,MATCH(A189,'Holiday Schedule'!$C$3:$C$24,0)),0)</f>
        <v>0</v>
      </c>
      <c r="AB189" s="2">
        <f t="shared" si="16"/>
        <v>2</v>
      </c>
      <c r="AC189" s="2">
        <f t="shared" si="17"/>
        <v>995928</v>
      </c>
      <c r="AD189" s="5">
        <f t="shared" si="18"/>
        <v>414953</v>
      </c>
      <c r="AE189" s="5">
        <f t="shared" si="19"/>
        <v>1410881</v>
      </c>
      <c r="AG189" s="2">
        <f t="shared" si="20"/>
        <v>6</v>
      </c>
      <c r="AH189" s="2">
        <f t="shared" si="21"/>
        <v>2025</v>
      </c>
      <c r="AJ189" s="5">
        <f t="shared" si="22"/>
        <v>105921</v>
      </c>
      <c r="AK189" s="2">
        <f t="shared" si="23"/>
        <v>21</v>
      </c>
    </row>
    <row r="190" spans="1:37">
      <c r="A190" s="17">
        <v>45839</v>
      </c>
      <c r="B190" s="11">
        <v>67805.157500000001</v>
      </c>
      <c r="C190" s="11">
        <v>62196.547500000001</v>
      </c>
      <c r="D190" s="11">
        <v>56848.303999999996</v>
      </c>
      <c r="E190" s="11">
        <v>54284.2255</v>
      </c>
      <c r="F190" s="11">
        <v>56452.866499999996</v>
      </c>
      <c r="G190" s="11">
        <v>59639.717499999999</v>
      </c>
      <c r="H190" s="11">
        <v>58454.155500000001</v>
      </c>
      <c r="I190" s="11">
        <v>68864.397999999986</v>
      </c>
      <c r="J190" s="11">
        <v>71290.66</v>
      </c>
      <c r="K190" s="11">
        <v>65844.746999999988</v>
      </c>
      <c r="L190" s="11">
        <v>65928.7745</v>
      </c>
      <c r="M190" s="11">
        <v>63264.6895</v>
      </c>
      <c r="N190" s="11">
        <v>63512.278499999993</v>
      </c>
      <c r="O190" s="11">
        <v>65550.997499999998</v>
      </c>
      <c r="P190" s="11">
        <v>59004.917999999998</v>
      </c>
      <c r="Q190" s="11">
        <v>54773.038500000002</v>
      </c>
      <c r="R190" s="11">
        <v>67117.015500000009</v>
      </c>
      <c r="S190" s="11">
        <v>76677.634999999995</v>
      </c>
      <c r="T190" s="11">
        <v>91049.776499999993</v>
      </c>
      <c r="U190" s="11">
        <v>102188.35549999999</v>
      </c>
      <c r="V190" s="11">
        <v>110675.16149999999</v>
      </c>
      <c r="W190" s="11">
        <v>106683.575</v>
      </c>
      <c r="X190" s="11">
        <v>95469.945999999982</v>
      </c>
      <c r="Y190" s="11">
        <v>84101.353000000003</v>
      </c>
      <c r="Z190" s="19">
        <v>0</v>
      </c>
      <c r="AA190" s="2">
        <f>IFERROR(INDEX('Holiday Schedule'!$D$3:$D$24,MATCH(A190,'Holiday Schedule'!$C$3:$C$24,0)),0)</f>
        <v>0</v>
      </c>
      <c r="AB190" s="2">
        <f t="shared" si="16"/>
        <v>3</v>
      </c>
      <c r="AC190" s="2">
        <f t="shared" si="17"/>
        <v>1227895.9664999999</v>
      </c>
      <c r="AD190" s="5">
        <f t="shared" si="18"/>
        <v>499782.32699999982</v>
      </c>
      <c r="AE190" s="5">
        <f t="shared" si="19"/>
        <v>1727678.2934999997</v>
      </c>
      <c r="AG190" s="2">
        <f t="shared" si="20"/>
        <v>7</v>
      </c>
      <c r="AH190" s="2">
        <f t="shared" si="21"/>
        <v>2025</v>
      </c>
      <c r="AJ190" s="5">
        <f t="shared" si="22"/>
        <v>110675.16149999999</v>
      </c>
      <c r="AK190" s="2">
        <f t="shared" si="23"/>
        <v>21</v>
      </c>
    </row>
    <row r="191" spans="1:37">
      <c r="A191" s="17">
        <v>45840</v>
      </c>
      <c r="B191" s="11">
        <v>72120.864999999991</v>
      </c>
      <c r="C191" s="11">
        <v>65733.22649999999</v>
      </c>
      <c r="D191" s="11">
        <v>60438.639000000003</v>
      </c>
      <c r="E191" s="11">
        <v>59427.373499999994</v>
      </c>
      <c r="F191" s="11">
        <v>61581.802499999998</v>
      </c>
      <c r="G191" s="11">
        <v>63423.947500000002</v>
      </c>
      <c r="H191" s="11">
        <v>63684.902999999998</v>
      </c>
      <c r="I191" s="11">
        <v>63905.36</v>
      </c>
      <c r="J191" s="11">
        <v>62917.540500000003</v>
      </c>
      <c r="K191" s="11">
        <v>61509.792499999996</v>
      </c>
      <c r="L191" s="11">
        <v>67092.743000000002</v>
      </c>
      <c r="M191" s="11">
        <v>62383.212999999989</v>
      </c>
      <c r="N191" s="11">
        <v>64656.3825</v>
      </c>
      <c r="O191" s="11">
        <v>66181.712</v>
      </c>
      <c r="P191" s="11">
        <v>63751.070499999994</v>
      </c>
      <c r="Q191" s="11">
        <v>64713.667499999989</v>
      </c>
      <c r="R191" s="11">
        <v>78716.629499999995</v>
      </c>
      <c r="S191" s="11">
        <v>95972.856999999989</v>
      </c>
      <c r="T191" s="11">
        <v>106902.6735</v>
      </c>
      <c r="U191" s="11">
        <v>116754.6105</v>
      </c>
      <c r="V191" s="11">
        <v>122511.87649999998</v>
      </c>
      <c r="W191" s="11">
        <v>120870.894</v>
      </c>
      <c r="X191" s="11">
        <v>108979.326</v>
      </c>
      <c r="Y191" s="11">
        <v>91370.705499999996</v>
      </c>
      <c r="Z191" s="19">
        <v>0</v>
      </c>
      <c r="AA191" s="2">
        <f>IFERROR(INDEX('Holiday Schedule'!$D$3:$D$24,MATCH(A191,'Holiday Schedule'!$C$3:$C$24,0)),0)</f>
        <v>0</v>
      </c>
      <c r="AB191" s="2">
        <f t="shared" si="16"/>
        <v>4</v>
      </c>
      <c r="AC191" s="2">
        <f t="shared" si="17"/>
        <v>1327820.3484999998</v>
      </c>
      <c r="AD191" s="5">
        <f t="shared" si="18"/>
        <v>537781.46250000014</v>
      </c>
      <c r="AE191" s="5">
        <f t="shared" si="19"/>
        <v>1865601.811</v>
      </c>
      <c r="AG191" s="2">
        <f t="shared" si="20"/>
        <v>7</v>
      </c>
      <c r="AH191" s="2">
        <f t="shared" si="21"/>
        <v>2025</v>
      </c>
      <c r="AJ191" s="5">
        <f t="shared" si="22"/>
        <v>122511.87649999998</v>
      </c>
      <c r="AK191" s="2">
        <f t="shared" si="23"/>
        <v>21</v>
      </c>
    </row>
    <row r="192" spans="1:37">
      <c r="A192" s="17">
        <v>45841</v>
      </c>
      <c r="B192" s="11">
        <v>78303.37</v>
      </c>
      <c r="C192" s="11">
        <v>68881.175000000003</v>
      </c>
      <c r="D192" s="11">
        <v>63054.891500000005</v>
      </c>
      <c r="E192" s="11">
        <v>59805.226499999997</v>
      </c>
      <c r="F192" s="11">
        <v>62233.093999999997</v>
      </c>
      <c r="G192" s="11">
        <v>61409.643499999998</v>
      </c>
      <c r="H192" s="11">
        <v>62295.432999999997</v>
      </c>
      <c r="I192" s="11">
        <v>63884.84</v>
      </c>
      <c r="J192" s="11">
        <v>60781.218500000003</v>
      </c>
      <c r="K192" s="11">
        <v>55341.423499999997</v>
      </c>
      <c r="L192" s="11">
        <v>58509.3125</v>
      </c>
      <c r="M192" s="11">
        <v>59236.281000000003</v>
      </c>
      <c r="N192" s="11">
        <v>63702.667999999998</v>
      </c>
      <c r="O192" s="11">
        <v>67534.512000000002</v>
      </c>
      <c r="P192" s="11">
        <v>76790.380999999994</v>
      </c>
      <c r="Q192" s="11">
        <v>77518.954999999987</v>
      </c>
      <c r="R192" s="11">
        <v>81561.727499999994</v>
      </c>
      <c r="S192" s="11">
        <v>92656.188500000004</v>
      </c>
      <c r="T192" s="11">
        <v>97004.585499999986</v>
      </c>
      <c r="U192" s="11">
        <v>102346.958</v>
      </c>
      <c r="V192" s="11">
        <v>105702.18700000001</v>
      </c>
      <c r="W192" s="11">
        <v>106098.0045</v>
      </c>
      <c r="X192" s="11">
        <v>95008.445500000002</v>
      </c>
      <c r="Y192" s="11">
        <v>81757.930999999997</v>
      </c>
      <c r="Z192" s="19">
        <v>0</v>
      </c>
      <c r="AA192" s="2">
        <f>IFERROR(INDEX('Holiday Schedule'!$D$3:$D$24,MATCH(A192,'Holiday Schedule'!$C$3:$C$24,0)),0)</f>
        <v>0</v>
      </c>
      <c r="AB192" s="2">
        <f t="shared" si="16"/>
        <v>5</v>
      </c>
      <c r="AC192" s="2">
        <f t="shared" si="17"/>
        <v>1263677.6880000001</v>
      </c>
      <c r="AD192" s="5">
        <f t="shared" si="18"/>
        <v>537740.76449999982</v>
      </c>
      <c r="AE192" s="5">
        <f t="shared" si="19"/>
        <v>1801418.4524999999</v>
      </c>
      <c r="AG192" s="2">
        <f t="shared" si="20"/>
        <v>7</v>
      </c>
      <c r="AH192" s="2">
        <f t="shared" si="21"/>
        <v>2025</v>
      </c>
      <c r="AJ192" s="5">
        <f t="shared" si="22"/>
        <v>106098.0045</v>
      </c>
      <c r="AK192" s="2">
        <f t="shared" si="23"/>
        <v>22</v>
      </c>
    </row>
    <row r="193" spans="1:37">
      <c r="A193" s="17">
        <v>45842</v>
      </c>
      <c r="B193" s="11">
        <v>69783.665500000003</v>
      </c>
      <c r="C193" s="11">
        <v>63374.224500000004</v>
      </c>
      <c r="D193" s="11">
        <v>58013.982499999998</v>
      </c>
      <c r="E193" s="11">
        <v>55505.84</v>
      </c>
      <c r="F193" s="11">
        <v>56074.424499999994</v>
      </c>
      <c r="G193" s="11">
        <v>54393.181000000004</v>
      </c>
      <c r="H193" s="11">
        <v>53912.965499999998</v>
      </c>
      <c r="I193" s="11">
        <v>53740.445499999994</v>
      </c>
      <c r="J193" s="11">
        <v>47301.962999999996</v>
      </c>
      <c r="K193" s="11">
        <v>40421.673499999997</v>
      </c>
      <c r="L193" s="11">
        <v>43523.756000000001</v>
      </c>
      <c r="M193" s="11">
        <v>42210.381000000001</v>
      </c>
      <c r="N193" s="11">
        <v>41426.070499999994</v>
      </c>
      <c r="O193" s="11">
        <v>45955.642</v>
      </c>
      <c r="P193" s="11">
        <v>40625.125500000002</v>
      </c>
      <c r="Q193" s="11">
        <v>43901.133999999998</v>
      </c>
      <c r="R193" s="11">
        <v>47159.976000000002</v>
      </c>
      <c r="S193" s="11">
        <v>61360.623499999994</v>
      </c>
      <c r="T193" s="11">
        <v>75336.235000000001</v>
      </c>
      <c r="U193" s="11">
        <v>84559.965500000006</v>
      </c>
      <c r="V193" s="11">
        <v>88511.167499999996</v>
      </c>
      <c r="W193" s="11">
        <v>88873.126999999993</v>
      </c>
      <c r="X193" s="11">
        <v>83184.09</v>
      </c>
      <c r="Y193" s="11">
        <v>75244.008999999991</v>
      </c>
      <c r="Z193" s="19">
        <v>0</v>
      </c>
      <c r="AA193" s="2">
        <f>IFERROR(INDEX('Holiday Schedule'!$D$3:$D$24,MATCH(A193,'Holiday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1414393.6680000003</v>
      </c>
      <c r="AE193" s="5">
        <f t="shared" si="19"/>
        <v>1414393.6680000003</v>
      </c>
      <c r="AG193" s="2">
        <f t="shared" si="20"/>
        <v>7</v>
      </c>
      <c r="AH193" s="2">
        <f t="shared" si="21"/>
        <v>2025</v>
      </c>
      <c r="AJ193" s="5">
        <f t="shared" si="22"/>
        <v>88873.126999999993</v>
      </c>
      <c r="AK193" s="2">
        <f t="shared" si="23"/>
        <v>22</v>
      </c>
    </row>
    <row r="194" spans="1:37">
      <c r="A194" s="17">
        <v>45843</v>
      </c>
      <c r="B194" s="11">
        <v>63649.012000000002</v>
      </c>
      <c r="C194" s="11">
        <v>57894.805</v>
      </c>
      <c r="D194" s="11">
        <v>53949.711499999998</v>
      </c>
      <c r="E194" s="11">
        <v>51425.010499999997</v>
      </c>
      <c r="F194" s="11">
        <v>51480.414499999999</v>
      </c>
      <c r="G194" s="11">
        <v>49545.824999999997</v>
      </c>
      <c r="H194" s="11">
        <v>48239.879000000001</v>
      </c>
      <c r="I194" s="11">
        <v>46669.909</v>
      </c>
      <c r="J194" s="11">
        <v>43202.01</v>
      </c>
      <c r="K194" s="11">
        <v>38428.383499999996</v>
      </c>
      <c r="L194" s="11">
        <v>39792.222500000003</v>
      </c>
      <c r="M194" s="11">
        <v>42013.920999999995</v>
      </c>
      <c r="N194" s="11">
        <v>42837.998499999994</v>
      </c>
      <c r="O194" s="11">
        <v>43239.497000000003</v>
      </c>
      <c r="P194" s="11">
        <v>46251.481499999994</v>
      </c>
      <c r="Q194" s="11">
        <v>51965.892999999996</v>
      </c>
      <c r="R194" s="11">
        <v>62393.6155</v>
      </c>
      <c r="S194" s="11">
        <v>79079.795499999993</v>
      </c>
      <c r="T194" s="11">
        <v>87128.319000000003</v>
      </c>
      <c r="U194" s="11">
        <v>98247.062000000005</v>
      </c>
      <c r="V194" s="11">
        <v>102332.26149999999</v>
      </c>
      <c r="W194" s="11">
        <v>104041.625</v>
      </c>
      <c r="X194" s="11">
        <v>93281.611499999999</v>
      </c>
      <c r="Y194" s="11">
        <v>80371.643499999991</v>
      </c>
      <c r="Z194" s="19">
        <v>0</v>
      </c>
      <c r="AA194" s="2">
        <f>IFERROR(INDEX('Holiday Schedule'!$D$3:$D$24,MATCH(A194,'Holiday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1477461.9069999999</v>
      </c>
      <c r="AE194" s="5">
        <f t="shared" si="19"/>
        <v>1477461.9069999999</v>
      </c>
      <c r="AG194" s="2">
        <f t="shared" si="20"/>
        <v>7</v>
      </c>
      <c r="AH194" s="2">
        <f t="shared" si="21"/>
        <v>2025</v>
      </c>
      <c r="AJ194" s="5">
        <f t="shared" si="22"/>
        <v>104041.625</v>
      </c>
      <c r="AK194" s="2">
        <f t="shared" si="23"/>
        <v>22</v>
      </c>
    </row>
    <row r="195" spans="1:37">
      <c r="A195" s="17">
        <v>45844</v>
      </c>
      <c r="B195" s="11">
        <v>69155.563500000004</v>
      </c>
      <c r="C195" s="11">
        <v>63016.929499999998</v>
      </c>
      <c r="D195" s="11">
        <v>59144.777000000002</v>
      </c>
      <c r="E195" s="11">
        <v>56295.8125</v>
      </c>
      <c r="F195" s="11">
        <v>56173.167499999996</v>
      </c>
      <c r="G195" s="11">
        <v>53467.567499999997</v>
      </c>
      <c r="H195" s="11">
        <v>54705.113499999999</v>
      </c>
      <c r="I195" s="11">
        <v>55827.804499999998</v>
      </c>
      <c r="J195" s="11">
        <v>57135.517500000002</v>
      </c>
      <c r="K195" s="11">
        <v>53203.572</v>
      </c>
      <c r="L195" s="11">
        <v>58551.672999999995</v>
      </c>
      <c r="M195" s="11">
        <v>59496.087</v>
      </c>
      <c r="N195" s="11">
        <v>65517.063499999997</v>
      </c>
      <c r="O195" s="11">
        <v>69656.621999999988</v>
      </c>
      <c r="P195" s="11">
        <v>67156.962999999989</v>
      </c>
      <c r="Q195" s="11">
        <v>71828.426499999987</v>
      </c>
      <c r="R195" s="11">
        <v>79569.814999999988</v>
      </c>
      <c r="S195" s="11">
        <v>97897.547500000001</v>
      </c>
      <c r="T195" s="11">
        <v>115513.50199999999</v>
      </c>
      <c r="U195" s="11">
        <v>123947.5735</v>
      </c>
      <c r="V195" s="11">
        <v>124111.4865</v>
      </c>
      <c r="W195" s="11">
        <v>119403.74249999999</v>
      </c>
      <c r="X195" s="11">
        <v>107771.7715</v>
      </c>
      <c r="Y195" s="11">
        <v>93627.439999999988</v>
      </c>
      <c r="Z195" s="19">
        <v>0</v>
      </c>
      <c r="AA195" s="2">
        <f>IFERROR(INDEX('Holiday Schedule'!$D$3:$D$24,MATCH(A195,'Holiday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1832175.5384999998</v>
      </c>
      <c r="AE195" s="5">
        <f t="shared" si="19"/>
        <v>1832175.5384999998</v>
      </c>
      <c r="AG195" s="2">
        <f t="shared" si="20"/>
        <v>7</v>
      </c>
      <c r="AH195" s="2">
        <f t="shared" si="21"/>
        <v>2025</v>
      </c>
      <c r="AJ195" s="5">
        <f t="shared" si="22"/>
        <v>124111.4865</v>
      </c>
      <c r="AK195" s="2">
        <f t="shared" si="23"/>
        <v>21</v>
      </c>
    </row>
    <row r="196" spans="1:37">
      <c r="A196" s="17">
        <v>45845</v>
      </c>
      <c r="B196" s="11">
        <v>79865.882500000007</v>
      </c>
      <c r="C196" s="11">
        <v>72534.266999999993</v>
      </c>
      <c r="D196" s="11">
        <v>66768.099499999997</v>
      </c>
      <c r="E196" s="11">
        <v>63982.832500000004</v>
      </c>
      <c r="F196" s="11">
        <v>65268.895000000004</v>
      </c>
      <c r="G196" s="11">
        <v>67246.044499999989</v>
      </c>
      <c r="H196" s="11">
        <v>68145.210000000006</v>
      </c>
      <c r="I196" s="11">
        <v>70932.804499999998</v>
      </c>
      <c r="J196" s="11">
        <v>69216.372999999992</v>
      </c>
      <c r="K196" s="11">
        <v>63770.402999999998</v>
      </c>
      <c r="L196" s="11">
        <v>69515.356999999989</v>
      </c>
      <c r="M196" s="11">
        <v>68462.262999999992</v>
      </c>
      <c r="N196" s="11">
        <v>70319.674500000008</v>
      </c>
      <c r="O196" s="11">
        <v>71573.759999999995</v>
      </c>
      <c r="P196" s="11">
        <v>71021.610499999995</v>
      </c>
      <c r="Q196" s="11">
        <v>72213.917499999996</v>
      </c>
      <c r="R196" s="11">
        <v>81181.091</v>
      </c>
      <c r="S196" s="11">
        <v>97031.470499999996</v>
      </c>
      <c r="T196" s="11">
        <v>109278.348</v>
      </c>
      <c r="U196" s="11">
        <v>121889.31299999999</v>
      </c>
      <c r="V196" s="11">
        <v>124494.34599999999</v>
      </c>
      <c r="W196" s="11">
        <v>120604.33349999999</v>
      </c>
      <c r="X196" s="11">
        <v>106706.451</v>
      </c>
      <c r="Y196" s="11">
        <v>92419.001999999993</v>
      </c>
      <c r="Z196" s="19">
        <v>0</v>
      </c>
      <c r="AA196" s="2">
        <f>IFERROR(INDEX('Holiday Schedule'!$D$3:$D$24,MATCH(A196,'Holiday Schedule'!$C$3:$C$24,0)),0)</f>
        <v>0</v>
      </c>
      <c r="AB196" s="2">
        <f t="shared" si="16"/>
        <v>2</v>
      </c>
      <c r="AC196" s="2">
        <f t="shared" si="17"/>
        <v>1388211.5159999998</v>
      </c>
      <c r="AD196" s="5">
        <f t="shared" si="18"/>
        <v>576230.23300000024</v>
      </c>
      <c r="AE196" s="5">
        <f t="shared" si="19"/>
        <v>1964441.7490000001</v>
      </c>
      <c r="AG196" s="2">
        <f t="shared" si="20"/>
        <v>7</v>
      </c>
      <c r="AH196" s="2">
        <f t="shared" si="21"/>
        <v>2025</v>
      </c>
      <c r="AJ196" s="5">
        <f t="shared" si="22"/>
        <v>124494.34599999999</v>
      </c>
      <c r="AK196" s="2">
        <f t="shared" si="23"/>
        <v>21</v>
      </c>
    </row>
    <row r="197" spans="1:37">
      <c r="A197" s="17">
        <v>45846</v>
      </c>
      <c r="B197" s="11">
        <v>79365.184999999998</v>
      </c>
      <c r="C197" s="11">
        <v>73120.597500000003</v>
      </c>
      <c r="D197" s="11">
        <v>66967.229000000007</v>
      </c>
      <c r="E197" s="11">
        <v>63174.315999999999</v>
      </c>
      <c r="F197" s="11">
        <v>66303.425999999992</v>
      </c>
      <c r="G197" s="11">
        <v>66602.182000000001</v>
      </c>
      <c r="H197" s="11">
        <v>72708.933999999994</v>
      </c>
      <c r="I197" s="11">
        <v>80119.77949999999</v>
      </c>
      <c r="J197" s="11">
        <v>82496.441999999995</v>
      </c>
      <c r="K197" s="11">
        <v>72921.002499999988</v>
      </c>
      <c r="L197" s="11">
        <v>76559.512000000002</v>
      </c>
      <c r="M197" s="11">
        <v>72329.2</v>
      </c>
      <c r="N197" s="11">
        <v>72460.376000000004</v>
      </c>
      <c r="O197" s="11">
        <v>65782.398499999996</v>
      </c>
      <c r="P197" s="11">
        <v>61445.43</v>
      </c>
      <c r="Q197" s="11">
        <v>58901.652999999998</v>
      </c>
      <c r="R197" s="11">
        <v>66851.794499999989</v>
      </c>
      <c r="S197" s="11">
        <v>78661.975999999995</v>
      </c>
      <c r="T197" s="11">
        <v>92934.823499999999</v>
      </c>
      <c r="U197" s="11">
        <v>101791.47399999999</v>
      </c>
      <c r="V197" s="11">
        <v>104535.9385</v>
      </c>
      <c r="W197" s="11">
        <v>107397.1295</v>
      </c>
      <c r="X197" s="11">
        <v>94927.799999999988</v>
      </c>
      <c r="Y197" s="11">
        <v>80744.651499999993</v>
      </c>
      <c r="Z197" s="19">
        <v>0</v>
      </c>
      <c r="AA197" s="2">
        <f>IFERROR(INDEX('Holiday Schedule'!$D$3:$D$24,MATCH(A197,'Holiday Schedule'!$C$3:$C$24,0)),0)</f>
        <v>0</v>
      </c>
      <c r="AB197" s="2">
        <f t="shared" si="16"/>
        <v>3</v>
      </c>
      <c r="AC197" s="2">
        <f t="shared" si="17"/>
        <v>1290116.7294999999</v>
      </c>
      <c r="AD197" s="5">
        <f t="shared" si="18"/>
        <v>568986.52099999995</v>
      </c>
      <c r="AE197" s="5">
        <f t="shared" si="19"/>
        <v>1859103.2504999998</v>
      </c>
      <c r="AG197" s="2">
        <f t="shared" si="20"/>
        <v>7</v>
      </c>
      <c r="AH197" s="2">
        <f t="shared" si="21"/>
        <v>2025</v>
      </c>
      <c r="AJ197" s="5">
        <f t="shared" si="22"/>
        <v>107397.1295</v>
      </c>
      <c r="AK197" s="2">
        <f t="shared" si="23"/>
        <v>22</v>
      </c>
    </row>
    <row r="198" spans="1:37">
      <c r="A198" s="17">
        <v>45847</v>
      </c>
      <c r="B198" s="11">
        <v>69925.614499999996</v>
      </c>
      <c r="C198" s="11">
        <v>62971.785499999991</v>
      </c>
      <c r="D198" s="11">
        <v>58999.702499999992</v>
      </c>
      <c r="E198" s="11">
        <v>56438.207999999999</v>
      </c>
      <c r="F198" s="11">
        <v>59782.340999999993</v>
      </c>
      <c r="G198" s="11">
        <v>60030.803999999996</v>
      </c>
      <c r="H198" s="11">
        <v>63374.652000000002</v>
      </c>
      <c r="I198" s="11">
        <v>65086.875</v>
      </c>
      <c r="J198" s="11">
        <v>61563.030500000001</v>
      </c>
      <c r="K198" s="11">
        <v>54833.040499999996</v>
      </c>
      <c r="L198" s="11">
        <v>56923.686499999996</v>
      </c>
      <c r="M198" s="11">
        <v>56805.477999999996</v>
      </c>
      <c r="N198" s="11">
        <v>59000.396000000001</v>
      </c>
      <c r="O198" s="11">
        <v>56016.768999999993</v>
      </c>
      <c r="P198" s="11">
        <v>60317.02</v>
      </c>
      <c r="Q198" s="11">
        <v>60388.317499999997</v>
      </c>
      <c r="R198" s="11">
        <v>70123.119500000001</v>
      </c>
      <c r="S198" s="11">
        <v>88589.798999999999</v>
      </c>
      <c r="T198" s="11">
        <v>100643.1995</v>
      </c>
      <c r="U198" s="11">
        <v>109527.495</v>
      </c>
      <c r="V198" s="11">
        <v>111880.24599999998</v>
      </c>
      <c r="W198" s="11">
        <v>110721.21749999998</v>
      </c>
      <c r="X198" s="11">
        <v>98389.542999999991</v>
      </c>
      <c r="Y198" s="11">
        <v>85040.883999999991</v>
      </c>
      <c r="Z198" s="19">
        <v>0</v>
      </c>
      <c r="AA198" s="2">
        <f>IFERROR(INDEX('Holiday Schedule'!$D$3:$D$24,MATCH(A198,'Holiday Schedule'!$C$3:$C$24,0)),0)</f>
        <v>0</v>
      </c>
      <c r="AB198" s="2">
        <f t="shared" si="16"/>
        <v>4</v>
      </c>
      <c r="AC198" s="2">
        <f t="shared" si="17"/>
        <v>1220809.2325000002</v>
      </c>
      <c r="AD198" s="5">
        <f t="shared" si="18"/>
        <v>516563.99150000024</v>
      </c>
      <c r="AE198" s="5">
        <f t="shared" si="19"/>
        <v>1737373.2240000004</v>
      </c>
      <c r="AG198" s="2">
        <f t="shared" si="20"/>
        <v>7</v>
      </c>
      <c r="AH198" s="2">
        <f t="shared" si="21"/>
        <v>2025</v>
      </c>
      <c r="AJ198" s="5">
        <f t="shared" si="22"/>
        <v>111880.24599999998</v>
      </c>
      <c r="AK198" s="2">
        <f t="shared" si="23"/>
        <v>21</v>
      </c>
    </row>
    <row r="199" spans="1:37">
      <c r="A199" s="17">
        <v>45848</v>
      </c>
      <c r="B199" s="11">
        <v>70860.053499999995</v>
      </c>
      <c r="C199" s="11">
        <v>65999.986499999999</v>
      </c>
      <c r="D199" s="11">
        <v>61070.654999999999</v>
      </c>
      <c r="E199" s="11">
        <v>58548.404999999999</v>
      </c>
      <c r="F199" s="11">
        <v>60422.194499999998</v>
      </c>
      <c r="G199" s="11">
        <v>63881.115999999995</v>
      </c>
      <c r="H199" s="11">
        <v>68217.334000000003</v>
      </c>
      <c r="I199" s="11">
        <v>75618.156999999992</v>
      </c>
      <c r="J199" s="11">
        <v>75490.714500000002</v>
      </c>
      <c r="K199" s="11">
        <v>67264.436499999996</v>
      </c>
      <c r="L199" s="11">
        <v>66692.621999999988</v>
      </c>
      <c r="M199" s="11">
        <v>63647.482500000006</v>
      </c>
      <c r="N199" s="11">
        <v>66245.304999999993</v>
      </c>
      <c r="O199" s="11">
        <v>62487.247499999998</v>
      </c>
      <c r="P199" s="11">
        <v>58896.988499999999</v>
      </c>
      <c r="Q199" s="11">
        <v>58652.182999999997</v>
      </c>
      <c r="R199" s="11">
        <v>60510.934000000001</v>
      </c>
      <c r="S199" s="11">
        <v>76786.90400000001</v>
      </c>
      <c r="T199" s="11">
        <v>90971.515499999994</v>
      </c>
      <c r="U199" s="11">
        <v>101292.686</v>
      </c>
      <c r="V199" s="11">
        <v>103863.94649999999</v>
      </c>
      <c r="W199" s="11">
        <v>104732.78799999999</v>
      </c>
      <c r="X199" s="11">
        <v>91945.7785</v>
      </c>
      <c r="Y199" s="11">
        <v>80344.520999999993</v>
      </c>
      <c r="Z199" s="19">
        <v>0</v>
      </c>
      <c r="AA199" s="2">
        <f>IFERROR(INDEX('Holiday Schedule'!$D$3:$D$24,MATCH(A199,'Holiday Schedule'!$C$3:$C$24,0)),0)</f>
        <v>0</v>
      </c>
      <c r="AB199" s="2">
        <f t="shared" si="16"/>
        <v>5</v>
      </c>
      <c r="AC199" s="2">
        <f t="shared" si="17"/>
        <v>1225099.6889999998</v>
      </c>
      <c r="AD199" s="5">
        <f t="shared" si="18"/>
        <v>529344.26549999998</v>
      </c>
      <c r="AE199" s="5">
        <f t="shared" si="19"/>
        <v>1754443.9544999998</v>
      </c>
      <c r="AG199" s="2">
        <f t="shared" si="20"/>
        <v>7</v>
      </c>
      <c r="AH199" s="2">
        <f t="shared" si="21"/>
        <v>2025</v>
      </c>
      <c r="AJ199" s="5">
        <f t="shared" si="22"/>
        <v>104732.78799999999</v>
      </c>
      <c r="AK199" s="2">
        <f t="shared" si="23"/>
        <v>22</v>
      </c>
    </row>
    <row r="200" spans="1:37">
      <c r="A200" s="17">
        <v>45849</v>
      </c>
      <c r="B200" s="11">
        <v>69021.622999999992</v>
      </c>
      <c r="C200" s="11">
        <v>62228.647999999994</v>
      </c>
      <c r="D200" s="11">
        <v>58529.936999999998</v>
      </c>
      <c r="E200" s="11">
        <v>56374.500999999997</v>
      </c>
      <c r="F200" s="11">
        <v>59256.535000000003</v>
      </c>
      <c r="G200" s="11">
        <v>60761.002499999995</v>
      </c>
      <c r="H200" s="11">
        <v>64920.681999999993</v>
      </c>
      <c r="I200" s="11">
        <v>72876.561499999996</v>
      </c>
      <c r="J200" s="11">
        <v>73898.039499999999</v>
      </c>
      <c r="K200" s="11">
        <v>65837.688500000004</v>
      </c>
      <c r="L200" s="11">
        <v>66729.387000000002</v>
      </c>
      <c r="M200" s="11">
        <v>60427.286499999995</v>
      </c>
      <c r="N200" s="11">
        <v>58335.633499999996</v>
      </c>
      <c r="O200" s="11">
        <v>52454.753499999999</v>
      </c>
      <c r="P200" s="11">
        <v>52524.711499999998</v>
      </c>
      <c r="Q200" s="11">
        <v>50369.997499999998</v>
      </c>
      <c r="R200" s="11">
        <v>59469.743499999997</v>
      </c>
      <c r="S200" s="11">
        <v>75738.712</v>
      </c>
      <c r="T200" s="11">
        <v>90779.254499999995</v>
      </c>
      <c r="U200" s="11">
        <v>102737.3605</v>
      </c>
      <c r="V200" s="11">
        <v>106491.95999999999</v>
      </c>
      <c r="W200" s="11">
        <v>105930.757</v>
      </c>
      <c r="X200" s="11">
        <v>97077.516999999993</v>
      </c>
      <c r="Y200" s="11">
        <v>83144.085499999986</v>
      </c>
      <c r="Z200" s="19">
        <v>0</v>
      </c>
      <c r="AA200" s="2">
        <f>IFERROR(INDEX('Holiday Schedule'!$D$3:$D$24,MATCH(A200,'Holiday Schedule'!$C$3:$C$24,0)),0)</f>
        <v>0</v>
      </c>
      <c r="AB200" s="2">
        <f t="shared" si="16"/>
        <v>6</v>
      </c>
      <c r="AC200" s="2">
        <f t="shared" si="17"/>
        <v>1191679.3634999997</v>
      </c>
      <c r="AD200" s="5">
        <f t="shared" si="18"/>
        <v>514237.0140000002</v>
      </c>
      <c r="AE200" s="5">
        <f t="shared" si="19"/>
        <v>1705916.3774999999</v>
      </c>
      <c r="AG200" s="2">
        <f t="shared" si="20"/>
        <v>7</v>
      </c>
      <c r="AH200" s="2">
        <f t="shared" si="21"/>
        <v>2025</v>
      </c>
      <c r="AJ200" s="5">
        <f t="shared" si="22"/>
        <v>106491.95999999999</v>
      </c>
      <c r="AK200" s="2">
        <f t="shared" si="23"/>
        <v>21</v>
      </c>
    </row>
    <row r="201" spans="1:37">
      <c r="A201" s="17">
        <v>45850</v>
      </c>
      <c r="B201" s="11">
        <v>72321.267499999987</v>
      </c>
      <c r="C201" s="11">
        <v>63818.947999999997</v>
      </c>
      <c r="D201" s="11">
        <v>58991.304499999998</v>
      </c>
      <c r="E201" s="11">
        <v>55981.41</v>
      </c>
      <c r="F201" s="11">
        <v>56588.735499999995</v>
      </c>
      <c r="G201" s="11">
        <v>56330.762999999999</v>
      </c>
      <c r="H201" s="11">
        <v>59025.133999999998</v>
      </c>
      <c r="I201" s="11">
        <v>64367.164499999999</v>
      </c>
      <c r="J201" s="11">
        <v>66170.530499999993</v>
      </c>
      <c r="K201" s="11">
        <v>59055.258499999996</v>
      </c>
      <c r="L201" s="11">
        <v>58794.578499999996</v>
      </c>
      <c r="M201" s="11">
        <v>59609.811499999996</v>
      </c>
      <c r="N201" s="11">
        <v>60050.297999999995</v>
      </c>
      <c r="O201" s="11">
        <v>52892.741499999996</v>
      </c>
      <c r="P201" s="11">
        <v>52736.038999999997</v>
      </c>
      <c r="Q201" s="11">
        <v>57480.889999999992</v>
      </c>
      <c r="R201" s="11">
        <v>63717.611499999992</v>
      </c>
      <c r="S201" s="11">
        <v>81007.754000000001</v>
      </c>
      <c r="T201" s="11">
        <v>90521.595499999996</v>
      </c>
      <c r="U201" s="11">
        <v>96113.827499999999</v>
      </c>
      <c r="V201" s="11">
        <v>99709.273499999996</v>
      </c>
      <c r="W201" s="11">
        <v>97700.384499999986</v>
      </c>
      <c r="X201" s="11">
        <v>90089.288499999995</v>
      </c>
      <c r="Y201" s="11">
        <v>77964.343499999988</v>
      </c>
      <c r="Z201" s="19">
        <v>0</v>
      </c>
      <c r="AA201" s="2">
        <f>IFERROR(INDEX('Holiday Schedule'!$D$3:$D$24,MATCH(A201,'Holiday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1651038.9529999997</v>
      </c>
      <c r="AE201" s="5">
        <f t="shared" si="19"/>
        <v>1651038.9529999997</v>
      </c>
      <c r="AG201" s="2">
        <f t="shared" si="20"/>
        <v>7</v>
      </c>
      <c r="AH201" s="2">
        <f t="shared" si="21"/>
        <v>2025</v>
      </c>
      <c r="AJ201" s="5">
        <f t="shared" si="22"/>
        <v>99709.273499999996</v>
      </c>
      <c r="AK201" s="2">
        <f t="shared" si="23"/>
        <v>21</v>
      </c>
    </row>
    <row r="202" spans="1:37">
      <c r="A202" s="17">
        <v>45851</v>
      </c>
      <c r="B202" s="11">
        <v>68281.354500000001</v>
      </c>
      <c r="C202" s="11">
        <v>61079.860499999995</v>
      </c>
      <c r="D202" s="11">
        <v>57888.772499999999</v>
      </c>
      <c r="E202" s="11">
        <v>54069.848499999993</v>
      </c>
      <c r="F202" s="11">
        <v>54792.779499999997</v>
      </c>
      <c r="G202" s="11">
        <v>54958.753999999994</v>
      </c>
      <c r="H202" s="11">
        <v>56546.393999999993</v>
      </c>
      <c r="I202" s="11">
        <v>63250.277999999998</v>
      </c>
      <c r="J202" s="11">
        <v>67490.09</v>
      </c>
      <c r="K202" s="11">
        <v>59095.965999999993</v>
      </c>
      <c r="L202" s="11">
        <v>59106.938499999997</v>
      </c>
      <c r="M202" s="11">
        <v>51873.059000000001</v>
      </c>
      <c r="N202" s="11">
        <v>48449.002499999995</v>
      </c>
      <c r="O202" s="11">
        <v>44749.882999999994</v>
      </c>
      <c r="P202" s="11">
        <v>43171.676500000001</v>
      </c>
      <c r="Q202" s="11">
        <v>48580.928999999996</v>
      </c>
      <c r="R202" s="11">
        <v>57739.565499999997</v>
      </c>
      <c r="S202" s="11">
        <v>73613.732999999993</v>
      </c>
      <c r="T202" s="11">
        <v>89286.595499999996</v>
      </c>
      <c r="U202" s="11">
        <v>102442.49950000001</v>
      </c>
      <c r="V202" s="11">
        <v>105549.19899999999</v>
      </c>
      <c r="W202" s="11">
        <v>102503.6795</v>
      </c>
      <c r="X202" s="11">
        <v>89207.4035</v>
      </c>
      <c r="Y202" s="11">
        <v>76926.905499999993</v>
      </c>
      <c r="Z202" s="19">
        <v>0</v>
      </c>
      <c r="AA202" s="2">
        <f>IFERROR(INDEX('Holiday Schedule'!$D$3:$D$24,MATCH(A202,'Holiday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1590655.1669999999</v>
      </c>
      <c r="AE202" s="5">
        <f t="shared" ref="AE202:AE265" si="27">SUM(B202:Y202)</f>
        <v>1590655.1669999999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105549.19899999999</v>
      </c>
      <c r="AK202" s="2">
        <f t="shared" ref="AK202:AK265" si="31">IF(AE202&gt;0,INDEX(B$8:Y$8,MATCH(AJ202,B202:Y202,0)),"")</f>
        <v>21</v>
      </c>
    </row>
    <row r="203" spans="1:37">
      <c r="A203" s="17">
        <v>45852</v>
      </c>
      <c r="B203" s="11">
        <v>66748.614999999991</v>
      </c>
      <c r="C203" s="11">
        <v>59089.382499999992</v>
      </c>
      <c r="D203" s="11">
        <v>55506.381499999996</v>
      </c>
      <c r="E203" s="11">
        <v>54432.083500000001</v>
      </c>
      <c r="F203" s="11">
        <v>57170.648499999996</v>
      </c>
      <c r="G203" s="11">
        <v>60189.843500000003</v>
      </c>
      <c r="H203" s="11">
        <v>64009.489500000003</v>
      </c>
      <c r="I203" s="11">
        <v>71485.324500000002</v>
      </c>
      <c r="J203" s="11">
        <v>74035.124500000005</v>
      </c>
      <c r="K203" s="11">
        <v>67463.784499999994</v>
      </c>
      <c r="L203" s="11">
        <v>70429.608499999988</v>
      </c>
      <c r="M203" s="11">
        <v>68553.890500000009</v>
      </c>
      <c r="N203" s="11">
        <v>68535.146999999997</v>
      </c>
      <c r="O203" s="11">
        <v>68832.487500000003</v>
      </c>
      <c r="P203" s="11">
        <v>66295.569499999998</v>
      </c>
      <c r="Q203" s="11">
        <v>65175.082500000004</v>
      </c>
      <c r="R203" s="11">
        <v>72058.839500000002</v>
      </c>
      <c r="S203" s="11">
        <v>84542.979500000001</v>
      </c>
      <c r="T203" s="11">
        <v>94517.333499999993</v>
      </c>
      <c r="U203" s="11">
        <v>102347.0055</v>
      </c>
      <c r="V203" s="11">
        <v>103235.5215</v>
      </c>
      <c r="W203" s="11">
        <v>101568.11949999999</v>
      </c>
      <c r="X203" s="11">
        <v>91288.967499999984</v>
      </c>
      <c r="Y203" s="11">
        <v>79433.955499999996</v>
      </c>
      <c r="Z203" s="19">
        <v>0</v>
      </c>
      <c r="AA203" s="2">
        <f>IFERROR(INDEX('Holiday Schedule'!$D$3:$D$24,MATCH(A203,'Holiday Schedule'!$C$3:$C$24,0)),0)</f>
        <v>0</v>
      </c>
      <c r="AB203" s="2">
        <f t="shared" si="24"/>
        <v>2</v>
      </c>
      <c r="AC203" s="2">
        <f t="shared" si="25"/>
        <v>1270364.7855</v>
      </c>
      <c r="AD203" s="5">
        <f t="shared" si="26"/>
        <v>496580.39949999982</v>
      </c>
      <c r="AE203" s="5">
        <f t="shared" si="27"/>
        <v>1766945.1849999998</v>
      </c>
      <c r="AG203" s="2">
        <f t="shared" si="28"/>
        <v>7</v>
      </c>
      <c r="AH203" s="2">
        <f t="shared" si="29"/>
        <v>2025</v>
      </c>
      <c r="AJ203" s="5">
        <f t="shared" si="30"/>
        <v>103235.5215</v>
      </c>
      <c r="AK203" s="2">
        <f t="shared" si="31"/>
        <v>21</v>
      </c>
    </row>
    <row r="204" spans="1:37">
      <c r="A204" s="17">
        <v>45853</v>
      </c>
      <c r="B204" s="11">
        <v>68863.125</v>
      </c>
      <c r="C204" s="11">
        <v>62359.995000000003</v>
      </c>
      <c r="D204" s="11">
        <v>58130.414499999999</v>
      </c>
      <c r="E204" s="11">
        <v>56364.83</v>
      </c>
      <c r="F204" s="11">
        <v>59774.512999999999</v>
      </c>
      <c r="G204" s="11">
        <v>62033.356499999994</v>
      </c>
      <c r="H204" s="11">
        <v>66763.548999999999</v>
      </c>
      <c r="I204" s="11">
        <v>71527.694499999998</v>
      </c>
      <c r="J204" s="11">
        <v>62741.94249999999</v>
      </c>
      <c r="K204" s="11">
        <v>53480.439999999995</v>
      </c>
      <c r="L204" s="11">
        <v>55539.375</v>
      </c>
      <c r="M204" s="11">
        <v>55671.263500000001</v>
      </c>
      <c r="N204" s="11">
        <v>58405.543999999994</v>
      </c>
      <c r="O204" s="11">
        <v>60271.495999999999</v>
      </c>
      <c r="P204" s="11">
        <v>60988.156999999992</v>
      </c>
      <c r="Q204" s="11">
        <v>63853.262000000002</v>
      </c>
      <c r="R204" s="11">
        <v>76879.044499999989</v>
      </c>
      <c r="S204" s="11">
        <v>92879.932499999995</v>
      </c>
      <c r="T204" s="11">
        <v>112163.9635</v>
      </c>
      <c r="U204" s="11">
        <v>124120.42599999999</v>
      </c>
      <c r="V204" s="11">
        <v>128066.954</v>
      </c>
      <c r="W204" s="11">
        <v>127268.60250000001</v>
      </c>
      <c r="X204" s="11">
        <v>109000.3875</v>
      </c>
      <c r="Y204" s="11">
        <v>95761.368000000002</v>
      </c>
      <c r="Z204" s="19">
        <v>0</v>
      </c>
      <c r="AA204" s="2">
        <f>IFERROR(INDEX('Holiday Schedule'!$D$3:$D$24,MATCH(A204,'Holiday Schedule'!$C$3:$C$24,0)),0)</f>
        <v>0</v>
      </c>
      <c r="AB204" s="2">
        <f t="shared" si="24"/>
        <v>3</v>
      </c>
      <c r="AC204" s="2">
        <f t="shared" si="25"/>
        <v>1312858.4849999999</v>
      </c>
      <c r="AD204" s="5">
        <f t="shared" si="26"/>
        <v>530051.15100000007</v>
      </c>
      <c r="AE204" s="5">
        <f t="shared" si="27"/>
        <v>1842909.6359999999</v>
      </c>
      <c r="AG204" s="2">
        <f t="shared" si="28"/>
        <v>7</v>
      </c>
      <c r="AH204" s="2">
        <f t="shared" si="29"/>
        <v>2025</v>
      </c>
      <c r="AJ204" s="5">
        <f t="shared" si="30"/>
        <v>128066.954</v>
      </c>
      <c r="AK204" s="2">
        <f t="shared" si="31"/>
        <v>21</v>
      </c>
    </row>
    <row r="205" spans="1:37">
      <c r="A205" s="17">
        <v>45854</v>
      </c>
      <c r="B205" s="11">
        <v>80212.737000000008</v>
      </c>
      <c r="C205" s="11">
        <v>72887.809499999988</v>
      </c>
      <c r="D205" s="11">
        <v>67142.522999999986</v>
      </c>
      <c r="E205" s="11">
        <v>64177.287999999993</v>
      </c>
      <c r="F205" s="11">
        <v>66137.48</v>
      </c>
      <c r="G205" s="11">
        <v>66992.03349999999</v>
      </c>
      <c r="H205" s="11">
        <v>68744.764500000005</v>
      </c>
      <c r="I205" s="11">
        <v>71170.247499999998</v>
      </c>
      <c r="J205" s="11">
        <v>68447.813500000004</v>
      </c>
      <c r="K205" s="11">
        <v>65125.302499999991</v>
      </c>
      <c r="L205" s="11">
        <v>67884.406499999997</v>
      </c>
      <c r="M205" s="11">
        <v>67944.930999999997</v>
      </c>
      <c r="N205" s="11">
        <v>72495.972500000003</v>
      </c>
      <c r="O205" s="11">
        <v>73500.426499999987</v>
      </c>
      <c r="P205" s="11">
        <v>72450.571999999986</v>
      </c>
      <c r="Q205" s="11">
        <v>71896.361000000004</v>
      </c>
      <c r="R205" s="11">
        <v>82527.240999999995</v>
      </c>
      <c r="S205" s="11">
        <v>102178.93150000001</v>
      </c>
      <c r="T205" s="11">
        <v>116960.124</v>
      </c>
      <c r="U205" s="11">
        <v>128964.92249999999</v>
      </c>
      <c r="V205" s="11">
        <v>131087.40299999999</v>
      </c>
      <c r="W205" s="11">
        <v>128096.00499999999</v>
      </c>
      <c r="X205" s="11">
        <v>112599.47199999999</v>
      </c>
      <c r="Y205" s="11">
        <v>97131.5245</v>
      </c>
      <c r="Z205" s="19">
        <v>0</v>
      </c>
      <c r="AA205" s="2">
        <f>IFERROR(INDEX('Holiday Schedule'!$D$3:$D$24,MATCH(A205,'Holiday Schedule'!$C$3:$C$24,0)),0)</f>
        <v>0</v>
      </c>
      <c r="AB205" s="2">
        <f t="shared" si="24"/>
        <v>4</v>
      </c>
      <c r="AC205" s="2">
        <f t="shared" si="25"/>
        <v>1433330.1319999998</v>
      </c>
      <c r="AD205" s="5">
        <f t="shared" si="26"/>
        <v>583426.15999999992</v>
      </c>
      <c r="AE205" s="5">
        <f t="shared" si="27"/>
        <v>2016756.2919999997</v>
      </c>
      <c r="AG205" s="2">
        <f t="shared" si="28"/>
        <v>7</v>
      </c>
      <c r="AH205" s="2">
        <f t="shared" si="29"/>
        <v>2025</v>
      </c>
      <c r="AJ205" s="5">
        <f t="shared" si="30"/>
        <v>131087.40299999999</v>
      </c>
      <c r="AK205" s="2">
        <f t="shared" si="31"/>
        <v>21</v>
      </c>
    </row>
    <row r="206" spans="1:37">
      <c r="A206" s="17">
        <v>45855</v>
      </c>
      <c r="B206" s="11">
        <v>81288.061000000002</v>
      </c>
      <c r="C206" s="11">
        <v>74001.3995</v>
      </c>
      <c r="D206" s="11">
        <v>67579.009999999995</v>
      </c>
      <c r="E206" s="11">
        <v>65509.757999999994</v>
      </c>
      <c r="F206" s="11">
        <v>66907.379000000001</v>
      </c>
      <c r="G206" s="11">
        <v>69525.008999999991</v>
      </c>
      <c r="H206" s="11">
        <v>73113.244500000001</v>
      </c>
      <c r="I206" s="11">
        <v>80539.280499999993</v>
      </c>
      <c r="J206" s="11">
        <v>80394.367499999993</v>
      </c>
      <c r="K206" s="11">
        <v>73481.502499999988</v>
      </c>
      <c r="L206" s="11">
        <v>74695.801999999996</v>
      </c>
      <c r="M206" s="11">
        <v>69286.758499999996</v>
      </c>
      <c r="N206" s="11">
        <v>69030.885499999989</v>
      </c>
      <c r="O206" s="11">
        <v>69533.131500000003</v>
      </c>
      <c r="P206" s="11">
        <v>70618.135999999999</v>
      </c>
      <c r="Q206" s="11">
        <v>71869.162499999991</v>
      </c>
      <c r="R206" s="11">
        <v>78325.248500000002</v>
      </c>
      <c r="S206" s="11">
        <v>97330.397499999992</v>
      </c>
      <c r="T206" s="11">
        <v>104587.8275</v>
      </c>
      <c r="U206" s="11">
        <v>111896.8045</v>
      </c>
      <c r="V206" s="11">
        <v>117235.719</v>
      </c>
      <c r="W206" s="11">
        <v>114392.59699999999</v>
      </c>
      <c r="X206" s="11">
        <v>101825.83549999999</v>
      </c>
      <c r="Y206" s="11">
        <v>87635.457500000004</v>
      </c>
      <c r="Z206" s="19">
        <v>0</v>
      </c>
      <c r="AA206" s="2">
        <f>IFERROR(INDEX('Holiday Schedule'!$D$3:$D$24,MATCH(A206,'Holiday Schedule'!$C$3:$C$24,0)),0)</f>
        <v>0</v>
      </c>
      <c r="AB206" s="2">
        <f t="shared" si="24"/>
        <v>5</v>
      </c>
      <c r="AC206" s="2">
        <f t="shared" si="25"/>
        <v>1385043.4560000002</v>
      </c>
      <c r="AD206" s="5">
        <f t="shared" si="26"/>
        <v>585559.31850000005</v>
      </c>
      <c r="AE206" s="5">
        <f t="shared" si="27"/>
        <v>1970602.7745000003</v>
      </c>
      <c r="AG206" s="2">
        <f t="shared" si="28"/>
        <v>7</v>
      </c>
      <c r="AH206" s="2">
        <f t="shared" si="29"/>
        <v>2025</v>
      </c>
      <c r="AJ206" s="5">
        <f t="shared" si="30"/>
        <v>117235.719</v>
      </c>
      <c r="AK206" s="2">
        <f t="shared" si="31"/>
        <v>21</v>
      </c>
    </row>
    <row r="207" spans="1:37">
      <c r="A207" s="17">
        <v>45856</v>
      </c>
      <c r="B207" s="11">
        <v>76738.947999999989</v>
      </c>
      <c r="C207" s="11">
        <v>68807.426499999987</v>
      </c>
      <c r="D207" s="11">
        <v>65079.170499999993</v>
      </c>
      <c r="E207" s="11">
        <v>62924.475499999993</v>
      </c>
      <c r="F207" s="11">
        <v>64421.343000000001</v>
      </c>
      <c r="G207" s="11">
        <v>63245.100499999993</v>
      </c>
      <c r="H207" s="11">
        <v>64002.592499999992</v>
      </c>
      <c r="I207" s="11">
        <v>62857.8995</v>
      </c>
      <c r="J207" s="11">
        <v>59092.830999999998</v>
      </c>
      <c r="K207" s="11">
        <v>54091.451500000003</v>
      </c>
      <c r="L207" s="11">
        <v>49817.3825</v>
      </c>
      <c r="M207" s="11">
        <v>46884.200499999999</v>
      </c>
      <c r="N207" s="11">
        <v>46690.343500000003</v>
      </c>
      <c r="O207" s="11">
        <v>44613.852499999994</v>
      </c>
      <c r="P207" s="11">
        <v>44823.773999999998</v>
      </c>
      <c r="Q207" s="11">
        <v>41688.726499999997</v>
      </c>
      <c r="R207" s="11">
        <v>51140.390499999994</v>
      </c>
      <c r="S207" s="11">
        <v>69829.208499999993</v>
      </c>
      <c r="T207" s="11">
        <v>86174.205499999996</v>
      </c>
      <c r="U207" s="11">
        <v>99277.74549999999</v>
      </c>
      <c r="V207" s="11">
        <v>101608.70349999999</v>
      </c>
      <c r="W207" s="11">
        <v>100676.0695</v>
      </c>
      <c r="X207" s="11">
        <v>90642.815499999997</v>
      </c>
      <c r="Y207" s="11">
        <v>78002.343499999988</v>
      </c>
      <c r="Z207" s="19">
        <v>0</v>
      </c>
      <c r="AA207" s="2">
        <f>IFERROR(INDEX('Holiday Schedule'!$D$3:$D$24,MATCH(A207,'Holiday Schedule'!$C$3:$C$24,0)),0)</f>
        <v>0</v>
      </c>
      <c r="AB207" s="2">
        <f t="shared" si="24"/>
        <v>6</v>
      </c>
      <c r="AC207" s="2">
        <f t="shared" si="25"/>
        <v>1049909.5999999999</v>
      </c>
      <c r="AD207" s="5">
        <f t="shared" si="26"/>
        <v>543221.39999999991</v>
      </c>
      <c r="AE207" s="5">
        <f t="shared" si="27"/>
        <v>1593130.9999999998</v>
      </c>
      <c r="AG207" s="2">
        <f t="shared" si="28"/>
        <v>7</v>
      </c>
      <c r="AH207" s="2">
        <f t="shared" si="29"/>
        <v>2025</v>
      </c>
      <c r="AJ207" s="5">
        <f t="shared" si="30"/>
        <v>101608.70349999999</v>
      </c>
      <c r="AK207" s="2">
        <f t="shared" si="31"/>
        <v>21</v>
      </c>
    </row>
    <row r="208" spans="1:37">
      <c r="A208" s="17">
        <v>45857</v>
      </c>
      <c r="B208" s="11">
        <v>66080.356499999994</v>
      </c>
      <c r="C208" s="11">
        <v>59300.823999999993</v>
      </c>
      <c r="D208" s="11">
        <v>55553.168999999994</v>
      </c>
      <c r="E208" s="11">
        <v>52422.406000000003</v>
      </c>
      <c r="F208" s="11">
        <v>53164.66</v>
      </c>
      <c r="G208" s="11">
        <v>52257.979999999996</v>
      </c>
      <c r="H208" s="11">
        <v>51338.655500000001</v>
      </c>
      <c r="I208" s="11">
        <v>49960.775499999996</v>
      </c>
      <c r="J208" s="11">
        <v>45193.514000000003</v>
      </c>
      <c r="K208" s="11">
        <v>40995.511499999993</v>
      </c>
      <c r="L208" s="11">
        <v>39899.4015</v>
      </c>
      <c r="M208" s="11">
        <v>45252.052999999993</v>
      </c>
      <c r="N208" s="11">
        <v>45504.011999999995</v>
      </c>
      <c r="O208" s="11">
        <v>44168.862999999998</v>
      </c>
      <c r="P208" s="11">
        <v>45239.940499999997</v>
      </c>
      <c r="Q208" s="11">
        <v>47810.535999999993</v>
      </c>
      <c r="R208" s="11">
        <v>52818.195</v>
      </c>
      <c r="S208" s="11">
        <v>69276.72649999999</v>
      </c>
      <c r="T208" s="11">
        <v>81374.140499999994</v>
      </c>
      <c r="U208" s="11">
        <v>92380.859499999991</v>
      </c>
      <c r="V208" s="11">
        <v>96906.659499999994</v>
      </c>
      <c r="W208" s="11">
        <v>98258.4715</v>
      </c>
      <c r="X208" s="11">
        <v>89988.531499999997</v>
      </c>
      <c r="Y208" s="11">
        <v>77515.744000000006</v>
      </c>
      <c r="Z208" s="19">
        <v>0</v>
      </c>
      <c r="AA208" s="2">
        <f>IFERROR(INDEX('Holiday Schedule'!$D$3:$D$24,MATCH(A208,'Holiday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1452661.9859999998</v>
      </c>
      <c r="AE208" s="5">
        <f t="shared" si="27"/>
        <v>1452661.9859999998</v>
      </c>
      <c r="AG208" s="2">
        <f t="shared" si="28"/>
        <v>7</v>
      </c>
      <c r="AH208" s="2">
        <f t="shared" si="29"/>
        <v>2025</v>
      </c>
      <c r="AJ208" s="5">
        <f t="shared" si="30"/>
        <v>98258.4715</v>
      </c>
      <c r="AK208" s="2">
        <f t="shared" si="31"/>
        <v>22</v>
      </c>
    </row>
    <row r="209" spans="1:37">
      <c r="A209" s="17">
        <v>45858</v>
      </c>
      <c r="B209" s="11">
        <v>66530.856</v>
      </c>
      <c r="C209" s="11">
        <v>60812.245499999997</v>
      </c>
      <c r="D209" s="11">
        <v>56691.981499999994</v>
      </c>
      <c r="E209" s="11">
        <v>54663.246999999996</v>
      </c>
      <c r="F209" s="11">
        <v>54971.018499999998</v>
      </c>
      <c r="G209" s="11">
        <v>54981.8675</v>
      </c>
      <c r="H209" s="11">
        <v>57144.057999999997</v>
      </c>
      <c r="I209" s="11">
        <v>65012.746500000001</v>
      </c>
      <c r="J209" s="11">
        <v>72658.270499999999</v>
      </c>
      <c r="K209" s="11">
        <v>70393.470499999996</v>
      </c>
      <c r="L209" s="11">
        <v>75586.978000000003</v>
      </c>
      <c r="M209" s="11">
        <v>75310.176499999987</v>
      </c>
      <c r="N209" s="11">
        <v>74235.669499999989</v>
      </c>
      <c r="O209" s="11">
        <v>76564.195500000002</v>
      </c>
      <c r="P209" s="11">
        <v>73889.451499999996</v>
      </c>
      <c r="Q209" s="11">
        <v>68835.850499999986</v>
      </c>
      <c r="R209" s="11">
        <v>75636.34</v>
      </c>
      <c r="S209" s="11">
        <v>85992.327999999994</v>
      </c>
      <c r="T209" s="11">
        <v>89795.006999999998</v>
      </c>
      <c r="U209" s="11">
        <v>96170.827499999999</v>
      </c>
      <c r="V209" s="11">
        <v>98752.547500000001</v>
      </c>
      <c r="W209" s="11">
        <v>95759.9905</v>
      </c>
      <c r="X209" s="11">
        <v>84414.054999999993</v>
      </c>
      <c r="Y209" s="11">
        <v>73985.087999999989</v>
      </c>
      <c r="Z209" s="19">
        <v>0</v>
      </c>
      <c r="AA209" s="2">
        <f>IFERROR(INDEX('Holiday Schedule'!$D$3:$D$24,MATCH(A209,'Holiday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1758788.2664999999</v>
      </c>
      <c r="AE209" s="5">
        <f t="shared" si="27"/>
        <v>1758788.2664999999</v>
      </c>
      <c r="AG209" s="2">
        <f t="shared" si="28"/>
        <v>7</v>
      </c>
      <c r="AH209" s="2">
        <f t="shared" si="29"/>
        <v>2025</v>
      </c>
      <c r="AJ209" s="5">
        <f t="shared" si="30"/>
        <v>98752.547500000001</v>
      </c>
      <c r="AK209" s="2">
        <f t="shared" si="31"/>
        <v>21</v>
      </c>
    </row>
    <row r="210" spans="1:37">
      <c r="A210" s="17">
        <v>45859</v>
      </c>
      <c r="B210" s="11">
        <v>65283.505999999994</v>
      </c>
      <c r="C210" s="11">
        <v>59926.598499999993</v>
      </c>
      <c r="D210" s="11">
        <v>55806.61</v>
      </c>
      <c r="E210" s="11">
        <v>53771.956999999995</v>
      </c>
      <c r="F210" s="11">
        <v>57172.652999999998</v>
      </c>
      <c r="G210" s="11">
        <v>58206.879999999997</v>
      </c>
      <c r="H210" s="11">
        <v>59092.203999999998</v>
      </c>
      <c r="I210" s="11">
        <v>58985.300499999998</v>
      </c>
      <c r="J210" s="11">
        <v>53152.670999999995</v>
      </c>
      <c r="K210" s="11">
        <v>50105.289499999999</v>
      </c>
      <c r="L210" s="11">
        <v>49475.648499999996</v>
      </c>
      <c r="M210" s="11">
        <v>50594.302000000003</v>
      </c>
      <c r="N210" s="11">
        <v>48782.148499999996</v>
      </c>
      <c r="O210" s="11">
        <v>44139.906999999999</v>
      </c>
      <c r="P210" s="11">
        <v>43804.566500000001</v>
      </c>
      <c r="Q210" s="11">
        <v>48070.370499999997</v>
      </c>
      <c r="R210" s="11">
        <v>48825.344999999994</v>
      </c>
      <c r="S210" s="11">
        <v>61798.354999999996</v>
      </c>
      <c r="T210" s="11">
        <v>77368.455999999991</v>
      </c>
      <c r="U210" s="11">
        <v>89771.428</v>
      </c>
      <c r="V210" s="11">
        <v>93822.275499999989</v>
      </c>
      <c r="W210" s="11">
        <v>93769.920999999988</v>
      </c>
      <c r="X210" s="11">
        <v>83510.424500000008</v>
      </c>
      <c r="Y210" s="11">
        <v>70937.316999999995</v>
      </c>
      <c r="Z210" s="19">
        <v>0</v>
      </c>
      <c r="AA210" s="2">
        <f>IFERROR(INDEX('Holiday Schedule'!$D$3:$D$24,MATCH(A210,'Holiday Schedule'!$C$3:$C$24,0)),0)</f>
        <v>0</v>
      </c>
      <c r="AB210" s="2">
        <f t="shared" si="24"/>
        <v>2</v>
      </c>
      <c r="AC210" s="2">
        <f t="shared" si="25"/>
        <v>995976.40899999999</v>
      </c>
      <c r="AD210" s="5">
        <f t="shared" si="26"/>
        <v>480197.72549999994</v>
      </c>
      <c r="AE210" s="5">
        <f t="shared" si="27"/>
        <v>1476174.1344999999</v>
      </c>
      <c r="AG210" s="2">
        <f t="shared" si="28"/>
        <v>7</v>
      </c>
      <c r="AH210" s="2">
        <f t="shared" si="29"/>
        <v>2025</v>
      </c>
      <c r="AJ210" s="5">
        <f t="shared" si="30"/>
        <v>93822.275499999989</v>
      </c>
      <c r="AK210" s="2">
        <f t="shared" si="31"/>
        <v>21</v>
      </c>
    </row>
    <row r="211" spans="1:37">
      <c r="A211" s="17">
        <v>45860</v>
      </c>
      <c r="B211" s="11">
        <v>60746.894999999997</v>
      </c>
      <c r="C211" s="11">
        <v>55215.054499999998</v>
      </c>
      <c r="D211" s="11">
        <v>51116.982499999998</v>
      </c>
      <c r="E211" s="11">
        <v>49895.282499999994</v>
      </c>
      <c r="F211" s="11">
        <v>52031.576000000001</v>
      </c>
      <c r="G211" s="11">
        <v>53924.745499999997</v>
      </c>
      <c r="H211" s="11">
        <v>55827.3295</v>
      </c>
      <c r="I211" s="11">
        <v>52308.016499999998</v>
      </c>
      <c r="J211" s="11">
        <v>44763.771999999997</v>
      </c>
      <c r="K211" s="11">
        <v>38156.977999999996</v>
      </c>
      <c r="L211" s="11">
        <v>43485.223999999995</v>
      </c>
      <c r="M211" s="11">
        <v>40759.065999999999</v>
      </c>
      <c r="N211" s="11">
        <v>38494.807499999995</v>
      </c>
      <c r="O211" s="11">
        <v>37043.435499999992</v>
      </c>
      <c r="P211" s="11">
        <v>37807.159500000002</v>
      </c>
      <c r="Q211" s="11">
        <v>40519.504499999995</v>
      </c>
      <c r="R211" s="11">
        <v>50194.104999999996</v>
      </c>
      <c r="S211" s="11">
        <v>64126.054499999998</v>
      </c>
      <c r="T211" s="11">
        <v>81617.236000000004</v>
      </c>
      <c r="U211" s="11">
        <v>92772.886499999993</v>
      </c>
      <c r="V211" s="11">
        <v>96624.091499999995</v>
      </c>
      <c r="W211" s="11">
        <v>95450.508999999991</v>
      </c>
      <c r="X211" s="11">
        <v>83291.135999999999</v>
      </c>
      <c r="Y211" s="11">
        <v>72594.173999999999</v>
      </c>
      <c r="Z211" s="19">
        <v>0</v>
      </c>
      <c r="AA211" s="2">
        <f>IFERROR(INDEX('Holiday Schedule'!$D$3:$D$24,MATCH(A211,'Holiday Schedule'!$C$3:$C$24,0)),0)</f>
        <v>0</v>
      </c>
      <c r="AB211" s="2">
        <f t="shared" si="24"/>
        <v>3</v>
      </c>
      <c r="AC211" s="2">
        <f t="shared" si="25"/>
        <v>937413.98199999984</v>
      </c>
      <c r="AD211" s="5">
        <f t="shared" si="26"/>
        <v>451352.03950000042</v>
      </c>
      <c r="AE211" s="5">
        <f t="shared" si="27"/>
        <v>1388766.0215000003</v>
      </c>
      <c r="AG211" s="2">
        <f t="shared" si="28"/>
        <v>7</v>
      </c>
      <c r="AH211" s="2">
        <f t="shared" si="29"/>
        <v>2025</v>
      </c>
      <c r="AJ211" s="5">
        <f t="shared" si="30"/>
        <v>96624.091499999995</v>
      </c>
      <c r="AK211" s="2">
        <f t="shared" si="31"/>
        <v>21</v>
      </c>
    </row>
    <row r="212" spans="1:37">
      <c r="A212" s="17">
        <v>45861</v>
      </c>
      <c r="B212" s="11">
        <v>61892.224499999997</v>
      </c>
      <c r="C212" s="11">
        <v>56231.706499999993</v>
      </c>
      <c r="D212" s="11">
        <v>51666.462499999994</v>
      </c>
      <c r="E212" s="11">
        <v>51096.186999999998</v>
      </c>
      <c r="F212" s="11">
        <v>52833.243000000002</v>
      </c>
      <c r="G212" s="11">
        <v>54198.972500000003</v>
      </c>
      <c r="H212" s="11">
        <v>54419.942499999997</v>
      </c>
      <c r="I212" s="11">
        <v>53880.038500000002</v>
      </c>
      <c r="J212" s="11">
        <v>48115.039499999999</v>
      </c>
      <c r="K212" s="11">
        <v>40780.327000000005</v>
      </c>
      <c r="L212" s="11">
        <v>43469.805500000002</v>
      </c>
      <c r="M212" s="11">
        <v>42277.964</v>
      </c>
      <c r="N212" s="11">
        <v>46185.560999999994</v>
      </c>
      <c r="O212" s="11">
        <v>45850.685999999994</v>
      </c>
      <c r="P212" s="11">
        <v>45474.390999999996</v>
      </c>
      <c r="Q212" s="11">
        <v>47678.267500000002</v>
      </c>
      <c r="R212" s="11">
        <v>53957.472999999991</v>
      </c>
      <c r="S212" s="11">
        <v>70676.798500000004</v>
      </c>
      <c r="T212" s="11">
        <v>85245.266999999993</v>
      </c>
      <c r="U212" s="11">
        <v>98863.174999999988</v>
      </c>
      <c r="V212" s="11">
        <v>102489.2775</v>
      </c>
      <c r="W212" s="11">
        <v>101855.95049999999</v>
      </c>
      <c r="X212" s="11">
        <v>89697.251999999993</v>
      </c>
      <c r="Y212" s="11">
        <v>76690.440999999992</v>
      </c>
      <c r="Z212" s="19">
        <v>0</v>
      </c>
      <c r="AA212" s="2">
        <f>IFERROR(INDEX('Holiday Schedule'!$D$3:$D$24,MATCH(A212,'Holiday Schedule'!$C$3:$C$24,0)),0)</f>
        <v>0</v>
      </c>
      <c r="AB212" s="2">
        <f t="shared" si="24"/>
        <v>4</v>
      </c>
      <c r="AC212" s="2">
        <f t="shared" si="25"/>
        <v>1016497.2735000001</v>
      </c>
      <c r="AD212" s="5">
        <f t="shared" si="26"/>
        <v>459029.17950000009</v>
      </c>
      <c r="AE212" s="5">
        <f t="shared" si="27"/>
        <v>1475526.4530000002</v>
      </c>
      <c r="AG212" s="2">
        <f t="shared" si="28"/>
        <v>7</v>
      </c>
      <c r="AH212" s="2">
        <f t="shared" si="29"/>
        <v>2025</v>
      </c>
      <c r="AJ212" s="5">
        <f t="shared" si="30"/>
        <v>102489.2775</v>
      </c>
      <c r="AK212" s="2">
        <f t="shared" si="31"/>
        <v>21</v>
      </c>
    </row>
    <row r="213" spans="1:37">
      <c r="A213" s="17">
        <v>45862</v>
      </c>
      <c r="B213" s="11">
        <v>66454.856</v>
      </c>
      <c r="C213" s="11">
        <v>60268.674499999994</v>
      </c>
      <c r="D213" s="11">
        <v>55845.788</v>
      </c>
      <c r="E213" s="11">
        <v>54867.392500000002</v>
      </c>
      <c r="F213" s="11">
        <v>55966.675499999998</v>
      </c>
      <c r="G213" s="11">
        <v>58155.883999999998</v>
      </c>
      <c r="H213" s="11">
        <v>61658.286999999997</v>
      </c>
      <c r="I213" s="11">
        <v>63452.694499999998</v>
      </c>
      <c r="J213" s="11">
        <v>56697.368000000002</v>
      </c>
      <c r="K213" s="11">
        <v>48541.237999999998</v>
      </c>
      <c r="L213" s="11">
        <v>50205.922999999995</v>
      </c>
      <c r="M213" s="11">
        <v>50481.156999999992</v>
      </c>
      <c r="N213" s="11">
        <v>53135.2765</v>
      </c>
      <c r="O213" s="11">
        <v>54127.085999999996</v>
      </c>
      <c r="P213" s="11">
        <v>53829.460499999994</v>
      </c>
      <c r="Q213" s="11">
        <v>65779.880999999994</v>
      </c>
      <c r="R213" s="11">
        <v>72473.562000000005</v>
      </c>
      <c r="S213" s="11">
        <v>82386.935499999992</v>
      </c>
      <c r="T213" s="11">
        <v>93790.725999999995</v>
      </c>
      <c r="U213" s="11">
        <v>105851.69799999999</v>
      </c>
      <c r="V213" s="11">
        <v>109900.541</v>
      </c>
      <c r="W213" s="11">
        <v>107694.7645</v>
      </c>
      <c r="X213" s="11">
        <v>96613.441999999995</v>
      </c>
      <c r="Y213" s="11">
        <v>84234.087</v>
      </c>
      <c r="Z213" s="19">
        <v>0</v>
      </c>
      <c r="AA213" s="2">
        <f>IFERROR(INDEX('Holiday Schedule'!$D$3:$D$24,MATCH(A213,'Holiday Schedule'!$C$3:$C$24,0)),0)</f>
        <v>0</v>
      </c>
      <c r="AB213" s="2">
        <f t="shared" si="24"/>
        <v>5</v>
      </c>
      <c r="AC213" s="2">
        <f t="shared" si="25"/>
        <v>1164961.7535000001</v>
      </c>
      <c r="AD213" s="5">
        <f t="shared" si="26"/>
        <v>497451.64450000017</v>
      </c>
      <c r="AE213" s="5">
        <f t="shared" si="27"/>
        <v>1662413.3980000003</v>
      </c>
      <c r="AG213" s="2">
        <f t="shared" si="28"/>
        <v>7</v>
      </c>
      <c r="AH213" s="2">
        <f t="shared" si="29"/>
        <v>2025</v>
      </c>
      <c r="AJ213" s="5">
        <f t="shared" si="30"/>
        <v>109900.541</v>
      </c>
      <c r="AK213" s="2">
        <f t="shared" si="31"/>
        <v>21</v>
      </c>
    </row>
    <row r="214" spans="1:37">
      <c r="A214" s="17">
        <v>45863</v>
      </c>
      <c r="B214" s="11">
        <v>73055.503499999992</v>
      </c>
      <c r="C214" s="11">
        <v>66003.377999999997</v>
      </c>
      <c r="D214" s="11">
        <v>61917.570499999994</v>
      </c>
      <c r="E214" s="11">
        <v>59027.337999999996</v>
      </c>
      <c r="F214" s="11">
        <v>60477.760000000002</v>
      </c>
      <c r="G214" s="11">
        <v>62097.025499999996</v>
      </c>
      <c r="H214" s="11">
        <v>65156.167999999998</v>
      </c>
      <c r="I214" s="11">
        <v>69994.8125</v>
      </c>
      <c r="J214" s="11">
        <v>72641.303499999995</v>
      </c>
      <c r="K214" s="11">
        <v>62954.656999999992</v>
      </c>
      <c r="L214" s="11">
        <v>70526.803</v>
      </c>
      <c r="M214" s="11">
        <v>79245.760499999989</v>
      </c>
      <c r="N214" s="11">
        <v>76823.032500000001</v>
      </c>
      <c r="O214" s="11">
        <v>79559.763999999996</v>
      </c>
      <c r="P214" s="11">
        <v>69444.268499999991</v>
      </c>
      <c r="Q214" s="11">
        <v>72934.938999999998</v>
      </c>
      <c r="R214" s="11">
        <v>76713.240999999995</v>
      </c>
      <c r="S214" s="11">
        <v>89587.72649999999</v>
      </c>
      <c r="T214" s="11">
        <v>95060.980499999991</v>
      </c>
      <c r="U214" s="11">
        <v>106349.63099999999</v>
      </c>
      <c r="V214" s="11">
        <v>110795.764</v>
      </c>
      <c r="W214" s="11">
        <v>109727.14699999998</v>
      </c>
      <c r="X214" s="11">
        <v>100077.7215</v>
      </c>
      <c r="Y214" s="11">
        <v>84645.209000000003</v>
      </c>
      <c r="Z214" s="19">
        <v>0</v>
      </c>
      <c r="AA214" s="2">
        <f>IFERROR(INDEX('Holiday Schedule'!$D$3:$D$24,MATCH(A214,'Holiday Schedule'!$C$3:$C$24,0)),0)</f>
        <v>0</v>
      </c>
      <c r="AB214" s="2">
        <f t="shared" si="24"/>
        <v>6</v>
      </c>
      <c r="AC214" s="2">
        <f t="shared" si="25"/>
        <v>1342437.5519999997</v>
      </c>
      <c r="AD214" s="5">
        <f t="shared" si="26"/>
        <v>532379.9524999999</v>
      </c>
      <c r="AE214" s="5">
        <f t="shared" si="27"/>
        <v>1874817.5044999996</v>
      </c>
      <c r="AG214" s="2">
        <f t="shared" si="28"/>
        <v>7</v>
      </c>
      <c r="AH214" s="2">
        <f t="shared" si="29"/>
        <v>2025</v>
      </c>
      <c r="AJ214" s="5">
        <f t="shared" si="30"/>
        <v>110795.764</v>
      </c>
      <c r="AK214" s="2">
        <f t="shared" si="31"/>
        <v>21</v>
      </c>
    </row>
    <row r="215" spans="1:37">
      <c r="A215" s="17">
        <v>45864</v>
      </c>
      <c r="B215" s="11">
        <v>71592.930999999997</v>
      </c>
      <c r="C215" s="11">
        <v>63539.30599999999</v>
      </c>
      <c r="D215" s="11">
        <v>58490.758999999998</v>
      </c>
      <c r="E215" s="11">
        <v>54811.114500000003</v>
      </c>
      <c r="F215" s="11">
        <v>56156.171999999999</v>
      </c>
      <c r="G215" s="11">
        <v>54143.587499999994</v>
      </c>
      <c r="H215" s="11">
        <v>53378.191500000001</v>
      </c>
      <c r="I215" s="11">
        <v>50136.2595</v>
      </c>
      <c r="J215" s="11">
        <v>40076.775999999998</v>
      </c>
      <c r="K215" s="11">
        <v>39840.311499999996</v>
      </c>
      <c r="L215" s="11">
        <v>42479.610999999997</v>
      </c>
      <c r="M215" s="11">
        <v>41875.857499999998</v>
      </c>
      <c r="N215" s="11">
        <v>41470.853499999997</v>
      </c>
      <c r="O215" s="11">
        <v>42451.756999999998</v>
      </c>
      <c r="P215" s="11">
        <v>41334.4715</v>
      </c>
      <c r="Q215" s="11">
        <v>44969.522999999994</v>
      </c>
      <c r="R215" s="11">
        <v>53581.614999999998</v>
      </c>
      <c r="S215" s="11">
        <v>73106.661000000007</v>
      </c>
      <c r="T215" s="11">
        <v>89568.137499999997</v>
      </c>
      <c r="U215" s="11">
        <v>102306.14599999999</v>
      </c>
      <c r="V215" s="11">
        <v>103655.02249999999</v>
      </c>
      <c r="W215" s="11">
        <v>102808.48700000001</v>
      </c>
      <c r="X215" s="11">
        <v>91508.7785</v>
      </c>
      <c r="Y215" s="11">
        <v>79197.642999999996</v>
      </c>
      <c r="Z215" s="19">
        <v>0</v>
      </c>
      <c r="AA215" s="2">
        <f>IFERROR(INDEX('Holiday Schedule'!$D$3:$D$24,MATCH(A215,'Holiday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1492479.9724999999</v>
      </c>
      <c r="AE215" s="5">
        <f t="shared" si="27"/>
        <v>1492479.9724999999</v>
      </c>
      <c r="AG215" s="2">
        <f t="shared" si="28"/>
        <v>7</v>
      </c>
      <c r="AH215" s="2">
        <f t="shared" si="29"/>
        <v>2025</v>
      </c>
      <c r="AJ215" s="5">
        <f t="shared" si="30"/>
        <v>103655.02249999999</v>
      </c>
      <c r="AK215" s="2">
        <f t="shared" si="31"/>
        <v>21</v>
      </c>
    </row>
    <row r="216" spans="1:37">
      <c r="A216" s="17">
        <v>45865</v>
      </c>
      <c r="B216" s="11">
        <v>67601.002499999988</v>
      </c>
      <c r="C216" s="11">
        <v>60724.740999999995</v>
      </c>
      <c r="D216" s="11">
        <v>55308.021499999995</v>
      </c>
      <c r="E216" s="11">
        <v>53600.206499999993</v>
      </c>
      <c r="F216" s="11">
        <v>53321.058499999999</v>
      </c>
      <c r="G216" s="11">
        <v>52109.8845</v>
      </c>
      <c r="H216" s="11">
        <v>51132.5625</v>
      </c>
      <c r="I216" s="11">
        <v>50869.051500000001</v>
      </c>
      <c r="J216" s="11">
        <v>45720.127499999995</v>
      </c>
      <c r="K216" s="11">
        <v>42955.057499999995</v>
      </c>
      <c r="L216" s="11">
        <v>47063.797999999995</v>
      </c>
      <c r="M216" s="11">
        <v>47688.356499999994</v>
      </c>
      <c r="N216" s="11">
        <v>49433.316500000001</v>
      </c>
      <c r="O216" s="11">
        <v>57257.0795</v>
      </c>
      <c r="P216" s="11">
        <v>62097.861499999999</v>
      </c>
      <c r="Q216" s="11">
        <v>61337.623999999996</v>
      </c>
      <c r="R216" s="11">
        <v>67949.168000000005</v>
      </c>
      <c r="S216" s="11">
        <v>77388.671999999991</v>
      </c>
      <c r="T216" s="11">
        <v>88738.977499999994</v>
      </c>
      <c r="U216" s="11">
        <v>100300.13549999999</v>
      </c>
      <c r="V216" s="11">
        <v>103223.77949999999</v>
      </c>
      <c r="W216" s="11">
        <v>100785.61399999999</v>
      </c>
      <c r="X216" s="11">
        <v>88390.251499999998</v>
      </c>
      <c r="Y216" s="11">
        <v>75748.744000000006</v>
      </c>
      <c r="Z216" s="19">
        <v>0</v>
      </c>
      <c r="AA216" s="2">
        <f>IFERROR(INDEX('Holiday Schedule'!$D$3:$D$24,MATCH(A216,'Holiday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1560745.0914999999</v>
      </c>
      <c r="AE216" s="5">
        <f t="shared" si="27"/>
        <v>1560745.0914999999</v>
      </c>
      <c r="AG216" s="2">
        <f t="shared" si="28"/>
        <v>7</v>
      </c>
      <c r="AH216" s="2">
        <f t="shared" si="29"/>
        <v>2025</v>
      </c>
      <c r="AJ216" s="5">
        <f t="shared" si="30"/>
        <v>103223.77949999999</v>
      </c>
      <c r="AK216" s="2">
        <f t="shared" si="31"/>
        <v>21</v>
      </c>
    </row>
    <row r="217" spans="1:37">
      <c r="A217" s="17">
        <v>45866</v>
      </c>
      <c r="B217" s="11">
        <v>66885.044499999989</v>
      </c>
      <c r="C217" s="11">
        <v>59681.127999999997</v>
      </c>
      <c r="D217" s="11">
        <v>55284.49</v>
      </c>
      <c r="E217" s="11">
        <v>54528.869499999993</v>
      </c>
      <c r="F217" s="11">
        <v>56483.646499999995</v>
      </c>
      <c r="G217" s="11">
        <v>59780.070499999994</v>
      </c>
      <c r="H217" s="11">
        <v>63830.100999999995</v>
      </c>
      <c r="I217" s="11">
        <v>71494.083499999993</v>
      </c>
      <c r="J217" s="11">
        <v>68579.569000000003</v>
      </c>
      <c r="K217" s="11">
        <v>53250.910499999991</v>
      </c>
      <c r="L217" s="11">
        <v>52029.818500000001</v>
      </c>
      <c r="M217" s="11">
        <v>54415.173499999997</v>
      </c>
      <c r="N217" s="11">
        <v>61183.210999999996</v>
      </c>
      <c r="O217" s="11">
        <v>60322.387499999997</v>
      </c>
      <c r="P217" s="11">
        <v>60627.612999999998</v>
      </c>
      <c r="Q217" s="11">
        <v>62361.5245</v>
      </c>
      <c r="R217" s="11">
        <v>71247.777000000002</v>
      </c>
      <c r="S217" s="11">
        <v>85777.798999999999</v>
      </c>
      <c r="T217" s="11">
        <v>103629.85699999999</v>
      </c>
      <c r="U217" s="11">
        <v>114620.34999999999</v>
      </c>
      <c r="V217" s="11">
        <v>119810.62749999999</v>
      </c>
      <c r="W217" s="11">
        <v>112418.69649999999</v>
      </c>
      <c r="X217" s="11">
        <v>99017.872999999992</v>
      </c>
      <c r="Y217" s="11">
        <v>85963.875499999995</v>
      </c>
      <c r="Z217" s="19">
        <v>0</v>
      </c>
      <c r="AA217" s="2">
        <f>IFERROR(INDEX('Holiday Schedule'!$D$3:$D$24,MATCH(A217,'Holiday Schedule'!$C$3:$C$24,0)),0)</f>
        <v>0</v>
      </c>
      <c r="AB217" s="2">
        <f t="shared" si="24"/>
        <v>2</v>
      </c>
      <c r="AC217" s="2">
        <f t="shared" si="25"/>
        <v>1250787.2709999997</v>
      </c>
      <c r="AD217" s="5">
        <f t="shared" si="26"/>
        <v>502437.22550000064</v>
      </c>
      <c r="AE217" s="5">
        <f t="shared" si="27"/>
        <v>1753224.4965000004</v>
      </c>
      <c r="AG217" s="2">
        <f t="shared" si="28"/>
        <v>7</v>
      </c>
      <c r="AH217" s="2">
        <f t="shared" si="29"/>
        <v>2025</v>
      </c>
      <c r="AJ217" s="5">
        <f t="shared" si="30"/>
        <v>119810.62749999999</v>
      </c>
      <c r="AK217" s="2">
        <f t="shared" si="31"/>
        <v>21</v>
      </c>
    </row>
    <row r="218" spans="1:37">
      <c r="A218" s="17">
        <v>45867</v>
      </c>
      <c r="B218" s="11">
        <v>73437.887999999992</v>
      </c>
      <c r="C218" s="11">
        <v>66873.121999999988</v>
      </c>
      <c r="D218" s="11">
        <v>61781.635000000002</v>
      </c>
      <c r="E218" s="11">
        <v>58956.724499999997</v>
      </c>
      <c r="F218" s="11">
        <v>61784.760499999997</v>
      </c>
      <c r="G218" s="11">
        <v>63603.563999999991</v>
      </c>
      <c r="H218" s="11">
        <v>64530.298500000004</v>
      </c>
      <c r="I218" s="11">
        <v>65849.269</v>
      </c>
      <c r="J218" s="11">
        <v>62810.152499999997</v>
      </c>
      <c r="K218" s="11">
        <v>56033.289499999999</v>
      </c>
      <c r="L218" s="11">
        <v>61874.677999999993</v>
      </c>
      <c r="M218" s="11">
        <v>63557.792999999998</v>
      </c>
      <c r="N218" s="11">
        <v>71214.422500000001</v>
      </c>
      <c r="O218" s="11">
        <v>70381.044499999989</v>
      </c>
      <c r="P218" s="11">
        <v>70000.635999999999</v>
      </c>
      <c r="Q218" s="11">
        <v>70622.857499999998</v>
      </c>
      <c r="R218" s="11">
        <v>76670.975499999986</v>
      </c>
      <c r="S218" s="11">
        <v>96521.605499999991</v>
      </c>
      <c r="T218" s="11">
        <v>112666.4375</v>
      </c>
      <c r="U218" s="11">
        <v>123649.226</v>
      </c>
      <c r="V218" s="11">
        <v>125866.04150000001</v>
      </c>
      <c r="W218" s="11">
        <v>125525.22900000001</v>
      </c>
      <c r="X218" s="11">
        <v>107716.40549999999</v>
      </c>
      <c r="Y218" s="11">
        <v>92323.4035</v>
      </c>
      <c r="Z218" s="19">
        <v>0</v>
      </c>
      <c r="AA218" s="2">
        <f>IFERROR(INDEX('Holiday Schedule'!$D$3:$D$24,MATCH(A218,'Holiday Schedule'!$C$3:$C$24,0)),0)</f>
        <v>0</v>
      </c>
      <c r="AB218" s="2">
        <f t="shared" si="24"/>
        <v>3</v>
      </c>
      <c r="AC218" s="2">
        <f t="shared" si="25"/>
        <v>1360960.0630000001</v>
      </c>
      <c r="AD218" s="5">
        <f t="shared" si="26"/>
        <v>543291.39599999972</v>
      </c>
      <c r="AE218" s="5">
        <f t="shared" si="27"/>
        <v>1904251.4589999998</v>
      </c>
      <c r="AG218" s="2">
        <f t="shared" si="28"/>
        <v>7</v>
      </c>
      <c r="AH218" s="2">
        <f t="shared" si="29"/>
        <v>2025</v>
      </c>
      <c r="AJ218" s="5">
        <f t="shared" si="30"/>
        <v>125866.04150000001</v>
      </c>
      <c r="AK218" s="2">
        <f t="shared" si="31"/>
        <v>21</v>
      </c>
    </row>
    <row r="219" spans="1:37">
      <c r="A219" s="17">
        <v>45868</v>
      </c>
      <c r="B219" s="11">
        <v>78912.994500000001</v>
      </c>
      <c r="C219" s="11">
        <v>71012.566500000001</v>
      </c>
      <c r="D219" s="11">
        <v>64677.719499999992</v>
      </c>
      <c r="E219" s="11">
        <v>61518.076500000003</v>
      </c>
      <c r="F219" s="11">
        <v>62561.0815</v>
      </c>
      <c r="G219" s="11">
        <v>64393.9735</v>
      </c>
      <c r="H219" s="11">
        <v>65639.803499999995</v>
      </c>
      <c r="I219" s="11">
        <v>69672.287499999991</v>
      </c>
      <c r="J219" s="11">
        <v>66592.054999999993</v>
      </c>
      <c r="K219" s="11">
        <v>59944.277999999998</v>
      </c>
      <c r="L219" s="11">
        <v>60643.021999999997</v>
      </c>
      <c r="M219" s="11">
        <v>58274.272999999994</v>
      </c>
      <c r="N219" s="11">
        <v>63223.145999999993</v>
      </c>
      <c r="O219" s="11">
        <v>64309.584999999999</v>
      </c>
      <c r="P219" s="11">
        <v>66054.601999999999</v>
      </c>
      <c r="Q219" s="11">
        <v>71281.710999999996</v>
      </c>
      <c r="R219" s="11">
        <v>78258.206999999995</v>
      </c>
      <c r="S219" s="11">
        <v>93418.040999999997</v>
      </c>
      <c r="T219" s="11">
        <v>108333.2405</v>
      </c>
      <c r="U219" s="11">
        <v>115717.0965</v>
      </c>
      <c r="V219" s="11">
        <v>115561.6385</v>
      </c>
      <c r="W219" s="11">
        <v>112184.0275</v>
      </c>
      <c r="X219" s="11">
        <v>101011.47649999999</v>
      </c>
      <c r="Y219" s="11">
        <v>88630.829499999993</v>
      </c>
      <c r="Z219" s="19">
        <v>0</v>
      </c>
      <c r="AA219" s="2">
        <f>IFERROR(INDEX('Holiday Schedule'!$D$3:$D$24,MATCH(A219,'Holiday Schedule'!$C$3:$C$24,0)),0)</f>
        <v>0</v>
      </c>
      <c r="AB219" s="2">
        <f t="shared" si="24"/>
        <v>4</v>
      </c>
      <c r="AC219" s="2">
        <f t="shared" si="25"/>
        <v>1304478.6869999999</v>
      </c>
      <c r="AD219" s="5">
        <f t="shared" si="26"/>
        <v>557347.04499999993</v>
      </c>
      <c r="AE219" s="5">
        <f t="shared" si="27"/>
        <v>1861825.7319999998</v>
      </c>
      <c r="AG219" s="2">
        <f t="shared" si="28"/>
        <v>7</v>
      </c>
      <c r="AH219" s="2">
        <f t="shared" si="29"/>
        <v>2025</v>
      </c>
      <c r="AJ219" s="5">
        <f t="shared" si="30"/>
        <v>115717.0965</v>
      </c>
      <c r="AK219" s="2">
        <f t="shared" si="31"/>
        <v>20</v>
      </c>
    </row>
    <row r="220" spans="1:37">
      <c r="A220" s="17">
        <v>45869</v>
      </c>
      <c r="B220" s="11">
        <v>77662.024999999994</v>
      </c>
      <c r="C220" s="11">
        <v>71230.002499999988</v>
      </c>
      <c r="D220" s="11">
        <v>66100.876499999998</v>
      </c>
      <c r="E220" s="11">
        <v>63587.860499999995</v>
      </c>
      <c r="F220" s="11">
        <v>65319.206999999995</v>
      </c>
      <c r="G220" s="11">
        <v>68436.280499999993</v>
      </c>
      <c r="H220" s="11">
        <v>72261.959000000003</v>
      </c>
      <c r="I220" s="11">
        <v>80066.246999999988</v>
      </c>
      <c r="J220" s="11">
        <v>80242.291500000007</v>
      </c>
      <c r="K220" s="11">
        <v>67817.374500000005</v>
      </c>
      <c r="L220" s="11">
        <v>64518.556499999999</v>
      </c>
      <c r="M220" s="11">
        <v>62646.476999999999</v>
      </c>
      <c r="N220" s="11">
        <v>65061.8995</v>
      </c>
      <c r="O220" s="11">
        <v>64302.621500000001</v>
      </c>
      <c r="P220" s="11">
        <v>62439.12999999999</v>
      </c>
      <c r="Q220" s="11">
        <v>64063.515999999996</v>
      </c>
      <c r="R220" s="11">
        <v>70344.982499999998</v>
      </c>
      <c r="S220" s="11">
        <v>84511.278000000006</v>
      </c>
      <c r="T220" s="11">
        <v>90804.495999999985</v>
      </c>
      <c r="U220" s="11">
        <v>97232.395499999999</v>
      </c>
      <c r="V220" s="11">
        <v>97057.300999999992</v>
      </c>
      <c r="W220" s="11">
        <v>95798.683999999994</v>
      </c>
      <c r="X220" s="11">
        <v>86374.959499999997</v>
      </c>
      <c r="Y220" s="11">
        <v>76541.670999999988</v>
      </c>
      <c r="Z220" s="19">
        <v>0</v>
      </c>
      <c r="AA220" s="2">
        <f>IFERROR(INDEX('Holiday Schedule'!$D$3:$D$24,MATCH(A220,'Holiday Schedule'!$C$3:$C$24,0)),0)</f>
        <v>0</v>
      </c>
      <c r="AB220" s="2">
        <f t="shared" si="24"/>
        <v>5</v>
      </c>
      <c r="AC220" s="2">
        <f t="shared" si="25"/>
        <v>1233282.21</v>
      </c>
      <c r="AD220" s="5">
        <f t="shared" si="26"/>
        <v>561139.88200000022</v>
      </c>
      <c r="AE220" s="5">
        <f t="shared" si="27"/>
        <v>1794422.0920000002</v>
      </c>
      <c r="AG220" s="2">
        <f t="shared" si="28"/>
        <v>7</v>
      </c>
      <c r="AH220" s="2">
        <f t="shared" si="29"/>
        <v>2025</v>
      </c>
      <c r="AJ220" s="5">
        <f t="shared" si="30"/>
        <v>97232.395499999999</v>
      </c>
      <c r="AK220" s="2">
        <f t="shared" si="31"/>
        <v>20</v>
      </c>
    </row>
    <row r="221" spans="1:37">
      <c r="A221" s="17">
        <v>45870</v>
      </c>
      <c r="B221" s="11">
        <v>63693.034999999996</v>
      </c>
      <c r="C221" s="11">
        <v>57616.9395</v>
      </c>
      <c r="D221" s="11">
        <v>55245.777499999997</v>
      </c>
      <c r="E221" s="11">
        <v>53319.652499999997</v>
      </c>
      <c r="F221" s="11">
        <v>54781.702499999992</v>
      </c>
      <c r="G221" s="11">
        <v>56823.889000000003</v>
      </c>
      <c r="H221" s="11">
        <v>58437.777499999997</v>
      </c>
      <c r="I221" s="11">
        <v>54687.377</v>
      </c>
      <c r="J221" s="11">
        <v>47138.468000000001</v>
      </c>
      <c r="K221" s="11">
        <v>39114.663500000002</v>
      </c>
      <c r="L221" s="11">
        <v>39728.895499999999</v>
      </c>
      <c r="M221" s="11">
        <v>39000.112499999996</v>
      </c>
      <c r="N221" s="11">
        <v>41874.432499999995</v>
      </c>
      <c r="O221" s="11">
        <v>41756.176500000001</v>
      </c>
      <c r="P221" s="11">
        <v>41270.175499999998</v>
      </c>
      <c r="Q221" s="11">
        <v>43731.672999999995</v>
      </c>
      <c r="R221" s="11">
        <v>50154.413999999997</v>
      </c>
      <c r="S221" s="11">
        <v>64179.073999999993</v>
      </c>
      <c r="T221" s="11">
        <v>81083.925000000003</v>
      </c>
      <c r="U221" s="11">
        <v>91631.717999999993</v>
      </c>
      <c r="V221" s="11">
        <v>96588.05799999999</v>
      </c>
      <c r="W221" s="11">
        <v>92204.036000000007</v>
      </c>
      <c r="X221" s="11">
        <v>82474.478000000003</v>
      </c>
      <c r="Y221" s="11">
        <v>72785.903000000006</v>
      </c>
      <c r="Z221" s="19">
        <v>0</v>
      </c>
      <c r="AA221" s="2">
        <f>IFERROR(INDEX('Holiday Schedule'!$D$3:$D$24,MATCH(A221,'Holiday Schedule'!$C$3:$C$24,0)),0)</f>
        <v>0</v>
      </c>
      <c r="AB221" s="2">
        <f t="shared" si="24"/>
        <v>6</v>
      </c>
      <c r="AC221" s="2">
        <f t="shared" si="25"/>
        <v>946617.67699999991</v>
      </c>
      <c r="AD221" s="5">
        <f t="shared" si="26"/>
        <v>472704.67650000029</v>
      </c>
      <c r="AE221" s="5">
        <f t="shared" si="27"/>
        <v>1419322.3535000002</v>
      </c>
      <c r="AG221" s="2">
        <f t="shared" si="28"/>
        <v>8</v>
      </c>
      <c r="AH221" s="2">
        <f t="shared" si="29"/>
        <v>2025</v>
      </c>
      <c r="AJ221" s="5">
        <f t="shared" si="30"/>
        <v>96588.05799999999</v>
      </c>
      <c r="AK221" s="2">
        <f t="shared" si="31"/>
        <v>21</v>
      </c>
    </row>
    <row r="222" spans="1:37">
      <c r="A222" s="17">
        <v>45871</v>
      </c>
      <c r="B222" s="11">
        <v>61307.955499999996</v>
      </c>
      <c r="C222" s="11">
        <v>54900.984499999999</v>
      </c>
      <c r="D222" s="11">
        <v>51704.006499999996</v>
      </c>
      <c r="E222" s="11">
        <v>50019.000999999997</v>
      </c>
      <c r="F222" s="11">
        <v>49293.771000000001</v>
      </c>
      <c r="G222" s="11">
        <v>50684.969999999994</v>
      </c>
      <c r="H222" s="11">
        <v>50410.410499999991</v>
      </c>
      <c r="I222" s="11">
        <v>45830.052000000003</v>
      </c>
      <c r="J222" s="11">
        <v>38228.047500000001</v>
      </c>
      <c r="K222" s="11">
        <v>33247.168999999994</v>
      </c>
      <c r="L222" s="11">
        <v>34026.444499999998</v>
      </c>
      <c r="M222" s="11">
        <v>33912.539499999999</v>
      </c>
      <c r="N222" s="11">
        <v>34798.604500000001</v>
      </c>
      <c r="O222" s="11">
        <v>35931.004499999995</v>
      </c>
      <c r="P222" s="11">
        <v>36473.786999999997</v>
      </c>
      <c r="Q222" s="11">
        <v>37532.039499999999</v>
      </c>
      <c r="R222" s="11">
        <v>48054.115999999995</v>
      </c>
      <c r="S222" s="11">
        <v>64314.334999999999</v>
      </c>
      <c r="T222" s="11">
        <v>82030.751999999993</v>
      </c>
      <c r="U222" s="11">
        <v>91825.888500000001</v>
      </c>
      <c r="V222" s="11">
        <v>96546.334000000003</v>
      </c>
      <c r="W222" s="11">
        <v>91639.3465</v>
      </c>
      <c r="X222" s="11">
        <v>83160.225999999995</v>
      </c>
      <c r="Y222" s="11">
        <v>74293.144499999995</v>
      </c>
      <c r="Z222" s="19">
        <v>0</v>
      </c>
      <c r="AA222" s="2">
        <f>IFERROR(INDEX('Holiday Schedule'!$D$3:$D$24,MATCH(A222,'Holiday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1330164.9294999999</v>
      </c>
      <c r="AE222" s="5">
        <f t="shared" si="27"/>
        <v>1330164.9294999999</v>
      </c>
      <c r="AG222" s="2">
        <f t="shared" si="28"/>
        <v>8</v>
      </c>
      <c r="AH222" s="2">
        <f t="shared" si="29"/>
        <v>2025</v>
      </c>
      <c r="AJ222" s="5">
        <f t="shared" si="30"/>
        <v>96546.334000000003</v>
      </c>
      <c r="AK222" s="2">
        <f t="shared" si="31"/>
        <v>21</v>
      </c>
    </row>
    <row r="223" spans="1:37">
      <c r="A223" s="17">
        <v>45872</v>
      </c>
      <c r="B223" s="11">
        <v>63509.875</v>
      </c>
      <c r="C223" s="11">
        <v>57594.566999999995</v>
      </c>
      <c r="D223" s="11">
        <v>52712.611999999994</v>
      </c>
      <c r="E223" s="11">
        <v>50824.448999999993</v>
      </c>
      <c r="F223" s="11">
        <v>51016.282499999994</v>
      </c>
      <c r="G223" s="11">
        <v>51005.119999999995</v>
      </c>
      <c r="H223" s="11">
        <v>51317.755499999999</v>
      </c>
      <c r="I223" s="11">
        <v>49693.084499999997</v>
      </c>
      <c r="J223" s="11">
        <v>46490.558499999999</v>
      </c>
      <c r="K223" s="11">
        <v>42539.717499999999</v>
      </c>
      <c r="L223" s="11">
        <v>42846.016499999998</v>
      </c>
      <c r="M223" s="11">
        <v>42546.025499999996</v>
      </c>
      <c r="N223" s="11">
        <v>43034.306499999992</v>
      </c>
      <c r="O223" s="11">
        <v>45705.962999999996</v>
      </c>
      <c r="P223" s="11">
        <v>48506.885999999999</v>
      </c>
      <c r="Q223" s="11">
        <v>56877.184000000001</v>
      </c>
      <c r="R223" s="11">
        <v>66642.85149999999</v>
      </c>
      <c r="S223" s="11">
        <v>80130.162999999986</v>
      </c>
      <c r="T223" s="11">
        <v>94545.862000000008</v>
      </c>
      <c r="U223" s="11">
        <v>102133.1035</v>
      </c>
      <c r="V223" s="11">
        <v>107915.52549999999</v>
      </c>
      <c r="W223" s="11">
        <v>99068.830999999991</v>
      </c>
      <c r="X223" s="11">
        <v>88835.839500000002</v>
      </c>
      <c r="Y223" s="11">
        <v>75619.496499999994</v>
      </c>
      <c r="Z223" s="19">
        <v>0</v>
      </c>
      <c r="AA223" s="2">
        <f>IFERROR(INDEX('Holiday Schedule'!$D$3:$D$24,MATCH(A223,'Holiday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1511112.0754999996</v>
      </c>
      <c r="AE223" s="5">
        <f t="shared" si="27"/>
        <v>1511112.0754999996</v>
      </c>
      <c r="AG223" s="2">
        <f t="shared" si="28"/>
        <v>8</v>
      </c>
      <c r="AH223" s="2">
        <f t="shared" si="29"/>
        <v>2025</v>
      </c>
      <c r="AJ223" s="5">
        <f t="shared" si="30"/>
        <v>107915.52549999999</v>
      </c>
      <c r="AK223" s="2">
        <f t="shared" si="31"/>
        <v>21</v>
      </c>
    </row>
    <row r="224" spans="1:37">
      <c r="A224" s="17">
        <v>45873</v>
      </c>
      <c r="B224" s="11">
        <v>67358.495999999985</v>
      </c>
      <c r="C224" s="11">
        <v>58132.817999999999</v>
      </c>
      <c r="D224" s="11">
        <v>55438.665499999996</v>
      </c>
      <c r="E224" s="11">
        <v>53511.894499999995</v>
      </c>
      <c r="F224" s="11">
        <v>55024.417999999998</v>
      </c>
      <c r="G224" s="11">
        <v>58016.813499999997</v>
      </c>
      <c r="H224" s="11">
        <v>60814.858</v>
      </c>
      <c r="I224" s="11">
        <v>62166.137999999999</v>
      </c>
      <c r="J224" s="11">
        <v>59900.435499999992</v>
      </c>
      <c r="K224" s="11">
        <v>52685.460999999996</v>
      </c>
      <c r="L224" s="11">
        <v>53682.048999999999</v>
      </c>
      <c r="M224" s="11">
        <v>52811.563999999998</v>
      </c>
      <c r="N224" s="11">
        <v>55927.906000000003</v>
      </c>
      <c r="O224" s="11">
        <v>57751.839500000002</v>
      </c>
      <c r="P224" s="11">
        <v>59108.486999999994</v>
      </c>
      <c r="Q224" s="11">
        <v>65248.431999999993</v>
      </c>
      <c r="R224" s="11">
        <v>74731.588499999998</v>
      </c>
      <c r="S224" s="11">
        <v>87908.781999999992</v>
      </c>
      <c r="T224" s="11">
        <v>100626.2895</v>
      </c>
      <c r="U224" s="11">
        <v>108233.12</v>
      </c>
      <c r="V224" s="11">
        <v>111167.08099999999</v>
      </c>
      <c r="W224" s="11">
        <v>104499.03099999999</v>
      </c>
      <c r="X224" s="11">
        <v>92807.732499999998</v>
      </c>
      <c r="Y224" s="11">
        <v>81272.718499999988</v>
      </c>
      <c r="Z224" s="19">
        <v>0</v>
      </c>
      <c r="AA224" s="2">
        <f>IFERROR(INDEX('Holiday Schedule'!$D$3:$D$24,MATCH(A224,'Holiday Schedule'!$C$3:$C$24,0)),0)</f>
        <v>0</v>
      </c>
      <c r="AB224" s="2">
        <f t="shared" si="24"/>
        <v>2</v>
      </c>
      <c r="AC224" s="2">
        <f t="shared" si="25"/>
        <v>1199255.9364999998</v>
      </c>
      <c r="AD224" s="5">
        <f t="shared" si="26"/>
        <v>489570.6819999998</v>
      </c>
      <c r="AE224" s="5">
        <f t="shared" si="27"/>
        <v>1688826.6184999996</v>
      </c>
      <c r="AG224" s="2">
        <f t="shared" si="28"/>
        <v>8</v>
      </c>
      <c r="AH224" s="2">
        <f t="shared" si="29"/>
        <v>2025</v>
      </c>
      <c r="AJ224" s="5">
        <f t="shared" si="30"/>
        <v>111167.08099999999</v>
      </c>
      <c r="AK224" s="2">
        <f t="shared" si="31"/>
        <v>21</v>
      </c>
    </row>
    <row r="225" spans="1:37">
      <c r="A225" s="17">
        <v>45874</v>
      </c>
      <c r="B225" s="11">
        <v>68054.78899999999</v>
      </c>
      <c r="C225" s="11">
        <v>58876.506499999996</v>
      </c>
      <c r="D225" s="11">
        <v>55748.356</v>
      </c>
      <c r="E225" s="11">
        <v>53229.516499999998</v>
      </c>
      <c r="F225" s="11">
        <v>53977.195</v>
      </c>
      <c r="G225" s="11">
        <v>56200.252</v>
      </c>
      <c r="H225" s="11">
        <v>58201.407999999996</v>
      </c>
      <c r="I225" s="11">
        <v>57765.576500000003</v>
      </c>
      <c r="J225" s="11">
        <v>51779.968500000003</v>
      </c>
      <c r="K225" s="11">
        <v>42419.931999999993</v>
      </c>
      <c r="L225" s="11">
        <v>41675.8825</v>
      </c>
      <c r="M225" s="11">
        <v>39039.0435</v>
      </c>
      <c r="N225" s="11">
        <v>38500.773499999996</v>
      </c>
      <c r="O225" s="11">
        <v>39888.7425</v>
      </c>
      <c r="P225" s="11">
        <v>38720.014500000005</v>
      </c>
      <c r="Q225" s="11">
        <v>40601.185499999992</v>
      </c>
      <c r="R225" s="11">
        <v>50031.464999999997</v>
      </c>
      <c r="S225" s="11">
        <v>67354.914499999999</v>
      </c>
      <c r="T225" s="11">
        <v>87868.853499999997</v>
      </c>
      <c r="U225" s="11">
        <v>95831.696499999991</v>
      </c>
      <c r="V225" s="11">
        <v>101000.428</v>
      </c>
      <c r="W225" s="11">
        <v>93708.180500000002</v>
      </c>
      <c r="X225" s="11">
        <v>81794.21149999999</v>
      </c>
      <c r="Y225" s="11">
        <v>72058.497499999998</v>
      </c>
      <c r="Z225" s="19">
        <v>0</v>
      </c>
      <c r="AA225" s="2">
        <f>IFERROR(INDEX('Holiday Schedule'!$D$3:$D$24,MATCH(A225,'Holiday Schedule'!$C$3:$C$24,0)),0)</f>
        <v>0</v>
      </c>
      <c r="AB225" s="2">
        <f t="shared" si="24"/>
        <v>3</v>
      </c>
      <c r="AC225" s="2">
        <f t="shared" si="25"/>
        <v>967980.86849999987</v>
      </c>
      <c r="AD225" s="5">
        <f t="shared" si="26"/>
        <v>476346.52050000033</v>
      </c>
      <c r="AE225" s="5">
        <f t="shared" si="27"/>
        <v>1444327.3890000002</v>
      </c>
      <c r="AG225" s="2">
        <f t="shared" si="28"/>
        <v>8</v>
      </c>
      <c r="AH225" s="2">
        <f t="shared" si="29"/>
        <v>2025</v>
      </c>
      <c r="AJ225" s="5">
        <f t="shared" si="30"/>
        <v>101000.428</v>
      </c>
      <c r="AK225" s="2">
        <f t="shared" si="31"/>
        <v>21</v>
      </c>
    </row>
    <row r="226" spans="1:37">
      <c r="A226" s="17">
        <v>45875</v>
      </c>
      <c r="B226" s="11">
        <v>62038.733499999995</v>
      </c>
      <c r="C226" s="11">
        <v>55489.271999999997</v>
      </c>
      <c r="D226" s="11">
        <v>51694.25</v>
      </c>
      <c r="E226" s="11">
        <v>50595.356499999994</v>
      </c>
      <c r="F226" s="11">
        <v>51829.862499999996</v>
      </c>
      <c r="G226" s="11">
        <v>52902.678499999995</v>
      </c>
      <c r="H226" s="11">
        <v>55502.743000000002</v>
      </c>
      <c r="I226" s="11">
        <v>52849.031999999992</v>
      </c>
      <c r="J226" s="11">
        <v>44704.017</v>
      </c>
      <c r="K226" s="11">
        <v>39239.046999999999</v>
      </c>
      <c r="L226" s="11">
        <v>39367.876499999998</v>
      </c>
      <c r="M226" s="11">
        <v>41399.014500000005</v>
      </c>
      <c r="N226" s="11">
        <v>43877.906499999997</v>
      </c>
      <c r="O226" s="11">
        <v>46213.234499999999</v>
      </c>
      <c r="P226" s="11">
        <v>42336.731</v>
      </c>
      <c r="Q226" s="11">
        <v>45318.667000000001</v>
      </c>
      <c r="R226" s="11">
        <v>53284.825499999999</v>
      </c>
      <c r="S226" s="11">
        <v>70823.858499999988</v>
      </c>
      <c r="T226" s="11">
        <v>89106.171499999997</v>
      </c>
      <c r="U226" s="11">
        <v>98085.1155</v>
      </c>
      <c r="V226" s="11">
        <v>102380.58799999999</v>
      </c>
      <c r="W226" s="11">
        <v>96540.130499999999</v>
      </c>
      <c r="X226" s="11">
        <v>84192.5625</v>
      </c>
      <c r="Y226" s="11">
        <v>74212.090500000006</v>
      </c>
      <c r="Z226" s="19">
        <v>0</v>
      </c>
      <c r="AA226" s="2">
        <f>IFERROR(INDEX('Holiday Schedule'!$D$3:$D$24,MATCH(A226,'Holiday Schedule'!$C$3:$C$24,0)),0)</f>
        <v>0</v>
      </c>
      <c r="AB226" s="2">
        <f t="shared" si="24"/>
        <v>4</v>
      </c>
      <c r="AC226" s="2">
        <f t="shared" si="25"/>
        <v>989718.77799999982</v>
      </c>
      <c r="AD226" s="5">
        <f t="shared" si="26"/>
        <v>454264.98650000023</v>
      </c>
      <c r="AE226" s="5">
        <f t="shared" si="27"/>
        <v>1443983.7645</v>
      </c>
      <c r="AG226" s="2">
        <f t="shared" si="28"/>
        <v>8</v>
      </c>
      <c r="AH226" s="2">
        <f t="shared" si="29"/>
        <v>2025</v>
      </c>
      <c r="AJ226" s="5">
        <f t="shared" si="30"/>
        <v>102380.58799999999</v>
      </c>
      <c r="AK226" s="2">
        <f t="shared" si="31"/>
        <v>21</v>
      </c>
    </row>
    <row r="227" spans="1:37">
      <c r="A227" s="17">
        <v>45876</v>
      </c>
      <c r="B227" s="11">
        <v>62905.275999999998</v>
      </c>
      <c r="C227" s="11">
        <v>56096.720999999998</v>
      </c>
      <c r="D227" s="11">
        <v>53290.354500000001</v>
      </c>
      <c r="E227" s="11">
        <v>51498.473999999995</v>
      </c>
      <c r="F227" s="11">
        <v>52243.273999999998</v>
      </c>
      <c r="G227" s="11">
        <v>54111.828999999998</v>
      </c>
      <c r="H227" s="11">
        <v>57367.383999999998</v>
      </c>
      <c r="I227" s="11">
        <v>54147.900499999996</v>
      </c>
      <c r="J227" s="11">
        <v>48226.056499999992</v>
      </c>
      <c r="K227" s="11">
        <v>43401.842499999999</v>
      </c>
      <c r="L227" s="11">
        <v>45254.656000000003</v>
      </c>
      <c r="M227" s="11">
        <v>45658.434500000003</v>
      </c>
      <c r="N227" s="11">
        <v>45104.831499999993</v>
      </c>
      <c r="O227" s="11">
        <v>45652.173999999999</v>
      </c>
      <c r="P227" s="11">
        <v>44523.754499999995</v>
      </c>
      <c r="Q227" s="11">
        <v>48888.899999999994</v>
      </c>
      <c r="R227" s="11">
        <v>57393.138500000001</v>
      </c>
      <c r="S227" s="11">
        <v>75467.420499999993</v>
      </c>
      <c r="T227" s="11">
        <v>95319.180999999997</v>
      </c>
      <c r="U227" s="11">
        <v>105073.268</v>
      </c>
      <c r="V227" s="11">
        <v>107760.57099999998</v>
      </c>
      <c r="W227" s="11">
        <v>101193.10699999999</v>
      </c>
      <c r="X227" s="11">
        <v>90111.499500000005</v>
      </c>
      <c r="Y227" s="11">
        <v>76843.609499999991</v>
      </c>
      <c r="Z227" s="19">
        <v>0</v>
      </c>
      <c r="AA227" s="2">
        <f>IFERROR(INDEX('Holiday Schedule'!$D$3:$D$24,MATCH(A227,'Holiday Schedule'!$C$3:$C$24,0)),0)</f>
        <v>0</v>
      </c>
      <c r="AB227" s="2">
        <f t="shared" si="24"/>
        <v>5</v>
      </c>
      <c r="AC227" s="2">
        <f t="shared" si="25"/>
        <v>1053176.7355</v>
      </c>
      <c r="AD227" s="5">
        <f t="shared" si="26"/>
        <v>464356.92200000002</v>
      </c>
      <c r="AE227" s="5">
        <f t="shared" si="27"/>
        <v>1517533.6575</v>
      </c>
      <c r="AG227" s="2">
        <f t="shared" si="28"/>
        <v>8</v>
      </c>
      <c r="AH227" s="2">
        <f t="shared" si="29"/>
        <v>2025</v>
      </c>
      <c r="AJ227" s="5">
        <f t="shared" si="30"/>
        <v>107760.57099999998</v>
      </c>
      <c r="AK227" s="2">
        <f t="shared" si="31"/>
        <v>21</v>
      </c>
    </row>
    <row r="228" spans="1:37">
      <c r="A228" s="17">
        <v>45877</v>
      </c>
      <c r="B228" s="11">
        <v>67112.151499999993</v>
      </c>
      <c r="C228" s="11">
        <v>58299.210499999994</v>
      </c>
      <c r="D228" s="11">
        <v>55137.097500000003</v>
      </c>
      <c r="E228" s="11">
        <v>52727.555500000002</v>
      </c>
      <c r="F228" s="11">
        <v>53517.889000000003</v>
      </c>
      <c r="G228" s="11">
        <v>55836.354500000001</v>
      </c>
      <c r="H228" s="11">
        <v>58311.921499999997</v>
      </c>
      <c r="I228" s="11">
        <v>55642.364500000003</v>
      </c>
      <c r="J228" s="11">
        <v>49770.585499999994</v>
      </c>
      <c r="K228" s="11">
        <v>43988.021000000001</v>
      </c>
      <c r="L228" s="11">
        <v>47536.508499999996</v>
      </c>
      <c r="M228" s="11">
        <v>47444.310999999994</v>
      </c>
      <c r="N228" s="11">
        <v>48911.32</v>
      </c>
      <c r="O228" s="11">
        <v>51787.682499999995</v>
      </c>
      <c r="P228" s="11">
        <v>52901.015999999996</v>
      </c>
      <c r="Q228" s="11">
        <v>54592.386499999993</v>
      </c>
      <c r="R228" s="11">
        <v>63634.980499999998</v>
      </c>
      <c r="S228" s="11">
        <v>77291.344499999992</v>
      </c>
      <c r="T228" s="11">
        <v>92175.450499999992</v>
      </c>
      <c r="U228" s="11">
        <v>101896.30650000001</v>
      </c>
      <c r="V228" s="11">
        <v>105049.841</v>
      </c>
      <c r="W228" s="11">
        <v>99959.930999999997</v>
      </c>
      <c r="X228" s="11">
        <v>88442.644</v>
      </c>
      <c r="Y228" s="11">
        <v>77960.629000000001</v>
      </c>
      <c r="Z228" s="19">
        <v>0</v>
      </c>
      <c r="AA228" s="2">
        <f>IFERROR(INDEX('Holiday Schedule'!$D$3:$D$24,MATCH(A228,'Holiday Schedule'!$C$3:$C$24,0)),0)</f>
        <v>0</v>
      </c>
      <c r="AB228" s="2">
        <f t="shared" si="24"/>
        <v>6</v>
      </c>
      <c r="AC228" s="2">
        <f t="shared" si="25"/>
        <v>1081024.6934999998</v>
      </c>
      <c r="AD228" s="5">
        <f t="shared" si="26"/>
        <v>478902.80900000012</v>
      </c>
      <c r="AE228" s="5">
        <f t="shared" si="27"/>
        <v>1559927.5024999999</v>
      </c>
      <c r="AG228" s="2">
        <f t="shared" si="28"/>
        <v>8</v>
      </c>
      <c r="AH228" s="2">
        <f t="shared" si="29"/>
        <v>2025</v>
      </c>
      <c r="AJ228" s="5">
        <f t="shared" si="30"/>
        <v>105049.841</v>
      </c>
      <c r="AK228" s="2">
        <f t="shared" si="31"/>
        <v>21</v>
      </c>
    </row>
    <row r="229" spans="1:37">
      <c r="A229" s="17">
        <v>45878</v>
      </c>
      <c r="B229" s="11">
        <v>65816.209000000003</v>
      </c>
      <c r="C229" s="11">
        <v>59108.249499999998</v>
      </c>
      <c r="D229" s="11">
        <v>54831.757999999994</v>
      </c>
      <c r="E229" s="11">
        <v>53134.164999999994</v>
      </c>
      <c r="F229" s="11">
        <v>53167.718999999997</v>
      </c>
      <c r="G229" s="11">
        <v>53860.326000000001</v>
      </c>
      <c r="H229" s="11">
        <v>53864.4015</v>
      </c>
      <c r="I229" s="11">
        <v>51653.381000000001</v>
      </c>
      <c r="J229" s="11">
        <v>44536.997499999998</v>
      </c>
      <c r="K229" s="11">
        <v>39209.986499999999</v>
      </c>
      <c r="L229" s="11">
        <v>39483.481999999996</v>
      </c>
      <c r="M229" s="11">
        <v>39610.962500000001</v>
      </c>
      <c r="N229" s="11">
        <v>38779.531999999999</v>
      </c>
      <c r="O229" s="11">
        <v>40392.061999999998</v>
      </c>
      <c r="P229" s="11">
        <v>40895.334000000003</v>
      </c>
      <c r="Q229" s="11">
        <v>44121.115999999995</v>
      </c>
      <c r="R229" s="11">
        <v>52376.748999999996</v>
      </c>
      <c r="S229" s="11">
        <v>69747.726999999999</v>
      </c>
      <c r="T229" s="11">
        <v>88030.5815</v>
      </c>
      <c r="U229" s="11">
        <v>96046.53899999999</v>
      </c>
      <c r="V229" s="11">
        <v>99206.039499999999</v>
      </c>
      <c r="W229" s="11">
        <v>94735.377499999988</v>
      </c>
      <c r="X229" s="11">
        <v>85092.212499999994</v>
      </c>
      <c r="Y229" s="11">
        <v>75190.922999999995</v>
      </c>
      <c r="Z229" s="19">
        <v>0</v>
      </c>
      <c r="AA229" s="2">
        <f>IFERROR(INDEX('Holiday Schedule'!$D$3:$D$24,MATCH(A229,'Holiday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1432891.8304999997</v>
      </c>
      <c r="AE229" s="5">
        <f t="shared" si="27"/>
        <v>1432891.8304999997</v>
      </c>
      <c r="AG229" s="2">
        <f t="shared" si="28"/>
        <v>8</v>
      </c>
      <c r="AH229" s="2">
        <f t="shared" si="29"/>
        <v>2025</v>
      </c>
      <c r="AJ229" s="5">
        <f t="shared" si="30"/>
        <v>99206.039499999999</v>
      </c>
      <c r="AK229" s="2">
        <f t="shared" si="31"/>
        <v>21</v>
      </c>
    </row>
    <row r="230" spans="1:37">
      <c r="A230" s="17">
        <v>45879</v>
      </c>
      <c r="B230" s="11">
        <v>64086.695999999989</v>
      </c>
      <c r="C230" s="11">
        <v>58188.772999999994</v>
      </c>
      <c r="D230" s="11">
        <v>54628.220499999996</v>
      </c>
      <c r="E230" s="11">
        <v>52173.724499999997</v>
      </c>
      <c r="F230" s="11">
        <v>52014.618500000004</v>
      </c>
      <c r="G230" s="11">
        <v>52285.282999999996</v>
      </c>
      <c r="H230" s="11">
        <v>52644.525499999996</v>
      </c>
      <c r="I230" s="11">
        <v>51664.781000000003</v>
      </c>
      <c r="J230" s="11">
        <v>47768.9545</v>
      </c>
      <c r="K230" s="11">
        <v>44010.402999999998</v>
      </c>
      <c r="L230" s="11">
        <v>43414.819499999998</v>
      </c>
      <c r="M230" s="11">
        <v>44947.910499999998</v>
      </c>
      <c r="N230" s="11">
        <v>45993.565999999999</v>
      </c>
      <c r="O230" s="11">
        <v>49674.863499999999</v>
      </c>
      <c r="P230" s="11">
        <v>52719.233499999995</v>
      </c>
      <c r="Q230" s="11">
        <v>57452.931499999992</v>
      </c>
      <c r="R230" s="11">
        <v>68241.064999999988</v>
      </c>
      <c r="S230" s="11">
        <v>85133.641999999993</v>
      </c>
      <c r="T230" s="11">
        <v>104518.47749999999</v>
      </c>
      <c r="U230" s="11">
        <v>114134.5485</v>
      </c>
      <c r="V230" s="11">
        <v>121799.67099999999</v>
      </c>
      <c r="W230" s="11">
        <v>108736.81</v>
      </c>
      <c r="X230" s="11">
        <v>96764.520499999999</v>
      </c>
      <c r="Y230" s="11">
        <v>83067.819499999998</v>
      </c>
      <c r="Z230" s="19">
        <v>0</v>
      </c>
      <c r="AA230" s="2">
        <f>IFERROR(INDEX('Holiday Schedule'!$D$3:$D$24,MATCH(A230,'Holiday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1606065.858</v>
      </c>
      <c r="AE230" s="5">
        <f t="shared" si="27"/>
        <v>1606065.858</v>
      </c>
      <c r="AG230" s="2">
        <f t="shared" si="28"/>
        <v>8</v>
      </c>
      <c r="AH230" s="2">
        <f t="shared" si="29"/>
        <v>2025</v>
      </c>
      <c r="AJ230" s="5">
        <f t="shared" si="30"/>
        <v>121799.67099999999</v>
      </c>
      <c r="AK230" s="2">
        <f t="shared" si="31"/>
        <v>21</v>
      </c>
    </row>
    <row r="231" spans="1:37">
      <c r="A231" s="17">
        <v>45880</v>
      </c>
      <c r="B231" s="11">
        <v>72647.7065</v>
      </c>
      <c r="C231" s="11">
        <v>64864.897999999994</v>
      </c>
      <c r="D231" s="11">
        <v>60956.540999999997</v>
      </c>
      <c r="E231" s="11">
        <v>59097.181999999993</v>
      </c>
      <c r="F231" s="11">
        <v>59679.085499999994</v>
      </c>
      <c r="G231" s="11">
        <v>62257.195499999994</v>
      </c>
      <c r="H231" s="11">
        <v>66870.034499999994</v>
      </c>
      <c r="I231" s="11">
        <v>67608.431500000006</v>
      </c>
      <c r="J231" s="11">
        <v>60498.422500000001</v>
      </c>
      <c r="K231" s="11">
        <v>56512.488499999999</v>
      </c>
      <c r="L231" s="11">
        <v>61861.587</v>
      </c>
      <c r="M231" s="11">
        <v>61290.874499999998</v>
      </c>
      <c r="N231" s="11">
        <v>64330.409</v>
      </c>
      <c r="O231" s="11">
        <v>66311.786000000007</v>
      </c>
      <c r="P231" s="11">
        <v>68114.335000000006</v>
      </c>
      <c r="Q231" s="11">
        <v>70729.8465</v>
      </c>
      <c r="R231" s="11">
        <v>84968.35149999999</v>
      </c>
      <c r="S231" s="11">
        <v>101731.5765</v>
      </c>
      <c r="T231" s="11">
        <v>120140.458</v>
      </c>
      <c r="U231" s="11">
        <v>126527.99199999998</v>
      </c>
      <c r="V231" s="11">
        <v>130365.39350000001</v>
      </c>
      <c r="W231" s="11">
        <v>120730.99699999999</v>
      </c>
      <c r="X231" s="11">
        <v>108536.2365</v>
      </c>
      <c r="Y231" s="11">
        <v>94750.986000000004</v>
      </c>
      <c r="Z231" s="19">
        <v>0</v>
      </c>
      <c r="AA231" s="2">
        <f>IFERROR(INDEX('Holiday Schedule'!$D$3:$D$24,MATCH(A231,'Holiday Schedule'!$C$3:$C$24,0)),0)</f>
        <v>0</v>
      </c>
      <c r="AB231" s="2">
        <f t="shared" si="24"/>
        <v>2</v>
      </c>
      <c r="AC231" s="2">
        <f t="shared" si="25"/>
        <v>1370259.1855000001</v>
      </c>
      <c r="AD231" s="5">
        <f t="shared" si="26"/>
        <v>541123.62899999972</v>
      </c>
      <c r="AE231" s="5">
        <f t="shared" si="27"/>
        <v>1911382.8144999999</v>
      </c>
      <c r="AG231" s="2">
        <f t="shared" si="28"/>
        <v>8</v>
      </c>
      <c r="AH231" s="2">
        <f t="shared" si="29"/>
        <v>2025</v>
      </c>
      <c r="AJ231" s="5">
        <f t="shared" si="30"/>
        <v>130365.39350000001</v>
      </c>
      <c r="AK231" s="2">
        <f t="shared" si="31"/>
        <v>21</v>
      </c>
    </row>
    <row r="232" spans="1:37">
      <c r="A232" s="17">
        <v>45881</v>
      </c>
      <c r="B232" s="11">
        <v>81841.911000000007</v>
      </c>
      <c r="C232" s="11">
        <v>71536.016499999998</v>
      </c>
      <c r="D232" s="11">
        <v>67806.2215</v>
      </c>
      <c r="E232" s="11">
        <v>64816.248500000002</v>
      </c>
      <c r="F232" s="11">
        <v>64862.418499999992</v>
      </c>
      <c r="G232" s="11">
        <v>67003.85149999999</v>
      </c>
      <c r="H232" s="11">
        <v>69783.019499999995</v>
      </c>
      <c r="I232" s="11">
        <v>72073.71650000001</v>
      </c>
      <c r="J232" s="11">
        <v>68564.112500000003</v>
      </c>
      <c r="K232" s="11">
        <v>62199.330999999998</v>
      </c>
      <c r="L232" s="11">
        <v>70218.528000000006</v>
      </c>
      <c r="M232" s="11">
        <v>69982.063500000004</v>
      </c>
      <c r="N232" s="11">
        <v>72920.993000000002</v>
      </c>
      <c r="O232" s="11">
        <v>75271.910499999998</v>
      </c>
      <c r="P232" s="11">
        <v>74456.62049999999</v>
      </c>
      <c r="Q232" s="11">
        <v>77489.020499999999</v>
      </c>
      <c r="R232" s="11">
        <v>87046.49549999999</v>
      </c>
      <c r="S232" s="11">
        <v>103401.61</v>
      </c>
      <c r="T232" s="11">
        <v>123867.8685</v>
      </c>
      <c r="U232" s="11">
        <v>131361.24049999999</v>
      </c>
      <c r="V232" s="11">
        <v>132774.53650000002</v>
      </c>
      <c r="W232" s="11">
        <v>125092.55149999999</v>
      </c>
      <c r="X232" s="11">
        <v>110373.337</v>
      </c>
      <c r="Y232" s="11">
        <v>98338.262000000002</v>
      </c>
      <c r="Z232" s="19">
        <v>0</v>
      </c>
      <c r="AA232" s="2">
        <f>IFERROR(INDEX('Holiday Schedule'!$D$3:$D$24,MATCH(A232,'Holiday Schedule'!$C$3:$C$24,0)),0)</f>
        <v>0</v>
      </c>
      <c r="AB232" s="2">
        <f t="shared" si="24"/>
        <v>3</v>
      </c>
      <c r="AC232" s="2">
        <f t="shared" si="25"/>
        <v>1457093.9354999999</v>
      </c>
      <c r="AD232" s="5">
        <f t="shared" si="26"/>
        <v>585987.94900000072</v>
      </c>
      <c r="AE232" s="5">
        <f t="shared" si="27"/>
        <v>2043081.8845000006</v>
      </c>
      <c r="AG232" s="2">
        <f t="shared" si="28"/>
        <v>8</v>
      </c>
      <c r="AH232" s="2">
        <f t="shared" si="29"/>
        <v>2025</v>
      </c>
      <c r="AJ232" s="5">
        <f t="shared" si="30"/>
        <v>132774.53650000002</v>
      </c>
      <c r="AK232" s="2">
        <f t="shared" si="31"/>
        <v>21</v>
      </c>
    </row>
    <row r="233" spans="1:37">
      <c r="A233" s="17">
        <v>45882</v>
      </c>
      <c r="B233" s="11">
        <v>82808.896999999997</v>
      </c>
      <c r="C233" s="11">
        <v>73546.919499999989</v>
      </c>
      <c r="D233" s="11">
        <v>68727.845000000001</v>
      </c>
      <c r="E233" s="11">
        <v>65431.259499999993</v>
      </c>
      <c r="F233" s="11">
        <v>65030.900999999998</v>
      </c>
      <c r="G233" s="11">
        <v>68329.747499999998</v>
      </c>
      <c r="H233" s="11">
        <v>70554.334000000003</v>
      </c>
      <c r="I233" s="11">
        <v>71413.627999999997</v>
      </c>
      <c r="J233" s="11">
        <v>65953.531499999997</v>
      </c>
      <c r="K233" s="11">
        <v>62367.167499999989</v>
      </c>
      <c r="L233" s="11">
        <v>67461.875</v>
      </c>
      <c r="M233" s="11">
        <v>68458.899999999994</v>
      </c>
      <c r="N233" s="11">
        <v>65060.303499999995</v>
      </c>
      <c r="O233" s="11">
        <v>67417.775999999998</v>
      </c>
      <c r="P233" s="11">
        <v>66682.894</v>
      </c>
      <c r="Q233" s="11">
        <v>70622.230500000005</v>
      </c>
      <c r="R233" s="11">
        <v>79245.304499999998</v>
      </c>
      <c r="S233" s="11">
        <v>97655.069499999998</v>
      </c>
      <c r="T233" s="11">
        <v>114057.9025</v>
      </c>
      <c r="U233" s="11">
        <v>121541.6035</v>
      </c>
      <c r="V233" s="11">
        <v>123698.208</v>
      </c>
      <c r="W233" s="11">
        <v>115867.31049999999</v>
      </c>
      <c r="X233" s="11">
        <v>101779.1525</v>
      </c>
      <c r="Y233" s="11">
        <v>90928.983999999997</v>
      </c>
      <c r="Z233" s="19">
        <v>0</v>
      </c>
      <c r="AA233" s="2">
        <f>IFERROR(INDEX('Holiday Schedule'!$D$3:$D$24,MATCH(A233,'Holiday Schedule'!$C$3:$C$24,0)),0)</f>
        <v>0</v>
      </c>
      <c r="AB233" s="2">
        <f t="shared" si="24"/>
        <v>4</v>
      </c>
      <c r="AC233" s="2">
        <f t="shared" si="25"/>
        <v>1359282.8569999998</v>
      </c>
      <c r="AD233" s="5">
        <f t="shared" si="26"/>
        <v>585358.88750000042</v>
      </c>
      <c r="AE233" s="5">
        <f t="shared" si="27"/>
        <v>1944641.7445000003</v>
      </c>
      <c r="AG233" s="2">
        <f t="shared" si="28"/>
        <v>8</v>
      </c>
      <c r="AH233" s="2">
        <f t="shared" si="29"/>
        <v>2025</v>
      </c>
      <c r="AJ233" s="5">
        <f t="shared" si="30"/>
        <v>123698.208</v>
      </c>
      <c r="AK233" s="2">
        <f t="shared" si="31"/>
        <v>21</v>
      </c>
    </row>
    <row r="234" spans="1:37">
      <c r="A234" s="17">
        <v>45883</v>
      </c>
      <c r="B234" s="11">
        <v>79048.141499999998</v>
      </c>
      <c r="C234" s="11">
        <v>70479.027499999997</v>
      </c>
      <c r="D234" s="11">
        <v>67278.762499999997</v>
      </c>
      <c r="E234" s="11">
        <v>64298.78349999999</v>
      </c>
      <c r="F234" s="11">
        <v>64329.06</v>
      </c>
      <c r="G234" s="11">
        <v>65927.510999999999</v>
      </c>
      <c r="H234" s="11">
        <v>74181.386499999993</v>
      </c>
      <c r="I234" s="11">
        <v>97466.000499999995</v>
      </c>
      <c r="J234" s="11">
        <v>81789.195500000002</v>
      </c>
      <c r="K234" s="11">
        <v>78438.545499999993</v>
      </c>
      <c r="L234" s="11">
        <v>71345.142499999987</v>
      </c>
      <c r="M234" s="11">
        <v>65408.45949999999</v>
      </c>
      <c r="N234" s="11">
        <v>67021.606999999989</v>
      </c>
      <c r="O234" s="11">
        <v>73221.687000000005</v>
      </c>
      <c r="P234" s="11">
        <v>71767.968499999988</v>
      </c>
      <c r="Q234" s="11">
        <v>69946.191500000001</v>
      </c>
      <c r="R234" s="11">
        <v>81954.666500000007</v>
      </c>
      <c r="S234" s="11">
        <v>95249.603000000003</v>
      </c>
      <c r="T234" s="11">
        <v>109742.02399999999</v>
      </c>
      <c r="U234" s="11">
        <v>113698.242</v>
      </c>
      <c r="V234" s="11">
        <v>120987.25</v>
      </c>
      <c r="W234" s="11">
        <v>110835.11299999998</v>
      </c>
      <c r="X234" s="11">
        <v>99112.778000000006</v>
      </c>
      <c r="Y234" s="11">
        <v>89899.544999999998</v>
      </c>
      <c r="Z234" s="19">
        <v>0</v>
      </c>
      <c r="AA234" s="2">
        <f>IFERROR(INDEX('Holiday Schedule'!$D$3:$D$24,MATCH(A234,'Holiday Schedule'!$C$3:$C$24,0)),0)</f>
        <v>0</v>
      </c>
      <c r="AB234" s="2">
        <f t="shared" si="24"/>
        <v>5</v>
      </c>
      <c r="AC234" s="2">
        <f t="shared" si="25"/>
        <v>1407984.4739999997</v>
      </c>
      <c r="AD234" s="5">
        <f t="shared" si="26"/>
        <v>575442.21750000026</v>
      </c>
      <c r="AE234" s="5">
        <f t="shared" si="27"/>
        <v>1983426.6915</v>
      </c>
      <c r="AG234" s="2">
        <f t="shared" si="28"/>
        <v>8</v>
      </c>
      <c r="AH234" s="2">
        <f t="shared" si="29"/>
        <v>2025</v>
      </c>
      <c r="AJ234" s="5">
        <f t="shared" si="30"/>
        <v>120987.25</v>
      </c>
      <c r="AK234" s="2">
        <f t="shared" si="31"/>
        <v>21</v>
      </c>
    </row>
    <row r="235" spans="1:37">
      <c r="A235" s="17">
        <v>45884</v>
      </c>
      <c r="B235" s="11">
        <v>75991.525999999998</v>
      </c>
      <c r="C235" s="11">
        <v>66585.974999999991</v>
      </c>
      <c r="D235" s="11">
        <v>62866.554000000004</v>
      </c>
      <c r="E235" s="11">
        <v>59625.201500000003</v>
      </c>
      <c r="F235" s="11">
        <v>59103.964999999997</v>
      </c>
      <c r="G235" s="11">
        <v>61703.497499999998</v>
      </c>
      <c r="H235" s="11">
        <v>63113.962499999994</v>
      </c>
      <c r="I235" s="11">
        <v>53892.568999999996</v>
      </c>
      <c r="J235" s="11">
        <v>47552.402000000002</v>
      </c>
      <c r="K235" s="11">
        <v>40005.031999999999</v>
      </c>
      <c r="L235" s="11">
        <v>40410.121500000001</v>
      </c>
      <c r="M235" s="11">
        <v>40046.167000000001</v>
      </c>
      <c r="N235" s="11">
        <v>31467.790499999996</v>
      </c>
      <c r="O235" s="11">
        <v>40317.125999999997</v>
      </c>
      <c r="P235" s="11">
        <v>39800.544499999996</v>
      </c>
      <c r="Q235" s="11">
        <v>42715.723999999995</v>
      </c>
      <c r="R235" s="11">
        <v>51296.779499999997</v>
      </c>
      <c r="S235" s="11">
        <v>70247.237000000008</v>
      </c>
      <c r="T235" s="11">
        <v>91431.410499999998</v>
      </c>
      <c r="U235" s="11">
        <v>100722.553</v>
      </c>
      <c r="V235" s="11">
        <v>101943.50249999999</v>
      </c>
      <c r="W235" s="11">
        <v>95876.830999999991</v>
      </c>
      <c r="X235" s="11">
        <v>84925.60149999999</v>
      </c>
      <c r="Y235" s="11">
        <v>73858.9565</v>
      </c>
      <c r="Z235" s="19">
        <v>0</v>
      </c>
      <c r="AA235" s="2">
        <f>IFERROR(INDEX('Holiday Schedule'!$D$3:$D$24,MATCH(A235,'Holiday Schedule'!$C$3:$C$24,0)),0)</f>
        <v>0</v>
      </c>
      <c r="AB235" s="2">
        <f t="shared" si="24"/>
        <v>6</v>
      </c>
      <c r="AC235" s="2">
        <f t="shared" si="25"/>
        <v>972651.39149999991</v>
      </c>
      <c r="AD235" s="5">
        <f t="shared" si="26"/>
        <v>522849.63800000004</v>
      </c>
      <c r="AE235" s="5">
        <f t="shared" si="27"/>
        <v>1495501.0294999999</v>
      </c>
      <c r="AG235" s="2">
        <f t="shared" si="28"/>
        <v>8</v>
      </c>
      <c r="AH235" s="2">
        <f t="shared" si="29"/>
        <v>2025</v>
      </c>
      <c r="AJ235" s="5">
        <f t="shared" si="30"/>
        <v>101943.50249999999</v>
      </c>
      <c r="AK235" s="2">
        <f t="shared" si="31"/>
        <v>21</v>
      </c>
    </row>
    <row r="236" spans="1:37">
      <c r="A236" s="17">
        <v>45885</v>
      </c>
      <c r="B236" s="11">
        <v>64918.772499999999</v>
      </c>
      <c r="C236" s="11">
        <v>56338.61</v>
      </c>
      <c r="D236" s="11">
        <v>53161.43</v>
      </c>
      <c r="E236" s="11">
        <v>51015.921499999997</v>
      </c>
      <c r="F236" s="11">
        <v>50262.466999999997</v>
      </c>
      <c r="G236" s="11">
        <v>51885.722500000003</v>
      </c>
      <c r="H236" s="11">
        <v>52029.979999999996</v>
      </c>
      <c r="I236" s="11">
        <v>45567.880499999999</v>
      </c>
      <c r="J236" s="11">
        <v>38216.7045</v>
      </c>
      <c r="K236" s="11">
        <v>31953.364000000001</v>
      </c>
      <c r="L236" s="11">
        <v>33151.266499999998</v>
      </c>
      <c r="M236" s="11">
        <v>32995.381000000001</v>
      </c>
      <c r="N236" s="11">
        <v>33647.137999999999</v>
      </c>
      <c r="O236" s="11">
        <v>34501.701000000001</v>
      </c>
      <c r="P236" s="11">
        <v>34522.667500000003</v>
      </c>
      <c r="Q236" s="11">
        <v>37974.92</v>
      </c>
      <c r="R236" s="11">
        <v>47435.390499999994</v>
      </c>
      <c r="S236" s="11">
        <v>67053.688500000004</v>
      </c>
      <c r="T236" s="11">
        <v>86585.812000000005</v>
      </c>
      <c r="U236" s="11">
        <v>97224.254000000001</v>
      </c>
      <c r="V236" s="11">
        <v>100487.23799999998</v>
      </c>
      <c r="W236" s="11">
        <v>94676.866999999998</v>
      </c>
      <c r="X236" s="11">
        <v>84658.319000000003</v>
      </c>
      <c r="Y236" s="11">
        <v>76551.313500000004</v>
      </c>
      <c r="Z236" s="19">
        <v>0</v>
      </c>
      <c r="AA236" s="2">
        <f>IFERROR(INDEX('Holiday Schedule'!$D$3:$D$24,MATCH(A236,'Holiday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1356816.8089999999</v>
      </c>
      <c r="AE236" s="5">
        <f t="shared" si="27"/>
        <v>1356816.8089999999</v>
      </c>
      <c r="AG236" s="2">
        <f t="shared" si="28"/>
        <v>8</v>
      </c>
      <c r="AH236" s="2">
        <f t="shared" si="29"/>
        <v>2025</v>
      </c>
      <c r="AJ236" s="5">
        <f t="shared" si="30"/>
        <v>100487.23799999998</v>
      </c>
      <c r="AK236" s="2">
        <f t="shared" si="31"/>
        <v>21</v>
      </c>
    </row>
    <row r="237" spans="1:37">
      <c r="A237" s="17">
        <v>45886</v>
      </c>
      <c r="B237" s="11">
        <v>64430.510499999997</v>
      </c>
      <c r="C237" s="11">
        <v>59130.070999999996</v>
      </c>
      <c r="D237" s="11">
        <v>55220.611999999994</v>
      </c>
      <c r="E237" s="11">
        <v>52593.368000000002</v>
      </c>
      <c r="F237" s="11">
        <v>52717.656499999997</v>
      </c>
      <c r="G237" s="11">
        <v>53448.453499999996</v>
      </c>
      <c r="H237" s="11">
        <v>52675.552499999998</v>
      </c>
      <c r="I237" s="11">
        <v>52758.839</v>
      </c>
      <c r="J237" s="11">
        <v>45614.430500000002</v>
      </c>
      <c r="K237" s="11">
        <v>39722.122000000003</v>
      </c>
      <c r="L237" s="11">
        <v>44153.254499999995</v>
      </c>
      <c r="M237" s="11">
        <v>54955.153499999993</v>
      </c>
      <c r="N237" s="11">
        <v>51997.147999999994</v>
      </c>
      <c r="O237" s="11">
        <v>58242.675999999999</v>
      </c>
      <c r="P237" s="11">
        <v>68269.812000000005</v>
      </c>
      <c r="Q237" s="11">
        <v>69477.945999999996</v>
      </c>
      <c r="R237" s="11">
        <v>78328.811000000002</v>
      </c>
      <c r="S237" s="11">
        <v>90446.355500000005</v>
      </c>
      <c r="T237" s="11">
        <v>96613.517999999996</v>
      </c>
      <c r="U237" s="11">
        <v>98202.848999999987</v>
      </c>
      <c r="V237" s="11">
        <v>100525.91249999999</v>
      </c>
      <c r="W237" s="11">
        <v>88966.66399999999</v>
      </c>
      <c r="X237" s="11">
        <v>79208.72</v>
      </c>
      <c r="Y237" s="11">
        <v>68753.029500000004</v>
      </c>
      <c r="Z237" s="19">
        <v>0</v>
      </c>
      <c r="AA237" s="2">
        <f>IFERROR(INDEX('Holiday Schedule'!$D$3:$D$24,MATCH(A237,'Holiday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1576453.4649999999</v>
      </c>
      <c r="AE237" s="5">
        <f t="shared" si="27"/>
        <v>1576453.4649999999</v>
      </c>
      <c r="AG237" s="2">
        <f t="shared" si="28"/>
        <v>8</v>
      </c>
      <c r="AH237" s="2">
        <f t="shared" si="29"/>
        <v>2025</v>
      </c>
      <c r="AJ237" s="5">
        <f t="shared" si="30"/>
        <v>100525.91249999999</v>
      </c>
      <c r="AK237" s="2">
        <f t="shared" si="31"/>
        <v>21</v>
      </c>
    </row>
    <row r="238" spans="1:37">
      <c r="A238" s="17">
        <v>45887</v>
      </c>
      <c r="B238" s="11">
        <v>60275.039499999999</v>
      </c>
      <c r="C238" s="11">
        <v>53890.374499999998</v>
      </c>
      <c r="D238" s="11">
        <v>50615.002499999995</v>
      </c>
      <c r="E238" s="11">
        <v>49209.534500000002</v>
      </c>
      <c r="F238" s="11">
        <v>50846.612499999996</v>
      </c>
      <c r="G238" s="11">
        <v>53426.888500000001</v>
      </c>
      <c r="H238" s="11">
        <v>57143.26</v>
      </c>
      <c r="I238" s="11">
        <v>51261.639000000003</v>
      </c>
      <c r="J238" s="11">
        <v>39877.237999999998</v>
      </c>
      <c r="K238" s="11">
        <v>32079.191499999997</v>
      </c>
      <c r="L238" s="11">
        <v>51072.180500000002</v>
      </c>
      <c r="M238" s="11">
        <v>33521.870999999999</v>
      </c>
      <c r="N238" s="11">
        <v>32095.816499999997</v>
      </c>
      <c r="O238" s="11">
        <v>32487.719999999998</v>
      </c>
      <c r="P238" s="11">
        <v>32304.046999999999</v>
      </c>
      <c r="Q238" s="11">
        <v>32496.022999999994</v>
      </c>
      <c r="R238" s="11">
        <v>40150.410499999998</v>
      </c>
      <c r="S238" s="11">
        <v>57700.358999999997</v>
      </c>
      <c r="T238" s="11">
        <v>77636.650499999989</v>
      </c>
      <c r="U238" s="11">
        <v>88375.612000000008</v>
      </c>
      <c r="V238" s="11">
        <v>92337.292499999996</v>
      </c>
      <c r="W238" s="11">
        <v>86029.986000000004</v>
      </c>
      <c r="X238" s="11">
        <v>76032.233499999988</v>
      </c>
      <c r="Y238" s="11">
        <v>65705.94249999999</v>
      </c>
      <c r="Z238" s="19">
        <v>0</v>
      </c>
      <c r="AA238" s="2">
        <f>IFERROR(INDEX('Holiday Schedule'!$D$3:$D$24,MATCH(A238,'Holiday Schedule'!$C$3:$C$24,0)),0)</f>
        <v>0</v>
      </c>
      <c r="AB238" s="2">
        <f t="shared" si="24"/>
        <v>2</v>
      </c>
      <c r="AC238" s="2">
        <f t="shared" si="25"/>
        <v>855458.27049999998</v>
      </c>
      <c r="AD238" s="5">
        <f t="shared" si="26"/>
        <v>441112.65450000006</v>
      </c>
      <c r="AE238" s="5">
        <f t="shared" si="27"/>
        <v>1296570.925</v>
      </c>
      <c r="AG238" s="2">
        <f t="shared" si="28"/>
        <v>8</v>
      </c>
      <c r="AH238" s="2">
        <f t="shared" si="29"/>
        <v>2025</v>
      </c>
      <c r="AJ238" s="5">
        <f t="shared" si="30"/>
        <v>92337.292499999996</v>
      </c>
      <c r="AK238" s="2">
        <f t="shared" si="31"/>
        <v>21</v>
      </c>
    </row>
    <row r="239" spans="1:37">
      <c r="A239" s="17">
        <v>45888</v>
      </c>
      <c r="B239" s="11">
        <v>54926.938499999997</v>
      </c>
      <c r="C239" s="11">
        <v>48955.010499999997</v>
      </c>
      <c r="D239" s="11">
        <v>47039.430500000002</v>
      </c>
      <c r="E239" s="11">
        <v>46114.159</v>
      </c>
      <c r="F239" s="11">
        <v>47661.652000000002</v>
      </c>
      <c r="G239" s="11">
        <v>50798.998499999994</v>
      </c>
      <c r="H239" s="11">
        <v>54381.913999999997</v>
      </c>
      <c r="I239" s="11">
        <v>50315.182499999995</v>
      </c>
      <c r="J239" s="11">
        <v>43944.349499999997</v>
      </c>
      <c r="K239" s="11">
        <v>34402.730000000003</v>
      </c>
      <c r="L239" s="11">
        <v>30900.022999999997</v>
      </c>
      <c r="M239" s="11">
        <v>28484.5435</v>
      </c>
      <c r="N239" s="11">
        <v>27494.463</v>
      </c>
      <c r="O239" s="11">
        <v>28610.513500000001</v>
      </c>
      <c r="P239" s="11">
        <v>27000.681499999999</v>
      </c>
      <c r="Q239" s="11">
        <v>28490.452499999999</v>
      </c>
      <c r="R239" s="11">
        <v>36899.500999999997</v>
      </c>
      <c r="S239" s="11">
        <v>56986.253499999999</v>
      </c>
      <c r="T239" s="11">
        <v>77316.585999999996</v>
      </c>
      <c r="U239" s="11">
        <v>85939.555500000002</v>
      </c>
      <c r="V239" s="11">
        <v>88576.128499999992</v>
      </c>
      <c r="W239" s="11">
        <v>83516.760999999999</v>
      </c>
      <c r="X239" s="11">
        <v>73287.151499999993</v>
      </c>
      <c r="Y239" s="11">
        <v>65024.545499999993</v>
      </c>
      <c r="Z239" s="19">
        <v>0</v>
      </c>
      <c r="AA239" s="2">
        <f>IFERROR(INDEX('Holiday Schedule'!$D$3:$D$24,MATCH(A239,'Holiday Schedule'!$C$3:$C$24,0)),0)</f>
        <v>0</v>
      </c>
      <c r="AB239" s="2">
        <f t="shared" si="24"/>
        <v>3</v>
      </c>
      <c r="AC239" s="2">
        <f t="shared" si="25"/>
        <v>802164.87600000005</v>
      </c>
      <c r="AD239" s="5">
        <f t="shared" si="26"/>
        <v>414902.64849999978</v>
      </c>
      <c r="AE239" s="5">
        <f t="shared" si="27"/>
        <v>1217067.5244999998</v>
      </c>
      <c r="AG239" s="2">
        <f t="shared" si="28"/>
        <v>8</v>
      </c>
      <c r="AH239" s="2">
        <f t="shared" si="29"/>
        <v>2025</v>
      </c>
      <c r="AJ239" s="5">
        <f t="shared" si="30"/>
        <v>88576.128499999992</v>
      </c>
      <c r="AK239" s="2">
        <f t="shared" si="31"/>
        <v>21</v>
      </c>
    </row>
    <row r="240" spans="1:37">
      <c r="A240" s="17">
        <v>45889</v>
      </c>
      <c r="B240" s="11">
        <v>56631.798999999999</v>
      </c>
      <c r="C240" s="11">
        <v>49741.591499999995</v>
      </c>
      <c r="D240" s="11">
        <v>47973.195</v>
      </c>
      <c r="E240" s="11">
        <v>46954.091999999997</v>
      </c>
      <c r="F240" s="11">
        <v>48607.120499999997</v>
      </c>
      <c r="G240" s="11">
        <v>50956.726999999999</v>
      </c>
      <c r="H240" s="11">
        <v>55348.624499999998</v>
      </c>
      <c r="I240" s="11">
        <v>57416.736499999999</v>
      </c>
      <c r="J240" s="11">
        <v>54512.738499999999</v>
      </c>
      <c r="K240" s="11">
        <v>44493.316500000001</v>
      </c>
      <c r="L240" s="11">
        <v>41783.527000000002</v>
      </c>
      <c r="M240" s="11">
        <v>41373.886999999995</v>
      </c>
      <c r="N240" s="11">
        <v>34346.157499999994</v>
      </c>
      <c r="O240" s="11">
        <v>34437.936999999998</v>
      </c>
      <c r="P240" s="11">
        <v>36930.660999999993</v>
      </c>
      <c r="Q240" s="11">
        <v>40892.531499999997</v>
      </c>
      <c r="R240" s="11">
        <v>49664.261499999993</v>
      </c>
      <c r="S240" s="11">
        <v>58347.147499999999</v>
      </c>
      <c r="T240" s="11">
        <v>77237.175499999998</v>
      </c>
      <c r="U240" s="11">
        <v>85499.106999999989</v>
      </c>
      <c r="V240" s="11">
        <v>89942.01</v>
      </c>
      <c r="W240" s="11">
        <v>83128.248999999996</v>
      </c>
      <c r="X240" s="11">
        <v>74311.070999999996</v>
      </c>
      <c r="Y240" s="11">
        <v>64258.189999999995</v>
      </c>
      <c r="Z240" s="19">
        <v>0</v>
      </c>
      <c r="AA240" s="2">
        <f>IFERROR(INDEX('Holiday Schedule'!$D$3:$D$24,MATCH(A240,'Holiday Schedule'!$C$3:$C$24,0)),0)</f>
        <v>0</v>
      </c>
      <c r="AB240" s="2">
        <f t="shared" si="24"/>
        <v>4</v>
      </c>
      <c r="AC240" s="2">
        <f t="shared" si="25"/>
        <v>904316.51399999973</v>
      </c>
      <c r="AD240" s="5">
        <f t="shared" si="26"/>
        <v>420471.3395</v>
      </c>
      <c r="AE240" s="5">
        <f t="shared" si="27"/>
        <v>1324787.8534999997</v>
      </c>
      <c r="AG240" s="2">
        <f t="shared" si="28"/>
        <v>8</v>
      </c>
      <c r="AH240" s="2">
        <f t="shared" si="29"/>
        <v>2025</v>
      </c>
      <c r="AJ240" s="5">
        <f t="shared" si="30"/>
        <v>89942.01</v>
      </c>
      <c r="AK240" s="2">
        <f t="shared" si="31"/>
        <v>21</v>
      </c>
    </row>
    <row r="241" spans="1:37">
      <c r="A241" s="17">
        <v>45890</v>
      </c>
      <c r="B241" s="11">
        <v>55645.927000000003</v>
      </c>
      <c r="C241" s="11">
        <v>49935.837999999996</v>
      </c>
      <c r="D241" s="11">
        <v>47697.010999999999</v>
      </c>
      <c r="E241" s="11">
        <v>46531.465499999998</v>
      </c>
      <c r="F241" s="11">
        <v>47923.965999999993</v>
      </c>
      <c r="G241" s="11">
        <v>51726.255499999999</v>
      </c>
      <c r="H241" s="11">
        <v>54818.163500000002</v>
      </c>
      <c r="I241" s="11">
        <v>50414.428999999996</v>
      </c>
      <c r="J241" s="11">
        <v>37239.933499999999</v>
      </c>
      <c r="K241" s="11">
        <v>27518.830499999996</v>
      </c>
      <c r="L241" s="11">
        <v>26826.859999999997</v>
      </c>
      <c r="M241" s="11">
        <v>24808.176499999998</v>
      </c>
      <c r="N241" s="11">
        <v>24786.772999999997</v>
      </c>
      <c r="O241" s="11">
        <v>25654.075499999999</v>
      </c>
      <c r="P241" s="11">
        <v>25924.416999999998</v>
      </c>
      <c r="Q241" s="11">
        <v>29171.621500000001</v>
      </c>
      <c r="R241" s="11">
        <v>38409.611499999999</v>
      </c>
      <c r="S241" s="11">
        <v>57556.044499999996</v>
      </c>
      <c r="T241" s="11">
        <v>77762.525499999989</v>
      </c>
      <c r="U241" s="11">
        <v>87908.496999999988</v>
      </c>
      <c r="V241" s="11">
        <v>90784.935499999992</v>
      </c>
      <c r="W241" s="11">
        <v>84832.72</v>
      </c>
      <c r="X241" s="11">
        <v>74664.632500000007</v>
      </c>
      <c r="Y241" s="11">
        <v>65625.097500000003</v>
      </c>
      <c r="Z241" s="19">
        <v>0</v>
      </c>
      <c r="AA241" s="2">
        <f>IFERROR(INDEX('Holiday Schedule'!$D$3:$D$24,MATCH(A241,'Holiday Schedule'!$C$3:$C$24,0)),0)</f>
        <v>0</v>
      </c>
      <c r="AB241" s="2">
        <f t="shared" si="24"/>
        <v>5</v>
      </c>
      <c r="AC241" s="2">
        <f t="shared" si="25"/>
        <v>784264.08299999987</v>
      </c>
      <c r="AD241" s="5">
        <f t="shared" si="26"/>
        <v>419903.72400000016</v>
      </c>
      <c r="AE241" s="5">
        <f t="shared" si="27"/>
        <v>1204167.807</v>
      </c>
      <c r="AG241" s="2">
        <f t="shared" si="28"/>
        <v>8</v>
      </c>
      <c r="AH241" s="2">
        <f t="shared" si="29"/>
        <v>2025</v>
      </c>
      <c r="AJ241" s="5">
        <f t="shared" si="30"/>
        <v>90784.935499999992</v>
      </c>
      <c r="AK241" s="2">
        <f t="shared" si="31"/>
        <v>21</v>
      </c>
    </row>
    <row r="242" spans="1:37">
      <c r="A242" s="17">
        <v>45891</v>
      </c>
      <c r="B242" s="11">
        <v>55798.411499999995</v>
      </c>
      <c r="C242" s="11">
        <v>50630.25</v>
      </c>
      <c r="D242" s="11">
        <v>47594.667499999996</v>
      </c>
      <c r="E242" s="11">
        <v>46792.981499999994</v>
      </c>
      <c r="F242" s="11">
        <v>47682.076999999997</v>
      </c>
      <c r="G242" s="11">
        <v>50721.706499999993</v>
      </c>
      <c r="H242" s="11">
        <v>55496.947999999997</v>
      </c>
      <c r="I242" s="11">
        <v>50425.334999999999</v>
      </c>
      <c r="J242" s="11">
        <v>39611.342499999999</v>
      </c>
      <c r="K242" s="11">
        <v>30794.212</v>
      </c>
      <c r="L242" s="11">
        <v>29461.067500000001</v>
      </c>
      <c r="M242" s="11">
        <v>29485.330499999996</v>
      </c>
      <c r="N242" s="11">
        <v>32263.728999999999</v>
      </c>
      <c r="O242" s="11">
        <v>31646.8845</v>
      </c>
      <c r="P242" s="11">
        <v>30663.359</v>
      </c>
      <c r="Q242" s="11">
        <v>34085.629499999995</v>
      </c>
      <c r="R242" s="11">
        <v>42916.63</v>
      </c>
      <c r="S242" s="11">
        <v>60722.964500000002</v>
      </c>
      <c r="T242" s="11">
        <v>80373.514999999999</v>
      </c>
      <c r="U242" s="11">
        <v>89715.244999999995</v>
      </c>
      <c r="V242" s="11">
        <v>91793.664499999999</v>
      </c>
      <c r="W242" s="11">
        <v>85968.843999999997</v>
      </c>
      <c r="X242" s="11">
        <v>77166.960999999996</v>
      </c>
      <c r="Y242" s="11">
        <v>68383.375</v>
      </c>
      <c r="Z242" s="19">
        <v>0</v>
      </c>
      <c r="AA242" s="2">
        <f>IFERROR(INDEX('Holiday Schedule'!$D$3:$D$24,MATCH(A242,'Holiday Schedule'!$C$3:$C$24,0)),0)</f>
        <v>0</v>
      </c>
      <c r="AB242" s="2">
        <f t="shared" si="24"/>
        <v>6</v>
      </c>
      <c r="AC242" s="2">
        <f t="shared" si="25"/>
        <v>837094.71349999995</v>
      </c>
      <c r="AD242" s="5">
        <f t="shared" si="26"/>
        <v>423100.41700000002</v>
      </c>
      <c r="AE242" s="5">
        <f t="shared" si="27"/>
        <v>1260195.1305</v>
      </c>
      <c r="AG242" s="2">
        <f t="shared" si="28"/>
        <v>8</v>
      </c>
      <c r="AH242" s="2">
        <f t="shared" si="29"/>
        <v>2025</v>
      </c>
      <c r="AJ242" s="5">
        <f t="shared" si="30"/>
        <v>91793.664499999999</v>
      </c>
      <c r="AK242" s="2">
        <f t="shared" si="31"/>
        <v>21</v>
      </c>
    </row>
    <row r="243" spans="1:37">
      <c r="A243" s="17">
        <v>45892</v>
      </c>
      <c r="B243" s="11">
        <v>58347.935999999994</v>
      </c>
      <c r="C243" s="11">
        <v>52297.727999999996</v>
      </c>
      <c r="D243" s="11">
        <v>49504.481</v>
      </c>
      <c r="E243" s="11">
        <v>46815.981</v>
      </c>
      <c r="F243" s="11">
        <v>47739.238499999999</v>
      </c>
      <c r="G243" s="11">
        <v>49192.197</v>
      </c>
      <c r="H243" s="11">
        <v>49666.940499999997</v>
      </c>
      <c r="I243" s="11">
        <v>49065.229500000001</v>
      </c>
      <c r="J243" s="11">
        <v>46790.283499999998</v>
      </c>
      <c r="K243" s="11">
        <v>27891.220999999998</v>
      </c>
      <c r="L243" s="11">
        <v>25889.380999999998</v>
      </c>
      <c r="M243" s="11">
        <v>24982.073999999997</v>
      </c>
      <c r="N243" s="11">
        <v>25413.003499999999</v>
      </c>
      <c r="O243" s="11">
        <v>26081.157499999998</v>
      </c>
      <c r="P243" s="11">
        <v>27815.771999999997</v>
      </c>
      <c r="Q243" s="11">
        <v>32040.678499999998</v>
      </c>
      <c r="R243" s="11">
        <v>40876.181999999993</v>
      </c>
      <c r="S243" s="11">
        <v>63493.962499999994</v>
      </c>
      <c r="T243" s="11">
        <v>81695.088499999998</v>
      </c>
      <c r="U243" s="11">
        <v>90333.314999999988</v>
      </c>
      <c r="V243" s="11">
        <v>91967.970499999996</v>
      </c>
      <c r="W243" s="11">
        <v>87393.634999999995</v>
      </c>
      <c r="X243" s="11">
        <v>77779.92</v>
      </c>
      <c r="Y243" s="11">
        <v>68770.433499999985</v>
      </c>
      <c r="Z243" s="19">
        <v>0</v>
      </c>
      <c r="AA243" s="2">
        <f>IFERROR(INDEX('Holiday Schedule'!$D$3:$D$24,MATCH(A243,'Holiday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1241843.8095</v>
      </c>
      <c r="AE243" s="5">
        <f t="shared" si="27"/>
        <v>1241843.8095</v>
      </c>
      <c r="AG243" s="2">
        <f t="shared" si="28"/>
        <v>8</v>
      </c>
      <c r="AH243" s="2">
        <f t="shared" si="29"/>
        <v>2025</v>
      </c>
      <c r="AJ243" s="5">
        <f t="shared" si="30"/>
        <v>91967.970499999996</v>
      </c>
      <c r="AK243" s="2">
        <f t="shared" si="31"/>
        <v>21</v>
      </c>
    </row>
    <row r="244" spans="1:37">
      <c r="A244" s="17">
        <v>45893</v>
      </c>
      <c r="B244" s="11">
        <v>59844.081499999993</v>
      </c>
      <c r="C244" s="11">
        <v>54904.964999999997</v>
      </c>
      <c r="D244" s="11">
        <v>51688.397999999994</v>
      </c>
      <c r="E244" s="11">
        <v>48937.606499999994</v>
      </c>
      <c r="F244" s="11">
        <v>48848.876499999998</v>
      </c>
      <c r="G244" s="11">
        <v>50002.983999999997</v>
      </c>
      <c r="H244" s="11">
        <v>50359.376499999998</v>
      </c>
      <c r="I244" s="11">
        <v>45031.785999999993</v>
      </c>
      <c r="J244" s="11">
        <v>36790.383999999998</v>
      </c>
      <c r="K244" s="11">
        <v>30792.644499999999</v>
      </c>
      <c r="L244" s="11">
        <v>29525.581999999999</v>
      </c>
      <c r="M244" s="11">
        <v>32345.277000000002</v>
      </c>
      <c r="N244" s="11">
        <v>30247.230499999998</v>
      </c>
      <c r="O244" s="11">
        <v>34237.410999999993</v>
      </c>
      <c r="P244" s="11">
        <v>36762.254499999995</v>
      </c>
      <c r="Q244" s="11">
        <v>42208.300499999998</v>
      </c>
      <c r="R244" s="11">
        <v>54915.614500000003</v>
      </c>
      <c r="S244" s="11">
        <v>72990.722999999998</v>
      </c>
      <c r="T244" s="11">
        <v>85927.87049999999</v>
      </c>
      <c r="U244" s="11">
        <v>93470.917999999991</v>
      </c>
      <c r="V244" s="11">
        <v>97217.727499999994</v>
      </c>
      <c r="W244" s="11">
        <v>88155.430500000002</v>
      </c>
      <c r="X244" s="11">
        <v>78385.060499999992</v>
      </c>
      <c r="Y244" s="11">
        <v>69550.240999999995</v>
      </c>
      <c r="Z244" s="19">
        <v>0</v>
      </c>
      <c r="AA244" s="2">
        <f>IFERROR(INDEX('Holiday Schedule'!$D$3:$D$24,MATCH(A244,'Holiday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1323140.7434999996</v>
      </c>
      <c r="AE244" s="5">
        <f t="shared" si="27"/>
        <v>1323140.7434999996</v>
      </c>
      <c r="AG244" s="2">
        <f t="shared" si="28"/>
        <v>8</v>
      </c>
      <c r="AH244" s="2">
        <f t="shared" si="29"/>
        <v>2025</v>
      </c>
      <c r="AJ244" s="5">
        <f t="shared" si="30"/>
        <v>97217.727499999994</v>
      </c>
      <c r="AK244" s="2">
        <f t="shared" si="31"/>
        <v>21</v>
      </c>
    </row>
    <row r="245" spans="1:37">
      <c r="A245" s="17">
        <v>45894</v>
      </c>
      <c r="B245" s="11">
        <v>61861.083500000001</v>
      </c>
      <c r="C245" s="11">
        <v>54105.093500000003</v>
      </c>
      <c r="D245" s="11">
        <v>51751.943500000001</v>
      </c>
      <c r="E245" s="11">
        <v>50995.914499999999</v>
      </c>
      <c r="F245" s="11">
        <v>52136.788500000002</v>
      </c>
      <c r="G245" s="11">
        <v>55803.436999999998</v>
      </c>
      <c r="H245" s="11">
        <v>61743.597000000002</v>
      </c>
      <c r="I245" s="11">
        <v>69406.202000000005</v>
      </c>
      <c r="J245" s="11">
        <v>72890.212999999989</v>
      </c>
      <c r="K245" s="11">
        <v>70532.616999999998</v>
      </c>
      <c r="L245" s="11">
        <v>75941.261499999993</v>
      </c>
      <c r="M245" s="11">
        <v>69150.984499999991</v>
      </c>
      <c r="N245" s="11">
        <v>65914.657500000001</v>
      </c>
      <c r="O245" s="11">
        <v>62780.692999999999</v>
      </c>
      <c r="P245" s="11">
        <v>58694.628999999994</v>
      </c>
      <c r="Q245" s="11">
        <v>58226.6495</v>
      </c>
      <c r="R245" s="11">
        <v>61211.957999999999</v>
      </c>
      <c r="S245" s="11">
        <v>71549.762999999992</v>
      </c>
      <c r="T245" s="11">
        <v>83919.123999999996</v>
      </c>
      <c r="U245" s="11">
        <v>90269.864499999996</v>
      </c>
      <c r="V245" s="11">
        <v>90549.468499999988</v>
      </c>
      <c r="W245" s="11">
        <v>84892.113999999987</v>
      </c>
      <c r="X245" s="11">
        <v>76166.478000000003</v>
      </c>
      <c r="Y245" s="11">
        <v>67596.84150000001</v>
      </c>
      <c r="Z245" s="19">
        <v>0</v>
      </c>
      <c r="AA245" s="2">
        <f>IFERROR(INDEX('Holiday Schedule'!$D$3:$D$24,MATCH(A245,'Holiday Schedule'!$C$3:$C$24,0)),0)</f>
        <v>0</v>
      </c>
      <c r="AB245" s="2">
        <f t="shared" si="24"/>
        <v>2</v>
      </c>
      <c r="AC245" s="2">
        <f t="shared" si="25"/>
        <v>1162096.6769999997</v>
      </c>
      <c r="AD245" s="5">
        <f t="shared" si="26"/>
        <v>455994.69900000049</v>
      </c>
      <c r="AE245" s="5">
        <f t="shared" si="27"/>
        <v>1618091.3760000002</v>
      </c>
      <c r="AG245" s="2">
        <f t="shared" si="28"/>
        <v>8</v>
      </c>
      <c r="AH245" s="2">
        <f t="shared" si="29"/>
        <v>2025</v>
      </c>
      <c r="AJ245" s="5">
        <f t="shared" si="30"/>
        <v>90549.468499999988</v>
      </c>
      <c r="AK245" s="2">
        <f t="shared" si="31"/>
        <v>21</v>
      </c>
    </row>
    <row r="246" spans="1:37">
      <c r="A246" s="17">
        <v>45895</v>
      </c>
      <c r="B246" s="11">
        <v>58904.7215</v>
      </c>
      <c r="C246" s="11">
        <v>52221.233999999997</v>
      </c>
      <c r="D246" s="11">
        <v>49741.182999999997</v>
      </c>
      <c r="E246" s="11">
        <v>48272.027000000002</v>
      </c>
      <c r="F246" s="11">
        <v>49867.504499999995</v>
      </c>
      <c r="G246" s="11">
        <v>53222.894999999997</v>
      </c>
      <c r="H246" s="11">
        <v>56355.595999999998</v>
      </c>
      <c r="I246" s="11">
        <v>58312.767</v>
      </c>
      <c r="J246" s="11">
        <v>47952.01</v>
      </c>
      <c r="K246" s="11">
        <v>39481.4205</v>
      </c>
      <c r="L246" s="11">
        <v>39758.050999999999</v>
      </c>
      <c r="M246" s="11">
        <v>42534.311999999998</v>
      </c>
      <c r="N246" s="11">
        <v>44641.934500000003</v>
      </c>
      <c r="O246" s="11">
        <v>45287.041499999999</v>
      </c>
      <c r="P246" s="11">
        <v>40375.598499999993</v>
      </c>
      <c r="Q246" s="11">
        <v>41938.281999999999</v>
      </c>
      <c r="R246" s="11">
        <v>48193.955999999998</v>
      </c>
      <c r="S246" s="11">
        <v>63717.601999999999</v>
      </c>
      <c r="T246" s="11">
        <v>81025.4715</v>
      </c>
      <c r="U246" s="11">
        <v>90946.27399999999</v>
      </c>
      <c r="V246" s="11">
        <v>91139.712999999989</v>
      </c>
      <c r="W246" s="11">
        <v>85012.051499999987</v>
      </c>
      <c r="X246" s="11">
        <v>74395.7065</v>
      </c>
      <c r="Y246" s="11">
        <v>64434.15849999999</v>
      </c>
      <c r="Z246" s="19">
        <v>0</v>
      </c>
      <c r="AA246" s="2">
        <f>IFERROR(INDEX('Holiday Schedule'!$D$3:$D$24,MATCH(A246,'Holiday Schedule'!$C$3:$C$24,0)),0)</f>
        <v>0</v>
      </c>
      <c r="AB246" s="2">
        <f t="shared" si="24"/>
        <v>3</v>
      </c>
      <c r="AC246" s="2">
        <f t="shared" si="25"/>
        <v>934712.19149999996</v>
      </c>
      <c r="AD246" s="5">
        <f t="shared" si="26"/>
        <v>433019.31950000022</v>
      </c>
      <c r="AE246" s="5">
        <f t="shared" si="27"/>
        <v>1367731.5110000002</v>
      </c>
      <c r="AG246" s="2">
        <f t="shared" si="28"/>
        <v>8</v>
      </c>
      <c r="AH246" s="2">
        <f t="shared" si="29"/>
        <v>2025</v>
      </c>
      <c r="AJ246" s="5">
        <f t="shared" si="30"/>
        <v>91139.712999999989</v>
      </c>
      <c r="AK246" s="2">
        <f t="shared" si="31"/>
        <v>21</v>
      </c>
    </row>
    <row r="247" spans="1:37">
      <c r="A247" s="17">
        <v>45896</v>
      </c>
      <c r="B247" s="11">
        <v>55219.253499999999</v>
      </c>
      <c r="C247" s="11">
        <v>49183.152999999998</v>
      </c>
      <c r="D247" s="11">
        <v>46810.090999999993</v>
      </c>
      <c r="E247" s="11">
        <v>45446.118999999992</v>
      </c>
      <c r="F247" s="11">
        <v>46354.784500000002</v>
      </c>
      <c r="G247" s="11">
        <v>50212.848499999993</v>
      </c>
      <c r="H247" s="11">
        <v>55607.328499999996</v>
      </c>
      <c r="I247" s="11">
        <v>50043.653499999993</v>
      </c>
      <c r="J247" s="11">
        <v>38802.142</v>
      </c>
      <c r="K247" s="11">
        <v>33223.362000000001</v>
      </c>
      <c r="L247" s="11">
        <v>29456.868499999997</v>
      </c>
      <c r="M247" s="11">
        <v>33415.889000000003</v>
      </c>
      <c r="N247" s="11">
        <v>37702.051500000001</v>
      </c>
      <c r="O247" s="11">
        <v>40956.190999999999</v>
      </c>
      <c r="P247" s="11">
        <v>41063.797500000001</v>
      </c>
      <c r="Q247" s="11">
        <v>38444.352999999996</v>
      </c>
      <c r="R247" s="11">
        <v>48377.999499999998</v>
      </c>
      <c r="S247" s="11">
        <v>66008.375</v>
      </c>
      <c r="T247" s="11">
        <v>77672.0285</v>
      </c>
      <c r="U247" s="11">
        <v>86354.391999999993</v>
      </c>
      <c r="V247" s="11">
        <v>86582.572499999995</v>
      </c>
      <c r="W247" s="11">
        <v>81221.874500000005</v>
      </c>
      <c r="X247" s="11">
        <v>70999.02900000001</v>
      </c>
      <c r="Y247" s="11">
        <v>62567.788499999995</v>
      </c>
      <c r="Z247" s="19">
        <v>0</v>
      </c>
      <c r="AA247" s="2">
        <f>IFERROR(INDEX('Holiday Schedule'!$D$3:$D$24,MATCH(A247,'Holiday Schedule'!$C$3:$C$24,0)),0)</f>
        <v>0</v>
      </c>
      <c r="AB247" s="2">
        <f t="shared" si="24"/>
        <v>4</v>
      </c>
      <c r="AC247" s="2">
        <f t="shared" si="25"/>
        <v>860324.57900000003</v>
      </c>
      <c r="AD247" s="5">
        <f t="shared" si="26"/>
        <v>411401.36650000012</v>
      </c>
      <c r="AE247" s="5">
        <f t="shared" si="27"/>
        <v>1271725.9455000001</v>
      </c>
      <c r="AG247" s="2">
        <f t="shared" si="28"/>
        <v>8</v>
      </c>
      <c r="AH247" s="2">
        <f t="shared" si="29"/>
        <v>2025</v>
      </c>
      <c r="AJ247" s="5">
        <f t="shared" si="30"/>
        <v>86582.572499999995</v>
      </c>
      <c r="AK247" s="2">
        <f t="shared" si="31"/>
        <v>21</v>
      </c>
    </row>
    <row r="248" spans="1:37">
      <c r="A248" s="17">
        <v>45897</v>
      </c>
      <c r="B248" s="11">
        <v>53723.127</v>
      </c>
      <c r="C248" s="11">
        <v>48664.756999999998</v>
      </c>
      <c r="D248" s="11">
        <v>46072.91</v>
      </c>
      <c r="E248" s="11">
        <v>44669.104500000001</v>
      </c>
      <c r="F248" s="11">
        <v>46297.565999999999</v>
      </c>
      <c r="G248" s="11">
        <v>49703.258999999998</v>
      </c>
      <c r="H248" s="11">
        <v>54828.005499999999</v>
      </c>
      <c r="I248" s="11">
        <v>48816.718999999997</v>
      </c>
      <c r="J248" s="11">
        <v>34399.300499999998</v>
      </c>
      <c r="K248" s="11">
        <v>25336.613999999998</v>
      </c>
      <c r="L248" s="11">
        <v>24534.9565</v>
      </c>
      <c r="M248" s="11">
        <v>28848.450499999999</v>
      </c>
      <c r="N248" s="11">
        <v>27379.8835</v>
      </c>
      <c r="O248" s="11">
        <v>24156.7425</v>
      </c>
      <c r="P248" s="11">
        <v>23694.700499999999</v>
      </c>
      <c r="Q248" s="11">
        <v>25730.246500000001</v>
      </c>
      <c r="R248" s="11">
        <v>35827.672999999995</v>
      </c>
      <c r="S248" s="11">
        <v>54761.467499999999</v>
      </c>
      <c r="T248" s="11">
        <v>74664.43299999999</v>
      </c>
      <c r="U248" s="11">
        <v>83331.149999999994</v>
      </c>
      <c r="V248" s="11">
        <v>85939.574500000002</v>
      </c>
      <c r="W248" s="11">
        <v>79633.550499999983</v>
      </c>
      <c r="X248" s="11">
        <v>71801.911999999997</v>
      </c>
      <c r="Y248" s="11">
        <v>62589.324999999997</v>
      </c>
      <c r="Z248" s="19">
        <v>0</v>
      </c>
      <c r="AA248" s="2">
        <f>IFERROR(INDEX('Holiday Schedule'!$D$3:$D$24,MATCH(A248,'Holiday Schedule'!$C$3:$C$24,0)),0)</f>
        <v>0</v>
      </c>
      <c r="AB248" s="2">
        <f t="shared" si="24"/>
        <v>5</v>
      </c>
      <c r="AC248" s="2">
        <f t="shared" si="25"/>
        <v>748857.37399999995</v>
      </c>
      <c r="AD248" s="5">
        <f t="shared" si="26"/>
        <v>406548.05400000012</v>
      </c>
      <c r="AE248" s="5">
        <f t="shared" si="27"/>
        <v>1155405.4280000001</v>
      </c>
      <c r="AG248" s="2">
        <f t="shared" si="28"/>
        <v>8</v>
      </c>
      <c r="AH248" s="2">
        <f t="shared" si="29"/>
        <v>2025</v>
      </c>
      <c r="AJ248" s="5">
        <f t="shared" si="30"/>
        <v>85939.574500000002</v>
      </c>
      <c r="AK248" s="2">
        <f t="shared" si="31"/>
        <v>21</v>
      </c>
    </row>
    <row r="249" spans="1:37">
      <c r="A249" s="17">
        <v>45898</v>
      </c>
      <c r="B249" s="11">
        <v>54393.000500000002</v>
      </c>
      <c r="C249" s="11">
        <v>48182.831499999993</v>
      </c>
      <c r="D249" s="11">
        <v>45653.370999999999</v>
      </c>
      <c r="E249" s="11">
        <v>44897.902499999997</v>
      </c>
      <c r="F249" s="11">
        <v>45708.034</v>
      </c>
      <c r="G249" s="11">
        <v>49449.865499999993</v>
      </c>
      <c r="H249" s="11">
        <v>54367.141499999998</v>
      </c>
      <c r="I249" s="11">
        <v>57696.416499999999</v>
      </c>
      <c r="J249" s="11">
        <v>55963.796999999999</v>
      </c>
      <c r="K249" s="11">
        <v>51334.228499999997</v>
      </c>
      <c r="L249" s="11">
        <v>44753.568999999996</v>
      </c>
      <c r="M249" s="11">
        <v>51321.916499999999</v>
      </c>
      <c r="N249" s="11">
        <v>51659.137999999999</v>
      </c>
      <c r="O249" s="11">
        <v>52722.805500000002</v>
      </c>
      <c r="P249" s="11">
        <v>50174.012499999997</v>
      </c>
      <c r="Q249" s="11">
        <v>48507.684000000001</v>
      </c>
      <c r="R249" s="11">
        <v>55662.665999999997</v>
      </c>
      <c r="S249" s="11">
        <v>66565.911000000007</v>
      </c>
      <c r="T249" s="11">
        <v>76014.914999999994</v>
      </c>
      <c r="U249" s="11">
        <v>80816.689999999988</v>
      </c>
      <c r="V249" s="11">
        <v>81778.108999999997</v>
      </c>
      <c r="W249" s="11">
        <v>77449.595499999996</v>
      </c>
      <c r="X249" s="11">
        <v>70010.791500000007</v>
      </c>
      <c r="Y249" s="11">
        <v>62860.512000000002</v>
      </c>
      <c r="Z249" s="19">
        <v>0</v>
      </c>
      <c r="AA249" s="2">
        <f>IFERROR(INDEX('Holiday Schedule'!$D$3:$D$24,MATCH(A249,'Holiday Schedule'!$C$3:$C$24,0)),0)</f>
        <v>0</v>
      </c>
      <c r="AB249" s="2">
        <f t="shared" si="24"/>
        <v>6</v>
      </c>
      <c r="AC249" s="2">
        <f t="shared" si="25"/>
        <v>972432.24549999996</v>
      </c>
      <c r="AD249" s="5">
        <f t="shared" si="26"/>
        <v>405512.65850000037</v>
      </c>
      <c r="AE249" s="5">
        <f t="shared" si="27"/>
        <v>1377944.9040000003</v>
      </c>
      <c r="AG249" s="2">
        <f t="shared" si="28"/>
        <v>8</v>
      </c>
      <c r="AH249" s="2">
        <f t="shared" si="29"/>
        <v>2025</v>
      </c>
      <c r="AJ249" s="5">
        <f t="shared" si="30"/>
        <v>81778.108999999997</v>
      </c>
      <c r="AK249" s="2">
        <f t="shared" si="31"/>
        <v>21</v>
      </c>
    </row>
    <row r="250" spans="1:37">
      <c r="A250" s="17">
        <v>45899</v>
      </c>
      <c r="B250" s="11">
        <v>53841.972000000002</v>
      </c>
      <c r="C250" s="11">
        <v>47899.455999999998</v>
      </c>
      <c r="D250" s="11">
        <v>46321.031000000003</v>
      </c>
      <c r="E250" s="11">
        <v>43976.07</v>
      </c>
      <c r="F250" s="11">
        <v>44953.334999999999</v>
      </c>
      <c r="G250" s="11">
        <v>46249.315499999997</v>
      </c>
      <c r="H250" s="11">
        <v>49030.991499999996</v>
      </c>
      <c r="I250" s="11">
        <v>53531.673499999997</v>
      </c>
      <c r="J250" s="11">
        <v>55536.458500000001</v>
      </c>
      <c r="K250" s="11">
        <v>49597.733</v>
      </c>
      <c r="L250" s="11">
        <v>44509.181499999992</v>
      </c>
      <c r="M250" s="11">
        <v>36304.648999999998</v>
      </c>
      <c r="N250" s="11">
        <v>33070.012999999999</v>
      </c>
      <c r="O250" s="11">
        <v>28041.073999999997</v>
      </c>
      <c r="P250" s="11">
        <v>27056.370499999997</v>
      </c>
      <c r="Q250" s="11">
        <v>25969.019499999999</v>
      </c>
      <c r="R250" s="11">
        <v>37714.477499999994</v>
      </c>
      <c r="S250" s="11">
        <v>57546.525499999996</v>
      </c>
      <c r="T250" s="11">
        <v>71055.64899999999</v>
      </c>
      <c r="U250" s="11">
        <v>79851.376000000004</v>
      </c>
      <c r="V250" s="11">
        <v>81291.357499999998</v>
      </c>
      <c r="W250" s="11">
        <v>76516.011499999993</v>
      </c>
      <c r="X250" s="11">
        <v>69074.024999999994</v>
      </c>
      <c r="Y250" s="11">
        <v>61519.615499999993</v>
      </c>
      <c r="Z250" s="19">
        <v>0</v>
      </c>
      <c r="AA250" s="2">
        <f>IFERROR(INDEX('Holiday Schedule'!$D$3:$D$24,MATCH(A250,'Holiday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1220457.3810000001</v>
      </c>
      <c r="AE250" s="5">
        <f t="shared" si="27"/>
        <v>1220457.3810000001</v>
      </c>
      <c r="AG250" s="2">
        <f t="shared" si="28"/>
        <v>8</v>
      </c>
      <c r="AH250" s="2">
        <f t="shared" si="29"/>
        <v>2025</v>
      </c>
      <c r="AJ250" s="5">
        <f t="shared" si="30"/>
        <v>81291.357499999998</v>
      </c>
      <c r="AK250" s="2">
        <f t="shared" si="31"/>
        <v>21</v>
      </c>
    </row>
    <row r="251" spans="1:37">
      <c r="A251" s="17">
        <v>45900</v>
      </c>
      <c r="B251" s="11">
        <v>52430.661499999995</v>
      </c>
      <c r="C251" s="11">
        <v>47671.959499999997</v>
      </c>
      <c r="D251" s="11">
        <v>44988.275999999998</v>
      </c>
      <c r="E251" s="11">
        <v>43302.681499999992</v>
      </c>
      <c r="F251" s="11">
        <v>42957.327999999994</v>
      </c>
      <c r="G251" s="11">
        <v>44380.4755</v>
      </c>
      <c r="H251" s="11">
        <v>46091.890999999996</v>
      </c>
      <c r="I251" s="11">
        <v>41868.789499999999</v>
      </c>
      <c r="J251" s="11">
        <v>31023.845999999998</v>
      </c>
      <c r="K251" s="11">
        <v>23029.054499999998</v>
      </c>
      <c r="L251" s="11">
        <v>22569.795999999998</v>
      </c>
      <c r="M251" s="11">
        <v>24671.870499999997</v>
      </c>
      <c r="N251" s="11">
        <v>26522.346999999998</v>
      </c>
      <c r="O251" s="11">
        <v>28365.128499999999</v>
      </c>
      <c r="P251" s="11">
        <v>28323.0625</v>
      </c>
      <c r="Q251" s="11">
        <v>29469.959499999997</v>
      </c>
      <c r="R251" s="11">
        <v>37530.396000000001</v>
      </c>
      <c r="S251" s="11">
        <v>56884.289999999994</v>
      </c>
      <c r="T251" s="11">
        <v>74934.945500000002</v>
      </c>
      <c r="U251" s="11">
        <v>83157.47099999999</v>
      </c>
      <c r="V251" s="11">
        <v>85765.942999999999</v>
      </c>
      <c r="W251" s="11">
        <v>78943.185499999992</v>
      </c>
      <c r="X251" s="11">
        <v>70559.074500000002</v>
      </c>
      <c r="Y251" s="11">
        <v>62747.737499999996</v>
      </c>
      <c r="Z251" s="19">
        <v>0</v>
      </c>
      <c r="AA251" s="2">
        <f>IFERROR(INDEX('Holiday Schedule'!$D$3:$D$24,MATCH(A251,'Holiday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1128190.1700000002</v>
      </c>
      <c r="AE251" s="5">
        <f t="shared" si="27"/>
        <v>1128190.1700000002</v>
      </c>
      <c r="AG251" s="2">
        <f t="shared" si="28"/>
        <v>8</v>
      </c>
      <c r="AH251" s="2">
        <f t="shared" si="29"/>
        <v>2025</v>
      </c>
      <c r="AJ251" s="5">
        <f t="shared" si="30"/>
        <v>85765.942999999999</v>
      </c>
      <c r="AK251" s="2">
        <f t="shared" si="31"/>
        <v>21</v>
      </c>
    </row>
    <row r="252" spans="1:37">
      <c r="A252" s="17">
        <v>45901</v>
      </c>
      <c r="B252" s="11">
        <v>51002.222500000003</v>
      </c>
      <c r="C252" s="11">
        <v>46068.796499999997</v>
      </c>
      <c r="D252" s="11">
        <v>42911.718500000003</v>
      </c>
      <c r="E252" s="11">
        <v>41792.219499999999</v>
      </c>
      <c r="F252" s="11">
        <v>42280.3675</v>
      </c>
      <c r="G252" s="11">
        <v>44820.078499999996</v>
      </c>
      <c r="H252" s="11">
        <v>46929.639000000003</v>
      </c>
      <c r="I252" s="11">
        <v>47234.978499999997</v>
      </c>
      <c r="J252" s="11">
        <v>34104.182999999997</v>
      </c>
      <c r="K252" s="11">
        <v>25873.924499999997</v>
      </c>
      <c r="L252" s="11">
        <v>23499.522999999997</v>
      </c>
      <c r="M252" s="11">
        <v>24565.309000000001</v>
      </c>
      <c r="N252" s="11">
        <v>26348.021999999997</v>
      </c>
      <c r="O252" s="11">
        <v>28298.533499999998</v>
      </c>
      <c r="P252" s="11">
        <v>29290.798999999995</v>
      </c>
      <c r="Q252" s="11">
        <v>33230.543999999994</v>
      </c>
      <c r="R252" s="11">
        <v>43311.297999999995</v>
      </c>
      <c r="S252" s="11">
        <v>63389.566999999995</v>
      </c>
      <c r="T252" s="11">
        <v>85685.981499999994</v>
      </c>
      <c r="U252" s="11">
        <v>94723.749500000005</v>
      </c>
      <c r="V252" s="11">
        <v>92807.875</v>
      </c>
      <c r="W252" s="11">
        <v>82084.445999999996</v>
      </c>
      <c r="X252" s="11">
        <v>69335.607499999998</v>
      </c>
      <c r="Y252" s="11">
        <v>60184.514000000003</v>
      </c>
      <c r="Z252" s="19">
        <v>0</v>
      </c>
      <c r="AA252" s="2">
        <f>IFERROR(INDEX('Holiday Schedule'!$D$3:$D$24,MATCH(A252,'Holiday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1179773.8969999999</v>
      </c>
      <c r="AE252" s="5">
        <f t="shared" si="27"/>
        <v>1179773.8969999999</v>
      </c>
      <c r="AG252" s="2">
        <f t="shared" si="28"/>
        <v>9</v>
      </c>
      <c r="AH252" s="2">
        <f t="shared" si="29"/>
        <v>2025</v>
      </c>
      <c r="AJ252" s="5">
        <f t="shared" si="30"/>
        <v>94723.749500000005</v>
      </c>
      <c r="AK252" s="2">
        <f t="shared" si="31"/>
        <v>20</v>
      </c>
    </row>
    <row r="253" spans="1:37">
      <c r="A253" s="17">
        <v>45902</v>
      </c>
      <c r="B253" s="11">
        <v>51660.657999999996</v>
      </c>
      <c r="C253" s="11">
        <v>46254.207999999999</v>
      </c>
      <c r="D253" s="11">
        <v>43277.135999999999</v>
      </c>
      <c r="E253" s="11">
        <v>42737.84</v>
      </c>
      <c r="F253" s="11">
        <v>43771.591999999997</v>
      </c>
      <c r="G253" s="11">
        <v>48629.3125</v>
      </c>
      <c r="H253" s="11">
        <v>55621.892</v>
      </c>
      <c r="I253" s="11">
        <v>62230.861499999999</v>
      </c>
      <c r="J253" s="11">
        <v>48851.451000000001</v>
      </c>
      <c r="K253" s="11">
        <v>39456.330999999998</v>
      </c>
      <c r="L253" s="11">
        <v>37808.061999999998</v>
      </c>
      <c r="M253" s="11">
        <v>35609.723999999995</v>
      </c>
      <c r="N253" s="11">
        <v>36858.166499999999</v>
      </c>
      <c r="O253" s="11">
        <v>34467.092499999999</v>
      </c>
      <c r="P253" s="11">
        <v>36283.046000000002</v>
      </c>
      <c r="Q253" s="11">
        <v>37332.244999999995</v>
      </c>
      <c r="R253" s="11">
        <v>43615.601999999999</v>
      </c>
      <c r="S253" s="11">
        <v>63358.872499999998</v>
      </c>
      <c r="T253" s="11">
        <v>84087.387999999992</v>
      </c>
      <c r="U253" s="11">
        <v>92371.720499999996</v>
      </c>
      <c r="V253" s="11">
        <v>89015.361000000004</v>
      </c>
      <c r="W253" s="11">
        <v>80382.188500000004</v>
      </c>
      <c r="X253" s="11">
        <v>68337.0815</v>
      </c>
      <c r="Y253" s="11">
        <v>59121.635000000002</v>
      </c>
      <c r="Z253" s="19">
        <v>0</v>
      </c>
      <c r="AA253" s="2">
        <f>IFERROR(INDEX('Holiday Schedule'!$D$3:$D$24,MATCH(A253,'Holiday Schedule'!$C$3:$C$24,0)),0)</f>
        <v>0</v>
      </c>
      <c r="AB253" s="2">
        <f t="shared" si="24"/>
        <v>3</v>
      </c>
      <c r="AC253" s="2">
        <f t="shared" si="25"/>
        <v>890065.19350000005</v>
      </c>
      <c r="AD253" s="5">
        <f t="shared" si="26"/>
        <v>391074.27350000013</v>
      </c>
      <c r="AE253" s="5">
        <f t="shared" si="27"/>
        <v>1281139.4670000002</v>
      </c>
      <c r="AG253" s="2">
        <f t="shared" si="28"/>
        <v>9</v>
      </c>
      <c r="AH253" s="2">
        <f t="shared" si="29"/>
        <v>2025</v>
      </c>
      <c r="AJ253" s="5">
        <f t="shared" si="30"/>
        <v>92371.720499999996</v>
      </c>
      <c r="AK253" s="2">
        <f t="shared" si="31"/>
        <v>20</v>
      </c>
    </row>
    <row r="254" spans="1:37">
      <c r="A254" s="17">
        <v>45903</v>
      </c>
      <c r="B254" s="11">
        <v>32173.583499999997</v>
      </c>
      <c r="C254" s="11">
        <v>33856.973999999995</v>
      </c>
      <c r="D254" s="11">
        <v>32647.395999999997</v>
      </c>
      <c r="E254" s="11">
        <v>36150.929499999998</v>
      </c>
      <c r="F254" s="11">
        <v>41146.789499999999</v>
      </c>
      <c r="G254" s="11">
        <v>46311.502499999995</v>
      </c>
      <c r="H254" s="11">
        <v>54128.833999999995</v>
      </c>
      <c r="I254" s="11">
        <v>62747.861000000004</v>
      </c>
      <c r="J254" s="11">
        <v>47945.93</v>
      </c>
      <c r="K254" s="11">
        <v>34922.227999999996</v>
      </c>
      <c r="L254" s="11">
        <v>27795.67</v>
      </c>
      <c r="M254" s="11">
        <v>25305.539499999999</v>
      </c>
      <c r="N254" s="11">
        <v>29391.042999999998</v>
      </c>
      <c r="O254" s="11">
        <v>26383.248</v>
      </c>
      <c r="P254" s="11">
        <v>25861.232499999998</v>
      </c>
      <c r="Q254" s="11">
        <v>28748.652999999998</v>
      </c>
      <c r="R254" s="11">
        <v>39196.43</v>
      </c>
      <c r="S254" s="11">
        <v>62338.201999999997</v>
      </c>
      <c r="T254" s="11">
        <v>82980.53349999999</v>
      </c>
      <c r="U254" s="11">
        <v>89531.201499999996</v>
      </c>
      <c r="V254" s="11">
        <v>88083.439499999993</v>
      </c>
      <c r="W254" s="11">
        <v>78823.08649999999</v>
      </c>
      <c r="X254" s="11">
        <v>67496.645000000004</v>
      </c>
      <c r="Y254" s="11">
        <v>58028.859499999999</v>
      </c>
      <c r="Z254" s="19">
        <v>0</v>
      </c>
      <c r="AA254" s="2">
        <f>IFERROR(INDEX('Holiday Schedule'!$D$3:$D$24,MATCH(A254,'Holiday Schedule'!$C$3:$C$24,0)),0)</f>
        <v>0</v>
      </c>
      <c r="AB254" s="2">
        <f t="shared" si="24"/>
        <v>4</v>
      </c>
      <c r="AC254" s="2">
        <f t="shared" si="25"/>
        <v>817550.94299999997</v>
      </c>
      <c r="AD254" s="5">
        <f t="shared" si="26"/>
        <v>334444.8685000001</v>
      </c>
      <c r="AE254" s="5">
        <f t="shared" si="27"/>
        <v>1151995.8115000001</v>
      </c>
      <c r="AG254" s="2">
        <f t="shared" si="28"/>
        <v>9</v>
      </c>
      <c r="AH254" s="2">
        <f t="shared" si="29"/>
        <v>2025</v>
      </c>
      <c r="AJ254" s="5">
        <f t="shared" si="30"/>
        <v>89531.201499999996</v>
      </c>
      <c r="AK254" s="2">
        <f t="shared" si="31"/>
        <v>20</v>
      </c>
    </row>
    <row r="255" spans="1:37">
      <c r="A255" s="17">
        <v>45904</v>
      </c>
      <c r="B255" s="11">
        <v>49937.377</v>
      </c>
      <c r="C255" s="11">
        <v>45072.806999999993</v>
      </c>
      <c r="D255" s="11">
        <v>43326.336499999998</v>
      </c>
      <c r="E255" s="11">
        <v>41957.490999999995</v>
      </c>
      <c r="F255" s="11">
        <v>43394.955000000002</v>
      </c>
      <c r="G255" s="11">
        <v>48196.597000000002</v>
      </c>
      <c r="H255" s="11">
        <v>56683.5645</v>
      </c>
      <c r="I255" s="11">
        <v>66899.636499999993</v>
      </c>
      <c r="J255" s="11">
        <v>61204.956499999993</v>
      </c>
      <c r="K255" s="11">
        <v>41472.373499999994</v>
      </c>
      <c r="L255" s="11">
        <v>32281.674499999997</v>
      </c>
      <c r="M255" s="11">
        <v>26857.430999999997</v>
      </c>
      <c r="N255" s="11">
        <v>26118.872499999998</v>
      </c>
      <c r="O255" s="11">
        <v>24811.957499999997</v>
      </c>
      <c r="P255" s="11">
        <v>25802.845499999999</v>
      </c>
      <c r="Q255" s="11">
        <v>29042.088999999996</v>
      </c>
      <c r="R255" s="11">
        <v>38468.986499999999</v>
      </c>
      <c r="S255" s="11">
        <v>59769.8675</v>
      </c>
      <c r="T255" s="11">
        <v>80640.673999999999</v>
      </c>
      <c r="U255" s="11">
        <v>90000.520499999999</v>
      </c>
      <c r="V255" s="11">
        <v>87179.077499999999</v>
      </c>
      <c r="W255" s="11">
        <v>78776.032999999996</v>
      </c>
      <c r="X255" s="11">
        <v>67520.936499999996</v>
      </c>
      <c r="Y255" s="11">
        <v>59151.673999999999</v>
      </c>
      <c r="Z255" s="19">
        <v>0</v>
      </c>
      <c r="AA255" s="2">
        <f>IFERROR(INDEX('Holiday Schedule'!$D$3:$D$24,MATCH(A255,'Holiday Schedule'!$C$3:$C$24,0)),0)</f>
        <v>0</v>
      </c>
      <c r="AB255" s="2">
        <f t="shared" si="24"/>
        <v>5</v>
      </c>
      <c r="AC255" s="2">
        <f t="shared" si="25"/>
        <v>836847.93199999991</v>
      </c>
      <c r="AD255" s="5">
        <f t="shared" si="26"/>
        <v>387720.80200000026</v>
      </c>
      <c r="AE255" s="5">
        <f t="shared" si="27"/>
        <v>1224568.7340000002</v>
      </c>
      <c r="AG255" s="2">
        <f t="shared" si="28"/>
        <v>9</v>
      </c>
      <c r="AH255" s="2">
        <f t="shared" si="29"/>
        <v>2025</v>
      </c>
      <c r="AJ255" s="5">
        <f t="shared" si="30"/>
        <v>90000.520499999999</v>
      </c>
      <c r="AK255" s="2">
        <f t="shared" si="31"/>
        <v>20</v>
      </c>
    </row>
    <row r="256" spans="1:37">
      <c r="A256" s="17">
        <v>45905</v>
      </c>
      <c r="B256" s="11">
        <v>50166.830499999996</v>
      </c>
      <c r="C256" s="11">
        <v>46141.813499999997</v>
      </c>
      <c r="D256" s="11">
        <v>42946.136999999995</v>
      </c>
      <c r="E256" s="11">
        <v>42491.533499999998</v>
      </c>
      <c r="F256" s="11">
        <v>43966.123499999994</v>
      </c>
      <c r="G256" s="11">
        <v>48441.659</v>
      </c>
      <c r="H256" s="11">
        <v>55225.837</v>
      </c>
      <c r="I256" s="11">
        <v>68980.839500000002</v>
      </c>
      <c r="J256" s="11">
        <v>67277.014500000005</v>
      </c>
      <c r="K256" s="11">
        <v>58722.559000000001</v>
      </c>
      <c r="L256" s="11">
        <v>51619.294999999998</v>
      </c>
      <c r="M256" s="11">
        <v>40881.768000000004</v>
      </c>
      <c r="N256" s="11">
        <v>43679.527499999997</v>
      </c>
      <c r="O256" s="11">
        <v>45907.752499999995</v>
      </c>
      <c r="P256" s="11">
        <v>47098.159500000002</v>
      </c>
      <c r="Q256" s="11">
        <v>50456.095999999998</v>
      </c>
      <c r="R256" s="11">
        <v>56488.805</v>
      </c>
      <c r="S256" s="11">
        <v>69168.027499999997</v>
      </c>
      <c r="T256" s="11">
        <v>79675.606999999989</v>
      </c>
      <c r="U256" s="11">
        <v>84527.475499999986</v>
      </c>
      <c r="V256" s="11">
        <v>83003.257500000007</v>
      </c>
      <c r="W256" s="11">
        <v>76743.77399999999</v>
      </c>
      <c r="X256" s="11">
        <v>67929.902000000002</v>
      </c>
      <c r="Y256" s="11">
        <v>59366.943999999996</v>
      </c>
      <c r="Z256" s="19">
        <v>0</v>
      </c>
      <c r="AA256" s="2">
        <f>IFERROR(INDEX('Holiday Schedule'!$D$3:$D$24,MATCH(A256,'Holiday Schedule'!$C$3:$C$24,0)),0)</f>
        <v>0</v>
      </c>
      <c r="AB256" s="2">
        <f t="shared" si="24"/>
        <v>6</v>
      </c>
      <c r="AC256" s="2">
        <f t="shared" si="25"/>
        <v>992159.85999999987</v>
      </c>
      <c r="AD256" s="5">
        <f t="shared" si="26"/>
        <v>388746.87800000003</v>
      </c>
      <c r="AE256" s="5">
        <f t="shared" si="27"/>
        <v>1380906.7379999999</v>
      </c>
      <c r="AG256" s="2">
        <f t="shared" si="28"/>
        <v>9</v>
      </c>
      <c r="AH256" s="2">
        <f t="shared" si="29"/>
        <v>2025</v>
      </c>
      <c r="AJ256" s="5">
        <f t="shared" si="30"/>
        <v>84527.475499999986</v>
      </c>
      <c r="AK256" s="2">
        <f t="shared" si="31"/>
        <v>20</v>
      </c>
    </row>
    <row r="257" spans="1:37">
      <c r="A257" s="17">
        <v>45906</v>
      </c>
      <c r="B257" s="11">
        <v>51161.756000000001</v>
      </c>
      <c r="C257" s="11">
        <v>46950.586499999998</v>
      </c>
      <c r="D257" s="11">
        <v>44674.538500000002</v>
      </c>
      <c r="E257" s="11">
        <v>43431.900499999996</v>
      </c>
      <c r="F257" s="11">
        <v>43844.770499999999</v>
      </c>
      <c r="G257" s="11">
        <v>45463.3995</v>
      </c>
      <c r="H257" s="11">
        <v>49809.164999999994</v>
      </c>
      <c r="I257" s="11">
        <v>62233.749499999998</v>
      </c>
      <c r="J257" s="11">
        <v>63457.814999999995</v>
      </c>
      <c r="K257" s="11">
        <v>57226.394499999995</v>
      </c>
      <c r="L257" s="11">
        <v>54646.678999999996</v>
      </c>
      <c r="M257" s="11">
        <v>50433.143999999993</v>
      </c>
      <c r="N257" s="11">
        <v>41241.4</v>
      </c>
      <c r="O257" s="11">
        <v>39836.777499999997</v>
      </c>
      <c r="P257" s="11">
        <v>44857.166499999999</v>
      </c>
      <c r="Q257" s="11">
        <v>51787.834499999997</v>
      </c>
      <c r="R257" s="11">
        <v>61632.000499999995</v>
      </c>
      <c r="S257" s="11">
        <v>76137.712</v>
      </c>
      <c r="T257" s="11">
        <v>83275.536999999997</v>
      </c>
      <c r="U257" s="11">
        <v>84760.006999999998</v>
      </c>
      <c r="V257" s="11">
        <v>82121.001999999993</v>
      </c>
      <c r="W257" s="11">
        <v>75539.515999999989</v>
      </c>
      <c r="X257" s="11">
        <v>65613.554999999993</v>
      </c>
      <c r="Y257" s="11">
        <v>58271.432499999995</v>
      </c>
      <c r="Z257" s="19">
        <v>0</v>
      </c>
      <c r="AA257" s="2">
        <f>IFERROR(INDEX('Holiday Schedule'!$D$3:$D$24,MATCH(A257,'Holiday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1378407.8390000002</v>
      </c>
      <c r="AE257" s="5">
        <f t="shared" si="27"/>
        <v>1378407.8390000002</v>
      </c>
      <c r="AG257" s="2">
        <f t="shared" si="28"/>
        <v>9</v>
      </c>
      <c r="AH257" s="2">
        <f t="shared" si="29"/>
        <v>2025</v>
      </c>
      <c r="AJ257" s="5">
        <f t="shared" si="30"/>
        <v>84760.006999999998</v>
      </c>
      <c r="AK257" s="2">
        <f t="shared" si="31"/>
        <v>20</v>
      </c>
    </row>
    <row r="258" spans="1:37">
      <c r="A258" s="17">
        <v>45907</v>
      </c>
      <c r="B258" s="11">
        <v>49449.438000000002</v>
      </c>
      <c r="C258" s="11">
        <v>45447.743500000004</v>
      </c>
      <c r="D258" s="11">
        <v>42723.599499999997</v>
      </c>
      <c r="E258" s="11">
        <v>41192.142500000002</v>
      </c>
      <c r="F258" s="11">
        <v>41711.887499999997</v>
      </c>
      <c r="G258" s="11">
        <v>43232.295999999995</v>
      </c>
      <c r="H258" s="11">
        <v>47105.198999999993</v>
      </c>
      <c r="I258" s="11">
        <v>57243.380499999999</v>
      </c>
      <c r="J258" s="11">
        <v>63024.291999999994</v>
      </c>
      <c r="K258" s="11">
        <v>62566.610499999995</v>
      </c>
      <c r="L258" s="11">
        <v>63338.504499999995</v>
      </c>
      <c r="M258" s="11">
        <v>60437.033499999998</v>
      </c>
      <c r="N258" s="11">
        <v>57807.585499999994</v>
      </c>
      <c r="O258" s="11">
        <v>52162.115499999993</v>
      </c>
      <c r="P258" s="11">
        <v>48665.517</v>
      </c>
      <c r="Q258" s="11">
        <v>53110.747499999998</v>
      </c>
      <c r="R258" s="11">
        <v>58355.364999999998</v>
      </c>
      <c r="S258" s="11">
        <v>70249.488499999992</v>
      </c>
      <c r="T258" s="11">
        <v>79360.206999999995</v>
      </c>
      <c r="U258" s="11">
        <v>87445.751999999993</v>
      </c>
      <c r="V258" s="11">
        <v>84877.7405</v>
      </c>
      <c r="W258" s="11">
        <v>75463.715500000006</v>
      </c>
      <c r="X258" s="11">
        <v>64304.207999999999</v>
      </c>
      <c r="Y258" s="11">
        <v>56249.101000000002</v>
      </c>
      <c r="Z258" s="19">
        <v>0</v>
      </c>
      <c r="AA258" s="2">
        <f>IFERROR(INDEX('Holiday Schedule'!$D$3:$D$24,MATCH(A258,'Holiday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1405523.6700000002</v>
      </c>
      <c r="AE258" s="5">
        <f t="shared" si="27"/>
        <v>1405523.6700000002</v>
      </c>
      <c r="AG258" s="2">
        <f t="shared" si="28"/>
        <v>9</v>
      </c>
      <c r="AH258" s="2">
        <f t="shared" si="29"/>
        <v>2025</v>
      </c>
      <c r="AJ258" s="5">
        <f t="shared" si="30"/>
        <v>87445.751999999993</v>
      </c>
      <c r="AK258" s="2">
        <f t="shared" si="31"/>
        <v>20</v>
      </c>
    </row>
    <row r="259" spans="1:37">
      <c r="A259" s="17">
        <v>45908</v>
      </c>
      <c r="B259" s="11">
        <v>47833.07</v>
      </c>
      <c r="C259" s="11">
        <v>43139.974999999999</v>
      </c>
      <c r="D259" s="11">
        <v>41256.447999999997</v>
      </c>
      <c r="E259" s="11">
        <v>40614.143499999998</v>
      </c>
      <c r="F259" s="11">
        <v>41351.125</v>
      </c>
      <c r="G259" s="11">
        <v>45438.993999999992</v>
      </c>
      <c r="H259" s="11">
        <v>53693.885999999999</v>
      </c>
      <c r="I259" s="11">
        <v>56295.736499999999</v>
      </c>
      <c r="J259" s="11">
        <v>38197.210499999994</v>
      </c>
      <c r="K259" s="11">
        <v>26731.375499999998</v>
      </c>
      <c r="L259" s="11">
        <v>23386.425500000001</v>
      </c>
      <c r="M259" s="11">
        <v>25264.053</v>
      </c>
      <c r="N259" s="11">
        <v>26363.022499999999</v>
      </c>
      <c r="O259" s="11">
        <v>26284.134499999996</v>
      </c>
      <c r="P259" s="11">
        <v>28873.264499999997</v>
      </c>
      <c r="Q259" s="11">
        <v>30540.125</v>
      </c>
      <c r="R259" s="11">
        <v>41825.146500000003</v>
      </c>
      <c r="S259" s="11">
        <v>57774.858</v>
      </c>
      <c r="T259" s="11">
        <v>74400.085999999996</v>
      </c>
      <c r="U259" s="11">
        <v>83631.482999999993</v>
      </c>
      <c r="V259" s="11">
        <v>81515.642999999996</v>
      </c>
      <c r="W259" s="11">
        <v>72613.62999999999</v>
      </c>
      <c r="X259" s="11">
        <v>62022.593000000001</v>
      </c>
      <c r="Y259" s="11">
        <v>55001.304499999998</v>
      </c>
      <c r="Z259" s="19">
        <v>0</v>
      </c>
      <c r="AA259" s="2">
        <f>IFERROR(INDEX('Holiday Schedule'!$D$3:$D$24,MATCH(A259,'Holiday Schedule'!$C$3:$C$24,0)),0)</f>
        <v>0</v>
      </c>
      <c r="AB259" s="2">
        <f t="shared" si="24"/>
        <v>2</v>
      </c>
      <c r="AC259" s="2">
        <f t="shared" si="25"/>
        <v>755718.78700000001</v>
      </c>
      <c r="AD259" s="5">
        <f t="shared" si="26"/>
        <v>368328.94600000023</v>
      </c>
      <c r="AE259" s="5">
        <f t="shared" si="27"/>
        <v>1124047.7330000002</v>
      </c>
      <c r="AG259" s="2">
        <f t="shared" si="28"/>
        <v>9</v>
      </c>
      <c r="AH259" s="2">
        <f t="shared" si="29"/>
        <v>2025</v>
      </c>
      <c r="AJ259" s="5">
        <f t="shared" si="30"/>
        <v>83631.482999999993</v>
      </c>
      <c r="AK259" s="2">
        <f t="shared" si="31"/>
        <v>20</v>
      </c>
    </row>
    <row r="260" spans="1:37">
      <c r="A260" s="17">
        <v>45909</v>
      </c>
      <c r="B260" s="11">
        <v>46596.9015</v>
      </c>
      <c r="C260" s="11">
        <v>42285.868000000002</v>
      </c>
      <c r="D260" s="11">
        <v>40360.740499999993</v>
      </c>
      <c r="E260" s="11">
        <v>39819.905500000001</v>
      </c>
      <c r="F260" s="11">
        <v>41235.044499999996</v>
      </c>
      <c r="G260" s="11">
        <v>46419.118500000004</v>
      </c>
      <c r="H260" s="11">
        <v>53903.332499999997</v>
      </c>
      <c r="I260" s="11">
        <v>56119.539999999994</v>
      </c>
      <c r="J260" s="11">
        <v>38008.188999999998</v>
      </c>
      <c r="K260" s="11">
        <v>25772.9395</v>
      </c>
      <c r="L260" s="11">
        <v>21295.266499999998</v>
      </c>
      <c r="M260" s="11">
        <v>20027.4535</v>
      </c>
      <c r="N260" s="11">
        <v>19474.325499999999</v>
      </c>
      <c r="O260" s="11">
        <v>20604.759000000002</v>
      </c>
      <c r="P260" s="11">
        <v>21365.842000000001</v>
      </c>
      <c r="Q260" s="11">
        <v>24225.19</v>
      </c>
      <c r="R260" s="11">
        <v>35781.731</v>
      </c>
      <c r="S260" s="11">
        <v>56632.767999999996</v>
      </c>
      <c r="T260" s="11">
        <v>75411.664999999994</v>
      </c>
      <c r="U260" s="11">
        <v>83869.96149999999</v>
      </c>
      <c r="V260" s="11">
        <v>81069.665500000003</v>
      </c>
      <c r="W260" s="11">
        <v>72424.123999999996</v>
      </c>
      <c r="X260" s="11">
        <v>61658.315499999997</v>
      </c>
      <c r="Y260" s="11">
        <v>54167.764999999992</v>
      </c>
      <c r="Z260" s="19">
        <v>0</v>
      </c>
      <c r="AA260" s="2">
        <f>IFERROR(INDEX('Holiday Schedule'!$D$3:$D$24,MATCH(A260,'Holiday Schedule'!$C$3:$C$24,0)),0)</f>
        <v>0</v>
      </c>
      <c r="AB260" s="2">
        <f t="shared" si="24"/>
        <v>3</v>
      </c>
      <c r="AC260" s="2">
        <f t="shared" si="25"/>
        <v>713741.73549999995</v>
      </c>
      <c r="AD260" s="5">
        <f t="shared" si="26"/>
        <v>364788.67599999998</v>
      </c>
      <c r="AE260" s="5">
        <f t="shared" si="27"/>
        <v>1078530.4114999999</v>
      </c>
      <c r="AG260" s="2">
        <f t="shared" si="28"/>
        <v>9</v>
      </c>
      <c r="AH260" s="2">
        <f t="shared" si="29"/>
        <v>2025</v>
      </c>
      <c r="AJ260" s="5">
        <f t="shared" si="30"/>
        <v>83869.96149999999</v>
      </c>
      <c r="AK260" s="2">
        <f t="shared" si="31"/>
        <v>20</v>
      </c>
    </row>
    <row r="261" spans="1:37">
      <c r="A261" s="17">
        <v>45910</v>
      </c>
      <c r="B261" s="11">
        <v>46232.652499999997</v>
      </c>
      <c r="C261" s="11">
        <v>42624.419499999996</v>
      </c>
      <c r="D261" s="11">
        <v>40256.116999999998</v>
      </c>
      <c r="E261" s="11">
        <v>39768.33</v>
      </c>
      <c r="F261" s="11">
        <v>41477.978499999997</v>
      </c>
      <c r="G261" s="11">
        <v>46704.460499999994</v>
      </c>
      <c r="H261" s="11">
        <v>55170.917499999996</v>
      </c>
      <c r="I261" s="11">
        <v>59830.800499999998</v>
      </c>
      <c r="J261" s="11">
        <v>44869.772999999994</v>
      </c>
      <c r="K261" s="11">
        <v>29262.6695</v>
      </c>
      <c r="L261" s="11">
        <v>24896.915999999997</v>
      </c>
      <c r="M261" s="11">
        <v>23032.255999999998</v>
      </c>
      <c r="N261" s="11">
        <v>23030.641</v>
      </c>
      <c r="O261" s="11">
        <v>21694.513500000001</v>
      </c>
      <c r="P261" s="11">
        <v>20294.66</v>
      </c>
      <c r="Q261" s="11">
        <v>22920.2035</v>
      </c>
      <c r="R261" s="11">
        <v>33025.486499999999</v>
      </c>
      <c r="S261" s="11">
        <v>55096.807999999997</v>
      </c>
      <c r="T261" s="11">
        <v>75410.126000000004</v>
      </c>
      <c r="U261" s="11">
        <v>84120.048999999999</v>
      </c>
      <c r="V261" s="11">
        <v>82205.171999999991</v>
      </c>
      <c r="W261" s="11">
        <v>73203.370999999985</v>
      </c>
      <c r="X261" s="11">
        <v>62342.287000000004</v>
      </c>
      <c r="Y261" s="11">
        <v>54462.768499999998</v>
      </c>
      <c r="Z261" s="19">
        <v>0</v>
      </c>
      <c r="AA261" s="2">
        <f>IFERROR(INDEX('Holiday Schedule'!$D$3:$D$24,MATCH(A261,'Holiday Schedule'!$C$3:$C$24,0)),0)</f>
        <v>0</v>
      </c>
      <c r="AB261" s="2">
        <f t="shared" si="24"/>
        <v>4</v>
      </c>
      <c r="AC261" s="2">
        <f t="shared" si="25"/>
        <v>735235.73249999993</v>
      </c>
      <c r="AD261" s="5">
        <f t="shared" si="26"/>
        <v>366697.64400000009</v>
      </c>
      <c r="AE261" s="5">
        <f t="shared" si="27"/>
        <v>1101933.3765</v>
      </c>
      <c r="AG261" s="2">
        <f t="shared" si="28"/>
        <v>9</v>
      </c>
      <c r="AH261" s="2">
        <f t="shared" si="29"/>
        <v>2025</v>
      </c>
      <c r="AJ261" s="5">
        <f t="shared" si="30"/>
        <v>84120.048999999999</v>
      </c>
      <c r="AK261" s="2">
        <f t="shared" si="31"/>
        <v>20</v>
      </c>
    </row>
    <row r="262" spans="1:37">
      <c r="A262" s="17">
        <v>45911</v>
      </c>
      <c r="B262" s="11">
        <v>46397.752999999997</v>
      </c>
      <c r="C262" s="11">
        <v>42022.508999999998</v>
      </c>
      <c r="D262" s="11">
        <v>39579.983</v>
      </c>
      <c r="E262" s="11">
        <v>39845.945</v>
      </c>
      <c r="F262" s="11">
        <v>41405.844999999994</v>
      </c>
      <c r="G262" s="11">
        <v>46244.784</v>
      </c>
      <c r="H262" s="11">
        <v>54542.397499999999</v>
      </c>
      <c r="I262" s="11">
        <v>56926.337</v>
      </c>
      <c r="J262" s="11">
        <v>38849.917500000003</v>
      </c>
      <c r="K262" s="11">
        <v>25982.4715</v>
      </c>
      <c r="L262" s="11">
        <v>22034.6895</v>
      </c>
      <c r="M262" s="11">
        <v>21234.571</v>
      </c>
      <c r="N262" s="11">
        <v>27439.999499999998</v>
      </c>
      <c r="O262" s="11">
        <v>32646.806999999997</v>
      </c>
      <c r="P262" s="11">
        <v>29901.344999999998</v>
      </c>
      <c r="Q262" s="11">
        <v>29909.172999999999</v>
      </c>
      <c r="R262" s="11">
        <v>35976.319499999998</v>
      </c>
      <c r="S262" s="11">
        <v>58009.194499999998</v>
      </c>
      <c r="T262" s="11">
        <v>76629.298999999999</v>
      </c>
      <c r="U262" s="11">
        <v>85812.863499999992</v>
      </c>
      <c r="V262" s="11">
        <v>82165.965500000006</v>
      </c>
      <c r="W262" s="11">
        <v>73953.272500000006</v>
      </c>
      <c r="X262" s="11">
        <v>62752.620499999997</v>
      </c>
      <c r="Y262" s="11">
        <v>53944.866499999996</v>
      </c>
      <c r="Z262" s="19">
        <v>0</v>
      </c>
      <c r="AA262" s="2">
        <f>IFERROR(INDEX('Holiday Schedule'!$D$3:$D$24,MATCH(A262,'Holiday Schedule'!$C$3:$C$24,0)),0)</f>
        <v>0</v>
      </c>
      <c r="AB262" s="2">
        <f t="shared" si="24"/>
        <v>5</v>
      </c>
      <c r="AC262" s="2">
        <f t="shared" si="25"/>
        <v>760224.8459999999</v>
      </c>
      <c r="AD262" s="5">
        <f t="shared" si="26"/>
        <v>363984.08299999987</v>
      </c>
      <c r="AE262" s="5">
        <f t="shared" si="27"/>
        <v>1124208.9289999998</v>
      </c>
      <c r="AG262" s="2">
        <f t="shared" si="28"/>
        <v>9</v>
      </c>
      <c r="AH262" s="2">
        <f t="shared" si="29"/>
        <v>2025</v>
      </c>
      <c r="AJ262" s="5">
        <f t="shared" si="30"/>
        <v>85812.863499999992</v>
      </c>
      <c r="AK262" s="2">
        <f t="shared" si="31"/>
        <v>20</v>
      </c>
    </row>
    <row r="263" spans="1:37">
      <c r="A263" s="17">
        <v>45912</v>
      </c>
      <c r="B263" s="11">
        <v>46854.931000000004</v>
      </c>
      <c r="C263" s="11">
        <v>42560.132999999994</v>
      </c>
      <c r="D263" s="11">
        <v>39914.468500000003</v>
      </c>
      <c r="E263" s="11">
        <v>39347.042999999998</v>
      </c>
      <c r="F263" s="11">
        <v>41085.599999999999</v>
      </c>
      <c r="G263" s="11">
        <v>45992.140999999996</v>
      </c>
      <c r="H263" s="11">
        <v>53702.787499999999</v>
      </c>
      <c r="I263" s="11">
        <v>54890.629499999995</v>
      </c>
      <c r="J263" s="11">
        <v>37068.724499999997</v>
      </c>
      <c r="K263" s="11">
        <v>24117.982499999998</v>
      </c>
      <c r="L263" s="11">
        <v>20056.428499999998</v>
      </c>
      <c r="M263" s="11">
        <v>18590.911</v>
      </c>
      <c r="N263" s="11">
        <v>17766.957000000002</v>
      </c>
      <c r="O263" s="11">
        <v>16848.2215</v>
      </c>
      <c r="P263" s="11">
        <v>16791.724999999999</v>
      </c>
      <c r="Q263" s="11">
        <v>20467.930499999999</v>
      </c>
      <c r="R263" s="11">
        <v>31276.213500000002</v>
      </c>
      <c r="S263" s="11">
        <v>53591.580499999996</v>
      </c>
      <c r="T263" s="11">
        <v>73412.83649999999</v>
      </c>
      <c r="U263" s="11">
        <v>80134.855999999985</v>
      </c>
      <c r="V263" s="11">
        <v>77781.031499999997</v>
      </c>
      <c r="W263" s="11">
        <v>71135.335000000006</v>
      </c>
      <c r="X263" s="11">
        <v>61773.816499999994</v>
      </c>
      <c r="Y263" s="11">
        <v>54638.508999999998</v>
      </c>
      <c r="Z263" s="19">
        <v>0</v>
      </c>
      <c r="AA263" s="2">
        <f>IFERROR(INDEX('Holiday Schedule'!$D$3:$D$24,MATCH(A263,'Holiday Schedule'!$C$3:$C$24,0)),0)</f>
        <v>0</v>
      </c>
      <c r="AB263" s="2">
        <f t="shared" si="24"/>
        <v>6</v>
      </c>
      <c r="AC263" s="2">
        <f t="shared" si="25"/>
        <v>675705.17949999985</v>
      </c>
      <c r="AD263" s="5">
        <f t="shared" si="26"/>
        <v>364095.61300000001</v>
      </c>
      <c r="AE263" s="5">
        <f t="shared" si="27"/>
        <v>1039800.7924999999</v>
      </c>
      <c r="AG263" s="2">
        <f t="shared" si="28"/>
        <v>9</v>
      </c>
      <c r="AH263" s="2">
        <f t="shared" si="29"/>
        <v>2025</v>
      </c>
      <c r="AJ263" s="5">
        <f t="shared" si="30"/>
        <v>80134.855999999985</v>
      </c>
      <c r="AK263" s="2">
        <f t="shared" si="31"/>
        <v>20</v>
      </c>
    </row>
    <row r="264" spans="1:37">
      <c r="A264" s="17">
        <v>45913</v>
      </c>
      <c r="B264" s="11">
        <v>46465.431000000004</v>
      </c>
      <c r="C264" s="11">
        <v>42463.460999999996</v>
      </c>
      <c r="D264" s="11">
        <v>40016.906999999999</v>
      </c>
      <c r="E264" s="11">
        <v>39380.729999999996</v>
      </c>
      <c r="F264" s="11">
        <v>40061.072500000002</v>
      </c>
      <c r="G264" s="11">
        <v>42843.137999999999</v>
      </c>
      <c r="H264" s="11">
        <v>46960.618500000004</v>
      </c>
      <c r="I264" s="11">
        <v>50933.147999999994</v>
      </c>
      <c r="J264" s="11">
        <v>40182.302000000003</v>
      </c>
      <c r="K264" s="11">
        <v>26337.42</v>
      </c>
      <c r="L264" s="11">
        <v>26291.126499999998</v>
      </c>
      <c r="M264" s="11">
        <v>25665.988499999999</v>
      </c>
      <c r="N264" s="11">
        <v>24081.188999999998</v>
      </c>
      <c r="O264" s="11">
        <v>22607.026499999996</v>
      </c>
      <c r="P264" s="11">
        <v>25015.770499999999</v>
      </c>
      <c r="Q264" s="11">
        <v>35430.288</v>
      </c>
      <c r="R264" s="11">
        <v>44065.075499999999</v>
      </c>
      <c r="S264" s="11">
        <v>58591.610999999997</v>
      </c>
      <c r="T264" s="11">
        <v>71501.445999999996</v>
      </c>
      <c r="U264" s="11">
        <v>78680.852499999994</v>
      </c>
      <c r="V264" s="11">
        <v>77061.853000000003</v>
      </c>
      <c r="W264" s="11">
        <v>70237.100499999986</v>
      </c>
      <c r="X264" s="11">
        <v>62224.325499999999</v>
      </c>
      <c r="Y264" s="11">
        <v>55193.498999999996</v>
      </c>
      <c r="Z264" s="19">
        <v>0</v>
      </c>
      <c r="AA264" s="2">
        <f>IFERROR(INDEX('Holiday Schedule'!$D$3:$D$24,MATCH(A264,'Holiday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1092291.3800000001</v>
      </c>
      <c r="AE264" s="5">
        <f t="shared" si="27"/>
        <v>1092291.3800000001</v>
      </c>
      <c r="AG264" s="2">
        <f t="shared" si="28"/>
        <v>9</v>
      </c>
      <c r="AH264" s="2">
        <f t="shared" si="29"/>
        <v>2025</v>
      </c>
      <c r="AJ264" s="5">
        <f t="shared" si="30"/>
        <v>78680.852499999994</v>
      </c>
      <c r="AK264" s="2">
        <f t="shared" si="31"/>
        <v>20</v>
      </c>
    </row>
    <row r="265" spans="1:37">
      <c r="A265" s="17">
        <v>45914</v>
      </c>
      <c r="B265" s="11">
        <v>46929.040499999996</v>
      </c>
      <c r="C265" s="11">
        <v>42796.141499999998</v>
      </c>
      <c r="D265" s="11">
        <v>40394.209000000003</v>
      </c>
      <c r="E265" s="11">
        <v>39363.781999999999</v>
      </c>
      <c r="F265" s="11">
        <v>39847.712</v>
      </c>
      <c r="G265" s="11">
        <v>41460.622000000003</v>
      </c>
      <c r="H265" s="11">
        <v>45530.611999999994</v>
      </c>
      <c r="I265" s="11">
        <v>51802.3505</v>
      </c>
      <c r="J265" s="11">
        <v>45061.758499999996</v>
      </c>
      <c r="K265" s="11">
        <v>31101.717499999999</v>
      </c>
      <c r="L265" s="11">
        <v>25208.487499999999</v>
      </c>
      <c r="M265" s="11">
        <v>23035.998999999996</v>
      </c>
      <c r="N265" s="11">
        <v>24148.239999999998</v>
      </c>
      <c r="O265" s="11">
        <v>25198.540999999997</v>
      </c>
      <c r="P265" s="11">
        <v>33368.379499999995</v>
      </c>
      <c r="Q265" s="11">
        <v>40963.525000000001</v>
      </c>
      <c r="R265" s="11">
        <v>47105.797500000001</v>
      </c>
      <c r="S265" s="11">
        <v>65040.467499999992</v>
      </c>
      <c r="T265" s="11">
        <v>81078.291500000007</v>
      </c>
      <c r="U265" s="11">
        <v>88416.09150000001</v>
      </c>
      <c r="V265" s="11">
        <v>85111.725499999986</v>
      </c>
      <c r="W265" s="11">
        <v>76164.188500000004</v>
      </c>
      <c r="X265" s="11">
        <v>64717.36299999999</v>
      </c>
      <c r="Y265" s="11">
        <v>56261.925999999999</v>
      </c>
      <c r="Z265" s="19">
        <v>0</v>
      </c>
      <c r="AA265" s="2">
        <f>IFERROR(INDEX('Holiday Schedule'!$D$3:$D$24,MATCH(A265,'Holiday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1160106.9685</v>
      </c>
      <c r="AE265" s="5">
        <f t="shared" si="27"/>
        <v>1160106.9685</v>
      </c>
      <c r="AG265" s="2">
        <f t="shared" si="28"/>
        <v>9</v>
      </c>
      <c r="AH265" s="2">
        <f t="shared" si="29"/>
        <v>2025</v>
      </c>
      <c r="AJ265" s="5">
        <f t="shared" si="30"/>
        <v>88416.09150000001</v>
      </c>
      <c r="AK265" s="2">
        <f t="shared" si="31"/>
        <v>20</v>
      </c>
    </row>
    <row r="266" spans="1:37">
      <c r="A266" s="17">
        <v>45915</v>
      </c>
      <c r="B266" s="11">
        <v>47155.073999999993</v>
      </c>
      <c r="C266" s="11">
        <v>42529.1535</v>
      </c>
      <c r="D266" s="11">
        <v>40166.360999999997</v>
      </c>
      <c r="E266" s="11">
        <v>39055.601999999999</v>
      </c>
      <c r="F266" s="11">
        <v>41338.727499999994</v>
      </c>
      <c r="G266" s="11">
        <v>46229.127999999997</v>
      </c>
      <c r="H266" s="11">
        <v>53648.466499999995</v>
      </c>
      <c r="I266" s="11">
        <v>57111.681999999993</v>
      </c>
      <c r="J266" s="11">
        <v>39646.027000000002</v>
      </c>
      <c r="K266" s="11">
        <v>26925.821499999998</v>
      </c>
      <c r="L266" s="11">
        <v>23179.952499999999</v>
      </c>
      <c r="M266" s="11">
        <v>22187.126499999998</v>
      </c>
      <c r="N266" s="11">
        <v>22063.731</v>
      </c>
      <c r="O266" s="11">
        <v>21187.194500000001</v>
      </c>
      <c r="P266" s="11">
        <v>21343.896999999997</v>
      </c>
      <c r="Q266" s="11">
        <v>25232.038</v>
      </c>
      <c r="R266" s="11">
        <v>37255.161999999997</v>
      </c>
      <c r="S266" s="11">
        <v>60047.0965</v>
      </c>
      <c r="T266" s="11">
        <v>79268.550999999992</v>
      </c>
      <c r="U266" s="11">
        <v>85778.397499999992</v>
      </c>
      <c r="V266" s="11">
        <v>82233.709999999992</v>
      </c>
      <c r="W266" s="11">
        <v>73584.026499999993</v>
      </c>
      <c r="X266" s="11">
        <v>62838.272499999999</v>
      </c>
      <c r="Y266" s="11">
        <v>55176.0095</v>
      </c>
      <c r="Z266" s="19">
        <v>0</v>
      </c>
      <c r="AA266" s="2">
        <f>IFERROR(INDEX('Holiday Schedule'!$D$3:$D$24,MATCH(A266,'Holiday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739882.68599999999</v>
      </c>
      <c r="AD266" s="5">
        <f t="shared" ref="AD266:AD329" si="34">AE266-AC266</f>
        <v>365298.52199999988</v>
      </c>
      <c r="AE266" s="5">
        <f t="shared" ref="AE266:AE329" si="35">SUM(B266:Y266)</f>
        <v>1105181.2079999999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85778.397499999992</v>
      </c>
      <c r="AK266" s="2">
        <f t="shared" ref="AK266:AK329" si="39">IF(AE266&gt;0,INDEX(B$8:Y$8,MATCH(AJ266,B266:Y266,0)),"")</f>
        <v>20</v>
      </c>
    </row>
    <row r="267" spans="1:37">
      <c r="A267" s="17">
        <v>45916</v>
      </c>
      <c r="B267" s="11">
        <v>47278.896999999997</v>
      </c>
      <c r="C267" s="11">
        <v>42933.720499999996</v>
      </c>
      <c r="D267" s="11">
        <v>40114.215499999998</v>
      </c>
      <c r="E267" s="11">
        <v>39622.875500000002</v>
      </c>
      <c r="F267" s="11">
        <v>41802.298999999999</v>
      </c>
      <c r="G267" s="11">
        <v>46305.451000000001</v>
      </c>
      <c r="H267" s="11">
        <v>54377.724499999997</v>
      </c>
      <c r="I267" s="11">
        <v>58335.9185</v>
      </c>
      <c r="J267" s="11">
        <v>40384.623499999994</v>
      </c>
      <c r="K267" s="11">
        <v>27475.159</v>
      </c>
      <c r="L267" s="11">
        <v>23675.653000000002</v>
      </c>
      <c r="M267" s="11">
        <v>22769.913500000002</v>
      </c>
      <c r="N267" s="11">
        <v>22692.773499999999</v>
      </c>
      <c r="O267" s="11">
        <v>22168.003000000001</v>
      </c>
      <c r="P267" s="11">
        <v>22960.863499999999</v>
      </c>
      <c r="Q267" s="11">
        <v>27554.493499999997</v>
      </c>
      <c r="R267" s="11">
        <v>40072.1875</v>
      </c>
      <c r="S267" s="11">
        <v>61538.777000000002</v>
      </c>
      <c r="T267" s="11">
        <v>80182.650499999989</v>
      </c>
      <c r="U267" s="11">
        <v>86502.212</v>
      </c>
      <c r="V267" s="11">
        <v>83006.582500000004</v>
      </c>
      <c r="W267" s="11">
        <v>73810.231</v>
      </c>
      <c r="X267" s="11">
        <v>63355.822999999997</v>
      </c>
      <c r="Y267" s="11">
        <v>55227.632499999992</v>
      </c>
      <c r="Z267" s="19">
        <v>0</v>
      </c>
      <c r="AA267" s="2">
        <f>IFERROR(INDEX('Holiday Schedule'!$D$3:$D$24,MATCH(A267,'Holiday Schedule'!$C$3:$C$24,0)),0)</f>
        <v>0</v>
      </c>
      <c r="AB267" s="2">
        <f t="shared" si="32"/>
        <v>3</v>
      </c>
      <c r="AC267" s="2">
        <f t="shared" si="33"/>
        <v>756485.86450000003</v>
      </c>
      <c r="AD267" s="5">
        <f t="shared" si="34"/>
        <v>367662.81549999991</v>
      </c>
      <c r="AE267" s="5">
        <f t="shared" si="35"/>
        <v>1124148.68</v>
      </c>
      <c r="AG267" s="2">
        <f t="shared" si="36"/>
        <v>9</v>
      </c>
      <c r="AH267" s="2">
        <f t="shared" si="37"/>
        <v>2025</v>
      </c>
      <c r="AJ267" s="5">
        <f t="shared" si="38"/>
        <v>86502.212</v>
      </c>
      <c r="AK267" s="2">
        <f t="shared" si="39"/>
        <v>20</v>
      </c>
    </row>
    <row r="268" spans="1:37">
      <c r="A268" s="17">
        <v>45917</v>
      </c>
      <c r="B268" s="11">
        <v>47633.940499999997</v>
      </c>
      <c r="C268" s="11">
        <v>42703.716</v>
      </c>
      <c r="D268" s="11">
        <v>41155.767</v>
      </c>
      <c r="E268" s="11">
        <v>39680.027499999997</v>
      </c>
      <c r="F268" s="11">
        <v>41628.677000000003</v>
      </c>
      <c r="G268" s="11">
        <v>46675.381000000001</v>
      </c>
      <c r="H268" s="11">
        <v>54068.860499999995</v>
      </c>
      <c r="I268" s="11">
        <v>59336.040499999996</v>
      </c>
      <c r="J268" s="11">
        <v>44202.863499999999</v>
      </c>
      <c r="K268" s="11">
        <v>36272.292000000001</v>
      </c>
      <c r="L268" s="11">
        <v>28333.835499999997</v>
      </c>
      <c r="M268" s="11">
        <v>28755.3125</v>
      </c>
      <c r="N268" s="11">
        <v>27523.922499999997</v>
      </c>
      <c r="O268" s="11">
        <v>31512.943999999996</v>
      </c>
      <c r="P268" s="11">
        <v>33043.821499999998</v>
      </c>
      <c r="Q268" s="11">
        <v>37030.885999999999</v>
      </c>
      <c r="R268" s="11">
        <v>48549.236999999994</v>
      </c>
      <c r="S268" s="11">
        <v>62100.758999999998</v>
      </c>
      <c r="T268" s="11">
        <v>78165.16399999999</v>
      </c>
      <c r="U268" s="11">
        <v>85394.303</v>
      </c>
      <c r="V268" s="11">
        <v>81851.9715</v>
      </c>
      <c r="W268" s="11">
        <v>72733.937999999995</v>
      </c>
      <c r="X268" s="11">
        <v>63268.926499999994</v>
      </c>
      <c r="Y268" s="11">
        <v>55356.680500000002</v>
      </c>
      <c r="Z268" s="19">
        <v>0</v>
      </c>
      <c r="AA268" s="2">
        <f>IFERROR(INDEX('Holiday Schedule'!$D$3:$D$24,MATCH(A268,'Holiday Schedule'!$C$3:$C$24,0)),0)</f>
        <v>0</v>
      </c>
      <c r="AB268" s="2">
        <f t="shared" si="32"/>
        <v>4</v>
      </c>
      <c r="AC268" s="2">
        <f t="shared" si="33"/>
        <v>818076.21699999983</v>
      </c>
      <c r="AD268" s="5">
        <f t="shared" si="34"/>
        <v>368903.04999999993</v>
      </c>
      <c r="AE268" s="5">
        <f t="shared" si="35"/>
        <v>1186979.2669999998</v>
      </c>
      <c r="AG268" s="2">
        <f t="shared" si="36"/>
        <v>9</v>
      </c>
      <c r="AH268" s="2">
        <f t="shared" si="37"/>
        <v>2025</v>
      </c>
      <c r="AJ268" s="5">
        <f t="shared" si="38"/>
        <v>85394.303</v>
      </c>
      <c r="AK268" s="2">
        <f t="shared" si="39"/>
        <v>20</v>
      </c>
    </row>
    <row r="269" spans="1:37">
      <c r="A269" s="17">
        <v>45918</v>
      </c>
      <c r="B269" s="11">
        <v>46921.497499999998</v>
      </c>
      <c r="C269" s="11">
        <v>42951.418999999994</v>
      </c>
      <c r="D269" s="11">
        <v>41009.723499999993</v>
      </c>
      <c r="E269" s="11">
        <v>40336.667499999996</v>
      </c>
      <c r="F269" s="11">
        <v>41948.209499999997</v>
      </c>
      <c r="G269" s="11">
        <v>46653.236499999999</v>
      </c>
      <c r="H269" s="11">
        <v>55705.957499999997</v>
      </c>
      <c r="I269" s="11">
        <v>67290.105500000005</v>
      </c>
      <c r="J269" s="11">
        <v>57714.2955</v>
      </c>
      <c r="K269" s="11">
        <v>41815.921999999999</v>
      </c>
      <c r="L269" s="11">
        <v>34217.888500000001</v>
      </c>
      <c r="M269" s="11">
        <v>30965.876999999997</v>
      </c>
      <c r="N269" s="11">
        <v>29199.551499999998</v>
      </c>
      <c r="O269" s="11">
        <v>28361.784499999998</v>
      </c>
      <c r="P269" s="11">
        <v>26918.44</v>
      </c>
      <c r="Q269" s="11">
        <v>30848.684999999998</v>
      </c>
      <c r="R269" s="11">
        <v>42442.693999999996</v>
      </c>
      <c r="S269" s="11">
        <v>63639.245999999992</v>
      </c>
      <c r="T269" s="11">
        <v>81085.236000000004</v>
      </c>
      <c r="U269" s="11">
        <v>88121.524999999994</v>
      </c>
      <c r="V269" s="11">
        <v>84620.746499999994</v>
      </c>
      <c r="W269" s="11">
        <v>75652.0815</v>
      </c>
      <c r="X269" s="11">
        <v>65076.529499999997</v>
      </c>
      <c r="Y269" s="11">
        <v>57389.395499999999</v>
      </c>
      <c r="Z269" s="19">
        <v>0</v>
      </c>
      <c r="AA269" s="2">
        <f>IFERROR(INDEX('Holiday Schedule'!$D$3:$D$24,MATCH(A269,'Holiday Schedule'!$C$3:$C$24,0)),0)</f>
        <v>0</v>
      </c>
      <c r="AB269" s="2">
        <f t="shared" si="32"/>
        <v>5</v>
      </c>
      <c r="AC269" s="2">
        <f t="shared" si="33"/>
        <v>847970.60800000001</v>
      </c>
      <c r="AD269" s="5">
        <f t="shared" si="34"/>
        <v>372916.10649999999</v>
      </c>
      <c r="AE269" s="5">
        <f t="shared" si="35"/>
        <v>1220886.7145</v>
      </c>
      <c r="AG269" s="2">
        <f t="shared" si="36"/>
        <v>9</v>
      </c>
      <c r="AH269" s="2">
        <f t="shared" si="37"/>
        <v>2025</v>
      </c>
      <c r="AJ269" s="5">
        <f t="shared" si="38"/>
        <v>88121.524999999994</v>
      </c>
      <c r="AK269" s="2">
        <f t="shared" si="39"/>
        <v>20</v>
      </c>
    </row>
    <row r="270" spans="1:37">
      <c r="A270" s="17">
        <v>45919</v>
      </c>
      <c r="B270" s="11">
        <v>48815.75</v>
      </c>
      <c r="C270" s="11">
        <v>48397.7595</v>
      </c>
      <c r="D270" s="11">
        <v>46632.174999999996</v>
      </c>
      <c r="E270" s="11">
        <v>45569.913500000002</v>
      </c>
      <c r="F270" s="11">
        <v>46764.604999999996</v>
      </c>
      <c r="G270" s="11">
        <v>51762.250999999997</v>
      </c>
      <c r="H270" s="11">
        <v>60210.962</v>
      </c>
      <c r="I270" s="11">
        <v>69398.782500000001</v>
      </c>
      <c r="J270" s="11">
        <v>51195.101000000002</v>
      </c>
      <c r="K270" s="11">
        <v>34806.223499999993</v>
      </c>
      <c r="L270" s="11">
        <v>27463.483499999998</v>
      </c>
      <c r="M270" s="11">
        <v>26965.664499999999</v>
      </c>
      <c r="N270" s="11">
        <v>23291.0645</v>
      </c>
      <c r="O270" s="11">
        <v>22944.837</v>
      </c>
      <c r="P270" s="11">
        <v>23270.202499999999</v>
      </c>
      <c r="Q270" s="11">
        <v>27212.578999999998</v>
      </c>
      <c r="R270" s="11">
        <v>40004.946499999998</v>
      </c>
      <c r="S270" s="11">
        <v>62853.215999999993</v>
      </c>
      <c r="T270" s="11">
        <v>80711.562999999995</v>
      </c>
      <c r="U270" s="11">
        <v>86030.821999999986</v>
      </c>
      <c r="V270" s="11">
        <v>83710.409</v>
      </c>
      <c r="W270" s="11">
        <v>76752.837</v>
      </c>
      <c r="X270" s="11">
        <v>67300.099499999997</v>
      </c>
      <c r="Y270" s="11">
        <v>59774.189999999995</v>
      </c>
      <c r="Z270" s="19">
        <v>0</v>
      </c>
      <c r="AA270" s="2">
        <f>IFERROR(INDEX('Holiday Schedule'!$D$3:$D$24,MATCH(A270,'Holiday Schedule'!$C$3:$C$24,0)),0)</f>
        <v>0</v>
      </c>
      <c r="AB270" s="2">
        <f t="shared" si="32"/>
        <v>6</v>
      </c>
      <c r="AC270" s="2">
        <f t="shared" si="33"/>
        <v>803911.83100000001</v>
      </c>
      <c r="AD270" s="5">
        <f t="shared" si="34"/>
        <v>407927.60599999968</v>
      </c>
      <c r="AE270" s="5">
        <f t="shared" si="35"/>
        <v>1211839.4369999997</v>
      </c>
      <c r="AG270" s="2">
        <f t="shared" si="36"/>
        <v>9</v>
      </c>
      <c r="AH270" s="2">
        <f t="shared" si="37"/>
        <v>2025</v>
      </c>
      <c r="AJ270" s="5">
        <f t="shared" si="38"/>
        <v>86030.821999999986</v>
      </c>
      <c r="AK270" s="2">
        <f t="shared" si="39"/>
        <v>20</v>
      </c>
    </row>
    <row r="271" spans="1:37">
      <c r="A271" s="17">
        <v>45920</v>
      </c>
      <c r="B271" s="11">
        <v>50949.089</v>
      </c>
      <c r="C271" s="11">
        <v>46676.464</v>
      </c>
      <c r="D271" s="11">
        <v>43926.717499999999</v>
      </c>
      <c r="E271" s="11">
        <v>43232.239000000001</v>
      </c>
      <c r="F271" s="11">
        <v>44383.525000000001</v>
      </c>
      <c r="G271" s="11">
        <v>47296.224999999999</v>
      </c>
      <c r="H271" s="11">
        <v>52338.321499999998</v>
      </c>
      <c r="I271" s="11">
        <v>54756.365999999995</v>
      </c>
      <c r="J271" s="11">
        <v>36451.927499999998</v>
      </c>
      <c r="K271" s="11">
        <v>22685.021499999999</v>
      </c>
      <c r="L271" s="11">
        <v>17275.512500000001</v>
      </c>
      <c r="M271" s="11">
        <v>15438.440499999999</v>
      </c>
      <c r="N271" s="11">
        <v>13786.941499999999</v>
      </c>
      <c r="O271" s="11">
        <v>13272.050999999999</v>
      </c>
      <c r="P271" s="11">
        <v>14083.037499999999</v>
      </c>
      <c r="Q271" s="11">
        <v>18839.050999999999</v>
      </c>
      <c r="R271" s="11">
        <v>33829.043999999994</v>
      </c>
      <c r="S271" s="11">
        <v>58630.085999999996</v>
      </c>
      <c r="T271" s="11">
        <v>76539.695000000007</v>
      </c>
      <c r="U271" s="11">
        <v>83761.233999999997</v>
      </c>
      <c r="V271" s="11">
        <v>81518.436000000002</v>
      </c>
      <c r="W271" s="11">
        <v>75778.032500000001</v>
      </c>
      <c r="X271" s="11">
        <v>65610.876000000004</v>
      </c>
      <c r="Y271" s="11">
        <v>59402.682999999997</v>
      </c>
      <c r="Z271" s="19">
        <v>0</v>
      </c>
      <c r="AA271" s="2">
        <f>IFERROR(INDEX('Holiday Schedule'!$D$3:$D$24,MATCH(A271,'Holiday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1070461.0164999999</v>
      </c>
      <c r="AE271" s="5">
        <f t="shared" si="35"/>
        <v>1070461.0164999999</v>
      </c>
      <c r="AG271" s="2">
        <f t="shared" si="36"/>
        <v>9</v>
      </c>
      <c r="AH271" s="2">
        <f t="shared" si="37"/>
        <v>2025</v>
      </c>
      <c r="AJ271" s="5">
        <f t="shared" si="38"/>
        <v>83761.233999999997</v>
      </c>
      <c r="AK271" s="2">
        <f t="shared" si="39"/>
        <v>20</v>
      </c>
    </row>
    <row r="272" spans="1:37">
      <c r="A272" s="17">
        <v>45921</v>
      </c>
      <c r="B272" s="11">
        <v>51382.412499999999</v>
      </c>
      <c r="C272" s="11">
        <v>47676.186999999998</v>
      </c>
      <c r="D272" s="11">
        <v>45490.322500000002</v>
      </c>
      <c r="E272" s="11">
        <v>44575.073499999999</v>
      </c>
      <c r="F272" s="11">
        <v>45177.477999999996</v>
      </c>
      <c r="G272" s="11">
        <v>47774.226999999999</v>
      </c>
      <c r="H272" s="11">
        <v>52899.676500000001</v>
      </c>
      <c r="I272" s="11">
        <v>55086.243999999992</v>
      </c>
      <c r="J272" s="11">
        <v>39154.506499999996</v>
      </c>
      <c r="K272" s="11">
        <v>25533.8815</v>
      </c>
      <c r="L272" s="11">
        <v>19580.801499999998</v>
      </c>
      <c r="M272" s="11">
        <v>18251.181499999999</v>
      </c>
      <c r="N272" s="11">
        <v>17879.113999999998</v>
      </c>
      <c r="O272" s="11">
        <v>17681.380999999998</v>
      </c>
      <c r="P272" s="11">
        <v>18438.5785</v>
      </c>
      <c r="Q272" s="11">
        <v>24069.257000000001</v>
      </c>
      <c r="R272" s="11">
        <v>41101.521999999997</v>
      </c>
      <c r="S272" s="11">
        <v>66410.453000000009</v>
      </c>
      <c r="T272" s="11">
        <v>84171.491500000004</v>
      </c>
      <c r="U272" s="11">
        <v>91919.311499999996</v>
      </c>
      <c r="V272" s="11">
        <v>88511.110499999995</v>
      </c>
      <c r="W272" s="11">
        <v>78471.405999999988</v>
      </c>
      <c r="X272" s="11">
        <v>67320.115999999995</v>
      </c>
      <c r="Y272" s="11">
        <v>57959.452499999992</v>
      </c>
      <c r="Z272" s="19">
        <v>0</v>
      </c>
      <c r="AA272" s="2">
        <f>IFERROR(INDEX('Holiday Schedule'!$D$3:$D$24,MATCH(A272,'Holiday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1146515.1854999997</v>
      </c>
      <c r="AE272" s="5">
        <f t="shared" si="35"/>
        <v>1146515.1854999997</v>
      </c>
      <c r="AG272" s="2">
        <f t="shared" si="36"/>
        <v>9</v>
      </c>
      <c r="AH272" s="2">
        <f t="shared" si="37"/>
        <v>2025</v>
      </c>
      <c r="AJ272" s="5">
        <f t="shared" si="38"/>
        <v>91919.311499999996</v>
      </c>
      <c r="AK272" s="2">
        <f t="shared" si="39"/>
        <v>20</v>
      </c>
    </row>
    <row r="273" spans="1:37">
      <c r="A273" s="17">
        <v>45922</v>
      </c>
      <c r="B273" s="11">
        <v>50759.953499999996</v>
      </c>
      <c r="C273" s="11">
        <v>46268.248999999996</v>
      </c>
      <c r="D273" s="11">
        <v>44635.322500000002</v>
      </c>
      <c r="E273" s="11">
        <v>44011.400499999996</v>
      </c>
      <c r="F273" s="11">
        <v>45973.302499999998</v>
      </c>
      <c r="G273" s="11">
        <v>51621.441999999995</v>
      </c>
      <c r="H273" s="11">
        <v>61253.055</v>
      </c>
      <c r="I273" s="11">
        <v>67799.52399999999</v>
      </c>
      <c r="J273" s="11">
        <v>50062.558499999999</v>
      </c>
      <c r="K273" s="11">
        <v>30486.050999999999</v>
      </c>
      <c r="L273" s="11">
        <v>24433.534499999998</v>
      </c>
      <c r="M273" s="11">
        <v>22279.884499999996</v>
      </c>
      <c r="N273" s="11">
        <v>20194.036</v>
      </c>
      <c r="O273" s="11">
        <v>19067.0985</v>
      </c>
      <c r="P273" s="11">
        <v>19842.583500000001</v>
      </c>
      <c r="Q273" s="11">
        <v>26133.6355</v>
      </c>
      <c r="R273" s="11">
        <v>43778.080500000004</v>
      </c>
      <c r="S273" s="11">
        <v>67722.327000000005</v>
      </c>
      <c r="T273" s="11">
        <v>82956.830999999991</v>
      </c>
      <c r="U273" s="11">
        <v>89774.81</v>
      </c>
      <c r="V273" s="11">
        <v>85913.582500000004</v>
      </c>
      <c r="W273" s="11">
        <v>77465.650499999989</v>
      </c>
      <c r="X273" s="11">
        <v>66425.130499999999</v>
      </c>
      <c r="Y273" s="11">
        <v>57723.538999999997</v>
      </c>
      <c r="Z273" s="19">
        <v>0</v>
      </c>
      <c r="AA273" s="2">
        <f>IFERROR(INDEX('Holiday Schedule'!$D$3:$D$24,MATCH(A273,'Holiday Schedule'!$C$3:$C$24,0)),0)</f>
        <v>0</v>
      </c>
      <c r="AB273" s="2">
        <f t="shared" si="32"/>
        <v>2</v>
      </c>
      <c r="AC273" s="2">
        <f t="shared" si="33"/>
        <v>794335.31799999997</v>
      </c>
      <c r="AD273" s="5">
        <f t="shared" si="34"/>
        <v>402246.26399999997</v>
      </c>
      <c r="AE273" s="5">
        <f t="shared" si="35"/>
        <v>1196581.5819999999</v>
      </c>
      <c r="AG273" s="2">
        <f t="shared" si="36"/>
        <v>9</v>
      </c>
      <c r="AH273" s="2">
        <f t="shared" si="37"/>
        <v>2025</v>
      </c>
      <c r="AJ273" s="5">
        <f t="shared" si="38"/>
        <v>89774.81</v>
      </c>
      <c r="AK273" s="2">
        <f t="shared" si="39"/>
        <v>20</v>
      </c>
    </row>
    <row r="274" spans="1:37">
      <c r="A274" s="17">
        <v>45923</v>
      </c>
      <c r="B274" s="11">
        <v>50299.706999999995</v>
      </c>
      <c r="C274" s="11">
        <v>46257.010499999997</v>
      </c>
      <c r="D274" s="11">
        <v>44137.218500000003</v>
      </c>
      <c r="E274" s="11">
        <v>43267.702499999992</v>
      </c>
      <c r="F274" s="11">
        <v>45248.319499999998</v>
      </c>
      <c r="G274" s="11">
        <v>50263.473999999995</v>
      </c>
      <c r="H274" s="11">
        <v>60347.828499999996</v>
      </c>
      <c r="I274" s="11">
        <v>71121.085000000006</v>
      </c>
      <c r="J274" s="11">
        <v>65093.145000000004</v>
      </c>
      <c r="K274" s="11">
        <v>48619.745999999999</v>
      </c>
      <c r="L274" s="11">
        <v>40598.392500000002</v>
      </c>
      <c r="M274" s="11">
        <v>42737.782999999996</v>
      </c>
      <c r="N274" s="11">
        <v>42570.554499999998</v>
      </c>
      <c r="O274" s="11">
        <v>49646.116499999996</v>
      </c>
      <c r="P274" s="11">
        <v>50085.254000000001</v>
      </c>
      <c r="Q274" s="11">
        <v>52989.1</v>
      </c>
      <c r="R274" s="11">
        <v>59446.2215</v>
      </c>
      <c r="S274" s="11">
        <v>72914.608999999997</v>
      </c>
      <c r="T274" s="11">
        <v>85497.6155</v>
      </c>
      <c r="U274" s="11">
        <v>90503.022999999986</v>
      </c>
      <c r="V274" s="11">
        <v>86519.54</v>
      </c>
      <c r="W274" s="11">
        <v>78809.929000000004</v>
      </c>
      <c r="X274" s="11">
        <v>67027.705999999991</v>
      </c>
      <c r="Y274" s="11">
        <v>59262.272999999994</v>
      </c>
      <c r="Z274" s="19">
        <v>0</v>
      </c>
      <c r="AA274" s="2">
        <f>IFERROR(INDEX('Holiday Schedule'!$D$3:$D$24,MATCH(A274,'Holiday Schedule'!$C$3:$C$24,0)),0)</f>
        <v>0</v>
      </c>
      <c r="AB274" s="2">
        <f t="shared" si="32"/>
        <v>3</v>
      </c>
      <c r="AC274" s="2">
        <f t="shared" si="33"/>
        <v>1004179.8204999999</v>
      </c>
      <c r="AD274" s="5">
        <f t="shared" si="34"/>
        <v>399083.5334999999</v>
      </c>
      <c r="AE274" s="5">
        <f t="shared" si="35"/>
        <v>1403263.3539999998</v>
      </c>
      <c r="AG274" s="2">
        <f t="shared" si="36"/>
        <v>9</v>
      </c>
      <c r="AH274" s="2">
        <f t="shared" si="37"/>
        <v>2025</v>
      </c>
      <c r="AJ274" s="5">
        <f t="shared" si="38"/>
        <v>90503.022999999986</v>
      </c>
      <c r="AK274" s="2">
        <f t="shared" si="39"/>
        <v>20</v>
      </c>
    </row>
    <row r="275" spans="1:37">
      <c r="A275" s="17">
        <v>45924</v>
      </c>
      <c r="B275" s="11">
        <v>52773.934500000003</v>
      </c>
      <c r="C275" s="11">
        <v>48670.000999999997</v>
      </c>
      <c r="D275" s="11">
        <v>46164.756000000001</v>
      </c>
      <c r="E275" s="11">
        <v>45425.447</v>
      </c>
      <c r="F275" s="11">
        <v>47505.053999999996</v>
      </c>
      <c r="G275" s="11">
        <v>52474.693999999996</v>
      </c>
      <c r="H275" s="11">
        <v>62236.133999999998</v>
      </c>
      <c r="I275" s="11">
        <v>73756.175999999992</v>
      </c>
      <c r="J275" s="11">
        <v>73001.989999999991</v>
      </c>
      <c r="K275" s="11">
        <v>67560.513500000001</v>
      </c>
      <c r="L275" s="11">
        <v>65150.962</v>
      </c>
      <c r="M275" s="11">
        <v>59066.183499999999</v>
      </c>
      <c r="N275" s="11">
        <v>56001.093999999997</v>
      </c>
      <c r="O275" s="11">
        <v>51774.762499999997</v>
      </c>
      <c r="P275" s="11">
        <v>48647.305500000002</v>
      </c>
      <c r="Q275" s="11">
        <v>51192.431499999992</v>
      </c>
      <c r="R275" s="11">
        <v>58597.443999999996</v>
      </c>
      <c r="S275" s="11">
        <v>71408.194000000003</v>
      </c>
      <c r="T275" s="11">
        <v>83743.782500000001</v>
      </c>
      <c r="U275" s="11">
        <v>87893.087999999989</v>
      </c>
      <c r="V275" s="11">
        <v>85785.835999999996</v>
      </c>
      <c r="W275" s="11">
        <v>76844.996499999994</v>
      </c>
      <c r="X275" s="11">
        <v>66990.84599999999</v>
      </c>
      <c r="Y275" s="11">
        <v>57908.380499999999</v>
      </c>
      <c r="Z275" s="19">
        <v>0</v>
      </c>
      <c r="AA275" s="2">
        <f>IFERROR(INDEX('Holiday Schedule'!$D$3:$D$24,MATCH(A275,'Holiday Schedule'!$C$3:$C$24,0)),0)</f>
        <v>0</v>
      </c>
      <c r="AB275" s="2">
        <f t="shared" si="32"/>
        <v>4</v>
      </c>
      <c r="AC275" s="2">
        <f t="shared" si="33"/>
        <v>1077415.6054999998</v>
      </c>
      <c r="AD275" s="5">
        <f t="shared" si="34"/>
        <v>413158.40099999984</v>
      </c>
      <c r="AE275" s="5">
        <f t="shared" si="35"/>
        <v>1490574.0064999997</v>
      </c>
      <c r="AG275" s="2">
        <f t="shared" si="36"/>
        <v>9</v>
      </c>
      <c r="AH275" s="2">
        <f t="shared" si="37"/>
        <v>2025</v>
      </c>
      <c r="AJ275" s="5">
        <f t="shared" si="38"/>
        <v>87893.087999999989</v>
      </c>
      <c r="AK275" s="2">
        <f t="shared" si="39"/>
        <v>20</v>
      </c>
    </row>
    <row r="276" spans="1:37">
      <c r="A276" s="17">
        <v>45925</v>
      </c>
      <c r="B276" s="11">
        <v>50992.589500000002</v>
      </c>
      <c r="C276" s="11">
        <v>46554.75</v>
      </c>
      <c r="D276" s="11">
        <v>44106.799499999994</v>
      </c>
      <c r="E276" s="11">
        <v>43197.820499999994</v>
      </c>
      <c r="F276" s="11">
        <v>45193.4</v>
      </c>
      <c r="G276" s="11">
        <v>50363.290499999996</v>
      </c>
      <c r="H276" s="11">
        <v>59773.116499999996</v>
      </c>
      <c r="I276" s="11">
        <v>69570.979500000001</v>
      </c>
      <c r="J276" s="11">
        <v>68612.296499999997</v>
      </c>
      <c r="K276" s="11">
        <v>61771.014000000003</v>
      </c>
      <c r="L276" s="11">
        <v>56102.896000000001</v>
      </c>
      <c r="M276" s="11">
        <v>55930.394999999997</v>
      </c>
      <c r="N276" s="11">
        <v>57665.417999999998</v>
      </c>
      <c r="O276" s="11">
        <v>58104.137499999997</v>
      </c>
      <c r="P276" s="11">
        <v>57273.172500000001</v>
      </c>
      <c r="Q276" s="11">
        <v>59790.5965</v>
      </c>
      <c r="R276" s="11">
        <v>65741.710000000006</v>
      </c>
      <c r="S276" s="11">
        <v>76917.985000000001</v>
      </c>
      <c r="T276" s="11">
        <v>87026.991999999998</v>
      </c>
      <c r="U276" s="11">
        <v>90244.822499999995</v>
      </c>
      <c r="V276" s="11">
        <v>87418.22099999999</v>
      </c>
      <c r="W276" s="11">
        <v>78971.210499999986</v>
      </c>
      <c r="X276" s="11">
        <v>68755.47099999999</v>
      </c>
      <c r="Y276" s="11">
        <v>60534.589</v>
      </c>
      <c r="Z276" s="19">
        <v>0</v>
      </c>
      <c r="AA276" s="2">
        <f>IFERROR(INDEX('Holiday Schedule'!$D$3:$D$24,MATCH(A276,'Holiday Schedule'!$C$3:$C$24,0)),0)</f>
        <v>0</v>
      </c>
      <c r="AB276" s="2">
        <f t="shared" si="32"/>
        <v>5</v>
      </c>
      <c r="AC276" s="2">
        <f t="shared" si="33"/>
        <v>1099897.3174999999</v>
      </c>
      <c r="AD276" s="5">
        <f t="shared" si="34"/>
        <v>400716.3554999996</v>
      </c>
      <c r="AE276" s="5">
        <f t="shared" si="35"/>
        <v>1500613.6729999995</v>
      </c>
      <c r="AG276" s="2">
        <f t="shared" si="36"/>
        <v>9</v>
      </c>
      <c r="AH276" s="2">
        <f t="shared" si="37"/>
        <v>2025</v>
      </c>
      <c r="AJ276" s="5">
        <f t="shared" si="38"/>
        <v>90244.822499999995</v>
      </c>
      <c r="AK276" s="2">
        <f t="shared" si="39"/>
        <v>20</v>
      </c>
    </row>
    <row r="277" spans="1:37">
      <c r="A277" s="17">
        <v>45926</v>
      </c>
      <c r="B277" s="11">
        <v>52059.885999999999</v>
      </c>
      <c r="C277" s="11">
        <v>46628.222999999998</v>
      </c>
      <c r="D277" s="11">
        <v>45039.395499999999</v>
      </c>
      <c r="E277" s="11">
        <v>44703.427999999993</v>
      </c>
      <c r="F277" s="11">
        <v>44822.33</v>
      </c>
      <c r="G277" s="11">
        <v>50627.456999999995</v>
      </c>
      <c r="H277" s="11">
        <v>59717.778999999995</v>
      </c>
      <c r="I277" s="11">
        <v>69689.738999999987</v>
      </c>
      <c r="J277" s="11">
        <v>56863.874499999998</v>
      </c>
      <c r="K277" s="11">
        <v>46841.127499999995</v>
      </c>
      <c r="L277" s="11">
        <v>40470.921499999997</v>
      </c>
      <c r="M277" s="11">
        <v>29958.069500000001</v>
      </c>
      <c r="N277" s="11">
        <v>27157.403000000002</v>
      </c>
      <c r="O277" s="11">
        <v>25396.957999999999</v>
      </c>
      <c r="P277" s="11">
        <v>27324.6315</v>
      </c>
      <c r="Q277" s="11">
        <v>37383.792000000001</v>
      </c>
      <c r="R277" s="11">
        <v>52974.014000000003</v>
      </c>
      <c r="S277" s="11">
        <v>72371.40849999999</v>
      </c>
      <c r="T277" s="11">
        <v>84632.612000000008</v>
      </c>
      <c r="U277" s="11">
        <v>89240.482499999998</v>
      </c>
      <c r="V277" s="11">
        <v>87245.824500000002</v>
      </c>
      <c r="W277" s="11">
        <v>80378.065499999997</v>
      </c>
      <c r="X277" s="11">
        <v>69995.439499999993</v>
      </c>
      <c r="Y277" s="11">
        <v>59888.38</v>
      </c>
      <c r="Z277" s="19">
        <v>0</v>
      </c>
      <c r="AA277" s="2">
        <f>IFERROR(INDEX('Holiday Schedule'!$D$3:$D$24,MATCH(A277,'Holiday Schedule'!$C$3:$C$24,0)),0)</f>
        <v>0</v>
      </c>
      <c r="AB277" s="2">
        <f t="shared" si="32"/>
        <v>6</v>
      </c>
      <c r="AC277" s="2">
        <f t="shared" si="33"/>
        <v>897924.36300000001</v>
      </c>
      <c r="AD277" s="5">
        <f t="shared" si="34"/>
        <v>403486.87849999999</v>
      </c>
      <c r="AE277" s="5">
        <f t="shared" si="35"/>
        <v>1301411.2415</v>
      </c>
      <c r="AG277" s="2">
        <f t="shared" si="36"/>
        <v>9</v>
      </c>
      <c r="AH277" s="2">
        <f t="shared" si="37"/>
        <v>2025</v>
      </c>
      <c r="AJ277" s="5">
        <f t="shared" si="38"/>
        <v>89240.482499999998</v>
      </c>
      <c r="AK277" s="2">
        <f t="shared" si="39"/>
        <v>20</v>
      </c>
    </row>
    <row r="278" spans="1:37">
      <c r="A278" s="17">
        <v>45927</v>
      </c>
      <c r="B278" s="11">
        <v>54110.707999999999</v>
      </c>
      <c r="C278" s="11">
        <v>47587.808499999999</v>
      </c>
      <c r="D278" s="11">
        <v>44632.994999999995</v>
      </c>
      <c r="E278" s="11">
        <v>43777.538999999997</v>
      </c>
      <c r="F278" s="11">
        <v>44041.192499999997</v>
      </c>
      <c r="G278" s="11">
        <v>45425.96</v>
      </c>
      <c r="H278" s="11">
        <v>51462.041499999999</v>
      </c>
      <c r="I278" s="11">
        <v>54674.969999999994</v>
      </c>
      <c r="J278" s="11">
        <v>36411.980000000003</v>
      </c>
      <c r="K278" s="11">
        <v>21418.415000000001</v>
      </c>
      <c r="L278" s="11">
        <v>16537.590500000002</v>
      </c>
      <c r="M278" s="11">
        <v>14912.377999999999</v>
      </c>
      <c r="N278" s="11">
        <v>14374.905999999999</v>
      </c>
      <c r="O278" s="11">
        <v>14309.356</v>
      </c>
      <c r="P278" s="11">
        <v>15552.573499999999</v>
      </c>
      <c r="Q278" s="11">
        <v>21758.876</v>
      </c>
      <c r="R278" s="11">
        <v>39084.871500000001</v>
      </c>
      <c r="S278" s="11">
        <v>62175.314999999995</v>
      </c>
      <c r="T278" s="11">
        <v>78914.486000000004</v>
      </c>
      <c r="U278" s="11">
        <v>84179.557000000001</v>
      </c>
      <c r="V278" s="11">
        <v>81928.750499999995</v>
      </c>
      <c r="W278" s="11">
        <v>75270.523499999996</v>
      </c>
      <c r="X278" s="11">
        <v>65805.55</v>
      </c>
      <c r="Y278" s="11">
        <v>57496.593500000003</v>
      </c>
      <c r="Z278" s="19">
        <v>0</v>
      </c>
      <c r="AA278" s="2">
        <f>IFERROR(INDEX('Holiday Schedule'!$D$3:$D$24,MATCH(A278,'Holiday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1085844.9365000001</v>
      </c>
      <c r="AE278" s="5">
        <f t="shared" si="35"/>
        <v>1085844.9365000001</v>
      </c>
      <c r="AG278" s="2">
        <f t="shared" si="36"/>
        <v>9</v>
      </c>
      <c r="AH278" s="2">
        <f t="shared" si="37"/>
        <v>2025</v>
      </c>
      <c r="AJ278" s="5">
        <f t="shared" si="38"/>
        <v>84179.557000000001</v>
      </c>
      <c r="AK278" s="2">
        <f t="shared" si="39"/>
        <v>20</v>
      </c>
    </row>
    <row r="279" spans="1:37">
      <c r="A279" s="17">
        <v>45928</v>
      </c>
      <c r="B279" s="11">
        <v>50438.530500000001</v>
      </c>
      <c r="C279" s="11">
        <v>46924.081499999993</v>
      </c>
      <c r="D279" s="11">
        <v>44271.244499999993</v>
      </c>
      <c r="E279" s="11">
        <v>43294.264500000005</v>
      </c>
      <c r="F279" s="11">
        <v>43479.932499999995</v>
      </c>
      <c r="G279" s="11">
        <v>46080.9755</v>
      </c>
      <c r="H279" s="11">
        <v>50272.261499999993</v>
      </c>
      <c r="I279" s="11">
        <v>60709.588499999998</v>
      </c>
      <c r="J279" s="11">
        <v>55039.228499999997</v>
      </c>
      <c r="K279" s="11">
        <v>36796.653999999995</v>
      </c>
      <c r="L279" s="11">
        <v>25699.675500000001</v>
      </c>
      <c r="M279" s="11">
        <v>21884.7225</v>
      </c>
      <c r="N279" s="11">
        <v>24137.941999999999</v>
      </c>
      <c r="O279" s="11">
        <v>28404.657999999999</v>
      </c>
      <c r="P279" s="11">
        <v>34523.370499999997</v>
      </c>
      <c r="Q279" s="11">
        <v>43433.601000000002</v>
      </c>
      <c r="R279" s="11">
        <v>55192.463499999998</v>
      </c>
      <c r="S279" s="11">
        <v>76075.543999999994</v>
      </c>
      <c r="T279" s="11">
        <v>89251.626000000004</v>
      </c>
      <c r="U279" s="11">
        <v>94932.597500000003</v>
      </c>
      <c r="V279" s="11">
        <v>90613.954499999993</v>
      </c>
      <c r="W279" s="11">
        <v>80695.289499999999</v>
      </c>
      <c r="X279" s="11">
        <v>68116.577000000005</v>
      </c>
      <c r="Y279" s="11">
        <v>58524.1515</v>
      </c>
      <c r="Z279" s="19">
        <v>0</v>
      </c>
      <c r="AA279" s="2">
        <f>IFERROR(INDEX('Holiday Schedule'!$D$3:$D$24,MATCH(A279,'Holiday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1268792.9345000002</v>
      </c>
      <c r="AE279" s="5">
        <f t="shared" si="35"/>
        <v>1268792.9345000002</v>
      </c>
      <c r="AG279" s="2">
        <f t="shared" si="36"/>
        <v>9</v>
      </c>
      <c r="AH279" s="2">
        <f t="shared" si="37"/>
        <v>2025</v>
      </c>
      <c r="AJ279" s="5">
        <f t="shared" si="38"/>
        <v>94932.597500000003</v>
      </c>
      <c r="AK279" s="2">
        <f t="shared" si="39"/>
        <v>20</v>
      </c>
    </row>
    <row r="280" spans="1:37">
      <c r="A280" s="17">
        <v>45929</v>
      </c>
      <c r="B280" s="11">
        <v>50272.574999999997</v>
      </c>
      <c r="C280" s="11">
        <v>45823.164499999999</v>
      </c>
      <c r="D280" s="11">
        <v>44053.789499999999</v>
      </c>
      <c r="E280" s="11">
        <v>43063.594999999994</v>
      </c>
      <c r="F280" s="11">
        <v>44543.001499999998</v>
      </c>
      <c r="G280" s="11">
        <v>49295.490499999993</v>
      </c>
      <c r="H280" s="11">
        <v>59102.226499999997</v>
      </c>
      <c r="I280" s="11">
        <v>64105.876499999991</v>
      </c>
      <c r="J280" s="11">
        <v>43826.710999999996</v>
      </c>
      <c r="K280" s="11">
        <v>29454.702499999999</v>
      </c>
      <c r="L280" s="11">
        <v>23452.393499999998</v>
      </c>
      <c r="M280" s="11">
        <v>22758.276000000002</v>
      </c>
      <c r="N280" s="11">
        <v>23454.122499999998</v>
      </c>
      <c r="O280" s="11">
        <v>24771.088500000002</v>
      </c>
      <c r="P280" s="11">
        <v>25151.715500000002</v>
      </c>
      <c r="Q280" s="11">
        <v>32224.322999999997</v>
      </c>
      <c r="R280" s="11">
        <v>47375.777999999998</v>
      </c>
      <c r="S280" s="11">
        <v>70405.259999999995</v>
      </c>
      <c r="T280" s="11">
        <v>87263.827000000005</v>
      </c>
      <c r="U280" s="11">
        <v>90836.007500000007</v>
      </c>
      <c r="V280" s="11">
        <v>86411.249500000005</v>
      </c>
      <c r="W280" s="11">
        <v>77793.761499999993</v>
      </c>
      <c r="X280" s="11">
        <v>66779.3</v>
      </c>
      <c r="Y280" s="11">
        <v>58010.875999999997</v>
      </c>
      <c r="Z280" s="19">
        <v>0</v>
      </c>
      <c r="AA280" s="2">
        <f>IFERROR(INDEX('Holiday Schedule'!$D$3:$D$24,MATCH(A280,'Holiday Schedule'!$C$3:$C$24,0)),0)</f>
        <v>0</v>
      </c>
      <c r="AB280" s="2">
        <f t="shared" si="32"/>
        <v>2</v>
      </c>
      <c r="AC280" s="2">
        <f t="shared" si="33"/>
        <v>816064.39250000007</v>
      </c>
      <c r="AD280" s="5">
        <f t="shared" si="34"/>
        <v>394164.71849999996</v>
      </c>
      <c r="AE280" s="5">
        <f t="shared" si="35"/>
        <v>1210229.111</v>
      </c>
      <c r="AG280" s="2">
        <f t="shared" si="36"/>
        <v>9</v>
      </c>
      <c r="AH280" s="2">
        <f t="shared" si="37"/>
        <v>2025</v>
      </c>
      <c r="AJ280" s="5">
        <f t="shared" si="38"/>
        <v>90836.007500000007</v>
      </c>
      <c r="AK280" s="2">
        <f t="shared" si="39"/>
        <v>20</v>
      </c>
    </row>
    <row r="281" spans="1:37">
      <c r="A281" s="17">
        <v>45930</v>
      </c>
      <c r="B281" s="11">
        <v>49853.995499999997</v>
      </c>
      <c r="C281" s="11">
        <v>45631.957999999999</v>
      </c>
      <c r="D281" s="11">
        <v>45421.285999999993</v>
      </c>
      <c r="E281" s="11">
        <v>42923.973499999993</v>
      </c>
      <c r="F281" s="11">
        <v>45133.464500000002</v>
      </c>
      <c r="G281" s="11">
        <v>49194.135000000002</v>
      </c>
      <c r="H281" s="11">
        <v>58293.500999999997</v>
      </c>
      <c r="I281" s="11">
        <v>64534.0985</v>
      </c>
      <c r="J281" s="11">
        <v>46089.231</v>
      </c>
      <c r="K281" s="11">
        <v>28426.469999999998</v>
      </c>
      <c r="L281" s="11">
        <v>25672.571999999996</v>
      </c>
      <c r="M281" s="11">
        <v>23446.076000000001</v>
      </c>
      <c r="N281" s="11">
        <v>25074.594499999999</v>
      </c>
      <c r="O281" s="11">
        <v>23910.217499999999</v>
      </c>
      <c r="P281" s="11">
        <v>23529.913499999999</v>
      </c>
      <c r="Q281" s="11">
        <v>28177.607999999997</v>
      </c>
      <c r="R281" s="11">
        <v>44059.784</v>
      </c>
      <c r="S281" s="11">
        <v>67296.337499999994</v>
      </c>
      <c r="T281" s="11">
        <v>82994.432000000001</v>
      </c>
      <c r="U281" s="11">
        <v>85492.03899999999</v>
      </c>
      <c r="V281" s="11">
        <v>83524.085499999986</v>
      </c>
      <c r="W281" s="11">
        <v>74700.646999999997</v>
      </c>
      <c r="X281" s="11">
        <v>65290.241500000004</v>
      </c>
      <c r="Y281" s="11">
        <v>56426.874499999998</v>
      </c>
      <c r="Z281" s="19">
        <v>0</v>
      </c>
      <c r="AA281" s="2">
        <f>IFERROR(INDEX('Holiday Schedule'!$D$3:$D$24,MATCH(A281,'Holiday Schedule'!$C$3:$C$24,0)),0)</f>
        <v>0</v>
      </c>
      <c r="AB281" s="2">
        <f t="shared" si="32"/>
        <v>3</v>
      </c>
      <c r="AC281" s="2">
        <f t="shared" si="33"/>
        <v>792218.34750000003</v>
      </c>
      <c r="AD281" s="5">
        <f t="shared" si="34"/>
        <v>392879.18799999973</v>
      </c>
      <c r="AE281" s="5">
        <f t="shared" si="35"/>
        <v>1185097.5354999998</v>
      </c>
      <c r="AG281" s="2">
        <f t="shared" si="36"/>
        <v>9</v>
      </c>
      <c r="AH281" s="2">
        <f t="shared" si="37"/>
        <v>2025</v>
      </c>
      <c r="AJ281" s="5">
        <f t="shared" si="38"/>
        <v>85492.03899999999</v>
      </c>
      <c r="AK281" s="2">
        <f t="shared" si="39"/>
        <v>20</v>
      </c>
    </row>
    <row r="282" spans="1:37">
      <c r="A282" s="17">
        <v>45931</v>
      </c>
      <c r="B282" s="50">
        <v>50282.10364624911</v>
      </c>
      <c r="C282" s="50">
        <v>52115.108430836146</v>
      </c>
      <c r="D282" s="50">
        <v>49081.153272103438</v>
      </c>
      <c r="E282" s="50">
        <v>49611.657173108433</v>
      </c>
      <c r="F282" s="50">
        <v>52533.869086027102</v>
      </c>
      <c r="G282" s="50">
        <v>59310.517103622828</v>
      </c>
      <c r="H282" s="50">
        <v>74670.775886220974</v>
      </c>
      <c r="I282" s="50">
        <v>72863.51643904041</v>
      </c>
      <c r="J282" s="50">
        <v>51808.001240449674</v>
      </c>
      <c r="K282" s="50">
        <v>37038.56804616865</v>
      </c>
      <c r="L282" s="50">
        <v>36558.088336891524</v>
      </c>
      <c r="M282" s="50">
        <v>37668.315020159062</v>
      </c>
      <c r="N282" s="50">
        <v>40992.972330548218</v>
      </c>
      <c r="O282" s="50">
        <v>40298.608156595124</v>
      </c>
      <c r="P282" s="50">
        <v>38522.931040293333</v>
      </c>
      <c r="Q282" s="50">
        <v>41178.084251667242</v>
      </c>
      <c r="R282" s="50">
        <v>57876.219227400135</v>
      </c>
      <c r="S282" s="50">
        <v>80902.387635330582</v>
      </c>
      <c r="T282" s="50">
        <v>97147.656970769342</v>
      </c>
      <c r="U282" s="50">
        <v>99158.965854885129</v>
      </c>
      <c r="V282" s="50">
        <v>94807.522100459886</v>
      </c>
      <c r="W282" s="50">
        <v>85733.010702201049</v>
      </c>
      <c r="X282" s="50">
        <v>73654.619735422748</v>
      </c>
      <c r="Y282" s="50">
        <v>63152.530842846892</v>
      </c>
      <c r="Z282" s="19">
        <v>0</v>
      </c>
      <c r="AA282" s="2">
        <f>IFERROR(INDEX('Holiday Schedule'!$D$3:$D$24,MATCH(A282,'Holiday Schedule'!$C$3:$C$24,0)),0)</f>
        <v>0</v>
      </c>
      <c r="AB282" s="2">
        <f t="shared" si="32"/>
        <v>4</v>
      </c>
      <c r="AC282" s="2">
        <f t="shared" si="33"/>
        <v>986209.46708828222</v>
      </c>
      <c r="AD282" s="5">
        <f t="shared" si="34"/>
        <v>450757.7154410145</v>
      </c>
      <c r="AE282" s="5">
        <f t="shared" si="35"/>
        <v>1436967.1825292967</v>
      </c>
      <c r="AG282" s="2">
        <f t="shared" si="36"/>
        <v>10</v>
      </c>
      <c r="AH282" s="2">
        <f t="shared" si="37"/>
        <v>2025</v>
      </c>
      <c r="AJ282" s="5">
        <f t="shared" si="38"/>
        <v>99158.965854885129</v>
      </c>
      <c r="AK282" s="2">
        <f t="shared" si="39"/>
        <v>20</v>
      </c>
    </row>
    <row r="283" spans="1:37">
      <c r="A283" s="17">
        <v>45932</v>
      </c>
      <c r="B283" s="50">
        <v>52730.179406291951</v>
      </c>
      <c r="C283" s="50">
        <v>49802.116508090468</v>
      </c>
      <c r="D283" s="50">
        <v>47685.56673173359</v>
      </c>
      <c r="E283" s="50">
        <v>48084.515687944331</v>
      </c>
      <c r="F283" s="50">
        <v>49883.61640405278</v>
      </c>
      <c r="G283" s="50">
        <v>57340.438246028156</v>
      </c>
      <c r="H283" s="50">
        <v>71078.648259040143</v>
      </c>
      <c r="I283" s="50">
        <v>72479.935723383373</v>
      </c>
      <c r="J283" s="50">
        <v>49902.053050490998</v>
      </c>
      <c r="K283" s="50">
        <v>31669.659381509835</v>
      </c>
      <c r="L283" s="50">
        <v>25397.862318658965</v>
      </c>
      <c r="M283" s="50">
        <v>22087.995310878665</v>
      </c>
      <c r="N283" s="50">
        <v>20009.423224002847</v>
      </c>
      <c r="O283" s="50">
        <v>20170.716438458756</v>
      </c>
      <c r="P283" s="50">
        <v>20347.19585128071</v>
      </c>
      <c r="Q283" s="50">
        <v>27691.951800128449</v>
      </c>
      <c r="R283" s="50">
        <v>47323.208207183052</v>
      </c>
      <c r="S283" s="50">
        <v>73467.142115859737</v>
      </c>
      <c r="T283" s="50">
        <v>89770.482589322695</v>
      </c>
      <c r="U283" s="50">
        <v>93059.291190216638</v>
      </c>
      <c r="V283" s="50">
        <v>91364.476551294938</v>
      </c>
      <c r="W283" s="50">
        <v>81648.683837420656</v>
      </c>
      <c r="X283" s="50">
        <v>71414.54033066133</v>
      </c>
      <c r="Y283" s="50">
        <v>60282.94078834675</v>
      </c>
      <c r="Z283" s="19">
        <v>0</v>
      </c>
      <c r="AA283" s="2">
        <f>IFERROR(INDEX('Holiday Schedule'!$D$3:$D$24,MATCH(A283,'Holiday Schedule'!$C$3:$C$24,0)),0)</f>
        <v>0</v>
      </c>
      <c r="AB283" s="2">
        <f t="shared" si="32"/>
        <v>5</v>
      </c>
      <c r="AC283" s="2">
        <f t="shared" si="33"/>
        <v>837804.61792075168</v>
      </c>
      <c r="AD283" s="5">
        <f t="shared" si="34"/>
        <v>436888.02203152818</v>
      </c>
      <c r="AE283" s="5">
        <f t="shared" si="35"/>
        <v>1274692.6399522799</v>
      </c>
      <c r="AG283" s="2">
        <f t="shared" si="36"/>
        <v>10</v>
      </c>
      <c r="AH283" s="2">
        <f t="shared" si="37"/>
        <v>2025</v>
      </c>
      <c r="AJ283" s="5">
        <f t="shared" si="38"/>
        <v>93059.291190216638</v>
      </c>
      <c r="AK283" s="2">
        <f t="shared" si="39"/>
        <v>20</v>
      </c>
    </row>
    <row r="284" spans="1:37">
      <c r="A284" s="17">
        <v>45933</v>
      </c>
      <c r="B284" s="11">
        <v>54015.880989681413</v>
      </c>
      <c r="C284" s="11">
        <v>50179.053109897301</v>
      </c>
      <c r="D284" s="11">
        <v>47959.391899624337</v>
      </c>
      <c r="E284" s="11">
        <v>47788.541890301</v>
      </c>
      <c r="F284" s="11">
        <v>49734.554000761666</v>
      </c>
      <c r="G284" s="11">
        <v>56390.552341394046</v>
      </c>
      <c r="H284" s="11">
        <v>69791.446020051691</v>
      </c>
      <c r="I284" s="11">
        <v>70476.204026810141</v>
      </c>
      <c r="J284" s="11">
        <v>50131.502533155137</v>
      </c>
      <c r="K284" s="11">
        <v>31355.608738308038</v>
      </c>
      <c r="L284" s="11">
        <v>25293.423354979259</v>
      </c>
      <c r="M284" s="11">
        <v>22027.487889264041</v>
      </c>
      <c r="N284" s="11">
        <v>19517.438220534106</v>
      </c>
      <c r="O284" s="11">
        <v>20273.208552049717</v>
      </c>
      <c r="P284" s="11">
        <v>22086.174723285618</v>
      </c>
      <c r="Q284" s="11">
        <v>27485.12654966733</v>
      </c>
      <c r="R284" s="11">
        <v>47246.545670333784</v>
      </c>
      <c r="S284" s="11">
        <v>70745.050948030592</v>
      </c>
      <c r="T284" s="11">
        <v>86065.602650356625</v>
      </c>
      <c r="U284" s="11">
        <v>87681.058914500521</v>
      </c>
      <c r="V284" s="11">
        <v>84400.406483036466</v>
      </c>
      <c r="W284" s="11">
        <v>78715.168481236615</v>
      </c>
      <c r="X284" s="11">
        <v>68703.96573738163</v>
      </c>
      <c r="Y284" s="11">
        <v>58377.516344647534</v>
      </c>
      <c r="Z284" s="19">
        <v>0</v>
      </c>
      <c r="AA284" s="2">
        <f>IFERROR(INDEX('Holiday Schedule'!$D$3:$D$24,MATCH(A284,'Holiday Schedule'!$C$3:$C$24,0)),0)</f>
        <v>0</v>
      </c>
      <c r="AB284" s="2">
        <f t="shared" si="32"/>
        <v>6</v>
      </c>
      <c r="AC284" s="2">
        <f t="shared" si="33"/>
        <v>812203.97347292968</v>
      </c>
      <c r="AD284" s="5">
        <f t="shared" si="34"/>
        <v>434236.93659635901</v>
      </c>
      <c r="AE284" s="5">
        <f t="shared" si="35"/>
        <v>1246440.9100692887</v>
      </c>
      <c r="AG284" s="2">
        <f t="shared" si="36"/>
        <v>10</v>
      </c>
      <c r="AH284" s="2">
        <f t="shared" si="37"/>
        <v>2025</v>
      </c>
      <c r="AJ284" s="5">
        <f t="shared" si="38"/>
        <v>87681.058914500521</v>
      </c>
      <c r="AK284" s="2">
        <f t="shared" si="39"/>
        <v>20</v>
      </c>
    </row>
    <row r="285" spans="1:37">
      <c r="A285" s="17">
        <v>45934</v>
      </c>
      <c r="B285" s="11">
        <v>51142.810981330367</v>
      </c>
      <c r="C285" s="11">
        <v>48543.241662259134</v>
      </c>
      <c r="D285" s="11">
        <v>45747.176108842345</v>
      </c>
      <c r="E285" s="11">
        <v>45686.517297650156</v>
      </c>
      <c r="F285" s="11">
        <v>46291.073840460689</v>
      </c>
      <c r="G285" s="11">
        <v>51382.205759928307</v>
      </c>
      <c r="H285" s="11">
        <v>58951.906058210589</v>
      </c>
      <c r="I285" s="11">
        <v>62776.150319648434</v>
      </c>
      <c r="J285" s="11">
        <v>55437.190590236147</v>
      </c>
      <c r="K285" s="11">
        <v>39034.23002533507</v>
      </c>
      <c r="L285" s="11">
        <v>30864.947607100879</v>
      </c>
      <c r="M285" s="11">
        <v>24560.329193134006</v>
      </c>
      <c r="N285" s="11">
        <v>25283.819748535789</v>
      </c>
      <c r="O285" s="11">
        <v>21928.028485673727</v>
      </c>
      <c r="P285" s="11">
        <v>25979.314059151744</v>
      </c>
      <c r="Q285" s="11">
        <v>32366.745997682759</v>
      </c>
      <c r="R285" s="11">
        <v>50060.82075126093</v>
      </c>
      <c r="S285" s="11">
        <v>71373.552600875759</v>
      </c>
      <c r="T285" s="11">
        <v>82331.437442687951</v>
      </c>
      <c r="U285" s="11">
        <v>91197.450631998261</v>
      </c>
      <c r="V285" s="11">
        <v>84335.995077106505</v>
      </c>
      <c r="W285" s="11">
        <v>76763.596339853466</v>
      </c>
      <c r="X285" s="11">
        <v>68149.265218913279</v>
      </c>
      <c r="Y285" s="11">
        <v>58065.786763854048</v>
      </c>
      <c r="Z285" s="19">
        <v>0</v>
      </c>
      <c r="AA285" s="2">
        <f>IFERROR(INDEX('Holiday Schedule'!$D$3:$D$24,MATCH(A285,'Holiday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1248253.5925617302</v>
      </c>
      <c r="AE285" s="5">
        <f t="shared" si="35"/>
        <v>1248253.5925617302</v>
      </c>
      <c r="AG285" s="2">
        <f t="shared" si="36"/>
        <v>10</v>
      </c>
      <c r="AH285" s="2">
        <f t="shared" si="37"/>
        <v>2025</v>
      </c>
      <c r="AJ285" s="5">
        <f t="shared" si="38"/>
        <v>91197.450631998261</v>
      </c>
      <c r="AK285" s="2">
        <f t="shared" si="39"/>
        <v>20</v>
      </c>
    </row>
    <row r="286" spans="1:37">
      <c r="A286" s="17">
        <v>45935</v>
      </c>
      <c r="B286" s="11">
        <v>51388.542176068586</v>
      </c>
      <c r="C286" s="11">
        <v>48133.862774292487</v>
      </c>
      <c r="D286" s="11">
        <v>45494.981200200615</v>
      </c>
      <c r="E286" s="11">
        <v>44503.639822715362</v>
      </c>
      <c r="F286" s="11">
        <v>45681.609447137336</v>
      </c>
      <c r="G286" s="11">
        <v>48911.209312144259</v>
      </c>
      <c r="H286" s="11">
        <v>55732.593360606777</v>
      </c>
      <c r="I286" s="11">
        <v>57487.15031778589</v>
      </c>
      <c r="J286" s="11">
        <v>44151.464075926619</v>
      </c>
      <c r="K286" s="11">
        <v>30271.321644678381</v>
      </c>
      <c r="L286" s="11">
        <v>24581.536719327258</v>
      </c>
      <c r="M286" s="11">
        <v>24158.163622549277</v>
      </c>
      <c r="N286" s="11">
        <v>24305.601364840302</v>
      </c>
      <c r="O286" s="11">
        <v>24514.010968505525</v>
      </c>
      <c r="P286" s="11">
        <v>27852.933269918693</v>
      </c>
      <c r="Q286" s="11">
        <v>36458.76842773932</v>
      </c>
      <c r="R286" s="11">
        <v>57346.756820235278</v>
      </c>
      <c r="S286" s="11">
        <v>80418.758878582972</v>
      </c>
      <c r="T286" s="11">
        <v>94551.381383130676</v>
      </c>
      <c r="U286" s="11">
        <v>96493.892904567998</v>
      </c>
      <c r="V286" s="11">
        <v>91765.858950354086</v>
      </c>
      <c r="W286" s="11">
        <v>80945.909876747974</v>
      </c>
      <c r="X286" s="11">
        <v>69695.830865455631</v>
      </c>
      <c r="Y286" s="11">
        <v>59147.077156462343</v>
      </c>
      <c r="Z286" s="19">
        <v>0</v>
      </c>
      <c r="AA286" s="2">
        <f>IFERROR(INDEX('Holiday Schedule'!$D$3:$D$24,MATCH(A286,'Holiday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1263992.8553399735</v>
      </c>
      <c r="AE286" s="5">
        <f t="shared" si="35"/>
        <v>1263992.8553399735</v>
      </c>
      <c r="AG286" s="2">
        <f t="shared" si="36"/>
        <v>10</v>
      </c>
      <c r="AH286" s="2">
        <f t="shared" si="37"/>
        <v>2025</v>
      </c>
      <c r="AJ286" s="5">
        <f t="shared" si="38"/>
        <v>96493.892904567998</v>
      </c>
      <c r="AK286" s="2">
        <f t="shared" si="39"/>
        <v>20</v>
      </c>
    </row>
    <row r="287" spans="1:37">
      <c r="A287" s="17">
        <v>45936</v>
      </c>
      <c r="B287" s="11">
        <v>51564.596869825968</v>
      </c>
      <c r="C287" s="11">
        <v>48331.972929073185</v>
      </c>
      <c r="D287" s="11">
        <v>45507.551416650153</v>
      </c>
      <c r="E287" s="11">
        <v>44719.655883949832</v>
      </c>
      <c r="F287" s="11">
        <v>47231.59699787257</v>
      </c>
      <c r="G287" s="11">
        <v>53331.044352579644</v>
      </c>
      <c r="H287" s="11">
        <v>66096.35719961318</v>
      </c>
      <c r="I287" s="11">
        <v>68202.46527923971</v>
      </c>
      <c r="J287" s="11">
        <v>49430.678458747156</v>
      </c>
      <c r="K287" s="11">
        <v>34014.56544842523</v>
      </c>
      <c r="L287" s="11">
        <v>29486.753398875186</v>
      </c>
      <c r="M287" s="11">
        <v>26385.760782034056</v>
      </c>
      <c r="N287" s="11">
        <v>26962.148150897483</v>
      </c>
      <c r="O287" s="11">
        <v>31583.438063911723</v>
      </c>
      <c r="P287" s="11">
        <v>34500.665803907352</v>
      </c>
      <c r="Q287" s="11">
        <v>40736.296332779013</v>
      </c>
      <c r="R287" s="11">
        <v>60245.574510743303</v>
      </c>
      <c r="S287" s="11">
        <v>79602.513013811244</v>
      </c>
      <c r="T287" s="11">
        <v>95880.114329875709</v>
      </c>
      <c r="U287" s="11">
        <v>97434.339811128317</v>
      </c>
      <c r="V287" s="11">
        <v>96327.002960649057</v>
      </c>
      <c r="W287" s="11">
        <v>82486.532008601906</v>
      </c>
      <c r="X287" s="11">
        <v>71505.048504890976</v>
      </c>
      <c r="Y287" s="11">
        <v>60635.738068266946</v>
      </c>
      <c r="Z287" s="19">
        <v>0</v>
      </c>
      <c r="AA287" s="2">
        <f>IFERROR(INDEX('Holiday Schedule'!$D$3:$D$24,MATCH(A287,'Holiday Schedule'!$C$3:$C$24,0)),0)</f>
        <v>0</v>
      </c>
      <c r="AB287" s="2">
        <f t="shared" si="32"/>
        <v>2</v>
      </c>
      <c r="AC287" s="2">
        <f t="shared" si="33"/>
        <v>924783.89685851755</v>
      </c>
      <c r="AD287" s="5">
        <f t="shared" si="34"/>
        <v>417418.51371783111</v>
      </c>
      <c r="AE287" s="5">
        <f t="shared" si="35"/>
        <v>1342202.4105763487</v>
      </c>
      <c r="AG287" s="2">
        <f t="shared" si="36"/>
        <v>10</v>
      </c>
      <c r="AH287" s="2">
        <f t="shared" si="37"/>
        <v>2025</v>
      </c>
      <c r="AJ287" s="5">
        <f t="shared" si="38"/>
        <v>97434.339811128317</v>
      </c>
      <c r="AK287" s="2">
        <f t="shared" si="39"/>
        <v>20</v>
      </c>
    </row>
    <row r="288" spans="1:37">
      <c r="A288" s="17">
        <v>45937</v>
      </c>
      <c r="B288" s="11">
        <v>52614.257153264778</v>
      </c>
      <c r="C288" s="11">
        <v>49349.612529626451</v>
      </c>
      <c r="D288" s="11">
        <v>46967.902242022923</v>
      </c>
      <c r="E288" s="11">
        <v>46033.534662591512</v>
      </c>
      <c r="F288" s="11">
        <v>48029.855282794495</v>
      </c>
      <c r="G288" s="11">
        <v>53890.698763376153</v>
      </c>
      <c r="H288" s="11">
        <v>66294.43698533217</v>
      </c>
      <c r="I288" s="11">
        <v>69631.866673801735</v>
      </c>
      <c r="J288" s="11">
        <v>54493.338679875313</v>
      </c>
      <c r="K288" s="11">
        <v>39897.753819448619</v>
      </c>
      <c r="L288" s="11">
        <v>31505.938834220702</v>
      </c>
      <c r="M288" s="11">
        <v>27148.327354177731</v>
      </c>
      <c r="N288" s="11">
        <v>27398.900189964079</v>
      </c>
      <c r="O288" s="11">
        <v>28479.695580812589</v>
      </c>
      <c r="P288" s="11">
        <v>32582.344116185504</v>
      </c>
      <c r="Q288" s="11">
        <v>40202.427288373983</v>
      </c>
      <c r="R288" s="11">
        <v>59310.752833732433</v>
      </c>
      <c r="S288" s="11">
        <v>80494.472937430008</v>
      </c>
      <c r="T288" s="11">
        <v>93394.651545216213</v>
      </c>
      <c r="U288" s="11">
        <v>95597.630211233685</v>
      </c>
      <c r="V288" s="11">
        <v>91750.211371772952</v>
      </c>
      <c r="W288" s="11">
        <v>80949.501189552568</v>
      </c>
      <c r="X288" s="11">
        <v>70948.19681646266</v>
      </c>
      <c r="Y288" s="11">
        <v>60008.668107577905</v>
      </c>
      <c r="Z288" s="19">
        <v>0</v>
      </c>
      <c r="AA288" s="2">
        <f>IFERROR(INDEX('Holiday Schedule'!$D$3:$D$24,MATCH(A288,'Holiday Schedule'!$C$3:$C$24,0)),0)</f>
        <v>0</v>
      </c>
      <c r="AB288" s="2">
        <f t="shared" si="32"/>
        <v>3</v>
      </c>
      <c r="AC288" s="2">
        <f t="shared" si="33"/>
        <v>923786.00944226072</v>
      </c>
      <c r="AD288" s="5">
        <f t="shared" si="34"/>
        <v>423188.96572658629</v>
      </c>
      <c r="AE288" s="5">
        <f t="shared" si="35"/>
        <v>1346974.975168847</v>
      </c>
      <c r="AG288" s="2">
        <f t="shared" si="36"/>
        <v>10</v>
      </c>
      <c r="AH288" s="2">
        <f t="shared" si="37"/>
        <v>2025</v>
      </c>
      <c r="AJ288" s="5">
        <f t="shared" si="38"/>
        <v>95597.630211233685</v>
      </c>
      <c r="AK288" s="2">
        <f t="shared" si="39"/>
        <v>20</v>
      </c>
    </row>
    <row r="289" spans="1:37">
      <c r="A289" s="17">
        <v>45938</v>
      </c>
      <c r="B289" s="11">
        <v>52785.734262946091</v>
      </c>
      <c r="C289" s="11">
        <v>49489.541993816274</v>
      </c>
      <c r="D289" s="11">
        <v>47172.907451301566</v>
      </c>
      <c r="E289" s="11">
        <v>46305.067506372528</v>
      </c>
      <c r="F289" s="11">
        <v>49019.323830986745</v>
      </c>
      <c r="G289" s="11">
        <v>54159.575718462445</v>
      </c>
      <c r="H289" s="11">
        <v>67156.323826992069</v>
      </c>
      <c r="I289" s="11">
        <v>74971.893736541926</v>
      </c>
      <c r="J289" s="11">
        <v>75711.523643911336</v>
      </c>
      <c r="K289" s="11">
        <v>70138.047211957732</v>
      </c>
      <c r="L289" s="11">
        <v>72216.004238159207</v>
      </c>
      <c r="M289" s="11">
        <v>72010.111093022977</v>
      </c>
      <c r="N289" s="11">
        <v>67495.701674410317</v>
      </c>
      <c r="O289" s="11">
        <v>62658.715982849812</v>
      </c>
      <c r="P289" s="11">
        <v>60716.282037370082</v>
      </c>
      <c r="Q289" s="11">
        <v>60491.442383364811</v>
      </c>
      <c r="R289" s="11">
        <v>63498.635104993838</v>
      </c>
      <c r="S289" s="11">
        <v>75894.248311844218</v>
      </c>
      <c r="T289" s="11">
        <v>90388.339667032793</v>
      </c>
      <c r="U289" s="11">
        <v>94435.934180688171</v>
      </c>
      <c r="V289" s="11">
        <v>90093.147472332887</v>
      </c>
      <c r="W289" s="11">
        <v>80459.831645799291</v>
      </c>
      <c r="X289" s="11">
        <v>68897.914216534045</v>
      </c>
      <c r="Y289" s="11">
        <v>58792.314088420528</v>
      </c>
      <c r="Z289" s="19">
        <v>0</v>
      </c>
      <c r="AA289" s="2">
        <f>IFERROR(INDEX('Holiday Schedule'!$D$3:$D$24,MATCH(A289,'Holiday Schedule'!$C$3:$C$24,0)),0)</f>
        <v>0</v>
      </c>
      <c r="AB289" s="2">
        <f t="shared" si="32"/>
        <v>4</v>
      </c>
      <c r="AC289" s="2">
        <f t="shared" si="33"/>
        <v>1180077.7726008135</v>
      </c>
      <c r="AD289" s="5">
        <f t="shared" si="34"/>
        <v>424880.78867929778</v>
      </c>
      <c r="AE289" s="5">
        <f t="shared" si="35"/>
        <v>1604958.5612801113</v>
      </c>
      <c r="AG289" s="2">
        <f t="shared" si="36"/>
        <v>10</v>
      </c>
      <c r="AH289" s="2">
        <f t="shared" si="37"/>
        <v>2025</v>
      </c>
      <c r="AJ289" s="5">
        <f t="shared" si="38"/>
        <v>94435.934180688171</v>
      </c>
      <c r="AK289" s="2">
        <f t="shared" si="39"/>
        <v>20</v>
      </c>
    </row>
    <row r="290" spans="1:37">
      <c r="A290" s="17">
        <v>45939</v>
      </c>
      <c r="B290" s="11">
        <v>51993.301796907333</v>
      </c>
      <c r="C290" s="11">
        <v>49583.75805825612</v>
      </c>
      <c r="D290" s="11">
        <v>46597.476146586931</v>
      </c>
      <c r="E290" s="11">
        <v>47338.979813189682</v>
      </c>
      <c r="F290" s="11">
        <v>49840.557453115383</v>
      </c>
      <c r="G290" s="11">
        <v>57707.811092339551</v>
      </c>
      <c r="H290" s="11">
        <v>70856.199797598238</v>
      </c>
      <c r="I290" s="11">
        <v>73627.166834055533</v>
      </c>
      <c r="J290" s="11">
        <v>50535.322759961389</v>
      </c>
      <c r="K290" s="11">
        <v>30421.584606280521</v>
      </c>
      <c r="L290" s="11">
        <v>26489.381654736364</v>
      </c>
      <c r="M290" s="11">
        <v>25462.462936545944</v>
      </c>
      <c r="N290" s="11">
        <v>24210.359856348274</v>
      </c>
      <c r="O290" s="11">
        <v>22990.584176238797</v>
      </c>
      <c r="P290" s="11">
        <v>25864.51488543758</v>
      </c>
      <c r="Q290" s="11">
        <v>32458.522554978448</v>
      </c>
      <c r="R290" s="11">
        <v>50797.111043018471</v>
      </c>
      <c r="S290" s="11">
        <v>75020.571376032851</v>
      </c>
      <c r="T290" s="11">
        <v>91908.086055327047</v>
      </c>
      <c r="U290" s="11">
        <v>95351.310560634898</v>
      </c>
      <c r="V290" s="11">
        <v>94323.569164012049</v>
      </c>
      <c r="W290" s="11">
        <v>85427.987399967693</v>
      </c>
      <c r="X290" s="11">
        <v>74046.249852490771</v>
      </c>
      <c r="Y290" s="11">
        <v>63030.413452713896</v>
      </c>
      <c r="Z290" s="19">
        <v>0</v>
      </c>
      <c r="AA290" s="2">
        <f>IFERROR(INDEX('Holiday Schedule'!$D$3:$D$24,MATCH(A290,'Holiday Schedule'!$C$3:$C$24,0)),0)</f>
        <v>0</v>
      </c>
      <c r="AB290" s="2">
        <f t="shared" si="32"/>
        <v>5</v>
      </c>
      <c r="AC290" s="2">
        <f t="shared" si="33"/>
        <v>878934.78571606672</v>
      </c>
      <c r="AD290" s="5">
        <f t="shared" si="34"/>
        <v>436948.49761070719</v>
      </c>
      <c r="AE290" s="5">
        <f t="shared" si="35"/>
        <v>1315883.2833267739</v>
      </c>
      <c r="AG290" s="2">
        <f t="shared" si="36"/>
        <v>10</v>
      </c>
      <c r="AH290" s="2">
        <f t="shared" si="37"/>
        <v>2025</v>
      </c>
      <c r="AJ290" s="5">
        <f t="shared" si="38"/>
        <v>95351.310560634898</v>
      </c>
      <c r="AK290" s="2">
        <f t="shared" si="39"/>
        <v>20</v>
      </c>
    </row>
    <row r="291" spans="1:37">
      <c r="A291" s="17">
        <v>45940</v>
      </c>
      <c r="B291" s="11">
        <v>56936.817133822558</v>
      </c>
      <c r="C291" s="11">
        <v>54049.258691859264</v>
      </c>
      <c r="D291" s="11">
        <v>52244.333607580971</v>
      </c>
      <c r="E291" s="11">
        <v>51872.18505951266</v>
      </c>
      <c r="F291" s="11">
        <v>55419.571439189756</v>
      </c>
      <c r="G291" s="11">
        <v>61968.90776152481</v>
      </c>
      <c r="H291" s="11">
        <v>75200.209718325961</v>
      </c>
      <c r="I291" s="11">
        <v>78387.889626694363</v>
      </c>
      <c r="J291" s="11">
        <v>56369.628454529433</v>
      </c>
      <c r="K291" s="11">
        <v>34167.186524778284</v>
      </c>
      <c r="L291" s="11">
        <v>26410.684858887245</v>
      </c>
      <c r="M291" s="11">
        <v>22846.338588834598</v>
      </c>
      <c r="N291" s="11">
        <v>21098.944998128503</v>
      </c>
      <c r="O291" s="11">
        <v>19755.315870855553</v>
      </c>
      <c r="P291" s="11">
        <v>22160.341600652217</v>
      </c>
      <c r="Q291" s="11">
        <v>30545.834126382437</v>
      </c>
      <c r="R291" s="11">
        <v>50608.95028193936</v>
      </c>
      <c r="S291" s="11">
        <v>74247.513343507773</v>
      </c>
      <c r="T291" s="11">
        <v>90279.76387412296</v>
      </c>
      <c r="U291" s="11">
        <v>93734.19252924688</v>
      </c>
      <c r="V291" s="11">
        <v>90431.905034003881</v>
      </c>
      <c r="W291" s="11">
        <v>83942.588085149415</v>
      </c>
      <c r="X291" s="11">
        <v>74178.400324583388</v>
      </c>
      <c r="Y291" s="11">
        <v>63657.787740434316</v>
      </c>
      <c r="Z291" s="19">
        <v>0</v>
      </c>
      <c r="AA291" s="2">
        <f>IFERROR(INDEX('Holiday Schedule'!$D$3:$D$24,MATCH(A291,'Holiday Schedule'!$C$3:$C$24,0)),0)</f>
        <v>0</v>
      </c>
      <c r="AB291" s="2">
        <f t="shared" si="32"/>
        <v>6</v>
      </c>
      <c r="AC291" s="2">
        <f t="shared" si="33"/>
        <v>869165.47812229639</v>
      </c>
      <c r="AD291" s="5">
        <f t="shared" si="34"/>
        <v>471349.07115225017</v>
      </c>
      <c r="AE291" s="5">
        <f t="shared" si="35"/>
        <v>1340514.5492745466</v>
      </c>
      <c r="AG291" s="2">
        <f t="shared" si="36"/>
        <v>10</v>
      </c>
      <c r="AH291" s="2">
        <f t="shared" si="37"/>
        <v>2025</v>
      </c>
      <c r="AJ291" s="5">
        <f t="shared" si="38"/>
        <v>93734.19252924688</v>
      </c>
      <c r="AK291" s="2">
        <f t="shared" si="39"/>
        <v>20</v>
      </c>
    </row>
    <row r="292" spans="1:37">
      <c r="A292" s="17">
        <v>45941</v>
      </c>
      <c r="B292" s="11">
        <v>56202.418711565864</v>
      </c>
      <c r="C292" s="11">
        <v>52925.827979276917</v>
      </c>
      <c r="D292" s="11">
        <v>50373.505921656877</v>
      </c>
      <c r="E292" s="11">
        <v>49198.046492624177</v>
      </c>
      <c r="F292" s="11">
        <v>50965.50918805656</v>
      </c>
      <c r="G292" s="11">
        <v>54588.680600907479</v>
      </c>
      <c r="H292" s="11">
        <v>63902.851690887714</v>
      </c>
      <c r="I292" s="11">
        <v>66695.628815066011</v>
      </c>
      <c r="J292" s="11">
        <v>47596.547413728222</v>
      </c>
      <c r="K292" s="11">
        <v>28529.007086723705</v>
      </c>
      <c r="L292" s="11">
        <v>20145.134407782603</v>
      </c>
      <c r="M292" s="11">
        <v>17826.82643033511</v>
      </c>
      <c r="N292" s="11">
        <v>16442.160621529812</v>
      </c>
      <c r="O292" s="11">
        <v>15248.277467587774</v>
      </c>
      <c r="P292" s="11">
        <v>17073.23370571763</v>
      </c>
      <c r="Q292" s="11">
        <v>26476.146699207566</v>
      </c>
      <c r="R292" s="11">
        <v>47846.968773103072</v>
      </c>
      <c r="S292" s="11">
        <v>70950.578384999884</v>
      </c>
      <c r="T292" s="11">
        <v>85850.815660731954</v>
      </c>
      <c r="U292" s="11">
        <v>87630.468939997896</v>
      </c>
      <c r="V292" s="11">
        <v>85404.449372765681</v>
      </c>
      <c r="W292" s="11">
        <v>78445.122182858497</v>
      </c>
      <c r="X292" s="11">
        <v>70013.601357128078</v>
      </c>
      <c r="Y292" s="11">
        <v>61013.432589376098</v>
      </c>
      <c r="Z292" s="19">
        <v>0</v>
      </c>
      <c r="AA292" s="2">
        <f>IFERROR(INDEX('Holiday Schedule'!$D$3:$D$24,MATCH(A292,'Holiday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1221345.2404936152</v>
      </c>
      <c r="AE292" s="5">
        <f t="shared" si="35"/>
        <v>1221345.2404936152</v>
      </c>
      <c r="AG292" s="2">
        <f t="shared" si="36"/>
        <v>10</v>
      </c>
      <c r="AH292" s="2">
        <f t="shared" si="37"/>
        <v>2025</v>
      </c>
      <c r="AJ292" s="5">
        <f t="shared" si="38"/>
        <v>87630.468939997896</v>
      </c>
      <c r="AK292" s="2">
        <f t="shared" si="39"/>
        <v>20</v>
      </c>
    </row>
    <row r="293" spans="1:37">
      <c r="A293" s="17">
        <v>45942</v>
      </c>
      <c r="B293" s="11">
        <v>53594.354362584811</v>
      </c>
      <c r="C293" s="11">
        <v>50924.092301496676</v>
      </c>
      <c r="D293" s="11">
        <v>49129.852978599774</v>
      </c>
      <c r="E293" s="11">
        <v>48762.156517850955</v>
      </c>
      <c r="F293" s="11">
        <v>49996.940274192355</v>
      </c>
      <c r="G293" s="11">
        <v>52834.321674458304</v>
      </c>
      <c r="H293" s="11">
        <v>60976.054682222893</v>
      </c>
      <c r="I293" s="11">
        <v>64899.299048436136</v>
      </c>
      <c r="J293" s="11">
        <v>49080.052459612554</v>
      </c>
      <c r="K293" s="11">
        <v>35957.279242772122</v>
      </c>
      <c r="L293" s="11">
        <v>30755.294327902426</v>
      </c>
      <c r="M293" s="11">
        <v>28474.013048892033</v>
      </c>
      <c r="N293" s="11">
        <v>29543.513004577209</v>
      </c>
      <c r="O293" s="11">
        <v>35393.597215700429</v>
      </c>
      <c r="P293" s="11">
        <v>40497.9649409177</v>
      </c>
      <c r="Q293" s="11">
        <v>50089.110027254814</v>
      </c>
      <c r="R293" s="11">
        <v>64235.702192538949</v>
      </c>
      <c r="S293" s="11">
        <v>79671.555239749985</v>
      </c>
      <c r="T293" s="11">
        <v>92678.476599096815</v>
      </c>
      <c r="U293" s="11">
        <v>91672.771931685216</v>
      </c>
      <c r="V293" s="11">
        <v>89574.343503170981</v>
      </c>
      <c r="W293" s="11">
        <v>79543.936247767371</v>
      </c>
      <c r="X293" s="11">
        <v>69386.455795844813</v>
      </c>
      <c r="Y293" s="11">
        <v>59646.847942429995</v>
      </c>
      <c r="Z293" s="19">
        <v>0</v>
      </c>
      <c r="AA293" s="2">
        <f>IFERROR(INDEX('Holiday Schedule'!$D$3:$D$24,MATCH(A293,'Holiday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1357317.9855597552</v>
      </c>
      <c r="AE293" s="5">
        <f t="shared" si="35"/>
        <v>1357317.9855597552</v>
      </c>
      <c r="AG293" s="2">
        <f t="shared" si="36"/>
        <v>10</v>
      </c>
      <c r="AH293" s="2">
        <f t="shared" si="37"/>
        <v>2025</v>
      </c>
      <c r="AJ293" s="5">
        <f t="shared" si="38"/>
        <v>92678.476599096815</v>
      </c>
      <c r="AK293" s="2">
        <f t="shared" si="39"/>
        <v>19</v>
      </c>
    </row>
    <row r="294" spans="1:37">
      <c r="A294" s="17">
        <v>45943</v>
      </c>
      <c r="B294" s="11">
        <v>53428.297436526314</v>
      </c>
      <c r="C294" s="11">
        <v>49716.067282783028</v>
      </c>
      <c r="D294" s="11">
        <v>47087.596001171376</v>
      </c>
      <c r="E294" s="11">
        <v>46893.188806428981</v>
      </c>
      <c r="F294" s="11">
        <v>49526.437058319243</v>
      </c>
      <c r="G294" s="11">
        <v>54575.669127007393</v>
      </c>
      <c r="H294" s="11">
        <v>64944.710402415112</v>
      </c>
      <c r="I294" s="11">
        <v>74118.653398632698</v>
      </c>
      <c r="J294" s="11">
        <v>69565.779900730413</v>
      </c>
      <c r="K294" s="11">
        <v>59421.947228112454</v>
      </c>
      <c r="L294" s="11">
        <v>57479.818312819116</v>
      </c>
      <c r="M294" s="11">
        <v>51959.855227730463</v>
      </c>
      <c r="N294" s="11">
        <v>48440.186745207902</v>
      </c>
      <c r="O294" s="11">
        <v>51120.197229247351</v>
      </c>
      <c r="P294" s="11">
        <v>52628.392942340906</v>
      </c>
      <c r="Q294" s="11">
        <v>56822.629210708532</v>
      </c>
      <c r="R294" s="11">
        <v>67452.621762157636</v>
      </c>
      <c r="S294" s="11">
        <v>81667.049653409253</v>
      </c>
      <c r="T294" s="11">
        <v>94166.088295216134</v>
      </c>
      <c r="U294" s="11">
        <v>94232.460612590483</v>
      </c>
      <c r="V294" s="11">
        <v>90184.460975580761</v>
      </c>
      <c r="W294" s="11">
        <v>81016.519171391978</v>
      </c>
      <c r="X294" s="11">
        <v>69888.63261198347</v>
      </c>
      <c r="Y294" s="11">
        <v>60011.250774817192</v>
      </c>
      <c r="Z294" s="19">
        <v>0</v>
      </c>
      <c r="AA294" s="2">
        <f>IFERROR(INDEX('Holiday Schedule'!$D$3:$D$24,MATCH(A294,'Holiday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1526348.5101673282</v>
      </c>
      <c r="AE294" s="5">
        <f t="shared" si="35"/>
        <v>1526348.5101673282</v>
      </c>
      <c r="AG294" s="2">
        <f t="shared" si="36"/>
        <v>10</v>
      </c>
      <c r="AH294" s="2">
        <f t="shared" si="37"/>
        <v>2025</v>
      </c>
      <c r="AJ294" s="5">
        <f t="shared" si="38"/>
        <v>94232.460612590483</v>
      </c>
      <c r="AK294" s="2">
        <f t="shared" si="39"/>
        <v>20</v>
      </c>
    </row>
    <row r="295" spans="1:37">
      <c r="A295" s="17">
        <v>45944</v>
      </c>
      <c r="B295" s="11">
        <v>52658.80960429892</v>
      </c>
      <c r="C295" s="11">
        <v>49856.18966443267</v>
      </c>
      <c r="D295" s="11">
        <v>46993.279848817285</v>
      </c>
      <c r="E295" s="11">
        <v>46717.881370736672</v>
      </c>
      <c r="F295" s="11">
        <v>49582.282972791683</v>
      </c>
      <c r="G295" s="11">
        <v>55367.726497365831</v>
      </c>
      <c r="H295" s="11">
        <v>67603.252166642662</v>
      </c>
      <c r="I295" s="11">
        <v>75259.865589935274</v>
      </c>
      <c r="J295" s="11">
        <v>65444.346441660593</v>
      </c>
      <c r="K295" s="11">
        <v>54491.250836255189</v>
      </c>
      <c r="L295" s="11">
        <v>44145.423582882744</v>
      </c>
      <c r="M295" s="11">
        <v>36174.753381481969</v>
      </c>
      <c r="N295" s="11">
        <v>35480.152061239467</v>
      </c>
      <c r="O295" s="11">
        <v>42175.47352363848</v>
      </c>
      <c r="P295" s="11">
        <v>47627.152728606139</v>
      </c>
      <c r="Q295" s="11">
        <v>54764.607074550157</v>
      </c>
      <c r="R295" s="11">
        <v>64634.65489918855</v>
      </c>
      <c r="S295" s="11">
        <v>78479.104624495812</v>
      </c>
      <c r="T295" s="11">
        <v>89070.29843761542</v>
      </c>
      <c r="U295" s="11">
        <v>91639.793484142559</v>
      </c>
      <c r="V295" s="11">
        <v>86452.897553062969</v>
      </c>
      <c r="W295" s="11">
        <v>77989.314804151436</v>
      </c>
      <c r="X295" s="11">
        <v>67326.287858473763</v>
      </c>
      <c r="Y295" s="11">
        <v>57857.462573291057</v>
      </c>
      <c r="Z295" s="19">
        <v>0</v>
      </c>
      <c r="AA295" s="2">
        <f>IFERROR(INDEX('Holiday Schedule'!$D$3:$D$24,MATCH(A295,'Holiday Schedule'!$C$3:$C$24,0)),0)</f>
        <v>0</v>
      </c>
      <c r="AB295" s="2">
        <f t="shared" si="32"/>
        <v>3</v>
      </c>
      <c r="AC295" s="2">
        <f t="shared" si="33"/>
        <v>1011155.3768813804</v>
      </c>
      <c r="AD295" s="5">
        <f t="shared" si="34"/>
        <v>426636.88469837687</v>
      </c>
      <c r="AE295" s="5">
        <f t="shared" si="35"/>
        <v>1437792.2615797573</v>
      </c>
      <c r="AG295" s="2">
        <f t="shared" si="36"/>
        <v>10</v>
      </c>
      <c r="AH295" s="2">
        <f t="shared" si="37"/>
        <v>2025</v>
      </c>
      <c r="AJ295" s="5">
        <f t="shared" si="38"/>
        <v>91639.793484142559</v>
      </c>
      <c r="AK295" s="2">
        <f t="shared" si="39"/>
        <v>20</v>
      </c>
    </row>
    <row r="296" spans="1:37">
      <c r="A296" s="17">
        <v>45945</v>
      </c>
      <c r="B296" s="11">
        <v>51061.799896062068</v>
      </c>
      <c r="C296" s="11">
        <v>47709.958809246855</v>
      </c>
      <c r="D296" s="11">
        <v>46155.502592743171</v>
      </c>
      <c r="E296" s="11">
        <v>46064.657826886832</v>
      </c>
      <c r="F296" s="11">
        <v>48902.55366026616</v>
      </c>
      <c r="G296" s="11">
        <v>55890.641208034816</v>
      </c>
      <c r="H296" s="11">
        <v>68545.471550854796</v>
      </c>
      <c r="I296" s="11">
        <v>74074.372543215126</v>
      </c>
      <c r="J296" s="11">
        <v>65218.320349886213</v>
      </c>
      <c r="K296" s="11">
        <v>50218.095699495949</v>
      </c>
      <c r="L296" s="11">
        <v>48324.420284890482</v>
      </c>
      <c r="M296" s="11">
        <v>51452.313704047781</v>
      </c>
      <c r="N296" s="11">
        <v>51824.250666725886</v>
      </c>
      <c r="O296" s="11">
        <v>48108.340190353694</v>
      </c>
      <c r="P296" s="11">
        <v>48097.756741787322</v>
      </c>
      <c r="Q296" s="11">
        <v>52643.078559568741</v>
      </c>
      <c r="R296" s="11">
        <v>62083.793672286563</v>
      </c>
      <c r="S296" s="11">
        <v>78869.336049906589</v>
      </c>
      <c r="T296" s="11">
        <v>91906.316861051673</v>
      </c>
      <c r="U296" s="11">
        <v>93480.983663690218</v>
      </c>
      <c r="V296" s="11">
        <v>89933.193487862882</v>
      </c>
      <c r="W296" s="11">
        <v>81564.773069047791</v>
      </c>
      <c r="X296" s="11">
        <v>70553.796126411195</v>
      </c>
      <c r="Y296" s="11">
        <v>60073.85166767786</v>
      </c>
      <c r="Z296" s="19">
        <v>0</v>
      </c>
      <c r="AA296" s="2">
        <f>IFERROR(INDEX('Holiday Schedule'!$D$3:$D$24,MATCH(A296,'Holiday Schedule'!$C$3:$C$24,0)),0)</f>
        <v>0</v>
      </c>
      <c r="AB296" s="2">
        <f t="shared" si="32"/>
        <v>4</v>
      </c>
      <c r="AC296" s="2">
        <f t="shared" si="33"/>
        <v>1058353.1416702282</v>
      </c>
      <c r="AD296" s="5">
        <f t="shared" si="34"/>
        <v>424404.43721177243</v>
      </c>
      <c r="AE296" s="5">
        <f t="shared" si="35"/>
        <v>1482757.5788820006</v>
      </c>
      <c r="AG296" s="2">
        <f t="shared" si="36"/>
        <v>10</v>
      </c>
      <c r="AH296" s="2">
        <f t="shared" si="37"/>
        <v>2025</v>
      </c>
      <c r="AJ296" s="5">
        <f t="shared" si="38"/>
        <v>93480.983663690218</v>
      </c>
      <c r="AK296" s="2">
        <f t="shared" si="39"/>
        <v>20</v>
      </c>
    </row>
    <row r="297" spans="1:37">
      <c r="A297" s="17">
        <v>45946</v>
      </c>
      <c r="B297" s="11">
        <v>55144.065069341887</v>
      </c>
      <c r="C297" s="11">
        <v>51698.567482173654</v>
      </c>
      <c r="D297" s="11">
        <v>48912.886299202801</v>
      </c>
      <c r="E297" s="11">
        <v>48838.855986362752</v>
      </c>
      <c r="F297" s="11">
        <v>51208.936847026693</v>
      </c>
      <c r="G297" s="11">
        <v>58440.358683245307</v>
      </c>
      <c r="H297" s="11">
        <v>71896.784710907115</v>
      </c>
      <c r="I297" s="11">
        <v>82051.57240851516</v>
      </c>
      <c r="J297" s="11">
        <v>80793.061890763318</v>
      </c>
      <c r="K297" s="11">
        <v>75141.966713400136</v>
      </c>
      <c r="L297" s="11">
        <v>73141.324297163126</v>
      </c>
      <c r="M297" s="11">
        <v>67122.148197653369</v>
      </c>
      <c r="N297" s="11">
        <v>66490.068273338868</v>
      </c>
      <c r="O297" s="11">
        <v>66369.161515750457</v>
      </c>
      <c r="P297" s="11">
        <v>65574.741551128158</v>
      </c>
      <c r="Q297" s="11">
        <v>68019.267678042306</v>
      </c>
      <c r="R297" s="11">
        <v>75385.25233658748</v>
      </c>
      <c r="S297" s="11">
        <v>86942.736972960076</v>
      </c>
      <c r="T297" s="11">
        <v>98798.927643103132</v>
      </c>
      <c r="U297" s="11">
        <v>99894.980919086724</v>
      </c>
      <c r="V297" s="11">
        <v>95282.921947898387</v>
      </c>
      <c r="W297" s="11">
        <v>86215.5912327642</v>
      </c>
      <c r="X297" s="11">
        <v>74552.578342949026</v>
      </c>
      <c r="Y297" s="11">
        <v>64544.522684385905</v>
      </c>
      <c r="Z297" s="19">
        <v>0</v>
      </c>
      <c r="AA297" s="2">
        <f>IFERROR(INDEX('Holiday Schedule'!$D$3:$D$24,MATCH(A297,'Holiday Schedule'!$C$3:$C$24,0)),0)</f>
        <v>0</v>
      </c>
      <c r="AB297" s="2">
        <f t="shared" si="32"/>
        <v>5</v>
      </c>
      <c r="AC297" s="2">
        <f t="shared" si="33"/>
        <v>1261776.3019211041</v>
      </c>
      <c r="AD297" s="5">
        <f t="shared" si="34"/>
        <v>450684.97776264581</v>
      </c>
      <c r="AE297" s="5">
        <f t="shared" si="35"/>
        <v>1712461.2796837499</v>
      </c>
      <c r="AG297" s="2">
        <f t="shared" si="36"/>
        <v>10</v>
      </c>
      <c r="AH297" s="2">
        <f t="shared" si="37"/>
        <v>2025</v>
      </c>
      <c r="AJ297" s="5">
        <f t="shared" si="38"/>
        <v>99894.980919086724</v>
      </c>
      <c r="AK297" s="2">
        <f t="shared" si="39"/>
        <v>20</v>
      </c>
    </row>
    <row r="298" spans="1:37">
      <c r="A298" s="17">
        <v>45947</v>
      </c>
      <c r="B298" s="11">
        <v>56573.000473759268</v>
      </c>
      <c r="C298" s="11">
        <v>53557.230748814509</v>
      </c>
      <c r="D298" s="11">
        <v>50970.733507347228</v>
      </c>
      <c r="E298" s="11">
        <v>50156.166596808871</v>
      </c>
      <c r="F298" s="11">
        <v>51810.637160880186</v>
      </c>
      <c r="G298" s="11">
        <v>59844.639717552272</v>
      </c>
      <c r="H298" s="11">
        <v>72861.757628003004</v>
      </c>
      <c r="I298" s="11">
        <v>79092.663286820694</v>
      </c>
      <c r="J298" s="11">
        <v>67907.772441823588</v>
      </c>
      <c r="K298" s="11">
        <v>53000.533346295088</v>
      </c>
      <c r="L298" s="11">
        <v>41283.278563699154</v>
      </c>
      <c r="M298" s="11">
        <v>35951.133129650123</v>
      </c>
      <c r="N298" s="11">
        <v>30480.924885463792</v>
      </c>
      <c r="O298" s="11">
        <v>31042.146711034213</v>
      </c>
      <c r="P298" s="11">
        <v>35694.333154164269</v>
      </c>
      <c r="Q298" s="11">
        <v>43569.288402841208</v>
      </c>
      <c r="R298" s="11">
        <v>58880.632197132203</v>
      </c>
      <c r="S298" s="11">
        <v>76956.943854632031</v>
      </c>
      <c r="T298" s="11">
        <v>89001.801699636344</v>
      </c>
      <c r="U298" s="11">
        <v>91353.839264782408</v>
      </c>
      <c r="V298" s="11">
        <v>89841.06869262016</v>
      </c>
      <c r="W298" s="11">
        <v>82997.383489726402</v>
      </c>
      <c r="X298" s="11">
        <v>71472.680511758081</v>
      </c>
      <c r="Y298" s="11">
        <v>63239.379197559261</v>
      </c>
      <c r="Z298" s="19">
        <v>0</v>
      </c>
      <c r="AA298" s="2">
        <f>IFERROR(INDEX('Holiday Schedule'!$D$3:$D$24,MATCH(A298,'Holiday Schedule'!$C$3:$C$24,0)),0)</f>
        <v>0</v>
      </c>
      <c r="AB298" s="2">
        <f t="shared" si="32"/>
        <v>6</v>
      </c>
      <c r="AC298" s="2">
        <f t="shared" si="33"/>
        <v>978526.42363207985</v>
      </c>
      <c r="AD298" s="5">
        <f t="shared" si="34"/>
        <v>459013.54503072461</v>
      </c>
      <c r="AE298" s="5">
        <f t="shared" si="35"/>
        <v>1437539.9686628045</v>
      </c>
      <c r="AG298" s="2">
        <f t="shared" si="36"/>
        <v>10</v>
      </c>
      <c r="AH298" s="2">
        <f t="shared" si="37"/>
        <v>2025</v>
      </c>
      <c r="AJ298" s="5">
        <f t="shared" si="38"/>
        <v>91353.839264782408</v>
      </c>
      <c r="AK298" s="2">
        <f t="shared" si="39"/>
        <v>20</v>
      </c>
    </row>
    <row r="299" spans="1:37">
      <c r="A299" s="17">
        <v>45948</v>
      </c>
      <c r="B299" s="11">
        <v>55888.72862261517</v>
      </c>
      <c r="C299" s="11">
        <v>53348.30917805637</v>
      </c>
      <c r="D299" s="11">
        <v>50408.568129174935</v>
      </c>
      <c r="E299" s="11">
        <v>49750.634527284921</v>
      </c>
      <c r="F299" s="11">
        <v>51326.523038344603</v>
      </c>
      <c r="G299" s="11">
        <v>54743.497816347357</v>
      </c>
      <c r="H299" s="11">
        <v>64142.259152140876</v>
      </c>
      <c r="I299" s="11">
        <v>70232.847413243799</v>
      </c>
      <c r="J299" s="11">
        <v>56200.351650196848</v>
      </c>
      <c r="K299" s="11">
        <v>39344.617892360191</v>
      </c>
      <c r="L299" s="11">
        <v>32875.905832752724</v>
      </c>
      <c r="M299" s="11">
        <v>25729.768879947624</v>
      </c>
      <c r="N299" s="11">
        <v>20403.188199800665</v>
      </c>
      <c r="O299" s="11">
        <v>17422.270063111773</v>
      </c>
      <c r="P299" s="11">
        <v>19815.346046418064</v>
      </c>
      <c r="Q299" s="11">
        <v>30252.894163761724</v>
      </c>
      <c r="R299" s="11">
        <v>53155.495086887764</v>
      </c>
      <c r="S299" s="11">
        <v>74833.576808253303</v>
      </c>
      <c r="T299" s="11">
        <v>87023.833994018307</v>
      </c>
      <c r="U299" s="11">
        <v>89856.324220895985</v>
      </c>
      <c r="V299" s="11">
        <v>88113.724466436484</v>
      </c>
      <c r="W299" s="11">
        <v>80971.466067156056</v>
      </c>
      <c r="X299" s="11">
        <v>71672.170136877379</v>
      </c>
      <c r="Y299" s="11">
        <v>62343.037389481899</v>
      </c>
      <c r="Z299" s="19">
        <v>0</v>
      </c>
      <c r="AA299" s="2">
        <f>IFERROR(INDEX('Holiday Schedule'!$D$3:$D$24,MATCH(A299,'Holiday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1299855.3387755647</v>
      </c>
      <c r="AE299" s="5">
        <f t="shared" si="35"/>
        <v>1299855.3387755647</v>
      </c>
      <c r="AG299" s="2">
        <f t="shared" si="36"/>
        <v>10</v>
      </c>
      <c r="AH299" s="2">
        <f t="shared" si="37"/>
        <v>2025</v>
      </c>
      <c r="AJ299" s="5">
        <f t="shared" si="38"/>
        <v>89856.324220895985</v>
      </c>
      <c r="AK299" s="2">
        <f t="shared" si="39"/>
        <v>20</v>
      </c>
    </row>
    <row r="300" spans="1:37">
      <c r="A300" s="17">
        <v>45949</v>
      </c>
      <c r="B300" s="11">
        <v>55510.37712037054</v>
      </c>
      <c r="C300" s="11">
        <v>53681.220407886656</v>
      </c>
      <c r="D300" s="11">
        <v>51257.14470328053</v>
      </c>
      <c r="E300" s="11">
        <v>50120.98045922786</v>
      </c>
      <c r="F300" s="11">
        <v>51565.054573730682</v>
      </c>
      <c r="G300" s="11">
        <v>55334.175252476191</v>
      </c>
      <c r="H300" s="11">
        <v>62303.460657140924</v>
      </c>
      <c r="I300" s="11">
        <v>68718.763166995908</v>
      </c>
      <c r="J300" s="11">
        <v>60995.189139336479</v>
      </c>
      <c r="K300" s="11">
        <v>48797.116819660856</v>
      </c>
      <c r="L300" s="11">
        <v>38322.840884952719</v>
      </c>
      <c r="M300" s="11">
        <v>27264.388559111583</v>
      </c>
      <c r="N300" s="11">
        <v>24645.2315570473</v>
      </c>
      <c r="O300" s="11">
        <v>23749.448834825656</v>
      </c>
      <c r="P300" s="11">
        <v>28117.942960961078</v>
      </c>
      <c r="Q300" s="11">
        <v>38537.415299076201</v>
      </c>
      <c r="R300" s="11">
        <v>59235.73998690625</v>
      </c>
      <c r="S300" s="11">
        <v>79267.505373896172</v>
      </c>
      <c r="T300" s="11">
        <v>91936.775922110028</v>
      </c>
      <c r="U300" s="11">
        <v>90858.938091004675</v>
      </c>
      <c r="V300" s="11">
        <v>88960.488909125444</v>
      </c>
      <c r="W300" s="11">
        <v>78190.266627030636</v>
      </c>
      <c r="X300" s="11">
        <v>68231.143602369717</v>
      </c>
      <c r="Y300" s="11">
        <v>58035.7077380767</v>
      </c>
      <c r="Z300" s="19">
        <v>0</v>
      </c>
      <c r="AA300" s="2">
        <f>IFERROR(INDEX('Holiday Schedule'!$D$3:$D$24,MATCH(A300,'Holiday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1353637.3166466013</v>
      </c>
      <c r="AE300" s="5">
        <f t="shared" si="35"/>
        <v>1353637.3166466013</v>
      </c>
      <c r="AG300" s="2">
        <f t="shared" si="36"/>
        <v>10</v>
      </c>
      <c r="AH300" s="2">
        <f t="shared" si="37"/>
        <v>2025</v>
      </c>
      <c r="AJ300" s="5">
        <f t="shared" si="38"/>
        <v>91936.775922110028</v>
      </c>
      <c r="AK300" s="2">
        <f t="shared" si="39"/>
        <v>19</v>
      </c>
    </row>
    <row r="301" spans="1:37">
      <c r="A301" s="17">
        <v>45950</v>
      </c>
      <c r="B301" s="11">
        <v>50693.899868964552</v>
      </c>
      <c r="C301" s="11">
        <v>47887.177610774488</v>
      </c>
      <c r="D301" s="11">
        <v>45975.329490299759</v>
      </c>
      <c r="E301" s="11">
        <v>46184.125020023443</v>
      </c>
      <c r="F301" s="11">
        <v>48247.194050239894</v>
      </c>
      <c r="G301" s="11">
        <v>54146.371004850975</v>
      </c>
      <c r="H301" s="11">
        <v>67212.071231379028</v>
      </c>
      <c r="I301" s="11">
        <v>74682.734818495155</v>
      </c>
      <c r="J301" s="11">
        <v>70222.124581486583</v>
      </c>
      <c r="K301" s="11">
        <v>63972.290245180324</v>
      </c>
      <c r="L301" s="11">
        <v>58171.787709378717</v>
      </c>
      <c r="M301" s="11">
        <v>50767.354131865352</v>
      </c>
      <c r="N301" s="11">
        <v>54161.329544248547</v>
      </c>
      <c r="O301" s="11">
        <v>55980.697621572966</v>
      </c>
      <c r="P301" s="11">
        <v>56516.141412810612</v>
      </c>
      <c r="Q301" s="11">
        <v>60208.311079352294</v>
      </c>
      <c r="R301" s="11">
        <v>69480.371087663239</v>
      </c>
      <c r="S301" s="11">
        <v>82462.455410894356</v>
      </c>
      <c r="T301" s="11">
        <v>90587.391034496613</v>
      </c>
      <c r="U301" s="11">
        <v>90667.093310561439</v>
      </c>
      <c r="V301" s="11">
        <v>86658.957088983865</v>
      </c>
      <c r="W301" s="11">
        <v>77136.267380200021</v>
      </c>
      <c r="X301" s="11">
        <v>67387.951940555489</v>
      </c>
      <c r="Y301" s="11">
        <v>56499.892586517766</v>
      </c>
      <c r="Z301" s="19">
        <v>0</v>
      </c>
      <c r="AA301" s="2">
        <f>IFERROR(INDEX('Holiday Schedule'!$D$3:$D$24,MATCH(A301,'Holiday Schedule'!$C$3:$C$24,0)),0)</f>
        <v>0</v>
      </c>
      <c r="AB301" s="2">
        <f t="shared" si="32"/>
        <v>2</v>
      </c>
      <c r="AC301" s="2">
        <f t="shared" si="33"/>
        <v>1109063.2583977454</v>
      </c>
      <c r="AD301" s="5">
        <f t="shared" si="34"/>
        <v>416846.0608630504</v>
      </c>
      <c r="AE301" s="5">
        <f t="shared" si="35"/>
        <v>1525909.3192607958</v>
      </c>
      <c r="AG301" s="2">
        <f t="shared" si="36"/>
        <v>10</v>
      </c>
      <c r="AH301" s="2">
        <f t="shared" si="37"/>
        <v>2025</v>
      </c>
      <c r="AJ301" s="5">
        <f t="shared" si="38"/>
        <v>90667.093310561439</v>
      </c>
      <c r="AK301" s="2">
        <f t="shared" si="39"/>
        <v>20</v>
      </c>
    </row>
    <row r="302" spans="1:37">
      <c r="A302" s="17">
        <v>45951</v>
      </c>
      <c r="B302" s="11">
        <v>49870.420850395727</v>
      </c>
      <c r="C302" s="11">
        <v>47854.349489695021</v>
      </c>
      <c r="D302" s="11">
        <v>44985.318216645559</v>
      </c>
      <c r="E302" s="11">
        <v>45035.029392873825</v>
      </c>
      <c r="F302" s="11">
        <v>46637.438932646932</v>
      </c>
      <c r="G302" s="11">
        <v>53701.509034273236</v>
      </c>
      <c r="H302" s="11">
        <v>66462.778161661947</v>
      </c>
      <c r="I302" s="11">
        <v>73991.76287486768</v>
      </c>
      <c r="J302" s="11">
        <v>74470.453924018162</v>
      </c>
      <c r="K302" s="11">
        <v>67470.638564777997</v>
      </c>
      <c r="L302" s="11">
        <v>63443.966865048424</v>
      </c>
      <c r="M302" s="11">
        <v>57038.763414637273</v>
      </c>
      <c r="N302" s="11">
        <v>48973.815713111435</v>
      </c>
      <c r="O302" s="11">
        <v>46428.732337694892</v>
      </c>
      <c r="P302" s="11">
        <v>45543.112131412767</v>
      </c>
      <c r="Q302" s="11">
        <v>49285.557537215682</v>
      </c>
      <c r="R302" s="11">
        <v>62939.750556349391</v>
      </c>
      <c r="S302" s="11">
        <v>75015.715347836172</v>
      </c>
      <c r="T302" s="11">
        <v>88270.23136102446</v>
      </c>
      <c r="U302" s="11">
        <v>94278.794468077787</v>
      </c>
      <c r="V302" s="11">
        <v>86521.270480542153</v>
      </c>
      <c r="W302" s="11">
        <v>77437.988717105909</v>
      </c>
      <c r="X302" s="11">
        <v>67567.511854878467</v>
      </c>
      <c r="Y302" s="11">
        <v>57991.884645557759</v>
      </c>
      <c r="Z302" s="19">
        <v>0</v>
      </c>
      <c r="AA302" s="2">
        <f>IFERROR(INDEX('Holiday Schedule'!$D$3:$D$24,MATCH(A302,'Holiday Schedule'!$C$3:$C$24,0)),0)</f>
        <v>0</v>
      </c>
      <c r="AB302" s="2">
        <f t="shared" si="32"/>
        <v>3</v>
      </c>
      <c r="AC302" s="2">
        <f t="shared" si="33"/>
        <v>1078678.0661485987</v>
      </c>
      <c r="AD302" s="5">
        <f t="shared" si="34"/>
        <v>412538.72872374998</v>
      </c>
      <c r="AE302" s="5">
        <f t="shared" si="35"/>
        <v>1491216.7948723487</v>
      </c>
      <c r="AG302" s="2">
        <f t="shared" si="36"/>
        <v>10</v>
      </c>
      <c r="AH302" s="2">
        <f t="shared" si="37"/>
        <v>2025</v>
      </c>
      <c r="AJ302" s="5">
        <f t="shared" si="38"/>
        <v>94278.794468077787</v>
      </c>
      <c r="AK302" s="2">
        <f t="shared" si="39"/>
        <v>20</v>
      </c>
    </row>
    <row r="303" spans="1:37">
      <c r="A303" s="17">
        <v>45952</v>
      </c>
      <c r="B303" s="11">
        <v>50923.953850982085</v>
      </c>
      <c r="C303" s="11">
        <v>48684.835039539903</v>
      </c>
      <c r="D303" s="11">
        <v>46817.755354721237</v>
      </c>
      <c r="E303" s="11">
        <v>46416.077403660071</v>
      </c>
      <c r="F303" s="11">
        <v>48496.658677124324</v>
      </c>
      <c r="G303" s="11">
        <v>55633.07682771932</v>
      </c>
      <c r="H303" s="11">
        <v>67785.58847241904</v>
      </c>
      <c r="I303" s="11">
        <v>75455.890090348068</v>
      </c>
      <c r="J303" s="11">
        <v>72394.957362661124</v>
      </c>
      <c r="K303" s="11">
        <v>64695.793885407045</v>
      </c>
      <c r="L303" s="11">
        <v>68142.458832273958</v>
      </c>
      <c r="M303" s="11">
        <v>72847.006055166348</v>
      </c>
      <c r="N303" s="11">
        <v>69528.987396849145</v>
      </c>
      <c r="O303" s="11">
        <v>63991.55052611477</v>
      </c>
      <c r="P303" s="11">
        <v>53356.816251601624</v>
      </c>
      <c r="Q303" s="11">
        <v>50696.036397519376</v>
      </c>
      <c r="R303" s="11">
        <v>62832.865057620977</v>
      </c>
      <c r="S303" s="11">
        <v>79026.044994147334</v>
      </c>
      <c r="T303" s="11">
        <v>90633.007327279629</v>
      </c>
      <c r="U303" s="11">
        <v>90652.512002210773</v>
      </c>
      <c r="V303" s="11">
        <v>85894.245337729473</v>
      </c>
      <c r="W303" s="11">
        <v>77598.168076367016</v>
      </c>
      <c r="X303" s="11">
        <v>67642.049475475418</v>
      </c>
      <c r="Y303" s="11">
        <v>58179.966976006435</v>
      </c>
      <c r="Z303" s="19">
        <v>0</v>
      </c>
      <c r="AA303" s="2">
        <f>IFERROR(INDEX('Holiday Schedule'!$D$3:$D$24,MATCH(A303,'Holiday Schedule'!$C$3:$C$24,0)),0)</f>
        <v>0</v>
      </c>
      <c r="AB303" s="2">
        <f t="shared" si="32"/>
        <v>4</v>
      </c>
      <c r="AC303" s="2">
        <f t="shared" si="33"/>
        <v>1145388.3890687723</v>
      </c>
      <c r="AD303" s="5">
        <f t="shared" si="34"/>
        <v>422937.91260217247</v>
      </c>
      <c r="AE303" s="5">
        <f t="shared" si="35"/>
        <v>1568326.3016709448</v>
      </c>
      <c r="AG303" s="2">
        <f t="shared" si="36"/>
        <v>10</v>
      </c>
      <c r="AH303" s="2">
        <f t="shared" si="37"/>
        <v>2025</v>
      </c>
      <c r="AJ303" s="5">
        <f t="shared" si="38"/>
        <v>90652.512002210773</v>
      </c>
      <c r="AK303" s="2">
        <f t="shared" si="39"/>
        <v>20</v>
      </c>
    </row>
    <row r="304" spans="1:37">
      <c r="A304" s="17">
        <v>45953</v>
      </c>
      <c r="B304" s="11">
        <v>50707.640723111464</v>
      </c>
      <c r="C304" s="11">
        <v>47853.087487978701</v>
      </c>
      <c r="D304" s="11">
        <v>46311.744849153409</v>
      </c>
      <c r="E304" s="11">
        <v>44769.310939989038</v>
      </c>
      <c r="F304" s="11">
        <v>47817.666159895431</v>
      </c>
      <c r="G304" s="11">
        <v>53522.883076059494</v>
      </c>
      <c r="H304" s="11">
        <v>67665.468467864834</v>
      </c>
      <c r="I304" s="11">
        <v>72872.110118362529</v>
      </c>
      <c r="J304" s="11">
        <v>57668.402061247121</v>
      </c>
      <c r="K304" s="11">
        <v>38233.31377268397</v>
      </c>
      <c r="L304" s="11">
        <v>33317.395259185512</v>
      </c>
      <c r="M304" s="11">
        <v>29464.62956865094</v>
      </c>
      <c r="N304" s="11">
        <v>33471.958585251952</v>
      </c>
      <c r="O304" s="11">
        <v>35594.390286546804</v>
      </c>
      <c r="P304" s="11">
        <v>39543.264304458549</v>
      </c>
      <c r="Q304" s="11">
        <v>45757.704784844216</v>
      </c>
      <c r="R304" s="11">
        <v>56296.176554468948</v>
      </c>
      <c r="S304" s="11">
        <v>75134.700532723975</v>
      </c>
      <c r="T304" s="11">
        <v>83935.705386340211</v>
      </c>
      <c r="U304" s="11">
        <v>88306.078193347115</v>
      </c>
      <c r="V304" s="11">
        <v>88617.605841353085</v>
      </c>
      <c r="W304" s="11">
        <v>76479.525199053591</v>
      </c>
      <c r="X304" s="11">
        <v>65988.670288625624</v>
      </c>
      <c r="Y304" s="11">
        <v>56771.977402682642</v>
      </c>
      <c r="Z304" s="19">
        <v>0</v>
      </c>
      <c r="AA304" s="2">
        <f>IFERROR(INDEX('Holiday Schedule'!$D$3:$D$24,MATCH(A304,'Holiday Schedule'!$C$3:$C$24,0)),0)</f>
        <v>0</v>
      </c>
      <c r="AB304" s="2">
        <f t="shared" si="32"/>
        <v>5</v>
      </c>
      <c r="AC304" s="2">
        <f t="shared" si="33"/>
        <v>920681.63073714403</v>
      </c>
      <c r="AD304" s="5">
        <f t="shared" si="34"/>
        <v>415419.77910673502</v>
      </c>
      <c r="AE304" s="5">
        <f t="shared" si="35"/>
        <v>1336101.4098438791</v>
      </c>
      <c r="AG304" s="2">
        <f t="shared" si="36"/>
        <v>10</v>
      </c>
      <c r="AH304" s="2">
        <f t="shared" si="37"/>
        <v>2025</v>
      </c>
      <c r="AJ304" s="5">
        <f t="shared" si="38"/>
        <v>88617.605841353085</v>
      </c>
      <c r="AK304" s="2">
        <f t="shared" si="39"/>
        <v>21</v>
      </c>
    </row>
    <row r="305" spans="1:37">
      <c r="A305" s="17">
        <v>45954</v>
      </c>
      <c r="B305" s="11">
        <v>50873.91640097538</v>
      </c>
      <c r="C305" s="11">
        <v>48632.369528696217</v>
      </c>
      <c r="D305" s="11">
        <v>47267.531929719516</v>
      </c>
      <c r="E305" s="11">
        <v>46699.546710705676</v>
      </c>
      <c r="F305" s="11">
        <v>50276.69273353929</v>
      </c>
      <c r="G305" s="11">
        <v>56217.771884449779</v>
      </c>
      <c r="H305" s="11">
        <v>70393.378119391084</v>
      </c>
      <c r="I305" s="11">
        <v>71148.333408966748</v>
      </c>
      <c r="J305" s="11">
        <v>65931.694114454964</v>
      </c>
      <c r="K305" s="11">
        <v>46697.697791454157</v>
      </c>
      <c r="L305" s="11">
        <v>36149.740746382944</v>
      </c>
      <c r="M305" s="11">
        <v>29442.258811092554</v>
      </c>
      <c r="N305" s="11">
        <v>34116.432709865832</v>
      </c>
      <c r="O305" s="11">
        <v>34025.297841171589</v>
      </c>
      <c r="P305" s="11">
        <v>33152.107614788925</v>
      </c>
      <c r="Q305" s="11">
        <v>41342.660423250753</v>
      </c>
      <c r="R305" s="11">
        <v>60096.133415982615</v>
      </c>
      <c r="S305" s="11">
        <v>74572.64233944127</v>
      </c>
      <c r="T305" s="11">
        <v>84984.786557191095</v>
      </c>
      <c r="U305" s="11">
        <v>86575.305381357219</v>
      </c>
      <c r="V305" s="11">
        <v>83545.908874098939</v>
      </c>
      <c r="W305" s="11">
        <v>77500.045240734209</v>
      </c>
      <c r="X305" s="11">
        <v>67458.932178922958</v>
      </c>
      <c r="Y305" s="11">
        <v>58581.440130837858</v>
      </c>
      <c r="Z305" s="19">
        <v>0</v>
      </c>
      <c r="AA305" s="2">
        <f>IFERROR(INDEX('Holiday Schedule'!$D$3:$D$24,MATCH(A305,'Holiday Schedule'!$C$3:$C$24,0)),0)</f>
        <v>0</v>
      </c>
      <c r="AB305" s="2">
        <f t="shared" si="32"/>
        <v>6</v>
      </c>
      <c r="AC305" s="2">
        <f t="shared" si="33"/>
        <v>926739.97744915658</v>
      </c>
      <c r="AD305" s="5">
        <f t="shared" si="34"/>
        <v>428942.64743831521</v>
      </c>
      <c r="AE305" s="5">
        <f t="shared" si="35"/>
        <v>1355682.6248874718</v>
      </c>
      <c r="AG305" s="2">
        <f t="shared" si="36"/>
        <v>10</v>
      </c>
      <c r="AH305" s="2">
        <f t="shared" si="37"/>
        <v>2025</v>
      </c>
      <c r="AJ305" s="5">
        <f t="shared" si="38"/>
        <v>86575.305381357219</v>
      </c>
      <c r="AK305" s="2">
        <f t="shared" si="39"/>
        <v>20</v>
      </c>
    </row>
    <row r="306" spans="1:37">
      <c r="A306" s="17">
        <v>45955</v>
      </c>
      <c r="B306" s="11">
        <v>51800.47613140224</v>
      </c>
      <c r="C306" s="11">
        <v>48846.19441822479</v>
      </c>
      <c r="D306" s="11">
        <v>46343.162484480752</v>
      </c>
      <c r="E306" s="11">
        <v>45702.919086894763</v>
      </c>
      <c r="F306" s="11">
        <v>46552.382649801679</v>
      </c>
      <c r="G306" s="11">
        <v>50537.208760304355</v>
      </c>
      <c r="H306" s="11">
        <v>58623.77397202437</v>
      </c>
      <c r="I306" s="11">
        <v>67489.223333944799</v>
      </c>
      <c r="J306" s="11">
        <v>57675.997709783776</v>
      </c>
      <c r="K306" s="11">
        <v>38169.985020868153</v>
      </c>
      <c r="L306" s="11">
        <v>33275.552184884116</v>
      </c>
      <c r="M306" s="11">
        <v>32110.713901821953</v>
      </c>
      <c r="N306" s="11">
        <v>26942.538907921356</v>
      </c>
      <c r="O306" s="11">
        <v>30256.980009894694</v>
      </c>
      <c r="P306" s="11">
        <v>42108.659752414518</v>
      </c>
      <c r="Q306" s="11">
        <v>52796.955796205424</v>
      </c>
      <c r="R306" s="11">
        <v>63616.756113927986</v>
      </c>
      <c r="S306" s="11">
        <v>76046.692613826468</v>
      </c>
      <c r="T306" s="11">
        <v>83777.481579077517</v>
      </c>
      <c r="U306" s="11">
        <v>84677.81011414637</v>
      </c>
      <c r="V306" s="11">
        <v>82956.738270534377</v>
      </c>
      <c r="W306" s="11">
        <v>76415.145385388183</v>
      </c>
      <c r="X306" s="11">
        <v>67800.164652687847</v>
      </c>
      <c r="Y306" s="11">
        <v>59532.684180387412</v>
      </c>
      <c r="Z306" s="19">
        <v>0</v>
      </c>
      <c r="AA306" s="2">
        <f>IFERROR(INDEX('Holiday Schedule'!$D$3:$D$24,MATCH(A306,'Holiday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1324056.1970308479</v>
      </c>
      <c r="AE306" s="5">
        <f t="shared" si="35"/>
        <v>1324056.1970308479</v>
      </c>
      <c r="AG306" s="2">
        <f t="shared" si="36"/>
        <v>10</v>
      </c>
      <c r="AH306" s="2">
        <f t="shared" si="37"/>
        <v>2025</v>
      </c>
      <c r="AJ306" s="5">
        <f t="shared" si="38"/>
        <v>84677.81011414637</v>
      </c>
      <c r="AK306" s="2">
        <f t="shared" si="39"/>
        <v>20</v>
      </c>
    </row>
    <row r="307" spans="1:37">
      <c r="A307" s="17">
        <v>45956</v>
      </c>
      <c r="B307" s="11">
        <v>51927.060509463241</v>
      </c>
      <c r="C307" s="11">
        <v>50247.313737763798</v>
      </c>
      <c r="D307" s="11">
        <v>46781.712828436051</v>
      </c>
      <c r="E307" s="11">
        <v>46465.416888958644</v>
      </c>
      <c r="F307" s="11">
        <v>47132.668364872508</v>
      </c>
      <c r="G307" s="11">
        <v>50999.566976417307</v>
      </c>
      <c r="H307" s="11">
        <v>57875.771351482901</v>
      </c>
      <c r="I307" s="11">
        <v>65418.380686400771</v>
      </c>
      <c r="J307" s="11">
        <v>65024.775325039431</v>
      </c>
      <c r="K307" s="11">
        <v>60172.19237582379</v>
      </c>
      <c r="L307" s="11">
        <v>57931.961333054445</v>
      </c>
      <c r="M307" s="11">
        <v>56665.057448682353</v>
      </c>
      <c r="N307" s="11">
        <v>51462.593653641597</v>
      </c>
      <c r="O307" s="11">
        <v>49940.421842213909</v>
      </c>
      <c r="P307" s="11">
        <v>53899.262427988477</v>
      </c>
      <c r="Q307" s="11">
        <v>60805.858310294847</v>
      </c>
      <c r="R307" s="11">
        <v>71116.671393663069</v>
      </c>
      <c r="S307" s="11">
        <v>84584.298180840837</v>
      </c>
      <c r="T307" s="11">
        <v>92843.207298766589</v>
      </c>
      <c r="U307" s="11">
        <v>92784.560002742743</v>
      </c>
      <c r="V307" s="11">
        <v>89689.935350902437</v>
      </c>
      <c r="W307" s="11">
        <v>79818.807840837937</v>
      </c>
      <c r="X307" s="11">
        <v>69659.922230715485</v>
      </c>
      <c r="Y307" s="11">
        <v>59819.631670760573</v>
      </c>
      <c r="Z307" s="19">
        <v>0</v>
      </c>
      <c r="AA307" s="2">
        <f>IFERROR(INDEX('Holiday Schedule'!$D$3:$D$24,MATCH(A307,'Holiday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1513067.0480297636</v>
      </c>
      <c r="AE307" s="5">
        <f t="shared" si="35"/>
        <v>1513067.0480297636</v>
      </c>
      <c r="AG307" s="2">
        <f t="shared" si="36"/>
        <v>10</v>
      </c>
      <c r="AH307" s="2">
        <f t="shared" si="37"/>
        <v>2025</v>
      </c>
      <c r="AJ307" s="5">
        <f t="shared" si="38"/>
        <v>92843.207298766589</v>
      </c>
      <c r="AK307" s="2">
        <f t="shared" si="39"/>
        <v>19</v>
      </c>
    </row>
    <row r="308" spans="1:37">
      <c r="A308" s="17">
        <v>45957</v>
      </c>
      <c r="B308" s="11">
        <v>43468.495328764489</v>
      </c>
      <c r="C308" s="11">
        <v>38660.449954118318</v>
      </c>
      <c r="D308" s="11">
        <v>35926.398040269596</v>
      </c>
      <c r="E308" s="11">
        <v>36308.299245449409</v>
      </c>
      <c r="F308" s="11">
        <v>41143.005877613534</v>
      </c>
      <c r="G308" s="11">
        <v>57449.828025982715</v>
      </c>
      <c r="H308" s="11">
        <v>76467.53071453124</v>
      </c>
      <c r="I308" s="11">
        <v>89434.362188018247</v>
      </c>
      <c r="J308" s="11">
        <v>78761.090123675371</v>
      </c>
      <c r="K308" s="11">
        <v>63461.033139510226</v>
      </c>
      <c r="L308" s="11">
        <v>61761.791720533656</v>
      </c>
      <c r="M308" s="11">
        <v>64254.44412042365</v>
      </c>
      <c r="N308" s="11">
        <v>65011.806293170754</v>
      </c>
      <c r="O308" s="11">
        <v>63563.295518130486</v>
      </c>
      <c r="P308" s="11">
        <v>64073.300581891861</v>
      </c>
      <c r="Q308" s="11">
        <v>66506.375801028626</v>
      </c>
      <c r="R308" s="11">
        <v>73959.311533142391</v>
      </c>
      <c r="S308" s="11">
        <v>89195.026153864048</v>
      </c>
      <c r="T308" s="11">
        <v>102723.81709710293</v>
      </c>
      <c r="U308" s="11">
        <v>104716.188222984</v>
      </c>
      <c r="V308" s="11">
        <v>101686.65680147239</v>
      </c>
      <c r="W308" s="11">
        <v>94192.969259490361</v>
      </c>
      <c r="X308" s="11">
        <v>85269.573158478088</v>
      </c>
      <c r="Y308" s="11">
        <v>76642.180186192942</v>
      </c>
      <c r="Z308" s="19">
        <v>0</v>
      </c>
      <c r="AA308" s="2">
        <f>IFERROR(INDEX('Holiday Schedule'!$D$3:$D$24,MATCH(A308,'Holiday Schedule'!$C$3:$C$24,0)),0)</f>
        <v>0</v>
      </c>
      <c r="AB308" s="2">
        <f t="shared" si="32"/>
        <v>2</v>
      </c>
      <c r="AC308" s="2">
        <f t="shared" si="33"/>
        <v>1268571.0417129169</v>
      </c>
      <c r="AD308" s="5">
        <f t="shared" si="34"/>
        <v>406066.18737292266</v>
      </c>
      <c r="AE308" s="5">
        <f t="shared" si="35"/>
        <v>1674637.2290858396</v>
      </c>
      <c r="AG308" s="2">
        <f t="shared" si="36"/>
        <v>10</v>
      </c>
      <c r="AH308" s="2">
        <f t="shared" si="37"/>
        <v>2025</v>
      </c>
      <c r="AJ308" s="5">
        <f t="shared" si="38"/>
        <v>104716.188222984</v>
      </c>
      <c r="AK308" s="2">
        <f t="shared" si="39"/>
        <v>20</v>
      </c>
    </row>
    <row r="309" spans="1:37">
      <c r="A309" s="17">
        <v>45958</v>
      </c>
      <c r="B309" s="11">
        <v>67238.325765464324</v>
      </c>
      <c r="C309" s="11">
        <v>63491.860986054598</v>
      </c>
      <c r="D309" s="11">
        <v>60576.568780429334</v>
      </c>
      <c r="E309" s="11">
        <v>58257.798442642692</v>
      </c>
      <c r="F309" s="11">
        <v>58320.746493581617</v>
      </c>
      <c r="G309" s="11">
        <v>67475.176717653419</v>
      </c>
      <c r="H309" s="11">
        <v>84258.754982756509</v>
      </c>
      <c r="I309" s="11">
        <v>91704.623337730707</v>
      </c>
      <c r="J309" s="11">
        <v>75001.11242915102</v>
      </c>
      <c r="K309" s="11">
        <v>54976.77937033026</v>
      </c>
      <c r="L309" s="11">
        <v>46164.480468076792</v>
      </c>
      <c r="M309" s="11">
        <v>46711.197605454261</v>
      </c>
      <c r="N309" s="11">
        <v>51074.809417945682</v>
      </c>
      <c r="O309" s="11">
        <v>47780.501229693611</v>
      </c>
      <c r="P309" s="11">
        <v>46773.658252827183</v>
      </c>
      <c r="Q309" s="11">
        <v>50429.265873589764</v>
      </c>
      <c r="R309" s="11">
        <v>64181.831004260988</v>
      </c>
      <c r="S309" s="11">
        <v>78613.18264487655</v>
      </c>
      <c r="T309" s="11">
        <v>92408.257690757455</v>
      </c>
      <c r="U309" s="11">
        <v>96154.793312675742</v>
      </c>
      <c r="V309" s="11">
        <v>96765.031591729974</v>
      </c>
      <c r="W309" s="11">
        <v>98075.561361159271</v>
      </c>
      <c r="X309" s="11">
        <v>91747.557828088859</v>
      </c>
      <c r="Y309" s="11">
        <v>77706.370689659554</v>
      </c>
      <c r="Z309" s="19">
        <v>0</v>
      </c>
      <c r="AA309" s="2">
        <f>IFERROR(INDEX('Holiday Schedule'!$D$3:$D$24,MATCH(A309,'Holiday Schedule'!$C$3:$C$24,0)),0)</f>
        <v>0</v>
      </c>
      <c r="AB309" s="2">
        <f t="shared" si="32"/>
        <v>3</v>
      </c>
      <c r="AC309" s="2">
        <f t="shared" si="33"/>
        <v>1128562.6434183482</v>
      </c>
      <c r="AD309" s="5">
        <f t="shared" si="34"/>
        <v>537325.60285824235</v>
      </c>
      <c r="AE309" s="5">
        <f t="shared" si="35"/>
        <v>1665888.2462765905</v>
      </c>
      <c r="AG309" s="2">
        <f t="shared" si="36"/>
        <v>10</v>
      </c>
      <c r="AH309" s="2">
        <f t="shared" si="37"/>
        <v>2025</v>
      </c>
      <c r="AJ309" s="5">
        <f t="shared" si="38"/>
        <v>98075.561361159271</v>
      </c>
      <c r="AK309" s="2">
        <f t="shared" si="39"/>
        <v>22</v>
      </c>
    </row>
    <row r="310" spans="1:37">
      <c r="A310" s="17">
        <v>45959</v>
      </c>
      <c r="B310" s="11">
        <v>54892.330352833102</v>
      </c>
      <c r="C310" s="11">
        <v>52166.577201470762</v>
      </c>
      <c r="D310" s="11">
        <v>50702.339621658262</v>
      </c>
      <c r="E310" s="11">
        <v>50743.569973430371</v>
      </c>
      <c r="F310" s="11">
        <v>53253.829006254578</v>
      </c>
      <c r="G310" s="11">
        <v>59774.437340736149</v>
      </c>
      <c r="H310" s="11">
        <v>73525.872726650356</v>
      </c>
      <c r="I310" s="11">
        <v>82051.965310196232</v>
      </c>
      <c r="J310" s="11">
        <v>74621.132498997744</v>
      </c>
      <c r="K310" s="11">
        <v>63845.251877654213</v>
      </c>
      <c r="L310" s="11">
        <v>60536.017820021458</v>
      </c>
      <c r="M310" s="11">
        <v>51297.917371984971</v>
      </c>
      <c r="N310" s="11">
        <v>44615.94983288736</v>
      </c>
      <c r="O310" s="11">
        <v>38103.995384090675</v>
      </c>
      <c r="P310" s="11">
        <v>33593.895984998671</v>
      </c>
      <c r="Q310" s="11">
        <v>38194.854144738601</v>
      </c>
      <c r="R310" s="11">
        <v>59969.179358041372</v>
      </c>
      <c r="S310" s="11">
        <v>79798.494981975382</v>
      </c>
      <c r="T310" s="11">
        <v>92226.413438770061</v>
      </c>
      <c r="U310" s="11">
        <v>93073.984728886178</v>
      </c>
      <c r="V310" s="11">
        <v>91467.907649869856</v>
      </c>
      <c r="W310" s="11">
        <v>83007.110671090515</v>
      </c>
      <c r="X310" s="11">
        <v>73009.134822457519</v>
      </c>
      <c r="Y310" s="11">
        <v>62766.438540682597</v>
      </c>
      <c r="Z310" s="19">
        <v>0</v>
      </c>
      <c r="AA310" s="2">
        <f>IFERROR(INDEX('Holiday Schedule'!$D$3:$D$24,MATCH(A310,'Holiday Schedule'!$C$3:$C$24,0)),0)</f>
        <v>0</v>
      </c>
      <c r="AB310" s="2">
        <f t="shared" si="32"/>
        <v>4</v>
      </c>
      <c r="AC310" s="2">
        <f t="shared" si="33"/>
        <v>1059413.2058766608</v>
      </c>
      <c r="AD310" s="5">
        <f t="shared" si="34"/>
        <v>457825.3947637165</v>
      </c>
      <c r="AE310" s="5">
        <f t="shared" si="35"/>
        <v>1517238.6006403773</v>
      </c>
      <c r="AG310" s="2">
        <f t="shared" si="36"/>
        <v>10</v>
      </c>
      <c r="AH310" s="2">
        <f t="shared" si="37"/>
        <v>2025</v>
      </c>
      <c r="AJ310" s="5">
        <f t="shared" si="38"/>
        <v>93073.984728886178</v>
      </c>
      <c r="AK310" s="2">
        <f t="shared" si="39"/>
        <v>20</v>
      </c>
    </row>
    <row r="311" spans="1:37">
      <c r="A311" s="17">
        <v>45960</v>
      </c>
      <c r="B311" s="11">
        <v>56199.785587982289</v>
      </c>
      <c r="C311" s="11">
        <v>53797.662171343334</v>
      </c>
      <c r="D311" s="11">
        <v>51275.43081060618</v>
      </c>
      <c r="E311" s="11">
        <v>50450.846554415592</v>
      </c>
      <c r="F311" s="11">
        <v>52661.564425715973</v>
      </c>
      <c r="G311" s="11">
        <v>58962.073697372747</v>
      </c>
      <c r="H311" s="11">
        <v>72272.688393027085</v>
      </c>
      <c r="I311" s="11">
        <v>80614.120709296316</v>
      </c>
      <c r="J311" s="11">
        <v>77362.741926173796</v>
      </c>
      <c r="K311" s="11">
        <v>70058.770797496545</v>
      </c>
      <c r="L311" s="11">
        <v>66996.281578671129</v>
      </c>
      <c r="M311" s="11">
        <v>61926.249998632324</v>
      </c>
      <c r="N311" s="11">
        <v>58016.528834983044</v>
      </c>
      <c r="O311" s="11">
        <v>57593.925987018003</v>
      </c>
      <c r="P311" s="11">
        <v>58915.756164872168</v>
      </c>
      <c r="Q311" s="11">
        <v>61010.910817520256</v>
      </c>
      <c r="R311" s="11">
        <v>68335.526252665441</v>
      </c>
      <c r="S311" s="11">
        <v>80591.476890051854</v>
      </c>
      <c r="T311" s="11">
        <v>89119.827371584382</v>
      </c>
      <c r="U311" s="11">
        <v>90019.895594087327</v>
      </c>
      <c r="V311" s="11">
        <v>87046.659724087629</v>
      </c>
      <c r="W311" s="11">
        <v>78650.226993056756</v>
      </c>
      <c r="X311" s="11">
        <v>68038.777112020529</v>
      </c>
      <c r="Y311" s="11">
        <v>58533.496285812907</v>
      </c>
      <c r="Z311" s="19">
        <v>0</v>
      </c>
      <c r="AA311" s="2">
        <f>IFERROR(INDEX('Holiday Schedule'!$D$3:$D$24,MATCH(A311,'Holiday Schedule'!$C$3:$C$24,0)),0)</f>
        <v>0</v>
      </c>
      <c r="AB311" s="2">
        <f t="shared" si="32"/>
        <v>5</v>
      </c>
      <c r="AC311" s="2">
        <f t="shared" si="33"/>
        <v>1154297.6767522176</v>
      </c>
      <c r="AD311" s="5">
        <f t="shared" si="34"/>
        <v>454153.54792627599</v>
      </c>
      <c r="AE311" s="5">
        <f t="shared" si="35"/>
        <v>1608451.2246784936</v>
      </c>
      <c r="AG311" s="2">
        <f t="shared" si="36"/>
        <v>10</v>
      </c>
      <c r="AH311" s="2">
        <f t="shared" si="37"/>
        <v>2025</v>
      </c>
      <c r="AJ311" s="5">
        <f t="shared" si="38"/>
        <v>90019.895594087327</v>
      </c>
      <c r="AK311" s="2">
        <f t="shared" si="39"/>
        <v>20</v>
      </c>
    </row>
    <row r="312" spans="1:37">
      <c r="A312" s="17">
        <v>45961</v>
      </c>
      <c r="B312" s="11">
        <v>48811.151691356543</v>
      </c>
      <c r="C312" s="11">
        <v>47017.779001638308</v>
      </c>
      <c r="D312" s="11">
        <v>44590.399963624237</v>
      </c>
      <c r="E312" s="11">
        <v>44464.50116160787</v>
      </c>
      <c r="F312" s="11">
        <v>46989.088352390718</v>
      </c>
      <c r="G312" s="11">
        <v>50795.916475578902</v>
      </c>
      <c r="H312" s="11">
        <v>65539.415986371023</v>
      </c>
      <c r="I312" s="11">
        <v>87485.511332641225</v>
      </c>
      <c r="J312" s="11">
        <v>81462.869714537883</v>
      </c>
      <c r="K312" s="11">
        <v>71950.003138192027</v>
      </c>
      <c r="L312" s="11">
        <v>72316.570628526082</v>
      </c>
      <c r="M312" s="11">
        <v>65293.858740505973</v>
      </c>
      <c r="N312" s="11">
        <v>54082.971578157791</v>
      </c>
      <c r="O312" s="11">
        <v>39981.617812892961</v>
      </c>
      <c r="P312" s="11">
        <v>43070.55850713938</v>
      </c>
      <c r="Q312" s="11">
        <v>46384.1157118185</v>
      </c>
      <c r="R312" s="11">
        <v>58182.340833333474</v>
      </c>
      <c r="S312" s="11">
        <v>70624.358240363537</v>
      </c>
      <c r="T312" s="11">
        <v>85009.759414847431</v>
      </c>
      <c r="U312" s="11">
        <v>86298.295055100272</v>
      </c>
      <c r="V312" s="11">
        <v>83651.005710493017</v>
      </c>
      <c r="W312" s="11">
        <v>71520.075399859386</v>
      </c>
      <c r="X312" s="11">
        <v>63801.148067438407</v>
      </c>
      <c r="Y312" s="11">
        <v>51068.92173481283</v>
      </c>
      <c r="Z312" s="19">
        <v>0</v>
      </c>
      <c r="AA312" s="2">
        <f>IFERROR(INDEX('Holiday Schedule'!$D$3:$D$24,MATCH(A312,'Holiday Schedule'!$C$3:$C$24,0)),0)</f>
        <v>0</v>
      </c>
      <c r="AB312" s="2">
        <f t="shared" si="32"/>
        <v>6</v>
      </c>
      <c r="AC312" s="2">
        <f t="shared" si="33"/>
        <v>1081115.0598858474</v>
      </c>
      <c r="AD312" s="5">
        <f t="shared" si="34"/>
        <v>399277.17436738033</v>
      </c>
      <c r="AE312" s="5">
        <f t="shared" si="35"/>
        <v>1480392.2342532277</v>
      </c>
      <c r="AG312" s="2">
        <f t="shared" si="36"/>
        <v>10</v>
      </c>
      <c r="AH312" s="2">
        <f t="shared" si="37"/>
        <v>2025</v>
      </c>
      <c r="AJ312" s="5">
        <f t="shared" si="38"/>
        <v>87485.511332641225</v>
      </c>
      <c r="AK312" s="2">
        <f t="shared" si="39"/>
        <v>8</v>
      </c>
    </row>
    <row r="313" spans="1:37">
      <c r="A313" s="17">
        <v>45962</v>
      </c>
      <c r="B313" s="11">
        <v>50394.003421611975</v>
      </c>
      <c r="C313" s="11">
        <v>46254.739777587136</v>
      </c>
      <c r="D313" s="11">
        <v>46029.72184189628</v>
      </c>
      <c r="E313" s="11">
        <v>44690.844168046766</v>
      </c>
      <c r="F313" s="11">
        <v>46250.480567142215</v>
      </c>
      <c r="G313" s="11">
        <v>51617.010155071286</v>
      </c>
      <c r="H313" s="11">
        <v>58596.457049096061</v>
      </c>
      <c r="I313" s="11">
        <v>75761.659932520473</v>
      </c>
      <c r="J313" s="11">
        <v>69583.541280355246</v>
      </c>
      <c r="K313" s="11">
        <v>60623.767298880412</v>
      </c>
      <c r="L313" s="11">
        <v>58684.839398254393</v>
      </c>
      <c r="M313" s="11">
        <v>45010.519904073772</v>
      </c>
      <c r="N313" s="11">
        <v>31350.146848490993</v>
      </c>
      <c r="O313" s="11">
        <v>32027.357226021581</v>
      </c>
      <c r="P313" s="11">
        <v>31469.346664303492</v>
      </c>
      <c r="Q313" s="11">
        <v>17538.896818837922</v>
      </c>
      <c r="R313" s="11">
        <v>15480.9937607882</v>
      </c>
      <c r="S313" s="11">
        <v>8220.2560565332569</v>
      </c>
      <c r="T313" s="11">
        <v>90778.000457384347</v>
      </c>
      <c r="U313" s="11">
        <v>88920.420991520179</v>
      </c>
      <c r="V313" s="11">
        <v>81735.792508151004</v>
      </c>
      <c r="W313" s="11">
        <v>76591.193602991145</v>
      </c>
      <c r="X313" s="11">
        <v>65484.768657707158</v>
      </c>
      <c r="Y313" s="11">
        <v>53094.35079076617</v>
      </c>
      <c r="Z313" s="19">
        <v>0</v>
      </c>
      <c r="AA313" s="2">
        <f>IFERROR(INDEX('Holiday Schedule'!$D$3:$D$24,MATCH(A313,'Holiday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1246189.1091780316</v>
      </c>
      <c r="AE313" s="5">
        <f t="shared" si="35"/>
        <v>1246189.1091780316</v>
      </c>
      <c r="AG313" s="2">
        <f t="shared" si="36"/>
        <v>11</v>
      </c>
      <c r="AH313" s="2">
        <f t="shared" si="37"/>
        <v>2025</v>
      </c>
      <c r="AJ313" s="5">
        <f t="shared" si="38"/>
        <v>90778.000457384347</v>
      </c>
      <c r="AK313" s="2">
        <f t="shared" si="39"/>
        <v>19</v>
      </c>
    </row>
    <row r="314" spans="1:37">
      <c r="A314" s="17">
        <v>45963</v>
      </c>
      <c r="B314" s="11">
        <v>54515.305402248152</v>
      </c>
      <c r="C314" s="11">
        <v>47013.081410142899</v>
      </c>
      <c r="D314" s="11">
        <v>48497.990765115421</v>
      </c>
      <c r="E314" s="11">
        <v>48795.621573030578</v>
      </c>
      <c r="F314" s="11">
        <v>51233.79960869217</v>
      </c>
      <c r="G314" s="11">
        <v>56131.316310686438</v>
      </c>
      <c r="H314" s="11">
        <v>64197.944629637735</v>
      </c>
      <c r="I314" s="11">
        <v>57645.137795531569</v>
      </c>
      <c r="J314" s="11">
        <v>39994.529394985577</v>
      </c>
      <c r="K314" s="11">
        <v>33323.248859025378</v>
      </c>
      <c r="L314" s="11">
        <v>31894.160291640757</v>
      </c>
      <c r="M314" s="11">
        <v>33544.609602312841</v>
      </c>
      <c r="N314" s="11">
        <v>31377.941093773028</v>
      </c>
      <c r="O314" s="11">
        <v>32473.204163950577</v>
      </c>
      <c r="P314" s="11">
        <v>42507.460218904322</v>
      </c>
      <c r="Q314" s="11">
        <v>62613.80962666258</v>
      </c>
      <c r="R314" s="11">
        <v>81360.322768313432</v>
      </c>
      <c r="S314" s="11">
        <v>93879.074175949529</v>
      </c>
      <c r="T314" s="11">
        <v>93886.179226850887</v>
      </c>
      <c r="U314" s="11">
        <v>92922.945651459624</v>
      </c>
      <c r="V314" s="11">
        <v>87256.398056133301</v>
      </c>
      <c r="W314" s="11">
        <v>77292.086927318946</v>
      </c>
      <c r="X314" s="11">
        <v>67051.233362057465</v>
      </c>
      <c r="Y314" s="11">
        <v>58030.633510030755</v>
      </c>
      <c r="Z314" s="19">
        <v>58094.01</v>
      </c>
      <c r="AA314" s="2">
        <f>IFERROR(INDEX('Holiday Schedule'!$D$3:$D$24,MATCH(A314,'Holiday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1387438.0344244537</v>
      </c>
      <c r="AE314" s="5">
        <f t="shared" si="35"/>
        <v>1387438.0344244537</v>
      </c>
      <c r="AG314" s="2">
        <f t="shared" si="36"/>
        <v>11</v>
      </c>
      <c r="AH314" s="2">
        <f t="shared" si="37"/>
        <v>2025</v>
      </c>
      <c r="AJ314" s="5">
        <f t="shared" si="38"/>
        <v>93886.179226850887</v>
      </c>
      <c r="AK314" s="2">
        <f t="shared" si="39"/>
        <v>19</v>
      </c>
    </row>
    <row r="315" spans="1:37">
      <c r="A315" s="17">
        <v>45964</v>
      </c>
      <c r="B315" s="11">
        <v>55524.862567457953</v>
      </c>
      <c r="C315" s="11">
        <v>53894.221034061382</v>
      </c>
      <c r="D315" s="11">
        <v>52367.17524267274</v>
      </c>
      <c r="E315" s="11">
        <v>53518.200112604849</v>
      </c>
      <c r="F315" s="11">
        <v>57678.955783027472</v>
      </c>
      <c r="G315" s="11">
        <v>65300.506937056896</v>
      </c>
      <c r="H315" s="11">
        <v>80341.236441654924</v>
      </c>
      <c r="I315" s="11">
        <v>72183.146954414144</v>
      </c>
      <c r="J315" s="11">
        <v>51942.838403259069</v>
      </c>
      <c r="K315" s="11">
        <v>37188.928249616132</v>
      </c>
      <c r="L315" s="11">
        <v>34173.973124694247</v>
      </c>
      <c r="M315" s="11">
        <v>39746.151944960082</v>
      </c>
      <c r="N315" s="11">
        <v>44868.26279972279</v>
      </c>
      <c r="O315" s="11">
        <v>55687.972277958688</v>
      </c>
      <c r="P315" s="11">
        <v>60467.622578482755</v>
      </c>
      <c r="Q315" s="11">
        <v>67871.536352202034</v>
      </c>
      <c r="R315" s="11">
        <v>79595.960351606787</v>
      </c>
      <c r="S315" s="11">
        <v>92759.897650634026</v>
      </c>
      <c r="T315" s="11">
        <v>94168.636841867119</v>
      </c>
      <c r="U315" s="11">
        <v>88829.196958020024</v>
      </c>
      <c r="V315" s="11">
        <v>83395.309891315905</v>
      </c>
      <c r="W315" s="11">
        <v>74120.730796903808</v>
      </c>
      <c r="X315" s="11">
        <v>62657.494521097971</v>
      </c>
      <c r="Y315" s="11">
        <v>55106.685787019713</v>
      </c>
      <c r="Z315" s="19">
        <v>0</v>
      </c>
      <c r="AA315" s="2">
        <f>IFERROR(INDEX('Holiday Schedule'!$D$3:$D$24,MATCH(A315,'Holiday Schedule'!$C$3:$C$24,0)),0)</f>
        <v>0</v>
      </c>
      <c r="AB315" s="2">
        <f t="shared" si="32"/>
        <v>2</v>
      </c>
      <c r="AC315" s="2">
        <f t="shared" si="33"/>
        <v>1039657.6596967557</v>
      </c>
      <c r="AD315" s="5">
        <f t="shared" si="34"/>
        <v>473731.84390555602</v>
      </c>
      <c r="AE315" s="5">
        <f t="shared" si="35"/>
        <v>1513389.5036023117</v>
      </c>
      <c r="AG315" s="2">
        <f t="shared" si="36"/>
        <v>11</v>
      </c>
      <c r="AH315" s="2">
        <f t="shared" si="37"/>
        <v>2025</v>
      </c>
      <c r="AJ315" s="5">
        <f t="shared" si="38"/>
        <v>94168.636841867119</v>
      </c>
      <c r="AK315" s="2">
        <f t="shared" si="39"/>
        <v>19</v>
      </c>
    </row>
    <row r="316" spans="1:37">
      <c r="A316" s="17">
        <v>45965</v>
      </c>
      <c r="B316" s="11">
        <v>51022.434899892105</v>
      </c>
      <c r="C316" s="11">
        <v>48402.945562688845</v>
      </c>
      <c r="D316" s="11">
        <v>46406.808672097563</v>
      </c>
      <c r="E316" s="11">
        <v>47253.851199423174</v>
      </c>
      <c r="F316" s="11">
        <v>50405.243416564626</v>
      </c>
      <c r="G316" s="11">
        <v>57236.924538952982</v>
      </c>
      <c r="H316" s="11">
        <v>72767.623007092639</v>
      </c>
      <c r="I316" s="11">
        <v>73185.760711197188</v>
      </c>
      <c r="J316" s="11">
        <v>52415.817709482486</v>
      </c>
      <c r="K316" s="11">
        <v>38689.110612528362</v>
      </c>
      <c r="L316" s="11">
        <v>43475.412159069994</v>
      </c>
      <c r="M316" s="11">
        <v>45685.151457951222</v>
      </c>
      <c r="N316" s="11">
        <v>47021.029014316329</v>
      </c>
      <c r="O316" s="11">
        <v>47165.751471918287</v>
      </c>
      <c r="P316" s="11">
        <v>52773.560142901406</v>
      </c>
      <c r="Q316" s="11">
        <v>63389.695432738474</v>
      </c>
      <c r="R316" s="11">
        <v>78922.048032317602</v>
      </c>
      <c r="S316" s="11">
        <v>92939.341644671062</v>
      </c>
      <c r="T316" s="11">
        <v>95398.064659369265</v>
      </c>
      <c r="U316" s="11">
        <v>91530.554454830781</v>
      </c>
      <c r="V316" s="11">
        <v>87050.817298043083</v>
      </c>
      <c r="W316" s="11">
        <v>77843.518497359735</v>
      </c>
      <c r="X316" s="11">
        <v>65663.922458634726</v>
      </c>
      <c r="Y316" s="11">
        <v>58564.568332761024</v>
      </c>
      <c r="Z316" s="19">
        <v>0</v>
      </c>
      <c r="AA316" s="2">
        <f>IFERROR(INDEX('Holiday Schedule'!$D$3:$D$24,MATCH(A316,'Holiday Schedule'!$C$3:$C$24,0)),0)</f>
        <v>0</v>
      </c>
      <c r="AB316" s="2">
        <f t="shared" si="32"/>
        <v>3</v>
      </c>
      <c r="AC316" s="2">
        <f t="shared" si="33"/>
        <v>1053149.55575733</v>
      </c>
      <c r="AD316" s="5">
        <f t="shared" si="34"/>
        <v>432060.39962947275</v>
      </c>
      <c r="AE316" s="5">
        <f t="shared" si="35"/>
        <v>1485209.9553868028</v>
      </c>
      <c r="AG316" s="2">
        <f t="shared" si="36"/>
        <v>11</v>
      </c>
      <c r="AH316" s="2">
        <f t="shared" si="37"/>
        <v>2025</v>
      </c>
      <c r="AJ316" s="5">
        <f t="shared" si="38"/>
        <v>95398.064659369265</v>
      </c>
      <c r="AK316" s="2">
        <f t="shared" si="39"/>
        <v>19</v>
      </c>
    </row>
    <row r="317" spans="1:37">
      <c r="A317" s="17">
        <v>45966</v>
      </c>
      <c r="B317" s="11">
        <v>53506.072956123309</v>
      </c>
      <c r="C317" s="11">
        <v>51383.780406675367</v>
      </c>
      <c r="D317" s="11">
        <v>49538.33831813078</v>
      </c>
      <c r="E317" s="11">
        <v>50756.281515039474</v>
      </c>
      <c r="F317" s="11">
        <v>54274.215572794565</v>
      </c>
      <c r="G317" s="11">
        <v>61601.704565052234</v>
      </c>
      <c r="H317" s="11">
        <v>75518.838408287847</v>
      </c>
      <c r="I317" s="11">
        <v>67935.016607742684</v>
      </c>
      <c r="J317" s="11">
        <v>61926.359690656143</v>
      </c>
      <c r="K317" s="11">
        <v>60018.720433323397</v>
      </c>
      <c r="L317" s="11">
        <v>55992.02706608623</v>
      </c>
      <c r="M317" s="11">
        <v>54248.2059030401</v>
      </c>
      <c r="N317" s="11">
        <v>57662.535385833799</v>
      </c>
      <c r="O317" s="11">
        <v>59967.072653704097</v>
      </c>
      <c r="P317" s="11">
        <v>62096.034646740896</v>
      </c>
      <c r="Q317" s="11">
        <v>68322.060859462072</v>
      </c>
      <c r="R317" s="11">
        <v>80576.630449265154</v>
      </c>
      <c r="S317" s="11">
        <v>92504.593489249033</v>
      </c>
      <c r="T317" s="11">
        <v>94201.902077772669</v>
      </c>
      <c r="U317" s="11">
        <v>90091.636043165534</v>
      </c>
      <c r="V317" s="11">
        <v>84158.660515393058</v>
      </c>
      <c r="W317" s="11">
        <v>75199.939134580432</v>
      </c>
      <c r="X317" s="11">
        <v>63622.828478962983</v>
      </c>
      <c r="Y317" s="11">
        <v>55544.354208342142</v>
      </c>
      <c r="Z317" s="19">
        <v>0</v>
      </c>
      <c r="AA317" s="2">
        <f>IFERROR(INDEX('Holiday Schedule'!$D$3:$D$24,MATCH(A317,'Holiday Schedule'!$C$3:$C$24,0)),0)</f>
        <v>0</v>
      </c>
      <c r="AB317" s="2">
        <f t="shared" si="32"/>
        <v>4</v>
      </c>
      <c r="AC317" s="2">
        <f t="shared" si="33"/>
        <v>1128524.2234349779</v>
      </c>
      <c r="AD317" s="5">
        <f t="shared" si="34"/>
        <v>452123.58595044608</v>
      </c>
      <c r="AE317" s="5">
        <f t="shared" si="35"/>
        <v>1580647.809385424</v>
      </c>
      <c r="AG317" s="2">
        <f t="shared" si="36"/>
        <v>11</v>
      </c>
      <c r="AH317" s="2">
        <f t="shared" si="37"/>
        <v>2025</v>
      </c>
      <c r="AJ317" s="5">
        <f t="shared" si="38"/>
        <v>94201.902077772669</v>
      </c>
      <c r="AK317" s="2">
        <f t="shared" si="39"/>
        <v>19</v>
      </c>
    </row>
    <row r="318" spans="1:37">
      <c r="A318" s="17">
        <v>45967</v>
      </c>
      <c r="B318" s="11">
        <v>51420.073418061649</v>
      </c>
      <c r="C318" s="11">
        <v>48566.860237138506</v>
      </c>
      <c r="D318" s="11">
        <v>47295.794596845029</v>
      </c>
      <c r="E318" s="11">
        <v>48257.59212962009</v>
      </c>
      <c r="F318" s="11">
        <v>51642.473837498546</v>
      </c>
      <c r="G318" s="11">
        <v>58885.731600806561</v>
      </c>
      <c r="H318" s="11">
        <v>74595.893564187092</v>
      </c>
      <c r="I318" s="11">
        <v>71998.865654380672</v>
      </c>
      <c r="J318" s="11">
        <v>57380.623264576672</v>
      </c>
      <c r="K318" s="11">
        <v>53519.853421646076</v>
      </c>
      <c r="L318" s="11">
        <v>55169.081133954147</v>
      </c>
      <c r="M318" s="11">
        <v>51212.411541729038</v>
      </c>
      <c r="N318" s="11">
        <v>48215.114982958119</v>
      </c>
      <c r="O318" s="11">
        <v>48010.850928180029</v>
      </c>
      <c r="P318" s="11">
        <v>53533.347785077443</v>
      </c>
      <c r="Q318" s="11">
        <v>66707.574115421026</v>
      </c>
      <c r="R318" s="11">
        <v>81074.709717102523</v>
      </c>
      <c r="S318" s="11">
        <v>94072.379722131285</v>
      </c>
      <c r="T318" s="11">
        <v>97653.994386039543</v>
      </c>
      <c r="U318" s="11">
        <v>94006.906954786085</v>
      </c>
      <c r="V318" s="11">
        <v>89725.164059325252</v>
      </c>
      <c r="W318" s="11">
        <v>80478.590223117906</v>
      </c>
      <c r="X318" s="11">
        <v>68611.316791883874</v>
      </c>
      <c r="Y318" s="11">
        <v>60536.471661015457</v>
      </c>
      <c r="Z318" s="19">
        <v>0</v>
      </c>
      <c r="AA318" s="2">
        <f>IFERROR(INDEX('Holiday Schedule'!$D$3:$D$24,MATCH(A318,'Holiday Schedule'!$C$3:$C$24,0)),0)</f>
        <v>0</v>
      </c>
      <c r="AB318" s="2">
        <f t="shared" si="32"/>
        <v>5</v>
      </c>
      <c r="AC318" s="2">
        <f t="shared" si="33"/>
        <v>1111370.7846823097</v>
      </c>
      <c r="AD318" s="5">
        <f t="shared" si="34"/>
        <v>441200.8910451727</v>
      </c>
      <c r="AE318" s="5">
        <f t="shared" si="35"/>
        <v>1552571.6757274824</v>
      </c>
      <c r="AG318" s="2">
        <f t="shared" si="36"/>
        <v>11</v>
      </c>
      <c r="AH318" s="2">
        <f t="shared" si="37"/>
        <v>2025</v>
      </c>
      <c r="AJ318" s="5">
        <f t="shared" si="38"/>
        <v>97653.994386039543</v>
      </c>
      <c r="AK318" s="2">
        <f t="shared" si="39"/>
        <v>19</v>
      </c>
    </row>
    <row r="319" spans="1:37">
      <c r="A319" s="17">
        <v>45968</v>
      </c>
      <c r="B319" s="11">
        <v>56005.347160090387</v>
      </c>
      <c r="C319" s="11">
        <v>53531.940299039401</v>
      </c>
      <c r="D319" s="11">
        <v>51937.170482709633</v>
      </c>
      <c r="E319" s="11">
        <v>53084.397947508427</v>
      </c>
      <c r="F319" s="11">
        <v>56836.642917246805</v>
      </c>
      <c r="G319" s="11">
        <v>63880.912221201696</v>
      </c>
      <c r="H319" s="11">
        <v>78544.572037318678</v>
      </c>
      <c r="I319" s="11">
        <v>72224.58931848043</v>
      </c>
      <c r="J319" s="11">
        <v>57739.215230973983</v>
      </c>
      <c r="K319" s="11">
        <v>52087.553970309171</v>
      </c>
      <c r="L319" s="11">
        <v>45874.415085683642</v>
      </c>
      <c r="M319" s="11">
        <v>46034.382957776797</v>
      </c>
      <c r="N319" s="11">
        <v>52944.956035544012</v>
      </c>
      <c r="O319" s="11">
        <v>50298.316935179733</v>
      </c>
      <c r="P319" s="11">
        <v>53211.062080023738</v>
      </c>
      <c r="Q319" s="11">
        <v>66940.230617469002</v>
      </c>
      <c r="R319" s="11">
        <v>80421.682462427838</v>
      </c>
      <c r="S319" s="11">
        <v>92788.64187234058</v>
      </c>
      <c r="T319" s="11">
        <v>94533.370580917705</v>
      </c>
      <c r="U319" s="11">
        <v>90529.890823586713</v>
      </c>
      <c r="V319" s="11">
        <v>86842.020402767565</v>
      </c>
      <c r="W319" s="11">
        <v>77649.818693262016</v>
      </c>
      <c r="X319" s="11">
        <v>66052.890168151498</v>
      </c>
      <c r="Y319" s="11">
        <v>60806.614799999996</v>
      </c>
      <c r="Z319" s="19">
        <v>0</v>
      </c>
      <c r="AA319" s="2">
        <f>IFERROR(INDEX('Holiday Schedule'!$D$3:$D$24,MATCH(A319,'Holiday Schedule'!$C$3:$C$24,0)),0)</f>
        <v>0</v>
      </c>
      <c r="AB319" s="2">
        <f t="shared" si="32"/>
        <v>6</v>
      </c>
      <c r="AC319" s="2">
        <f t="shared" si="33"/>
        <v>1086173.0372348945</v>
      </c>
      <c r="AD319" s="5">
        <f t="shared" si="34"/>
        <v>474627.59786511515</v>
      </c>
      <c r="AE319" s="5">
        <f t="shared" si="35"/>
        <v>1560800.6351000096</v>
      </c>
      <c r="AG319" s="2">
        <f t="shared" si="36"/>
        <v>11</v>
      </c>
      <c r="AH319" s="2">
        <f t="shared" si="37"/>
        <v>2025</v>
      </c>
      <c r="AJ319" s="5">
        <f t="shared" si="38"/>
        <v>94533.370580917705</v>
      </c>
      <c r="AK319" s="2">
        <f t="shared" si="39"/>
        <v>19</v>
      </c>
    </row>
    <row r="320" spans="1:37">
      <c r="A320" s="17">
        <v>45969</v>
      </c>
      <c r="B320" s="11">
        <v>53314.495135256409</v>
      </c>
      <c r="C320" s="11">
        <v>50321.794620324101</v>
      </c>
      <c r="D320" s="11">
        <v>47542.965398964392</v>
      </c>
      <c r="E320" s="11">
        <v>47353.304106413139</v>
      </c>
      <c r="F320" s="11">
        <v>49151.936164171806</v>
      </c>
      <c r="G320" s="11">
        <v>52141.255221528991</v>
      </c>
      <c r="H320" s="11">
        <v>61875.476847857986</v>
      </c>
      <c r="I320" s="11">
        <v>63712.289712946884</v>
      </c>
      <c r="J320" s="11">
        <v>58422.757764832699</v>
      </c>
      <c r="K320" s="11">
        <v>55290.254665946697</v>
      </c>
      <c r="L320" s="11">
        <v>50996.833314898249</v>
      </c>
      <c r="M320" s="11">
        <v>51124.698802104256</v>
      </c>
      <c r="N320" s="11">
        <v>48144.633896499603</v>
      </c>
      <c r="O320" s="11">
        <v>44781.849845399091</v>
      </c>
      <c r="P320" s="11">
        <v>45762.9250541172</v>
      </c>
      <c r="Q320" s="11">
        <v>58107.097818860588</v>
      </c>
      <c r="R320" s="11">
        <v>73966.182399120866</v>
      </c>
      <c r="S320" s="11">
        <v>86559.33739286034</v>
      </c>
      <c r="T320" s="11">
        <v>88289.209834509864</v>
      </c>
      <c r="U320" s="11">
        <v>86188.13855143798</v>
      </c>
      <c r="V320" s="11">
        <v>83785.956492070021</v>
      </c>
      <c r="W320" s="11">
        <v>76391.057232487525</v>
      </c>
      <c r="X320" s="11">
        <v>66387.216990228757</v>
      </c>
      <c r="Y320" s="11">
        <v>58277.356800000001</v>
      </c>
      <c r="Z320" s="19">
        <v>0</v>
      </c>
      <c r="AA320" s="2">
        <f>IFERROR(INDEX('Holiday Schedule'!$D$3:$D$24,MATCH(A320,'Holiday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1457889.0240628375</v>
      </c>
      <c r="AE320" s="5">
        <f t="shared" si="35"/>
        <v>1457889.0240628375</v>
      </c>
      <c r="AG320" s="2">
        <f t="shared" si="36"/>
        <v>11</v>
      </c>
      <c r="AH320" s="2">
        <f t="shared" si="37"/>
        <v>2025</v>
      </c>
      <c r="AJ320" s="5">
        <f t="shared" si="38"/>
        <v>88289.209834509864</v>
      </c>
      <c r="AK320" s="2">
        <f t="shared" si="39"/>
        <v>19</v>
      </c>
    </row>
    <row r="321" spans="1:37">
      <c r="A321" s="17">
        <v>45970</v>
      </c>
      <c r="B321" s="11">
        <v>38807.228463477171</v>
      </c>
      <c r="C321" s="11">
        <v>35886.283213086368</v>
      </c>
      <c r="D321" s="11">
        <v>35126.564164722287</v>
      </c>
      <c r="E321" s="11">
        <v>35209.734400658643</v>
      </c>
      <c r="F321" s="11">
        <v>37691.336489949666</v>
      </c>
      <c r="G321" s="11">
        <v>40985.773870728277</v>
      </c>
      <c r="H321" s="11">
        <v>46562.77850011165</v>
      </c>
      <c r="I321" s="11">
        <v>50267.724004925549</v>
      </c>
      <c r="J321" s="11">
        <v>50131.774100220893</v>
      </c>
      <c r="K321" s="11">
        <v>52044.581178130109</v>
      </c>
      <c r="L321" s="11">
        <v>45938.714264568836</v>
      </c>
      <c r="M321" s="11">
        <v>48227.852407274528</v>
      </c>
      <c r="N321" s="11">
        <v>55495.998457901267</v>
      </c>
      <c r="O321" s="11">
        <v>61591.742797897568</v>
      </c>
      <c r="P321" s="11">
        <v>70673.125468238635</v>
      </c>
      <c r="Q321" s="11">
        <v>80384.458684463694</v>
      </c>
      <c r="R321" s="11">
        <v>92280.636813859135</v>
      </c>
      <c r="S321" s="11">
        <v>102689.21607163225</v>
      </c>
      <c r="T321" s="11">
        <v>102065.32412068486</v>
      </c>
      <c r="U321" s="11">
        <v>98151.201567992932</v>
      </c>
      <c r="V321" s="11">
        <v>91617.714443228309</v>
      </c>
      <c r="W321" s="11">
        <v>80735.143558902841</v>
      </c>
      <c r="X321" s="11">
        <v>69831.030726686018</v>
      </c>
      <c r="Y321" s="11">
        <v>59198.369811347999</v>
      </c>
      <c r="Z321" s="19">
        <v>0</v>
      </c>
      <c r="AA321" s="2">
        <f>IFERROR(INDEX('Holiday Schedule'!$D$3:$D$24,MATCH(A321,'Holiday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1481594.3075806894</v>
      </c>
      <c r="AE321" s="5">
        <f t="shared" si="35"/>
        <v>1481594.3075806894</v>
      </c>
      <c r="AG321" s="2">
        <f t="shared" si="36"/>
        <v>11</v>
      </c>
      <c r="AH321" s="2">
        <f t="shared" si="37"/>
        <v>2025</v>
      </c>
      <c r="AJ321" s="5">
        <f t="shared" si="38"/>
        <v>102689.21607163225</v>
      </c>
      <c r="AK321" s="2">
        <f t="shared" si="39"/>
        <v>18</v>
      </c>
    </row>
    <row r="322" spans="1:37">
      <c r="A322" s="17">
        <v>45971</v>
      </c>
      <c r="B322" s="11">
        <v>56185.910695695369</v>
      </c>
      <c r="C322" s="11">
        <v>52807.16763083019</v>
      </c>
      <c r="D322" s="11">
        <v>50405.342006734565</v>
      </c>
      <c r="E322" s="11">
        <v>50526.637198483091</v>
      </c>
      <c r="F322" s="11">
        <v>53529.371905602435</v>
      </c>
      <c r="G322" s="11">
        <v>42002.410832775655</v>
      </c>
      <c r="H322" s="11">
        <v>1886.0976446811032</v>
      </c>
      <c r="I322" s="11">
        <v>80806.815061350266</v>
      </c>
      <c r="J322" s="11">
        <v>76566.787085694596</v>
      </c>
      <c r="K322" s="11">
        <v>74993.494622450628</v>
      </c>
      <c r="L322" s="11">
        <v>74148.55490580271</v>
      </c>
      <c r="M322" s="11">
        <v>70828.065031829465</v>
      </c>
      <c r="N322" s="11">
        <v>70877.577134887033</v>
      </c>
      <c r="O322" s="11">
        <v>66059.101799284719</v>
      </c>
      <c r="P322" s="11">
        <v>66565.239696344361</v>
      </c>
      <c r="Q322" s="11">
        <v>71781.125308428134</v>
      </c>
      <c r="R322" s="11">
        <v>82195.309838589586</v>
      </c>
      <c r="S322" s="11">
        <v>93322.811631572418</v>
      </c>
      <c r="T322" s="11">
        <v>93804.621914529213</v>
      </c>
      <c r="U322" s="11">
        <v>89412.246916624732</v>
      </c>
      <c r="V322" s="11">
        <v>83861.781617324392</v>
      </c>
      <c r="W322" s="11">
        <v>75733.021726954175</v>
      </c>
      <c r="X322" s="11">
        <v>63164.295298466699</v>
      </c>
      <c r="Y322" s="11">
        <v>55802.379539848123</v>
      </c>
      <c r="Z322" s="19">
        <v>0</v>
      </c>
      <c r="AA322" s="2">
        <f>IFERROR(INDEX('Holiday Schedule'!$D$3:$D$24,MATCH(A322,'Holiday Schedule'!$C$3:$C$24,0)),0)</f>
        <v>0</v>
      </c>
      <c r="AB322" s="2">
        <f t="shared" si="32"/>
        <v>2</v>
      </c>
      <c r="AC322" s="2">
        <f t="shared" si="33"/>
        <v>1234120.8495901334</v>
      </c>
      <c r="AD322" s="5">
        <f t="shared" si="34"/>
        <v>363145.31745465007</v>
      </c>
      <c r="AE322" s="5">
        <f t="shared" si="35"/>
        <v>1597266.1670447835</v>
      </c>
      <c r="AG322" s="2">
        <f t="shared" si="36"/>
        <v>11</v>
      </c>
      <c r="AH322" s="2">
        <f t="shared" si="37"/>
        <v>2025</v>
      </c>
      <c r="AJ322" s="5">
        <f t="shared" si="38"/>
        <v>93804.621914529213</v>
      </c>
      <c r="AK322" s="2">
        <f t="shared" si="39"/>
        <v>19</v>
      </c>
    </row>
    <row r="323" spans="1:37">
      <c r="A323" s="17">
        <v>45972</v>
      </c>
      <c r="B323" s="11">
        <v>50274.551394667164</v>
      </c>
      <c r="C323" s="11">
        <v>48231.393148907446</v>
      </c>
      <c r="D323" s="11">
        <v>46066.251098414548</v>
      </c>
      <c r="E323" s="11">
        <v>46820.170503812769</v>
      </c>
      <c r="F323" s="11">
        <v>50655.529297880152</v>
      </c>
      <c r="G323" s="11">
        <v>56261.203095161422</v>
      </c>
      <c r="H323" s="11">
        <v>70068.555693592585</v>
      </c>
      <c r="I323" s="11">
        <v>70890.308543673804</v>
      </c>
      <c r="J323" s="11">
        <v>57725.373539924527</v>
      </c>
      <c r="K323" s="11">
        <v>52998.345404773529</v>
      </c>
      <c r="L323" s="11">
        <v>59737.970445350969</v>
      </c>
      <c r="M323" s="11">
        <v>62246.140717785194</v>
      </c>
      <c r="N323" s="11">
        <v>64396.26409755709</v>
      </c>
      <c r="O323" s="11">
        <v>65102.80792158447</v>
      </c>
      <c r="P323" s="11">
        <v>67057.515297351303</v>
      </c>
      <c r="Q323" s="11">
        <v>72891.422609680201</v>
      </c>
      <c r="R323" s="11">
        <v>87185.656745777902</v>
      </c>
      <c r="S323" s="11">
        <v>99058.412466331007</v>
      </c>
      <c r="T323" s="11">
        <v>103955.72485701565</v>
      </c>
      <c r="U323" s="11">
        <v>100922.33745296751</v>
      </c>
      <c r="V323" s="11">
        <v>96744.923029597005</v>
      </c>
      <c r="W323" s="11">
        <v>86529.39247744497</v>
      </c>
      <c r="X323" s="11">
        <v>74499.952001030077</v>
      </c>
      <c r="Y323" s="11">
        <v>64498.995092532088</v>
      </c>
      <c r="Z323" s="19">
        <v>0</v>
      </c>
      <c r="AA323" s="2">
        <f>IFERROR(INDEX('Holiday Schedule'!$D$3:$D$24,MATCH(A323,'Holiday Schedule'!$C$3:$C$24,0)),0)</f>
        <v>0</v>
      </c>
      <c r="AB323" s="2">
        <f t="shared" si="32"/>
        <v>3</v>
      </c>
      <c r="AC323" s="2">
        <f t="shared" si="33"/>
        <v>1221942.5476078454</v>
      </c>
      <c r="AD323" s="5">
        <f t="shared" si="34"/>
        <v>432876.64932496776</v>
      </c>
      <c r="AE323" s="5">
        <f t="shared" si="35"/>
        <v>1654819.1969328132</v>
      </c>
      <c r="AG323" s="2">
        <f t="shared" si="36"/>
        <v>11</v>
      </c>
      <c r="AH323" s="2">
        <f t="shared" si="37"/>
        <v>2025</v>
      </c>
      <c r="AJ323" s="5">
        <f t="shared" si="38"/>
        <v>103955.72485701565</v>
      </c>
      <c r="AK323" s="2">
        <f t="shared" si="39"/>
        <v>19</v>
      </c>
    </row>
    <row r="324" spans="1:37">
      <c r="A324" s="17">
        <v>45973</v>
      </c>
      <c r="B324" s="11">
        <v>61591.37908580072</v>
      </c>
      <c r="C324" s="11">
        <v>58545.954228085931</v>
      </c>
      <c r="D324" s="11">
        <v>56662.077083002077</v>
      </c>
      <c r="E324" s="11">
        <v>56851.772584828665</v>
      </c>
      <c r="F324" s="11">
        <v>60315.181106023352</v>
      </c>
      <c r="G324" s="11">
        <v>67616.841223297364</v>
      </c>
      <c r="H324" s="11">
        <v>83802.948783780943</v>
      </c>
      <c r="I324" s="11">
        <v>84073.16925732934</v>
      </c>
      <c r="J324" s="11">
        <v>67587.784145291313</v>
      </c>
      <c r="K324" s="11">
        <v>51147.201014843631</v>
      </c>
      <c r="L324" s="11">
        <v>42568.804181488515</v>
      </c>
      <c r="M324" s="11">
        <v>38002.534773163192</v>
      </c>
      <c r="N324" s="11">
        <v>38364.101281052419</v>
      </c>
      <c r="O324" s="11">
        <v>49023.776147352706</v>
      </c>
      <c r="P324" s="11">
        <v>58030.410788097695</v>
      </c>
      <c r="Q324" s="11">
        <v>70901.316893795098</v>
      </c>
      <c r="R324" s="11">
        <v>84647.804725025926</v>
      </c>
      <c r="S324" s="11">
        <v>100071.06947009971</v>
      </c>
      <c r="T324" s="11">
        <v>101898.19526969633</v>
      </c>
      <c r="U324" s="11">
        <v>99397.597315868363</v>
      </c>
      <c r="V324" s="11">
        <v>94229.035933631443</v>
      </c>
      <c r="W324" s="11">
        <v>85234.510884193121</v>
      </c>
      <c r="X324" s="11">
        <v>73066.593750912463</v>
      </c>
      <c r="Y324" s="11">
        <v>63799.309627282462</v>
      </c>
      <c r="Z324" s="19">
        <v>0</v>
      </c>
      <c r="AA324" s="2">
        <f>IFERROR(INDEX('Holiday Schedule'!$D$3:$D$24,MATCH(A324,'Holiday Schedule'!$C$3:$C$24,0)),0)</f>
        <v>0</v>
      </c>
      <c r="AB324" s="2">
        <f t="shared" si="32"/>
        <v>4</v>
      </c>
      <c r="AC324" s="2">
        <f t="shared" si="33"/>
        <v>1138243.9058318413</v>
      </c>
      <c r="AD324" s="5">
        <f t="shared" si="34"/>
        <v>509185.46372210165</v>
      </c>
      <c r="AE324" s="5">
        <f t="shared" si="35"/>
        <v>1647429.3695539429</v>
      </c>
      <c r="AG324" s="2">
        <f t="shared" si="36"/>
        <v>11</v>
      </c>
      <c r="AH324" s="2">
        <f t="shared" si="37"/>
        <v>2025</v>
      </c>
      <c r="AJ324" s="5">
        <f t="shared" si="38"/>
        <v>101898.19526969633</v>
      </c>
      <c r="AK324" s="2">
        <f t="shared" si="39"/>
        <v>19</v>
      </c>
    </row>
    <row r="325" spans="1:37">
      <c r="A325" s="17">
        <v>45974</v>
      </c>
      <c r="B325" s="11">
        <v>59918.202373240703</v>
      </c>
      <c r="C325" s="11">
        <v>57807.822561982575</v>
      </c>
      <c r="D325" s="11">
        <v>55241.926614269403</v>
      </c>
      <c r="E325" s="11">
        <v>56255.871617519282</v>
      </c>
      <c r="F325" s="11">
        <v>59504.681711601079</v>
      </c>
      <c r="G325" s="11">
        <v>65910.407857467027</v>
      </c>
      <c r="H325" s="11">
        <v>83444.960395569593</v>
      </c>
      <c r="I325" s="11">
        <v>83029.374787767534</v>
      </c>
      <c r="J325" s="11">
        <v>71930.503616441987</v>
      </c>
      <c r="K325" s="11">
        <v>65013.199372274998</v>
      </c>
      <c r="L325" s="11">
        <v>60376.961110738644</v>
      </c>
      <c r="M325" s="11">
        <v>57050.456858882702</v>
      </c>
      <c r="N325" s="11">
        <v>61385.810768745832</v>
      </c>
      <c r="O325" s="11">
        <v>64328.606908808892</v>
      </c>
      <c r="P325" s="11">
        <v>67975.321716047227</v>
      </c>
      <c r="Q325" s="11">
        <v>73186.072005806884</v>
      </c>
      <c r="R325" s="11">
        <v>85535.453194865157</v>
      </c>
      <c r="S325" s="11">
        <v>99507.333382163852</v>
      </c>
      <c r="T325" s="11">
        <v>101612.2648907525</v>
      </c>
      <c r="U325" s="11">
        <v>98115.044384342313</v>
      </c>
      <c r="V325" s="11">
        <v>93808.80776105258</v>
      </c>
      <c r="W325" s="11">
        <v>84222.01251813666</v>
      </c>
      <c r="X325" s="11">
        <v>71831.462503693256</v>
      </c>
      <c r="Y325" s="11">
        <v>59198.369811347999</v>
      </c>
      <c r="Z325" s="19">
        <v>0</v>
      </c>
      <c r="AA325" s="2">
        <f>IFERROR(INDEX('Holiday Schedule'!$D$3:$D$24,MATCH(A325,'Holiday Schedule'!$C$3:$C$24,0)),0)</f>
        <v>0</v>
      </c>
      <c r="AB325" s="2">
        <f t="shared" si="32"/>
        <v>5</v>
      </c>
      <c r="AC325" s="2">
        <f t="shared" si="33"/>
        <v>1238908.685780521</v>
      </c>
      <c r="AD325" s="5">
        <f t="shared" si="34"/>
        <v>497282.24294299795</v>
      </c>
      <c r="AE325" s="5">
        <f t="shared" si="35"/>
        <v>1736190.928723519</v>
      </c>
      <c r="AG325" s="2">
        <f t="shared" si="36"/>
        <v>11</v>
      </c>
      <c r="AH325" s="2">
        <f t="shared" si="37"/>
        <v>2025</v>
      </c>
      <c r="AJ325" s="5">
        <f t="shared" si="38"/>
        <v>101612.2648907525</v>
      </c>
      <c r="AK325" s="2">
        <f t="shared" si="39"/>
        <v>19</v>
      </c>
    </row>
    <row r="326" spans="1:37">
      <c r="A326" s="17">
        <v>45975</v>
      </c>
      <c r="B326" s="11">
        <v>60056.068009217037</v>
      </c>
      <c r="C326" s="11">
        <v>57447.018785945067</v>
      </c>
      <c r="D326" s="11">
        <v>55252.437516294929</v>
      </c>
      <c r="E326" s="11">
        <v>56503.621073413859</v>
      </c>
      <c r="F326" s="11">
        <v>60201.289974487743</v>
      </c>
      <c r="G326" s="11">
        <v>67810.081246056681</v>
      </c>
      <c r="H326" s="11">
        <v>83489.00008787791</v>
      </c>
      <c r="I326" s="11">
        <v>80000.876006500417</v>
      </c>
      <c r="J326" s="11">
        <v>63812.804427709205</v>
      </c>
      <c r="K326" s="11">
        <v>48014.733242045215</v>
      </c>
      <c r="L326" s="11">
        <v>43872.656230245906</v>
      </c>
      <c r="M326" s="11">
        <v>45490.133704161555</v>
      </c>
      <c r="N326" s="11">
        <v>45854.666185724185</v>
      </c>
      <c r="O326" s="11">
        <v>50917.117363603378</v>
      </c>
      <c r="P326" s="11">
        <v>61482.680826794451</v>
      </c>
      <c r="Q326" s="11">
        <v>73273.164235525575</v>
      </c>
      <c r="R326" s="11">
        <v>84512.131128241017</v>
      </c>
      <c r="S326" s="11">
        <v>98905.540121826663</v>
      </c>
      <c r="T326" s="11">
        <v>103764.70720709495</v>
      </c>
      <c r="U326" s="11">
        <v>97978.595081259162</v>
      </c>
      <c r="V326" s="11">
        <v>93628.01871711979</v>
      </c>
      <c r="W326" s="11">
        <v>85932.010182537066</v>
      </c>
      <c r="X326" s="11">
        <v>74228.961393043253</v>
      </c>
      <c r="Y326" s="11">
        <v>55802.379539848123</v>
      </c>
      <c r="Z326" s="19">
        <v>0</v>
      </c>
      <c r="AA326" s="2">
        <f>IFERROR(INDEX('Holiday Schedule'!$D$3:$D$24,MATCH(A326,'Holiday Schedule'!$C$3:$C$24,0)),0)</f>
        <v>0</v>
      </c>
      <c r="AB326" s="2">
        <f t="shared" si="32"/>
        <v>6</v>
      </c>
      <c r="AC326" s="2">
        <f t="shared" si="33"/>
        <v>1151668.7960534319</v>
      </c>
      <c r="AD326" s="5">
        <f t="shared" si="34"/>
        <v>496561.89623314096</v>
      </c>
      <c r="AE326" s="5">
        <f t="shared" si="35"/>
        <v>1648230.6922865729</v>
      </c>
      <c r="AG326" s="2">
        <f t="shared" si="36"/>
        <v>11</v>
      </c>
      <c r="AH326" s="2">
        <f t="shared" si="37"/>
        <v>2025</v>
      </c>
      <c r="AJ326" s="5">
        <f t="shared" si="38"/>
        <v>103764.70720709495</v>
      </c>
      <c r="AK326" s="2">
        <f t="shared" si="39"/>
        <v>19</v>
      </c>
    </row>
    <row r="327" spans="1:37">
      <c r="A327" s="17">
        <v>45976</v>
      </c>
      <c r="B327" s="11">
        <v>60741.69675039142</v>
      </c>
      <c r="C327" s="11">
        <v>58473.91066051821</v>
      </c>
      <c r="D327" s="11">
        <v>55147.136945627797</v>
      </c>
      <c r="E327" s="11">
        <v>55918.346307943539</v>
      </c>
      <c r="F327" s="11">
        <v>58719.608064487889</v>
      </c>
      <c r="G327" s="11">
        <v>63420.940972425175</v>
      </c>
      <c r="H327" s="11">
        <v>74190.150213511544</v>
      </c>
      <c r="I327" s="11">
        <v>72556.20717580679</v>
      </c>
      <c r="J327" s="11">
        <v>51688.577565949192</v>
      </c>
      <c r="K327" s="11">
        <v>38929.208832304546</v>
      </c>
      <c r="L327" s="11">
        <v>34872.137031677514</v>
      </c>
      <c r="M327" s="11">
        <v>32472.067526130035</v>
      </c>
      <c r="N327" s="11">
        <v>32656.586984886013</v>
      </c>
      <c r="O327" s="11">
        <v>35062.683179442196</v>
      </c>
      <c r="P327" s="11">
        <v>48630.124007941595</v>
      </c>
      <c r="Q327" s="11">
        <v>67988.24367230972</v>
      </c>
      <c r="R327" s="11">
        <v>84659.388738506212</v>
      </c>
      <c r="S327" s="11">
        <v>98282.372279606614</v>
      </c>
      <c r="T327" s="11">
        <v>101054.56734958297</v>
      </c>
      <c r="U327" s="11">
        <v>97583.80217860431</v>
      </c>
      <c r="V327" s="11">
        <v>95421.554739485029</v>
      </c>
      <c r="W327" s="11">
        <v>87323.368118711296</v>
      </c>
      <c r="X327" s="11">
        <v>76627.205581380666</v>
      </c>
      <c r="Y327" s="11">
        <v>65201.020799999991</v>
      </c>
      <c r="Z327" s="19">
        <v>0</v>
      </c>
      <c r="AA327" s="2">
        <f>IFERROR(INDEX('Holiday Schedule'!$D$3:$D$24,MATCH(A327,'Holiday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1547620.9056772303</v>
      </c>
      <c r="AE327" s="5">
        <f t="shared" si="35"/>
        <v>1547620.9056772303</v>
      </c>
      <c r="AG327" s="2">
        <f t="shared" si="36"/>
        <v>11</v>
      </c>
      <c r="AH327" s="2">
        <f t="shared" si="37"/>
        <v>2025</v>
      </c>
      <c r="AJ327" s="5">
        <f t="shared" si="38"/>
        <v>101054.56734958297</v>
      </c>
      <c r="AK327" s="2">
        <f t="shared" si="39"/>
        <v>19</v>
      </c>
    </row>
    <row r="328" spans="1:37">
      <c r="A328" s="17">
        <v>45977</v>
      </c>
      <c r="B328" s="11">
        <v>64592.064278915081</v>
      </c>
      <c r="C328" s="11">
        <v>60114.64754776458</v>
      </c>
      <c r="D328" s="11">
        <v>57770.599040659719</v>
      </c>
      <c r="E328" s="11">
        <v>57215.762616096792</v>
      </c>
      <c r="F328" s="11">
        <v>58689.554897792819</v>
      </c>
      <c r="G328" s="11">
        <v>61552.681891070664</v>
      </c>
      <c r="H328" s="11">
        <v>71403.212265477647</v>
      </c>
      <c r="I328" s="11">
        <v>77879.946781485734</v>
      </c>
      <c r="J328" s="11">
        <v>81002.094467664239</v>
      </c>
      <c r="K328" s="11">
        <v>82079.467379208945</v>
      </c>
      <c r="L328" s="11">
        <v>79378.449096025346</v>
      </c>
      <c r="M328" s="11">
        <v>78838.780868458518</v>
      </c>
      <c r="N328" s="11">
        <v>80393.140052133822</v>
      </c>
      <c r="O328" s="11">
        <v>79928.246884906534</v>
      </c>
      <c r="P328" s="11">
        <v>79630.990567350455</v>
      </c>
      <c r="Q328" s="11">
        <v>84694.796756464639</v>
      </c>
      <c r="R328" s="11">
        <v>95434.85507939184</v>
      </c>
      <c r="S328" s="11">
        <v>106756.99842190025</v>
      </c>
      <c r="T328" s="11">
        <v>107641.96872290326</v>
      </c>
      <c r="U328" s="11">
        <v>104714.96582808801</v>
      </c>
      <c r="V328" s="11">
        <v>98743.101698005863</v>
      </c>
      <c r="W328" s="11">
        <v>87874.533103887123</v>
      </c>
      <c r="X328" s="11">
        <v>76202.171432856892</v>
      </c>
      <c r="Y328" s="11">
        <v>68492.351999999999</v>
      </c>
      <c r="Z328" s="19">
        <v>0</v>
      </c>
      <c r="AA328" s="2">
        <f>IFERROR(INDEX('Holiday Schedule'!$D$3:$D$24,MATCH(A328,'Holiday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1901025.3816785086</v>
      </c>
      <c r="AE328" s="5">
        <f t="shared" si="35"/>
        <v>1901025.3816785086</v>
      </c>
      <c r="AG328" s="2">
        <f t="shared" si="36"/>
        <v>11</v>
      </c>
      <c r="AH328" s="2">
        <f t="shared" si="37"/>
        <v>2025</v>
      </c>
      <c r="AJ328" s="5">
        <f t="shared" si="38"/>
        <v>107641.96872290326</v>
      </c>
      <c r="AK328" s="2">
        <f t="shared" si="39"/>
        <v>19</v>
      </c>
    </row>
    <row r="329" spans="1:37">
      <c r="A329" s="17">
        <v>45978</v>
      </c>
      <c r="B329" s="11">
        <v>98998.757081121206</v>
      </c>
      <c r="C329" s="11">
        <v>92399.933491072545</v>
      </c>
      <c r="D329" s="11">
        <v>90630.605125645467</v>
      </c>
      <c r="E329" s="11">
        <v>90804.527432849034</v>
      </c>
      <c r="F329" s="11">
        <v>91778.541070369669</v>
      </c>
      <c r="G329" s="11">
        <v>96393.360374996715</v>
      </c>
      <c r="H329" s="11">
        <v>111027.56031395266</v>
      </c>
      <c r="I329" s="11">
        <v>115171.33208255135</v>
      </c>
      <c r="J329" s="11">
        <v>110426.23791680965</v>
      </c>
      <c r="K329" s="11">
        <v>108209.13727605538</v>
      </c>
      <c r="L329" s="11">
        <v>77063.084111707707</v>
      </c>
      <c r="M329" s="11">
        <v>66218.363241476356</v>
      </c>
      <c r="N329" s="11">
        <v>63848.050656432795</v>
      </c>
      <c r="O329" s="11">
        <v>62508.856778382862</v>
      </c>
      <c r="P329" s="11">
        <v>68912.173799596436</v>
      </c>
      <c r="Q329" s="11">
        <v>78140.568461318559</v>
      </c>
      <c r="R329" s="11">
        <v>92292.285329132603</v>
      </c>
      <c r="S329" s="11">
        <v>106004.56683862314</v>
      </c>
      <c r="T329" s="11">
        <v>108517.07278700593</v>
      </c>
      <c r="U329" s="11">
        <v>104006.28584062288</v>
      </c>
      <c r="V329" s="11">
        <v>98973.20784845874</v>
      </c>
      <c r="W329" s="11">
        <v>89037.577306621402</v>
      </c>
      <c r="X329" s="11">
        <v>75212.533232835893</v>
      </c>
      <c r="Y329" s="11">
        <v>66999.06718763923</v>
      </c>
      <c r="Z329" s="19">
        <v>0</v>
      </c>
      <c r="AA329" s="2">
        <f>IFERROR(INDEX('Holiday Schedule'!$D$3:$D$24,MATCH(A329,'Holiday Schedule'!$C$3:$C$24,0)),0)</f>
        <v>0</v>
      </c>
      <c r="AB329" s="2">
        <f t="shared" si="32"/>
        <v>2</v>
      </c>
      <c r="AC329" s="2">
        <f t="shared" si="33"/>
        <v>1424541.3335076317</v>
      </c>
      <c r="AD329" s="5">
        <f t="shared" si="34"/>
        <v>739032.35207764641</v>
      </c>
      <c r="AE329" s="5">
        <f t="shared" si="35"/>
        <v>2163573.6855852781</v>
      </c>
      <c r="AG329" s="2">
        <f t="shared" si="36"/>
        <v>11</v>
      </c>
      <c r="AH329" s="2">
        <f t="shared" si="37"/>
        <v>2025</v>
      </c>
      <c r="AJ329" s="5">
        <f t="shared" si="38"/>
        <v>115171.33208255135</v>
      </c>
      <c r="AK329" s="2">
        <f t="shared" si="39"/>
        <v>8</v>
      </c>
    </row>
    <row r="330" spans="1:37">
      <c r="A330" s="17">
        <v>45979</v>
      </c>
      <c r="B330" s="11">
        <v>62435.37046760536</v>
      </c>
      <c r="C330" s="11">
        <v>59671.678443447279</v>
      </c>
      <c r="D330" s="11">
        <v>57299.068093772643</v>
      </c>
      <c r="E330" s="11">
        <v>57929.949805102297</v>
      </c>
      <c r="F330" s="11">
        <v>61799.640018536607</v>
      </c>
      <c r="G330" s="11">
        <v>68716.368238530864</v>
      </c>
      <c r="H330" s="11">
        <v>85544.853213140275</v>
      </c>
      <c r="I330" s="11">
        <v>85612.974543723729</v>
      </c>
      <c r="J330" s="11">
        <v>65333.102696353431</v>
      </c>
      <c r="K330" s="11">
        <v>50413.76249941202</v>
      </c>
      <c r="L330" s="11">
        <v>41364.554396962005</v>
      </c>
      <c r="M330" s="11">
        <v>39544.005397597874</v>
      </c>
      <c r="N330" s="11">
        <v>39427.946165704903</v>
      </c>
      <c r="O330" s="11">
        <v>43654.428791138133</v>
      </c>
      <c r="P330" s="11">
        <v>55741.331946571467</v>
      </c>
      <c r="Q330" s="11">
        <v>72765.922375925205</v>
      </c>
      <c r="R330" s="11">
        <v>88568.729929864596</v>
      </c>
      <c r="S330" s="11">
        <v>103052.28444476619</v>
      </c>
      <c r="T330" s="11">
        <v>106455.27461094878</v>
      </c>
      <c r="U330" s="11">
        <v>102762.34305642181</v>
      </c>
      <c r="V330" s="11">
        <v>97612.766919744943</v>
      </c>
      <c r="W330" s="11">
        <v>88427.897293177171</v>
      </c>
      <c r="X330" s="11">
        <v>75378.80521899747</v>
      </c>
      <c r="Y330" s="11">
        <v>66897.512632356564</v>
      </c>
      <c r="Z330" s="19">
        <v>0</v>
      </c>
      <c r="AA330" s="2">
        <f>IFERROR(INDEX('Holiday Schedule'!$D$3:$D$24,MATCH(A330,'Holiday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1156116.1302873096</v>
      </c>
      <c r="AD330" s="5">
        <f t="shared" ref="AD330:AD393" si="42">AE330-AC330</f>
        <v>520294.44091249187</v>
      </c>
      <c r="AE330" s="5">
        <f t="shared" ref="AE330:AE393" si="43">SUM(B330:Y330)</f>
        <v>1676410.5711998015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106455.27461094878</v>
      </c>
      <c r="AK330" s="2">
        <f t="shared" ref="AK330:AK393" si="47">IF(AE330&gt;0,INDEX(B$8:Y$8,MATCH(AJ330,B330:Y330,0)),"")</f>
        <v>19</v>
      </c>
    </row>
    <row r="331" spans="1:37">
      <c r="A331" s="17">
        <v>45980</v>
      </c>
      <c r="B331" s="11">
        <v>63329.986062300908</v>
      </c>
      <c r="C331" s="11">
        <v>60278.108853835271</v>
      </c>
      <c r="D331" s="11">
        <v>58460.833968268751</v>
      </c>
      <c r="E331" s="11">
        <v>59403.898823926</v>
      </c>
      <c r="F331" s="11">
        <v>63000.691214853206</v>
      </c>
      <c r="G331" s="11">
        <v>70435.916319262935</v>
      </c>
      <c r="H331" s="11">
        <v>88128.006842817296</v>
      </c>
      <c r="I331" s="11">
        <v>84598.235058359191</v>
      </c>
      <c r="J331" s="11">
        <v>60300.857986591982</v>
      </c>
      <c r="K331" s="11">
        <v>45178.042749000793</v>
      </c>
      <c r="L331" s="11">
        <v>39093.724005742028</v>
      </c>
      <c r="M331" s="11">
        <v>36269.245619671303</v>
      </c>
      <c r="N331" s="11">
        <v>36253.927100658846</v>
      </c>
      <c r="O331" s="11">
        <v>38954.651829758201</v>
      </c>
      <c r="P331" s="11">
        <v>53474.372644436873</v>
      </c>
      <c r="Q331" s="11">
        <v>71357.180017060411</v>
      </c>
      <c r="R331" s="11">
        <v>87225.509739125351</v>
      </c>
      <c r="S331" s="11">
        <v>102523.73096027759</v>
      </c>
      <c r="T331" s="11">
        <v>105569.79903627632</v>
      </c>
      <c r="U331" s="11">
        <v>103196.9980442736</v>
      </c>
      <c r="V331" s="11">
        <v>98545.761986362282</v>
      </c>
      <c r="W331" s="11">
        <v>89215.665461174329</v>
      </c>
      <c r="X331" s="11">
        <v>76961.640438338844</v>
      </c>
      <c r="Y331" s="11">
        <v>68750.743303877083</v>
      </c>
      <c r="Z331" s="19">
        <v>0</v>
      </c>
      <c r="AA331" s="2">
        <f>IFERROR(INDEX('Holiday Schedule'!$D$3:$D$24,MATCH(A331,'Holiday Schedule'!$C$3:$C$24,0)),0)</f>
        <v>0</v>
      </c>
      <c r="AB331" s="2">
        <f t="shared" si="40"/>
        <v>4</v>
      </c>
      <c r="AC331" s="2">
        <f t="shared" si="41"/>
        <v>1128719.342677108</v>
      </c>
      <c r="AD331" s="5">
        <f t="shared" si="42"/>
        <v>531788.18538914132</v>
      </c>
      <c r="AE331" s="5">
        <f t="shared" si="43"/>
        <v>1660507.5280662493</v>
      </c>
      <c r="AG331" s="2">
        <f t="shared" si="44"/>
        <v>11</v>
      </c>
      <c r="AH331" s="2">
        <f t="shared" si="45"/>
        <v>2025</v>
      </c>
      <c r="AJ331" s="5">
        <f t="shared" si="46"/>
        <v>105569.79903627632</v>
      </c>
      <c r="AK331" s="2">
        <f t="shared" si="47"/>
        <v>19</v>
      </c>
    </row>
    <row r="332" spans="1:37">
      <c r="A332" s="17">
        <v>45981</v>
      </c>
      <c r="B332" s="11">
        <v>62393.04748690236</v>
      </c>
      <c r="C332" s="11">
        <v>59858.761543056055</v>
      </c>
      <c r="D332" s="11">
        <v>57861.420537279751</v>
      </c>
      <c r="E332" s="11">
        <v>58625.134409548598</v>
      </c>
      <c r="F332" s="11">
        <v>62436.110469361694</v>
      </c>
      <c r="G332" s="11">
        <v>70316.765704217847</v>
      </c>
      <c r="H332" s="11">
        <v>87504.91794192644</v>
      </c>
      <c r="I332" s="11">
        <v>84621.954967338446</v>
      </c>
      <c r="J332" s="11">
        <v>60526.991059331674</v>
      </c>
      <c r="K332" s="11">
        <v>45272.253890217777</v>
      </c>
      <c r="L332" s="11">
        <v>39790.875580282518</v>
      </c>
      <c r="M332" s="11">
        <v>36046.665314340571</v>
      </c>
      <c r="N332" s="11">
        <v>35784.96439132082</v>
      </c>
      <c r="O332" s="11">
        <v>39178.148948612201</v>
      </c>
      <c r="P332" s="11">
        <v>52810.747846173326</v>
      </c>
      <c r="Q332" s="11">
        <v>69851.750021451779</v>
      </c>
      <c r="R332" s="11">
        <v>85996.713624427692</v>
      </c>
      <c r="S332" s="11">
        <v>100092.3388070271</v>
      </c>
      <c r="T332" s="11">
        <v>103812.60239348019</v>
      </c>
      <c r="U332" s="11">
        <v>100953.78542204136</v>
      </c>
      <c r="V332" s="11">
        <v>97194.255616265495</v>
      </c>
      <c r="W332" s="11">
        <v>87633.884458224158</v>
      </c>
      <c r="X332" s="11">
        <v>75741.717523483516</v>
      </c>
      <c r="Y332" s="11">
        <v>67602.358731347034</v>
      </c>
      <c r="Z332" s="19">
        <v>0</v>
      </c>
      <c r="AA332" s="2">
        <f>IFERROR(INDEX('Holiday Schedule'!$D$3:$D$24,MATCH(A332,'Holiday Schedule'!$C$3:$C$24,0)),0)</f>
        <v>0</v>
      </c>
      <c r="AB332" s="2">
        <f t="shared" si="40"/>
        <v>5</v>
      </c>
      <c r="AC332" s="2">
        <f t="shared" si="41"/>
        <v>1115309.6498640187</v>
      </c>
      <c r="AD332" s="5">
        <f t="shared" si="42"/>
        <v>526598.51682363986</v>
      </c>
      <c r="AE332" s="5">
        <f t="shared" si="43"/>
        <v>1641908.1666876585</v>
      </c>
      <c r="AG332" s="2">
        <f t="shared" si="44"/>
        <v>11</v>
      </c>
      <c r="AH332" s="2">
        <f t="shared" si="45"/>
        <v>2025</v>
      </c>
      <c r="AJ332" s="5">
        <f t="shared" si="46"/>
        <v>103812.60239348019</v>
      </c>
      <c r="AK332" s="2">
        <f t="shared" si="47"/>
        <v>19</v>
      </c>
    </row>
    <row r="333" spans="1:37">
      <c r="A333" s="17">
        <v>45982</v>
      </c>
      <c r="B333" s="11">
        <v>63359.09598069881</v>
      </c>
      <c r="C333" s="11">
        <v>60676.428931536961</v>
      </c>
      <c r="D333" s="11">
        <v>58646.765973907575</v>
      </c>
      <c r="E333" s="11">
        <v>59554.788872462399</v>
      </c>
      <c r="F333" s="11">
        <v>63286.298756360149</v>
      </c>
      <c r="G333" s="11">
        <v>70089.580128607719</v>
      </c>
      <c r="H333" s="11">
        <v>85092.440129464434</v>
      </c>
      <c r="I333" s="11">
        <v>88620.864983582345</v>
      </c>
      <c r="J333" s="11">
        <v>69344.773685020322</v>
      </c>
      <c r="K333" s="11">
        <v>60353.118932674857</v>
      </c>
      <c r="L333" s="11">
        <v>58613.662786265886</v>
      </c>
      <c r="M333" s="11">
        <v>60388.256447231965</v>
      </c>
      <c r="N333" s="11">
        <v>66624.89959510781</v>
      </c>
      <c r="O333" s="11">
        <v>64832.958330706664</v>
      </c>
      <c r="P333" s="11">
        <v>67325.328547331941</v>
      </c>
      <c r="Q333" s="11">
        <v>73983.945437122951</v>
      </c>
      <c r="R333" s="11">
        <v>84697.050126921502</v>
      </c>
      <c r="S333" s="11">
        <v>96464.048099533175</v>
      </c>
      <c r="T333" s="11">
        <v>96472.341770906627</v>
      </c>
      <c r="U333" s="11">
        <v>93481.674944484592</v>
      </c>
      <c r="V333" s="11">
        <v>89294.97493622567</v>
      </c>
      <c r="W333" s="11">
        <v>81583.975002608626</v>
      </c>
      <c r="X333" s="11">
        <v>69814.466893471064</v>
      </c>
      <c r="Y333" s="11">
        <v>59853.364617457271</v>
      </c>
      <c r="Z333" s="19">
        <v>0</v>
      </c>
      <c r="AA333" s="2">
        <f>IFERROR(INDEX('Holiday Schedule'!$D$3:$D$24,MATCH(A333,'Holiday Schedule'!$C$3:$C$24,0)),0)</f>
        <v>0</v>
      </c>
      <c r="AB333" s="2">
        <f t="shared" si="40"/>
        <v>6</v>
      </c>
      <c r="AC333" s="2">
        <f t="shared" si="41"/>
        <v>1221896.3405191961</v>
      </c>
      <c r="AD333" s="5">
        <f t="shared" si="42"/>
        <v>520558.76339049521</v>
      </c>
      <c r="AE333" s="5">
        <f t="shared" si="43"/>
        <v>1742455.1039096913</v>
      </c>
      <c r="AG333" s="2">
        <f t="shared" si="44"/>
        <v>11</v>
      </c>
      <c r="AH333" s="2">
        <f t="shared" si="45"/>
        <v>2025</v>
      </c>
      <c r="AJ333" s="5">
        <f t="shared" si="46"/>
        <v>96472.341770906627</v>
      </c>
      <c r="AK333" s="2">
        <f t="shared" si="47"/>
        <v>19</v>
      </c>
    </row>
    <row r="334" spans="1:37">
      <c r="A334" s="17">
        <v>45983</v>
      </c>
      <c r="B334" s="11">
        <v>57594.221834075535</v>
      </c>
      <c r="C334" s="11">
        <v>54704.964033377815</v>
      </c>
      <c r="D334" s="11">
        <v>52593.358192630178</v>
      </c>
      <c r="E334" s="11">
        <v>53103.979940154764</v>
      </c>
      <c r="F334" s="11">
        <v>56030.095596267507</v>
      </c>
      <c r="G334" s="11">
        <v>60583.554776603502</v>
      </c>
      <c r="H334" s="11">
        <v>72064.042524435281</v>
      </c>
      <c r="I334" s="11">
        <v>75246.30470313516</v>
      </c>
      <c r="J334" s="11">
        <v>65969.227974666952</v>
      </c>
      <c r="K334" s="11">
        <v>57581.912719019252</v>
      </c>
      <c r="L334" s="11">
        <v>56235.701912569937</v>
      </c>
      <c r="M334" s="11">
        <v>54898.974257052214</v>
      </c>
      <c r="N334" s="11">
        <v>45857.921225251252</v>
      </c>
      <c r="O334" s="11">
        <v>44092.424140103336</v>
      </c>
      <c r="P334" s="11">
        <v>54644.777406478832</v>
      </c>
      <c r="Q334" s="11">
        <v>68016.274558323552</v>
      </c>
      <c r="R334" s="11">
        <v>83261.446885847443</v>
      </c>
      <c r="S334" s="11">
        <v>94243.151166781303</v>
      </c>
      <c r="T334" s="11">
        <v>96789.375873117315</v>
      </c>
      <c r="U334" s="11">
        <v>93799.87409179064</v>
      </c>
      <c r="V334" s="11">
        <v>91700.153117942013</v>
      </c>
      <c r="W334" s="11">
        <v>84651.934584217379</v>
      </c>
      <c r="X334" s="11">
        <v>73612.966422636586</v>
      </c>
      <c r="Y334" s="11">
        <v>61643.356800000001</v>
      </c>
      <c r="Z334" s="19">
        <v>0</v>
      </c>
      <c r="AA334" s="2">
        <f>IFERROR(INDEX('Holiday Schedule'!$D$3:$D$24,MATCH(A334,'Holiday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1608919.9947364775</v>
      </c>
      <c r="AE334" s="5">
        <f t="shared" si="43"/>
        <v>1608919.9947364775</v>
      </c>
      <c r="AG334" s="2">
        <f t="shared" si="44"/>
        <v>11</v>
      </c>
      <c r="AH334" s="2">
        <f t="shared" si="45"/>
        <v>2025</v>
      </c>
      <c r="AJ334" s="5">
        <f t="shared" si="46"/>
        <v>96789.375873117315</v>
      </c>
      <c r="AK334" s="2">
        <f t="shared" si="47"/>
        <v>19</v>
      </c>
    </row>
    <row r="335" spans="1:37">
      <c r="A335" s="17">
        <v>45984</v>
      </c>
      <c r="B335" s="11">
        <v>62223.737891093777</v>
      </c>
      <c r="C335" s="11">
        <v>59000.915666679008</v>
      </c>
      <c r="D335" s="11">
        <v>57107.17772170723</v>
      </c>
      <c r="E335" s="11">
        <v>57873.526010613918</v>
      </c>
      <c r="F335" s="11">
        <v>59938.517333778844</v>
      </c>
      <c r="G335" s="11">
        <v>64294.779185646956</v>
      </c>
      <c r="H335" s="11">
        <v>73605.002689839108</v>
      </c>
      <c r="I335" s="11">
        <v>75207.5213543633</v>
      </c>
      <c r="J335" s="11">
        <v>70800.801081431317</v>
      </c>
      <c r="K335" s="11">
        <v>69469.469007406864</v>
      </c>
      <c r="L335" s="11">
        <v>65814.319176654608</v>
      </c>
      <c r="M335" s="11">
        <v>63624.157155517554</v>
      </c>
      <c r="N335" s="11">
        <v>58632.473960246862</v>
      </c>
      <c r="O335" s="11">
        <v>59395.256882896785</v>
      </c>
      <c r="P335" s="11">
        <v>69217.097519820381</v>
      </c>
      <c r="Q335" s="11">
        <v>78773.808282965227</v>
      </c>
      <c r="R335" s="11">
        <v>92661.319553391717</v>
      </c>
      <c r="S335" s="11">
        <v>103888.71999212888</v>
      </c>
      <c r="T335" s="11">
        <v>103541.435188041</v>
      </c>
      <c r="U335" s="11">
        <v>102116.73445994598</v>
      </c>
      <c r="V335" s="11">
        <v>97523.962686115017</v>
      </c>
      <c r="W335" s="11">
        <v>84766.993429038223</v>
      </c>
      <c r="X335" s="11">
        <v>73402.108647563145</v>
      </c>
      <c r="Y335" s="11">
        <v>65556.576000000001</v>
      </c>
      <c r="Z335" s="19">
        <v>0</v>
      </c>
      <c r="AA335" s="2">
        <f>IFERROR(INDEX('Holiday Schedule'!$D$3:$D$24,MATCH(A335,'Holiday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1768436.4108768855</v>
      </c>
      <c r="AE335" s="5">
        <f t="shared" si="43"/>
        <v>1768436.4108768855</v>
      </c>
      <c r="AG335" s="2">
        <f t="shared" si="44"/>
        <v>11</v>
      </c>
      <c r="AH335" s="2">
        <f t="shared" si="45"/>
        <v>2025</v>
      </c>
      <c r="AJ335" s="5">
        <f t="shared" si="46"/>
        <v>103888.71999212888</v>
      </c>
      <c r="AK335" s="2">
        <f t="shared" si="47"/>
        <v>18</v>
      </c>
    </row>
    <row r="336" spans="1:37">
      <c r="A336" s="17">
        <v>45985</v>
      </c>
      <c r="B336" s="11">
        <v>60368.808092143379</v>
      </c>
      <c r="C336" s="11">
        <v>57791.678937039935</v>
      </c>
      <c r="D336" s="11">
        <v>55534.813551619263</v>
      </c>
      <c r="E336" s="11">
        <v>56333.660909801038</v>
      </c>
      <c r="F336" s="11">
        <v>59600.407275998572</v>
      </c>
      <c r="G336" s="11">
        <v>66975.757681756775</v>
      </c>
      <c r="H336" s="11">
        <v>83464.346457804248</v>
      </c>
      <c r="I336" s="11">
        <v>84742.284862709726</v>
      </c>
      <c r="J336" s="11">
        <v>65484.365551989671</v>
      </c>
      <c r="K336" s="11">
        <v>48490.513281119078</v>
      </c>
      <c r="L336" s="11">
        <v>41303.139562100267</v>
      </c>
      <c r="M336" s="11">
        <v>37230.815084105103</v>
      </c>
      <c r="N336" s="11">
        <v>42311.342344821525</v>
      </c>
      <c r="O336" s="11">
        <v>46790.506396580196</v>
      </c>
      <c r="P336" s="11">
        <v>63634.578362917622</v>
      </c>
      <c r="Q336" s="11">
        <v>73368.480142274115</v>
      </c>
      <c r="R336" s="11">
        <v>85782.382005139109</v>
      </c>
      <c r="S336" s="11">
        <v>99311.165392618728</v>
      </c>
      <c r="T336" s="11">
        <v>101409.36861812384</v>
      </c>
      <c r="U336" s="11">
        <v>97873.374431669727</v>
      </c>
      <c r="V336" s="11">
        <v>93313.643806561609</v>
      </c>
      <c r="W336" s="11">
        <v>84746.119211137382</v>
      </c>
      <c r="X336" s="11">
        <v>72813.415088600523</v>
      </c>
      <c r="Y336" s="11">
        <v>64898.236218409147</v>
      </c>
      <c r="Z336" s="19">
        <v>0</v>
      </c>
      <c r="AA336" s="2">
        <f>IFERROR(INDEX('Holiday Schedule'!$D$3:$D$24,MATCH(A336,'Holiday Schedule'!$C$3:$C$24,0)),0)</f>
        <v>0</v>
      </c>
      <c r="AB336" s="2">
        <f t="shared" si="40"/>
        <v>2</v>
      </c>
      <c r="AC336" s="2">
        <f t="shared" si="41"/>
        <v>1138605.4941424681</v>
      </c>
      <c r="AD336" s="5">
        <f t="shared" si="42"/>
        <v>504967.70912457258</v>
      </c>
      <c r="AE336" s="5">
        <f t="shared" si="43"/>
        <v>1643573.2032670407</v>
      </c>
      <c r="AG336" s="2">
        <f t="shared" si="44"/>
        <v>11</v>
      </c>
      <c r="AH336" s="2">
        <f t="shared" si="45"/>
        <v>2025</v>
      </c>
      <c r="AJ336" s="5">
        <f t="shared" si="46"/>
        <v>101409.36861812384</v>
      </c>
      <c r="AK336" s="2">
        <f t="shared" si="47"/>
        <v>19</v>
      </c>
    </row>
    <row r="337" spans="1:37">
      <c r="A337" s="17">
        <v>45986</v>
      </c>
      <c r="B337" s="11">
        <v>60351.280702834942</v>
      </c>
      <c r="C337" s="11">
        <v>57775.328305779665</v>
      </c>
      <c r="D337" s="11">
        <v>55708.342207188347</v>
      </c>
      <c r="E337" s="11">
        <v>56340.408934066021</v>
      </c>
      <c r="F337" s="11">
        <v>59480.936362022818</v>
      </c>
      <c r="G337" s="11">
        <v>65495.962029581613</v>
      </c>
      <c r="H337" s="11">
        <v>81172.525090779905</v>
      </c>
      <c r="I337" s="11">
        <v>84364.722395708362</v>
      </c>
      <c r="J337" s="11">
        <v>77913.39764251365</v>
      </c>
      <c r="K337" s="11">
        <v>75324.238449112512</v>
      </c>
      <c r="L337" s="11">
        <v>69965.026810955882</v>
      </c>
      <c r="M337" s="11">
        <v>65299.336321313429</v>
      </c>
      <c r="N337" s="11">
        <v>63395.600162171366</v>
      </c>
      <c r="O337" s="11">
        <v>60719.75594205306</v>
      </c>
      <c r="P337" s="11">
        <v>65639.424212582409</v>
      </c>
      <c r="Q337" s="11">
        <v>72125.261467370656</v>
      </c>
      <c r="R337" s="11">
        <v>84031.378790773728</v>
      </c>
      <c r="S337" s="11">
        <v>95035.512718586164</v>
      </c>
      <c r="T337" s="11">
        <v>97645.018615321271</v>
      </c>
      <c r="U337" s="11">
        <v>93120.794810067586</v>
      </c>
      <c r="V337" s="11">
        <v>89082.12738387342</v>
      </c>
      <c r="W337" s="11">
        <v>80188.09753141462</v>
      </c>
      <c r="X337" s="11">
        <v>68195.574812148872</v>
      </c>
      <c r="Y337" s="11">
        <v>59867.081137305307</v>
      </c>
      <c r="Z337" s="19">
        <v>0</v>
      </c>
      <c r="AA337" s="2">
        <f>IFERROR(INDEX('Holiday Schedule'!$D$3:$D$24,MATCH(A337,'Holiday Schedule'!$C$3:$C$24,0)),0)</f>
        <v>0</v>
      </c>
      <c r="AB337" s="2">
        <f t="shared" si="40"/>
        <v>3</v>
      </c>
      <c r="AC337" s="2">
        <f t="shared" si="41"/>
        <v>1242045.2680659669</v>
      </c>
      <c r="AD337" s="5">
        <f t="shared" si="42"/>
        <v>496191.86476955866</v>
      </c>
      <c r="AE337" s="5">
        <f t="shared" si="43"/>
        <v>1738237.1328355256</v>
      </c>
      <c r="AG337" s="2">
        <f t="shared" si="44"/>
        <v>11</v>
      </c>
      <c r="AH337" s="2">
        <f t="shared" si="45"/>
        <v>2025</v>
      </c>
      <c r="AJ337" s="5">
        <f t="shared" si="46"/>
        <v>97645.018615321271</v>
      </c>
      <c r="AK337" s="2">
        <f t="shared" si="47"/>
        <v>19</v>
      </c>
    </row>
    <row r="338" spans="1:37">
      <c r="A338" s="17">
        <v>45987</v>
      </c>
      <c r="B338" s="11">
        <v>55138.178444459823</v>
      </c>
      <c r="C338" s="11">
        <v>52111.402306704593</v>
      </c>
      <c r="D338" s="11">
        <v>49726.011124446828</v>
      </c>
      <c r="E338" s="11">
        <v>50047.530916471827</v>
      </c>
      <c r="F338" s="11">
        <v>52258.078193481102</v>
      </c>
      <c r="G338" s="11">
        <v>57537.210713077693</v>
      </c>
      <c r="H338" s="11">
        <v>71179.883428349378</v>
      </c>
      <c r="I338" s="11">
        <v>76735.359452996563</v>
      </c>
      <c r="J338" s="11">
        <v>74600.987160300283</v>
      </c>
      <c r="K338" s="11">
        <v>72382.016243349281</v>
      </c>
      <c r="L338" s="11">
        <v>69380.76637255383</v>
      </c>
      <c r="M338" s="11">
        <v>66840.021031980097</v>
      </c>
      <c r="N338" s="11">
        <v>62581.840280406206</v>
      </c>
      <c r="O338" s="11">
        <v>63962.142188922364</v>
      </c>
      <c r="P338" s="11">
        <v>66218.424781406633</v>
      </c>
      <c r="Q338" s="11">
        <v>71010.943342283965</v>
      </c>
      <c r="R338" s="11">
        <v>80440.026753102778</v>
      </c>
      <c r="S338" s="11">
        <v>90826.71648025504</v>
      </c>
      <c r="T338" s="11">
        <v>92058.895626684258</v>
      </c>
      <c r="U338" s="11">
        <v>89613.265506200463</v>
      </c>
      <c r="V338" s="11">
        <v>85208.976519203643</v>
      </c>
      <c r="W338" s="11">
        <v>76841.276204349051</v>
      </c>
      <c r="X338" s="11">
        <v>65649.836983845453</v>
      </c>
      <c r="Y338" s="11">
        <v>57632.550567105791</v>
      </c>
      <c r="Z338" s="19">
        <v>0</v>
      </c>
      <c r="AA338" s="2">
        <f>IFERROR(INDEX('Holiday Schedule'!$D$3:$D$24,MATCH(A338,'Holiday Schedule'!$C$3:$C$24,0)),0)</f>
        <v>0</v>
      </c>
      <c r="AB338" s="2">
        <f t="shared" si="40"/>
        <v>4</v>
      </c>
      <c r="AC338" s="2">
        <f t="shared" si="41"/>
        <v>1204351.4949278398</v>
      </c>
      <c r="AD338" s="5">
        <f t="shared" si="42"/>
        <v>445630.84569409722</v>
      </c>
      <c r="AE338" s="5">
        <f t="shared" si="43"/>
        <v>1649982.3406219371</v>
      </c>
      <c r="AG338" s="2">
        <f t="shared" si="44"/>
        <v>11</v>
      </c>
      <c r="AH338" s="2">
        <f t="shared" si="45"/>
        <v>2025</v>
      </c>
      <c r="AJ338" s="5">
        <f t="shared" si="46"/>
        <v>92058.895626684258</v>
      </c>
      <c r="AK338" s="2">
        <f t="shared" si="47"/>
        <v>19</v>
      </c>
    </row>
    <row r="339" spans="1:37">
      <c r="A339" s="17">
        <v>45988</v>
      </c>
      <c r="B339" s="11">
        <v>53405.117645499857</v>
      </c>
      <c r="C339" s="11">
        <v>49392.010632872974</v>
      </c>
      <c r="D339" s="11">
        <v>47301.162805777007</v>
      </c>
      <c r="E339" s="11">
        <v>47516.206572227667</v>
      </c>
      <c r="F339" s="11">
        <v>49577.65767507752</v>
      </c>
      <c r="G339" s="11">
        <v>53496.490695889661</v>
      </c>
      <c r="H339" s="11">
        <v>65469.153830830182</v>
      </c>
      <c r="I339" s="11">
        <v>68784.468052214463</v>
      </c>
      <c r="J339" s="11">
        <v>58187.05401035073</v>
      </c>
      <c r="K339" s="11">
        <v>47429.645265256244</v>
      </c>
      <c r="L339" s="11">
        <v>51488.417128479508</v>
      </c>
      <c r="M339" s="11">
        <v>51942.231706871877</v>
      </c>
      <c r="N339" s="11">
        <v>47718.97427368541</v>
      </c>
      <c r="O339" s="11">
        <v>48412.5229222372</v>
      </c>
      <c r="P339" s="11">
        <v>54590.28950480005</v>
      </c>
      <c r="Q339" s="11">
        <v>63425.409838038475</v>
      </c>
      <c r="R339" s="11">
        <v>73171.278732689505</v>
      </c>
      <c r="S339" s="11">
        <v>82029.767613237171</v>
      </c>
      <c r="T339" s="11">
        <v>84419.424160363356</v>
      </c>
      <c r="U339" s="11">
        <v>83246.57580539849</v>
      </c>
      <c r="V339" s="11">
        <v>81934.557898338928</v>
      </c>
      <c r="W339" s="11">
        <v>75895.052580390315</v>
      </c>
      <c r="X339" s="11">
        <v>66376.043493388468</v>
      </c>
      <c r="Y339" s="11">
        <v>57630.057599999993</v>
      </c>
      <c r="Z339" s="19">
        <v>0</v>
      </c>
      <c r="AA339" s="2">
        <f>IFERROR(INDEX('Holiday Schedule'!$D$3:$D$24,MATCH(A339,'Holiday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1462839.5704439147</v>
      </c>
      <c r="AE339" s="5">
        <f t="shared" si="43"/>
        <v>1462839.5704439147</v>
      </c>
      <c r="AG339" s="2">
        <f t="shared" si="44"/>
        <v>11</v>
      </c>
      <c r="AH339" s="2">
        <f t="shared" si="45"/>
        <v>2025</v>
      </c>
      <c r="AJ339" s="5">
        <f t="shared" si="46"/>
        <v>84419.424160363356</v>
      </c>
      <c r="AK339" s="2">
        <f t="shared" si="47"/>
        <v>19</v>
      </c>
    </row>
    <row r="340" spans="1:37">
      <c r="A340" s="17">
        <v>45989</v>
      </c>
      <c r="B340" s="11">
        <v>55596.120136033845</v>
      </c>
      <c r="C340" s="11">
        <v>53381.897253997726</v>
      </c>
      <c r="D340" s="11">
        <v>51213.0388232966</v>
      </c>
      <c r="E340" s="11">
        <v>52298.733313643148</v>
      </c>
      <c r="F340" s="11">
        <v>55179.296096963226</v>
      </c>
      <c r="G340" s="11">
        <v>60094.482118675165</v>
      </c>
      <c r="H340" s="11">
        <v>71508.238633228713</v>
      </c>
      <c r="I340" s="11">
        <v>72133.387711643911</v>
      </c>
      <c r="J340" s="11">
        <v>58170.595400303806</v>
      </c>
      <c r="K340" s="11">
        <v>49991.911167098784</v>
      </c>
      <c r="L340" s="11">
        <v>49528.461175420845</v>
      </c>
      <c r="M340" s="11">
        <v>49953.155406719678</v>
      </c>
      <c r="N340" s="11">
        <v>53832.404639806497</v>
      </c>
      <c r="O340" s="11">
        <v>52440.489522547294</v>
      </c>
      <c r="P340" s="11">
        <v>60232.038671337767</v>
      </c>
      <c r="Q340" s="11">
        <v>71947.666211732125</v>
      </c>
      <c r="R340" s="11">
        <v>84795.834708413764</v>
      </c>
      <c r="S340" s="11">
        <v>95692.024433068931</v>
      </c>
      <c r="T340" s="11">
        <v>98789.050997435086</v>
      </c>
      <c r="U340" s="11">
        <v>96168.053808112614</v>
      </c>
      <c r="V340" s="11">
        <v>93947.300327610181</v>
      </c>
      <c r="W340" s="11">
        <v>86453.336808212567</v>
      </c>
      <c r="X340" s="11">
        <v>75268.606272826655</v>
      </c>
      <c r="Y340" s="11">
        <v>59428.2624</v>
      </c>
      <c r="Z340" s="19">
        <v>0</v>
      </c>
      <c r="AA340" s="2">
        <f>IFERROR(INDEX('Holiday Schedule'!$D$3:$D$24,MATCH(A340,'Holiday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1608044.386038129</v>
      </c>
      <c r="AE340" s="5">
        <f t="shared" si="43"/>
        <v>1608044.386038129</v>
      </c>
      <c r="AG340" s="2">
        <f t="shared" si="44"/>
        <v>11</v>
      </c>
      <c r="AH340" s="2">
        <f t="shared" si="45"/>
        <v>2025</v>
      </c>
      <c r="AJ340" s="5">
        <f t="shared" si="46"/>
        <v>98789.050997435086</v>
      </c>
      <c r="AK340" s="2">
        <f t="shared" si="47"/>
        <v>19</v>
      </c>
    </row>
    <row r="341" spans="1:37">
      <c r="A341" s="17">
        <v>45990</v>
      </c>
      <c r="B341" s="11">
        <v>62978.823776770289</v>
      </c>
      <c r="C341" s="11">
        <v>59730.813969083123</v>
      </c>
      <c r="D341" s="11">
        <v>57072.871799366781</v>
      </c>
      <c r="E341" s="11">
        <v>57263.949178964809</v>
      </c>
      <c r="F341" s="11">
        <v>59360.804382598755</v>
      </c>
      <c r="G341" s="11">
        <v>62612.25283792874</v>
      </c>
      <c r="H341" s="11">
        <v>74227.548489868961</v>
      </c>
      <c r="I341" s="11">
        <v>76665.393721652625</v>
      </c>
      <c r="J341" s="11">
        <v>66881.059659181512</v>
      </c>
      <c r="K341" s="11">
        <v>59184.288157958254</v>
      </c>
      <c r="L341" s="11">
        <v>58222.460572208765</v>
      </c>
      <c r="M341" s="11">
        <v>56623.594543527157</v>
      </c>
      <c r="N341" s="11">
        <v>57452.545833431512</v>
      </c>
      <c r="O341" s="11">
        <v>54413.150518757211</v>
      </c>
      <c r="P341" s="11">
        <v>62827.361917877046</v>
      </c>
      <c r="Q341" s="11">
        <v>75674.006758606527</v>
      </c>
      <c r="R341" s="11">
        <v>88694.941507978569</v>
      </c>
      <c r="S341" s="11">
        <v>100530.66318640164</v>
      </c>
      <c r="T341" s="11">
        <v>102798.2267104904</v>
      </c>
      <c r="U341" s="11">
        <v>100242.88092564963</v>
      </c>
      <c r="V341" s="11">
        <v>96680.547838782601</v>
      </c>
      <c r="W341" s="11">
        <v>88828.26169516232</v>
      </c>
      <c r="X341" s="11">
        <v>77453.806497656609</v>
      </c>
      <c r="Y341" s="11">
        <v>67184.918399999995</v>
      </c>
      <c r="Z341" s="19">
        <v>0</v>
      </c>
      <c r="AA341" s="2">
        <f>IFERROR(INDEX('Holiday Schedule'!$D$3:$D$24,MATCH(A341,'Holiday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1723605.1728799038</v>
      </c>
      <c r="AE341" s="5">
        <f t="shared" si="43"/>
        <v>1723605.1728799038</v>
      </c>
      <c r="AG341" s="2">
        <f t="shared" si="44"/>
        <v>11</v>
      </c>
      <c r="AH341" s="2">
        <f t="shared" si="45"/>
        <v>2025</v>
      </c>
      <c r="AJ341" s="5">
        <f t="shared" si="46"/>
        <v>102798.2267104904</v>
      </c>
      <c r="AK341" s="2">
        <f t="shared" si="47"/>
        <v>19</v>
      </c>
    </row>
    <row r="342" spans="1:37">
      <c r="A342" s="17">
        <v>45991</v>
      </c>
      <c r="B342" s="11">
        <v>65788.203340068765</v>
      </c>
      <c r="C342" s="11">
        <v>62174.803553260164</v>
      </c>
      <c r="D342" s="11">
        <v>60441.839247054428</v>
      </c>
      <c r="E342" s="11">
        <v>60578.183573248272</v>
      </c>
      <c r="F342" s="11">
        <v>62468.833314963937</v>
      </c>
      <c r="G342" s="11">
        <v>65945.344667098048</v>
      </c>
      <c r="H342" s="11">
        <v>75779.372757329314</v>
      </c>
      <c r="I342" s="11">
        <v>79987.643769704009</v>
      </c>
      <c r="J342" s="11">
        <v>82106.031048646459</v>
      </c>
      <c r="K342" s="11">
        <v>82327.725810511474</v>
      </c>
      <c r="L342" s="11">
        <v>79980.650314941027</v>
      </c>
      <c r="M342" s="11">
        <v>81087.923179119127</v>
      </c>
      <c r="N342" s="11">
        <v>81576.394323708621</v>
      </c>
      <c r="O342" s="11">
        <v>80587.741334062986</v>
      </c>
      <c r="P342" s="11">
        <v>80738.326838235953</v>
      </c>
      <c r="Q342" s="11">
        <v>85683.780443995609</v>
      </c>
      <c r="R342" s="11">
        <v>97344.095696769786</v>
      </c>
      <c r="S342" s="11">
        <v>106359.97315774659</v>
      </c>
      <c r="T342" s="11">
        <v>105905.19849599098</v>
      </c>
      <c r="U342" s="11">
        <v>101844.89781196263</v>
      </c>
      <c r="V342" s="11">
        <v>94733.798367173556</v>
      </c>
      <c r="W342" s="11">
        <v>82937.107571715285</v>
      </c>
      <c r="X342" s="11">
        <v>70413.503544946856</v>
      </c>
      <c r="Y342" s="11">
        <v>69197.356799999994</v>
      </c>
      <c r="Z342" s="19">
        <v>0</v>
      </c>
      <c r="AA342" s="2">
        <f>IFERROR(INDEX('Holiday Schedule'!$D$3:$D$24,MATCH(A342,'Holiday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1915988.728962254</v>
      </c>
      <c r="AE342" s="5">
        <f t="shared" si="43"/>
        <v>1915988.728962254</v>
      </c>
      <c r="AG342" s="2">
        <f t="shared" si="44"/>
        <v>11</v>
      </c>
      <c r="AH342" s="2">
        <f t="shared" si="45"/>
        <v>2025</v>
      </c>
      <c r="AJ342" s="5">
        <f t="shared" si="46"/>
        <v>106359.97315774659</v>
      </c>
      <c r="AK342" s="2">
        <f t="shared" si="47"/>
        <v>18</v>
      </c>
    </row>
    <row r="343" spans="1:37">
      <c r="A343" s="17">
        <v>45992</v>
      </c>
      <c r="B343" s="11">
        <v>59969.7408</v>
      </c>
      <c r="C343" s="11">
        <v>56825.8272</v>
      </c>
      <c r="D343" s="11">
        <v>55334.784</v>
      </c>
      <c r="E343" s="11">
        <v>55114.070399999997</v>
      </c>
      <c r="F343" s="11">
        <v>58530.643199999999</v>
      </c>
      <c r="G343" s="11">
        <v>65320.56</v>
      </c>
      <c r="H343" s="11">
        <v>80504.438399999985</v>
      </c>
      <c r="I343" s="11">
        <v>84959.193599999999</v>
      </c>
      <c r="J343" s="11">
        <v>75594.787200000006</v>
      </c>
      <c r="K343" s="11">
        <v>64954.416000000005</v>
      </c>
      <c r="L343" s="11">
        <v>58952.9856</v>
      </c>
      <c r="M343" s="11">
        <v>55332.854399999997</v>
      </c>
      <c r="N343" s="11">
        <v>50868.575999999994</v>
      </c>
      <c r="O343" s="11">
        <v>51263.231999999996</v>
      </c>
      <c r="P343" s="11">
        <v>66346.847999999998</v>
      </c>
      <c r="Q343" s="11">
        <v>85829.673599999995</v>
      </c>
      <c r="R343" s="11">
        <v>103452.41279999999</v>
      </c>
      <c r="S343" s="11">
        <v>115818.6912</v>
      </c>
      <c r="T343" s="11">
        <v>118327.2</v>
      </c>
      <c r="U343" s="11">
        <v>116162.96639999999</v>
      </c>
      <c r="V343" s="11">
        <v>109904.43839999998</v>
      </c>
      <c r="W343" s="11">
        <v>100337.51999999999</v>
      </c>
      <c r="X343" s="11">
        <v>84657.542400000006</v>
      </c>
      <c r="Y343" s="11">
        <v>79187.785382177273</v>
      </c>
      <c r="Z343" s="19">
        <v>0</v>
      </c>
      <c r="AA343" s="2">
        <f>IFERROR(INDEX('Holiday Schedule'!$D$3:$D$24,MATCH(A343,'Holiday Schedule'!$C$3:$C$24,0)),0)</f>
        <v>0</v>
      </c>
      <c r="AB343" s="2">
        <f t="shared" si="40"/>
        <v>2</v>
      </c>
      <c r="AC343" s="2">
        <f t="shared" si="41"/>
        <v>1342763.3376</v>
      </c>
      <c r="AD343" s="5">
        <f t="shared" si="42"/>
        <v>510787.849382177</v>
      </c>
      <c r="AE343" s="5">
        <f t="shared" si="43"/>
        <v>1853551.186982177</v>
      </c>
      <c r="AG343" s="2">
        <f t="shared" si="44"/>
        <v>12</v>
      </c>
      <c r="AH343" s="2">
        <f t="shared" si="45"/>
        <v>2025</v>
      </c>
      <c r="AJ343" s="5">
        <f t="shared" si="46"/>
        <v>118327.2</v>
      </c>
      <c r="AK343" s="2">
        <f t="shared" si="47"/>
        <v>19</v>
      </c>
    </row>
    <row r="344" spans="1:37">
      <c r="A344" s="17">
        <v>45993</v>
      </c>
      <c r="B344" s="11">
        <v>72268.425600000002</v>
      </c>
      <c r="C344" s="11">
        <v>69203.60639999999</v>
      </c>
      <c r="D344" s="11">
        <v>66887.529599999994</v>
      </c>
      <c r="E344" s="11">
        <v>65926.694399999993</v>
      </c>
      <c r="F344" s="11">
        <v>69360.355199999991</v>
      </c>
      <c r="G344" s="11">
        <v>76005.964800000002</v>
      </c>
      <c r="H344" s="11">
        <v>90743.299199999994</v>
      </c>
      <c r="I344" s="11">
        <v>98268.422399999996</v>
      </c>
      <c r="J344" s="11">
        <v>98029.612799999988</v>
      </c>
      <c r="K344" s="11">
        <v>96685.775999999998</v>
      </c>
      <c r="L344" s="11">
        <v>93842.303999999989</v>
      </c>
      <c r="M344" s="11">
        <v>93608.073600000003</v>
      </c>
      <c r="N344" s="11">
        <v>93802.876799999998</v>
      </c>
      <c r="O344" s="11">
        <v>91995.753599999996</v>
      </c>
      <c r="P344" s="11">
        <v>94521.033599999995</v>
      </c>
      <c r="Q344" s="11">
        <v>99138.191999999995</v>
      </c>
      <c r="R344" s="11">
        <v>111701.9904</v>
      </c>
      <c r="S344" s="11">
        <v>121402.72319999999</v>
      </c>
      <c r="T344" s="11">
        <v>121456.19519999999</v>
      </c>
      <c r="U344" s="11">
        <v>115817.0016</v>
      </c>
      <c r="V344" s="11">
        <v>107565.79199999999</v>
      </c>
      <c r="W344" s="11">
        <v>98071.468800000002</v>
      </c>
      <c r="X344" s="11">
        <v>81412.300799999997</v>
      </c>
      <c r="Y344" s="11">
        <v>76208.550297224254</v>
      </c>
      <c r="Z344" s="19">
        <v>0</v>
      </c>
      <c r="AA344" s="2">
        <f>IFERROR(INDEX('Holiday Schedule'!$D$3:$D$24,MATCH(A344,'Holiday Schedule'!$C$3:$C$24,0)),0)</f>
        <v>0</v>
      </c>
      <c r="AB344" s="2">
        <f t="shared" si="40"/>
        <v>3</v>
      </c>
      <c r="AC344" s="2">
        <f t="shared" si="41"/>
        <v>1617319.5167999999</v>
      </c>
      <c r="AD344" s="5">
        <f t="shared" si="42"/>
        <v>586604.42549722409</v>
      </c>
      <c r="AE344" s="5">
        <f t="shared" si="43"/>
        <v>2203923.942297224</v>
      </c>
      <c r="AG344" s="2">
        <f t="shared" si="44"/>
        <v>12</v>
      </c>
      <c r="AH344" s="2">
        <f t="shared" si="45"/>
        <v>2025</v>
      </c>
      <c r="AJ344" s="5">
        <f t="shared" si="46"/>
        <v>121456.19519999999</v>
      </c>
      <c r="AK344" s="2">
        <f t="shared" si="47"/>
        <v>19</v>
      </c>
    </row>
    <row r="345" spans="1:37">
      <c r="A345" s="17">
        <v>45994</v>
      </c>
      <c r="B345" s="11">
        <v>68766.213999999993</v>
      </c>
      <c r="C345" s="11">
        <v>65460.592000000019</v>
      </c>
      <c r="D345" s="11">
        <v>63275.776000000005</v>
      </c>
      <c r="E345" s="11">
        <v>62372.702000000005</v>
      </c>
      <c r="F345" s="11">
        <v>66290.879999999976</v>
      </c>
      <c r="G345" s="11">
        <v>72820.216</v>
      </c>
      <c r="H345" s="11">
        <v>86930.95</v>
      </c>
      <c r="I345" s="11">
        <v>93983.262000000002</v>
      </c>
      <c r="J345" s="11">
        <v>93600.895999999993</v>
      </c>
      <c r="K345" s="11">
        <v>88496.016000000003</v>
      </c>
      <c r="L345" s="11">
        <v>82240.232000000004</v>
      </c>
      <c r="M345" s="11">
        <v>80211.887999999992</v>
      </c>
      <c r="N345" s="11">
        <v>78458.335999999996</v>
      </c>
      <c r="O345" s="11">
        <v>75268.416000000012</v>
      </c>
      <c r="P345" s="11">
        <v>80548.911999999997</v>
      </c>
      <c r="Q345" s="11">
        <v>90020.263999999981</v>
      </c>
      <c r="R345" s="11">
        <v>105122.58999999998</v>
      </c>
      <c r="S345" s="11">
        <v>117492.56200000003</v>
      </c>
      <c r="T345" s="11">
        <v>120245.31800000001</v>
      </c>
      <c r="U345" s="11">
        <v>117357.63799999999</v>
      </c>
      <c r="V345" s="11">
        <v>110483.24800000002</v>
      </c>
      <c r="W345" s="11">
        <v>100800.386</v>
      </c>
      <c r="X345" s="11">
        <v>83229.788</v>
      </c>
      <c r="Y345" s="11">
        <v>78509.586612849307</v>
      </c>
      <c r="Z345" s="19">
        <v>0</v>
      </c>
      <c r="AA345" s="2">
        <f>IFERROR(INDEX('Holiday Schedule'!$D$3:$D$24,MATCH(A345,'Holiday Schedule'!$C$3:$C$24,0)),0)</f>
        <v>0</v>
      </c>
      <c r="AB345" s="2">
        <f t="shared" si="40"/>
        <v>4</v>
      </c>
      <c r="AC345" s="2">
        <f t="shared" si="41"/>
        <v>1517559.7520000001</v>
      </c>
      <c r="AD345" s="5">
        <f t="shared" si="42"/>
        <v>564426.91661284887</v>
      </c>
      <c r="AE345" s="5">
        <f t="shared" si="43"/>
        <v>2081986.668612849</v>
      </c>
      <c r="AG345" s="2">
        <f t="shared" si="44"/>
        <v>12</v>
      </c>
      <c r="AH345" s="2">
        <f t="shared" si="45"/>
        <v>2025</v>
      </c>
      <c r="AJ345" s="5">
        <f t="shared" si="46"/>
        <v>120245.31800000001</v>
      </c>
      <c r="AK345" s="2">
        <f t="shared" si="47"/>
        <v>19</v>
      </c>
    </row>
    <row r="346" spans="1:37">
      <c r="A346" s="17">
        <v>45995</v>
      </c>
      <c r="B346" s="11">
        <v>69575.885999999999</v>
      </c>
      <c r="C346" s="11">
        <v>65898.459999999992</v>
      </c>
      <c r="D346" s="11">
        <v>63657.648000000001</v>
      </c>
      <c r="E346" s="11">
        <v>62323.766000000003</v>
      </c>
      <c r="F346" s="11">
        <v>66187.401999999987</v>
      </c>
      <c r="G346" s="11">
        <v>72592.376000000004</v>
      </c>
      <c r="H346" s="11">
        <v>87718.917999999991</v>
      </c>
      <c r="I346" s="11">
        <v>94219.266000000003</v>
      </c>
      <c r="J346" s="11">
        <v>92250.872000000003</v>
      </c>
      <c r="K346" s="11">
        <v>88751.808000000005</v>
      </c>
      <c r="L346" s="11">
        <v>85125.567999999999</v>
      </c>
      <c r="M346" s="11">
        <v>83519.12</v>
      </c>
      <c r="N346" s="11">
        <v>83086.407999999996</v>
      </c>
      <c r="O346" s="11">
        <v>80671.271999999983</v>
      </c>
      <c r="P346" s="11">
        <v>85720.816000000006</v>
      </c>
      <c r="Q346" s="11">
        <v>94124.642000000007</v>
      </c>
      <c r="R346" s="11">
        <v>108213.10799999998</v>
      </c>
      <c r="S346" s="11">
        <v>120198.26</v>
      </c>
      <c r="T346" s="11">
        <v>125674.37</v>
      </c>
      <c r="U346" s="11">
        <v>125190.056</v>
      </c>
      <c r="V346" s="11">
        <v>121160.428</v>
      </c>
      <c r="W346" s="11">
        <v>112792.246</v>
      </c>
      <c r="X346" s="11">
        <v>95436.296000000002</v>
      </c>
      <c r="Y346" s="11">
        <v>91424.042457604126</v>
      </c>
      <c r="Z346" s="19">
        <v>0</v>
      </c>
      <c r="AA346" s="2">
        <f>IFERROR(INDEX('Holiday Schedule'!$D$3:$D$24,MATCH(A346,'Holiday Schedule'!$C$3:$C$24,0)),0)</f>
        <v>0</v>
      </c>
      <c r="AB346" s="2">
        <f t="shared" si="40"/>
        <v>5</v>
      </c>
      <c r="AC346" s="2">
        <f t="shared" si="41"/>
        <v>1596134.5360000001</v>
      </c>
      <c r="AD346" s="5">
        <f t="shared" si="42"/>
        <v>579378.49845760432</v>
      </c>
      <c r="AE346" s="5">
        <f t="shared" si="43"/>
        <v>2175513.0344576044</v>
      </c>
      <c r="AG346" s="2">
        <f t="shared" si="44"/>
        <v>12</v>
      </c>
      <c r="AH346" s="2">
        <f t="shared" si="45"/>
        <v>2025</v>
      </c>
      <c r="AJ346" s="5">
        <f t="shared" si="46"/>
        <v>125674.37</v>
      </c>
      <c r="AK346" s="2">
        <f t="shared" si="47"/>
        <v>19</v>
      </c>
    </row>
    <row r="347" spans="1:37">
      <c r="A347" s="17">
        <v>45996</v>
      </c>
      <c r="B347" s="11">
        <v>83311.259999999995</v>
      </c>
      <c r="C347" s="11">
        <v>79190.262000000002</v>
      </c>
      <c r="D347" s="11">
        <v>77645.183999999994</v>
      </c>
      <c r="E347" s="11">
        <v>76776.668000000005</v>
      </c>
      <c r="F347" s="11">
        <v>80688.941999999995</v>
      </c>
      <c r="G347" s="11">
        <v>87445.966</v>
      </c>
      <c r="H347" s="11">
        <v>105213.84600000001</v>
      </c>
      <c r="I347" s="11">
        <v>109971.41199999998</v>
      </c>
      <c r="J347" s="11">
        <v>98606.68</v>
      </c>
      <c r="K347" s="11">
        <v>86807.88</v>
      </c>
      <c r="L347" s="11">
        <v>81379.288</v>
      </c>
      <c r="M347" s="11">
        <v>78604.576000000001</v>
      </c>
      <c r="N347" s="11">
        <v>76349.415999999997</v>
      </c>
      <c r="O347" s="11">
        <v>72200.775999999998</v>
      </c>
      <c r="P347" s="11">
        <v>83444.831999999995</v>
      </c>
      <c r="Q347" s="11">
        <v>99649.936000000002</v>
      </c>
      <c r="R347" s="11">
        <v>116214.004</v>
      </c>
      <c r="S347" s="11">
        <v>128503.37600000002</v>
      </c>
      <c r="T347" s="11">
        <v>131871.28</v>
      </c>
      <c r="U347" s="11">
        <v>128948.682</v>
      </c>
      <c r="V347" s="11">
        <v>122034.88800000001</v>
      </c>
      <c r="W347" s="11">
        <v>113309.89200000002</v>
      </c>
      <c r="X347" s="11">
        <v>96567.205999999991</v>
      </c>
      <c r="Y347" s="11">
        <v>118593.09839999999</v>
      </c>
      <c r="Z347" s="19">
        <v>0</v>
      </c>
      <c r="AA347" s="2">
        <f>IFERROR(INDEX('Holiday Schedule'!$D$3:$D$24,MATCH(A347,'Holiday Schedule'!$C$3:$C$24,0)),0)</f>
        <v>0</v>
      </c>
      <c r="AB347" s="2">
        <f t="shared" si="40"/>
        <v>6</v>
      </c>
      <c r="AC347" s="2">
        <f t="shared" si="41"/>
        <v>1624464.1239999998</v>
      </c>
      <c r="AD347" s="5">
        <f t="shared" si="42"/>
        <v>708865.22640000004</v>
      </c>
      <c r="AE347" s="5">
        <f t="shared" si="43"/>
        <v>2333329.3503999999</v>
      </c>
      <c r="AG347" s="2">
        <f t="shared" si="44"/>
        <v>12</v>
      </c>
      <c r="AH347" s="2">
        <f t="shared" si="45"/>
        <v>2025</v>
      </c>
      <c r="AJ347" s="5">
        <f t="shared" si="46"/>
        <v>131871.28</v>
      </c>
      <c r="AK347" s="2">
        <f t="shared" si="47"/>
        <v>19</v>
      </c>
    </row>
    <row r="348" spans="1:37">
      <c r="A348" s="17">
        <v>45997</v>
      </c>
      <c r="B348" s="11">
        <v>83329.138000000006</v>
      </c>
      <c r="C348" s="11">
        <v>79667.212</v>
      </c>
      <c r="D348" s="11">
        <v>77080.251999999993</v>
      </c>
      <c r="E348" s="11">
        <v>75940.919999999984</v>
      </c>
      <c r="F348" s="11">
        <v>78035.310000000012</v>
      </c>
      <c r="G348" s="11">
        <v>81242.932000000001</v>
      </c>
      <c r="H348" s="11">
        <v>92118.73</v>
      </c>
      <c r="I348" s="11">
        <v>98505.992000000013</v>
      </c>
      <c r="J348" s="11">
        <v>95689.088000000003</v>
      </c>
      <c r="K348" s="11">
        <v>94306.784</v>
      </c>
      <c r="L348" s="11">
        <v>92736.648000000001</v>
      </c>
      <c r="M348" s="11">
        <v>93046.09599999999</v>
      </c>
      <c r="N348" s="11">
        <v>92055.288</v>
      </c>
      <c r="O348" s="11">
        <v>88798.263999999996</v>
      </c>
      <c r="P348" s="11">
        <v>91549.80799999999</v>
      </c>
      <c r="Q348" s="11">
        <v>98160.766000000003</v>
      </c>
      <c r="R348" s="11">
        <v>110592.53</v>
      </c>
      <c r="S348" s="11">
        <v>120318.04999999999</v>
      </c>
      <c r="T348" s="11">
        <v>122160.106</v>
      </c>
      <c r="U348" s="11">
        <v>118581.62400000001</v>
      </c>
      <c r="V348" s="11">
        <v>112386.564</v>
      </c>
      <c r="W348" s="11">
        <v>103086.75199999999</v>
      </c>
      <c r="X348" s="11">
        <v>86762.217999999993</v>
      </c>
      <c r="Y348" s="11">
        <v>92533.737599999993</v>
      </c>
      <c r="Z348" s="19">
        <v>0</v>
      </c>
      <c r="AA348" s="2">
        <f>IFERROR(INDEX('Holiday Schedule'!$D$3:$D$24,MATCH(A348,'Holiday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2278684.8095999998</v>
      </c>
      <c r="AE348" s="5">
        <f t="shared" si="43"/>
        <v>2278684.8095999998</v>
      </c>
      <c r="AG348" s="2">
        <f t="shared" si="44"/>
        <v>12</v>
      </c>
      <c r="AH348" s="2">
        <f t="shared" si="45"/>
        <v>2025</v>
      </c>
      <c r="AJ348" s="5">
        <f t="shared" si="46"/>
        <v>122160.106</v>
      </c>
      <c r="AK348" s="2">
        <f t="shared" si="47"/>
        <v>19</v>
      </c>
    </row>
    <row r="349" spans="1:37">
      <c r="A349" s="17">
        <v>45998</v>
      </c>
      <c r="B349" s="11">
        <v>74462.482000000004</v>
      </c>
      <c r="C349" s="11">
        <v>70921.439999999988</v>
      </c>
      <c r="D349" s="11">
        <v>68738.614000000001</v>
      </c>
      <c r="E349" s="11">
        <v>68406.854000000007</v>
      </c>
      <c r="F349" s="11">
        <v>70628.288</v>
      </c>
      <c r="G349" s="11">
        <v>74158.804000000018</v>
      </c>
      <c r="H349" s="11">
        <v>83181.682000000001</v>
      </c>
      <c r="I349" s="11">
        <v>90832.780000000013</v>
      </c>
      <c r="J349" s="11">
        <v>89003.384000000005</v>
      </c>
      <c r="K349" s="11">
        <v>80395.647999999986</v>
      </c>
      <c r="L349" s="11">
        <v>71317.39999999998</v>
      </c>
      <c r="M349" s="11">
        <v>69663.343999999983</v>
      </c>
      <c r="N349" s="11">
        <v>71585.288</v>
      </c>
      <c r="O349" s="11">
        <v>77910.2</v>
      </c>
      <c r="P349" s="11">
        <v>87447.784</v>
      </c>
      <c r="Q349" s="11">
        <v>98944.255999999994</v>
      </c>
      <c r="R349" s="11">
        <v>114501.61600000001</v>
      </c>
      <c r="S349" s="11">
        <v>125253.10599999999</v>
      </c>
      <c r="T349" s="11">
        <v>125857.2</v>
      </c>
      <c r="U349" s="11">
        <v>122559.81800000003</v>
      </c>
      <c r="V349" s="11">
        <v>115322.28</v>
      </c>
      <c r="W349" s="11">
        <v>104453.83799999999</v>
      </c>
      <c r="X349" s="11">
        <v>87638.309999999983</v>
      </c>
      <c r="Y349" s="11">
        <v>82636.003199999992</v>
      </c>
      <c r="Z349" s="19">
        <v>0</v>
      </c>
      <c r="AA349" s="2">
        <f>IFERROR(INDEX('Holiday Schedule'!$D$3:$D$24,MATCH(A349,'Holiday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2125820.4191999999</v>
      </c>
      <c r="AE349" s="5">
        <f t="shared" si="43"/>
        <v>2125820.4191999999</v>
      </c>
      <c r="AG349" s="2">
        <f t="shared" si="44"/>
        <v>12</v>
      </c>
      <c r="AH349" s="2">
        <f t="shared" si="45"/>
        <v>2025</v>
      </c>
      <c r="AJ349" s="5">
        <f t="shared" si="46"/>
        <v>125857.2</v>
      </c>
      <c r="AK349" s="2">
        <f t="shared" si="47"/>
        <v>19</v>
      </c>
    </row>
    <row r="350" spans="1:37">
      <c r="A350" s="17">
        <v>45999</v>
      </c>
      <c r="B350" s="11">
        <v>73882.148000000001</v>
      </c>
      <c r="C350" s="11">
        <v>70324.115999999995</v>
      </c>
      <c r="D350" s="11">
        <v>68507.574000000008</v>
      </c>
      <c r="E350" s="11">
        <v>67933.314000000013</v>
      </c>
      <c r="F350" s="11">
        <v>72257.956000000006</v>
      </c>
      <c r="G350" s="11">
        <v>80168.088000000003</v>
      </c>
      <c r="H350" s="11">
        <v>95589.62999999999</v>
      </c>
      <c r="I350" s="11">
        <v>104094.88399999999</v>
      </c>
      <c r="J350" s="11">
        <v>103413.6</v>
      </c>
      <c r="K350" s="11">
        <v>99464.48</v>
      </c>
      <c r="L350" s="11">
        <v>95429.879999999976</v>
      </c>
      <c r="M350" s="11">
        <v>93307.888000000006</v>
      </c>
      <c r="N350" s="11">
        <v>90194.240000000005</v>
      </c>
      <c r="O350" s="11">
        <v>86757.191999999995</v>
      </c>
      <c r="P350" s="11">
        <v>93026.383999999991</v>
      </c>
      <c r="Q350" s="11">
        <v>102979.21999999999</v>
      </c>
      <c r="R350" s="11">
        <v>119961.14800000004</v>
      </c>
      <c r="S350" s="11">
        <v>133896.62</v>
      </c>
      <c r="T350" s="11">
        <v>137550.068</v>
      </c>
      <c r="U350" s="11">
        <v>134348.18600000002</v>
      </c>
      <c r="V350" s="11">
        <v>128021.39600000001</v>
      </c>
      <c r="W350" s="11">
        <v>118886.40800000002</v>
      </c>
      <c r="X350" s="11">
        <v>99989.626000000004</v>
      </c>
      <c r="Y350" s="11">
        <v>95652.65522407055</v>
      </c>
      <c r="Z350" s="19">
        <v>0</v>
      </c>
      <c r="AA350" s="2">
        <f>IFERROR(INDEX('Holiday Schedule'!$D$3:$D$24,MATCH(A350,'Holiday Schedule'!$C$3:$C$24,0)),0)</f>
        <v>0</v>
      </c>
      <c r="AB350" s="2">
        <f t="shared" si="40"/>
        <v>2</v>
      </c>
      <c r="AC350" s="2">
        <f t="shared" si="41"/>
        <v>1741321.2199999997</v>
      </c>
      <c r="AD350" s="5">
        <f t="shared" si="42"/>
        <v>624315.48122407077</v>
      </c>
      <c r="AE350" s="5">
        <f t="shared" si="43"/>
        <v>2365636.7012240705</v>
      </c>
      <c r="AG350" s="2">
        <f t="shared" si="44"/>
        <v>12</v>
      </c>
      <c r="AH350" s="2">
        <f t="shared" si="45"/>
        <v>2025</v>
      </c>
      <c r="AJ350" s="5">
        <f t="shared" si="46"/>
        <v>137550.068</v>
      </c>
      <c r="AK350" s="2">
        <f t="shared" si="47"/>
        <v>19</v>
      </c>
    </row>
    <row r="351" spans="1:37">
      <c r="A351" s="17">
        <v>46000</v>
      </c>
      <c r="B351" s="11">
        <v>81724.909999999974</v>
      </c>
      <c r="C351" s="11">
        <v>78550.61</v>
      </c>
      <c r="D351" s="11">
        <v>75985.254000000001</v>
      </c>
      <c r="E351" s="11">
        <v>74927.986000000004</v>
      </c>
      <c r="F351" s="11">
        <v>79415.31</v>
      </c>
      <c r="G351" s="11">
        <v>86922.559999999998</v>
      </c>
      <c r="H351" s="11">
        <v>104328.196</v>
      </c>
      <c r="I351" s="11">
        <v>111235.22199999998</v>
      </c>
      <c r="J351" s="11">
        <v>106515.872</v>
      </c>
      <c r="K351" s="11">
        <v>98370.728000000003</v>
      </c>
      <c r="L351" s="11">
        <v>91474.183999999994</v>
      </c>
      <c r="M351" s="11">
        <v>87610.73599999999</v>
      </c>
      <c r="N351" s="11">
        <v>83783.399999999994</v>
      </c>
      <c r="O351" s="11">
        <v>80059.224000000002</v>
      </c>
      <c r="P351" s="11">
        <v>85779.928</v>
      </c>
      <c r="Q351" s="11">
        <v>97334.675999999992</v>
      </c>
      <c r="R351" s="11">
        <v>114044.186</v>
      </c>
      <c r="S351" s="11">
        <v>126189.79199999999</v>
      </c>
      <c r="T351" s="11">
        <v>129196.86000000002</v>
      </c>
      <c r="U351" s="11">
        <v>127431.05599999998</v>
      </c>
      <c r="V351" s="11">
        <v>120664.336</v>
      </c>
      <c r="W351" s="11">
        <v>109694.122</v>
      </c>
      <c r="X351" s="11">
        <v>89820.531999999992</v>
      </c>
      <c r="Y351" s="11">
        <v>84725.200469679839</v>
      </c>
      <c r="Z351" s="19">
        <v>0</v>
      </c>
      <c r="AA351" s="2">
        <f>IFERROR(INDEX('Holiday Schedule'!$D$3:$D$24,MATCH(A351,'Holiday Schedule'!$C$3:$C$24,0)),0)</f>
        <v>0</v>
      </c>
      <c r="AB351" s="2">
        <f t="shared" si="40"/>
        <v>3</v>
      </c>
      <c r="AC351" s="2">
        <f t="shared" si="41"/>
        <v>1659204.8539999998</v>
      </c>
      <c r="AD351" s="5">
        <f t="shared" si="42"/>
        <v>666580.02646968001</v>
      </c>
      <c r="AE351" s="5">
        <f t="shared" si="43"/>
        <v>2325784.8804696798</v>
      </c>
      <c r="AG351" s="2">
        <f t="shared" si="44"/>
        <v>12</v>
      </c>
      <c r="AH351" s="2">
        <f t="shared" si="45"/>
        <v>2025</v>
      </c>
      <c r="AJ351" s="5">
        <f t="shared" si="46"/>
        <v>129196.86000000002</v>
      </c>
      <c r="AK351" s="2">
        <f t="shared" si="47"/>
        <v>19</v>
      </c>
    </row>
    <row r="352" spans="1:37">
      <c r="A352" s="17">
        <v>46001</v>
      </c>
      <c r="B352" s="11">
        <v>81332.987999999998</v>
      </c>
      <c r="C352" s="11">
        <v>75991.585999999996</v>
      </c>
      <c r="D352" s="11">
        <v>73327.829999999987</v>
      </c>
      <c r="E352" s="11">
        <v>72436.587999999989</v>
      </c>
      <c r="F352" s="11">
        <v>75600.439999999988</v>
      </c>
      <c r="G352" s="11">
        <v>81781.279999999999</v>
      </c>
      <c r="H352" s="11">
        <v>96910.656000000003</v>
      </c>
      <c r="I352" s="11">
        <v>103666.624</v>
      </c>
      <c r="J352" s="11">
        <v>103359.11199999999</v>
      </c>
      <c r="K352" s="11">
        <v>98838.096000000005</v>
      </c>
      <c r="L352" s="11">
        <v>91267.983999999982</v>
      </c>
      <c r="M352" s="11">
        <v>88640.823999999993</v>
      </c>
      <c r="N352" s="11">
        <v>89027.44</v>
      </c>
      <c r="O352" s="11">
        <v>88478.952000000005</v>
      </c>
      <c r="P352" s="11">
        <v>92528.216</v>
      </c>
      <c r="Q352" s="11">
        <v>98908.896000000008</v>
      </c>
      <c r="R352" s="11">
        <v>111817.28199999999</v>
      </c>
      <c r="S352" s="11">
        <v>122622.486</v>
      </c>
      <c r="T352" s="11">
        <v>123637.95999999999</v>
      </c>
      <c r="U352" s="11">
        <v>117977.27799999999</v>
      </c>
      <c r="V352" s="11">
        <v>108665.724</v>
      </c>
      <c r="W352" s="11">
        <v>97807.028000000006</v>
      </c>
      <c r="X352" s="11">
        <v>79975.63</v>
      </c>
      <c r="Y352" s="11">
        <v>75050.520639346461</v>
      </c>
      <c r="Z352" s="19">
        <v>0</v>
      </c>
      <c r="AA352" s="2">
        <f>IFERROR(INDEX('Holiday Schedule'!$D$3:$D$24,MATCH(A352,'Holiday Schedule'!$C$3:$C$24,0)),0)</f>
        <v>0</v>
      </c>
      <c r="AB352" s="2">
        <f t="shared" si="40"/>
        <v>4</v>
      </c>
      <c r="AC352" s="2">
        <f t="shared" si="41"/>
        <v>1617219.5319999997</v>
      </c>
      <c r="AD352" s="5">
        <f t="shared" si="42"/>
        <v>632431.88863934623</v>
      </c>
      <c r="AE352" s="5">
        <f t="shared" si="43"/>
        <v>2249651.4206393459</v>
      </c>
      <c r="AG352" s="2">
        <f t="shared" si="44"/>
        <v>12</v>
      </c>
      <c r="AH352" s="2">
        <f t="shared" si="45"/>
        <v>2025</v>
      </c>
      <c r="AJ352" s="5">
        <f t="shared" si="46"/>
        <v>123637.95999999999</v>
      </c>
      <c r="AK352" s="2">
        <f t="shared" si="47"/>
        <v>19</v>
      </c>
    </row>
    <row r="353" spans="1:37">
      <c r="A353" s="17">
        <v>46002</v>
      </c>
      <c r="B353" s="11">
        <v>67054.585999999996</v>
      </c>
      <c r="C353" s="11">
        <v>63466.828000000016</v>
      </c>
      <c r="D353" s="11">
        <v>61363.590000000011</v>
      </c>
      <c r="E353" s="11">
        <v>60944.411999999982</v>
      </c>
      <c r="F353" s="11">
        <v>64373.521999999983</v>
      </c>
      <c r="G353" s="11">
        <v>70944.366000000009</v>
      </c>
      <c r="H353" s="11">
        <v>85637.336000000025</v>
      </c>
      <c r="I353" s="11">
        <v>92785.574000000008</v>
      </c>
      <c r="J353" s="11">
        <v>91371.288</v>
      </c>
      <c r="K353" s="11">
        <v>86486.216</v>
      </c>
      <c r="L353" s="11">
        <v>80232.104000000007</v>
      </c>
      <c r="M353" s="11">
        <v>73018.728000000017</v>
      </c>
      <c r="N353" s="11">
        <v>72597.959999999992</v>
      </c>
      <c r="O353" s="11">
        <v>73842.648000000001</v>
      </c>
      <c r="P353" s="11">
        <v>82477.919999999984</v>
      </c>
      <c r="Q353" s="11">
        <v>94205.801999999996</v>
      </c>
      <c r="R353" s="11">
        <v>108795.598</v>
      </c>
      <c r="S353" s="11">
        <v>120387.774</v>
      </c>
      <c r="T353" s="11">
        <v>124187.92000000003</v>
      </c>
      <c r="U353" s="11">
        <v>122924.04600000002</v>
      </c>
      <c r="V353" s="11">
        <v>118303.41200000001</v>
      </c>
      <c r="W353" s="11">
        <v>109797.50199999998</v>
      </c>
      <c r="X353" s="11">
        <v>92230.466</v>
      </c>
      <c r="Y353" s="11">
        <v>88071.166308812637</v>
      </c>
      <c r="Z353" s="19">
        <v>0</v>
      </c>
      <c r="AA353" s="2">
        <f>IFERROR(INDEX('Holiday Schedule'!$D$3:$D$24,MATCH(A353,'Holiday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2105500.764308813</v>
      </c>
      <c r="AE353" s="5">
        <f t="shared" si="43"/>
        <v>2105500.764308813</v>
      </c>
      <c r="AG353" s="2">
        <f t="shared" si="44"/>
        <v>12</v>
      </c>
      <c r="AH353" s="2">
        <f t="shared" si="45"/>
        <v>2025</v>
      </c>
      <c r="AJ353" s="5">
        <f t="shared" si="46"/>
        <v>124187.92000000003</v>
      </c>
      <c r="AK353" s="2">
        <f t="shared" si="47"/>
        <v>19</v>
      </c>
    </row>
    <row r="354" spans="1:37">
      <c r="A354" s="17">
        <v>46003</v>
      </c>
      <c r="B354" s="11">
        <v>79537.111999999994</v>
      </c>
      <c r="C354" s="11">
        <v>75867.243999999992</v>
      </c>
      <c r="D354" s="11">
        <v>73624.784</v>
      </c>
      <c r="E354" s="11">
        <v>72813.115999999995</v>
      </c>
      <c r="F354" s="11">
        <v>76511.774000000005</v>
      </c>
      <c r="G354" s="11">
        <v>82947.48</v>
      </c>
      <c r="H354" s="11">
        <v>99039.07799999998</v>
      </c>
      <c r="I354" s="11">
        <v>104949.97600000001</v>
      </c>
      <c r="J354" s="11">
        <v>94757.103999999992</v>
      </c>
      <c r="K354" s="11">
        <v>81399.551999999996</v>
      </c>
      <c r="L354" s="11">
        <v>72284.92</v>
      </c>
      <c r="M354" s="11">
        <v>69364.239999999991</v>
      </c>
      <c r="N354" s="11">
        <v>71237.576000000001</v>
      </c>
      <c r="O354" s="11">
        <v>74559</v>
      </c>
      <c r="P354" s="11">
        <v>84732.384000000005</v>
      </c>
      <c r="Q354" s="11">
        <v>98087.967999999993</v>
      </c>
      <c r="R354" s="11">
        <v>113769.41799999999</v>
      </c>
      <c r="S354" s="11">
        <v>123948.20600000003</v>
      </c>
      <c r="T354" s="11">
        <v>125984.39199999999</v>
      </c>
      <c r="U354" s="11">
        <v>123086.78999999996</v>
      </c>
      <c r="V354" s="11">
        <v>117144.122</v>
      </c>
      <c r="W354" s="11">
        <v>108405.29000000001</v>
      </c>
      <c r="X354" s="11">
        <v>91837.668000000005</v>
      </c>
      <c r="Y354" s="11">
        <v>91617.41439999998</v>
      </c>
      <c r="Z354" s="19">
        <v>0</v>
      </c>
      <c r="AA354" s="2">
        <f>IFERROR(INDEX('Holiday Schedule'!$D$3:$D$24,MATCH(A354,'Holiday Schedule'!$C$3:$C$24,0)),0)</f>
        <v>0</v>
      </c>
      <c r="AB354" s="2">
        <f t="shared" si="40"/>
        <v>6</v>
      </c>
      <c r="AC354" s="2">
        <f t="shared" si="41"/>
        <v>1555548.6060000001</v>
      </c>
      <c r="AD354" s="5">
        <f t="shared" si="42"/>
        <v>651958.00239999965</v>
      </c>
      <c r="AE354" s="5">
        <f t="shared" si="43"/>
        <v>2207506.6083999998</v>
      </c>
      <c r="AG354" s="2">
        <f t="shared" si="44"/>
        <v>12</v>
      </c>
      <c r="AH354" s="2">
        <f t="shared" si="45"/>
        <v>2025</v>
      </c>
      <c r="AJ354" s="5">
        <f t="shared" si="46"/>
        <v>125984.39199999999</v>
      </c>
      <c r="AK354" s="2">
        <f t="shared" si="47"/>
        <v>19</v>
      </c>
    </row>
    <row r="355" spans="1:37">
      <c r="A355" s="17">
        <v>46004</v>
      </c>
      <c r="B355" s="11">
        <v>78423.241999999998</v>
      </c>
      <c r="C355" s="11">
        <v>74556.89</v>
      </c>
      <c r="D355" s="11">
        <v>72952.178</v>
      </c>
      <c r="E355" s="11">
        <v>71382.957999999999</v>
      </c>
      <c r="F355" s="11">
        <v>74557.223999999987</v>
      </c>
      <c r="G355" s="11">
        <v>79022.544000000009</v>
      </c>
      <c r="H355" s="11">
        <v>90086.165999999997</v>
      </c>
      <c r="I355" s="11">
        <v>95864.17</v>
      </c>
      <c r="J355" s="11">
        <v>86800.52</v>
      </c>
      <c r="K355" s="11">
        <v>77755.504000000001</v>
      </c>
      <c r="L355" s="11">
        <v>76944.183999999994</v>
      </c>
      <c r="M355" s="11">
        <v>79001.423999999999</v>
      </c>
      <c r="N355" s="11">
        <v>78702.16</v>
      </c>
      <c r="O355" s="11">
        <v>76981.847999999998</v>
      </c>
      <c r="P355" s="11">
        <v>84060.944000000003</v>
      </c>
      <c r="Q355" s="11">
        <v>93859.937999999995</v>
      </c>
      <c r="R355" s="11">
        <v>108486.81200000001</v>
      </c>
      <c r="S355" s="11">
        <v>118073.598</v>
      </c>
      <c r="T355" s="11">
        <v>119526.34</v>
      </c>
      <c r="U355" s="11">
        <v>116559.18799999999</v>
      </c>
      <c r="V355" s="11">
        <v>110483.67999999998</v>
      </c>
      <c r="W355" s="11">
        <v>103071.97199999999</v>
      </c>
      <c r="X355" s="11">
        <v>87080.106</v>
      </c>
      <c r="Y355" s="11">
        <v>87504.364799999996</v>
      </c>
      <c r="Z355" s="19">
        <v>0</v>
      </c>
      <c r="AA355" s="2">
        <f>IFERROR(INDEX('Holiday Schedule'!$D$3:$D$24,MATCH(A355,'Holiday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2141737.9547999999</v>
      </c>
      <c r="AE355" s="5">
        <f t="shared" si="43"/>
        <v>2141737.9547999999</v>
      </c>
      <c r="AG355" s="2">
        <f t="shared" si="44"/>
        <v>12</v>
      </c>
      <c r="AH355" s="2">
        <f t="shared" si="45"/>
        <v>2025</v>
      </c>
      <c r="AJ355" s="5">
        <f t="shared" si="46"/>
        <v>119526.34</v>
      </c>
      <c r="AK355" s="2">
        <f t="shared" si="47"/>
        <v>19</v>
      </c>
    </row>
    <row r="356" spans="1:37">
      <c r="A356" s="17">
        <v>46005</v>
      </c>
      <c r="B356" s="11">
        <v>74619.983999999997</v>
      </c>
      <c r="C356" s="11">
        <v>71235.183999999994</v>
      </c>
      <c r="D356" s="11">
        <v>68909.963999999993</v>
      </c>
      <c r="E356" s="11">
        <v>67628.051999999996</v>
      </c>
      <c r="F356" s="11">
        <v>69478.906000000003</v>
      </c>
      <c r="G356" s="11">
        <v>72965.156000000003</v>
      </c>
      <c r="H356" s="11">
        <v>81988.433999999994</v>
      </c>
      <c r="I356" s="11">
        <v>90865.213999999993</v>
      </c>
      <c r="J356" s="11">
        <v>95565.856000000014</v>
      </c>
      <c r="K356" s="11">
        <v>94950.016000000003</v>
      </c>
      <c r="L356" s="11">
        <v>88032.384000000005</v>
      </c>
      <c r="M356" s="11">
        <v>83579.312000000005</v>
      </c>
      <c r="N356" s="11">
        <v>84880.2</v>
      </c>
      <c r="O356" s="11">
        <v>84501.615999999995</v>
      </c>
      <c r="P356" s="11">
        <v>90389.103999999992</v>
      </c>
      <c r="Q356" s="11">
        <v>99827.005999999994</v>
      </c>
      <c r="R356" s="11">
        <v>116407.89600000001</v>
      </c>
      <c r="S356" s="11">
        <v>126499.64</v>
      </c>
      <c r="T356" s="11">
        <v>127982.632</v>
      </c>
      <c r="U356" s="11">
        <v>124837.54400000001</v>
      </c>
      <c r="V356" s="11">
        <v>118471.75199999999</v>
      </c>
      <c r="W356" s="11">
        <v>108744.45199999999</v>
      </c>
      <c r="X356" s="11">
        <v>92578.667999999991</v>
      </c>
      <c r="Y356" s="11">
        <v>82913.260799999989</v>
      </c>
      <c r="Z356" s="19">
        <v>0</v>
      </c>
      <c r="AA356" s="2">
        <f>IFERROR(INDEX('Holiday Schedule'!$D$3:$D$24,MATCH(A356,'Holiday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2217852.2327999999</v>
      </c>
      <c r="AE356" s="5">
        <f t="shared" si="43"/>
        <v>2217852.2327999999</v>
      </c>
      <c r="AG356" s="2">
        <f t="shared" si="44"/>
        <v>12</v>
      </c>
      <c r="AH356" s="2">
        <f t="shared" si="45"/>
        <v>2025</v>
      </c>
      <c r="AJ356" s="5">
        <f t="shared" si="46"/>
        <v>127982.632</v>
      </c>
      <c r="AK356" s="2">
        <f t="shared" si="47"/>
        <v>19</v>
      </c>
    </row>
    <row r="357" spans="1:37">
      <c r="A357" s="17">
        <v>46006</v>
      </c>
      <c r="B357" s="11">
        <v>79237.873999999996</v>
      </c>
      <c r="C357" s="11">
        <v>76011.41</v>
      </c>
      <c r="D357" s="11">
        <v>74198.786000000007</v>
      </c>
      <c r="E357" s="11">
        <v>73390.060000000012</v>
      </c>
      <c r="F357" s="11">
        <v>77679.363999999987</v>
      </c>
      <c r="G357" s="11">
        <v>85081.993999999977</v>
      </c>
      <c r="H357" s="11">
        <v>102204.75400000002</v>
      </c>
      <c r="I357" s="11">
        <v>108436.50999999998</v>
      </c>
      <c r="J357" s="11">
        <v>97155.176000000021</v>
      </c>
      <c r="K357" s="11">
        <v>84944.416000000012</v>
      </c>
      <c r="L357" s="11">
        <v>78653.751999999993</v>
      </c>
      <c r="M357" s="11">
        <v>73618.079999999987</v>
      </c>
      <c r="N357" s="11">
        <v>75233.944000000018</v>
      </c>
      <c r="O357" s="11">
        <v>79694.383999999991</v>
      </c>
      <c r="P357" s="11">
        <v>90697.24</v>
      </c>
      <c r="Q357" s="11">
        <v>102604.772</v>
      </c>
      <c r="R357" s="11">
        <v>120007.43800000001</v>
      </c>
      <c r="S357" s="11">
        <v>133631.82999999999</v>
      </c>
      <c r="T357" s="11">
        <v>136570.734</v>
      </c>
      <c r="U357" s="11">
        <v>133496.60399999996</v>
      </c>
      <c r="V357" s="11">
        <v>125441.90800000002</v>
      </c>
      <c r="W357" s="11">
        <v>114648.56000000001</v>
      </c>
      <c r="X357" s="11">
        <v>95304.2</v>
      </c>
      <c r="Y357" s="11">
        <v>90253.371898606565</v>
      </c>
      <c r="Z357" s="19">
        <v>0</v>
      </c>
      <c r="AA357" s="2">
        <f>IFERROR(INDEX('Holiday Schedule'!$D$3:$D$24,MATCH(A357,'Holiday Schedule'!$C$3:$C$24,0)),0)</f>
        <v>0</v>
      </c>
      <c r="AB357" s="2">
        <f t="shared" si="40"/>
        <v>2</v>
      </c>
      <c r="AC357" s="2">
        <f t="shared" si="41"/>
        <v>1650139.548</v>
      </c>
      <c r="AD357" s="5">
        <f t="shared" si="42"/>
        <v>658057.61389860697</v>
      </c>
      <c r="AE357" s="5">
        <f t="shared" si="43"/>
        <v>2308197.1618986069</v>
      </c>
      <c r="AG357" s="2">
        <f t="shared" si="44"/>
        <v>12</v>
      </c>
      <c r="AH357" s="2">
        <f t="shared" si="45"/>
        <v>2025</v>
      </c>
      <c r="AJ357" s="5">
        <f t="shared" si="46"/>
        <v>136570.734</v>
      </c>
      <c r="AK357" s="2">
        <f t="shared" si="47"/>
        <v>19</v>
      </c>
    </row>
    <row r="358" spans="1:37">
      <c r="A358" s="17">
        <v>46007</v>
      </c>
      <c r="B358" s="11">
        <v>81875.191999999995</v>
      </c>
      <c r="C358" s="11">
        <v>79209.197999999989</v>
      </c>
      <c r="D358" s="11">
        <v>76888.41399999999</v>
      </c>
      <c r="E358" s="11">
        <v>75768.573999999993</v>
      </c>
      <c r="F358" s="11">
        <v>79847.664000000004</v>
      </c>
      <c r="G358" s="11">
        <v>87617.55</v>
      </c>
      <c r="H358" s="11">
        <v>103438.772</v>
      </c>
      <c r="I358" s="11">
        <v>108987.99000000002</v>
      </c>
      <c r="J358" s="11">
        <v>95009.063999999998</v>
      </c>
      <c r="K358" s="11">
        <v>78748.471999999994</v>
      </c>
      <c r="L358" s="11">
        <v>69055.768000000011</v>
      </c>
      <c r="M358" s="11">
        <v>64937.103999999999</v>
      </c>
      <c r="N358" s="11">
        <v>63285.263999999996</v>
      </c>
      <c r="O358" s="11">
        <v>64706.175999999992</v>
      </c>
      <c r="P358" s="11">
        <v>78095.648000000001</v>
      </c>
      <c r="Q358" s="11">
        <v>94452.363999999987</v>
      </c>
      <c r="R358" s="11">
        <v>111696.802</v>
      </c>
      <c r="S358" s="11">
        <v>124068.414</v>
      </c>
      <c r="T358" s="11">
        <v>127311.42599999998</v>
      </c>
      <c r="U358" s="11">
        <v>123866.17200000001</v>
      </c>
      <c r="V358" s="11">
        <v>117146.336</v>
      </c>
      <c r="W358" s="11">
        <v>106232.25599999999</v>
      </c>
      <c r="X358" s="11">
        <v>88209.728000000003</v>
      </c>
      <c r="Y358" s="11">
        <v>82733.929877032511</v>
      </c>
      <c r="Z358" s="19">
        <v>0</v>
      </c>
      <c r="AA358" s="2">
        <f>IFERROR(INDEX('Holiday Schedule'!$D$3:$D$24,MATCH(A358,'Holiday Schedule'!$C$3:$C$24,0)),0)</f>
        <v>0</v>
      </c>
      <c r="AB358" s="2">
        <f t="shared" si="40"/>
        <v>3</v>
      </c>
      <c r="AC358" s="2">
        <f t="shared" si="41"/>
        <v>1515808.9840000002</v>
      </c>
      <c r="AD358" s="5">
        <f t="shared" si="42"/>
        <v>667379.29387703259</v>
      </c>
      <c r="AE358" s="5">
        <f t="shared" si="43"/>
        <v>2183188.2778770328</v>
      </c>
      <c r="AG358" s="2">
        <f t="shared" si="44"/>
        <v>12</v>
      </c>
      <c r="AH358" s="2">
        <f t="shared" si="45"/>
        <v>2025</v>
      </c>
      <c r="AJ358" s="5">
        <f t="shared" si="46"/>
        <v>127311.42599999998</v>
      </c>
      <c r="AK358" s="2">
        <f t="shared" si="47"/>
        <v>19</v>
      </c>
    </row>
    <row r="359" spans="1:37">
      <c r="A359" s="17">
        <v>46008</v>
      </c>
      <c r="B359" s="11">
        <v>73425.271999999997</v>
      </c>
      <c r="C359" s="11">
        <v>68865.623999999996</v>
      </c>
      <c r="D359" s="11">
        <v>66619.512000000017</v>
      </c>
      <c r="E359" s="11">
        <v>65349.061999999998</v>
      </c>
      <c r="F359" s="11">
        <v>68734.39999999998</v>
      </c>
      <c r="G359" s="11">
        <v>75057.769999999975</v>
      </c>
      <c r="H359" s="11">
        <v>89026.438000000009</v>
      </c>
      <c r="I359" s="11">
        <v>94155.382000000012</v>
      </c>
      <c r="J359" s="11">
        <v>83416.695999999996</v>
      </c>
      <c r="K359" s="11">
        <v>71675.296000000002</v>
      </c>
      <c r="L359" s="11">
        <v>68794.728000000003</v>
      </c>
      <c r="M359" s="11">
        <v>63324.976000000002</v>
      </c>
      <c r="N359" s="11">
        <v>63053.360000000008</v>
      </c>
      <c r="O359" s="11">
        <v>70383.032000000007</v>
      </c>
      <c r="P359" s="11">
        <v>81274.055999999997</v>
      </c>
      <c r="Q359" s="11">
        <v>91276.180000000008</v>
      </c>
      <c r="R359" s="11">
        <v>104825.568</v>
      </c>
      <c r="S359" s="11">
        <v>114485.802</v>
      </c>
      <c r="T359" s="11">
        <v>116389.37800000001</v>
      </c>
      <c r="U359" s="11">
        <v>112089.63400000001</v>
      </c>
      <c r="V359" s="11">
        <v>106335.85000000002</v>
      </c>
      <c r="W359" s="11">
        <v>95982.64</v>
      </c>
      <c r="X359" s="11">
        <v>78418.903999999995</v>
      </c>
      <c r="Y359" s="11">
        <v>73740.177278864154</v>
      </c>
      <c r="Z359" s="19">
        <v>0</v>
      </c>
      <c r="AA359" s="2">
        <f>IFERROR(INDEX('Holiday Schedule'!$D$3:$D$24,MATCH(A359,'Holiday Schedule'!$C$3:$C$24,0)),0)</f>
        <v>0</v>
      </c>
      <c r="AB359" s="2">
        <f t="shared" si="40"/>
        <v>4</v>
      </c>
      <c r="AC359" s="2">
        <f t="shared" si="41"/>
        <v>1415881.4820000003</v>
      </c>
      <c r="AD359" s="5">
        <f t="shared" si="42"/>
        <v>580818.25527886394</v>
      </c>
      <c r="AE359" s="5">
        <f t="shared" si="43"/>
        <v>1996699.7372788643</v>
      </c>
      <c r="AG359" s="2">
        <f t="shared" si="44"/>
        <v>12</v>
      </c>
      <c r="AH359" s="2">
        <f t="shared" si="45"/>
        <v>2025</v>
      </c>
      <c r="AJ359" s="5">
        <f t="shared" si="46"/>
        <v>116389.37800000001</v>
      </c>
      <c r="AK359" s="2">
        <f t="shared" si="47"/>
        <v>19</v>
      </c>
    </row>
    <row r="360" spans="1:37">
      <c r="A360" s="17">
        <v>46009</v>
      </c>
      <c r="B360" s="11">
        <v>66703.959999999992</v>
      </c>
      <c r="C360" s="11">
        <v>63955.754000000008</v>
      </c>
      <c r="D360" s="11">
        <v>62328.788000000008</v>
      </c>
      <c r="E360" s="11">
        <v>61660.855999999985</v>
      </c>
      <c r="F360" s="11">
        <v>67110.356</v>
      </c>
      <c r="G360" s="11">
        <v>74164.703999999983</v>
      </c>
      <c r="H360" s="11">
        <v>90082.937999999995</v>
      </c>
      <c r="I360" s="11">
        <v>94931.534</v>
      </c>
      <c r="J360" s="11">
        <v>86463.28</v>
      </c>
      <c r="K360" s="11">
        <v>68422.463999999993</v>
      </c>
      <c r="L360" s="11">
        <v>59135.895999999993</v>
      </c>
      <c r="M360" s="11">
        <v>52028.991999999998</v>
      </c>
      <c r="N360" s="11">
        <v>49929.127999999997</v>
      </c>
      <c r="O360" s="11">
        <v>50145.151999999995</v>
      </c>
      <c r="P360" s="11">
        <v>65954.535999999993</v>
      </c>
      <c r="Q360" s="11">
        <v>85441.061999999991</v>
      </c>
      <c r="R360" s="11">
        <v>101301.132</v>
      </c>
      <c r="S360" s="11">
        <v>111623.262</v>
      </c>
      <c r="T360" s="11">
        <v>114329.238</v>
      </c>
      <c r="U360" s="11">
        <v>111537.37800000001</v>
      </c>
      <c r="V360" s="11">
        <v>104003.58600000001</v>
      </c>
      <c r="W360" s="11">
        <v>94346.994000000006</v>
      </c>
      <c r="X360" s="11">
        <v>77116.81</v>
      </c>
      <c r="Y360" s="11">
        <v>71590.315507466104</v>
      </c>
      <c r="Z360" s="19">
        <v>0</v>
      </c>
      <c r="AA360" s="2">
        <f>IFERROR(INDEX('Holiday Schedule'!$D$3:$D$24,MATCH(A360,'Holiday Schedule'!$C$3:$C$24,0)),0)</f>
        <v>0</v>
      </c>
      <c r="AB360" s="2">
        <f t="shared" si="40"/>
        <v>5</v>
      </c>
      <c r="AC360" s="2">
        <f t="shared" si="41"/>
        <v>1326710.4440000001</v>
      </c>
      <c r="AD360" s="5">
        <f t="shared" si="42"/>
        <v>557597.67150746589</v>
      </c>
      <c r="AE360" s="5">
        <f t="shared" si="43"/>
        <v>1884308.115507466</v>
      </c>
      <c r="AG360" s="2">
        <f t="shared" si="44"/>
        <v>12</v>
      </c>
      <c r="AH360" s="2">
        <f t="shared" si="45"/>
        <v>2025</v>
      </c>
      <c r="AJ360" s="5">
        <f t="shared" si="46"/>
        <v>114329.238</v>
      </c>
      <c r="AK360" s="2">
        <f t="shared" si="47"/>
        <v>19</v>
      </c>
    </row>
    <row r="361" spans="1:37">
      <c r="A361" s="17">
        <v>46010</v>
      </c>
      <c r="B361" s="11">
        <v>63472.311999999998</v>
      </c>
      <c r="C361" s="11">
        <v>59996.590000000004</v>
      </c>
      <c r="D361" s="11">
        <v>57542.817999999992</v>
      </c>
      <c r="E361" s="11">
        <v>56157.053999999989</v>
      </c>
      <c r="F361" s="11">
        <v>58832.679999999993</v>
      </c>
      <c r="G361" s="11">
        <v>64874.718000000008</v>
      </c>
      <c r="H361" s="11">
        <v>78478.563999999998</v>
      </c>
      <c r="I361" s="11">
        <v>84995.397999999986</v>
      </c>
      <c r="J361" s="11">
        <v>85075.4</v>
      </c>
      <c r="K361" s="11">
        <v>84570.12</v>
      </c>
      <c r="L361" s="11">
        <v>81875.047999999995</v>
      </c>
      <c r="M361" s="11">
        <v>80739.216</v>
      </c>
      <c r="N361" s="11">
        <v>79651.815999999992</v>
      </c>
      <c r="O361" s="11">
        <v>76164.08</v>
      </c>
      <c r="P361" s="11">
        <v>77850.183999999994</v>
      </c>
      <c r="Q361" s="11">
        <v>78149.144</v>
      </c>
      <c r="R361" s="11">
        <v>81193.340000000011</v>
      </c>
      <c r="S361" s="11">
        <v>83689.209999999992</v>
      </c>
      <c r="T361" s="11">
        <v>81988.106000000014</v>
      </c>
      <c r="U361" s="11">
        <v>78737.347999999998</v>
      </c>
      <c r="V361" s="11">
        <v>76092.209999999992</v>
      </c>
      <c r="W361" s="11">
        <v>71852.81</v>
      </c>
      <c r="X361" s="11">
        <v>61308.692000000003</v>
      </c>
      <c r="Y361" s="11">
        <v>84073.621028571419</v>
      </c>
      <c r="Z361" s="19">
        <v>0</v>
      </c>
      <c r="AA361" s="2">
        <f>IFERROR(INDEX('Holiday Schedule'!$D$3:$D$24,MATCH(A361,'Holiday Schedule'!$C$3:$C$24,0)),0)</f>
        <v>0</v>
      </c>
      <c r="AB361" s="2">
        <f t="shared" si="40"/>
        <v>6</v>
      </c>
      <c r="AC361" s="2">
        <f t="shared" si="41"/>
        <v>1263932.122</v>
      </c>
      <c r="AD361" s="5">
        <f t="shared" si="42"/>
        <v>523428.35702857142</v>
      </c>
      <c r="AE361" s="5">
        <f t="shared" si="43"/>
        <v>1787360.4790285714</v>
      </c>
      <c r="AG361" s="2">
        <f t="shared" si="44"/>
        <v>12</v>
      </c>
      <c r="AH361" s="2">
        <f t="shared" si="45"/>
        <v>2025</v>
      </c>
      <c r="AJ361" s="5">
        <f t="shared" si="46"/>
        <v>85075.4</v>
      </c>
      <c r="AK361" s="2">
        <f t="shared" si="47"/>
        <v>9</v>
      </c>
    </row>
    <row r="362" spans="1:37">
      <c r="A362" s="17">
        <v>46011</v>
      </c>
      <c r="B362" s="11">
        <v>53632.915999999997</v>
      </c>
      <c r="C362" s="11">
        <v>51174.159999999996</v>
      </c>
      <c r="D362" s="11">
        <v>50631.935999999994</v>
      </c>
      <c r="E362" s="11">
        <v>50031.35</v>
      </c>
      <c r="F362" s="11">
        <v>52743.385999999999</v>
      </c>
      <c r="G362" s="11">
        <v>56739.684000000001</v>
      </c>
      <c r="H362" s="11">
        <v>66331.616000000024</v>
      </c>
      <c r="I362" s="11">
        <v>72287.178</v>
      </c>
      <c r="J362" s="11">
        <v>66947.87999999999</v>
      </c>
      <c r="K362" s="11">
        <v>56286.544000000002</v>
      </c>
      <c r="L362" s="11">
        <v>49641.887999999999</v>
      </c>
      <c r="M362" s="11">
        <v>47928.319999999992</v>
      </c>
      <c r="N362" s="11">
        <v>50922.383999999998</v>
      </c>
      <c r="O362" s="11">
        <v>51500.184000000001</v>
      </c>
      <c r="P362" s="11">
        <v>69172.088000000003</v>
      </c>
      <c r="Q362" s="11">
        <v>84934.706000000006</v>
      </c>
      <c r="R362" s="11">
        <v>98194.243999999992</v>
      </c>
      <c r="S362" s="11">
        <v>107507.64199999999</v>
      </c>
      <c r="T362" s="11">
        <v>109894.82400000001</v>
      </c>
      <c r="U362" s="11">
        <v>107244.89199999999</v>
      </c>
      <c r="V362" s="11">
        <v>103236.72199999999</v>
      </c>
      <c r="W362" s="11">
        <v>95231.42</v>
      </c>
      <c r="X362" s="11">
        <v>79963.038</v>
      </c>
      <c r="Y362" s="11">
        <v>58689.062400000003</v>
      </c>
      <c r="Z362" s="19">
        <v>0</v>
      </c>
      <c r="AA362" s="2">
        <f>IFERROR(INDEX('Holiday Schedule'!$D$3:$D$24,MATCH(A362,'Holiday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1690868.0643999998</v>
      </c>
      <c r="AE362" s="5">
        <f t="shared" si="43"/>
        <v>1690868.0643999998</v>
      </c>
      <c r="AG362" s="2">
        <f t="shared" si="44"/>
        <v>12</v>
      </c>
      <c r="AH362" s="2">
        <f t="shared" si="45"/>
        <v>2025</v>
      </c>
      <c r="AJ362" s="5">
        <f t="shared" si="46"/>
        <v>109894.82400000001</v>
      </c>
      <c r="AK362" s="2">
        <f t="shared" si="47"/>
        <v>19</v>
      </c>
    </row>
    <row r="363" spans="1:37">
      <c r="A363" s="17">
        <v>46012</v>
      </c>
      <c r="B363" s="11">
        <v>66340.888000000021</v>
      </c>
      <c r="C363" s="11">
        <v>61831.326000000008</v>
      </c>
      <c r="D363" s="11">
        <v>59276.421999999999</v>
      </c>
      <c r="E363" s="11">
        <v>57951.623999999996</v>
      </c>
      <c r="F363" s="11">
        <v>58721.123999999996</v>
      </c>
      <c r="G363" s="11">
        <v>61714.685999999994</v>
      </c>
      <c r="H363" s="11">
        <v>69688.665999999997</v>
      </c>
      <c r="I363" s="11">
        <v>77368.23599999999</v>
      </c>
      <c r="J363" s="11">
        <v>80361.239999999991</v>
      </c>
      <c r="K363" s="11">
        <v>69170.207999999999</v>
      </c>
      <c r="L363" s="11">
        <v>59217.951999999997</v>
      </c>
      <c r="M363" s="11">
        <v>56255.264000000003</v>
      </c>
      <c r="N363" s="11">
        <v>73516.576000000001</v>
      </c>
      <c r="O363" s="11">
        <v>70291.08</v>
      </c>
      <c r="P363" s="11">
        <v>73402.863999999987</v>
      </c>
      <c r="Q363" s="11">
        <v>88947.882000000012</v>
      </c>
      <c r="R363" s="11">
        <v>105969.87</v>
      </c>
      <c r="S363" s="11">
        <v>116679.696</v>
      </c>
      <c r="T363" s="11">
        <v>118667.31400000001</v>
      </c>
      <c r="U363" s="11">
        <v>116419.19799999999</v>
      </c>
      <c r="V363" s="11">
        <v>110886.94799999999</v>
      </c>
      <c r="W363" s="11">
        <v>101026.65199999999</v>
      </c>
      <c r="X363" s="11">
        <v>85492.819999999992</v>
      </c>
      <c r="Y363" s="11">
        <v>74816.303999999989</v>
      </c>
      <c r="Z363" s="19">
        <v>0</v>
      </c>
      <c r="AA363" s="2">
        <f>IFERROR(INDEX('Holiday Schedule'!$D$3:$D$24,MATCH(A363,'Holiday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1914014.84</v>
      </c>
      <c r="AE363" s="5">
        <f t="shared" si="43"/>
        <v>1914014.84</v>
      </c>
      <c r="AG363" s="2">
        <f t="shared" si="44"/>
        <v>12</v>
      </c>
      <c r="AH363" s="2">
        <f t="shared" si="45"/>
        <v>2025</v>
      </c>
      <c r="AJ363" s="5">
        <f t="shared" si="46"/>
        <v>118667.31400000001</v>
      </c>
      <c r="AK363" s="2">
        <f t="shared" si="47"/>
        <v>19</v>
      </c>
    </row>
    <row r="364" spans="1:37">
      <c r="A364" s="17">
        <v>46013</v>
      </c>
      <c r="B364" s="11">
        <v>72776.881999999998</v>
      </c>
      <c r="C364" s="11">
        <v>69348.398000000001</v>
      </c>
      <c r="D364" s="11">
        <v>68877.673999999985</v>
      </c>
      <c r="E364" s="11">
        <v>68238.676000000007</v>
      </c>
      <c r="F364" s="11">
        <v>72013.98599999999</v>
      </c>
      <c r="G364" s="11">
        <v>79225.403999999995</v>
      </c>
      <c r="H364" s="11">
        <v>95745.340000000011</v>
      </c>
      <c r="I364" s="11">
        <v>102850.11799999997</v>
      </c>
      <c r="J364" s="11">
        <v>94786.520000000019</v>
      </c>
      <c r="K364" s="11">
        <v>84544.144</v>
      </c>
      <c r="L364" s="11">
        <v>73768.736000000004</v>
      </c>
      <c r="M364" s="11">
        <v>65679.56</v>
      </c>
      <c r="N364" s="11">
        <v>62336.775999999998</v>
      </c>
      <c r="O364" s="11">
        <v>63010.912000000004</v>
      </c>
      <c r="P364" s="11">
        <v>79283.751999999993</v>
      </c>
      <c r="Q364" s="11">
        <v>99561.323999999993</v>
      </c>
      <c r="R364" s="11">
        <v>117313.49800000001</v>
      </c>
      <c r="S364" s="11">
        <v>130285.37599999999</v>
      </c>
      <c r="T364" s="11">
        <v>132868.25599999999</v>
      </c>
      <c r="U364" s="11">
        <v>129755.97399999999</v>
      </c>
      <c r="V364" s="11">
        <v>122167.74</v>
      </c>
      <c r="W364" s="11">
        <v>112358.46200000003</v>
      </c>
      <c r="X364" s="11">
        <v>93273.462000000014</v>
      </c>
      <c r="Y364" s="11">
        <v>110255.92319999999</v>
      </c>
      <c r="Z364" s="19">
        <v>0</v>
      </c>
      <c r="AA364" s="2">
        <f>IFERROR(INDEX('Holiday Schedule'!$D$3:$D$24,MATCH(A364,'Holiday Schedule'!$C$3:$C$24,0)),0)</f>
        <v>0</v>
      </c>
      <c r="AB364" s="2">
        <f t="shared" si="40"/>
        <v>2</v>
      </c>
      <c r="AC364" s="2">
        <f t="shared" si="41"/>
        <v>1563844.61</v>
      </c>
      <c r="AD364" s="5">
        <f t="shared" si="42"/>
        <v>636482.28319999971</v>
      </c>
      <c r="AE364" s="5">
        <f t="shared" si="43"/>
        <v>2200326.8931999998</v>
      </c>
      <c r="AG364" s="2">
        <f t="shared" si="44"/>
        <v>12</v>
      </c>
      <c r="AH364" s="2">
        <f t="shared" si="45"/>
        <v>2025</v>
      </c>
      <c r="AJ364" s="5">
        <f t="shared" si="46"/>
        <v>132868.25599999999</v>
      </c>
      <c r="AK364" s="2">
        <f t="shared" si="47"/>
        <v>19</v>
      </c>
    </row>
    <row r="365" spans="1:37">
      <c r="A365" s="17">
        <v>46014</v>
      </c>
      <c r="B365" s="11">
        <v>79801.929999999978</v>
      </c>
      <c r="C365" s="11">
        <v>75857.275999999983</v>
      </c>
      <c r="D365" s="11">
        <v>73177.176000000007</v>
      </c>
      <c r="E365" s="11">
        <v>72733.359999999986</v>
      </c>
      <c r="F365" s="11">
        <v>75739.498000000007</v>
      </c>
      <c r="G365" s="11">
        <v>82755.176000000007</v>
      </c>
      <c r="H365" s="11">
        <v>96981.894</v>
      </c>
      <c r="I365" s="11">
        <v>103819.126</v>
      </c>
      <c r="J365" s="11">
        <v>94275.823999999993</v>
      </c>
      <c r="K365" s="11">
        <v>89082.631999999998</v>
      </c>
      <c r="L365" s="11">
        <v>82881.455999999976</v>
      </c>
      <c r="M365" s="11">
        <v>80800.48000000001</v>
      </c>
      <c r="N365" s="11">
        <v>81769.584000000003</v>
      </c>
      <c r="O365" s="11">
        <v>85577.952000000005</v>
      </c>
      <c r="P365" s="11">
        <v>92997.09599999999</v>
      </c>
      <c r="Q365" s="11">
        <v>102760.04399999999</v>
      </c>
      <c r="R365" s="11">
        <v>114217.20199999999</v>
      </c>
      <c r="S365" s="11">
        <v>124877.45</v>
      </c>
      <c r="T365" s="11">
        <v>126983.4</v>
      </c>
      <c r="U365" s="11">
        <v>123894.52200000001</v>
      </c>
      <c r="V365" s="11">
        <v>117549.62400000005</v>
      </c>
      <c r="W365" s="11">
        <v>109832.64000000001</v>
      </c>
      <c r="X365" s="11">
        <v>91517.707999999999</v>
      </c>
      <c r="Y365" s="11">
        <v>113887.1244</v>
      </c>
      <c r="Z365" s="19">
        <v>0</v>
      </c>
      <c r="AA365" s="2">
        <f>IFERROR(INDEX('Holiday Schedule'!$D$3:$D$24,MATCH(A365,'Holiday Schedule'!$C$3:$C$24,0)),0)</f>
        <v>0</v>
      </c>
      <c r="AB365" s="2">
        <f t="shared" si="40"/>
        <v>3</v>
      </c>
      <c r="AC365" s="2">
        <f t="shared" si="41"/>
        <v>1622836.7400000002</v>
      </c>
      <c r="AD365" s="5">
        <f t="shared" si="42"/>
        <v>670933.43440000014</v>
      </c>
      <c r="AE365" s="5">
        <f t="shared" si="43"/>
        <v>2293770.1744000004</v>
      </c>
      <c r="AG365" s="2">
        <f t="shared" si="44"/>
        <v>12</v>
      </c>
      <c r="AH365" s="2">
        <f t="shared" si="45"/>
        <v>2025</v>
      </c>
      <c r="AJ365" s="5">
        <f t="shared" si="46"/>
        <v>126983.4</v>
      </c>
      <c r="AK365" s="2">
        <f t="shared" si="47"/>
        <v>19</v>
      </c>
    </row>
    <row r="366" spans="1:37">
      <c r="A366" s="17">
        <v>46015</v>
      </c>
      <c r="B366" s="11">
        <v>78471.782000000007</v>
      </c>
      <c r="C366" s="11">
        <v>75186.52399999999</v>
      </c>
      <c r="D366" s="11">
        <v>72066.576000000001</v>
      </c>
      <c r="E366" s="11">
        <v>71324.237999999998</v>
      </c>
      <c r="F366" s="11">
        <v>73938.347999999998</v>
      </c>
      <c r="G366" s="11">
        <v>80058.288</v>
      </c>
      <c r="H366" s="11">
        <v>92181.097999999998</v>
      </c>
      <c r="I366" s="11">
        <v>100390.87599999999</v>
      </c>
      <c r="J366" s="11">
        <v>103599.07199999999</v>
      </c>
      <c r="K366" s="11">
        <v>103660.568</v>
      </c>
      <c r="L366" s="11">
        <v>101021.8</v>
      </c>
      <c r="M366" s="11">
        <v>99481.04</v>
      </c>
      <c r="N366" s="11">
        <v>96653.936000000002</v>
      </c>
      <c r="O366" s="11">
        <v>92619.448000000004</v>
      </c>
      <c r="P366" s="11">
        <v>95140.175999999992</v>
      </c>
      <c r="Q366" s="11">
        <v>101821.3</v>
      </c>
      <c r="R366" s="11">
        <v>114886.26800000001</v>
      </c>
      <c r="S366" s="11">
        <v>123798.40400000001</v>
      </c>
      <c r="T366" s="11">
        <v>126448.81599999999</v>
      </c>
      <c r="U366" s="11">
        <v>124429.18400000001</v>
      </c>
      <c r="V366" s="11">
        <v>121087.05799999999</v>
      </c>
      <c r="W366" s="11">
        <v>115229.378</v>
      </c>
      <c r="X366" s="11">
        <v>99048.237999999998</v>
      </c>
      <c r="Y366" s="11">
        <v>114217.1832</v>
      </c>
      <c r="Z366" s="19">
        <v>0</v>
      </c>
      <c r="AA366" s="2">
        <f>IFERROR(INDEX('Holiday Schedule'!$D$3:$D$24,MATCH(A366,'Holiday Schedule'!$C$3:$C$24,0)),0)</f>
        <v>0</v>
      </c>
      <c r="AB366" s="2">
        <f t="shared" si="40"/>
        <v>4</v>
      </c>
      <c r="AC366" s="2">
        <f t="shared" si="41"/>
        <v>1719315.5619999997</v>
      </c>
      <c r="AD366" s="5">
        <f t="shared" si="42"/>
        <v>657444.0371999999</v>
      </c>
      <c r="AE366" s="5">
        <f t="shared" si="43"/>
        <v>2376759.5991999996</v>
      </c>
      <c r="AG366" s="2">
        <f t="shared" si="44"/>
        <v>12</v>
      </c>
      <c r="AH366" s="2">
        <f t="shared" si="45"/>
        <v>2025</v>
      </c>
      <c r="AJ366" s="5">
        <f t="shared" si="46"/>
        <v>126448.81599999999</v>
      </c>
      <c r="AK366" s="2">
        <f t="shared" si="47"/>
        <v>19</v>
      </c>
    </row>
    <row r="367" spans="1:37">
      <c r="A367" s="17">
        <v>46016</v>
      </c>
      <c r="B367" s="11">
        <v>84648.760000000009</v>
      </c>
      <c r="C367" s="11">
        <v>79621.368000000002</v>
      </c>
      <c r="D367" s="11">
        <v>76982.813999999998</v>
      </c>
      <c r="E367" s="11">
        <v>74537.165999999997</v>
      </c>
      <c r="F367" s="11">
        <v>76387.577999999994</v>
      </c>
      <c r="G367" s="11">
        <v>80041.025999999983</v>
      </c>
      <c r="H367" s="11">
        <v>90521.187999999995</v>
      </c>
      <c r="I367" s="11">
        <v>98607.282000000007</v>
      </c>
      <c r="J367" s="11">
        <v>100713.152</v>
      </c>
      <c r="K367" s="11">
        <v>99273.384000000005</v>
      </c>
      <c r="L367" s="11">
        <v>95908.80799999999</v>
      </c>
      <c r="M367" s="11">
        <v>92829.975999999981</v>
      </c>
      <c r="N367" s="11">
        <v>89799.568000000014</v>
      </c>
      <c r="O367" s="11">
        <v>85248.56</v>
      </c>
      <c r="P367" s="11">
        <v>89014.56</v>
      </c>
      <c r="Q367" s="11">
        <v>95668.731999999989</v>
      </c>
      <c r="R367" s="11">
        <v>107943.69999999998</v>
      </c>
      <c r="S367" s="11">
        <v>116812.87400000001</v>
      </c>
      <c r="T367" s="11">
        <v>119382.20200000002</v>
      </c>
      <c r="U367" s="11">
        <v>118937.376</v>
      </c>
      <c r="V367" s="11">
        <v>115163.59999999998</v>
      </c>
      <c r="W367" s="11">
        <v>109438.166</v>
      </c>
      <c r="X367" s="11">
        <v>93988.918000000005</v>
      </c>
      <c r="Y367" s="11">
        <v>94083.590400000001</v>
      </c>
      <c r="Z367" s="19">
        <v>0</v>
      </c>
      <c r="AA367" s="2">
        <f>IFERROR(INDEX('Holiday Schedule'!$D$3:$D$24,MATCH(A367,'Holiday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2285554.3484000005</v>
      </c>
      <c r="AE367" s="5">
        <f t="shared" si="43"/>
        <v>2285554.3484000005</v>
      </c>
      <c r="AG367" s="2">
        <f t="shared" si="44"/>
        <v>12</v>
      </c>
      <c r="AH367" s="2">
        <f t="shared" si="45"/>
        <v>2025</v>
      </c>
      <c r="AJ367" s="5">
        <f t="shared" si="46"/>
        <v>119382.20200000002</v>
      </c>
      <c r="AK367" s="2">
        <f t="shared" si="47"/>
        <v>19</v>
      </c>
    </row>
    <row r="368" spans="1:37">
      <c r="A368" s="17">
        <v>46017</v>
      </c>
      <c r="B368" s="11">
        <v>83879.604000000007</v>
      </c>
      <c r="C368" s="11">
        <v>80302.865999999995</v>
      </c>
      <c r="D368" s="11">
        <v>79048.276000000013</v>
      </c>
      <c r="E368" s="11">
        <v>78223.183999999994</v>
      </c>
      <c r="F368" s="11">
        <v>81694.80799999999</v>
      </c>
      <c r="G368" s="11">
        <v>87451.51400000001</v>
      </c>
      <c r="H368" s="11">
        <v>99387.745999999999</v>
      </c>
      <c r="I368" s="11">
        <v>107189.79400000001</v>
      </c>
      <c r="J368" s="11">
        <v>106052.52</v>
      </c>
      <c r="K368" s="11">
        <v>102177.344</v>
      </c>
      <c r="L368" s="11">
        <v>97158.959999999992</v>
      </c>
      <c r="M368" s="11">
        <v>94100.311999999976</v>
      </c>
      <c r="N368" s="11">
        <v>92166.032000000007</v>
      </c>
      <c r="O368" s="11">
        <v>88918.2</v>
      </c>
      <c r="P368" s="11">
        <v>95426.944000000018</v>
      </c>
      <c r="Q368" s="11">
        <v>106639.558</v>
      </c>
      <c r="R368" s="11">
        <v>122575.31199999999</v>
      </c>
      <c r="S368" s="11">
        <v>134754.64199999999</v>
      </c>
      <c r="T368" s="11">
        <v>138066.08600000001</v>
      </c>
      <c r="U368" s="11">
        <v>135481.03599999999</v>
      </c>
      <c r="V368" s="11">
        <v>128518.37999999999</v>
      </c>
      <c r="W368" s="11">
        <v>121271.18199999997</v>
      </c>
      <c r="X368" s="11">
        <v>102979.52800000001</v>
      </c>
      <c r="Y368" s="11">
        <v>119139.1712</v>
      </c>
      <c r="Z368" s="19">
        <v>0</v>
      </c>
      <c r="AA368" s="2">
        <f>IFERROR(INDEX('Holiday Schedule'!$D$3:$D$24,MATCH(A368,'Holiday Schedule'!$C$3:$C$24,0)),0)</f>
        <v>0</v>
      </c>
      <c r="AB368" s="2">
        <f t="shared" si="40"/>
        <v>6</v>
      </c>
      <c r="AC368" s="2">
        <f t="shared" si="41"/>
        <v>1773475.8299999998</v>
      </c>
      <c r="AD368" s="5">
        <f t="shared" si="42"/>
        <v>709127.16920000012</v>
      </c>
      <c r="AE368" s="5">
        <f t="shared" si="43"/>
        <v>2482602.9992</v>
      </c>
      <c r="AG368" s="2">
        <f t="shared" si="44"/>
        <v>12</v>
      </c>
      <c r="AH368" s="2">
        <f t="shared" si="45"/>
        <v>2025</v>
      </c>
      <c r="AJ368" s="5">
        <f t="shared" si="46"/>
        <v>138066.08600000001</v>
      </c>
      <c r="AK368" s="2">
        <f t="shared" si="47"/>
        <v>19</v>
      </c>
    </row>
    <row r="369" spans="1:37">
      <c r="A369" s="17">
        <v>46018</v>
      </c>
      <c r="B369" s="11">
        <v>90294.065999999992</v>
      </c>
      <c r="C369" s="11">
        <v>86315.005999999994</v>
      </c>
      <c r="D369" s="11">
        <v>83292.542000000001</v>
      </c>
      <c r="E369" s="11">
        <v>82143.609999999986</v>
      </c>
      <c r="F369" s="11">
        <v>84645.89</v>
      </c>
      <c r="G369" s="11">
        <v>88182.516000000003</v>
      </c>
      <c r="H369" s="11">
        <v>99855.934000000008</v>
      </c>
      <c r="I369" s="11">
        <v>107210.818</v>
      </c>
      <c r="J369" s="11">
        <v>107808.72799999999</v>
      </c>
      <c r="K369" s="11">
        <v>105454.99199999998</v>
      </c>
      <c r="L369" s="11">
        <v>101348.31999999999</v>
      </c>
      <c r="M369" s="11">
        <v>100254.45599999999</v>
      </c>
      <c r="N369" s="11">
        <v>97477.648000000001</v>
      </c>
      <c r="O369" s="11">
        <v>97044.743999999992</v>
      </c>
      <c r="P369" s="11">
        <v>97546.944000000003</v>
      </c>
      <c r="Q369" s="11">
        <v>106466.78199999999</v>
      </c>
      <c r="R369" s="11">
        <v>121073.924</v>
      </c>
      <c r="S369" s="11">
        <v>133873.58199999999</v>
      </c>
      <c r="T369" s="11">
        <v>136710.46399999998</v>
      </c>
      <c r="U369" s="11">
        <v>134254.508</v>
      </c>
      <c r="V369" s="11">
        <v>128490.36999999998</v>
      </c>
      <c r="W369" s="11">
        <v>119672.93000000002</v>
      </c>
      <c r="X369" s="11">
        <v>102530.18799999999</v>
      </c>
      <c r="Y369" s="11">
        <v>99539.92319999999</v>
      </c>
      <c r="Z369" s="19">
        <v>0</v>
      </c>
      <c r="AA369" s="2">
        <f>IFERROR(INDEX('Holiday Schedule'!$D$3:$D$24,MATCH(A369,'Holiday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2511488.8851999994</v>
      </c>
      <c r="AE369" s="5">
        <f t="shared" si="43"/>
        <v>2511488.8851999994</v>
      </c>
      <c r="AG369" s="2">
        <f t="shared" si="44"/>
        <v>12</v>
      </c>
      <c r="AH369" s="2">
        <f t="shared" si="45"/>
        <v>2025</v>
      </c>
      <c r="AJ369" s="5">
        <f t="shared" si="46"/>
        <v>136710.46399999998</v>
      </c>
      <c r="AK369" s="2">
        <f t="shared" si="47"/>
        <v>19</v>
      </c>
    </row>
    <row r="370" spans="1:37">
      <c r="A370" s="17">
        <v>46019</v>
      </c>
      <c r="B370" s="11">
        <v>88988.303999999989</v>
      </c>
      <c r="C370" s="11">
        <v>85018.027999999991</v>
      </c>
      <c r="D370" s="11">
        <v>82753.497999999992</v>
      </c>
      <c r="E370" s="11">
        <v>80863.06</v>
      </c>
      <c r="F370" s="11">
        <v>83207.12</v>
      </c>
      <c r="G370" s="11">
        <v>86409.927999999985</v>
      </c>
      <c r="H370" s="11">
        <v>95510.175999999992</v>
      </c>
      <c r="I370" s="11">
        <v>104220.75599999999</v>
      </c>
      <c r="J370" s="11">
        <v>104969.92</v>
      </c>
      <c r="K370" s="11">
        <v>99432.135999999999</v>
      </c>
      <c r="L370" s="11">
        <v>91657.679999999978</v>
      </c>
      <c r="M370" s="11">
        <v>86042.703999999998</v>
      </c>
      <c r="N370" s="11">
        <v>80811.959999999992</v>
      </c>
      <c r="O370" s="11">
        <v>77941.792000000001</v>
      </c>
      <c r="P370" s="11">
        <v>85736.960000000006</v>
      </c>
      <c r="Q370" s="11">
        <v>99740.135999999984</v>
      </c>
      <c r="R370" s="11">
        <v>115978.22600000001</v>
      </c>
      <c r="S370" s="11">
        <v>127889.36199999998</v>
      </c>
      <c r="T370" s="11">
        <v>127336.93599999999</v>
      </c>
      <c r="U370" s="11">
        <v>124378.68399999998</v>
      </c>
      <c r="V370" s="11">
        <v>118467.258</v>
      </c>
      <c r="W370" s="11">
        <v>107865.492</v>
      </c>
      <c r="X370" s="11">
        <v>93066.104000000007</v>
      </c>
      <c r="Y370" s="11">
        <v>98388.911999999997</v>
      </c>
      <c r="Z370" s="19">
        <v>0</v>
      </c>
      <c r="AA370" s="2">
        <f>IFERROR(INDEX('Holiday Schedule'!$D$3:$D$24,MATCH(A370,'Holiday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2346675.1319999993</v>
      </c>
      <c r="AE370" s="5">
        <f t="shared" si="43"/>
        <v>2346675.1319999993</v>
      </c>
      <c r="AG370" s="2">
        <f t="shared" si="44"/>
        <v>12</v>
      </c>
      <c r="AH370" s="2">
        <f t="shared" si="45"/>
        <v>2025</v>
      </c>
      <c r="AJ370" s="5">
        <f t="shared" si="46"/>
        <v>127889.36199999998</v>
      </c>
      <c r="AK370" s="2">
        <f t="shared" si="47"/>
        <v>18</v>
      </c>
    </row>
    <row r="371" spans="1:37">
      <c r="A371" s="17">
        <v>46020</v>
      </c>
      <c r="B371" s="11">
        <v>79058.899999999994</v>
      </c>
      <c r="C371" s="11">
        <v>75467.47</v>
      </c>
      <c r="D371" s="11">
        <v>72340.614000000001</v>
      </c>
      <c r="E371" s="11">
        <v>70999.716</v>
      </c>
      <c r="F371" s="11">
        <v>73197.315999999992</v>
      </c>
      <c r="G371" s="11">
        <v>77307.340000000011</v>
      </c>
      <c r="H371" s="11">
        <v>90750.54800000001</v>
      </c>
      <c r="I371" s="11">
        <v>97226.26</v>
      </c>
      <c r="J371" s="11">
        <v>98912.775999999998</v>
      </c>
      <c r="K371" s="11">
        <v>99062.152000000002</v>
      </c>
      <c r="L371" s="11">
        <v>97066.288</v>
      </c>
      <c r="M371" s="11">
        <v>96846.399999999994</v>
      </c>
      <c r="N371" s="11">
        <v>94489.704000000012</v>
      </c>
      <c r="O371" s="11">
        <v>91065.448000000004</v>
      </c>
      <c r="P371" s="11">
        <v>93451.12</v>
      </c>
      <c r="Q371" s="11">
        <v>98944.067999999985</v>
      </c>
      <c r="R371" s="11">
        <v>110066.12400000001</v>
      </c>
      <c r="S371" s="11">
        <v>117578.06599999998</v>
      </c>
      <c r="T371" s="11">
        <v>117660.97800000002</v>
      </c>
      <c r="U371" s="11">
        <v>113167.11600000001</v>
      </c>
      <c r="V371" s="11">
        <v>104158.74399999999</v>
      </c>
      <c r="W371" s="11">
        <v>95735.4</v>
      </c>
      <c r="X371" s="11">
        <v>79489.623999999996</v>
      </c>
      <c r="Y371" s="11">
        <v>94281.587200000009</v>
      </c>
      <c r="Z371" s="19">
        <v>0</v>
      </c>
      <c r="AA371" s="2">
        <f>IFERROR(INDEX('Holiday Schedule'!$D$3:$D$24,MATCH(A371,'Holiday Schedule'!$C$3:$C$24,0)),0)</f>
        <v>0</v>
      </c>
      <c r="AB371" s="2">
        <f t="shared" si="40"/>
        <v>2</v>
      </c>
      <c r="AC371" s="2">
        <f t="shared" si="41"/>
        <v>1604920.2679999997</v>
      </c>
      <c r="AD371" s="5">
        <f t="shared" si="42"/>
        <v>633403.49120000005</v>
      </c>
      <c r="AE371" s="5">
        <f t="shared" si="43"/>
        <v>2238323.7591999997</v>
      </c>
      <c r="AG371" s="2">
        <f t="shared" si="44"/>
        <v>12</v>
      </c>
      <c r="AH371" s="2">
        <f t="shared" si="45"/>
        <v>2025</v>
      </c>
      <c r="AJ371" s="5">
        <f t="shared" si="46"/>
        <v>117660.97800000002</v>
      </c>
      <c r="AK371" s="2">
        <f t="shared" si="47"/>
        <v>19</v>
      </c>
    </row>
    <row r="372" spans="1:37">
      <c r="A372" s="17">
        <v>46021</v>
      </c>
      <c r="B372" s="11">
        <v>67684.489142857143</v>
      </c>
      <c r="C372" s="11">
        <v>64942.959999999992</v>
      </c>
      <c r="D372" s="11">
        <v>63585.755999999987</v>
      </c>
      <c r="E372" s="11">
        <v>62824.636571428564</v>
      </c>
      <c r="F372" s="11">
        <v>66974.95199999999</v>
      </c>
      <c r="G372" s="11">
        <v>72603.472857142857</v>
      </c>
      <c r="H372" s="11">
        <v>87490.215714285718</v>
      </c>
      <c r="I372" s="11">
        <v>97004.346571428585</v>
      </c>
      <c r="J372" s="11">
        <v>97355.628571428577</v>
      </c>
      <c r="K372" s="11">
        <v>90201.964571428573</v>
      </c>
      <c r="L372" s="11">
        <v>84433.559999999983</v>
      </c>
      <c r="M372" s="11">
        <v>86356.481142857141</v>
      </c>
      <c r="N372" s="11">
        <v>82216.222857142842</v>
      </c>
      <c r="O372" s="11">
        <v>79774.614857142849</v>
      </c>
      <c r="P372" s="11">
        <v>90612.796571428582</v>
      </c>
      <c r="Q372" s="11">
        <v>105865.98657142856</v>
      </c>
      <c r="R372" s="11">
        <v>122751.2962857143</v>
      </c>
      <c r="S372" s="11">
        <v>134606.60914285714</v>
      </c>
      <c r="T372" s="11">
        <v>136853.08514285713</v>
      </c>
      <c r="U372" s="11">
        <v>134568.00342857145</v>
      </c>
      <c r="V372" s="11">
        <v>127461.30285714286</v>
      </c>
      <c r="W372" s="11">
        <v>119217.74057142857</v>
      </c>
      <c r="X372" s="11">
        <v>101424.99285714286</v>
      </c>
      <c r="Y372" s="11">
        <v>115594.72319999999</v>
      </c>
      <c r="Z372" s="19">
        <v>0</v>
      </c>
      <c r="AA372" s="2">
        <f>IFERROR(INDEX('Holiday Schedule'!$D$3:$D$24,MATCH(A372,'Holiday Schedule'!$C$3:$C$24,0)),0)</f>
        <v>0</v>
      </c>
      <c r="AB372" s="2">
        <f t="shared" si="40"/>
        <v>3</v>
      </c>
      <c r="AC372" s="2">
        <f t="shared" si="41"/>
        <v>1690704.632</v>
      </c>
      <c r="AD372" s="5">
        <f t="shared" si="42"/>
        <v>601701.20548571437</v>
      </c>
      <c r="AE372" s="5">
        <f t="shared" si="43"/>
        <v>2292405.8374857143</v>
      </c>
      <c r="AG372" s="2">
        <f t="shared" si="44"/>
        <v>12</v>
      </c>
      <c r="AH372" s="2">
        <f t="shared" si="45"/>
        <v>2025</v>
      </c>
      <c r="AJ372" s="5">
        <f t="shared" si="46"/>
        <v>136853.08514285713</v>
      </c>
      <c r="AK372" s="2">
        <f t="shared" si="47"/>
        <v>19</v>
      </c>
    </row>
    <row r="373" spans="1:37">
      <c r="A373" s="17">
        <v>46022</v>
      </c>
      <c r="B373" s="11">
        <v>75092.045866666667</v>
      </c>
      <c r="C373" s="11">
        <v>71611.964800000002</v>
      </c>
      <c r="D373" s="11">
        <v>69506.47573333334</v>
      </c>
      <c r="E373" s="11">
        <v>68702.227200000008</v>
      </c>
      <c r="F373" s="11">
        <v>72233.131733333328</v>
      </c>
      <c r="G373" s="11">
        <v>78432.71146666666</v>
      </c>
      <c r="H373" s="11">
        <v>92861.77919999999</v>
      </c>
      <c r="I373" s="11">
        <v>99592.985599999985</v>
      </c>
      <c r="J373" s="11">
        <v>95917.698133333353</v>
      </c>
      <c r="K373" s="11">
        <v>89848.724266666672</v>
      </c>
      <c r="L373" s="11">
        <v>84781.813333333339</v>
      </c>
      <c r="M373" s="11">
        <v>82818.849066666662</v>
      </c>
      <c r="N373" s="11">
        <v>81173.393066666657</v>
      </c>
      <c r="O373" s="11">
        <v>79498.365866666674</v>
      </c>
      <c r="P373" s="11">
        <v>86594.751999999993</v>
      </c>
      <c r="Q373" s="11">
        <v>97497.617066666673</v>
      </c>
      <c r="R373" s="11">
        <v>112789.50506666665</v>
      </c>
      <c r="S373" s="11">
        <v>124455.19786666665</v>
      </c>
      <c r="T373" s="11">
        <v>126981.55093333335</v>
      </c>
      <c r="U373" s="11">
        <v>124073.8976</v>
      </c>
      <c r="V373" s="11">
        <v>117505.27359999999</v>
      </c>
      <c r="W373" s="11">
        <v>107898.54719999999</v>
      </c>
      <c r="X373" s="11">
        <v>90526.702933333319</v>
      </c>
      <c r="Y373" s="11">
        <v>105310.17457777777</v>
      </c>
      <c r="Z373" s="19">
        <v>0</v>
      </c>
      <c r="AA373" s="2">
        <f>IFERROR(INDEX('Holiday Schedule'!$D$3:$D$24,MATCH(A373,'Holiday Schedule'!$C$3:$C$24,0)),0)</f>
        <v>0</v>
      </c>
      <c r="AB373" s="2">
        <f t="shared" si="40"/>
        <v>4</v>
      </c>
      <c r="AC373" s="2">
        <f t="shared" si="41"/>
        <v>1601954.8735999998</v>
      </c>
      <c r="AD373" s="5">
        <f t="shared" si="42"/>
        <v>633750.5105777781</v>
      </c>
      <c r="AE373" s="5">
        <f t="shared" si="43"/>
        <v>2235705.3841777779</v>
      </c>
      <c r="AG373" s="2">
        <f t="shared" si="44"/>
        <v>12</v>
      </c>
      <c r="AH373" s="2">
        <f t="shared" si="45"/>
        <v>2025</v>
      </c>
      <c r="AJ373" s="5">
        <f t="shared" si="46"/>
        <v>126981.55093333335</v>
      </c>
      <c r="AK373" s="2">
        <f t="shared" si="47"/>
        <v>19</v>
      </c>
    </row>
    <row r="374" spans="1:37">
      <c r="A374" s="17">
        <v>46023</v>
      </c>
      <c r="B374" s="11">
        <v>77615.126400000008</v>
      </c>
      <c r="C374" s="11">
        <v>73886.252800000002</v>
      </c>
      <c r="D374" s="11">
        <v>71648.491733333343</v>
      </c>
      <c r="E374" s="11">
        <v>70772.584533333327</v>
      </c>
      <c r="F374" s="11">
        <v>74276.525866666663</v>
      </c>
      <c r="G374" s="11">
        <v>80416.363733333332</v>
      </c>
      <c r="H374" s="11">
        <v>94843.635199999975</v>
      </c>
      <c r="I374" s="11">
        <v>101843.03253333333</v>
      </c>
      <c r="J374" s="11">
        <v>99186.236799999999</v>
      </c>
      <c r="K374" s="11">
        <v>93798.919466666644</v>
      </c>
      <c r="L374" s="11">
        <v>88555.958399999989</v>
      </c>
      <c r="M374" s="11">
        <v>86700.963199999998</v>
      </c>
      <c r="N374" s="11">
        <v>85597.517866666662</v>
      </c>
      <c r="O374" s="11">
        <v>83825.214933333336</v>
      </c>
      <c r="P374" s="11">
        <v>89695.86133333332</v>
      </c>
      <c r="Q374" s="11">
        <v>99135.730133333331</v>
      </c>
      <c r="R374" s="11">
        <v>113904.22933333335</v>
      </c>
      <c r="S374" s="11">
        <v>125391.0624</v>
      </c>
      <c r="T374" s="11">
        <v>127739.89226666665</v>
      </c>
      <c r="U374" s="11">
        <v>124436.33600000001</v>
      </c>
      <c r="V374" s="11">
        <v>117519.17333333334</v>
      </c>
      <c r="W374" s="11">
        <v>107760.36053333331</v>
      </c>
      <c r="X374" s="11">
        <v>90139.575466666662</v>
      </c>
      <c r="Y374" s="11">
        <v>105139.7031111111</v>
      </c>
      <c r="Z374" s="19">
        <v>0</v>
      </c>
      <c r="AA374" s="2">
        <f>IFERROR(INDEX('Holiday Schedule'!$D$3:$D$24,MATCH(A374,'Holiday Schedule'!$C$3:$C$24,0)),0)</f>
        <v>0</v>
      </c>
      <c r="AB374" s="2">
        <f t="shared" si="40"/>
        <v>5</v>
      </c>
      <c r="AC374" s="2">
        <f t="shared" si="41"/>
        <v>1635230.064</v>
      </c>
      <c r="AD374" s="5">
        <f t="shared" si="42"/>
        <v>648598.68337777792</v>
      </c>
      <c r="AE374" s="5">
        <f t="shared" si="43"/>
        <v>2283828.7473777779</v>
      </c>
      <c r="AG374" s="2">
        <f t="shared" si="44"/>
        <v>1</v>
      </c>
      <c r="AH374" s="2">
        <f t="shared" si="45"/>
        <v>2026</v>
      </c>
      <c r="AJ374" s="5">
        <f t="shared" si="46"/>
        <v>127739.89226666665</v>
      </c>
      <c r="AK374" s="2">
        <f t="shared" si="47"/>
        <v>19</v>
      </c>
    </row>
    <row r="375" spans="1:37">
      <c r="A375" s="17">
        <v>46024</v>
      </c>
      <c r="B375" s="11">
        <v>77158.62079999999</v>
      </c>
      <c r="C375" s="11">
        <v>73369.641600000003</v>
      </c>
      <c r="D375" s="11">
        <v>71154.506666666683</v>
      </c>
      <c r="E375" s="11">
        <v>70341.586133333331</v>
      </c>
      <c r="F375" s="11">
        <v>73847.521066666668</v>
      </c>
      <c r="G375" s="11">
        <v>79988.716799999995</v>
      </c>
      <c r="H375" s="11">
        <v>94416.88959999998</v>
      </c>
      <c r="I375" s="11">
        <v>101387.71946666666</v>
      </c>
      <c r="J375" s="11">
        <v>98608.543999999994</v>
      </c>
      <c r="K375" s="11">
        <v>92827.397333333327</v>
      </c>
      <c r="L375" s="11">
        <v>87205.207466666674</v>
      </c>
      <c r="M375" s="11">
        <v>84562.578133333329</v>
      </c>
      <c r="N375" s="11">
        <v>83391.606400000004</v>
      </c>
      <c r="O375" s="11">
        <v>81968.444799999997</v>
      </c>
      <c r="P375" s="11">
        <v>88529.985066666675</v>
      </c>
      <c r="Q375" s="11">
        <v>98767.941333333336</v>
      </c>
      <c r="R375" s="11">
        <v>113761.80266666667</v>
      </c>
      <c r="S375" s="11">
        <v>125455.024</v>
      </c>
      <c r="T375" s="11">
        <v>128212.85759999996</v>
      </c>
      <c r="U375" s="11">
        <v>125393.408</v>
      </c>
      <c r="V375" s="11">
        <v>118877.232</v>
      </c>
      <c r="W375" s="11">
        <v>109224.00319999998</v>
      </c>
      <c r="X375" s="11">
        <v>91495.135999999999</v>
      </c>
      <c r="Y375" s="11">
        <v>106532.12373333333</v>
      </c>
      <c r="Z375" s="19">
        <v>0</v>
      </c>
      <c r="AA375" s="2">
        <f>IFERROR(INDEX('Holiday Schedule'!$D$3:$D$24,MATCH(A375,'Holiday Schedule'!$C$3:$C$24,0)),0)</f>
        <v>0</v>
      </c>
      <c r="AB375" s="2">
        <f t="shared" si="40"/>
        <v>6</v>
      </c>
      <c r="AC375" s="2">
        <f t="shared" si="41"/>
        <v>1629668.887466667</v>
      </c>
      <c r="AD375" s="5">
        <f t="shared" si="42"/>
        <v>646809.6063999997</v>
      </c>
      <c r="AE375" s="5">
        <f t="shared" si="43"/>
        <v>2276478.4938666667</v>
      </c>
      <c r="AG375" s="2">
        <f t="shared" si="44"/>
        <v>1</v>
      </c>
      <c r="AH375" s="2">
        <f t="shared" si="45"/>
        <v>2026</v>
      </c>
      <c r="AJ375" s="5">
        <f t="shared" si="46"/>
        <v>128212.85759999996</v>
      </c>
      <c r="AK375" s="2">
        <f t="shared" si="47"/>
        <v>19</v>
      </c>
    </row>
    <row r="376" spans="1:37">
      <c r="A376" s="17">
        <v>46025</v>
      </c>
      <c r="B376" s="11">
        <v>78385.834666666662</v>
      </c>
      <c r="C376" s="11">
        <v>74555.549866666654</v>
      </c>
      <c r="D376" s="11">
        <v>72335.284266666669</v>
      </c>
      <c r="E376" s="11">
        <v>71533.68746666667</v>
      </c>
      <c r="F376" s="11">
        <v>75013.595733333335</v>
      </c>
      <c r="G376" s="11">
        <v>81144.25493333333</v>
      </c>
      <c r="H376" s="11">
        <v>95794.93333333332</v>
      </c>
      <c r="I376" s="11">
        <v>102639.99466666667</v>
      </c>
      <c r="J376" s="11">
        <v>98752.74026666666</v>
      </c>
      <c r="K376" s="11">
        <v>92037.681066666672</v>
      </c>
      <c r="L376" s="11">
        <v>86089.744000000006</v>
      </c>
      <c r="M376" s="11">
        <v>83345.295999999988</v>
      </c>
      <c r="N376" s="11">
        <v>82584.935466666677</v>
      </c>
      <c r="O376" s="11">
        <v>81899.291733333332</v>
      </c>
      <c r="P376" s="11">
        <v>89015.411200000002</v>
      </c>
      <c r="Q376" s="11">
        <v>99692.579199999993</v>
      </c>
      <c r="R376" s="11">
        <v>114750.80213333333</v>
      </c>
      <c r="S376" s="11">
        <v>126197.29493333332</v>
      </c>
      <c r="T376" s="11">
        <v>128872.63039999997</v>
      </c>
      <c r="U376" s="11">
        <v>126051.87413333332</v>
      </c>
      <c r="V376" s="11">
        <v>119639.6032</v>
      </c>
      <c r="W376" s="11">
        <v>110093.01973333333</v>
      </c>
      <c r="X376" s="11">
        <v>92476.837333333329</v>
      </c>
      <c r="Y376" s="11">
        <v>107403.15342222223</v>
      </c>
      <c r="Z376" s="19">
        <v>0</v>
      </c>
      <c r="AA376" s="2">
        <f>IFERROR(INDEX('Holiday Schedule'!$D$3:$D$24,MATCH(A376,'Holiday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2290306.0291555552</v>
      </c>
      <c r="AE376" s="5">
        <f t="shared" si="43"/>
        <v>2290306.0291555552</v>
      </c>
      <c r="AG376" s="2">
        <f t="shared" si="44"/>
        <v>1</v>
      </c>
      <c r="AH376" s="2">
        <f t="shared" si="45"/>
        <v>2026</v>
      </c>
      <c r="AJ376" s="5">
        <f t="shared" si="46"/>
        <v>128872.63039999997</v>
      </c>
      <c r="AK376" s="2">
        <f t="shared" si="47"/>
        <v>19</v>
      </c>
    </row>
    <row r="377" spans="1:37">
      <c r="A377" s="17">
        <v>46026</v>
      </c>
      <c r="B377" s="11">
        <v>79394.936533333326</v>
      </c>
      <c r="C377" s="11">
        <v>75543.763200000001</v>
      </c>
      <c r="D377" s="11">
        <v>73395.818666666659</v>
      </c>
      <c r="E377" s="11">
        <v>72568.507733333317</v>
      </c>
      <c r="F377" s="11">
        <v>75970.025599999994</v>
      </c>
      <c r="G377" s="11">
        <v>81881.18826666665</v>
      </c>
      <c r="H377" s="11">
        <v>96073.890133333334</v>
      </c>
      <c r="I377" s="11">
        <v>102839.52533333334</v>
      </c>
      <c r="J377" s="11">
        <v>98150.190933333331</v>
      </c>
      <c r="K377" s="11">
        <v>90806.895999999993</v>
      </c>
      <c r="L377" s="11">
        <v>85176.025600000008</v>
      </c>
      <c r="M377" s="11">
        <v>82845.96160000001</v>
      </c>
      <c r="N377" s="11">
        <v>82101.40800000001</v>
      </c>
      <c r="O377" s="11">
        <v>81493.87519999998</v>
      </c>
      <c r="P377" s="11">
        <v>88840.446933333325</v>
      </c>
      <c r="Q377" s="11">
        <v>99676.629333333316</v>
      </c>
      <c r="R377" s="11">
        <v>114797.08266666665</v>
      </c>
      <c r="S377" s="11">
        <v>125973.89973333332</v>
      </c>
      <c r="T377" s="11">
        <v>128197.08266666667</v>
      </c>
      <c r="U377" s="11">
        <v>125097.31306666667</v>
      </c>
      <c r="V377" s="11">
        <v>118454.71359999999</v>
      </c>
      <c r="W377" s="11">
        <v>109014.72960000001</v>
      </c>
      <c r="X377" s="11">
        <v>91549.018666666656</v>
      </c>
      <c r="Y377" s="11">
        <v>106339.48728888888</v>
      </c>
      <c r="Z377" s="19">
        <v>0</v>
      </c>
      <c r="AA377" s="2">
        <f>IFERROR(INDEX('Holiday Schedule'!$D$3:$D$24,MATCH(A377,'Holiday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2286182.4163555554</v>
      </c>
      <c r="AE377" s="5">
        <f t="shared" si="43"/>
        <v>2286182.4163555554</v>
      </c>
      <c r="AG377" s="2">
        <f t="shared" si="44"/>
        <v>1</v>
      </c>
      <c r="AH377" s="2">
        <f t="shared" si="45"/>
        <v>2026</v>
      </c>
      <c r="AJ377" s="5">
        <f t="shared" si="46"/>
        <v>128197.08266666667</v>
      </c>
      <c r="AK377" s="2">
        <f t="shared" si="47"/>
        <v>19</v>
      </c>
    </row>
    <row r="378" spans="1:37">
      <c r="A378" s="17">
        <v>46027</v>
      </c>
      <c r="B378" s="11">
        <v>83588.639999999999</v>
      </c>
      <c r="C378" s="11">
        <v>80781.438000000009</v>
      </c>
      <c r="D378" s="11">
        <v>79689.990000000005</v>
      </c>
      <c r="E378" s="11">
        <v>80385.584000000003</v>
      </c>
      <c r="F378" s="11">
        <v>83642.546000000002</v>
      </c>
      <c r="G378" s="11">
        <v>92098.395999999993</v>
      </c>
      <c r="H378" s="11">
        <v>111365.02199999998</v>
      </c>
      <c r="I378" s="11">
        <v>114800.86399999999</v>
      </c>
      <c r="J378" s="11">
        <v>103601.90399999999</v>
      </c>
      <c r="K378" s="11">
        <v>91605.288</v>
      </c>
      <c r="L378" s="11">
        <v>83520.160000000003</v>
      </c>
      <c r="M378" s="11">
        <v>80111.535999999993</v>
      </c>
      <c r="N378" s="11">
        <v>78781.919999999998</v>
      </c>
      <c r="O378" s="11">
        <v>83239.751999999993</v>
      </c>
      <c r="P378" s="11">
        <v>89536.823999999993</v>
      </c>
      <c r="Q378" s="11">
        <v>99529.191999999995</v>
      </c>
      <c r="R378" s="11">
        <v>114651.13199999998</v>
      </c>
      <c r="S378" s="11">
        <v>127385.534</v>
      </c>
      <c r="T378" s="11">
        <v>128265.11599999999</v>
      </c>
      <c r="U378" s="11">
        <v>127976.63599999998</v>
      </c>
      <c r="V378" s="11">
        <v>117948.00799999999</v>
      </c>
      <c r="W378" s="11">
        <v>106023.09599999999</v>
      </c>
      <c r="X378" s="11">
        <v>91454.38</v>
      </c>
      <c r="Y378" s="11">
        <v>106424.8512</v>
      </c>
      <c r="Z378" s="19">
        <v>0</v>
      </c>
      <c r="AA378" s="2">
        <f>IFERROR(INDEX('Holiday Schedule'!$D$3:$D$24,MATCH(A378,'Holiday Schedule'!$C$3:$C$24,0)),0)</f>
        <v>0</v>
      </c>
      <c r="AB378" s="2">
        <f t="shared" si="40"/>
        <v>2</v>
      </c>
      <c r="AC378" s="2">
        <f t="shared" si="41"/>
        <v>1638431.3419999997</v>
      </c>
      <c r="AD378" s="5">
        <f t="shared" si="42"/>
        <v>717976.46719999984</v>
      </c>
      <c r="AE378" s="5">
        <f t="shared" si="43"/>
        <v>2356407.8091999996</v>
      </c>
      <c r="AG378" s="2">
        <f t="shared" si="44"/>
        <v>1</v>
      </c>
      <c r="AH378" s="2">
        <f t="shared" si="45"/>
        <v>2026</v>
      </c>
      <c r="AJ378" s="5">
        <f t="shared" si="46"/>
        <v>128265.11599999999</v>
      </c>
      <c r="AK378" s="2">
        <f t="shared" si="47"/>
        <v>19</v>
      </c>
    </row>
    <row r="379" spans="1:37">
      <c r="A379" s="17">
        <v>46028</v>
      </c>
      <c r="B379" s="11">
        <v>80349.028311042886</v>
      </c>
      <c r="C379" s="11">
        <v>76646.57887196487</v>
      </c>
      <c r="D379" s="11">
        <v>74935.512338690096</v>
      </c>
      <c r="E379" s="11">
        <v>75092.095636079393</v>
      </c>
      <c r="F379" s="11">
        <v>77942.273954680117</v>
      </c>
      <c r="G379" s="11">
        <v>84923.335325061227</v>
      </c>
      <c r="H379" s="11">
        <v>100842.92973888139</v>
      </c>
      <c r="I379" s="11">
        <v>105793.92656985094</v>
      </c>
      <c r="J379" s="11">
        <v>101337.30791990297</v>
      </c>
      <c r="K379" s="11">
        <v>95977.701408389927</v>
      </c>
      <c r="L379" s="11">
        <v>92614.760060394998</v>
      </c>
      <c r="M379" s="11">
        <v>87178.477032971554</v>
      </c>
      <c r="N379" s="11">
        <v>83634.764392017387</v>
      </c>
      <c r="O379" s="11">
        <v>78929.541939185161</v>
      </c>
      <c r="P379" s="11">
        <v>80858.346964683602</v>
      </c>
      <c r="Q379" s="11">
        <v>90977.651423383009</v>
      </c>
      <c r="R379" s="11">
        <v>104024.31628729742</v>
      </c>
      <c r="S379" s="11">
        <v>116855.14910940381</v>
      </c>
      <c r="T379" s="11">
        <v>119725.05855291766</v>
      </c>
      <c r="U379" s="11">
        <v>119196.40417541841</v>
      </c>
      <c r="V379" s="11">
        <v>111481.43792608798</v>
      </c>
      <c r="W379" s="11">
        <v>100258.41998203931</v>
      </c>
      <c r="X379" s="11">
        <v>87303.060141461436</v>
      </c>
      <c r="Y379" s="11">
        <v>98593.344000000012</v>
      </c>
      <c r="Z379" s="19">
        <v>0</v>
      </c>
      <c r="AA379" s="2">
        <f>IFERROR(INDEX('Holiday Schedule'!$D$3:$D$24,MATCH(A379,'Holiday Schedule'!$C$3:$C$24,0)),0)</f>
        <v>0</v>
      </c>
      <c r="AB379" s="2">
        <f t="shared" si="40"/>
        <v>3</v>
      </c>
      <c r="AC379" s="2">
        <f t="shared" si="41"/>
        <v>1576146.3238854057</v>
      </c>
      <c r="AD379" s="5">
        <f t="shared" si="42"/>
        <v>669325.09817640041</v>
      </c>
      <c r="AE379" s="5">
        <f t="shared" si="43"/>
        <v>2245471.4220618061</v>
      </c>
      <c r="AG379" s="2">
        <f t="shared" si="44"/>
        <v>1</v>
      </c>
      <c r="AH379" s="2">
        <f t="shared" si="45"/>
        <v>2026</v>
      </c>
      <c r="AJ379" s="5">
        <f t="shared" si="46"/>
        <v>119725.05855291766</v>
      </c>
      <c r="AK379" s="2">
        <f t="shared" si="47"/>
        <v>19</v>
      </c>
    </row>
    <row r="380" spans="1:37">
      <c r="A380" s="17">
        <v>46029</v>
      </c>
      <c r="B380" s="11">
        <v>73399.002997041171</v>
      </c>
      <c r="C380" s="11">
        <v>70068.489276689434</v>
      </c>
      <c r="D380" s="11">
        <v>68090.350494662678</v>
      </c>
      <c r="E380" s="11">
        <v>68020.391341610797</v>
      </c>
      <c r="F380" s="11">
        <v>70418.593884758127</v>
      </c>
      <c r="G380" s="11">
        <v>76946.51721104882</v>
      </c>
      <c r="H380" s="11">
        <v>90333.756033140409</v>
      </c>
      <c r="I380" s="11">
        <v>95619.377184332727</v>
      </c>
      <c r="J380" s="11">
        <v>94037.9143640931</v>
      </c>
      <c r="K380" s="11">
        <v>92913.772929623272</v>
      </c>
      <c r="L380" s="11">
        <v>92046.72907861523</v>
      </c>
      <c r="M380" s="11">
        <v>90557.906235457136</v>
      </c>
      <c r="N380" s="11">
        <v>89452.752517569461</v>
      </c>
      <c r="O380" s="11">
        <v>86395.575739148044</v>
      </c>
      <c r="P380" s="11">
        <v>84039.575412804144</v>
      </c>
      <c r="Q380" s="11">
        <v>86313.85291955508</v>
      </c>
      <c r="R380" s="11">
        <v>101539.25853830857</v>
      </c>
      <c r="S380" s="11">
        <v>110295.70948979014</v>
      </c>
      <c r="T380" s="11">
        <v>112079.090056047</v>
      </c>
      <c r="U380" s="11">
        <v>111211.35131874477</v>
      </c>
      <c r="V380" s="11">
        <v>103401.65977469826</v>
      </c>
      <c r="W380" s="11">
        <v>93228.494461664493</v>
      </c>
      <c r="X380" s="11">
        <v>80381.768893064756</v>
      </c>
      <c r="Y380" s="11">
        <v>91402.585599999991</v>
      </c>
      <c r="Z380" s="19">
        <v>0</v>
      </c>
      <c r="AA380" s="2">
        <f>IFERROR(INDEX('Holiday Schedule'!$D$3:$D$24,MATCH(A380,'Holiday Schedule'!$C$3:$C$24,0)),0)</f>
        <v>0</v>
      </c>
      <c r="AB380" s="2">
        <f t="shared" si="40"/>
        <v>4</v>
      </c>
      <c r="AC380" s="2">
        <f t="shared" si="41"/>
        <v>1523514.7889135161</v>
      </c>
      <c r="AD380" s="5">
        <f t="shared" si="42"/>
        <v>608679.68683895166</v>
      </c>
      <c r="AE380" s="5">
        <f t="shared" si="43"/>
        <v>2132194.4757524678</v>
      </c>
      <c r="AG380" s="2">
        <f t="shared" si="44"/>
        <v>1</v>
      </c>
      <c r="AH380" s="2">
        <f t="shared" si="45"/>
        <v>2026</v>
      </c>
      <c r="AJ380" s="5">
        <f t="shared" si="46"/>
        <v>112079.090056047</v>
      </c>
      <c r="AK380" s="2">
        <f t="shared" si="47"/>
        <v>19</v>
      </c>
    </row>
    <row r="381" spans="1:37">
      <c r="A381" s="17">
        <v>46030</v>
      </c>
      <c r="B381" s="11">
        <v>67241.687178802997</v>
      </c>
      <c r="C381" s="11">
        <v>64125.189750867394</v>
      </c>
      <c r="D381" s="11">
        <v>62368.366093593133</v>
      </c>
      <c r="E381" s="11">
        <v>62625.825753107783</v>
      </c>
      <c r="F381" s="11">
        <v>65849.041204742956</v>
      </c>
      <c r="G381" s="11">
        <v>73159.788051502401</v>
      </c>
      <c r="H381" s="11">
        <v>87519.455252551532</v>
      </c>
      <c r="I381" s="11">
        <v>91589.730170046067</v>
      </c>
      <c r="J381" s="11">
        <v>88353.110453886271</v>
      </c>
      <c r="K381" s="11">
        <v>77688.130986341974</v>
      </c>
      <c r="L381" s="11">
        <v>68721.30409554558</v>
      </c>
      <c r="M381" s="11">
        <v>62773.869905226202</v>
      </c>
      <c r="N381" s="11">
        <v>57300.546548331695</v>
      </c>
      <c r="O381" s="11">
        <v>64315.128087595709</v>
      </c>
      <c r="P381" s="11">
        <v>71173.32517798015</v>
      </c>
      <c r="Q381" s="11">
        <v>79992.890915204218</v>
      </c>
      <c r="R381" s="11">
        <v>93021.575706865566</v>
      </c>
      <c r="S381" s="11">
        <v>105145.20809492026</v>
      </c>
      <c r="T381" s="11">
        <v>107286.66124316696</v>
      </c>
      <c r="U381" s="11">
        <v>107816.29133799601</v>
      </c>
      <c r="V381" s="11">
        <v>101158.74961923783</v>
      </c>
      <c r="W381" s="11">
        <v>91779.606782052579</v>
      </c>
      <c r="X381" s="11">
        <v>79728.209793561851</v>
      </c>
      <c r="Y381" s="11">
        <v>89908.131200000003</v>
      </c>
      <c r="Z381" s="19">
        <v>0</v>
      </c>
      <c r="AA381" s="2">
        <f>IFERROR(INDEX('Holiday Schedule'!$D$3:$D$24,MATCH(A381,'Holiday Schedule'!$C$3:$C$24,0)),0)</f>
        <v>0</v>
      </c>
      <c r="AB381" s="2">
        <f t="shared" si="40"/>
        <v>5</v>
      </c>
      <c r="AC381" s="2">
        <f t="shared" si="41"/>
        <v>1347844.338917959</v>
      </c>
      <c r="AD381" s="5">
        <f t="shared" si="42"/>
        <v>572797.48448516824</v>
      </c>
      <c r="AE381" s="5">
        <f t="shared" si="43"/>
        <v>1920641.8234031273</v>
      </c>
      <c r="AG381" s="2">
        <f t="shared" si="44"/>
        <v>1</v>
      </c>
      <c r="AH381" s="2">
        <f t="shared" si="45"/>
        <v>2026</v>
      </c>
      <c r="AJ381" s="5">
        <f t="shared" si="46"/>
        <v>107816.29133799601</v>
      </c>
      <c r="AK381" s="2">
        <f t="shared" si="47"/>
        <v>20</v>
      </c>
    </row>
    <row r="382" spans="1:37">
      <c r="A382" s="17">
        <v>46031</v>
      </c>
      <c r="B382" s="11">
        <v>68247.760227885243</v>
      </c>
      <c r="C382" s="11">
        <v>65628.611053631044</v>
      </c>
      <c r="D382" s="11">
        <v>64248.837859372106</v>
      </c>
      <c r="E382" s="11">
        <v>65140.669194408649</v>
      </c>
      <c r="F382" s="11">
        <v>68096.91680702653</v>
      </c>
      <c r="G382" s="11">
        <v>75122.596487528412</v>
      </c>
      <c r="H382" s="11">
        <v>90814.382898341806</v>
      </c>
      <c r="I382" s="11">
        <v>93757.664540014579</v>
      </c>
      <c r="J382" s="11">
        <v>83219.669980251332</v>
      </c>
      <c r="K382" s="11">
        <v>67445.323271025787</v>
      </c>
      <c r="L382" s="11">
        <v>67010.78364263309</v>
      </c>
      <c r="M382" s="11">
        <v>73416.253717423009</v>
      </c>
      <c r="N382" s="11">
        <v>74069.530519657419</v>
      </c>
      <c r="O382" s="11">
        <v>69580.219454368606</v>
      </c>
      <c r="P382" s="11">
        <v>73285.6485102476</v>
      </c>
      <c r="Q382" s="11">
        <v>80388.04865849574</v>
      </c>
      <c r="R382" s="11">
        <v>92723.879888822063</v>
      </c>
      <c r="S382" s="11">
        <v>101203.25714612371</v>
      </c>
      <c r="T382" s="11">
        <v>103189.29488561343</v>
      </c>
      <c r="U382" s="11">
        <v>102368.63430025919</v>
      </c>
      <c r="V382" s="11">
        <v>96715.808244831875</v>
      </c>
      <c r="W382" s="11">
        <v>87196.710259965927</v>
      </c>
      <c r="X382" s="11">
        <v>75987.243979337843</v>
      </c>
      <c r="Y382" s="11">
        <v>85737.087999999989</v>
      </c>
      <c r="Z382" s="19">
        <v>0</v>
      </c>
      <c r="AA382" s="2">
        <f>IFERROR(INDEX('Holiday Schedule'!$D$3:$D$24,MATCH(A382,'Holiday Schedule'!$C$3:$C$24,0)),0)</f>
        <v>0</v>
      </c>
      <c r="AB382" s="2">
        <f t="shared" si="40"/>
        <v>6</v>
      </c>
      <c r="AC382" s="2">
        <f t="shared" si="41"/>
        <v>1341557.9709990711</v>
      </c>
      <c r="AD382" s="5">
        <f t="shared" si="42"/>
        <v>583036.86252819397</v>
      </c>
      <c r="AE382" s="5">
        <f t="shared" si="43"/>
        <v>1924594.8335272651</v>
      </c>
      <c r="AG382" s="2">
        <f t="shared" si="44"/>
        <v>1</v>
      </c>
      <c r="AH382" s="2">
        <f t="shared" si="45"/>
        <v>2026</v>
      </c>
      <c r="AJ382" s="5">
        <f t="shared" si="46"/>
        <v>103189.29488561343</v>
      </c>
      <c r="AK382" s="2">
        <f t="shared" si="47"/>
        <v>19</v>
      </c>
    </row>
    <row r="383" spans="1:37">
      <c r="A383" s="17">
        <v>46032</v>
      </c>
      <c r="B383" s="11">
        <v>62377.420896822405</v>
      </c>
      <c r="C383" s="11">
        <v>58032.332010345519</v>
      </c>
      <c r="D383" s="11">
        <v>56591.660213774529</v>
      </c>
      <c r="E383" s="11">
        <v>56123.962899843558</v>
      </c>
      <c r="F383" s="11">
        <v>58545.853417516737</v>
      </c>
      <c r="G383" s="11">
        <v>63111.96978895842</v>
      </c>
      <c r="H383" s="11">
        <v>72701.328950292067</v>
      </c>
      <c r="I383" s="11">
        <v>76409.708443870739</v>
      </c>
      <c r="J383" s="11">
        <v>62718.825305805382</v>
      </c>
      <c r="K383" s="11">
        <v>51592.471424923686</v>
      </c>
      <c r="L383" s="11">
        <v>44761.966178071074</v>
      </c>
      <c r="M383" s="11">
        <v>45059.849885432115</v>
      </c>
      <c r="N383" s="11">
        <v>47197.283084241557</v>
      </c>
      <c r="O383" s="11">
        <v>55919.547323828134</v>
      </c>
      <c r="P383" s="11">
        <v>62964.226567862832</v>
      </c>
      <c r="Q383" s="11">
        <v>74303.712733625754</v>
      </c>
      <c r="R383" s="11">
        <v>88509.992378601644</v>
      </c>
      <c r="S383" s="11">
        <v>98985.091404267048</v>
      </c>
      <c r="T383" s="11">
        <v>101352.95500474272</v>
      </c>
      <c r="U383" s="11">
        <v>100913.34275847868</v>
      </c>
      <c r="V383" s="11">
        <v>95871.009694654407</v>
      </c>
      <c r="W383" s="11">
        <v>86610.932091093142</v>
      </c>
      <c r="X383" s="11">
        <v>77109.282194788917</v>
      </c>
      <c r="Y383" s="11">
        <v>66181.718399999998</v>
      </c>
      <c r="Z383" s="19">
        <v>0</v>
      </c>
      <c r="AA383" s="2">
        <f>IFERROR(INDEX('Holiday Schedule'!$D$3:$D$24,MATCH(A383,'Holiday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1663946.4430518413</v>
      </c>
      <c r="AE383" s="5">
        <f t="shared" si="43"/>
        <v>1663946.4430518413</v>
      </c>
      <c r="AG383" s="2">
        <f t="shared" si="44"/>
        <v>1</v>
      </c>
      <c r="AH383" s="2">
        <f t="shared" si="45"/>
        <v>2026</v>
      </c>
      <c r="AJ383" s="5">
        <f t="shared" si="46"/>
        <v>101352.95500474272</v>
      </c>
      <c r="AK383" s="2">
        <f t="shared" si="47"/>
        <v>19</v>
      </c>
    </row>
    <row r="384" spans="1:37">
      <c r="A384" s="17">
        <v>46033</v>
      </c>
      <c r="B384" s="11">
        <v>64902.452581007878</v>
      </c>
      <c r="C384" s="11">
        <v>62195.829857274621</v>
      </c>
      <c r="D384" s="11">
        <v>60989.206964420962</v>
      </c>
      <c r="E384" s="11">
        <v>60295.719620638716</v>
      </c>
      <c r="F384" s="11">
        <v>62425.053121757221</v>
      </c>
      <c r="G384" s="11">
        <v>65264.714992592708</v>
      </c>
      <c r="H384" s="11">
        <v>74843.460950977824</v>
      </c>
      <c r="I384" s="11">
        <v>80931.512019806542</v>
      </c>
      <c r="J384" s="11">
        <v>83693.677949602672</v>
      </c>
      <c r="K384" s="11">
        <v>85324.046896264786</v>
      </c>
      <c r="L384" s="11">
        <v>84834.262143060798</v>
      </c>
      <c r="M384" s="11">
        <v>83398.946275857656</v>
      </c>
      <c r="N384" s="11">
        <v>82783.081719645706</v>
      </c>
      <c r="O384" s="11">
        <v>81107.850567211135</v>
      </c>
      <c r="P384" s="11">
        <v>82966.80864552097</v>
      </c>
      <c r="Q384" s="11">
        <v>88874.568809382909</v>
      </c>
      <c r="R384" s="11">
        <v>100454.79293766887</v>
      </c>
      <c r="S384" s="11">
        <v>111724.79868372263</v>
      </c>
      <c r="T384" s="11">
        <v>112784.08986550715</v>
      </c>
      <c r="U384" s="11">
        <v>110945.57510694485</v>
      </c>
      <c r="V384" s="11">
        <v>103758.3831752808</v>
      </c>
      <c r="W384" s="11">
        <v>92517.314891485774</v>
      </c>
      <c r="X384" s="11">
        <v>81462.591247838442</v>
      </c>
      <c r="Y384" s="11">
        <v>67721.001600000003</v>
      </c>
      <c r="Z384" s="19">
        <v>0</v>
      </c>
      <c r="AA384" s="2">
        <f>IFERROR(INDEX('Holiday Schedule'!$D$3:$D$24,MATCH(A384,'Holiday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1986199.740623472</v>
      </c>
      <c r="AE384" s="5">
        <f t="shared" si="43"/>
        <v>1986199.740623472</v>
      </c>
      <c r="AG384" s="2">
        <f t="shared" si="44"/>
        <v>1</v>
      </c>
      <c r="AH384" s="2">
        <f t="shared" si="45"/>
        <v>2026</v>
      </c>
      <c r="AJ384" s="5">
        <f t="shared" si="46"/>
        <v>112784.08986550715</v>
      </c>
      <c r="AK384" s="2">
        <f t="shared" si="47"/>
        <v>19</v>
      </c>
    </row>
    <row r="385" spans="1:37">
      <c r="A385" s="17">
        <v>46034</v>
      </c>
      <c r="B385" s="11">
        <v>67707.656752368697</v>
      </c>
      <c r="C385" s="11">
        <v>65068.999801777078</v>
      </c>
      <c r="D385" s="11">
        <v>63724.681001088909</v>
      </c>
      <c r="E385" s="11">
        <v>65330.110231182385</v>
      </c>
      <c r="F385" s="11">
        <v>69426.469362932461</v>
      </c>
      <c r="G385" s="11">
        <v>77641.989676786819</v>
      </c>
      <c r="H385" s="11">
        <v>94084.311630629352</v>
      </c>
      <c r="I385" s="11">
        <v>98442.125842379857</v>
      </c>
      <c r="J385" s="11">
        <v>87379.583669610845</v>
      </c>
      <c r="K385" s="11">
        <v>73982.406327944744</v>
      </c>
      <c r="L385" s="11">
        <v>66494.172721438779</v>
      </c>
      <c r="M385" s="11">
        <v>61447.342727083516</v>
      </c>
      <c r="N385" s="11">
        <v>58587.551254540864</v>
      </c>
      <c r="O385" s="11">
        <v>63827.330562509269</v>
      </c>
      <c r="P385" s="11">
        <v>70416.441497679552</v>
      </c>
      <c r="Q385" s="11">
        <v>83399.369326740969</v>
      </c>
      <c r="R385" s="11">
        <v>99687.015392560148</v>
      </c>
      <c r="S385" s="11">
        <v>112669.64310463473</v>
      </c>
      <c r="T385" s="11">
        <v>114124.96766228681</v>
      </c>
      <c r="U385" s="11">
        <v>114479.51784095237</v>
      </c>
      <c r="V385" s="11">
        <v>105703.7628519096</v>
      </c>
      <c r="W385" s="11">
        <v>94872.204347083432</v>
      </c>
      <c r="X385" s="11">
        <v>83060.113322747362</v>
      </c>
      <c r="Y385" s="11">
        <v>71354.267731767934</v>
      </c>
      <c r="Z385" s="19">
        <v>0</v>
      </c>
      <c r="AA385" s="2">
        <f>IFERROR(INDEX('Holiday Schedule'!$D$3:$D$24,MATCH(A385,'Holiday Schedule'!$C$3:$C$24,0)),0)</f>
        <v>0</v>
      </c>
      <c r="AB385" s="2">
        <f t="shared" si="40"/>
        <v>2</v>
      </c>
      <c r="AC385" s="2">
        <f t="shared" si="41"/>
        <v>1388573.5484521026</v>
      </c>
      <c r="AD385" s="5">
        <f t="shared" si="42"/>
        <v>574338.48618853325</v>
      </c>
      <c r="AE385" s="5">
        <f t="shared" si="43"/>
        <v>1962912.0346406358</v>
      </c>
      <c r="AG385" s="2">
        <f t="shared" si="44"/>
        <v>1</v>
      </c>
      <c r="AH385" s="2">
        <f t="shared" si="45"/>
        <v>2026</v>
      </c>
      <c r="AJ385" s="5">
        <f t="shared" si="46"/>
        <v>114479.51784095237</v>
      </c>
      <c r="AK385" s="2">
        <f t="shared" si="47"/>
        <v>20</v>
      </c>
    </row>
    <row r="386" spans="1:37">
      <c r="A386" s="17">
        <v>46035</v>
      </c>
      <c r="B386" s="11">
        <v>69509.766953245897</v>
      </c>
      <c r="C386" s="11">
        <v>66233.42622719775</v>
      </c>
      <c r="D386" s="11">
        <v>64445.85279090418</v>
      </c>
      <c r="E386" s="11">
        <v>64888.436503219025</v>
      </c>
      <c r="F386" s="11">
        <v>67631.321609957391</v>
      </c>
      <c r="G386" s="11">
        <v>74981.302846896433</v>
      </c>
      <c r="H386" s="11">
        <v>91016.570240962479</v>
      </c>
      <c r="I386" s="11">
        <v>93712.407667987543</v>
      </c>
      <c r="J386" s="11">
        <v>79757.601356881292</v>
      </c>
      <c r="K386" s="11">
        <v>64150.445409437518</v>
      </c>
      <c r="L386" s="11">
        <v>55174.528446622411</v>
      </c>
      <c r="M386" s="11">
        <v>51800.449687711916</v>
      </c>
      <c r="N386" s="11">
        <v>50894.755168378397</v>
      </c>
      <c r="O386" s="11">
        <v>50321.973163956325</v>
      </c>
      <c r="P386" s="11">
        <v>56473.56284414226</v>
      </c>
      <c r="Q386" s="11">
        <v>76046.780091385968</v>
      </c>
      <c r="R386" s="11">
        <v>92658.796897423832</v>
      </c>
      <c r="S386" s="11">
        <v>105702.67293795042</v>
      </c>
      <c r="T386" s="11">
        <v>109271.4127152615</v>
      </c>
      <c r="U386" s="11">
        <v>108915.54189532613</v>
      </c>
      <c r="V386" s="11">
        <v>100827.2352171789</v>
      </c>
      <c r="W386" s="11">
        <v>91504.846900931778</v>
      </c>
      <c r="X386" s="11">
        <v>78714.173355194594</v>
      </c>
      <c r="Y386" s="11">
        <v>68389.47511378146</v>
      </c>
      <c r="Z386" s="19">
        <v>0</v>
      </c>
      <c r="AA386" s="2">
        <f>IFERROR(INDEX('Holiday Schedule'!$D$3:$D$24,MATCH(A386,'Holiday Schedule'!$C$3:$C$24,0)),0)</f>
        <v>0</v>
      </c>
      <c r="AB386" s="2">
        <f t="shared" si="40"/>
        <v>3</v>
      </c>
      <c r="AC386" s="2">
        <f t="shared" si="41"/>
        <v>1265927.1837557706</v>
      </c>
      <c r="AD386" s="5">
        <f t="shared" si="42"/>
        <v>567096.15228616493</v>
      </c>
      <c r="AE386" s="5">
        <f t="shared" si="43"/>
        <v>1833023.3360419355</v>
      </c>
      <c r="AG386" s="2">
        <f t="shared" si="44"/>
        <v>1</v>
      </c>
      <c r="AH386" s="2">
        <f t="shared" si="45"/>
        <v>2026</v>
      </c>
      <c r="AJ386" s="5">
        <f t="shared" si="46"/>
        <v>109271.4127152615</v>
      </c>
      <c r="AK386" s="2">
        <f t="shared" si="47"/>
        <v>19</v>
      </c>
    </row>
    <row r="387" spans="1:37">
      <c r="A387" s="17">
        <v>46036</v>
      </c>
      <c r="B387" s="11">
        <v>63495.958769256831</v>
      </c>
      <c r="C387" s="11">
        <v>60745.522371301224</v>
      </c>
      <c r="D387" s="11">
        <v>58457.328125787993</v>
      </c>
      <c r="E387" s="11">
        <v>58249.796510242471</v>
      </c>
      <c r="F387" s="11">
        <v>60581.605225133841</v>
      </c>
      <c r="G387" s="11">
        <v>68260.071645194126</v>
      </c>
      <c r="H387" s="11">
        <v>83259.929032053595</v>
      </c>
      <c r="I387" s="11">
        <v>86665.87431367526</v>
      </c>
      <c r="J387" s="11">
        <v>79032.599584314405</v>
      </c>
      <c r="K387" s="11">
        <v>66044.230348574696</v>
      </c>
      <c r="L387" s="11">
        <v>54186.299157246031</v>
      </c>
      <c r="M387" s="11">
        <v>49832.489858498404</v>
      </c>
      <c r="N387" s="11">
        <v>52774.303477814647</v>
      </c>
      <c r="O387" s="11">
        <v>60745.230680003166</v>
      </c>
      <c r="P387" s="11">
        <v>66469.061405826185</v>
      </c>
      <c r="Q387" s="11">
        <v>75196.331904736828</v>
      </c>
      <c r="R387" s="11">
        <v>88488.945403366612</v>
      </c>
      <c r="S387" s="11">
        <v>99097.983030764255</v>
      </c>
      <c r="T387" s="11">
        <v>101000.96854307596</v>
      </c>
      <c r="U387" s="11">
        <v>101172.39084473549</v>
      </c>
      <c r="V387" s="11">
        <v>93883.03012137342</v>
      </c>
      <c r="W387" s="11">
        <v>84566.182483460478</v>
      </c>
      <c r="X387" s="11">
        <v>73416.577040481003</v>
      </c>
      <c r="Y387" s="11">
        <v>63501.662192698561</v>
      </c>
      <c r="Z387" s="19">
        <v>0</v>
      </c>
      <c r="AA387" s="2">
        <f>IFERROR(INDEX('Holiday Schedule'!$D$3:$D$24,MATCH(A387,'Holiday Schedule'!$C$3:$C$24,0)),0)</f>
        <v>0</v>
      </c>
      <c r="AB387" s="2">
        <f t="shared" si="40"/>
        <v>4</v>
      </c>
      <c r="AC387" s="2">
        <f t="shared" si="41"/>
        <v>1232572.4981979469</v>
      </c>
      <c r="AD387" s="5">
        <f t="shared" si="42"/>
        <v>516551.87387166847</v>
      </c>
      <c r="AE387" s="5">
        <f t="shared" si="43"/>
        <v>1749124.3720696154</v>
      </c>
      <c r="AG387" s="2">
        <f t="shared" si="44"/>
        <v>1</v>
      </c>
      <c r="AH387" s="2">
        <f t="shared" si="45"/>
        <v>2026</v>
      </c>
      <c r="AJ387" s="5">
        <f t="shared" si="46"/>
        <v>101172.39084473549</v>
      </c>
      <c r="AK387" s="2">
        <f t="shared" si="47"/>
        <v>20</v>
      </c>
    </row>
    <row r="388" spans="1:37">
      <c r="A388" s="17">
        <v>46037</v>
      </c>
      <c r="B388" s="11">
        <v>60260.28642977876</v>
      </c>
      <c r="C388" s="11">
        <v>58188.395250871377</v>
      </c>
      <c r="D388" s="11">
        <v>56539.623395405317</v>
      </c>
      <c r="E388" s="11">
        <v>56945.019988118736</v>
      </c>
      <c r="F388" s="11">
        <v>59461.992416011592</v>
      </c>
      <c r="G388" s="11">
        <v>66652.649194792277</v>
      </c>
      <c r="H388" s="11">
        <v>81064.697123631617</v>
      </c>
      <c r="I388" s="11">
        <v>86268.172755847962</v>
      </c>
      <c r="J388" s="11">
        <v>82469.157362111713</v>
      </c>
      <c r="K388" s="11">
        <v>80542.179148790034</v>
      </c>
      <c r="L388" s="11">
        <v>78999.692143506822</v>
      </c>
      <c r="M388" s="11">
        <v>75858.143364321164</v>
      </c>
      <c r="N388" s="11">
        <v>74247.293600625562</v>
      </c>
      <c r="O388" s="11">
        <v>73598.890585040645</v>
      </c>
      <c r="P388" s="11">
        <v>73091.793608456341</v>
      </c>
      <c r="Q388" s="11">
        <v>78341.974967934904</v>
      </c>
      <c r="R388" s="11">
        <v>88931.926679701719</v>
      </c>
      <c r="S388" s="11">
        <v>99911.758547877092</v>
      </c>
      <c r="T388" s="11">
        <v>101233.20135111798</v>
      </c>
      <c r="U388" s="11">
        <v>103001.39166083605</v>
      </c>
      <c r="V388" s="11">
        <v>95779.287877727707</v>
      </c>
      <c r="W388" s="11">
        <v>86075.439000729282</v>
      </c>
      <c r="X388" s="11">
        <v>74071.818454106498</v>
      </c>
      <c r="Y388" s="11">
        <v>64686.013497322267</v>
      </c>
      <c r="Z388" s="19">
        <v>0</v>
      </c>
      <c r="AA388" s="2">
        <f>IFERROR(INDEX('Holiday Schedule'!$D$3:$D$24,MATCH(A388,'Holiday Schedule'!$C$3:$C$24,0)),0)</f>
        <v>0</v>
      </c>
      <c r="AB388" s="2">
        <f t="shared" si="40"/>
        <v>5</v>
      </c>
      <c r="AC388" s="2">
        <f t="shared" si="41"/>
        <v>1352422.1211087315</v>
      </c>
      <c r="AD388" s="5">
        <f t="shared" si="42"/>
        <v>503798.67729593231</v>
      </c>
      <c r="AE388" s="5">
        <f t="shared" si="43"/>
        <v>1856220.7984046638</v>
      </c>
      <c r="AG388" s="2">
        <f t="shared" si="44"/>
        <v>1</v>
      </c>
      <c r="AH388" s="2">
        <f t="shared" si="45"/>
        <v>2026</v>
      </c>
      <c r="AJ388" s="5">
        <f t="shared" si="46"/>
        <v>103001.39166083605</v>
      </c>
      <c r="AK388" s="2">
        <f t="shared" si="47"/>
        <v>20</v>
      </c>
    </row>
    <row r="389" spans="1:37">
      <c r="A389" s="17">
        <v>46038</v>
      </c>
      <c r="B389" s="11">
        <v>62025.27903843618</v>
      </c>
      <c r="C389" s="11">
        <v>59471.2398110863</v>
      </c>
      <c r="D389" s="11">
        <v>59032.141186887107</v>
      </c>
      <c r="E389" s="11">
        <v>59973.335988268831</v>
      </c>
      <c r="F389" s="11">
        <v>63891.618484910898</v>
      </c>
      <c r="G389" s="11">
        <v>72527.971279104066</v>
      </c>
      <c r="H389" s="11">
        <v>88574.568203279792</v>
      </c>
      <c r="I389" s="11">
        <v>95744.570946011372</v>
      </c>
      <c r="J389" s="11">
        <v>93182.889572155531</v>
      </c>
      <c r="K389" s="11">
        <v>88804.494612821989</v>
      </c>
      <c r="L389" s="11">
        <v>79974.262979290215</v>
      </c>
      <c r="M389" s="11">
        <v>71817.43520349155</v>
      </c>
      <c r="N389" s="11">
        <v>64278.340019933552</v>
      </c>
      <c r="O389" s="11">
        <v>60895.86255574986</v>
      </c>
      <c r="P389" s="11">
        <v>67093.876607217171</v>
      </c>
      <c r="Q389" s="11">
        <v>84732.441002232299</v>
      </c>
      <c r="R389" s="11">
        <v>103513.54223280674</v>
      </c>
      <c r="S389" s="11">
        <v>116948.13400481599</v>
      </c>
      <c r="T389" s="11">
        <v>119191.15498054768</v>
      </c>
      <c r="U389" s="11">
        <v>120376.42281950824</v>
      </c>
      <c r="V389" s="11">
        <v>114386.20699787249</v>
      </c>
      <c r="W389" s="11">
        <v>105462.15063984292</v>
      </c>
      <c r="X389" s="11">
        <v>93384.307161768229</v>
      </c>
      <c r="Y389" s="11">
        <v>67748.468346082664</v>
      </c>
      <c r="Z389" s="19">
        <v>0</v>
      </c>
      <c r="AA389" s="2">
        <f>IFERROR(INDEX('Holiday Schedule'!$D$3:$D$24,MATCH(A389,'Holiday Schedule'!$C$3:$C$24,0)),0)</f>
        <v>0</v>
      </c>
      <c r="AB389" s="2">
        <f t="shared" si="40"/>
        <v>6</v>
      </c>
      <c r="AC389" s="2">
        <f t="shared" si="41"/>
        <v>1479786.0923360658</v>
      </c>
      <c r="AD389" s="5">
        <f t="shared" si="42"/>
        <v>533244.62233805587</v>
      </c>
      <c r="AE389" s="5">
        <f t="shared" si="43"/>
        <v>2013030.7146741217</v>
      </c>
      <c r="AG389" s="2">
        <f t="shared" si="44"/>
        <v>1</v>
      </c>
      <c r="AH389" s="2">
        <f t="shared" si="45"/>
        <v>2026</v>
      </c>
      <c r="AJ389" s="5">
        <f t="shared" si="46"/>
        <v>120376.42281950824</v>
      </c>
      <c r="AK389" s="2">
        <f t="shared" si="47"/>
        <v>20</v>
      </c>
    </row>
    <row r="390" spans="1:37">
      <c r="A390" s="17">
        <v>46039</v>
      </c>
      <c r="B390" s="11">
        <v>79799.501196613724</v>
      </c>
      <c r="C390" s="11">
        <v>75654.469134204264</v>
      </c>
      <c r="D390" s="11">
        <v>73012.181653133943</v>
      </c>
      <c r="E390" s="11">
        <v>72584.702327129649</v>
      </c>
      <c r="F390" s="11">
        <v>74337.695100969315</v>
      </c>
      <c r="G390" s="11">
        <v>78303.815485121988</v>
      </c>
      <c r="H390" s="11">
        <v>89037.211605963341</v>
      </c>
      <c r="I390" s="11">
        <v>92948.005917848132</v>
      </c>
      <c r="J390" s="11">
        <v>92652.099398142309</v>
      </c>
      <c r="K390" s="11">
        <v>91218.523424841522</v>
      </c>
      <c r="L390" s="11">
        <v>90879.333015636468</v>
      </c>
      <c r="M390" s="11">
        <v>89991.095699733633</v>
      </c>
      <c r="N390" s="11">
        <v>87769.928684404658</v>
      </c>
      <c r="O390" s="11">
        <v>86202.017681193742</v>
      </c>
      <c r="P390" s="11">
        <v>86485.5454286327</v>
      </c>
      <c r="Q390" s="11">
        <v>90765.234612759901</v>
      </c>
      <c r="R390" s="11">
        <v>102339.25705057074</v>
      </c>
      <c r="S390" s="11">
        <v>112216.64671350417</v>
      </c>
      <c r="T390" s="11">
        <v>113741.2261179472</v>
      </c>
      <c r="U390" s="11">
        <v>113115.46652117057</v>
      </c>
      <c r="V390" s="11">
        <v>106391.17569736662</v>
      </c>
      <c r="W390" s="11">
        <v>97882.766062260096</v>
      </c>
      <c r="X390" s="11">
        <v>87482.135150977498</v>
      </c>
      <c r="Y390" s="11">
        <v>83608.723199999993</v>
      </c>
      <c r="Z390" s="19">
        <v>0</v>
      </c>
      <c r="AA390" s="2">
        <f>IFERROR(INDEX('Holiday Schedule'!$D$3:$D$24,MATCH(A390,'Holiday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2168418.756880126</v>
      </c>
      <c r="AE390" s="5">
        <f t="shared" si="43"/>
        <v>2168418.756880126</v>
      </c>
      <c r="AG390" s="2">
        <f t="shared" si="44"/>
        <v>1</v>
      </c>
      <c r="AH390" s="2">
        <f t="shared" si="45"/>
        <v>2026</v>
      </c>
      <c r="AJ390" s="5">
        <f t="shared" si="46"/>
        <v>113741.2261179472</v>
      </c>
      <c r="AK390" s="2">
        <f t="shared" si="47"/>
        <v>19</v>
      </c>
    </row>
    <row r="391" spans="1:37">
      <c r="A391" s="17">
        <v>46040</v>
      </c>
      <c r="B391" s="11">
        <v>75933.79640106966</v>
      </c>
      <c r="C391" s="11">
        <v>72309.19533494825</v>
      </c>
      <c r="D391" s="11">
        <v>70587.816000781066</v>
      </c>
      <c r="E391" s="11">
        <v>70362.388812313482</v>
      </c>
      <c r="F391" s="11">
        <v>71941.405863628504</v>
      </c>
      <c r="G391" s="11">
        <v>75655.117994953558</v>
      </c>
      <c r="H391" s="11">
        <v>85469.184310729659</v>
      </c>
      <c r="I391" s="11">
        <v>90991.794013762221</v>
      </c>
      <c r="J391" s="11">
        <v>93700.512858131231</v>
      </c>
      <c r="K391" s="11">
        <v>94297.038180417949</v>
      </c>
      <c r="L391" s="11">
        <v>91354.968576051775</v>
      </c>
      <c r="M391" s="11">
        <v>87892.150242516829</v>
      </c>
      <c r="N391" s="11">
        <v>86326.492466943542</v>
      </c>
      <c r="O391" s="11">
        <v>84712.86939660988</v>
      </c>
      <c r="P391" s="11">
        <v>85588.869966562299</v>
      </c>
      <c r="Q391" s="11">
        <v>90233.411642045423</v>
      </c>
      <c r="R391" s="11">
        <v>101358.72297391578</v>
      </c>
      <c r="S391" s="11">
        <v>112671.0054249019</v>
      </c>
      <c r="T391" s="11">
        <v>113309.68075146688</v>
      </c>
      <c r="U391" s="11">
        <v>112933.86980669522</v>
      </c>
      <c r="V391" s="11">
        <v>105625.84400693137</v>
      </c>
      <c r="W391" s="11">
        <v>96227.184011062025</v>
      </c>
      <c r="X391" s="11">
        <v>84244.920198114531</v>
      </c>
      <c r="Y391" s="11">
        <v>78047.193599999999</v>
      </c>
      <c r="Z391" s="19">
        <v>0</v>
      </c>
      <c r="AA391" s="2">
        <f>IFERROR(INDEX('Holiday Schedule'!$D$3:$D$24,MATCH(A391,'Holiday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2131775.4328345531</v>
      </c>
      <c r="AE391" s="5">
        <f t="shared" si="43"/>
        <v>2131775.4328345531</v>
      </c>
      <c r="AG391" s="2">
        <f t="shared" si="44"/>
        <v>1</v>
      </c>
      <c r="AH391" s="2">
        <f t="shared" si="45"/>
        <v>2026</v>
      </c>
      <c r="AJ391" s="5">
        <f t="shared" si="46"/>
        <v>113309.68075146688</v>
      </c>
      <c r="AK391" s="2">
        <f t="shared" si="47"/>
        <v>19</v>
      </c>
    </row>
    <row r="392" spans="1:37">
      <c r="A392" s="17">
        <v>46041</v>
      </c>
      <c r="B392" s="11">
        <v>70763.776413236614</v>
      </c>
      <c r="C392" s="11">
        <v>67673.902317689048</v>
      </c>
      <c r="D392" s="11">
        <v>65770.632505014277</v>
      </c>
      <c r="E392" s="11">
        <v>66207.553025342757</v>
      </c>
      <c r="F392" s="11">
        <v>69138.64635279357</v>
      </c>
      <c r="G392" s="11">
        <v>74293.283370137884</v>
      </c>
      <c r="H392" s="11">
        <v>87162.354578843195</v>
      </c>
      <c r="I392" s="11">
        <v>92259.6344405001</v>
      </c>
      <c r="J392" s="11">
        <v>91741.11533204517</v>
      </c>
      <c r="K392" s="11">
        <v>91149.643784350861</v>
      </c>
      <c r="L392" s="11">
        <v>88648.184449296416</v>
      </c>
      <c r="M392" s="11">
        <v>82994.081607483691</v>
      </c>
      <c r="N392" s="11">
        <v>82116.272651480889</v>
      </c>
      <c r="O392" s="11">
        <v>80602.102093201524</v>
      </c>
      <c r="P392" s="11">
        <v>81381.214568319832</v>
      </c>
      <c r="Q392" s="11">
        <v>88096.748429307117</v>
      </c>
      <c r="R392" s="11">
        <v>101356.97401484396</v>
      </c>
      <c r="S392" s="11">
        <v>113830.11720151284</v>
      </c>
      <c r="T392" s="11">
        <v>115757.97885991741</v>
      </c>
      <c r="U392" s="11">
        <v>115041.94968481296</v>
      </c>
      <c r="V392" s="11">
        <v>106613.49931645601</v>
      </c>
      <c r="W392" s="11">
        <v>96873.798610960555</v>
      </c>
      <c r="X392" s="11">
        <v>85503.007279952639</v>
      </c>
      <c r="Y392" s="11">
        <v>75123.63412212758</v>
      </c>
      <c r="Z392" s="19">
        <v>0</v>
      </c>
      <c r="AA392" s="2">
        <f>IFERROR(INDEX('Holiday Schedule'!$D$3:$D$24,MATCH(A392,'Holiday Schedule'!$C$3:$C$24,0)),0)</f>
        <v>0</v>
      </c>
      <c r="AB392" s="2">
        <f t="shared" si="40"/>
        <v>2</v>
      </c>
      <c r="AC392" s="2">
        <f t="shared" si="41"/>
        <v>1513966.3223244417</v>
      </c>
      <c r="AD392" s="5">
        <f t="shared" si="42"/>
        <v>576133.78268518532</v>
      </c>
      <c r="AE392" s="5">
        <f t="shared" si="43"/>
        <v>2090100.1050096271</v>
      </c>
      <c r="AG392" s="2">
        <f t="shared" si="44"/>
        <v>1</v>
      </c>
      <c r="AH392" s="2">
        <f t="shared" si="45"/>
        <v>2026</v>
      </c>
      <c r="AJ392" s="5">
        <f t="shared" si="46"/>
        <v>115757.97885991741</v>
      </c>
      <c r="AK392" s="2">
        <f t="shared" si="47"/>
        <v>19</v>
      </c>
    </row>
    <row r="393" spans="1:37">
      <c r="A393" s="17">
        <v>46042</v>
      </c>
      <c r="B393" s="11">
        <v>73224.557787691054</v>
      </c>
      <c r="C393" s="11">
        <v>70009.006932050252</v>
      </c>
      <c r="D393" s="11">
        <v>68710.727987359642</v>
      </c>
      <c r="E393" s="11">
        <v>69619.840334335371</v>
      </c>
      <c r="F393" s="11">
        <v>72627.541067456899</v>
      </c>
      <c r="G393" s="11">
        <v>81271.042726127809</v>
      </c>
      <c r="H393" s="11">
        <v>97904.248003225366</v>
      </c>
      <c r="I393" s="11">
        <v>102304.66464595073</v>
      </c>
      <c r="J393" s="11">
        <v>93382.038753723289</v>
      </c>
      <c r="K393" s="11">
        <v>82032.410429523137</v>
      </c>
      <c r="L393" s="11">
        <v>79296.964368766392</v>
      </c>
      <c r="M393" s="11">
        <v>74564.164130106568</v>
      </c>
      <c r="N393" s="11">
        <v>72430.949942200226</v>
      </c>
      <c r="O393" s="11">
        <v>72421.932716512107</v>
      </c>
      <c r="P393" s="11">
        <v>75193.304316719514</v>
      </c>
      <c r="Q393" s="11">
        <v>88000.692298032693</v>
      </c>
      <c r="R393" s="11">
        <v>105439.85606677277</v>
      </c>
      <c r="S393" s="11">
        <v>122219.10811861706</v>
      </c>
      <c r="T393" s="11">
        <v>125980.76357752689</v>
      </c>
      <c r="U393" s="11">
        <v>126799.53765162059</v>
      </c>
      <c r="V393" s="11">
        <v>120084.45723888377</v>
      </c>
      <c r="W393" s="11">
        <v>110129.26213220978</v>
      </c>
      <c r="X393" s="11">
        <v>96636.440715011835</v>
      </c>
      <c r="Y393" s="11">
        <v>86326.845477768773</v>
      </c>
      <c r="Z393" s="19">
        <v>0</v>
      </c>
      <c r="AA393" s="2">
        <f>IFERROR(INDEX('Holiday Schedule'!$D$3:$D$24,MATCH(A393,'Holiday Schedule'!$C$3:$C$24,0)),0)</f>
        <v>0</v>
      </c>
      <c r="AB393" s="2">
        <f t="shared" si="40"/>
        <v>3</v>
      </c>
      <c r="AC393" s="2">
        <f t="shared" si="41"/>
        <v>1546916.5471021773</v>
      </c>
      <c r="AD393" s="5">
        <f t="shared" si="42"/>
        <v>619693.8103160148</v>
      </c>
      <c r="AE393" s="5">
        <f t="shared" si="43"/>
        <v>2166610.3574181921</v>
      </c>
      <c r="AG393" s="2">
        <f t="shared" si="44"/>
        <v>1</v>
      </c>
      <c r="AH393" s="2">
        <f t="shared" si="45"/>
        <v>2026</v>
      </c>
      <c r="AJ393" s="5">
        <f t="shared" si="46"/>
        <v>126799.53765162059</v>
      </c>
      <c r="AK393" s="2">
        <f t="shared" si="47"/>
        <v>20</v>
      </c>
    </row>
    <row r="394" spans="1:37">
      <c r="A394" s="17">
        <v>46043</v>
      </c>
      <c r="B394" s="11">
        <v>82962.290555542335</v>
      </c>
      <c r="C394" s="11">
        <v>79987.747880256662</v>
      </c>
      <c r="D394" s="11">
        <v>78023.952924768062</v>
      </c>
      <c r="E394" s="11">
        <v>78346.866974473844</v>
      </c>
      <c r="F394" s="11">
        <v>81741.675339702182</v>
      </c>
      <c r="G394" s="11">
        <v>89120.546210528802</v>
      </c>
      <c r="H394" s="11">
        <v>107457.12253911165</v>
      </c>
      <c r="I394" s="11">
        <v>111933.35766369014</v>
      </c>
      <c r="J394" s="11">
        <v>104290.80549282314</v>
      </c>
      <c r="K394" s="11">
        <v>94519.073727411364</v>
      </c>
      <c r="L394" s="11">
        <v>81130.410904015938</v>
      </c>
      <c r="M394" s="11">
        <v>73395.613557858785</v>
      </c>
      <c r="N394" s="11">
        <v>69005.257857410194</v>
      </c>
      <c r="O394" s="11">
        <v>67153.719445578667</v>
      </c>
      <c r="P394" s="11">
        <v>73148.946049621896</v>
      </c>
      <c r="Q394" s="11">
        <v>89764.064203867165</v>
      </c>
      <c r="R394" s="11">
        <v>105570.53633658671</v>
      </c>
      <c r="S394" s="11">
        <v>119698.06848699835</v>
      </c>
      <c r="T394" s="11">
        <v>121963.9542495888</v>
      </c>
      <c r="U394" s="11">
        <v>121927.37743350472</v>
      </c>
      <c r="V394" s="11">
        <v>114313.65513370108</v>
      </c>
      <c r="W394" s="11">
        <v>104062.29129178925</v>
      </c>
      <c r="X394" s="11">
        <v>90605.812581343751</v>
      </c>
      <c r="Y394" s="11">
        <v>79811.718482206081</v>
      </c>
      <c r="Z394" s="19">
        <v>0</v>
      </c>
      <c r="AA394" s="2">
        <f>IFERROR(INDEX('Holiday Schedule'!$D$3:$D$24,MATCH(A394,'Holiday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1542482.94441579</v>
      </c>
      <c r="AD394" s="5">
        <f t="shared" ref="AD394:AD457" si="50">AE394-AC394</f>
        <v>677451.92090658937</v>
      </c>
      <c r="AE394" s="5">
        <f t="shared" ref="AE394:AE457" si="51">SUM(B394:Y394)</f>
        <v>2219934.8653223794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121963.9542495888</v>
      </c>
      <c r="AK394" s="2">
        <f t="shared" ref="AK394:AK457" si="55">IF(AE394&gt;0,INDEX(B$8:Y$8,MATCH(AJ394,B394:Y394,0)),"")</f>
        <v>19</v>
      </c>
    </row>
    <row r="395" spans="1:37">
      <c r="A395" s="17">
        <v>46044</v>
      </c>
      <c r="B395" s="11">
        <v>76459.523596429208</v>
      </c>
      <c r="C395" s="11">
        <v>72619.499079924441</v>
      </c>
      <c r="D395" s="11">
        <v>70194.148861783789</v>
      </c>
      <c r="E395" s="11">
        <v>70232.610356424266</v>
      </c>
      <c r="F395" s="11">
        <v>72688.170203124726</v>
      </c>
      <c r="G395" s="11">
        <v>79525.564234518955</v>
      </c>
      <c r="H395" s="11">
        <v>93960.496138080067</v>
      </c>
      <c r="I395" s="11">
        <v>99002.808368779821</v>
      </c>
      <c r="J395" s="11">
        <v>97239.11401821945</v>
      </c>
      <c r="K395" s="11">
        <v>92331.942554655165</v>
      </c>
      <c r="L395" s="11">
        <v>85892.390577295548</v>
      </c>
      <c r="M395" s="11">
        <v>74185.496587333342</v>
      </c>
      <c r="N395" s="11">
        <v>61073.864213681627</v>
      </c>
      <c r="O395" s="11">
        <v>54481.129981853264</v>
      </c>
      <c r="P395" s="11">
        <v>60628.699782935299</v>
      </c>
      <c r="Q395" s="11">
        <v>79809.369038379096</v>
      </c>
      <c r="R395" s="11">
        <v>95689.873586200411</v>
      </c>
      <c r="S395" s="11">
        <v>109866.39661406526</v>
      </c>
      <c r="T395" s="11">
        <v>112237.72090780306</v>
      </c>
      <c r="U395" s="11">
        <v>112344.5395765094</v>
      </c>
      <c r="V395" s="11">
        <v>107510.7077928136</v>
      </c>
      <c r="W395" s="11">
        <v>98581.507433503866</v>
      </c>
      <c r="X395" s="11">
        <v>86071.245544739475</v>
      </c>
      <c r="Y395" s="11">
        <v>76247.078885490046</v>
      </c>
      <c r="Z395" s="19">
        <v>0</v>
      </c>
      <c r="AA395" s="2">
        <f>IFERROR(INDEX('Holiday Schedule'!$D$3:$D$24,MATCH(A395,'Holiday Schedule'!$C$3:$C$24,0)),0)</f>
        <v>0</v>
      </c>
      <c r="AB395" s="2">
        <f t="shared" si="48"/>
        <v>5</v>
      </c>
      <c r="AC395" s="2">
        <f t="shared" si="49"/>
        <v>1426946.8065787677</v>
      </c>
      <c r="AD395" s="5">
        <f t="shared" si="50"/>
        <v>611927.09135577572</v>
      </c>
      <c r="AE395" s="5">
        <f t="shared" si="51"/>
        <v>2038873.8979345434</v>
      </c>
      <c r="AG395" s="2">
        <f t="shared" si="52"/>
        <v>1</v>
      </c>
      <c r="AH395" s="2">
        <f t="shared" si="53"/>
        <v>2026</v>
      </c>
      <c r="AJ395" s="5">
        <f t="shared" si="54"/>
        <v>112344.5395765094</v>
      </c>
      <c r="AK395" s="2">
        <f t="shared" si="55"/>
        <v>20</v>
      </c>
    </row>
    <row r="396" spans="1:37">
      <c r="A396" s="17">
        <v>46045</v>
      </c>
      <c r="B396" s="11">
        <v>73357.348407153127</v>
      </c>
      <c r="C396" s="11">
        <v>71318.97820332383</v>
      </c>
      <c r="D396" s="11">
        <v>69422.207180482073</v>
      </c>
      <c r="E396" s="11">
        <v>70423.739804963014</v>
      </c>
      <c r="F396" s="11">
        <v>75333.669558951282</v>
      </c>
      <c r="G396" s="11">
        <v>81840.244208636708</v>
      </c>
      <c r="H396" s="11">
        <v>99281.048280473828</v>
      </c>
      <c r="I396" s="11">
        <v>103295.12388419827</v>
      </c>
      <c r="J396" s="11">
        <v>91775.678413143716</v>
      </c>
      <c r="K396" s="11">
        <v>77628.16518167952</v>
      </c>
      <c r="L396" s="11">
        <v>66684.587633294243</v>
      </c>
      <c r="M396" s="11">
        <v>61918.097135604483</v>
      </c>
      <c r="N396" s="11">
        <v>64032.631939128732</v>
      </c>
      <c r="O396" s="11">
        <v>66534.021469708852</v>
      </c>
      <c r="P396" s="11">
        <v>71588.06654157344</v>
      </c>
      <c r="Q396" s="11">
        <v>85069.808877927833</v>
      </c>
      <c r="R396" s="11">
        <v>103503.40815095036</v>
      </c>
      <c r="S396" s="11">
        <v>117562.31323812308</v>
      </c>
      <c r="T396" s="11">
        <v>121136.85604703614</v>
      </c>
      <c r="U396" s="11">
        <v>122823.31471601188</v>
      </c>
      <c r="V396" s="11">
        <v>118498.33297169591</v>
      </c>
      <c r="W396" s="11">
        <v>110964.45415780881</v>
      </c>
      <c r="X396" s="11">
        <v>99977.013444958633</v>
      </c>
      <c r="Y396" s="11">
        <v>80776.59909997409</v>
      </c>
      <c r="Z396" s="19">
        <v>0</v>
      </c>
      <c r="AA396" s="2">
        <f>IFERROR(INDEX('Holiday Schedule'!$D$3:$D$24,MATCH(A396,'Holiday Schedule'!$C$3:$C$24,0)),0)</f>
        <v>0</v>
      </c>
      <c r="AB396" s="2">
        <f t="shared" si="48"/>
        <v>6</v>
      </c>
      <c r="AC396" s="2">
        <f t="shared" si="49"/>
        <v>1482991.8738028437</v>
      </c>
      <c r="AD396" s="5">
        <f t="shared" si="50"/>
        <v>621753.8347439582</v>
      </c>
      <c r="AE396" s="5">
        <f t="shared" si="51"/>
        <v>2104745.7085468019</v>
      </c>
      <c r="AG396" s="2">
        <f t="shared" si="52"/>
        <v>1</v>
      </c>
      <c r="AH396" s="2">
        <f t="shared" si="53"/>
        <v>2026</v>
      </c>
      <c r="AJ396" s="5">
        <f t="shared" si="54"/>
        <v>122823.31471601188</v>
      </c>
      <c r="AK396" s="2">
        <f t="shared" si="55"/>
        <v>20</v>
      </c>
    </row>
    <row r="397" spans="1:37">
      <c r="A397" s="17">
        <v>46046</v>
      </c>
      <c r="B397" s="11">
        <v>86418.68449503195</v>
      </c>
      <c r="C397" s="11">
        <v>83375.307074994795</v>
      </c>
      <c r="D397" s="11">
        <v>81946.113038807685</v>
      </c>
      <c r="E397" s="11">
        <v>83269.565570305873</v>
      </c>
      <c r="F397" s="11">
        <v>86039.312065441671</v>
      </c>
      <c r="G397" s="11">
        <v>91490.957853069951</v>
      </c>
      <c r="H397" s="11">
        <v>105109.77766408955</v>
      </c>
      <c r="I397" s="11">
        <v>107735.01828006651</v>
      </c>
      <c r="J397" s="11">
        <v>94383.5451750785</v>
      </c>
      <c r="K397" s="11">
        <v>79150.000062167164</v>
      </c>
      <c r="L397" s="11">
        <v>72324.725528759547</v>
      </c>
      <c r="M397" s="11">
        <v>70422.636728328958</v>
      </c>
      <c r="N397" s="11">
        <v>68294.995591675368</v>
      </c>
      <c r="O397" s="11">
        <v>67521.323660483788</v>
      </c>
      <c r="P397" s="11">
        <v>75104.486333827095</v>
      </c>
      <c r="Q397" s="11">
        <v>95856.20957030417</v>
      </c>
      <c r="R397" s="11">
        <v>118752.84595458522</v>
      </c>
      <c r="S397" s="11">
        <v>131219.98077416362</v>
      </c>
      <c r="T397" s="11">
        <v>138414.2853147407</v>
      </c>
      <c r="U397" s="11">
        <v>138490.43182153814</v>
      </c>
      <c r="V397" s="11">
        <v>133754.51583502771</v>
      </c>
      <c r="W397" s="11">
        <v>124316.96603501083</v>
      </c>
      <c r="X397" s="11">
        <v>113606.18635591339</v>
      </c>
      <c r="Y397" s="11">
        <v>89558.390400000004</v>
      </c>
      <c r="Z397" s="19">
        <v>0</v>
      </c>
      <c r="AA397" s="2">
        <f>IFERROR(INDEX('Holiday Schedule'!$D$3:$D$24,MATCH(A397,'Holiday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2336556.2611834123</v>
      </c>
      <c r="AE397" s="5">
        <f t="shared" si="51"/>
        <v>2336556.2611834123</v>
      </c>
      <c r="AG397" s="2">
        <f t="shared" si="52"/>
        <v>1</v>
      </c>
      <c r="AH397" s="2">
        <f t="shared" si="53"/>
        <v>2026</v>
      </c>
      <c r="AJ397" s="5">
        <f t="shared" si="54"/>
        <v>138490.43182153814</v>
      </c>
      <c r="AK397" s="2">
        <f t="shared" si="55"/>
        <v>20</v>
      </c>
    </row>
    <row r="398" spans="1:37">
      <c r="A398" s="17">
        <v>46047</v>
      </c>
      <c r="B398" s="11">
        <v>98845.560424120544</v>
      </c>
      <c r="C398" s="11">
        <v>95195.933677077235</v>
      </c>
      <c r="D398" s="11">
        <v>93114.316548609422</v>
      </c>
      <c r="E398" s="11">
        <v>92432.178320760184</v>
      </c>
      <c r="F398" s="11">
        <v>94687.139936505453</v>
      </c>
      <c r="G398" s="11">
        <v>98972.729398804149</v>
      </c>
      <c r="H398" s="11">
        <v>111004.46317000047</v>
      </c>
      <c r="I398" s="11">
        <v>115990.57273927331</v>
      </c>
      <c r="J398" s="11">
        <v>111058.58594411744</v>
      </c>
      <c r="K398" s="11">
        <v>105329.12554088587</v>
      </c>
      <c r="L398" s="11">
        <v>99815.978857696391</v>
      </c>
      <c r="M398" s="11">
        <v>97527.929349815415</v>
      </c>
      <c r="N398" s="11">
        <v>103893.43515728171</v>
      </c>
      <c r="O398" s="11">
        <v>106030.79195694711</v>
      </c>
      <c r="P398" s="11">
        <v>107428.82579466442</v>
      </c>
      <c r="Q398" s="11">
        <v>115091.64509404595</v>
      </c>
      <c r="R398" s="11">
        <v>127165.25229489003</v>
      </c>
      <c r="S398" s="11">
        <v>140402.75199270132</v>
      </c>
      <c r="T398" s="11">
        <v>141842.33327936861</v>
      </c>
      <c r="U398" s="11">
        <v>142422.56208095196</v>
      </c>
      <c r="V398" s="11">
        <v>134358.07279859652</v>
      </c>
      <c r="W398" s="11">
        <v>122949.04183177778</v>
      </c>
      <c r="X398" s="11">
        <v>110026.56489509574</v>
      </c>
      <c r="Y398" s="11">
        <v>101080.6176</v>
      </c>
      <c r="Z398" s="19">
        <v>0</v>
      </c>
      <c r="AA398" s="2">
        <f>IFERROR(INDEX('Holiday Schedule'!$D$3:$D$24,MATCH(A398,'Holiday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2666666.4086839878</v>
      </c>
      <c r="AE398" s="5">
        <f t="shared" si="51"/>
        <v>2666666.4086839878</v>
      </c>
      <c r="AG398" s="2">
        <f t="shared" si="52"/>
        <v>1</v>
      </c>
      <c r="AH398" s="2">
        <f t="shared" si="53"/>
        <v>2026</v>
      </c>
      <c r="AJ398" s="5">
        <f t="shared" si="54"/>
        <v>142422.56208095196</v>
      </c>
      <c r="AK398" s="2">
        <f t="shared" si="55"/>
        <v>20</v>
      </c>
    </row>
    <row r="399" spans="1:37">
      <c r="A399" s="17">
        <v>46048</v>
      </c>
      <c r="B399" s="11">
        <v>92961.38860901061</v>
      </c>
      <c r="C399" s="11">
        <v>89390.552602435142</v>
      </c>
      <c r="D399" s="11">
        <v>86748.92585533415</v>
      </c>
      <c r="E399" s="11">
        <v>86521.434474878566</v>
      </c>
      <c r="F399" s="11">
        <v>89474.842636456699</v>
      </c>
      <c r="G399" s="11">
        <v>94164.274682960357</v>
      </c>
      <c r="H399" s="11">
        <v>106092.6312906956</v>
      </c>
      <c r="I399" s="11">
        <v>111190.42350818547</v>
      </c>
      <c r="J399" s="11">
        <v>110369.79311365377</v>
      </c>
      <c r="K399" s="11">
        <v>108153.1908010029</v>
      </c>
      <c r="L399" s="11">
        <v>106513.44174894979</v>
      </c>
      <c r="M399" s="11">
        <v>106549.2667839348</v>
      </c>
      <c r="N399" s="11">
        <v>106496.67672079257</v>
      </c>
      <c r="O399" s="11">
        <v>103017.37396597318</v>
      </c>
      <c r="P399" s="11">
        <v>100540.41197364303</v>
      </c>
      <c r="Q399" s="11">
        <v>106084.23519063814</v>
      </c>
      <c r="R399" s="11">
        <v>117560.54291181712</v>
      </c>
      <c r="S399" s="11">
        <v>132858.96938541764</v>
      </c>
      <c r="T399" s="11">
        <v>136010.45909083175</v>
      </c>
      <c r="U399" s="11">
        <v>135198.47961828773</v>
      </c>
      <c r="V399" s="11">
        <v>125688.3186644448</v>
      </c>
      <c r="W399" s="11">
        <v>113956.17018014917</v>
      </c>
      <c r="X399" s="11">
        <v>100113.78065333275</v>
      </c>
      <c r="Y399" s="11">
        <v>89558.387419957144</v>
      </c>
      <c r="Z399" s="19">
        <v>0</v>
      </c>
      <c r="AA399" s="2">
        <f>IFERROR(INDEX('Holiday Schedule'!$D$3:$D$24,MATCH(A399,'Holiday Schedule'!$C$3:$C$24,0)),0)</f>
        <v>0</v>
      </c>
      <c r="AB399" s="2">
        <f t="shared" si="48"/>
        <v>2</v>
      </c>
      <c r="AC399" s="2">
        <f t="shared" si="49"/>
        <v>1820301.5343110545</v>
      </c>
      <c r="AD399" s="5">
        <f t="shared" si="50"/>
        <v>734912.43757172883</v>
      </c>
      <c r="AE399" s="5">
        <f t="shared" si="51"/>
        <v>2555213.9718827833</v>
      </c>
      <c r="AG399" s="2">
        <f t="shared" si="52"/>
        <v>1</v>
      </c>
      <c r="AH399" s="2">
        <f t="shared" si="53"/>
        <v>2026</v>
      </c>
      <c r="AJ399" s="5">
        <f t="shared" si="54"/>
        <v>136010.45909083175</v>
      </c>
      <c r="AK399" s="2">
        <f t="shared" si="55"/>
        <v>19</v>
      </c>
    </row>
    <row r="400" spans="1:37">
      <c r="A400" s="17">
        <v>46049</v>
      </c>
      <c r="B400" s="11">
        <v>86123.845821085299</v>
      </c>
      <c r="C400" s="11">
        <v>82499.429656856475</v>
      </c>
      <c r="D400" s="11">
        <v>80900.390331671544</v>
      </c>
      <c r="E400" s="11">
        <v>81464.251614333582</v>
      </c>
      <c r="F400" s="11">
        <v>84520.061746791107</v>
      </c>
      <c r="G400" s="11">
        <v>92251.439045209248</v>
      </c>
      <c r="H400" s="11">
        <v>108498.58999272311</v>
      </c>
      <c r="I400" s="11">
        <v>113769.39115398805</v>
      </c>
      <c r="J400" s="11">
        <v>107420.41019324533</v>
      </c>
      <c r="K400" s="11">
        <v>97099.224025320116</v>
      </c>
      <c r="L400" s="11">
        <v>92603.511922141959</v>
      </c>
      <c r="M400" s="11">
        <v>87459.500743960423</v>
      </c>
      <c r="N400" s="11">
        <v>83633.9743338798</v>
      </c>
      <c r="O400" s="11">
        <v>83429.766786622538</v>
      </c>
      <c r="P400" s="11">
        <v>86229.131773673726</v>
      </c>
      <c r="Q400" s="11">
        <v>94744.926035316355</v>
      </c>
      <c r="R400" s="11">
        <v>109551.176790756</v>
      </c>
      <c r="S400" s="11">
        <v>127022.8447488536</v>
      </c>
      <c r="T400" s="11">
        <v>132755.00580010051</v>
      </c>
      <c r="U400" s="11">
        <v>132910.49417547739</v>
      </c>
      <c r="V400" s="11">
        <v>124532.86764724689</v>
      </c>
      <c r="W400" s="11">
        <v>115719.9786867675</v>
      </c>
      <c r="X400" s="11">
        <v>101176.67840772581</v>
      </c>
      <c r="Y400" s="11">
        <v>88888.171384109286</v>
      </c>
      <c r="Z400" s="19">
        <v>0</v>
      </c>
      <c r="AA400" s="2">
        <f>IFERROR(INDEX('Holiday Schedule'!$D$3:$D$24,MATCH(A400,'Holiday Schedule'!$C$3:$C$24,0)),0)</f>
        <v>0</v>
      </c>
      <c r="AB400" s="2">
        <f t="shared" si="48"/>
        <v>3</v>
      </c>
      <c r="AC400" s="2">
        <f t="shared" si="49"/>
        <v>1690058.8832250761</v>
      </c>
      <c r="AD400" s="5">
        <f t="shared" si="50"/>
        <v>705146.1795927796</v>
      </c>
      <c r="AE400" s="5">
        <f t="shared" si="51"/>
        <v>2395205.0628178557</v>
      </c>
      <c r="AG400" s="2">
        <f t="shared" si="52"/>
        <v>1</v>
      </c>
      <c r="AH400" s="2">
        <f t="shared" si="53"/>
        <v>2026</v>
      </c>
      <c r="AJ400" s="5">
        <f t="shared" si="54"/>
        <v>132910.49417547739</v>
      </c>
      <c r="AK400" s="2">
        <f t="shared" si="55"/>
        <v>20</v>
      </c>
    </row>
    <row r="401" spans="1:37">
      <c r="A401" s="17">
        <v>46050</v>
      </c>
      <c r="B401" s="11">
        <v>91455.517723324432</v>
      </c>
      <c r="C401" s="11">
        <v>87989.628038983617</v>
      </c>
      <c r="D401" s="11">
        <v>87485.579746557356</v>
      </c>
      <c r="E401" s="11">
        <v>87779.744798470259</v>
      </c>
      <c r="F401" s="11">
        <v>92116.137732307674</v>
      </c>
      <c r="G401" s="11">
        <v>100238.07457081723</v>
      </c>
      <c r="H401" s="11">
        <v>118880.55965689968</v>
      </c>
      <c r="I401" s="11">
        <v>122049.60056492205</v>
      </c>
      <c r="J401" s="11">
        <v>109541.92502829358</v>
      </c>
      <c r="K401" s="11">
        <v>96441.220871456448</v>
      </c>
      <c r="L401" s="11">
        <v>90843.178285537331</v>
      </c>
      <c r="M401" s="11">
        <v>86852.997593690525</v>
      </c>
      <c r="N401" s="11">
        <v>83883.632705372787</v>
      </c>
      <c r="O401" s="11">
        <v>81088.338666207666</v>
      </c>
      <c r="P401" s="11">
        <v>81688.602022156207</v>
      </c>
      <c r="Q401" s="11">
        <v>94787.87796393501</v>
      </c>
      <c r="R401" s="11">
        <v>113206.24031217887</v>
      </c>
      <c r="S401" s="11">
        <v>131241.64936146239</v>
      </c>
      <c r="T401" s="11">
        <v>135515.74632967389</v>
      </c>
      <c r="U401" s="11">
        <v>138955.05816807412</v>
      </c>
      <c r="V401" s="11">
        <v>131016.1235403071</v>
      </c>
      <c r="W401" s="11">
        <v>120248.65311814792</v>
      </c>
      <c r="X401" s="11">
        <v>106314.34991178141</v>
      </c>
      <c r="Y401" s="11">
        <v>93806.414984067931</v>
      </c>
      <c r="Z401" s="19">
        <v>0</v>
      </c>
      <c r="AA401" s="2">
        <f>IFERROR(INDEX('Holiday Schedule'!$D$3:$D$24,MATCH(A401,'Holiday Schedule'!$C$3:$C$24,0)),0)</f>
        <v>0</v>
      </c>
      <c r="AB401" s="2">
        <f t="shared" si="48"/>
        <v>4</v>
      </c>
      <c r="AC401" s="2">
        <f t="shared" si="49"/>
        <v>1723675.1944431975</v>
      </c>
      <c r="AD401" s="5">
        <f t="shared" si="50"/>
        <v>759751.65725142788</v>
      </c>
      <c r="AE401" s="5">
        <f t="shared" si="51"/>
        <v>2483426.8516946253</v>
      </c>
      <c r="AG401" s="2">
        <f t="shared" si="52"/>
        <v>1</v>
      </c>
      <c r="AH401" s="2">
        <f t="shared" si="53"/>
        <v>2026</v>
      </c>
      <c r="AJ401" s="5">
        <f t="shared" si="54"/>
        <v>138955.05816807412</v>
      </c>
      <c r="AK401" s="2">
        <f t="shared" si="55"/>
        <v>20</v>
      </c>
    </row>
    <row r="402" spans="1:37">
      <c r="A402" s="17">
        <v>46051</v>
      </c>
      <c r="B402" s="11">
        <v>89644.301726337333</v>
      </c>
      <c r="C402" s="11">
        <v>86533.508684567874</v>
      </c>
      <c r="D402" s="11">
        <v>85098.513554093079</v>
      </c>
      <c r="E402" s="11">
        <v>86207.110982215629</v>
      </c>
      <c r="F402" s="11">
        <v>89595.700923753291</v>
      </c>
      <c r="G402" s="11">
        <v>98844.632934981026</v>
      </c>
      <c r="H402" s="11">
        <v>117719.42267613998</v>
      </c>
      <c r="I402" s="11">
        <v>120054.82867003798</v>
      </c>
      <c r="J402" s="11">
        <v>105903.74927742149</v>
      </c>
      <c r="K402" s="11">
        <v>94172.244478823122</v>
      </c>
      <c r="L402" s="11">
        <v>89004.107681161244</v>
      </c>
      <c r="M402" s="11">
        <v>83466.423720586565</v>
      </c>
      <c r="N402" s="11">
        <v>80740.781433856479</v>
      </c>
      <c r="O402" s="11">
        <v>78219.308742659327</v>
      </c>
      <c r="P402" s="11">
        <v>80638.232833167625</v>
      </c>
      <c r="Q402" s="11">
        <v>93436.844572839502</v>
      </c>
      <c r="R402" s="11">
        <v>111408.41304312577</v>
      </c>
      <c r="S402" s="11">
        <v>128172.38684573174</v>
      </c>
      <c r="T402" s="11">
        <v>133367.66661114575</v>
      </c>
      <c r="U402" s="11">
        <v>134773.99239244693</v>
      </c>
      <c r="V402" s="11">
        <v>127615.93837060158</v>
      </c>
      <c r="W402" s="11">
        <v>118018.61174449528</v>
      </c>
      <c r="X402" s="11">
        <v>103788.7905194794</v>
      </c>
      <c r="Y402" s="11">
        <v>93986.82995109263</v>
      </c>
      <c r="Z402" s="19">
        <v>0</v>
      </c>
      <c r="AA402" s="2">
        <f>IFERROR(INDEX('Holiday Schedule'!$D$3:$D$24,MATCH(A402,'Holiday Schedule'!$C$3:$C$24,0)),0)</f>
        <v>0</v>
      </c>
      <c r="AB402" s="2">
        <f t="shared" si="48"/>
        <v>5</v>
      </c>
      <c r="AC402" s="2">
        <f t="shared" si="49"/>
        <v>1682782.3209375795</v>
      </c>
      <c r="AD402" s="5">
        <f t="shared" si="50"/>
        <v>747630.02143318066</v>
      </c>
      <c r="AE402" s="5">
        <f t="shared" si="51"/>
        <v>2430412.3423707602</v>
      </c>
      <c r="AG402" s="2">
        <f t="shared" si="52"/>
        <v>1</v>
      </c>
      <c r="AH402" s="2">
        <f t="shared" si="53"/>
        <v>2026</v>
      </c>
      <c r="AJ402" s="5">
        <f t="shared" si="54"/>
        <v>134773.99239244693</v>
      </c>
      <c r="AK402" s="2">
        <f t="shared" si="55"/>
        <v>20</v>
      </c>
    </row>
    <row r="403" spans="1:37">
      <c r="A403" s="17">
        <v>46052</v>
      </c>
      <c r="B403" s="11">
        <v>89420.741986247318</v>
      </c>
      <c r="C403" s="11">
        <v>86204.824096975368</v>
      </c>
      <c r="D403" s="11">
        <v>84315.950450623714</v>
      </c>
      <c r="E403" s="11">
        <v>85433.898555706808</v>
      </c>
      <c r="F403" s="11">
        <v>89097.901434786749</v>
      </c>
      <c r="G403" s="11">
        <v>96673.971731346726</v>
      </c>
      <c r="H403" s="11">
        <v>114131.03605678413</v>
      </c>
      <c r="I403" s="11">
        <v>119029.00027777017</v>
      </c>
      <c r="J403" s="11">
        <v>113164.4650996211</v>
      </c>
      <c r="K403" s="11">
        <v>107448.9977705749</v>
      </c>
      <c r="L403" s="11">
        <v>98853.45959861271</v>
      </c>
      <c r="M403" s="11">
        <v>90248.303841994682</v>
      </c>
      <c r="N403" s="11">
        <v>84322.11497176082</v>
      </c>
      <c r="O403" s="11">
        <v>80065.134577586374</v>
      </c>
      <c r="P403" s="11">
        <v>82100.254064605397</v>
      </c>
      <c r="Q403" s="11">
        <v>95618.021602509863</v>
      </c>
      <c r="R403" s="11">
        <v>113907.52746416899</v>
      </c>
      <c r="S403" s="11">
        <v>130733.7632084355</v>
      </c>
      <c r="T403" s="11">
        <v>134095.47288861292</v>
      </c>
      <c r="U403" s="11">
        <v>136251.9673447923</v>
      </c>
      <c r="V403" s="11">
        <v>130315.36974357124</v>
      </c>
      <c r="W403" s="11">
        <v>121521.95581184636</v>
      </c>
      <c r="X403" s="11">
        <v>108743.24464036091</v>
      </c>
      <c r="Y403" s="11">
        <v>92708.910505986045</v>
      </c>
      <c r="Z403" s="19">
        <v>0</v>
      </c>
      <c r="AA403" s="2">
        <f>IFERROR(INDEX('Holiday Schedule'!$D$3:$D$24,MATCH(A403,'Holiday Schedule'!$C$3:$C$24,0)),0)</f>
        <v>0</v>
      </c>
      <c r="AB403" s="2">
        <f t="shared" si="48"/>
        <v>6</v>
      </c>
      <c r="AC403" s="2">
        <f t="shared" si="49"/>
        <v>1746419.0529068238</v>
      </c>
      <c r="AD403" s="5">
        <f t="shared" si="50"/>
        <v>737987.23481845716</v>
      </c>
      <c r="AE403" s="5">
        <f t="shared" si="51"/>
        <v>2484406.287725281</v>
      </c>
      <c r="AG403" s="2">
        <f t="shared" si="52"/>
        <v>1</v>
      </c>
      <c r="AH403" s="2">
        <f t="shared" si="53"/>
        <v>2026</v>
      </c>
      <c r="AJ403" s="5">
        <f t="shared" si="54"/>
        <v>136251.9673447923</v>
      </c>
      <c r="AK403" s="2">
        <f t="shared" si="55"/>
        <v>20</v>
      </c>
    </row>
    <row r="404" spans="1:37">
      <c r="A404" s="17">
        <v>46053</v>
      </c>
      <c r="B404" s="11">
        <v>94298.743440212202</v>
      </c>
      <c r="C404" s="11">
        <v>90733.076479844894</v>
      </c>
      <c r="D404" s="11">
        <v>88586.696243772036</v>
      </c>
      <c r="E404" s="11">
        <v>88885.127732348308</v>
      </c>
      <c r="F404" s="11">
        <v>91237.656521719982</v>
      </c>
      <c r="G404" s="11">
        <v>96335.043110360813</v>
      </c>
      <c r="H404" s="11">
        <v>108333.08058090464</v>
      </c>
      <c r="I404" s="11">
        <v>111938.73982231136</v>
      </c>
      <c r="J404" s="11">
        <v>99045.446470869123</v>
      </c>
      <c r="K404" s="11">
        <v>87475.522725708171</v>
      </c>
      <c r="L404" s="11">
        <v>83606.608196583475</v>
      </c>
      <c r="M404" s="11">
        <v>80363.255115344349</v>
      </c>
      <c r="N404" s="11">
        <v>76097.609758969265</v>
      </c>
      <c r="O404" s="11">
        <v>72777.829790815173</v>
      </c>
      <c r="P404" s="11">
        <v>74591.659023909146</v>
      </c>
      <c r="Q404" s="11">
        <v>90204.516708247436</v>
      </c>
      <c r="R404" s="11">
        <v>109133.92981760153</v>
      </c>
      <c r="S404" s="11">
        <v>127472.37150133309</v>
      </c>
      <c r="T404" s="11">
        <v>131181.23510167742</v>
      </c>
      <c r="U404" s="11">
        <v>133631.33531355261</v>
      </c>
      <c r="V404" s="11">
        <v>127731.63017571707</v>
      </c>
      <c r="W404" s="11">
        <v>119445.83363180338</v>
      </c>
      <c r="X404" s="11">
        <v>106564.36144189097</v>
      </c>
      <c r="Y404" s="11">
        <v>96945.795691263367</v>
      </c>
      <c r="Z404" s="19">
        <v>0</v>
      </c>
      <c r="AA404" s="2">
        <f>IFERROR(INDEX('Holiday Schedule'!$D$3:$D$24,MATCH(A404,'Holiday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2386617.10439676</v>
      </c>
      <c r="AE404" s="5">
        <f t="shared" si="51"/>
        <v>2386617.10439676</v>
      </c>
      <c r="AG404" s="2">
        <f t="shared" si="52"/>
        <v>1</v>
      </c>
      <c r="AH404" s="2">
        <f t="shared" si="53"/>
        <v>2026</v>
      </c>
      <c r="AJ404" s="5">
        <f t="shared" si="54"/>
        <v>133631.33531355261</v>
      </c>
      <c r="AK404" s="2">
        <f t="shared" si="55"/>
        <v>20</v>
      </c>
    </row>
    <row r="405" spans="1:37">
      <c r="A405" s="17">
        <v>46054</v>
      </c>
      <c r="B405" s="11">
        <v>92018.344022193167</v>
      </c>
      <c r="C405" s="11">
        <v>90619.765215920459</v>
      </c>
      <c r="D405" s="11">
        <v>88198.847427859087</v>
      </c>
      <c r="E405" s="11">
        <v>86948.719416080276</v>
      </c>
      <c r="F405" s="11">
        <v>89142.501690161487</v>
      </c>
      <c r="G405" s="11">
        <v>93408.627369114925</v>
      </c>
      <c r="H405" s="11">
        <v>105715.05083154622</v>
      </c>
      <c r="I405" s="11">
        <v>109898.25410601047</v>
      </c>
      <c r="J405" s="11">
        <v>107175.17690354621</v>
      </c>
      <c r="K405" s="11">
        <v>103350.25398702495</v>
      </c>
      <c r="L405" s="11">
        <v>97511.71739271142</v>
      </c>
      <c r="M405" s="11">
        <v>89510.021211430532</v>
      </c>
      <c r="N405" s="11">
        <v>85020.526365431113</v>
      </c>
      <c r="O405" s="11">
        <v>85406.712596292826</v>
      </c>
      <c r="P405" s="11">
        <v>87493.436451890113</v>
      </c>
      <c r="Q405" s="11">
        <v>98571.552403159105</v>
      </c>
      <c r="R405" s="11">
        <v>114515.03773294264</v>
      </c>
      <c r="S405" s="11">
        <v>131160.71327929883</v>
      </c>
      <c r="T405" s="11">
        <v>135228.30462616179</v>
      </c>
      <c r="U405" s="11">
        <v>133832.95096500494</v>
      </c>
      <c r="V405" s="11">
        <v>126069.29688638324</v>
      </c>
      <c r="W405" s="11">
        <v>113674.54434781749</v>
      </c>
      <c r="X405" s="11">
        <v>100354.4380162552</v>
      </c>
      <c r="Y405" s="11">
        <v>90718.0615702629</v>
      </c>
      <c r="Z405" s="19">
        <v>0</v>
      </c>
      <c r="AA405" s="2">
        <f>IFERROR(INDEX('Holiday Schedule'!$D$3:$D$24,MATCH(A405,'Holiday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2455542.8548144996</v>
      </c>
      <c r="AE405" s="5">
        <f t="shared" si="51"/>
        <v>2455542.8548144996</v>
      </c>
      <c r="AG405" s="2">
        <f t="shared" si="52"/>
        <v>2</v>
      </c>
      <c r="AH405" s="2">
        <f t="shared" si="53"/>
        <v>2026</v>
      </c>
      <c r="AJ405" s="5">
        <f t="shared" si="54"/>
        <v>135228.30462616179</v>
      </c>
      <c r="AK405" s="2">
        <f t="shared" si="55"/>
        <v>19</v>
      </c>
    </row>
    <row r="406" spans="1:37">
      <c r="A406" s="17">
        <v>46055</v>
      </c>
      <c r="B406" s="11">
        <v>84711.172395332163</v>
      </c>
      <c r="C406" s="11">
        <v>81725.027322669484</v>
      </c>
      <c r="D406" s="11">
        <v>79871.676626860033</v>
      </c>
      <c r="E406" s="11">
        <v>79762.255628959436</v>
      </c>
      <c r="F406" s="11">
        <v>83736.278919265562</v>
      </c>
      <c r="G406" s="11">
        <v>91971.707194706803</v>
      </c>
      <c r="H406" s="11">
        <v>112875.52228938437</v>
      </c>
      <c r="I406" s="11">
        <v>112004.92990356978</v>
      </c>
      <c r="J406" s="11">
        <v>97335.396886993942</v>
      </c>
      <c r="K406" s="11">
        <v>83288.450932588021</v>
      </c>
      <c r="L406" s="11">
        <v>77089.115517379105</v>
      </c>
      <c r="M406" s="11">
        <v>70984.684150306828</v>
      </c>
      <c r="N406" s="11">
        <v>65804.732341846451</v>
      </c>
      <c r="O406" s="11">
        <v>61758.288580102671</v>
      </c>
      <c r="P406" s="11">
        <v>63718.020927019345</v>
      </c>
      <c r="Q406" s="11">
        <v>80562.199205440411</v>
      </c>
      <c r="R406" s="11">
        <v>99143.9546347289</v>
      </c>
      <c r="S406" s="11">
        <v>118161.36431549014</v>
      </c>
      <c r="T406" s="11">
        <v>122583.56894517559</v>
      </c>
      <c r="U406" s="11">
        <v>121566.77470014058</v>
      </c>
      <c r="V406" s="11">
        <v>114806.49720799972</v>
      </c>
      <c r="W406" s="11">
        <v>105029.25772213025</v>
      </c>
      <c r="X406" s="11">
        <v>92814.151556897516</v>
      </c>
      <c r="Y406" s="11">
        <v>84356.961556237526</v>
      </c>
      <c r="Z406" s="19">
        <v>0</v>
      </c>
      <c r="AA406" s="2">
        <f>IFERROR(INDEX('Holiday Schedule'!$D$3:$D$24,MATCH(A406,'Holiday Schedule'!$C$3:$C$24,0)),0)</f>
        <v>0</v>
      </c>
      <c r="AB406" s="2">
        <f t="shared" si="48"/>
        <v>2</v>
      </c>
      <c r="AC406" s="2">
        <f t="shared" si="49"/>
        <v>1486651.387527809</v>
      </c>
      <c r="AD406" s="5">
        <f t="shared" si="50"/>
        <v>699010.60193341598</v>
      </c>
      <c r="AE406" s="5">
        <f t="shared" si="51"/>
        <v>2185661.989461225</v>
      </c>
      <c r="AG406" s="2">
        <f t="shared" si="52"/>
        <v>2</v>
      </c>
      <c r="AH406" s="2">
        <f t="shared" si="53"/>
        <v>2026</v>
      </c>
      <c r="AJ406" s="5">
        <f t="shared" si="54"/>
        <v>122583.56894517559</v>
      </c>
      <c r="AK406" s="2">
        <f t="shared" si="55"/>
        <v>19</v>
      </c>
    </row>
    <row r="407" spans="1:37">
      <c r="A407" s="17">
        <v>46056</v>
      </c>
      <c r="B407" s="11">
        <v>79919.257875223906</v>
      </c>
      <c r="C407" s="11">
        <v>78090.759173919389</v>
      </c>
      <c r="D407" s="11">
        <v>77544.839417859926</v>
      </c>
      <c r="E407" s="11">
        <v>77601.58143767601</v>
      </c>
      <c r="F407" s="11">
        <v>81592.811572356732</v>
      </c>
      <c r="G407" s="11">
        <v>90402.075636494526</v>
      </c>
      <c r="H407" s="11">
        <v>110313.60611787353</v>
      </c>
      <c r="I407" s="11">
        <v>109161.58956276505</v>
      </c>
      <c r="J407" s="11">
        <v>87905.436260610019</v>
      </c>
      <c r="K407" s="11">
        <v>70280.733413105787</v>
      </c>
      <c r="L407" s="11">
        <v>63160.706606298387</v>
      </c>
      <c r="M407" s="11">
        <v>58398.156077624422</v>
      </c>
      <c r="N407" s="11">
        <v>53911.987196010596</v>
      </c>
      <c r="O407" s="11">
        <v>51200.008709111898</v>
      </c>
      <c r="P407" s="11">
        <v>54834.677977205683</v>
      </c>
      <c r="Q407" s="11">
        <v>72965.174449037499</v>
      </c>
      <c r="R407" s="11">
        <v>95408.471457934967</v>
      </c>
      <c r="S407" s="11">
        <v>115155.69572598297</v>
      </c>
      <c r="T407" s="11">
        <v>120489.53129839183</v>
      </c>
      <c r="U407" s="11">
        <v>122219.16917171679</v>
      </c>
      <c r="V407" s="11">
        <v>115322.49631625552</v>
      </c>
      <c r="W407" s="11">
        <v>106245.08642458991</v>
      </c>
      <c r="X407" s="11">
        <v>93700.318357503536</v>
      </c>
      <c r="Y407" s="11">
        <v>86055.098684147044</v>
      </c>
      <c r="Z407" s="19">
        <v>0</v>
      </c>
      <c r="AA407" s="2">
        <f>IFERROR(INDEX('Holiday Schedule'!$D$3:$D$24,MATCH(A407,'Holiday Schedule'!$C$3:$C$24,0)),0)</f>
        <v>0</v>
      </c>
      <c r="AB407" s="2">
        <f t="shared" si="48"/>
        <v>3</v>
      </c>
      <c r="AC407" s="2">
        <f t="shared" si="49"/>
        <v>1390359.2390041449</v>
      </c>
      <c r="AD407" s="5">
        <f t="shared" si="50"/>
        <v>681520.02991555096</v>
      </c>
      <c r="AE407" s="5">
        <f t="shared" si="51"/>
        <v>2071879.2689196959</v>
      </c>
      <c r="AG407" s="2">
        <f t="shared" si="52"/>
        <v>2</v>
      </c>
      <c r="AH407" s="2">
        <f t="shared" si="53"/>
        <v>2026</v>
      </c>
      <c r="AJ407" s="5">
        <f t="shared" si="54"/>
        <v>122219.16917171679</v>
      </c>
      <c r="AK407" s="2">
        <f t="shared" si="55"/>
        <v>20</v>
      </c>
    </row>
    <row r="408" spans="1:37">
      <c r="A408" s="17">
        <v>46057</v>
      </c>
      <c r="B408" s="11">
        <v>81362.834888533296</v>
      </c>
      <c r="C408" s="11">
        <v>79849.992536426638</v>
      </c>
      <c r="D408" s="11">
        <v>78955.19464844004</v>
      </c>
      <c r="E408" s="11">
        <v>78475.262864190183</v>
      </c>
      <c r="F408" s="11">
        <v>81969.0567740267</v>
      </c>
      <c r="G408" s="11">
        <v>89627.612751015578</v>
      </c>
      <c r="H408" s="11">
        <v>109234.50983149011</v>
      </c>
      <c r="I408" s="11">
        <v>108432.48486089842</v>
      </c>
      <c r="J408" s="11">
        <v>92787.88293102941</v>
      </c>
      <c r="K408" s="11">
        <v>85775.411128656488</v>
      </c>
      <c r="L408" s="11">
        <v>82143.546785238417</v>
      </c>
      <c r="M408" s="11">
        <v>75794.635181046819</v>
      </c>
      <c r="N408" s="11">
        <v>74108.243368401614</v>
      </c>
      <c r="O408" s="11">
        <v>71611.018110808422</v>
      </c>
      <c r="P408" s="11">
        <v>68944.379972523515</v>
      </c>
      <c r="Q408" s="11">
        <v>79761.731444820238</v>
      </c>
      <c r="R408" s="11">
        <v>98780.537833368755</v>
      </c>
      <c r="S408" s="11">
        <v>117148.13158646466</v>
      </c>
      <c r="T408" s="11">
        <v>122336.37533526488</v>
      </c>
      <c r="U408" s="11">
        <v>121664.71947279105</v>
      </c>
      <c r="V408" s="11">
        <v>115080.63972521768</v>
      </c>
      <c r="W408" s="11">
        <v>105231.41416002806</v>
      </c>
      <c r="X408" s="11">
        <v>92560.274798162136</v>
      </c>
      <c r="Y408" s="11">
        <v>93333.397847033586</v>
      </c>
      <c r="Z408" s="19">
        <v>0</v>
      </c>
      <c r="AA408" s="2">
        <f>IFERROR(INDEX('Holiday Schedule'!$D$3:$D$24,MATCH(A408,'Holiday Schedule'!$C$3:$C$24,0)),0)</f>
        <v>0</v>
      </c>
      <c r="AB408" s="2">
        <f t="shared" si="48"/>
        <v>4</v>
      </c>
      <c r="AC408" s="2">
        <f t="shared" si="49"/>
        <v>1512161.4266947205</v>
      </c>
      <c r="AD408" s="5">
        <f t="shared" si="50"/>
        <v>692807.86214115657</v>
      </c>
      <c r="AE408" s="5">
        <f t="shared" si="51"/>
        <v>2204969.2888358771</v>
      </c>
      <c r="AG408" s="2">
        <f t="shared" si="52"/>
        <v>2</v>
      </c>
      <c r="AH408" s="2">
        <f t="shared" si="53"/>
        <v>2026</v>
      </c>
      <c r="AJ408" s="5">
        <f t="shared" si="54"/>
        <v>122336.37533526488</v>
      </c>
      <c r="AK408" s="2">
        <f t="shared" si="55"/>
        <v>19</v>
      </c>
    </row>
    <row r="409" spans="1:37">
      <c r="A409" s="17">
        <v>46058</v>
      </c>
      <c r="B409" s="11">
        <v>79785.331209068987</v>
      </c>
      <c r="C409" s="11">
        <v>77827.231272368648</v>
      </c>
      <c r="D409" s="11">
        <v>77557.443436720394</v>
      </c>
      <c r="E409" s="11">
        <v>77381.432342077169</v>
      </c>
      <c r="F409" s="11">
        <v>81627.966676102718</v>
      </c>
      <c r="G409" s="11">
        <v>88792.196644645606</v>
      </c>
      <c r="H409" s="11">
        <v>109934.25140956626</v>
      </c>
      <c r="I409" s="11">
        <v>110880.19350287921</v>
      </c>
      <c r="J409" s="11">
        <v>101533.98830996372</v>
      </c>
      <c r="K409" s="11">
        <v>85421.288741663346</v>
      </c>
      <c r="L409" s="11">
        <v>67716.202598789605</v>
      </c>
      <c r="M409" s="11">
        <v>58649.80725384898</v>
      </c>
      <c r="N409" s="11">
        <v>58970.729451294392</v>
      </c>
      <c r="O409" s="11">
        <v>57190.162317173264</v>
      </c>
      <c r="P409" s="11">
        <v>58894.818290818133</v>
      </c>
      <c r="Q409" s="11">
        <v>74773.060171804027</v>
      </c>
      <c r="R409" s="11">
        <v>97825.289994201288</v>
      </c>
      <c r="S409" s="11">
        <v>117567.20569002273</v>
      </c>
      <c r="T409" s="11">
        <v>123474.99399014084</v>
      </c>
      <c r="U409" s="11">
        <v>124227.7721225534</v>
      </c>
      <c r="V409" s="11">
        <v>117761.3571277153</v>
      </c>
      <c r="W409" s="11">
        <v>109312.81154983377</v>
      </c>
      <c r="X409" s="11">
        <v>96930.475938611664</v>
      </c>
      <c r="Y409" s="11">
        <v>83970.109313163164</v>
      </c>
      <c r="Z409" s="19">
        <v>0</v>
      </c>
      <c r="AA409" s="2">
        <f>IFERROR(INDEX('Holiday Schedule'!$D$3:$D$24,MATCH(A409,'Holiday Schedule'!$C$3:$C$24,0)),0)</f>
        <v>0</v>
      </c>
      <c r="AB409" s="2">
        <f t="shared" si="48"/>
        <v>5</v>
      </c>
      <c r="AC409" s="2">
        <f t="shared" si="49"/>
        <v>1461130.1570513137</v>
      </c>
      <c r="AD409" s="5">
        <f t="shared" si="50"/>
        <v>676875.96230371296</v>
      </c>
      <c r="AE409" s="5">
        <f t="shared" si="51"/>
        <v>2138006.1193550266</v>
      </c>
      <c r="AG409" s="2">
        <f t="shared" si="52"/>
        <v>2</v>
      </c>
      <c r="AH409" s="2">
        <f t="shared" si="53"/>
        <v>2026</v>
      </c>
      <c r="AJ409" s="5">
        <f t="shared" si="54"/>
        <v>124227.7721225534</v>
      </c>
      <c r="AK409" s="2">
        <f t="shared" si="55"/>
        <v>20</v>
      </c>
    </row>
    <row r="410" spans="1:37">
      <c r="A410" s="17">
        <v>46059</v>
      </c>
      <c r="B410" s="11">
        <v>85094.738580568213</v>
      </c>
      <c r="C410" s="11">
        <v>83346.92320817076</v>
      </c>
      <c r="D410" s="11">
        <v>82698.269684713116</v>
      </c>
      <c r="E410" s="11">
        <v>83489.005062968819</v>
      </c>
      <c r="F410" s="11">
        <v>87766.728290485131</v>
      </c>
      <c r="G410" s="11">
        <v>95711.795108445935</v>
      </c>
      <c r="H410" s="11">
        <v>115587.59087848026</v>
      </c>
      <c r="I410" s="11">
        <v>112955.78995254789</v>
      </c>
      <c r="J410" s="11">
        <v>96254.066206911171</v>
      </c>
      <c r="K410" s="11">
        <v>81481.373305597896</v>
      </c>
      <c r="L410" s="11">
        <v>70635.897913906549</v>
      </c>
      <c r="M410" s="11">
        <v>61233.796460823512</v>
      </c>
      <c r="N410" s="11">
        <v>57238.922013596115</v>
      </c>
      <c r="O410" s="11">
        <v>59691.588025816476</v>
      </c>
      <c r="P410" s="11">
        <v>66698.443500774418</v>
      </c>
      <c r="Q410" s="11">
        <v>83900.73547534403</v>
      </c>
      <c r="R410" s="11">
        <v>102618.30712434551</v>
      </c>
      <c r="S410" s="11">
        <v>119741.60617511821</v>
      </c>
      <c r="T410" s="11">
        <v>124840.90745305884</v>
      </c>
      <c r="U410" s="11">
        <v>125628.13199298698</v>
      </c>
      <c r="V410" s="11">
        <v>120481.7884593458</v>
      </c>
      <c r="W410" s="11">
        <v>112179.57189686032</v>
      </c>
      <c r="X410" s="11">
        <v>101048.62294857098</v>
      </c>
      <c r="Y410" s="11">
        <v>89255.37485260886</v>
      </c>
      <c r="Z410" s="19">
        <v>0</v>
      </c>
      <c r="AA410" s="2">
        <f>IFERROR(INDEX('Holiday Schedule'!$D$3:$D$24,MATCH(A410,'Holiday Schedule'!$C$3:$C$24,0)),0)</f>
        <v>0</v>
      </c>
      <c r="AB410" s="2">
        <f t="shared" si="48"/>
        <v>6</v>
      </c>
      <c r="AC410" s="2">
        <f t="shared" si="49"/>
        <v>1496629.5489056045</v>
      </c>
      <c r="AD410" s="5">
        <f t="shared" si="50"/>
        <v>722950.42566644121</v>
      </c>
      <c r="AE410" s="5">
        <f t="shared" si="51"/>
        <v>2219579.9745720457</v>
      </c>
      <c r="AG410" s="2">
        <f t="shared" si="52"/>
        <v>2</v>
      </c>
      <c r="AH410" s="2">
        <f t="shared" si="53"/>
        <v>2026</v>
      </c>
      <c r="AJ410" s="5">
        <f t="shared" si="54"/>
        <v>125628.13199298698</v>
      </c>
      <c r="AK410" s="2">
        <f t="shared" si="55"/>
        <v>20</v>
      </c>
    </row>
    <row r="411" spans="1:37">
      <c r="A411" s="17">
        <v>46060</v>
      </c>
      <c r="B411" s="11">
        <v>87208.484376793436</v>
      </c>
      <c r="C411" s="11">
        <v>84321.650549640093</v>
      </c>
      <c r="D411" s="11">
        <v>82699.742097450508</v>
      </c>
      <c r="E411" s="11">
        <v>81525.675415812249</v>
      </c>
      <c r="F411" s="11">
        <v>83718.537651309511</v>
      </c>
      <c r="G411" s="11">
        <v>87794.200662856936</v>
      </c>
      <c r="H411" s="11">
        <v>101572.02628812508</v>
      </c>
      <c r="I411" s="11">
        <v>103150.67568424255</v>
      </c>
      <c r="J411" s="11">
        <v>96399.724905826428</v>
      </c>
      <c r="K411" s="11">
        <v>88313.423293559201</v>
      </c>
      <c r="L411" s="11">
        <v>79386.14603634426</v>
      </c>
      <c r="M411" s="11">
        <v>69820.102839513696</v>
      </c>
      <c r="N411" s="11">
        <v>66988.239432025293</v>
      </c>
      <c r="O411" s="11">
        <v>70800.103505104751</v>
      </c>
      <c r="P411" s="11">
        <v>76619.026024714287</v>
      </c>
      <c r="Q411" s="11">
        <v>87399.365297371682</v>
      </c>
      <c r="R411" s="11">
        <v>100789.85021608454</v>
      </c>
      <c r="S411" s="11">
        <v>116424.090603415</v>
      </c>
      <c r="T411" s="11">
        <v>119659.1484811733</v>
      </c>
      <c r="U411" s="11">
        <v>120037.18821168723</v>
      </c>
      <c r="V411" s="11">
        <v>112758.55370558584</v>
      </c>
      <c r="W411" s="11">
        <v>104961.15325794868</v>
      </c>
      <c r="X411" s="11">
        <v>93981.260090277588</v>
      </c>
      <c r="Y411" s="11">
        <v>91954.982399999994</v>
      </c>
      <c r="Z411" s="19">
        <v>0</v>
      </c>
      <c r="AA411" s="2">
        <f>IFERROR(INDEX('Holiday Schedule'!$D$3:$D$24,MATCH(A411,'Holiday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2208283.3510268619</v>
      </c>
      <c r="AE411" s="5">
        <f t="shared" si="51"/>
        <v>2208283.3510268619</v>
      </c>
      <c r="AG411" s="2">
        <f t="shared" si="52"/>
        <v>2</v>
      </c>
      <c r="AH411" s="2">
        <f t="shared" si="53"/>
        <v>2026</v>
      </c>
      <c r="AJ411" s="5">
        <f t="shared" si="54"/>
        <v>120037.18821168723</v>
      </c>
      <c r="AK411" s="2">
        <f t="shared" si="55"/>
        <v>20</v>
      </c>
    </row>
    <row r="412" spans="1:37">
      <c r="A412" s="17">
        <v>46061</v>
      </c>
      <c r="B412" s="11">
        <v>81769.027808399391</v>
      </c>
      <c r="C412" s="11">
        <v>79620.492688146274</v>
      </c>
      <c r="D412" s="11">
        <v>78563.861261800324</v>
      </c>
      <c r="E412" s="11">
        <v>78644.242665668848</v>
      </c>
      <c r="F412" s="11">
        <v>81396.900605499774</v>
      </c>
      <c r="G412" s="11">
        <v>84722.094413705723</v>
      </c>
      <c r="H412" s="11">
        <v>97723.552395346371</v>
      </c>
      <c r="I412" s="11">
        <v>96841.568062445134</v>
      </c>
      <c r="J412" s="11">
        <v>79961.688121463158</v>
      </c>
      <c r="K412" s="11">
        <v>67570.116972620614</v>
      </c>
      <c r="L412" s="11">
        <v>60037.74136417963</v>
      </c>
      <c r="M412" s="11">
        <v>59269.80589306468</v>
      </c>
      <c r="N412" s="11">
        <v>58256.516894871376</v>
      </c>
      <c r="O412" s="11">
        <v>56490.855785209358</v>
      </c>
      <c r="P412" s="11">
        <v>61319.935388924103</v>
      </c>
      <c r="Q412" s="11">
        <v>83122.915095268239</v>
      </c>
      <c r="R412" s="11">
        <v>107905.85962884437</v>
      </c>
      <c r="S412" s="11">
        <v>128464.92815658207</v>
      </c>
      <c r="T412" s="11">
        <v>130009.01605053882</v>
      </c>
      <c r="U412" s="11">
        <v>127182.59188230931</v>
      </c>
      <c r="V412" s="11">
        <v>120641.57717144825</v>
      </c>
      <c r="W412" s="11">
        <v>112693.34600818272</v>
      </c>
      <c r="X412" s="11">
        <v>101829.34759843512</v>
      </c>
      <c r="Y412" s="11">
        <v>85988.390400000004</v>
      </c>
      <c r="Z412" s="19">
        <v>0</v>
      </c>
      <c r="AA412" s="2">
        <f>IFERROR(INDEX('Holiday Schedule'!$D$3:$D$24,MATCH(A412,'Holiday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2120026.3723129537</v>
      </c>
      <c r="AE412" s="5">
        <f t="shared" si="51"/>
        <v>2120026.3723129537</v>
      </c>
      <c r="AG412" s="2">
        <f t="shared" si="52"/>
        <v>2</v>
      </c>
      <c r="AH412" s="2">
        <f t="shared" si="53"/>
        <v>2026</v>
      </c>
      <c r="AJ412" s="5">
        <f t="shared" si="54"/>
        <v>130009.01605053882</v>
      </c>
      <c r="AK412" s="2">
        <f t="shared" si="55"/>
        <v>19</v>
      </c>
    </row>
    <row r="413" spans="1:37">
      <c r="A413" s="17">
        <v>46062</v>
      </c>
      <c r="B413" s="11">
        <v>87156.200988463752</v>
      </c>
      <c r="C413" s="11">
        <v>84062.510779647011</v>
      </c>
      <c r="D413" s="11">
        <v>82412.137814543399</v>
      </c>
      <c r="E413" s="11">
        <v>82173.862018785658</v>
      </c>
      <c r="F413" s="11">
        <v>85849.490234252531</v>
      </c>
      <c r="G413" s="11">
        <v>93872.654150138798</v>
      </c>
      <c r="H413" s="11">
        <v>113255.16194579328</v>
      </c>
      <c r="I413" s="11">
        <v>109516.06212519328</v>
      </c>
      <c r="J413" s="11">
        <v>84714.111772511853</v>
      </c>
      <c r="K413" s="11">
        <v>66201.437998635723</v>
      </c>
      <c r="L413" s="11">
        <v>59396.597483754944</v>
      </c>
      <c r="M413" s="11">
        <v>54370.149553449686</v>
      </c>
      <c r="N413" s="11">
        <v>53002.630279591467</v>
      </c>
      <c r="O413" s="11">
        <v>50955.719708548611</v>
      </c>
      <c r="P413" s="11">
        <v>54993.778016126016</v>
      </c>
      <c r="Q413" s="11">
        <v>74920.658617420806</v>
      </c>
      <c r="R413" s="11">
        <v>100025.91474475057</v>
      </c>
      <c r="S413" s="11">
        <v>121341.24256042244</v>
      </c>
      <c r="T413" s="11">
        <v>125212.37330005971</v>
      </c>
      <c r="U413" s="11">
        <v>125653.24411853008</v>
      </c>
      <c r="V413" s="11">
        <v>118371.19908390212</v>
      </c>
      <c r="W413" s="11">
        <v>107772.15754742485</v>
      </c>
      <c r="X413" s="11">
        <v>94406.251003561265</v>
      </c>
      <c r="Y413" s="11">
        <v>83970.109313163164</v>
      </c>
      <c r="Z413" s="19">
        <v>0</v>
      </c>
      <c r="AA413" s="2">
        <f>IFERROR(INDEX('Holiday Schedule'!$D$3:$D$24,MATCH(A413,'Holiday Schedule'!$C$3:$C$24,0)),0)</f>
        <v>0</v>
      </c>
      <c r="AB413" s="2">
        <f t="shared" si="48"/>
        <v>2</v>
      </c>
      <c r="AC413" s="2">
        <f t="shared" si="49"/>
        <v>1400853.5279138836</v>
      </c>
      <c r="AD413" s="5">
        <f t="shared" si="50"/>
        <v>712752.12724478752</v>
      </c>
      <c r="AE413" s="5">
        <f t="shared" si="51"/>
        <v>2113605.6551586711</v>
      </c>
      <c r="AG413" s="2">
        <f t="shared" si="52"/>
        <v>2</v>
      </c>
      <c r="AH413" s="2">
        <f t="shared" si="53"/>
        <v>2026</v>
      </c>
      <c r="AJ413" s="5">
        <f t="shared" si="54"/>
        <v>125653.24411853008</v>
      </c>
      <c r="AK413" s="2">
        <f t="shared" si="55"/>
        <v>20</v>
      </c>
    </row>
    <row r="414" spans="1:37">
      <c r="A414" s="17">
        <v>46063</v>
      </c>
      <c r="B414" s="11">
        <v>81415.349932894373</v>
      </c>
      <c r="C414" s="11">
        <v>79748.102586460416</v>
      </c>
      <c r="D414" s="11">
        <v>78704.51423815891</v>
      </c>
      <c r="E414" s="11">
        <v>78652.139599493283</v>
      </c>
      <c r="F414" s="11">
        <v>82722.166917391063</v>
      </c>
      <c r="G414" s="11">
        <v>91302.214516223161</v>
      </c>
      <c r="H414" s="11">
        <v>110369.84840163033</v>
      </c>
      <c r="I414" s="11">
        <v>105097.75483047162</v>
      </c>
      <c r="J414" s="11">
        <v>79060.579221394175</v>
      </c>
      <c r="K414" s="11">
        <v>59264.853026871067</v>
      </c>
      <c r="L414" s="11">
        <v>51763.932240603877</v>
      </c>
      <c r="M414" s="11">
        <v>48484.528668500629</v>
      </c>
      <c r="N414" s="11">
        <v>44202.172684463214</v>
      </c>
      <c r="O414" s="11">
        <v>42852.817459832891</v>
      </c>
      <c r="P414" s="11">
        <v>47157.714934156844</v>
      </c>
      <c r="Q414" s="11">
        <v>69090.129543479183</v>
      </c>
      <c r="R414" s="11">
        <v>95093.872230089517</v>
      </c>
      <c r="S414" s="11">
        <v>113588.43205122293</v>
      </c>
      <c r="T414" s="11">
        <v>118614.20701191504</v>
      </c>
      <c r="U414" s="11">
        <v>118480.37289240834</v>
      </c>
      <c r="V414" s="11">
        <v>111446.79695118671</v>
      </c>
      <c r="W414" s="11">
        <v>100660.83299045819</v>
      </c>
      <c r="X414" s="11">
        <v>87566.396931867755</v>
      </c>
      <c r="Y414" s="11">
        <v>89255.37485260886</v>
      </c>
      <c r="Z414" s="19">
        <v>0</v>
      </c>
      <c r="AA414" s="2">
        <f>IFERROR(INDEX('Holiday Schedule'!$D$3:$D$24,MATCH(A414,'Holiday Schedule'!$C$3:$C$24,0)),0)</f>
        <v>0</v>
      </c>
      <c r="AB414" s="2">
        <f t="shared" si="48"/>
        <v>3</v>
      </c>
      <c r="AC414" s="2">
        <f t="shared" si="49"/>
        <v>1292425.3936689219</v>
      </c>
      <c r="AD414" s="5">
        <f t="shared" si="50"/>
        <v>692169.71104486031</v>
      </c>
      <c r="AE414" s="5">
        <f t="shared" si="51"/>
        <v>1984595.1047137822</v>
      </c>
      <c r="AG414" s="2">
        <f t="shared" si="52"/>
        <v>2</v>
      </c>
      <c r="AH414" s="2">
        <f t="shared" si="53"/>
        <v>2026</v>
      </c>
      <c r="AJ414" s="5">
        <f t="shared" si="54"/>
        <v>118614.20701191504</v>
      </c>
      <c r="AK414" s="2">
        <f t="shared" si="55"/>
        <v>19</v>
      </c>
    </row>
    <row r="415" spans="1:37">
      <c r="A415" s="17">
        <v>46064</v>
      </c>
      <c r="B415" s="11">
        <v>74079.250136380841</v>
      </c>
      <c r="C415" s="11">
        <v>72094.689409998915</v>
      </c>
      <c r="D415" s="11">
        <v>70273.00307635458</v>
      </c>
      <c r="E415" s="11">
        <v>69936.649753472302</v>
      </c>
      <c r="F415" s="11">
        <v>72586.608563466682</v>
      </c>
      <c r="G415" s="11">
        <v>77653.239392167568</v>
      </c>
      <c r="H415" s="11">
        <v>94584.223912216708</v>
      </c>
      <c r="I415" s="11">
        <v>99189.318801750662</v>
      </c>
      <c r="J415" s="11">
        <v>96450.746596971891</v>
      </c>
      <c r="K415" s="11">
        <v>93201.44672226072</v>
      </c>
      <c r="L415" s="11">
        <v>90095.177091708523</v>
      </c>
      <c r="M415" s="11">
        <v>84380.147707446071</v>
      </c>
      <c r="N415" s="11">
        <v>79475.108297363491</v>
      </c>
      <c r="O415" s="11">
        <v>76007.439644907412</v>
      </c>
      <c r="P415" s="11">
        <v>78629.401759226981</v>
      </c>
      <c r="Q415" s="11">
        <v>85894.485907405775</v>
      </c>
      <c r="R415" s="11">
        <v>97946.480780438491</v>
      </c>
      <c r="S415" s="11">
        <v>113265.73504848595</v>
      </c>
      <c r="T415" s="11">
        <v>116768.31368330927</v>
      </c>
      <c r="U415" s="11">
        <v>117780.90288472416</v>
      </c>
      <c r="V415" s="11">
        <v>109156.58887840457</v>
      </c>
      <c r="W415" s="11">
        <v>99845.685437801978</v>
      </c>
      <c r="X415" s="11">
        <v>87090.481072409922</v>
      </c>
      <c r="Y415" s="11">
        <v>91954.978286255122</v>
      </c>
      <c r="Z415" s="19">
        <v>0</v>
      </c>
      <c r="AA415" s="2">
        <f>IFERROR(INDEX('Holiday Schedule'!$D$3:$D$24,MATCH(A415,'Holiday Schedule'!$C$3:$C$24,0)),0)</f>
        <v>0</v>
      </c>
      <c r="AB415" s="2">
        <f t="shared" si="48"/>
        <v>4</v>
      </c>
      <c r="AC415" s="2">
        <f t="shared" si="49"/>
        <v>1525177.4603146159</v>
      </c>
      <c r="AD415" s="5">
        <f t="shared" si="50"/>
        <v>623162.64253031253</v>
      </c>
      <c r="AE415" s="5">
        <f t="shared" si="51"/>
        <v>2148340.1028449284</v>
      </c>
      <c r="AG415" s="2">
        <f t="shared" si="52"/>
        <v>2</v>
      </c>
      <c r="AH415" s="2">
        <f t="shared" si="53"/>
        <v>2026</v>
      </c>
      <c r="AJ415" s="5">
        <f t="shared" si="54"/>
        <v>117780.90288472416</v>
      </c>
      <c r="AK415" s="2">
        <f t="shared" si="55"/>
        <v>20</v>
      </c>
    </row>
    <row r="416" spans="1:37">
      <c r="A416" s="17">
        <v>46065</v>
      </c>
      <c r="B416" s="11">
        <v>72898.949767444035</v>
      </c>
      <c r="C416" s="11">
        <v>70324.523494625872</v>
      </c>
      <c r="D416" s="11">
        <v>69282.994013062445</v>
      </c>
      <c r="E416" s="11">
        <v>68706.673871058199</v>
      </c>
      <c r="F416" s="11">
        <v>71845.27770401926</v>
      </c>
      <c r="G416" s="11">
        <v>78998.092677261273</v>
      </c>
      <c r="H416" s="11">
        <v>95856.372523921324</v>
      </c>
      <c r="I416" s="11">
        <v>97840.307106822322</v>
      </c>
      <c r="J416" s="11">
        <v>83557.071486213244</v>
      </c>
      <c r="K416" s="11">
        <v>71648.602038379031</v>
      </c>
      <c r="L416" s="11">
        <v>66797.872454271535</v>
      </c>
      <c r="M416" s="11">
        <v>67806.099577426328</v>
      </c>
      <c r="N416" s="11">
        <v>69615.182739665252</v>
      </c>
      <c r="O416" s="11">
        <v>68635.843445801263</v>
      </c>
      <c r="P416" s="11">
        <v>67656.905385726495</v>
      </c>
      <c r="Q416" s="11">
        <v>77025.303119734323</v>
      </c>
      <c r="R416" s="11">
        <v>93564.731582520602</v>
      </c>
      <c r="S416" s="11">
        <v>111752.61416643359</v>
      </c>
      <c r="T416" s="11">
        <v>117076.71878149896</v>
      </c>
      <c r="U416" s="11">
        <v>117693.86052748647</v>
      </c>
      <c r="V416" s="11">
        <v>112134.74377597419</v>
      </c>
      <c r="W416" s="11">
        <v>102395.6240782481</v>
      </c>
      <c r="X416" s="11">
        <v>90604.982100034045</v>
      </c>
      <c r="Y416" s="11">
        <v>86935.309747335064</v>
      </c>
      <c r="Z416" s="19">
        <v>0</v>
      </c>
      <c r="AA416" s="2">
        <f>IFERROR(INDEX('Holiday Schedule'!$D$3:$D$24,MATCH(A416,'Holiday Schedule'!$C$3:$C$24,0)),0)</f>
        <v>0</v>
      </c>
      <c r="AB416" s="2">
        <f t="shared" si="48"/>
        <v>5</v>
      </c>
      <c r="AC416" s="2">
        <f t="shared" si="49"/>
        <v>1415806.4623662359</v>
      </c>
      <c r="AD416" s="5">
        <f t="shared" si="50"/>
        <v>614848.19379872782</v>
      </c>
      <c r="AE416" s="5">
        <f t="shared" si="51"/>
        <v>2030654.6561649637</v>
      </c>
      <c r="AG416" s="2">
        <f t="shared" si="52"/>
        <v>2</v>
      </c>
      <c r="AH416" s="2">
        <f t="shared" si="53"/>
        <v>2026</v>
      </c>
      <c r="AJ416" s="5">
        <f t="shared" si="54"/>
        <v>117693.86052748647</v>
      </c>
      <c r="AK416" s="2">
        <f t="shared" si="55"/>
        <v>20</v>
      </c>
    </row>
    <row r="417" spans="1:37">
      <c r="A417" s="17">
        <v>46066</v>
      </c>
      <c r="B417" s="11">
        <v>76645.466397999087</v>
      </c>
      <c r="C417" s="11">
        <v>75057.12214546559</v>
      </c>
      <c r="D417" s="11">
        <v>73645.312789674936</v>
      </c>
      <c r="E417" s="11">
        <v>74216.159415447721</v>
      </c>
      <c r="F417" s="11">
        <v>78224.259829151182</v>
      </c>
      <c r="G417" s="11">
        <v>84668.949665263353</v>
      </c>
      <c r="H417" s="11">
        <v>103722.25395892216</v>
      </c>
      <c r="I417" s="11">
        <v>98172.940127489594</v>
      </c>
      <c r="J417" s="11">
        <v>75019.990454874845</v>
      </c>
      <c r="K417" s="11">
        <v>58897.76506049146</v>
      </c>
      <c r="L417" s="11">
        <v>52789.119698526061</v>
      </c>
      <c r="M417" s="11">
        <v>47696.233343607935</v>
      </c>
      <c r="N417" s="11">
        <v>44772.594659836461</v>
      </c>
      <c r="O417" s="11">
        <v>43860.412027651422</v>
      </c>
      <c r="P417" s="11">
        <v>47191.697466741774</v>
      </c>
      <c r="Q417" s="11">
        <v>65882.791891901608</v>
      </c>
      <c r="R417" s="11">
        <v>89714.606357237019</v>
      </c>
      <c r="S417" s="11">
        <v>108571.64531366159</v>
      </c>
      <c r="T417" s="11">
        <v>113323.683094672</v>
      </c>
      <c r="U417" s="11">
        <v>113845.47264470202</v>
      </c>
      <c r="V417" s="11">
        <v>108768.07159002825</v>
      </c>
      <c r="W417" s="11">
        <v>101460.09417840031</v>
      </c>
      <c r="X417" s="11">
        <v>90828.90391259524</v>
      </c>
      <c r="Y417" s="11">
        <v>79326.737494131652</v>
      </c>
      <c r="Z417" s="19">
        <v>0</v>
      </c>
      <c r="AA417" s="2">
        <f>IFERROR(INDEX('Holiday Schedule'!$D$3:$D$24,MATCH(A417,'Holiday Schedule'!$C$3:$C$24,0)),0)</f>
        <v>0</v>
      </c>
      <c r="AB417" s="2">
        <f t="shared" si="48"/>
        <v>6</v>
      </c>
      <c r="AC417" s="2">
        <f t="shared" si="49"/>
        <v>1260796.0218224176</v>
      </c>
      <c r="AD417" s="5">
        <f t="shared" si="50"/>
        <v>645506.26169605553</v>
      </c>
      <c r="AE417" s="5">
        <f t="shared" si="51"/>
        <v>1906302.2835184732</v>
      </c>
      <c r="AG417" s="2">
        <f t="shared" si="52"/>
        <v>2</v>
      </c>
      <c r="AH417" s="2">
        <f t="shared" si="53"/>
        <v>2026</v>
      </c>
      <c r="AJ417" s="5">
        <f t="shared" si="54"/>
        <v>113845.47264470202</v>
      </c>
      <c r="AK417" s="2">
        <f t="shared" si="55"/>
        <v>20</v>
      </c>
    </row>
    <row r="418" spans="1:37">
      <c r="A418" s="17">
        <v>46067</v>
      </c>
      <c r="B418" s="11">
        <v>79040.323462722503</v>
      </c>
      <c r="C418" s="11">
        <v>76263.872808984685</v>
      </c>
      <c r="D418" s="11">
        <v>75767.980718092615</v>
      </c>
      <c r="E418" s="11">
        <v>75728.175114052152</v>
      </c>
      <c r="F418" s="11">
        <v>78867.956937214069</v>
      </c>
      <c r="G418" s="11">
        <v>83646.974578539448</v>
      </c>
      <c r="H418" s="11">
        <v>98189.937057521762</v>
      </c>
      <c r="I418" s="11">
        <v>92815.532537045699</v>
      </c>
      <c r="J418" s="11">
        <v>69384.562374808782</v>
      </c>
      <c r="K418" s="11">
        <v>59864.511073495589</v>
      </c>
      <c r="L418" s="11">
        <v>50957.280040169804</v>
      </c>
      <c r="M418" s="11">
        <v>47704.17186651723</v>
      </c>
      <c r="N418" s="11">
        <v>56923.688816679314</v>
      </c>
      <c r="O418" s="11">
        <v>63405.093024794456</v>
      </c>
      <c r="P418" s="11">
        <v>66574.098324725041</v>
      </c>
      <c r="Q418" s="11">
        <v>73233.038294786485</v>
      </c>
      <c r="R418" s="11">
        <v>90743.701335352249</v>
      </c>
      <c r="S418" s="11">
        <v>109903.09405569447</v>
      </c>
      <c r="T418" s="11">
        <v>113831.84465769856</v>
      </c>
      <c r="U418" s="11">
        <v>114811.20443907751</v>
      </c>
      <c r="V418" s="11">
        <v>109014.03816925493</v>
      </c>
      <c r="W418" s="11">
        <v>100721.15922254897</v>
      </c>
      <c r="X418" s="11">
        <v>90842.82557060814</v>
      </c>
      <c r="Y418" s="11">
        <v>83334.537599999996</v>
      </c>
      <c r="Z418" s="19">
        <v>0</v>
      </c>
      <c r="AA418" s="2">
        <f>IFERROR(INDEX('Holiday Schedule'!$D$3:$D$24,MATCH(A418,'Holiday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1961569.6020803847</v>
      </c>
      <c r="AE418" s="5">
        <f t="shared" si="51"/>
        <v>1961569.6020803847</v>
      </c>
      <c r="AG418" s="2">
        <f t="shared" si="52"/>
        <v>2</v>
      </c>
      <c r="AH418" s="2">
        <f t="shared" si="53"/>
        <v>2026</v>
      </c>
      <c r="AJ418" s="5">
        <f t="shared" si="54"/>
        <v>114811.20443907751</v>
      </c>
      <c r="AK418" s="2">
        <f t="shared" si="55"/>
        <v>20</v>
      </c>
    </row>
    <row r="419" spans="1:37">
      <c r="A419" s="17">
        <v>46068</v>
      </c>
      <c r="B419" s="11">
        <v>78307.49730859579</v>
      </c>
      <c r="C419" s="11">
        <v>74871.93932462958</v>
      </c>
      <c r="D419" s="11">
        <v>72967.029367770549</v>
      </c>
      <c r="E419" s="11">
        <v>73481.441540410873</v>
      </c>
      <c r="F419" s="11">
        <v>74582.325479430612</v>
      </c>
      <c r="G419" s="11">
        <v>78839.839437204355</v>
      </c>
      <c r="H419" s="11">
        <v>91474.82607733144</v>
      </c>
      <c r="I419" s="11">
        <v>92764.293612144946</v>
      </c>
      <c r="J419" s="11">
        <v>78184.981166897924</v>
      </c>
      <c r="K419" s="11">
        <v>62017.607600362295</v>
      </c>
      <c r="L419" s="11">
        <v>49462.081090958847</v>
      </c>
      <c r="M419" s="11">
        <v>45118.594954960841</v>
      </c>
      <c r="N419" s="11">
        <v>44602.732160244705</v>
      </c>
      <c r="O419" s="11">
        <v>43890.070117176678</v>
      </c>
      <c r="P419" s="11">
        <v>46808.621644875348</v>
      </c>
      <c r="Q419" s="11">
        <v>66495.052110756442</v>
      </c>
      <c r="R419" s="11">
        <v>92890.234069738304</v>
      </c>
      <c r="S419" s="11">
        <v>113518.75191959048</v>
      </c>
      <c r="T419" s="11">
        <v>119042.64981678694</v>
      </c>
      <c r="U419" s="11">
        <v>118878.39244690222</v>
      </c>
      <c r="V419" s="11">
        <v>112448.78926514059</v>
      </c>
      <c r="W419" s="11">
        <v>103242.29817015879</v>
      </c>
      <c r="X419" s="11">
        <v>93179.606235845727</v>
      </c>
      <c r="Y419" s="11">
        <v>83777.712</v>
      </c>
      <c r="Z419" s="19">
        <v>0</v>
      </c>
      <c r="AA419" s="2">
        <f>IFERROR(INDEX('Holiday Schedule'!$D$3:$D$24,MATCH(A419,'Holiday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1910847.3669179142</v>
      </c>
      <c r="AE419" s="5">
        <f t="shared" si="51"/>
        <v>1910847.3669179142</v>
      </c>
      <c r="AG419" s="2">
        <f t="shared" si="52"/>
        <v>2</v>
      </c>
      <c r="AH419" s="2">
        <f t="shared" si="53"/>
        <v>2026</v>
      </c>
      <c r="AJ419" s="5">
        <f t="shared" si="54"/>
        <v>119042.64981678694</v>
      </c>
      <c r="AK419" s="2">
        <f t="shared" si="55"/>
        <v>19</v>
      </c>
    </row>
    <row r="420" spans="1:37">
      <c r="A420" s="17">
        <v>46069</v>
      </c>
      <c r="B420" s="11">
        <v>79865.981722690136</v>
      </c>
      <c r="C420" s="11">
        <v>77759.724243306002</v>
      </c>
      <c r="D420" s="11">
        <v>77594.319436720398</v>
      </c>
      <c r="E420" s="11">
        <v>77413.926533253383</v>
      </c>
      <c r="F420" s="11">
        <v>81136.823107331555</v>
      </c>
      <c r="G420" s="11">
        <v>87300.496473112667</v>
      </c>
      <c r="H420" s="11">
        <v>102569.21094356355</v>
      </c>
      <c r="I420" s="11">
        <v>96216.621175130887</v>
      </c>
      <c r="J420" s="11">
        <v>74349.302095462772</v>
      </c>
      <c r="K420" s="11">
        <v>58586.591155216032</v>
      </c>
      <c r="L420" s="11">
        <v>49041.079344915568</v>
      </c>
      <c r="M420" s="11">
        <v>44382.693881269472</v>
      </c>
      <c r="N420" s="11">
        <v>40738.557809066653</v>
      </c>
      <c r="O420" s="11">
        <v>40469.24363325056</v>
      </c>
      <c r="P420" s="11">
        <v>44345.660362754352</v>
      </c>
      <c r="Q420" s="11">
        <v>62826.176462567615</v>
      </c>
      <c r="R420" s="11">
        <v>88805.322386683256</v>
      </c>
      <c r="S420" s="11">
        <v>110428.64180629057</v>
      </c>
      <c r="T420" s="11">
        <v>115118.35376806797</v>
      </c>
      <c r="U420" s="11">
        <v>115541.40213750036</v>
      </c>
      <c r="V420" s="11">
        <v>108435.78916139416</v>
      </c>
      <c r="W420" s="11">
        <v>99991.828739640434</v>
      </c>
      <c r="X420" s="11">
        <v>89235.375523563751</v>
      </c>
      <c r="Y420" s="11">
        <v>85672.953599999993</v>
      </c>
      <c r="Z420" s="19">
        <v>0</v>
      </c>
      <c r="AA420" s="2">
        <f>IFERROR(INDEX('Holiday Schedule'!$D$3:$D$24,MATCH(A420,'Holiday Schedule'!$C$3:$C$24,0)),0)</f>
        <v>0</v>
      </c>
      <c r="AB420" s="2">
        <f t="shared" si="48"/>
        <v>2</v>
      </c>
      <c r="AC420" s="2">
        <f t="shared" si="49"/>
        <v>1238512.6394427747</v>
      </c>
      <c r="AD420" s="5">
        <f t="shared" si="50"/>
        <v>669313.43605997716</v>
      </c>
      <c r="AE420" s="5">
        <f t="shared" si="51"/>
        <v>1907826.0755027519</v>
      </c>
      <c r="AG420" s="2">
        <f t="shared" si="52"/>
        <v>2</v>
      </c>
      <c r="AH420" s="2">
        <f t="shared" si="53"/>
        <v>2026</v>
      </c>
      <c r="AJ420" s="5">
        <f t="shared" si="54"/>
        <v>115541.40213750036</v>
      </c>
      <c r="AK420" s="2">
        <f t="shared" si="55"/>
        <v>20</v>
      </c>
    </row>
    <row r="421" spans="1:37">
      <c r="A421" s="17">
        <v>46070</v>
      </c>
      <c r="B421" s="11">
        <v>75642.399646192614</v>
      </c>
      <c r="C421" s="11">
        <v>73447.292181677069</v>
      </c>
      <c r="D421" s="11">
        <v>72577.935898583368</v>
      </c>
      <c r="E421" s="11">
        <v>72862.079900674435</v>
      </c>
      <c r="F421" s="11">
        <v>75673.110940792205</v>
      </c>
      <c r="G421" s="11">
        <v>82636.686997325785</v>
      </c>
      <c r="H421" s="11">
        <v>98809.179929688646</v>
      </c>
      <c r="I421" s="11">
        <v>95763.030692402797</v>
      </c>
      <c r="J421" s="11">
        <v>74817.549551297707</v>
      </c>
      <c r="K421" s="11">
        <v>58322.417475216578</v>
      </c>
      <c r="L421" s="11">
        <v>51632.971773800338</v>
      </c>
      <c r="M421" s="11">
        <v>48779.047868435358</v>
      </c>
      <c r="N421" s="11">
        <v>47691.859478401762</v>
      </c>
      <c r="O421" s="11">
        <v>54264.938118734957</v>
      </c>
      <c r="P421" s="11">
        <v>57677.625760049021</v>
      </c>
      <c r="Q421" s="11">
        <v>72805.86184107016</v>
      </c>
      <c r="R421" s="11">
        <v>90381.614902865884</v>
      </c>
      <c r="S421" s="11">
        <v>106975.79341295171</v>
      </c>
      <c r="T421" s="11">
        <v>112030.58385950075</v>
      </c>
      <c r="U421" s="11">
        <v>111045.19604392182</v>
      </c>
      <c r="V421" s="11">
        <v>102479.73737216055</v>
      </c>
      <c r="W421" s="11">
        <v>94143.031996798207</v>
      </c>
      <c r="X421" s="11">
        <v>81373.825757012673</v>
      </c>
      <c r="Y421" s="11">
        <v>73553.148479199357</v>
      </c>
      <c r="Z421" s="19">
        <v>0</v>
      </c>
      <c r="AA421" s="2">
        <f>IFERROR(INDEX('Holiday Schedule'!$D$3:$D$24,MATCH(A421,'Holiday Schedule'!$C$3:$C$24,0)),0)</f>
        <v>0</v>
      </c>
      <c r="AB421" s="2">
        <f t="shared" si="48"/>
        <v>3</v>
      </c>
      <c r="AC421" s="2">
        <f t="shared" si="49"/>
        <v>1260185.0859046204</v>
      </c>
      <c r="AD421" s="5">
        <f t="shared" si="50"/>
        <v>625201.83397413348</v>
      </c>
      <c r="AE421" s="5">
        <f t="shared" si="51"/>
        <v>1885386.9198787538</v>
      </c>
      <c r="AG421" s="2">
        <f t="shared" si="52"/>
        <v>2</v>
      </c>
      <c r="AH421" s="2">
        <f t="shared" si="53"/>
        <v>2026</v>
      </c>
      <c r="AJ421" s="5">
        <f t="shared" si="54"/>
        <v>112030.58385950075</v>
      </c>
      <c r="AK421" s="2">
        <f t="shared" si="55"/>
        <v>19</v>
      </c>
    </row>
    <row r="422" spans="1:37">
      <c r="A422" s="17">
        <v>46071</v>
      </c>
      <c r="B422" s="11">
        <v>68902.480322863863</v>
      </c>
      <c r="C422" s="11">
        <v>67098.914960912603</v>
      </c>
      <c r="D422" s="11">
        <v>64994.428410975153</v>
      </c>
      <c r="E422" s="11">
        <v>65906.747620917478</v>
      </c>
      <c r="F422" s="11">
        <v>69249.507128119469</v>
      </c>
      <c r="G422" s="11">
        <v>75825.964740520765</v>
      </c>
      <c r="H422" s="11">
        <v>91810.552091262434</v>
      </c>
      <c r="I422" s="11">
        <v>84132.634722304661</v>
      </c>
      <c r="J422" s="11">
        <v>64052.795650108419</v>
      </c>
      <c r="K422" s="11">
        <v>53886.568627618406</v>
      </c>
      <c r="L422" s="11">
        <v>51717.332810698332</v>
      </c>
      <c r="M422" s="11">
        <v>47285.017856906612</v>
      </c>
      <c r="N422" s="11">
        <v>38515.33420975873</v>
      </c>
      <c r="O422" s="11">
        <v>36384.232039166753</v>
      </c>
      <c r="P422" s="11">
        <v>41529.74413992175</v>
      </c>
      <c r="Q422" s="11">
        <v>64115.515265283611</v>
      </c>
      <c r="R422" s="11">
        <v>87325.123238854256</v>
      </c>
      <c r="S422" s="11">
        <v>107652.75909815842</v>
      </c>
      <c r="T422" s="11">
        <v>113779.64797128829</v>
      </c>
      <c r="U422" s="11">
        <v>112889.28256045688</v>
      </c>
      <c r="V422" s="11">
        <v>107019.23959449754</v>
      </c>
      <c r="W422" s="11">
        <v>97652.486503936278</v>
      </c>
      <c r="X422" s="11">
        <v>86308.558390874823</v>
      </c>
      <c r="Y422" s="11">
        <v>78513.150106998626</v>
      </c>
      <c r="Z422" s="19">
        <v>0</v>
      </c>
      <c r="AA422" s="2">
        <f>IFERROR(INDEX('Holiday Schedule'!$D$3:$D$24,MATCH(A422,'Holiday Schedule'!$C$3:$C$24,0)),0)</f>
        <v>0</v>
      </c>
      <c r="AB422" s="2">
        <f t="shared" si="48"/>
        <v>4</v>
      </c>
      <c r="AC422" s="2">
        <f t="shared" si="49"/>
        <v>1194246.2726798339</v>
      </c>
      <c r="AD422" s="5">
        <f t="shared" si="50"/>
        <v>582301.7453825702</v>
      </c>
      <c r="AE422" s="5">
        <f t="shared" si="51"/>
        <v>1776548.0180624041</v>
      </c>
      <c r="AG422" s="2">
        <f t="shared" si="52"/>
        <v>2</v>
      </c>
      <c r="AH422" s="2">
        <f t="shared" si="53"/>
        <v>2026</v>
      </c>
      <c r="AJ422" s="5">
        <f t="shared" si="54"/>
        <v>113779.64797128829</v>
      </c>
      <c r="AK422" s="2">
        <f t="shared" si="55"/>
        <v>19</v>
      </c>
    </row>
    <row r="423" spans="1:37">
      <c r="A423" s="17">
        <v>46072</v>
      </c>
      <c r="B423" s="11">
        <v>74093.87185622385</v>
      </c>
      <c r="C423" s="11">
        <v>72344.045073451241</v>
      </c>
      <c r="D423" s="11">
        <v>71537.610035782476</v>
      </c>
      <c r="E423" s="11">
        <v>71513.481099136814</v>
      </c>
      <c r="F423" s="11">
        <v>75278.173447224806</v>
      </c>
      <c r="G423" s="11">
        <v>82750.226475044634</v>
      </c>
      <c r="H423" s="11">
        <v>98859.840762460575</v>
      </c>
      <c r="I423" s="11">
        <v>87835.27703316648</v>
      </c>
      <c r="J423" s="11">
        <v>60867.23167552668</v>
      </c>
      <c r="K423" s="11">
        <v>43509.243026167445</v>
      </c>
      <c r="L423" s="11">
        <v>38174.574354008393</v>
      </c>
      <c r="M423" s="11">
        <v>34993.802836449875</v>
      </c>
      <c r="N423" s="11">
        <v>33246.436489863736</v>
      </c>
      <c r="O423" s="11">
        <v>32904.089376190124</v>
      </c>
      <c r="P423" s="11">
        <v>38047.306880253011</v>
      </c>
      <c r="Q423" s="11">
        <v>57429.071395595936</v>
      </c>
      <c r="R423" s="11">
        <v>84576.813097787104</v>
      </c>
      <c r="S423" s="11">
        <v>106981.94593862782</v>
      </c>
      <c r="T423" s="11">
        <v>113316.98961573651</v>
      </c>
      <c r="U423" s="11">
        <v>113750.67958218193</v>
      </c>
      <c r="V423" s="11">
        <v>108102.32174014206</v>
      </c>
      <c r="W423" s="11">
        <v>98887.197305863418</v>
      </c>
      <c r="X423" s="11">
        <v>88420.119156151239</v>
      </c>
      <c r="Y423" s="11">
        <v>81214.221136942258</v>
      </c>
      <c r="Z423" s="19">
        <v>0</v>
      </c>
      <c r="AA423" s="2">
        <f>IFERROR(INDEX('Holiday Schedule'!$D$3:$D$24,MATCH(A423,'Holiday Schedule'!$C$3:$C$24,0)),0)</f>
        <v>0</v>
      </c>
      <c r="AB423" s="2">
        <f t="shared" si="48"/>
        <v>5</v>
      </c>
      <c r="AC423" s="2">
        <f t="shared" si="49"/>
        <v>1141043.0995037118</v>
      </c>
      <c r="AD423" s="5">
        <f t="shared" si="50"/>
        <v>627591.46988626686</v>
      </c>
      <c r="AE423" s="5">
        <f t="shared" si="51"/>
        <v>1768634.5693899787</v>
      </c>
      <c r="AG423" s="2">
        <f t="shared" si="52"/>
        <v>2</v>
      </c>
      <c r="AH423" s="2">
        <f t="shared" si="53"/>
        <v>2026</v>
      </c>
      <c r="AJ423" s="5">
        <f t="shared" si="54"/>
        <v>113750.67958218193</v>
      </c>
      <c r="AK423" s="2">
        <f t="shared" si="55"/>
        <v>20</v>
      </c>
    </row>
    <row r="424" spans="1:37">
      <c r="A424" s="17">
        <v>46073</v>
      </c>
      <c r="B424" s="11">
        <v>76415.394033783479</v>
      </c>
      <c r="C424" s="11">
        <v>74937.95945780554</v>
      </c>
      <c r="D424" s="11">
        <v>74554.507676117224</v>
      </c>
      <c r="E424" s="11">
        <v>74824.149819889091</v>
      </c>
      <c r="F424" s="11">
        <v>79027.883060300621</v>
      </c>
      <c r="G424" s="11">
        <v>85422.897351892374</v>
      </c>
      <c r="H424" s="11">
        <v>101382.80206660061</v>
      </c>
      <c r="I424" s="11">
        <v>90775.215347144767</v>
      </c>
      <c r="J424" s="11">
        <v>71772.706692617154</v>
      </c>
      <c r="K424" s="11">
        <v>59337.784410919994</v>
      </c>
      <c r="L424" s="11">
        <v>57463.524581121106</v>
      </c>
      <c r="M424" s="11">
        <v>53338.935427532662</v>
      </c>
      <c r="N424" s="11">
        <v>49847.13807787298</v>
      </c>
      <c r="O424" s="11">
        <v>53434.511612027818</v>
      </c>
      <c r="P424" s="11">
        <v>63390.552885746431</v>
      </c>
      <c r="Q424" s="11">
        <v>76717.611121993497</v>
      </c>
      <c r="R424" s="11">
        <v>90427.600919029108</v>
      </c>
      <c r="S424" s="11">
        <v>106066.42824880076</v>
      </c>
      <c r="T424" s="11">
        <v>110070.13374153984</v>
      </c>
      <c r="U424" s="11">
        <v>110129.67907067602</v>
      </c>
      <c r="V424" s="11">
        <v>104951.60414523397</v>
      </c>
      <c r="W424" s="11">
        <v>97828.428236800479</v>
      </c>
      <c r="X424" s="11">
        <v>87600.531874235501</v>
      </c>
      <c r="Y424" s="11">
        <v>80970.300357239597</v>
      </c>
      <c r="Z424" s="19">
        <v>0</v>
      </c>
      <c r="AA424" s="2">
        <f>IFERROR(INDEX('Holiday Schedule'!$D$3:$D$24,MATCH(A424,'Holiday Schedule'!$C$3:$C$24,0)),0)</f>
        <v>0</v>
      </c>
      <c r="AB424" s="2">
        <f t="shared" si="48"/>
        <v>6</v>
      </c>
      <c r="AC424" s="2">
        <f t="shared" si="49"/>
        <v>1283152.3863932921</v>
      </c>
      <c r="AD424" s="5">
        <f t="shared" si="50"/>
        <v>647535.89382362855</v>
      </c>
      <c r="AE424" s="5">
        <f t="shared" si="51"/>
        <v>1930688.2802169207</v>
      </c>
      <c r="AG424" s="2">
        <f t="shared" si="52"/>
        <v>2</v>
      </c>
      <c r="AH424" s="2">
        <f t="shared" si="53"/>
        <v>2026</v>
      </c>
      <c r="AJ424" s="5">
        <f t="shared" si="54"/>
        <v>110129.67907067602</v>
      </c>
      <c r="AK424" s="2">
        <f t="shared" si="55"/>
        <v>20</v>
      </c>
    </row>
    <row r="425" spans="1:37">
      <c r="A425" s="17">
        <v>46074</v>
      </c>
      <c r="B425" s="11">
        <v>75957.536757493537</v>
      </c>
      <c r="C425" s="11">
        <v>73827.925402040943</v>
      </c>
      <c r="D425" s="11">
        <v>73534.541667081867</v>
      </c>
      <c r="E425" s="11">
        <v>72911.144974205818</v>
      </c>
      <c r="F425" s="11">
        <v>75364.460646736348</v>
      </c>
      <c r="G425" s="11">
        <v>80521.586638923749</v>
      </c>
      <c r="H425" s="11">
        <v>93098.336668368138</v>
      </c>
      <c r="I425" s="11">
        <v>93813.431599047486</v>
      </c>
      <c r="J425" s="11">
        <v>78518.2680203481</v>
      </c>
      <c r="K425" s="11">
        <v>68271.068608201982</v>
      </c>
      <c r="L425" s="11">
        <v>60205.659999528958</v>
      </c>
      <c r="M425" s="11">
        <v>53634.248479758324</v>
      </c>
      <c r="N425" s="11">
        <v>47690.279362126494</v>
      </c>
      <c r="O425" s="11">
        <v>45854.528310204754</v>
      </c>
      <c r="P425" s="11">
        <v>48156.337993982015</v>
      </c>
      <c r="Q425" s="11">
        <v>64272.485040780834</v>
      </c>
      <c r="R425" s="11">
        <v>88375.434520150113</v>
      </c>
      <c r="S425" s="11">
        <v>109939.41022002159</v>
      </c>
      <c r="T425" s="11">
        <v>116060.93721863932</v>
      </c>
      <c r="U425" s="11">
        <v>116390.14431870401</v>
      </c>
      <c r="V425" s="11">
        <v>110477.57067857201</v>
      </c>
      <c r="W425" s="11">
        <v>102461.72668381422</v>
      </c>
      <c r="X425" s="11">
        <v>92352.625439046125</v>
      </c>
      <c r="Y425" s="11">
        <v>81470.246399999989</v>
      </c>
      <c r="Z425" s="19">
        <v>0</v>
      </c>
      <c r="AA425" s="2">
        <f>IFERROR(INDEX('Holiday Schedule'!$D$3:$D$24,MATCH(A425,'Holiday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1923159.9356477768</v>
      </c>
      <c r="AE425" s="5">
        <f t="shared" si="51"/>
        <v>1923159.9356477768</v>
      </c>
      <c r="AG425" s="2">
        <f t="shared" si="52"/>
        <v>2</v>
      </c>
      <c r="AH425" s="2">
        <f t="shared" si="53"/>
        <v>2026</v>
      </c>
      <c r="AJ425" s="5">
        <f t="shared" si="54"/>
        <v>116390.14431870401</v>
      </c>
      <c r="AK425" s="2">
        <f t="shared" si="55"/>
        <v>20</v>
      </c>
    </row>
    <row r="426" spans="1:37">
      <c r="A426" s="17">
        <v>46075</v>
      </c>
      <c r="B426" s="11">
        <v>80030.472528923536</v>
      </c>
      <c r="C426" s="11">
        <v>77301.627862321839</v>
      </c>
      <c r="D426" s="11">
        <v>76793.421882792682</v>
      </c>
      <c r="E426" s="11">
        <v>77131.589974414892</v>
      </c>
      <c r="F426" s="11">
        <v>79165.224907450654</v>
      </c>
      <c r="G426" s="11">
        <v>83391.129153528294</v>
      </c>
      <c r="H426" s="11">
        <v>94509.290131343165</v>
      </c>
      <c r="I426" s="11">
        <v>86062.074238649846</v>
      </c>
      <c r="J426" s="11">
        <v>64417.353862647738</v>
      </c>
      <c r="K426" s="11">
        <v>50271.603024926429</v>
      </c>
      <c r="L426" s="11">
        <v>42619.195840862252</v>
      </c>
      <c r="M426" s="11">
        <v>38325.600901479709</v>
      </c>
      <c r="N426" s="11">
        <v>35878.910204467145</v>
      </c>
      <c r="O426" s="11">
        <v>34292.556251596143</v>
      </c>
      <c r="P426" s="11">
        <v>37941.497631068138</v>
      </c>
      <c r="Q426" s="11">
        <v>58717.629254155232</v>
      </c>
      <c r="R426" s="11">
        <v>88304.838053256753</v>
      </c>
      <c r="S426" s="11">
        <v>110869.19445606564</v>
      </c>
      <c r="T426" s="11">
        <v>116490.9823979168</v>
      </c>
      <c r="U426" s="11">
        <v>115930.46582723322</v>
      </c>
      <c r="V426" s="11">
        <v>108836.23447339285</v>
      </c>
      <c r="W426" s="11">
        <v>99106.306689646837</v>
      </c>
      <c r="X426" s="11">
        <v>87910.196179525679</v>
      </c>
      <c r="Y426" s="11">
        <v>85041.936000000002</v>
      </c>
      <c r="Z426" s="19">
        <v>0</v>
      </c>
      <c r="AA426" s="2">
        <f>IFERROR(INDEX('Holiday Schedule'!$D$3:$D$24,MATCH(A426,'Holiday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1829339.3317276652</v>
      </c>
      <c r="AE426" s="5">
        <f t="shared" si="51"/>
        <v>1829339.3317276652</v>
      </c>
      <c r="AG426" s="2">
        <f t="shared" si="52"/>
        <v>2</v>
      </c>
      <c r="AH426" s="2">
        <f t="shared" si="53"/>
        <v>2026</v>
      </c>
      <c r="AJ426" s="5">
        <f t="shared" si="54"/>
        <v>116490.9823979168</v>
      </c>
      <c r="AK426" s="2">
        <f t="shared" si="55"/>
        <v>19</v>
      </c>
    </row>
    <row r="427" spans="1:37">
      <c r="A427" s="17">
        <v>46076</v>
      </c>
      <c r="B427" s="11">
        <v>74479.366542625779</v>
      </c>
      <c r="C427" s="11">
        <v>72260.19672881205</v>
      </c>
      <c r="D427" s="11">
        <v>71172.237163288111</v>
      </c>
      <c r="E427" s="11">
        <v>71129.996966764229</v>
      </c>
      <c r="F427" s="11">
        <v>74788.763194292464</v>
      </c>
      <c r="G427" s="11">
        <v>81025.166265179854</v>
      </c>
      <c r="H427" s="11">
        <v>99395.760448900925</v>
      </c>
      <c r="I427" s="11">
        <v>103154.03561374424</v>
      </c>
      <c r="J427" s="11">
        <v>101367.75634848981</v>
      </c>
      <c r="K427" s="11">
        <v>98681.83505918186</v>
      </c>
      <c r="L427" s="11">
        <v>98206.691649061482</v>
      </c>
      <c r="M427" s="11">
        <v>98474.201280603011</v>
      </c>
      <c r="N427" s="11">
        <v>97155.819359521251</v>
      </c>
      <c r="O427" s="11">
        <v>95055.737880522487</v>
      </c>
      <c r="P427" s="11">
        <v>92691.219276811506</v>
      </c>
      <c r="Q427" s="11">
        <v>97676.590399577923</v>
      </c>
      <c r="R427" s="11">
        <v>108588.45609261685</v>
      </c>
      <c r="S427" s="11">
        <v>123446.57182145154</v>
      </c>
      <c r="T427" s="11">
        <v>125839.87579910028</v>
      </c>
      <c r="U427" s="11">
        <v>124150.70350453361</v>
      </c>
      <c r="V427" s="11">
        <v>116588.08321534161</v>
      </c>
      <c r="W427" s="11">
        <v>105268.93409371639</v>
      </c>
      <c r="X427" s="11">
        <v>93234.462124387661</v>
      </c>
      <c r="Y427" s="11">
        <v>84464.721782054301</v>
      </c>
      <c r="Z427" s="19">
        <v>0</v>
      </c>
      <c r="AA427" s="2">
        <f>IFERROR(INDEX('Holiday Schedule'!$D$3:$D$24,MATCH(A427,'Holiday Schedule'!$C$3:$C$24,0)),0)</f>
        <v>0</v>
      </c>
      <c r="AB427" s="2">
        <f t="shared" si="48"/>
        <v>2</v>
      </c>
      <c r="AC427" s="2">
        <f t="shared" si="49"/>
        <v>1679580.9735186615</v>
      </c>
      <c r="AD427" s="5">
        <f t="shared" si="50"/>
        <v>628716.20909191738</v>
      </c>
      <c r="AE427" s="5">
        <f t="shared" si="51"/>
        <v>2308297.1826105788</v>
      </c>
      <c r="AG427" s="2">
        <f t="shared" si="52"/>
        <v>2</v>
      </c>
      <c r="AH427" s="2">
        <f t="shared" si="53"/>
        <v>2026</v>
      </c>
      <c r="AJ427" s="5">
        <f t="shared" si="54"/>
        <v>125839.87579910028</v>
      </c>
      <c r="AK427" s="2">
        <f t="shared" si="55"/>
        <v>19</v>
      </c>
    </row>
    <row r="428" spans="1:37">
      <c r="A428" s="17">
        <v>46077</v>
      </c>
      <c r="B428" s="11">
        <v>78425.910178640814</v>
      </c>
      <c r="C428" s="11">
        <v>75444.938155175405</v>
      </c>
      <c r="D428" s="11">
        <v>74647.431091179285</v>
      </c>
      <c r="E428" s="11">
        <v>74171.008091914991</v>
      </c>
      <c r="F428" s="11">
        <v>77597.970461112738</v>
      </c>
      <c r="G428" s="11">
        <v>84776.993355727842</v>
      </c>
      <c r="H428" s="11">
        <v>101033.6933006285</v>
      </c>
      <c r="I428" s="11">
        <v>96744.130106896133</v>
      </c>
      <c r="J428" s="11">
        <v>68862.824436321345</v>
      </c>
      <c r="K428" s="11">
        <v>51145.969284801911</v>
      </c>
      <c r="L428" s="11">
        <v>46216.189766503026</v>
      </c>
      <c r="M428" s="11">
        <v>42885.488460577013</v>
      </c>
      <c r="N428" s="11">
        <v>41993.960189770376</v>
      </c>
      <c r="O428" s="11">
        <v>42055.170946811566</v>
      </c>
      <c r="P428" s="11">
        <v>45702.644675293261</v>
      </c>
      <c r="Q428" s="11">
        <v>61403.296209055479</v>
      </c>
      <c r="R428" s="11">
        <v>88087.595374161028</v>
      </c>
      <c r="S428" s="11">
        <v>112953.60234547527</v>
      </c>
      <c r="T428" s="11">
        <v>120473.62861198155</v>
      </c>
      <c r="U428" s="11">
        <v>120977.19377436818</v>
      </c>
      <c r="V428" s="11">
        <v>114754.67236006868</v>
      </c>
      <c r="W428" s="11">
        <v>105296.42029265135</v>
      </c>
      <c r="X428" s="11">
        <v>94317.922594425836</v>
      </c>
      <c r="Y428" s="11">
        <v>86671.543112390005</v>
      </c>
      <c r="Z428" s="19">
        <v>0</v>
      </c>
      <c r="AA428" s="2">
        <f>IFERROR(INDEX('Holiday Schedule'!$D$3:$D$24,MATCH(A428,'Holiday Schedule'!$C$3:$C$24,0)),0)</f>
        <v>0</v>
      </c>
      <c r="AB428" s="2">
        <f t="shared" si="48"/>
        <v>3</v>
      </c>
      <c r="AC428" s="2">
        <f t="shared" si="49"/>
        <v>1253870.7094291619</v>
      </c>
      <c r="AD428" s="5">
        <f t="shared" si="50"/>
        <v>652769.48774676956</v>
      </c>
      <c r="AE428" s="5">
        <f t="shared" si="51"/>
        <v>1906640.1971759314</v>
      </c>
      <c r="AG428" s="2">
        <f t="shared" si="52"/>
        <v>2</v>
      </c>
      <c r="AH428" s="2">
        <f t="shared" si="53"/>
        <v>2026</v>
      </c>
      <c r="AJ428" s="5">
        <f t="shared" si="54"/>
        <v>120977.19377436818</v>
      </c>
      <c r="AK428" s="2">
        <f t="shared" si="55"/>
        <v>20</v>
      </c>
    </row>
    <row r="429" spans="1:37">
      <c r="A429" s="17">
        <v>46078</v>
      </c>
      <c r="B429" s="11">
        <v>81942.608911908552</v>
      </c>
      <c r="C429" s="11">
        <v>80688.038530829348</v>
      </c>
      <c r="D429" s="11">
        <v>80389.453758751741</v>
      </c>
      <c r="E429" s="11">
        <v>81073.237268728029</v>
      </c>
      <c r="F429" s="11">
        <v>85224.281274438777</v>
      </c>
      <c r="G429" s="11">
        <v>92476.592069645369</v>
      </c>
      <c r="H429" s="11">
        <v>109106.53343697109</v>
      </c>
      <c r="I429" s="11">
        <v>108861.71585473926</v>
      </c>
      <c r="J429" s="11">
        <v>99992.63947906949</v>
      </c>
      <c r="K429" s="11">
        <v>94689.246956858857</v>
      </c>
      <c r="L429" s="11">
        <v>82660.961144879388</v>
      </c>
      <c r="M429" s="11">
        <v>72386.627296087783</v>
      </c>
      <c r="N429" s="11">
        <v>71687.505234684679</v>
      </c>
      <c r="O429" s="11">
        <v>82538.463148784605</v>
      </c>
      <c r="P429" s="11">
        <v>87260.19270551177</v>
      </c>
      <c r="Q429" s="11">
        <v>94072.533116395425</v>
      </c>
      <c r="R429" s="11">
        <v>103336.00723540744</v>
      </c>
      <c r="S429" s="11">
        <v>117504.63202244372</v>
      </c>
      <c r="T429" s="11">
        <v>120695.422003489</v>
      </c>
      <c r="U429" s="11">
        <v>119771.35545893139</v>
      </c>
      <c r="V429" s="11">
        <v>111664.6836544308</v>
      </c>
      <c r="W429" s="11">
        <v>101321.31735826594</v>
      </c>
      <c r="X429" s="11">
        <v>88836.732125163937</v>
      </c>
      <c r="Y429" s="11">
        <v>81823.317860209718</v>
      </c>
      <c r="Z429" s="19">
        <v>0</v>
      </c>
      <c r="AA429" s="2">
        <f>IFERROR(INDEX('Holiday Schedule'!$D$3:$D$24,MATCH(A429,'Holiday Schedule'!$C$3:$C$24,0)),0)</f>
        <v>0</v>
      </c>
      <c r="AB429" s="2">
        <f t="shared" si="48"/>
        <v>4</v>
      </c>
      <c r="AC429" s="2">
        <f t="shared" si="49"/>
        <v>1557280.0347951434</v>
      </c>
      <c r="AD429" s="5">
        <f t="shared" si="50"/>
        <v>692724.06311148242</v>
      </c>
      <c r="AE429" s="5">
        <f t="shared" si="51"/>
        <v>2250004.0979066258</v>
      </c>
      <c r="AG429" s="2">
        <f t="shared" si="52"/>
        <v>2</v>
      </c>
      <c r="AH429" s="2">
        <f t="shared" si="53"/>
        <v>2026</v>
      </c>
      <c r="AJ429" s="5">
        <f t="shared" si="54"/>
        <v>120695.422003489</v>
      </c>
      <c r="AK429" s="2">
        <f t="shared" si="55"/>
        <v>19</v>
      </c>
    </row>
    <row r="430" spans="1:37">
      <c r="A430" s="17">
        <v>46079</v>
      </c>
      <c r="B430" s="11">
        <v>76050.280910027286</v>
      </c>
      <c r="C430" s="11">
        <v>73427.444496444456</v>
      </c>
      <c r="D430" s="11">
        <v>72108.026582736231</v>
      </c>
      <c r="E430" s="11">
        <v>71605.423738846439</v>
      </c>
      <c r="F430" s="11">
        <v>74354.647848974186</v>
      </c>
      <c r="G430" s="11">
        <v>81859.899642273376</v>
      </c>
      <c r="H430" s="11">
        <v>97912.175581072923</v>
      </c>
      <c r="I430" s="11">
        <v>98615.610839337169</v>
      </c>
      <c r="J430" s="11">
        <v>85327.194996759703</v>
      </c>
      <c r="K430" s="11">
        <v>55136.126340990049</v>
      </c>
      <c r="L430" s="11">
        <v>41816.560832661416</v>
      </c>
      <c r="M430" s="11">
        <v>40325.314822330358</v>
      </c>
      <c r="N430" s="11">
        <v>34967.973171772748</v>
      </c>
      <c r="O430" s="11">
        <v>35838.679287110092</v>
      </c>
      <c r="P430" s="11">
        <v>36692.639558572162</v>
      </c>
      <c r="Q430" s="11">
        <v>54704.357232860559</v>
      </c>
      <c r="R430" s="11">
        <v>81608.575761200933</v>
      </c>
      <c r="S430" s="11">
        <v>108019.30428576341</v>
      </c>
      <c r="T430" s="11">
        <v>114503.48535328539</v>
      </c>
      <c r="U430" s="11">
        <v>115184.07843807171</v>
      </c>
      <c r="V430" s="11">
        <v>109416.03151078154</v>
      </c>
      <c r="W430" s="11">
        <v>100913.5117686755</v>
      </c>
      <c r="X430" s="11">
        <v>89081.593198021888</v>
      </c>
      <c r="Y430" s="11">
        <v>81675.447030687646</v>
      </c>
      <c r="Z430" s="19">
        <v>0</v>
      </c>
      <c r="AA430" s="2">
        <f>IFERROR(INDEX('Holiday Schedule'!$D$3:$D$24,MATCH(A430,'Holiday Schedule'!$C$3:$C$24,0)),0)</f>
        <v>0</v>
      </c>
      <c r="AB430" s="2">
        <f t="shared" si="48"/>
        <v>5</v>
      </c>
      <c r="AC430" s="2">
        <f t="shared" si="49"/>
        <v>1202151.0373981947</v>
      </c>
      <c r="AD430" s="5">
        <f t="shared" si="50"/>
        <v>628993.34583106264</v>
      </c>
      <c r="AE430" s="5">
        <f t="shared" si="51"/>
        <v>1831144.3832292573</v>
      </c>
      <c r="AG430" s="2">
        <f t="shared" si="52"/>
        <v>2</v>
      </c>
      <c r="AH430" s="2">
        <f t="shared" si="53"/>
        <v>2026</v>
      </c>
      <c r="AJ430" s="5">
        <f t="shared" si="54"/>
        <v>115184.07843807171</v>
      </c>
      <c r="AK430" s="2">
        <f t="shared" si="55"/>
        <v>20</v>
      </c>
    </row>
    <row r="431" spans="1:37">
      <c r="A431" s="17">
        <v>46080</v>
      </c>
      <c r="B431" s="11">
        <v>75737.713705340706</v>
      </c>
      <c r="C431" s="11">
        <v>75005.820643442727</v>
      </c>
      <c r="D431" s="11">
        <v>74148.297261186803</v>
      </c>
      <c r="E431" s="11">
        <v>74578.038937523219</v>
      </c>
      <c r="F431" s="11">
        <v>78658.858102645288</v>
      </c>
      <c r="G431" s="11">
        <v>87024.308015039875</v>
      </c>
      <c r="H431" s="11">
        <v>103943.26176982716</v>
      </c>
      <c r="I431" s="11">
        <v>87678.200328962484</v>
      </c>
      <c r="J431" s="11">
        <v>59964.476914453007</v>
      </c>
      <c r="K431" s="11">
        <v>44623.472504692741</v>
      </c>
      <c r="L431" s="11">
        <v>39359.646062813423</v>
      </c>
      <c r="M431" s="11">
        <v>35940.074767237478</v>
      </c>
      <c r="N431" s="11">
        <v>35733.539507142108</v>
      </c>
      <c r="O431" s="11">
        <v>35555.366484539889</v>
      </c>
      <c r="P431" s="11">
        <v>40992.974591137143</v>
      </c>
      <c r="Q431" s="11">
        <v>56897.248424881465</v>
      </c>
      <c r="R431" s="11">
        <v>85892.958180963236</v>
      </c>
      <c r="S431" s="11">
        <v>107838.25715601434</v>
      </c>
      <c r="T431" s="11">
        <v>114363.37428312605</v>
      </c>
      <c r="U431" s="11">
        <v>114471.3098700399</v>
      </c>
      <c r="V431" s="11">
        <v>107687.4404753881</v>
      </c>
      <c r="W431" s="11">
        <v>99522.076926720474</v>
      </c>
      <c r="X431" s="11">
        <v>89566.992886486187</v>
      </c>
      <c r="Y431" s="11">
        <v>84412.111823611078</v>
      </c>
      <c r="Z431" s="19">
        <v>0</v>
      </c>
      <c r="AA431" s="2">
        <f>IFERROR(INDEX('Holiday Schedule'!$D$3:$D$24,MATCH(A431,'Holiday Schedule'!$C$3:$C$24,0)),0)</f>
        <v>0</v>
      </c>
      <c r="AB431" s="2">
        <f t="shared" si="48"/>
        <v>6</v>
      </c>
      <c r="AC431" s="2">
        <f t="shared" si="49"/>
        <v>1156087.4093645981</v>
      </c>
      <c r="AD431" s="5">
        <f t="shared" si="50"/>
        <v>653508.41025861748</v>
      </c>
      <c r="AE431" s="5">
        <f t="shared" si="51"/>
        <v>1809595.8196232156</v>
      </c>
      <c r="AG431" s="2">
        <f t="shared" si="52"/>
        <v>2</v>
      </c>
      <c r="AH431" s="2">
        <f t="shared" si="53"/>
        <v>2026</v>
      </c>
      <c r="AJ431" s="5">
        <f t="shared" si="54"/>
        <v>114471.3098700399</v>
      </c>
      <c r="AK431" s="2">
        <f t="shared" si="55"/>
        <v>20</v>
      </c>
    </row>
    <row r="432" spans="1:37">
      <c r="A432" s="17">
        <v>46081</v>
      </c>
      <c r="B432" s="11">
        <v>76926.596120970338</v>
      </c>
      <c r="C432" s="11">
        <v>74655.854134137495</v>
      </c>
      <c r="D432" s="11">
        <v>73271.556311057502</v>
      </c>
      <c r="E432" s="11">
        <v>72450.236996241118</v>
      </c>
      <c r="F432" s="11">
        <v>73933.989039567998</v>
      </c>
      <c r="G432" s="11">
        <v>77702.042615933766</v>
      </c>
      <c r="H432" s="11">
        <v>86454.703630512959</v>
      </c>
      <c r="I432" s="11">
        <v>77684.930008562544</v>
      </c>
      <c r="J432" s="11">
        <v>59914.278153809901</v>
      </c>
      <c r="K432" s="11">
        <v>49078.76972137062</v>
      </c>
      <c r="L432" s="11">
        <v>36262.390850987387</v>
      </c>
      <c r="M432" s="11">
        <v>38093.002180237454</v>
      </c>
      <c r="N432" s="11">
        <v>44007.028324467101</v>
      </c>
      <c r="O432" s="11">
        <v>41098.30732160202</v>
      </c>
      <c r="P432" s="11">
        <v>64511.976461048936</v>
      </c>
      <c r="Q432" s="11">
        <v>77545.411928098256</v>
      </c>
      <c r="R432" s="11">
        <v>87723.811162998929</v>
      </c>
      <c r="S432" s="11">
        <v>101255.37939261441</v>
      </c>
      <c r="T432" s="11">
        <v>106056.98170533444</v>
      </c>
      <c r="U432" s="11">
        <v>105583.29759562016</v>
      </c>
      <c r="V432" s="11">
        <v>100312.19611482869</v>
      </c>
      <c r="W432" s="11">
        <v>92792.774947146972</v>
      </c>
      <c r="X432" s="11">
        <v>82594.405920541132</v>
      </c>
      <c r="Y432" s="11">
        <v>82124.313599999994</v>
      </c>
      <c r="Z432" s="19">
        <v>0</v>
      </c>
      <c r="AA432" s="2">
        <f>IFERROR(INDEX('Holiday Schedule'!$D$3:$D$24,MATCH(A432,'Holiday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1782034.2342376902</v>
      </c>
      <c r="AE432" s="5">
        <f t="shared" si="51"/>
        <v>1782034.2342376902</v>
      </c>
      <c r="AG432" s="2">
        <f t="shared" si="52"/>
        <v>2</v>
      </c>
      <c r="AH432" s="2">
        <f t="shared" si="53"/>
        <v>2026</v>
      </c>
      <c r="AJ432" s="5">
        <f t="shared" si="54"/>
        <v>106056.98170533444</v>
      </c>
      <c r="AK432" s="2">
        <f t="shared" si="55"/>
        <v>19</v>
      </c>
    </row>
    <row r="433" spans="1:37">
      <c r="A433" s="17">
        <v>46082</v>
      </c>
      <c r="B433" s="11">
        <v>70911.956123752578</v>
      </c>
      <c r="C433" s="11">
        <v>65489.670710610168</v>
      </c>
      <c r="D433" s="11">
        <v>67087.823761560459</v>
      </c>
      <c r="E433" s="11">
        <v>66905.527804791491</v>
      </c>
      <c r="F433" s="11">
        <v>68169.918314396404</v>
      </c>
      <c r="G433" s="11">
        <v>72058.100848822709</v>
      </c>
      <c r="H433" s="11">
        <v>79863.7867079875</v>
      </c>
      <c r="I433" s="11">
        <v>81761.309401388076</v>
      </c>
      <c r="J433" s="11">
        <v>83051.792157772739</v>
      </c>
      <c r="K433" s="11">
        <v>82935.138894306539</v>
      </c>
      <c r="L433" s="11">
        <v>80388.837217760316</v>
      </c>
      <c r="M433" s="11">
        <v>73879.069603034673</v>
      </c>
      <c r="N433" s="11">
        <v>63014.246999715833</v>
      </c>
      <c r="O433" s="11">
        <v>48907.750579225743</v>
      </c>
      <c r="P433" s="11">
        <v>41562.954342220648</v>
      </c>
      <c r="Q433" s="11">
        <v>57451.718776140311</v>
      </c>
      <c r="R433" s="11">
        <v>89474.116655456892</v>
      </c>
      <c r="S433" s="11">
        <v>117142.31450533087</v>
      </c>
      <c r="T433" s="11">
        <v>123773.91152513708</v>
      </c>
      <c r="U433" s="11">
        <v>127410.49185271884</v>
      </c>
      <c r="V433" s="11">
        <v>123311.78873930241</v>
      </c>
      <c r="W433" s="11">
        <v>111608.66549589676</v>
      </c>
      <c r="X433" s="11">
        <v>99254.726230191212</v>
      </c>
      <c r="Y433" s="11">
        <v>74819.92319999999</v>
      </c>
      <c r="Z433" s="19">
        <v>0</v>
      </c>
      <c r="AA433" s="2">
        <f>IFERROR(INDEX('Holiday Schedule'!$D$3:$D$24,MATCH(A433,'Holiday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1970235.5404475203</v>
      </c>
      <c r="AE433" s="5">
        <f t="shared" si="51"/>
        <v>1970235.5404475203</v>
      </c>
      <c r="AG433" s="2">
        <f t="shared" si="52"/>
        <v>3</v>
      </c>
      <c r="AH433" s="2">
        <f t="shared" si="53"/>
        <v>2026</v>
      </c>
      <c r="AJ433" s="5">
        <f t="shared" si="54"/>
        <v>127410.49185271884</v>
      </c>
      <c r="AK433" s="2">
        <f t="shared" si="55"/>
        <v>20</v>
      </c>
    </row>
    <row r="434" spans="1:37">
      <c r="A434" s="17">
        <v>46083</v>
      </c>
      <c r="B434" s="11">
        <v>85924.15651368603</v>
      </c>
      <c r="C434" s="11">
        <v>82580.23860925014</v>
      </c>
      <c r="D434" s="11">
        <v>82024.063538741888</v>
      </c>
      <c r="E434" s="11">
        <v>83700.353908566321</v>
      </c>
      <c r="F434" s="11">
        <v>86937.29603539432</v>
      </c>
      <c r="G434" s="11">
        <v>97035.057642222091</v>
      </c>
      <c r="H434" s="11">
        <v>112134.27953014919</v>
      </c>
      <c r="I434" s="11">
        <v>95553.357018847048</v>
      </c>
      <c r="J434" s="11">
        <v>65449.308712589744</v>
      </c>
      <c r="K434" s="11">
        <v>52447.389315719454</v>
      </c>
      <c r="L434" s="11">
        <v>47882.521104849897</v>
      </c>
      <c r="M434" s="11">
        <v>45692.55016130265</v>
      </c>
      <c r="N434" s="11">
        <v>44093.144661469436</v>
      </c>
      <c r="O434" s="11">
        <v>44301.380990329562</v>
      </c>
      <c r="P434" s="11">
        <v>43218.058145163675</v>
      </c>
      <c r="Q434" s="11">
        <v>60058.510371213597</v>
      </c>
      <c r="R434" s="11">
        <v>91110.046154956159</v>
      </c>
      <c r="S434" s="11">
        <v>119433.72110151793</v>
      </c>
      <c r="T434" s="11">
        <v>126374.26775521933</v>
      </c>
      <c r="U434" s="11">
        <v>130315.54035654056</v>
      </c>
      <c r="V434" s="11">
        <v>126142.62285390246</v>
      </c>
      <c r="W434" s="11">
        <v>115230.86293139795</v>
      </c>
      <c r="X434" s="11">
        <v>101197.46244320317</v>
      </c>
      <c r="Y434" s="11">
        <v>93526.155912345945</v>
      </c>
      <c r="Z434" s="19">
        <v>0</v>
      </c>
      <c r="AA434" s="2">
        <f>IFERROR(INDEX('Holiday Schedule'!$D$3:$D$24,MATCH(A434,'Holiday Schedule'!$C$3:$C$24,0)),0)</f>
        <v>0</v>
      </c>
      <c r="AB434" s="2">
        <f t="shared" si="48"/>
        <v>2</v>
      </c>
      <c r="AC434" s="2">
        <f t="shared" si="49"/>
        <v>1308500.7440782227</v>
      </c>
      <c r="AD434" s="5">
        <f t="shared" si="50"/>
        <v>723861.60169035569</v>
      </c>
      <c r="AE434" s="5">
        <f t="shared" si="51"/>
        <v>2032362.3457685784</v>
      </c>
      <c r="AG434" s="2">
        <f t="shared" si="52"/>
        <v>3</v>
      </c>
      <c r="AH434" s="2">
        <f t="shared" si="53"/>
        <v>2026</v>
      </c>
      <c r="AJ434" s="5">
        <f t="shared" si="54"/>
        <v>130315.54035654056</v>
      </c>
      <c r="AK434" s="2">
        <f t="shared" si="55"/>
        <v>20</v>
      </c>
    </row>
    <row r="435" spans="1:37">
      <c r="A435" s="17">
        <v>46084</v>
      </c>
      <c r="B435" s="11">
        <v>88652.183453914447</v>
      </c>
      <c r="C435" s="11">
        <v>85179.846362451368</v>
      </c>
      <c r="D435" s="11">
        <v>84469.809292502701</v>
      </c>
      <c r="E435" s="11">
        <v>85582.255901306969</v>
      </c>
      <c r="F435" s="11">
        <v>88426.641022245167</v>
      </c>
      <c r="G435" s="11">
        <v>97953.80280369478</v>
      </c>
      <c r="H435" s="11">
        <v>111706.76299483646</v>
      </c>
      <c r="I435" s="11">
        <v>95033.569928460609</v>
      </c>
      <c r="J435" s="11">
        <v>62366.611050801264</v>
      </c>
      <c r="K435" s="11">
        <v>47081.260147141635</v>
      </c>
      <c r="L435" s="11">
        <v>41482.330438856065</v>
      </c>
      <c r="M435" s="11">
        <v>36395.745982230837</v>
      </c>
      <c r="N435" s="11">
        <v>30142.298067091593</v>
      </c>
      <c r="O435" s="11">
        <v>34523.577159477078</v>
      </c>
      <c r="P435" s="11">
        <v>53466.881040662476</v>
      </c>
      <c r="Q435" s="11">
        <v>73848.422290268136</v>
      </c>
      <c r="R435" s="11">
        <v>91326.566235772247</v>
      </c>
      <c r="S435" s="11">
        <v>108268.07574331315</v>
      </c>
      <c r="T435" s="11">
        <v>113991.77774654479</v>
      </c>
      <c r="U435" s="11">
        <v>115244.4460609394</v>
      </c>
      <c r="V435" s="11">
        <v>113881.52085861235</v>
      </c>
      <c r="W435" s="11">
        <v>99357.445799422407</v>
      </c>
      <c r="X435" s="11">
        <v>85953.148141313693</v>
      </c>
      <c r="Y435" s="11">
        <v>77944.072760625349</v>
      </c>
      <c r="Z435" s="19">
        <v>0</v>
      </c>
      <c r="AA435" s="2">
        <f>IFERROR(INDEX('Holiday Schedule'!$D$3:$D$24,MATCH(A435,'Holiday Schedule'!$C$3:$C$24,0)),0)</f>
        <v>0</v>
      </c>
      <c r="AB435" s="2">
        <f t="shared" si="48"/>
        <v>3</v>
      </c>
      <c r="AC435" s="2">
        <f t="shared" si="49"/>
        <v>1202363.6766909077</v>
      </c>
      <c r="AD435" s="5">
        <f t="shared" si="50"/>
        <v>719915.37459157733</v>
      </c>
      <c r="AE435" s="5">
        <f t="shared" si="51"/>
        <v>1922279.051282485</v>
      </c>
      <c r="AG435" s="2">
        <f t="shared" si="52"/>
        <v>3</v>
      </c>
      <c r="AH435" s="2">
        <f t="shared" si="53"/>
        <v>2026</v>
      </c>
      <c r="AJ435" s="5">
        <f t="shared" si="54"/>
        <v>115244.4460609394</v>
      </c>
      <c r="AK435" s="2">
        <f t="shared" si="55"/>
        <v>20</v>
      </c>
    </row>
    <row r="436" spans="1:37">
      <c r="A436" s="17">
        <v>46085</v>
      </c>
      <c r="B436" s="11">
        <v>72649.651076378606</v>
      </c>
      <c r="C436" s="11">
        <v>68677.16803043276</v>
      </c>
      <c r="D436" s="11">
        <v>67426.500037361984</v>
      </c>
      <c r="E436" s="11">
        <v>68059.617650437242</v>
      </c>
      <c r="F436" s="11">
        <v>71270.909095345807</v>
      </c>
      <c r="G436" s="11">
        <v>79674.66627285078</v>
      </c>
      <c r="H436" s="11">
        <v>94980.539642390911</v>
      </c>
      <c r="I436" s="11">
        <v>95343.097424991458</v>
      </c>
      <c r="J436" s="11">
        <v>72119.160434104851</v>
      </c>
      <c r="K436" s="11">
        <v>51476.591559157059</v>
      </c>
      <c r="L436" s="11">
        <v>42618.392402415608</v>
      </c>
      <c r="M436" s="11">
        <v>45648.094433010614</v>
      </c>
      <c r="N436" s="11">
        <v>53432.421906465497</v>
      </c>
      <c r="O436" s="11">
        <v>50005.099891660167</v>
      </c>
      <c r="P436" s="11">
        <v>45368.225661446166</v>
      </c>
      <c r="Q436" s="11">
        <v>56142.85636950675</v>
      </c>
      <c r="R436" s="11">
        <v>78294.463149319941</v>
      </c>
      <c r="S436" s="11">
        <v>99574.297626450119</v>
      </c>
      <c r="T436" s="11">
        <v>106428.46221688858</v>
      </c>
      <c r="U436" s="11">
        <v>108706.11461080732</v>
      </c>
      <c r="V436" s="11">
        <v>104372.99215066079</v>
      </c>
      <c r="W436" s="11">
        <v>94612.433270463691</v>
      </c>
      <c r="X436" s="11">
        <v>81691.11517947058</v>
      </c>
      <c r="Y436" s="11">
        <v>74594.450984908559</v>
      </c>
      <c r="Z436" s="19">
        <v>0</v>
      </c>
      <c r="AA436" s="2">
        <f>IFERROR(INDEX('Holiday Schedule'!$D$3:$D$24,MATCH(A436,'Holiday Schedule'!$C$3:$C$24,0)),0)</f>
        <v>0</v>
      </c>
      <c r="AB436" s="2">
        <f t="shared" si="48"/>
        <v>4</v>
      </c>
      <c r="AC436" s="2">
        <f t="shared" si="49"/>
        <v>1185833.8182868189</v>
      </c>
      <c r="AD436" s="5">
        <f t="shared" si="50"/>
        <v>597333.50279010669</v>
      </c>
      <c r="AE436" s="5">
        <f t="shared" si="51"/>
        <v>1783167.3210769256</v>
      </c>
      <c r="AG436" s="2">
        <f t="shared" si="52"/>
        <v>3</v>
      </c>
      <c r="AH436" s="2">
        <f t="shared" si="53"/>
        <v>2026</v>
      </c>
      <c r="AJ436" s="5">
        <f t="shared" si="54"/>
        <v>108706.11461080732</v>
      </c>
      <c r="AK436" s="2">
        <f t="shared" si="55"/>
        <v>20</v>
      </c>
    </row>
    <row r="437" spans="1:37">
      <c r="A437" s="17">
        <v>46086</v>
      </c>
      <c r="B437" s="11">
        <v>70108.725549390394</v>
      </c>
      <c r="C437" s="11">
        <v>67529.143631647283</v>
      </c>
      <c r="D437" s="11">
        <v>65962.395759630686</v>
      </c>
      <c r="E437" s="11">
        <v>66930.655863616601</v>
      </c>
      <c r="F437" s="11">
        <v>69685.268633046944</v>
      </c>
      <c r="G437" s="11">
        <v>78412.997266625986</v>
      </c>
      <c r="H437" s="11">
        <v>92889.923341847927</v>
      </c>
      <c r="I437" s="11">
        <v>92188.651675778761</v>
      </c>
      <c r="J437" s="11">
        <v>78936.316715539913</v>
      </c>
      <c r="K437" s="11">
        <v>66629.302118389431</v>
      </c>
      <c r="L437" s="11">
        <v>63932.007515079968</v>
      </c>
      <c r="M437" s="11">
        <v>59531.77714907132</v>
      </c>
      <c r="N437" s="11">
        <v>56096.497946574345</v>
      </c>
      <c r="O437" s="11">
        <v>58306.243054571016</v>
      </c>
      <c r="P437" s="11">
        <v>64773.024097724039</v>
      </c>
      <c r="Q437" s="11">
        <v>80338.849176623466</v>
      </c>
      <c r="R437" s="11">
        <v>94992.171011365965</v>
      </c>
      <c r="S437" s="11">
        <v>113228.81384410681</v>
      </c>
      <c r="T437" s="11">
        <v>118478.8248777697</v>
      </c>
      <c r="U437" s="11">
        <v>121557.63197546644</v>
      </c>
      <c r="V437" s="11">
        <v>116758.47392449128</v>
      </c>
      <c r="W437" s="11">
        <v>105051.36294202374</v>
      </c>
      <c r="X437" s="11">
        <v>91118.495247653147</v>
      </c>
      <c r="Y437" s="11">
        <v>82502.370985233632</v>
      </c>
      <c r="Z437" s="19">
        <v>0</v>
      </c>
      <c r="AA437" s="2">
        <f>IFERROR(INDEX('Holiday Schedule'!$D$3:$D$24,MATCH(A437,'Holiday Schedule'!$C$3:$C$24,0)),0)</f>
        <v>0</v>
      </c>
      <c r="AB437" s="2">
        <f t="shared" si="48"/>
        <v>5</v>
      </c>
      <c r="AC437" s="2">
        <f t="shared" si="49"/>
        <v>1381918.4432722295</v>
      </c>
      <c r="AD437" s="5">
        <f t="shared" si="50"/>
        <v>594021.48103103926</v>
      </c>
      <c r="AE437" s="5">
        <f t="shared" si="51"/>
        <v>1975939.9243032688</v>
      </c>
      <c r="AG437" s="2">
        <f t="shared" si="52"/>
        <v>3</v>
      </c>
      <c r="AH437" s="2">
        <f t="shared" si="53"/>
        <v>2026</v>
      </c>
      <c r="AJ437" s="5">
        <f t="shared" si="54"/>
        <v>121557.63197546644</v>
      </c>
      <c r="AK437" s="2">
        <f t="shared" si="55"/>
        <v>20</v>
      </c>
    </row>
    <row r="438" spans="1:37">
      <c r="A438" s="17">
        <v>46087</v>
      </c>
      <c r="B438" s="11">
        <v>76308.902709265414</v>
      </c>
      <c r="C438" s="11">
        <v>71922.108011280201</v>
      </c>
      <c r="D438" s="11">
        <v>71945.776507294344</v>
      </c>
      <c r="E438" s="11">
        <v>70346.721694668639</v>
      </c>
      <c r="F438" s="11">
        <v>73596.828677067635</v>
      </c>
      <c r="G438" s="11">
        <v>81231.261101786586</v>
      </c>
      <c r="H438" s="11">
        <v>96849.470189693762</v>
      </c>
      <c r="I438" s="11">
        <v>95315.737988977955</v>
      </c>
      <c r="J438" s="11">
        <v>87703.818287535221</v>
      </c>
      <c r="K438" s="11">
        <v>80637.800296765301</v>
      </c>
      <c r="L438" s="11">
        <v>70635.094475459904</v>
      </c>
      <c r="M438" s="11">
        <v>59903.300021226183</v>
      </c>
      <c r="N438" s="11">
        <v>55840.519109980254</v>
      </c>
      <c r="O438" s="11">
        <v>56579.830053785117</v>
      </c>
      <c r="P438" s="11">
        <v>59792.266083174545</v>
      </c>
      <c r="Q438" s="11">
        <v>67902.313481134523</v>
      </c>
      <c r="R438" s="11">
        <v>85848.6081911254</v>
      </c>
      <c r="S438" s="11">
        <v>102154.30354564132</v>
      </c>
      <c r="T438" s="11">
        <v>107297.23359571553</v>
      </c>
      <c r="U438" s="11">
        <v>111805.9109691913</v>
      </c>
      <c r="V438" s="11">
        <v>108180.37262055384</v>
      </c>
      <c r="W438" s="11">
        <v>97776.839531766876</v>
      </c>
      <c r="X438" s="11">
        <v>85228.199980372112</v>
      </c>
      <c r="Y438" s="11">
        <v>77029.522143043854</v>
      </c>
      <c r="Z438" s="19">
        <v>0</v>
      </c>
      <c r="AA438" s="2">
        <f>IFERROR(INDEX('Holiday Schedule'!$D$3:$D$24,MATCH(A438,'Holiday Schedule'!$C$3:$C$24,0)),0)</f>
        <v>0</v>
      </c>
      <c r="AB438" s="2">
        <f t="shared" si="48"/>
        <v>6</v>
      </c>
      <c r="AC438" s="2">
        <f t="shared" si="49"/>
        <v>1332602.1482324055</v>
      </c>
      <c r="AD438" s="5">
        <f t="shared" si="50"/>
        <v>619230.59103410016</v>
      </c>
      <c r="AE438" s="5">
        <f t="shared" si="51"/>
        <v>1951832.7392665057</v>
      </c>
      <c r="AG438" s="2">
        <f t="shared" si="52"/>
        <v>3</v>
      </c>
      <c r="AH438" s="2">
        <f t="shared" si="53"/>
        <v>2026</v>
      </c>
      <c r="AJ438" s="5">
        <f t="shared" si="54"/>
        <v>111805.9109691913</v>
      </c>
      <c r="AK438" s="2">
        <f t="shared" si="55"/>
        <v>20</v>
      </c>
    </row>
    <row r="439" spans="1:37">
      <c r="A439" s="17">
        <v>46088</v>
      </c>
      <c r="B439" s="11">
        <v>70620.860995332885</v>
      </c>
      <c r="C439" s="11">
        <v>64581.226711352545</v>
      </c>
      <c r="D439" s="11">
        <v>61037.915141270816</v>
      </c>
      <c r="E439" s="11">
        <v>55268.731260096407</v>
      </c>
      <c r="F439" s="11">
        <v>65323.635211786168</v>
      </c>
      <c r="G439" s="11">
        <v>52289.271745870727</v>
      </c>
      <c r="H439" s="11">
        <v>84005.996967651838</v>
      </c>
      <c r="I439" s="11">
        <v>84821.556419570348</v>
      </c>
      <c r="J439" s="11">
        <v>58800.853184135631</v>
      </c>
      <c r="K439" s="11">
        <v>71033.547366233062</v>
      </c>
      <c r="L439" s="11">
        <v>85001.377339963496</v>
      </c>
      <c r="M439" s="11">
        <v>81170.60289521933</v>
      </c>
      <c r="N439" s="11">
        <v>78923.647717293512</v>
      </c>
      <c r="O439" s="11">
        <v>81552.721910089953</v>
      </c>
      <c r="P439" s="11">
        <v>70977.153285330816</v>
      </c>
      <c r="Q439" s="11">
        <v>77076.064489919998</v>
      </c>
      <c r="R439" s="11">
        <v>88835.783380162073</v>
      </c>
      <c r="S439" s="11">
        <v>100462.11010059781</v>
      </c>
      <c r="T439" s="11">
        <v>107378.36720879636</v>
      </c>
      <c r="U439" s="11">
        <v>103643.12968791195</v>
      </c>
      <c r="V439" s="11">
        <v>101679.16176735636</v>
      </c>
      <c r="W439" s="11">
        <v>91566.543157417123</v>
      </c>
      <c r="X439" s="11">
        <v>84436.516014482157</v>
      </c>
      <c r="Y439" s="11">
        <v>63604.660768187619</v>
      </c>
      <c r="Z439" s="19">
        <v>0</v>
      </c>
      <c r="AA439" s="2">
        <f>IFERROR(INDEX('Holiday Schedule'!$D$3:$D$24,MATCH(A439,'Holiday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1884091.4347260285</v>
      </c>
      <c r="AE439" s="5">
        <f t="shared" si="51"/>
        <v>1884091.4347260285</v>
      </c>
      <c r="AG439" s="2">
        <f t="shared" si="52"/>
        <v>3</v>
      </c>
      <c r="AH439" s="2">
        <f t="shared" si="53"/>
        <v>2026</v>
      </c>
      <c r="AJ439" s="5">
        <f t="shared" si="54"/>
        <v>107378.36720879636</v>
      </c>
      <c r="AK439" s="2">
        <f t="shared" si="55"/>
        <v>19</v>
      </c>
    </row>
    <row r="440" spans="1:37">
      <c r="A440" s="17">
        <v>46089</v>
      </c>
      <c r="B440" s="11">
        <v>74230.453146504355</v>
      </c>
      <c r="C440" s="11">
        <v>0</v>
      </c>
      <c r="D440" s="11">
        <v>64815.483675153424</v>
      </c>
      <c r="E440" s="11">
        <v>34223.718398758043</v>
      </c>
      <c r="F440" s="11">
        <v>61616.96076630005</v>
      </c>
      <c r="G440" s="11">
        <v>63470.299862746921</v>
      </c>
      <c r="H440" s="11">
        <v>68021.809398706435</v>
      </c>
      <c r="I440" s="11">
        <v>74843.98595661555</v>
      </c>
      <c r="J440" s="11">
        <v>78241.845062705237</v>
      </c>
      <c r="K440" s="11">
        <v>78152.460798120141</v>
      </c>
      <c r="L440" s="11">
        <v>75762.63864196412</v>
      </c>
      <c r="M440" s="11">
        <v>66394.630204154208</v>
      </c>
      <c r="N440" s="11">
        <v>55462.871320190214</v>
      </c>
      <c r="O440" s="11">
        <v>48470.683996748296</v>
      </c>
      <c r="P440" s="11">
        <v>49463.120837929564</v>
      </c>
      <c r="Q440" s="11">
        <v>40822.293903315105</v>
      </c>
      <c r="R440" s="11">
        <v>49872.593874195773</v>
      </c>
      <c r="S440" s="11">
        <v>76060.136044762316</v>
      </c>
      <c r="T440" s="11">
        <v>98509.534275619895</v>
      </c>
      <c r="U440" s="11">
        <v>103616.41895354197</v>
      </c>
      <c r="V440" s="11">
        <v>102988.4885778586</v>
      </c>
      <c r="W440" s="11">
        <v>95505.445578831845</v>
      </c>
      <c r="X440" s="11">
        <v>84177.65353058558</v>
      </c>
      <c r="Y440" s="11">
        <v>73232.045332475129</v>
      </c>
      <c r="Z440" s="19">
        <v>0</v>
      </c>
      <c r="AA440" s="2">
        <f>IFERROR(INDEX('Holiday Schedule'!$D$3:$D$24,MATCH(A440,'Holiday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1617955.5721377828</v>
      </c>
      <c r="AE440" s="5">
        <f t="shared" si="51"/>
        <v>1617955.5721377828</v>
      </c>
      <c r="AG440" s="2">
        <f t="shared" si="52"/>
        <v>3</v>
      </c>
      <c r="AH440" s="2">
        <f t="shared" si="53"/>
        <v>2026</v>
      </c>
      <c r="AJ440" s="5">
        <f t="shared" si="54"/>
        <v>103616.41895354197</v>
      </c>
      <c r="AK440" s="2">
        <f t="shared" si="55"/>
        <v>20</v>
      </c>
    </row>
    <row r="441" spans="1:37">
      <c r="A441" s="17">
        <v>46090</v>
      </c>
      <c r="B441" s="11">
        <v>67851.71859050791</v>
      </c>
      <c r="C441" s="11">
        <v>63681.184607172479</v>
      </c>
      <c r="D441" s="11">
        <v>61810.678390974659</v>
      </c>
      <c r="E441" s="11">
        <v>61421.683907462044</v>
      </c>
      <c r="F441" s="11">
        <v>64884.824434301816</v>
      </c>
      <c r="G441" s="11">
        <v>70559.686389795344</v>
      </c>
      <c r="H441" s="11">
        <v>82794.238353777764</v>
      </c>
      <c r="I441" s="11">
        <v>90615.289380835675</v>
      </c>
      <c r="J441" s="11">
        <v>84363.344803268119</v>
      </c>
      <c r="K441" s="11">
        <v>71490.584039606358</v>
      </c>
      <c r="L441" s="11">
        <v>62619.189093257984</v>
      </c>
      <c r="M441" s="11">
        <v>48320.201244278287</v>
      </c>
      <c r="N441" s="11">
        <v>43190.108210151397</v>
      </c>
      <c r="O441" s="11">
        <v>47531.771320461936</v>
      </c>
      <c r="P441" s="11">
        <v>40507.951171515953</v>
      </c>
      <c r="Q441" s="11">
        <v>38998.789297414529</v>
      </c>
      <c r="R441" s="11">
        <v>55927.93880101882</v>
      </c>
      <c r="S441" s="11">
        <v>77166.689854067969</v>
      </c>
      <c r="T441" s="11">
        <v>94120.798548415958</v>
      </c>
      <c r="U441" s="11">
        <v>96976.341291107005</v>
      </c>
      <c r="V441" s="11">
        <v>95823.876834912182</v>
      </c>
      <c r="W441" s="11">
        <v>88243.231213928084</v>
      </c>
      <c r="X441" s="11">
        <v>77969.692129007904</v>
      </c>
      <c r="Y441" s="11">
        <v>67724.175057765984</v>
      </c>
      <c r="Z441" s="19">
        <v>0</v>
      </c>
      <c r="AA441" s="2">
        <f>IFERROR(INDEX('Holiday Schedule'!$D$3:$D$24,MATCH(A441,'Holiday Schedule'!$C$3:$C$24,0)),0)</f>
        <v>0</v>
      </c>
      <c r="AB441" s="2">
        <f t="shared" si="48"/>
        <v>2</v>
      </c>
      <c r="AC441" s="2">
        <f t="shared" si="49"/>
        <v>1113865.7972332484</v>
      </c>
      <c r="AD441" s="5">
        <f t="shared" si="50"/>
        <v>540728.18973175786</v>
      </c>
      <c r="AE441" s="5">
        <f t="shared" si="51"/>
        <v>1654593.9869650062</v>
      </c>
      <c r="AG441" s="2">
        <f t="shared" si="52"/>
        <v>3</v>
      </c>
      <c r="AH441" s="2">
        <f t="shared" si="53"/>
        <v>2026</v>
      </c>
      <c r="AJ441" s="5">
        <f t="shared" si="54"/>
        <v>96976.341291107005</v>
      </c>
      <c r="AK441" s="2">
        <f t="shared" si="55"/>
        <v>20</v>
      </c>
    </row>
    <row r="442" spans="1:37">
      <c r="A442" s="17">
        <v>46091</v>
      </c>
      <c r="B442" s="11">
        <v>62153.14218863818</v>
      </c>
      <c r="C442" s="11">
        <v>59235.024936979906</v>
      </c>
      <c r="D442" s="11">
        <v>56991.247803230159</v>
      </c>
      <c r="E442" s="11">
        <v>56879.221002825019</v>
      </c>
      <c r="F442" s="11">
        <v>59474.883907420524</v>
      </c>
      <c r="G442" s="11">
        <v>66563.366509597967</v>
      </c>
      <c r="H442" s="11">
        <v>79169.170878584031</v>
      </c>
      <c r="I442" s="11">
        <v>84099.270817292039</v>
      </c>
      <c r="J442" s="11">
        <v>67435.764829459658</v>
      </c>
      <c r="K442" s="11">
        <v>42856.101964573703</v>
      </c>
      <c r="L442" s="11">
        <v>27944.392612846023</v>
      </c>
      <c r="M442" s="11">
        <v>22030.988777867042</v>
      </c>
      <c r="N442" s="11">
        <v>25908.376507499859</v>
      </c>
      <c r="O442" s="11">
        <v>24750.456184865419</v>
      </c>
      <c r="P442" s="11">
        <v>24896.839100173274</v>
      </c>
      <c r="Q442" s="11">
        <v>30183.491656555561</v>
      </c>
      <c r="R442" s="11">
        <v>44114.763576938523</v>
      </c>
      <c r="S442" s="11">
        <v>67304.50816600291</v>
      </c>
      <c r="T442" s="11">
        <v>86617.672850243849</v>
      </c>
      <c r="U442" s="11">
        <v>92006.175005623125</v>
      </c>
      <c r="V442" s="11">
        <v>91328.183528420515</v>
      </c>
      <c r="W442" s="11">
        <v>84524.532741835021</v>
      </c>
      <c r="X442" s="11">
        <v>74626.161255932078</v>
      </c>
      <c r="Y442" s="11">
        <v>64713.387264453129</v>
      </c>
      <c r="Z442" s="19">
        <v>0</v>
      </c>
      <c r="AA442" s="2">
        <f>IFERROR(INDEX('Holiday Schedule'!$D$3:$D$24,MATCH(A442,'Holiday Schedule'!$C$3:$C$24,0)),0)</f>
        <v>0</v>
      </c>
      <c r="AB442" s="2">
        <f t="shared" si="48"/>
        <v>3</v>
      </c>
      <c r="AC442" s="2">
        <f t="shared" si="49"/>
        <v>890627.6795761286</v>
      </c>
      <c r="AD442" s="5">
        <f t="shared" si="50"/>
        <v>505179.44449172926</v>
      </c>
      <c r="AE442" s="5">
        <f t="shared" si="51"/>
        <v>1395807.1240678579</v>
      </c>
      <c r="AG442" s="2">
        <f t="shared" si="52"/>
        <v>3</v>
      </c>
      <c r="AH442" s="2">
        <f t="shared" si="53"/>
        <v>2026</v>
      </c>
      <c r="AJ442" s="5">
        <f t="shared" si="54"/>
        <v>92006.175005623125</v>
      </c>
      <c r="AK442" s="2">
        <f t="shared" si="55"/>
        <v>20</v>
      </c>
    </row>
    <row r="443" spans="1:37">
      <c r="A443" s="17">
        <v>46092</v>
      </c>
      <c r="B443" s="11">
        <v>59357.518985371549</v>
      </c>
      <c r="C443" s="11">
        <v>56774.467108728</v>
      </c>
      <c r="D443" s="11">
        <v>55135.39013885914</v>
      </c>
      <c r="E443" s="11">
        <v>55766.465245416934</v>
      </c>
      <c r="F443" s="11">
        <v>59458.748623503569</v>
      </c>
      <c r="G443" s="11">
        <v>65451.258367771356</v>
      </c>
      <c r="H443" s="11">
        <v>77807.667584036113</v>
      </c>
      <c r="I443" s="11">
        <v>87430.736459978143</v>
      </c>
      <c r="J443" s="11">
        <v>88125.536643008556</v>
      </c>
      <c r="K443" s="11">
        <v>80386.592196152313</v>
      </c>
      <c r="L443" s="11">
        <v>68971.17345245296</v>
      </c>
      <c r="M443" s="11">
        <v>65287.20625830799</v>
      </c>
      <c r="N443" s="11">
        <v>64376.307229000427</v>
      </c>
      <c r="O443" s="11">
        <v>65223.602198316672</v>
      </c>
      <c r="P443" s="11">
        <v>68839.34305362466</v>
      </c>
      <c r="Q443" s="11">
        <v>75198.674737206937</v>
      </c>
      <c r="R443" s="11">
        <v>82717.888207769938</v>
      </c>
      <c r="S443" s="11">
        <v>95060.9834686541</v>
      </c>
      <c r="T443" s="11">
        <v>104199.92379026006</v>
      </c>
      <c r="U443" s="11">
        <v>105119.56043714737</v>
      </c>
      <c r="V443" s="11">
        <v>103513.55964772805</v>
      </c>
      <c r="W443" s="11">
        <v>95385.409596354351</v>
      </c>
      <c r="X443" s="11">
        <v>83316.011246766633</v>
      </c>
      <c r="Y443" s="11">
        <v>71771.726697956474</v>
      </c>
      <c r="Z443" s="19">
        <v>0</v>
      </c>
      <c r="AA443" s="2">
        <f>IFERROR(INDEX('Holiday Schedule'!$D$3:$D$24,MATCH(A443,'Holiday Schedule'!$C$3:$C$24,0)),0)</f>
        <v>0</v>
      </c>
      <c r="AB443" s="2">
        <f t="shared" si="48"/>
        <v>4</v>
      </c>
      <c r="AC443" s="2">
        <f t="shared" si="49"/>
        <v>1333152.508622729</v>
      </c>
      <c r="AD443" s="5">
        <f t="shared" si="50"/>
        <v>501523.24275164329</v>
      </c>
      <c r="AE443" s="5">
        <f t="shared" si="51"/>
        <v>1834675.7513743723</v>
      </c>
      <c r="AG443" s="2">
        <f t="shared" si="52"/>
        <v>3</v>
      </c>
      <c r="AH443" s="2">
        <f t="shared" si="53"/>
        <v>2026</v>
      </c>
      <c r="AJ443" s="5">
        <f t="shared" si="54"/>
        <v>105119.56043714737</v>
      </c>
      <c r="AK443" s="2">
        <f t="shared" si="55"/>
        <v>20</v>
      </c>
    </row>
    <row r="444" spans="1:37">
      <c r="A444" s="17">
        <v>46093</v>
      </c>
      <c r="B444" s="11">
        <v>65551.951223845201</v>
      </c>
      <c r="C444" s="11">
        <v>62330.3176506663</v>
      </c>
      <c r="D444" s="11">
        <v>59934.395799720871</v>
      </c>
      <c r="E444" s="11">
        <v>60035.216061805564</v>
      </c>
      <c r="F444" s="11">
        <v>62831.867326806816</v>
      </c>
      <c r="G444" s="11">
        <v>68371.827633693436</v>
      </c>
      <c r="H444" s="11">
        <v>80672.327654148263</v>
      </c>
      <c r="I444" s="11">
        <v>89411.012619230838</v>
      </c>
      <c r="J444" s="11">
        <v>89490.582207405416</v>
      </c>
      <c r="K444" s="11">
        <v>83000.777139950573</v>
      </c>
      <c r="L444" s="11">
        <v>82591.062000021062</v>
      </c>
      <c r="M444" s="11">
        <v>79154.218076259174</v>
      </c>
      <c r="N444" s="11">
        <v>72875.752673689334</v>
      </c>
      <c r="O444" s="11">
        <v>68501.601566897487</v>
      </c>
      <c r="P444" s="11">
        <v>69569.96750420054</v>
      </c>
      <c r="Q444" s="11">
        <v>74009.296786548875</v>
      </c>
      <c r="R444" s="11">
        <v>81450.844771883247</v>
      </c>
      <c r="S444" s="11">
        <v>91955.789860489429</v>
      </c>
      <c r="T444" s="11">
        <v>100545.77646532517</v>
      </c>
      <c r="U444" s="11">
        <v>104901.94918171612</v>
      </c>
      <c r="V444" s="11">
        <v>107533.46275590366</v>
      </c>
      <c r="W444" s="11">
        <v>98409.904730359456</v>
      </c>
      <c r="X444" s="11">
        <v>88788.994515267244</v>
      </c>
      <c r="Y444" s="11">
        <v>78458.264161925181</v>
      </c>
      <c r="Z444" s="19">
        <v>0</v>
      </c>
      <c r="AA444" s="2">
        <f>IFERROR(INDEX('Holiday Schedule'!$D$3:$D$24,MATCH(A444,'Holiday Schedule'!$C$3:$C$24,0)),0)</f>
        <v>0</v>
      </c>
      <c r="AB444" s="2">
        <f t="shared" si="48"/>
        <v>5</v>
      </c>
      <c r="AC444" s="2">
        <f t="shared" si="49"/>
        <v>1382190.9928551477</v>
      </c>
      <c r="AD444" s="5">
        <f t="shared" si="50"/>
        <v>538186.16751261125</v>
      </c>
      <c r="AE444" s="5">
        <f t="shared" si="51"/>
        <v>1920377.1603677589</v>
      </c>
      <c r="AG444" s="2">
        <f t="shared" si="52"/>
        <v>3</v>
      </c>
      <c r="AH444" s="2">
        <f t="shared" si="53"/>
        <v>2026</v>
      </c>
      <c r="AJ444" s="5">
        <f t="shared" si="54"/>
        <v>107533.46275590366</v>
      </c>
      <c r="AK444" s="2">
        <f t="shared" si="55"/>
        <v>21</v>
      </c>
    </row>
    <row r="445" spans="1:37">
      <c r="A445" s="17">
        <v>46094</v>
      </c>
      <c r="B445" s="11">
        <v>73506.816070976289</v>
      </c>
      <c r="C445" s="11">
        <v>69954.485563203329</v>
      </c>
      <c r="D445" s="11">
        <v>67988.325511198491</v>
      </c>
      <c r="E445" s="11">
        <v>67970.256275435226</v>
      </c>
      <c r="F445" s="11">
        <v>71403.458550232084</v>
      </c>
      <c r="G445" s="11">
        <v>77125.266514353847</v>
      </c>
      <c r="H445" s="11">
        <v>88447.844713128521</v>
      </c>
      <c r="I445" s="11">
        <v>93932.493111644682</v>
      </c>
      <c r="J445" s="11">
        <v>72667.147476892569</v>
      </c>
      <c r="K445" s="11">
        <v>48539.077479408545</v>
      </c>
      <c r="L445" s="11">
        <v>37503.703251057741</v>
      </c>
      <c r="M445" s="11">
        <v>33629.170748342593</v>
      </c>
      <c r="N445" s="11">
        <v>30694.54870529921</v>
      </c>
      <c r="O445" s="11">
        <v>27766.215603959768</v>
      </c>
      <c r="P445" s="11">
        <v>27279.478032548093</v>
      </c>
      <c r="Q445" s="11">
        <v>45838.298221815916</v>
      </c>
      <c r="R445" s="11">
        <v>71791.64338881032</v>
      </c>
      <c r="S445" s="11">
        <v>87376.860183520999</v>
      </c>
      <c r="T445" s="11">
        <v>100097.15432817664</v>
      </c>
      <c r="U445" s="11">
        <v>102195.74178839085</v>
      </c>
      <c r="V445" s="11">
        <v>102548.14329243508</v>
      </c>
      <c r="W445" s="11">
        <v>96747.191426112084</v>
      </c>
      <c r="X445" s="11">
        <v>87118.040921668042</v>
      </c>
      <c r="Y445" s="11">
        <v>75663.249780950719</v>
      </c>
      <c r="Z445" s="19">
        <v>0</v>
      </c>
      <c r="AA445" s="2">
        <f>IFERROR(INDEX('Holiday Schedule'!$D$3:$D$24,MATCH(A445,'Holiday Schedule'!$C$3:$C$24,0)),0)</f>
        <v>0</v>
      </c>
      <c r="AB445" s="2">
        <f t="shared" si="48"/>
        <v>6</v>
      </c>
      <c r="AC445" s="2">
        <f t="shared" si="49"/>
        <v>1065724.9079600831</v>
      </c>
      <c r="AD445" s="5">
        <f t="shared" si="50"/>
        <v>592059.70297947829</v>
      </c>
      <c r="AE445" s="5">
        <f t="shared" si="51"/>
        <v>1657784.6109395614</v>
      </c>
      <c r="AG445" s="2">
        <f t="shared" si="52"/>
        <v>3</v>
      </c>
      <c r="AH445" s="2">
        <f t="shared" si="53"/>
        <v>2026</v>
      </c>
      <c r="AJ445" s="5">
        <f t="shared" si="54"/>
        <v>102548.14329243508</v>
      </c>
      <c r="AK445" s="2">
        <f t="shared" si="55"/>
        <v>21</v>
      </c>
    </row>
    <row r="446" spans="1:37">
      <c r="A446" s="17">
        <v>46095</v>
      </c>
      <c r="B446" s="11">
        <v>70228.163701924146</v>
      </c>
      <c r="C446" s="11">
        <v>66454.452496786253</v>
      </c>
      <c r="D446" s="11">
        <v>63644.872468083086</v>
      </c>
      <c r="E446" s="11">
        <v>63263.291348730745</v>
      </c>
      <c r="F446" s="11">
        <v>64605.546023918672</v>
      </c>
      <c r="G446" s="11">
        <v>67729.10723695386</v>
      </c>
      <c r="H446" s="11">
        <v>75293.632771246354</v>
      </c>
      <c r="I446" s="11">
        <v>83967.03351385241</v>
      </c>
      <c r="J446" s="11">
        <v>85684.259981543</v>
      </c>
      <c r="K446" s="11">
        <v>75148.49812401594</v>
      </c>
      <c r="L446" s="11">
        <v>64181.073433540689</v>
      </c>
      <c r="M446" s="11">
        <v>55847.508666868918</v>
      </c>
      <c r="N446" s="11">
        <v>52520.694815633462</v>
      </c>
      <c r="O446" s="11">
        <v>51923.509998320085</v>
      </c>
      <c r="P446" s="11">
        <v>51187.734366614473</v>
      </c>
      <c r="Q446" s="11">
        <v>58720.753030782042</v>
      </c>
      <c r="R446" s="11">
        <v>64672.142361087492</v>
      </c>
      <c r="S446" s="11">
        <v>79151.977570763411</v>
      </c>
      <c r="T446" s="11">
        <v>97045.849689485098</v>
      </c>
      <c r="U446" s="11">
        <v>98867.477614227988</v>
      </c>
      <c r="V446" s="11">
        <v>99885.746855980324</v>
      </c>
      <c r="W446" s="11">
        <v>93980.681907981183</v>
      </c>
      <c r="X446" s="11">
        <v>85317.891976565676</v>
      </c>
      <c r="Y446" s="11">
        <v>75620.736537330813</v>
      </c>
      <c r="Z446" s="19">
        <v>0</v>
      </c>
      <c r="AA446" s="2">
        <f>IFERROR(INDEX('Holiday Schedule'!$D$3:$D$24,MATCH(A446,'Holiday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1744942.6364922358</v>
      </c>
      <c r="AE446" s="5">
        <f t="shared" si="51"/>
        <v>1744942.6364922358</v>
      </c>
      <c r="AG446" s="2">
        <f t="shared" si="52"/>
        <v>3</v>
      </c>
      <c r="AH446" s="2">
        <f t="shared" si="53"/>
        <v>2026</v>
      </c>
      <c r="AJ446" s="5">
        <f t="shared" si="54"/>
        <v>99885.746855980324</v>
      </c>
      <c r="AK446" s="2">
        <f t="shared" si="55"/>
        <v>21</v>
      </c>
    </row>
    <row r="447" spans="1:37">
      <c r="A447" s="17">
        <v>46096</v>
      </c>
      <c r="B447" s="11">
        <v>70040.518335376779</v>
      </c>
      <c r="C447" s="11">
        <v>66664.932818026849</v>
      </c>
      <c r="D447" s="11">
        <v>62477.904301058341</v>
      </c>
      <c r="E447" s="11">
        <v>64745.034576745034</v>
      </c>
      <c r="F447" s="11">
        <v>66097.933286706</v>
      </c>
      <c r="G447" s="11">
        <v>69450.719352903936</v>
      </c>
      <c r="H447" s="11">
        <v>76608.403585976965</v>
      </c>
      <c r="I447" s="11">
        <v>79038.275146368862</v>
      </c>
      <c r="J447" s="11">
        <v>63738.676584334193</v>
      </c>
      <c r="K447" s="11">
        <v>47630.676573643563</v>
      </c>
      <c r="L447" s="11">
        <v>37922.294681761079</v>
      </c>
      <c r="M447" s="11">
        <v>31342.876150466505</v>
      </c>
      <c r="N447" s="11">
        <v>29658.782486858316</v>
      </c>
      <c r="O447" s="11">
        <v>30113.887532695742</v>
      </c>
      <c r="P447" s="11">
        <v>29651.304340918614</v>
      </c>
      <c r="Q447" s="11">
        <v>36702.032532552177</v>
      </c>
      <c r="R447" s="11">
        <v>59572.693494756175</v>
      </c>
      <c r="S447" s="11">
        <v>90101.519450023989</v>
      </c>
      <c r="T447" s="11">
        <v>104414.42253590116</v>
      </c>
      <c r="U447" s="11">
        <v>106521.84802740715</v>
      </c>
      <c r="V447" s="11">
        <v>104506.91194987072</v>
      </c>
      <c r="W447" s="11">
        <v>96947.280104861915</v>
      </c>
      <c r="X447" s="11">
        <v>84622.778046153107</v>
      </c>
      <c r="Y447" s="11">
        <v>74039.1513538461</v>
      </c>
      <c r="Z447" s="19">
        <v>0</v>
      </c>
      <c r="AA447" s="2">
        <f>IFERROR(INDEX('Holiday Schedule'!$D$3:$D$24,MATCH(A447,'Holiday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1582610.8572492131</v>
      </c>
      <c r="AE447" s="5">
        <f t="shared" si="51"/>
        <v>1582610.8572492131</v>
      </c>
      <c r="AG447" s="2">
        <f t="shared" si="52"/>
        <v>3</v>
      </c>
      <c r="AH447" s="2">
        <f t="shared" si="53"/>
        <v>2026</v>
      </c>
      <c r="AJ447" s="5">
        <f t="shared" si="54"/>
        <v>106521.84802740715</v>
      </c>
      <c r="AK447" s="2">
        <f t="shared" si="55"/>
        <v>20</v>
      </c>
    </row>
    <row r="448" spans="1:37">
      <c r="A448" s="17">
        <v>46097</v>
      </c>
      <c r="B448" s="11">
        <v>68476.580358636696</v>
      </c>
      <c r="C448" s="11">
        <v>64051.836670152654</v>
      </c>
      <c r="D448" s="11">
        <v>61695.786131577333</v>
      </c>
      <c r="E448" s="11">
        <v>61608.999194237113</v>
      </c>
      <c r="F448" s="11">
        <v>65093.997512885238</v>
      </c>
      <c r="G448" s="11">
        <v>70592.685469814314</v>
      </c>
      <c r="H448" s="11">
        <v>83264.414646898091</v>
      </c>
      <c r="I448" s="11">
        <v>92765.709680305896</v>
      </c>
      <c r="J448" s="11">
        <v>93107.313348230586</v>
      </c>
      <c r="K448" s="11">
        <v>89437.376956624357</v>
      </c>
      <c r="L448" s="11">
        <v>88466.607360354086</v>
      </c>
      <c r="M448" s="11">
        <v>85786.853966972601</v>
      </c>
      <c r="N448" s="11">
        <v>82139.184337472339</v>
      </c>
      <c r="O448" s="11">
        <v>78399.598707931262</v>
      </c>
      <c r="P448" s="11">
        <v>72175.037558949407</v>
      </c>
      <c r="Q448" s="11">
        <v>73312.694598770162</v>
      </c>
      <c r="R448" s="11">
        <v>80911.14842229354</v>
      </c>
      <c r="S448" s="11">
        <v>90100.684944888766</v>
      </c>
      <c r="T448" s="11">
        <v>97410.136828218674</v>
      </c>
      <c r="U448" s="11">
        <v>97409.068642490936</v>
      </c>
      <c r="V448" s="11">
        <v>95597.785195153207</v>
      </c>
      <c r="W448" s="11">
        <v>87381.03542918108</v>
      </c>
      <c r="X448" s="11">
        <v>76731.996935711708</v>
      </c>
      <c r="Y448" s="11">
        <v>66087.249444652654</v>
      </c>
      <c r="Z448" s="19">
        <v>0</v>
      </c>
      <c r="AA448" s="2">
        <f>IFERROR(INDEX('Holiday Schedule'!$D$3:$D$24,MATCH(A448,'Holiday Schedule'!$C$3:$C$24,0)),0)</f>
        <v>0</v>
      </c>
      <c r="AB448" s="2">
        <f t="shared" si="48"/>
        <v>2</v>
      </c>
      <c r="AC448" s="2">
        <f t="shared" si="49"/>
        <v>1381132.2329135486</v>
      </c>
      <c r="AD448" s="5">
        <f t="shared" si="50"/>
        <v>540871.5494288539</v>
      </c>
      <c r="AE448" s="5">
        <f t="shared" si="51"/>
        <v>1922003.7823424025</v>
      </c>
      <c r="AG448" s="2">
        <f t="shared" si="52"/>
        <v>3</v>
      </c>
      <c r="AH448" s="2">
        <f t="shared" si="53"/>
        <v>2026</v>
      </c>
      <c r="AJ448" s="5">
        <f t="shared" si="54"/>
        <v>97410.136828218674</v>
      </c>
      <c r="AK448" s="2">
        <f t="shared" si="55"/>
        <v>19</v>
      </c>
    </row>
    <row r="449" spans="1:37">
      <c r="A449" s="17">
        <v>46098</v>
      </c>
      <c r="B449" s="11">
        <v>60448.730076483123</v>
      </c>
      <c r="C449" s="11">
        <v>56569.467630103711</v>
      </c>
      <c r="D449" s="11">
        <v>53915.22678555431</v>
      </c>
      <c r="E449" s="11">
        <v>53537.819951189551</v>
      </c>
      <c r="F449" s="11">
        <v>55099.978258106021</v>
      </c>
      <c r="G449" s="11">
        <v>60639.41294469218</v>
      </c>
      <c r="H449" s="11">
        <v>71197.625402018792</v>
      </c>
      <c r="I449" s="11">
        <v>79822.29679076084</v>
      </c>
      <c r="J449" s="11">
        <v>74203.694446782101</v>
      </c>
      <c r="K449" s="11">
        <v>58749.471246258639</v>
      </c>
      <c r="L449" s="11">
        <v>45026.297427018108</v>
      </c>
      <c r="M449" s="11">
        <v>36529.90701939787</v>
      </c>
      <c r="N449" s="11">
        <v>29074.139465007618</v>
      </c>
      <c r="O449" s="11">
        <v>26741.450563258197</v>
      </c>
      <c r="P449" s="11">
        <v>28478.134636452698</v>
      </c>
      <c r="Q449" s="11">
        <v>33172.164944256423</v>
      </c>
      <c r="R449" s="11">
        <v>54886.236634425899</v>
      </c>
      <c r="S449" s="11">
        <v>72662.865639269599</v>
      </c>
      <c r="T449" s="11">
        <v>92894.130988726451</v>
      </c>
      <c r="U449" s="11">
        <v>99880.793215189435</v>
      </c>
      <c r="V449" s="11">
        <v>101302.62940663657</v>
      </c>
      <c r="W449" s="11">
        <v>95490.587744610966</v>
      </c>
      <c r="X449" s="11">
        <v>86724.616354177895</v>
      </c>
      <c r="Y449" s="11">
        <v>77207.073733160796</v>
      </c>
      <c r="Z449" s="19">
        <v>0</v>
      </c>
      <c r="AA449" s="2">
        <f>IFERROR(INDEX('Holiday Schedule'!$D$3:$D$24,MATCH(A449,'Holiday Schedule'!$C$3:$C$24,0)),0)</f>
        <v>0</v>
      </c>
      <c r="AB449" s="2">
        <f t="shared" si="48"/>
        <v>3</v>
      </c>
      <c r="AC449" s="2">
        <f t="shared" si="49"/>
        <v>1015639.4165222296</v>
      </c>
      <c r="AD449" s="5">
        <f t="shared" si="50"/>
        <v>488615.33478130796</v>
      </c>
      <c r="AE449" s="5">
        <f t="shared" si="51"/>
        <v>1504254.7513035375</v>
      </c>
      <c r="AG449" s="2">
        <f t="shared" si="52"/>
        <v>3</v>
      </c>
      <c r="AH449" s="2">
        <f t="shared" si="53"/>
        <v>2026</v>
      </c>
      <c r="AJ449" s="5">
        <f t="shared" si="54"/>
        <v>101302.62940663657</v>
      </c>
      <c r="AK449" s="2">
        <f t="shared" si="55"/>
        <v>21</v>
      </c>
    </row>
    <row r="450" spans="1:37">
      <c r="A450" s="17">
        <v>46099</v>
      </c>
      <c r="B450" s="11">
        <v>73085.02666706311</v>
      </c>
      <c r="C450" s="11">
        <v>70408.235417956894</v>
      </c>
      <c r="D450" s="11">
        <v>68715.545421282179</v>
      </c>
      <c r="E450" s="11">
        <v>69708.100444640484</v>
      </c>
      <c r="F450" s="11">
        <v>73306.626882401179</v>
      </c>
      <c r="G450" s="11">
        <v>80586.687403656877</v>
      </c>
      <c r="H450" s="11">
        <v>93724.928341106075</v>
      </c>
      <c r="I450" s="11">
        <v>96437.457885420226</v>
      </c>
      <c r="J450" s="11">
        <v>72388.728828104271</v>
      </c>
      <c r="K450" s="11">
        <v>49361.581421738127</v>
      </c>
      <c r="L450" s="11">
        <v>40977.771094361451</v>
      </c>
      <c r="M450" s="11">
        <v>36249.677160699866</v>
      </c>
      <c r="N450" s="11">
        <v>35230.272473467929</v>
      </c>
      <c r="O450" s="11">
        <v>39122.141987971874</v>
      </c>
      <c r="P450" s="11">
        <v>39853.787419256158</v>
      </c>
      <c r="Q450" s="11">
        <v>42458.371911607057</v>
      </c>
      <c r="R450" s="11">
        <v>59246.309521081574</v>
      </c>
      <c r="S450" s="11">
        <v>83482.224717435398</v>
      </c>
      <c r="T450" s="11">
        <v>104461.49309750956</v>
      </c>
      <c r="U450" s="11">
        <v>111561.75608069357</v>
      </c>
      <c r="V450" s="11">
        <v>111529.68386998486</v>
      </c>
      <c r="W450" s="11">
        <v>104793.56293704089</v>
      </c>
      <c r="X450" s="11">
        <v>93365.968012929559</v>
      </c>
      <c r="Y450" s="11">
        <v>82034.248151102351</v>
      </c>
      <c r="Z450" s="19">
        <v>0</v>
      </c>
      <c r="AA450" s="2">
        <f>IFERROR(INDEX('Holiday Schedule'!$D$3:$D$24,MATCH(A450,'Holiday Schedule'!$C$3:$C$24,0)),0)</f>
        <v>0</v>
      </c>
      <c r="AB450" s="2">
        <f t="shared" si="48"/>
        <v>4</v>
      </c>
      <c r="AC450" s="2">
        <f t="shared" si="49"/>
        <v>1120520.7884193026</v>
      </c>
      <c r="AD450" s="5">
        <f t="shared" si="50"/>
        <v>611569.39872920909</v>
      </c>
      <c r="AE450" s="5">
        <f t="shared" si="51"/>
        <v>1732090.1871485116</v>
      </c>
      <c r="AG450" s="2">
        <f t="shared" si="52"/>
        <v>3</v>
      </c>
      <c r="AH450" s="2">
        <f t="shared" si="53"/>
        <v>2026</v>
      </c>
      <c r="AJ450" s="5">
        <f t="shared" si="54"/>
        <v>111561.75608069357</v>
      </c>
      <c r="AK450" s="2">
        <f t="shared" si="55"/>
        <v>20</v>
      </c>
    </row>
    <row r="451" spans="1:37">
      <c r="A451" s="17">
        <v>46100</v>
      </c>
      <c r="B451" s="11">
        <v>76151.687138827925</v>
      </c>
      <c r="C451" s="11">
        <v>72394.041023417463</v>
      </c>
      <c r="D451" s="11">
        <v>70335.910281495148</v>
      </c>
      <c r="E451" s="11">
        <v>70821.491025578624</v>
      </c>
      <c r="F451" s="11">
        <v>74203.901652842294</v>
      </c>
      <c r="G451" s="11">
        <v>80507.86272421293</v>
      </c>
      <c r="H451" s="11">
        <v>93356.091586666924</v>
      </c>
      <c r="I451" s="11">
        <v>98455.305163444049</v>
      </c>
      <c r="J451" s="11">
        <v>80695.965415316256</v>
      </c>
      <c r="K451" s="11">
        <v>66152.817075936546</v>
      </c>
      <c r="L451" s="11">
        <v>58475.053585450281</v>
      </c>
      <c r="M451" s="11">
        <v>52169.591002993955</v>
      </c>
      <c r="N451" s="11">
        <v>57674.244047433589</v>
      </c>
      <c r="O451" s="11">
        <v>55864.914001018449</v>
      </c>
      <c r="P451" s="11">
        <v>56513.724019015361</v>
      </c>
      <c r="Q451" s="11">
        <v>61304.897245310953</v>
      </c>
      <c r="R451" s="11">
        <v>71664.939045221647</v>
      </c>
      <c r="S451" s="11">
        <v>89775.227942151818</v>
      </c>
      <c r="T451" s="11">
        <v>104381.00080736191</v>
      </c>
      <c r="U451" s="11">
        <v>108726.0057891747</v>
      </c>
      <c r="V451" s="11">
        <v>108560.50194731649</v>
      </c>
      <c r="W451" s="11">
        <v>100507.56405522302</v>
      </c>
      <c r="X451" s="11">
        <v>88725.561370235009</v>
      </c>
      <c r="Y451" s="11">
        <v>77274.055414639486</v>
      </c>
      <c r="Z451" s="19">
        <v>0</v>
      </c>
      <c r="AA451" s="2">
        <f>IFERROR(INDEX('Holiday Schedule'!$D$3:$D$24,MATCH(A451,'Holiday Schedule'!$C$3:$C$24,0)),0)</f>
        <v>0</v>
      </c>
      <c r="AB451" s="2">
        <f t="shared" si="48"/>
        <v>5</v>
      </c>
      <c r="AC451" s="2">
        <f t="shared" si="49"/>
        <v>1259647.3125126041</v>
      </c>
      <c r="AD451" s="5">
        <f t="shared" si="50"/>
        <v>615045.04084768076</v>
      </c>
      <c r="AE451" s="5">
        <f t="shared" si="51"/>
        <v>1874692.3533602848</v>
      </c>
      <c r="AG451" s="2">
        <f t="shared" si="52"/>
        <v>3</v>
      </c>
      <c r="AH451" s="2">
        <f t="shared" si="53"/>
        <v>2026</v>
      </c>
      <c r="AJ451" s="5">
        <f t="shared" si="54"/>
        <v>108726.0057891747</v>
      </c>
      <c r="AK451" s="2">
        <f t="shared" si="55"/>
        <v>20</v>
      </c>
    </row>
    <row r="452" spans="1:37">
      <c r="A452" s="17">
        <v>46101</v>
      </c>
      <c r="B452" s="11">
        <v>71377.352024168125</v>
      </c>
      <c r="C452" s="11">
        <v>67552.662605821242</v>
      </c>
      <c r="D452" s="11">
        <v>64726.320158683418</v>
      </c>
      <c r="E452" s="11">
        <v>64452.466326732974</v>
      </c>
      <c r="F452" s="11">
        <v>67700.19462469712</v>
      </c>
      <c r="G452" s="11">
        <v>74345.903499509237</v>
      </c>
      <c r="H452" s="11">
        <v>86725.372034395521</v>
      </c>
      <c r="I452" s="11">
        <v>87986.612122773804</v>
      </c>
      <c r="J452" s="11">
        <v>64472.42302101371</v>
      </c>
      <c r="K452" s="11">
        <v>42151.908934145715</v>
      </c>
      <c r="L452" s="11">
        <v>38015.493541572192</v>
      </c>
      <c r="M452" s="11">
        <v>34980.30734750408</v>
      </c>
      <c r="N452" s="11">
        <v>40750.408681131194</v>
      </c>
      <c r="O452" s="11">
        <v>42969.888865853638</v>
      </c>
      <c r="P452" s="11">
        <v>54470.910412489793</v>
      </c>
      <c r="Q452" s="11">
        <v>64855.06938168098</v>
      </c>
      <c r="R452" s="11">
        <v>75684.995212373542</v>
      </c>
      <c r="S452" s="11">
        <v>88401.632489574797</v>
      </c>
      <c r="T452" s="11">
        <v>98117.79491848305</v>
      </c>
      <c r="U452" s="11">
        <v>99420.369429001032</v>
      </c>
      <c r="V452" s="11">
        <v>99406.428628136302</v>
      </c>
      <c r="W452" s="11">
        <v>93303.374461664498</v>
      </c>
      <c r="X452" s="11">
        <v>83149.679581140896</v>
      </c>
      <c r="Y452" s="11">
        <v>71869.112432931273</v>
      </c>
      <c r="Z452" s="19">
        <v>0</v>
      </c>
      <c r="AA452" s="2">
        <f>IFERROR(INDEX('Holiday Schedule'!$D$3:$D$24,MATCH(A452,'Holiday Schedule'!$C$3:$C$24,0)),0)</f>
        <v>0</v>
      </c>
      <c r="AB452" s="2">
        <f t="shared" si="48"/>
        <v>6</v>
      </c>
      <c r="AC452" s="2">
        <f t="shared" si="49"/>
        <v>1108137.2970285392</v>
      </c>
      <c r="AD452" s="5">
        <f t="shared" si="50"/>
        <v>568749.38370693941</v>
      </c>
      <c r="AE452" s="5">
        <f t="shared" si="51"/>
        <v>1676886.6807354786</v>
      </c>
      <c r="AG452" s="2">
        <f t="shared" si="52"/>
        <v>3</v>
      </c>
      <c r="AH452" s="2">
        <f t="shared" si="53"/>
        <v>2026</v>
      </c>
      <c r="AJ452" s="5">
        <f t="shared" si="54"/>
        <v>99420.369429001032</v>
      </c>
      <c r="AK452" s="2">
        <f t="shared" si="55"/>
        <v>20</v>
      </c>
    </row>
    <row r="453" spans="1:37">
      <c r="A453" s="17">
        <v>46102</v>
      </c>
      <c r="B453" s="11">
        <v>66776.761307961497</v>
      </c>
      <c r="C453" s="11">
        <v>63423.920549047194</v>
      </c>
      <c r="D453" s="11">
        <v>60672.493150832677</v>
      </c>
      <c r="E453" s="11">
        <v>60194.831730933118</v>
      </c>
      <c r="F453" s="11">
        <v>62338.832941586246</v>
      </c>
      <c r="G453" s="11">
        <v>65455.98862459918</v>
      </c>
      <c r="H453" s="11">
        <v>72781.636346010113</v>
      </c>
      <c r="I453" s="11">
        <v>81424.448687203112</v>
      </c>
      <c r="J453" s="11">
        <v>82732.2352001299</v>
      </c>
      <c r="K453" s="11">
        <v>77157.352580208099</v>
      </c>
      <c r="L453" s="11">
        <v>75753.800819051001</v>
      </c>
      <c r="M453" s="11">
        <v>71208.550496348864</v>
      </c>
      <c r="N453" s="11">
        <v>63869.879962775703</v>
      </c>
      <c r="O453" s="11">
        <v>63330.167324941183</v>
      </c>
      <c r="P453" s="11">
        <v>55821.716082740539</v>
      </c>
      <c r="Q453" s="11">
        <v>57400.957405954643</v>
      </c>
      <c r="R453" s="11">
        <v>67641.675173168784</v>
      </c>
      <c r="S453" s="11">
        <v>80473.833704956589</v>
      </c>
      <c r="T453" s="11">
        <v>96856.881505452402</v>
      </c>
      <c r="U453" s="11">
        <v>102489.32752660291</v>
      </c>
      <c r="V453" s="11">
        <v>104022.85371612111</v>
      </c>
      <c r="W453" s="11">
        <v>98026.036791688268</v>
      </c>
      <c r="X453" s="11">
        <v>89012.073703389702</v>
      </c>
      <c r="Y453" s="11">
        <v>78348.681691145714</v>
      </c>
      <c r="Z453" s="19">
        <v>0</v>
      </c>
      <c r="AA453" s="2">
        <f>IFERROR(INDEX('Holiday Schedule'!$D$3:$D$24,MATCH(A453,'Holiday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1797214.9370228485</v>
      </c>
      <c r="AE453" s="5">
        <f t="shared" si="51"/>
        <v>1797214.9370228485</v>
      </c>
      <c r="AG453" s="2">
        <f t="shared" si="52"/>
        <v>3</v>
      </c>
      <c r="AH453" s="2">
        <f t="shared" si="53"/>
        <v>2026</v>
      </c>
      <c r="AJ453" s="5">
        <f t="shared" si="54"/>
        <v>104022.85371612111</v>
      </c>
      <c r="AK453" s="2">
        <f t="shared" si="55"/>
        <v>21</v>
      </c>
    </row>
    <row r="454" spans="1:37">
      <c r="A454" s="17">
        <v>46103</v>
      </c>
      <c r="B454" s="11">
        <v>72677.397403228431</v>
      </c>
      <c r="C454" s="11">
        <v>68709.246083703139</v>
      </c>
      <c r="D454" s="11">
        <v>63501.735604887326</v>
      </c>
      <c r="E454" s="11">
        <v>64898.858135578179</v>
      </c>
      <c r="F454" s="11">
        <v>66095.218130476424</v>
      </c>
      <c r="G454" s="11">
        <v>69040.434850748992</v>
      </c>
      <c r="H454" s="11">
        <v>75169.015938474418</v>
      </c>
      <c r="I454" s="11">
        <v>80127.509652806883</v>
      </c>
      <c r="J454" s="11">
        <v>79397.647071013242</v>
      </c>
      <c r="K454" s="11">
        <v>81788.49546731505</v>
      </c>
      <c r="L454" s="11">
        <v>86442.745913249077</v>
      </c>
      <c r="M454" s="11">
        <v>89483.824085829867</v>
      </c>
      <c r="N454" s="11">
        <v>89891.234783957523</v>
      </c>
      <c r="O454" s="11">
        <v>88776.808137609958</v>
      </c>
      <c r="P454" s="11">
        <v>87193.772300913959</v>
      </c>
      <c r="Q454" s="11">
        <v>87148.682223070151</v>
      </c>
      <c r="R454" s="11">
        <v>94244.775769437867</v>
      </c>
      <c r="S454" s="11">
        <v>104780.46477859603</v>
      </c>
      <c r="T454" s="11">
        <v>112939.66357852961</v>
      </c>
      <c r="U454" s="11">
        <v>114202.1516674329</v>
      </c>
      <c r="V454" s="11">
        <v>112066.79694280712</v>
      </c>
      <c r="W454" s="11">
        <v>102905.92746890358</v>
      </c>
      <c r="X454" s="11">
        <v>90150.126634485932</v>
      </c>
      <c r="Y454" s="11">
        <v>78529.953463156271</v>
      </c>
      <c r="Z454" s="19">
        <v>0</v>
      </c>
      <c r="AA454" s="2">
        <f>IFERROR(INDEX('Holiday Schedule'!$D$3:$D$24,MATCH(A454,'Holiday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2060162.4860862119</v>
      </c>
      <c r="AE454" s="5">
        <f t="shared" si="51"/>
        <v>2060162.4860862119</v>
      </c>
      <c r="AG454" s="2">
        <f t="shared" si="52"/>
        <v>3</v>
      </c>
      <c r="AH454" s="2">
        <f t="shared" si="53"/>
        <v>2026</v>
      </c>
      <c r="AJ454" s="5">
        <f t="shared" si="54"/>
        <v>114202.1516674329</v>
      </c>
      <c r="AK454" s="2">
        <f t="shared" si="55"/>
        <v>20</v>
      </c>
    </row>
    <row r="455" spans="1:37">
      <c r="A455" s="17">
        <v>46104</v>
      </c>
      <c r="B455" s="11">
        <v>72266.458640559635</v>
      </c>
      <c r="C455" s="11">
        <v>68150.888595369048</v>
      </c>
      <c r="D455" s="11">
        <v>65500.845674890166</v>
      </c>
      <c r="E455" s="11">
        <v>65602.6237606137</v>
      </c>
      <c r="F455" s="11">
        <v>68860.662033575121</v>
      </c>
      <c r="G455" s="11">
        <v>74995.822766397323</v>
      </c>
      <c r="H455" s="11">
        <v>88559.426182611875</v>
      </c>
      <c r="I455" s="11">
        <v>98386.900520536539</v>
      </c>
      <c r="J455" s="11">
        <v>99984.256583369759</v>
      </c>
      <c r="K455" s="11">
        <v>95274.318726673591</v>
      </c>
      <c r="L455" s="11">
        <v>94965.620955285558</v>
      </c>
      <c r="M455" s="11">
        <v>91493.064234171674</v>
      </c>
      <c r="N455" s="11">
        <v>88567.887403417088</v>
      </c>
      <c r="O455" s="11">
        <v>85481.638296146106</v>
      </c>
      <c r="P455" s="11">
        <v>82063.182210876388</v>
      </c>
      <c r="Q455" s="11">
        <v>83050.287288694904</v>
      </c>
      <c r="R455" s="11">
        <v>89201.461738873681</v>
      </c>
      <c r="S455" s="11">
        <v>99211.812011253147</v>
      </c>
      <c r="T455" s="11">
        <v>108578.14480919672</v>
      </c>
      <c r="U455" s="11">
        <v>111688.69153923474</v>
      </c>
      <c r="V455" s="11">
        <v>111179.22145020915</v>
      </c>
      <c r="W455" s="11">
        <v>102830.15215830387</v>
      </c>
      <c r="X455" s="11">
        <v>91170.274043085446</v>
      </c>
      <c r="Y455" s="11">
        <v>79628.947367645102</v>
      </c>
      <c r="Z455" s="19">
        <v>0</v>
      </c>
      <c r="AA455" s="2">
        <f>IFERROR(INDEX('Holiday Schedule'!$D$3:$D$24,MATCH(A455,'Holiday Schedule'!$C$3:$C$24,0)),0)</f>
        <v>0</v>
      </c>
      <c r="AB455" s="2">
        <f t="shared" si="48"/>
        <v>2</v>
      </c>
      <c r="AC455" s="2">
        <f t="shared" si="49"/>
        <v>1533126.9139693282</v>
      </c>
      <c r="AD455" s="5">
        <f t="shared" si="50"/>
        <v>583565.67502166238</v>
      </c>
      <c r="AE455" s="5">
        <f t="shared" si="51"/>
        <v>2116692.5889909905</v>
      </c>
      <c r="AG455" s="2">
        <f t="shared" si="52"/>
        <v>3</v>
      </c>
      <c r="AH455" s="2">
        <f t="shared" si="53"/>
        <v>2026</v>
      </c>
      <c r="AJ455" s="5">
        <f t="shared" si="54"/>
        <v>111688.69153923474</v>
      </c>
      <c r="AK455" s="2">
        <f t="shared" si="55"/>
        <v>20</v>
      </c>
    </row>
    <row r="456" spans="1:37">
      <c r="A456" s="17">
        <v>46105</v>
      </c>
      <c r="B456" s="11">
        <v>74448.648589318618</v>
      </c>
      <c r="C456" s="11">
        <v>71178.178254975923</v>
      </c>
      <c r="D456" s="11">
        <v>69283.611015387112</v>
      </c>
      <c r="E456" s="11">
        <v>69816.088407882853</v>
      </c>
      <c r="F456" s="11">
        <v>73510.882480935747</v>
      </c>
      <c r="G456" s="11">
        <v>80408.051315492514</v>
      </c>
      <c r="H456" s="11">
        <v>93937.739979016507</v>
      </c>
      <c r="I456" s="11">
        <v>100300.05586063596</v>
      </c>
      <c r="J456" s="11">
        <v>89154.996006466972</v>
      </c>
      <c r="K456" s="11">
        <v>70349.613053596448</v>
      </c>
      <c r="L456" s="11">
        <v>54704.516955333653</v>
      </c>
      <c r="M456" s="11">
        <v>41974.146030590295</v>
      </c>
      <c r="N456" s="11">
        <v>38159.808047822502</v>
      </c>
      <c r="O456" s="11">
        <v>37835.136997783833</v>
      </c>
      <c r="P456" s="11">
        <v>33229.510556053952</v>
      </c>
      <c r="Q456" s="11">
        <v>43775.824703964347</v>
      </c>
      <c r="R456" s="11">
        <v>56718.638059110141</v>
      </c>
      <c r="S456" s="11">
        <v>79140.294498870295</v>
      </c>
      <c r="T456" s="11">
        <v>98587.672721769879</v>
      </c>
      <c r="U456" s="11">
        <v>105413.09430090258</v>
      </c>
      <c r="V456" s="11">
        <v>104758.22143313153</v>
      </c>
      <c r="W456" s="11">
        <v>97254.350889951282</v>
      </c>
      <c r="X456" s="11">
        <v>86297.714900049061</v>
      </c>
      <c r="Y456" s="11">
        <v>75062.892031175346</v>
      </c>
      <c r="Z456" s="19">
        <v>0</v>
      </c>
      <c r="AA456" s="2">
        <f>IFERROR(INDEX('Holiday Schedule'!$D$3:$D$24,MATCH(A456,'Holiday Schedule'!$C$3:$C$24,0)),0)</f>
        <v>0</v>
      </c>
      <c r="AB456" s="2">
        <f t="shared" si="48"/>
        <v>3</v>
      </c>
      <c r="AC456" s="2">
        <f t="shared" si="49"/>
        <v>1137653.5950160327</v>
      </c>
      <c r="AD456" s="5">
        <f t="shared" si="50"/>
        <v>607646.09207418468</v>
      </c>
      <c r="AE456" s="5">
        <f t="shared" si="51"/>
        <v>1745299.6870902174</v>
      </c>
      <c r="AG456" s="2">
        <f t="shared" si="52"/>
        <v>3</v>
      </c>
      <c r="AH456" s="2">
        <f t="shared" si="53"/>
        <v>2026</v>
      </c>
      <c r="AJ456" s="5">
        <f t="shared" si="54"/>
        <v>105413.09430090258</v>
      </c>
      <c r="AK456" s="2">
        <f t="shared" si="55"/>
        <v>20</v>
      </c>
    </row>
    <row r="457" spans="1:37">
      <c r="A457" s="17">
        <v>46106</v>
      </c>
      <c r="B457" s="11">
        <v>69484.768592158522</v>
      </c>
      <c r="C457" s="11">
        <v>65377.137864757278</v>
      </c>
      <c r="D457" s="11">
        <v>63010.751076794055</v>
      </c>
      <c r="E457" s="11">
        <v>63733.423253169429</v>
      </c>
      <c r="F457" s="11">
        <v>67953.479342938605</v>
      </c>
      <c r="G457" s="11">
        <v>74673.549860792162</v>
      </c>
      <c r="H457" s="11">
        <v>86986.197007961135</v>
      </c>
      <c r="I457" s="11">
        <v>86262.104112161309</v>
      </c>
      <c r="J457" s="11">
        <v>60586.783327930752</v>
      </c>
      <c r="K457" s="11">
        <v>41947.701058808714</v>
      </c>
      <c r="L457" s="11">
        <v>38468.632825481371</v>
      </c>
      <c r="M457" s="11">
        <v>30327.539070368064</v>
      </c>
      <c r="N457" s="11">
        <v>28325.164350528616</v>
      </c>
      <c r="O457" s="11">
        <v>25958.633094999492</v>
      </c>
      <c r="P457" s="11">
        <v>23381.527079000054</v>
      </c>
      <c r="Q457" s="11">
        <v>25432.227407176935</v>
      </c>
      <c r="R457" s="11">
        <v>43120.375057635043</v>
      </c>
      <c r="S457" s="11">
        <v>70051.699071156938</v>
      </c>
      <c r="T457" s="11">
        <v>93373.761687483377</v>
      </c>
      <c r="U457" s="11">
        <v>101861.23001139538</v>
      </c>
      <c r="V457" s="11">
        <v>102112.77794795565</v>
      </c>
      <c r="W457" s="11">
        <v>94393.22952196619</v>
      </c>
      <c r="X457" s="11">
        <v>83945.887177179204</v>
      </c>
      <c r="Y457" s="11">
        <v>72953.636341535166</v>
      </c>
      <c r="Z457" s="19">
        <v>0</v>
      </c>
      <c r="AA457" s="2">
        <f>IFERROR(INDEX('Holiday Schedule'!$D$3:$D$24,MATCH(A457,'Holiday Schedule'!$C$3:$C$24,0)),0)</f>
        <v>0</v>
      </c>
      <c r="AB457" s="2">
        <f t="shared" si="48"/>
        <v>4</v>
      </c>
      <c r="AC457" s="2">
        <f t="shared" si="49"/>
        <v>949549.27280122705</v>
      </c>
      <c r="AD457" s="5">
        <f t="shared" si="50"/>
        <v>564172.94334010605</v>
      </c>
      <c r="AE457" s="5">
        <f t="shared" si="51"/>
        <v>1513722.2161413331</v>
      </c>
      <c r="AG457" s="2">
        <f t="shared" si="52"/>
        <v>3</v>
      </c>
      <c r="AH457" s="2">
        <f t="shared" si="53"/>
        <v>2026</v>
      </c>
      <c r="AJ457" s="5">
        <f t="shared" si="54"/>
        <v>102112.77794795565</v>
      </c>
      <c r="AK457" s="2">
        <f t="shared" si="55"/>
        <v>21</v>
      </c>
    </row>
    <row r="458" spans="1:37">
      <c r="A458" s="17">
        <v>46107</v>
      </c>
      <c r="B458" s="11">
        <v>66461.943648801869</v>
      </c>
      <c r="C458" s="11">
        <v>63175.473411825493</v>
      </c>
      <c r="D458" s="11">
        <v>60842.203688487818</v>
      </c>
      <c r="E458" s="11">
        <v>60564.802686835719</v>
      </c>
      <c r="F458" s="11">
        <v>63206.128460032262</v>
      </c>
      <c r="G458" s="11">
        <v>70240.999434357655</v>
      </c>
      <c r="H458" s="11">
        <v>82002.074261285408</v>
      </c>
      <c r="I458" s="11">
        <v>90503.312438310328</v>
      </c>
      <c r="J458" s="11">
        <v>89137.615257424739</v>
      </c>
      <c r="K458" s="11">
        <v>80405.230216520373</v>
      </c>
      <c r="L458" s="11">
        <v>76182.033511114103</v>
      </c>
      <c r="M458" s="11">
        <v>59010.216193930835</v>
      </c>
      <c r="N458" s="11">
        <v>47092.995410073614</v>
      </c>
      <c r="O458" s="11">
        <v>37284.120913446204</v>
      </c>
      <c r="P458" s="11">
        <v>42444.183198570623</v>
      </c>
      <c r="Q458" s="11">
        <v>57096.389184840627</v>
      </c>
      <c r="R458" s="11">
        <v>70358.601224297963</v>
      </c>
      <c r="S458" s="11">
        <v>81910.017042675317</v>
      </c>
      <c r="T458" s="11">
        <v>93038.624277289025</v>
      </c>
      <c r="U458" s="11">
        <v>96660.806200002276</v>
      </c>
      <c r="V458" s="11">
        <v>95708.007919066848</v>
      </c>
      <c r="W458" s="11">
        <v>88695.15763241415</v>
      </c>
      <c r="X458" s="11">
        <v>77931.403588162735</v>
      </c>
      <c r="Y458" s="11">
        <v>67250.125460248775</v>
      </c>
      <c r="Z458" s="19">
        <v>0</v>
      </c>
      <c r="AA458" s="2">
        <f>IFERROR(INDEX('Holiday Schedule'!$D$3:$D$24,MATCH(A458,'Holiday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1183458.7142081398</v>
      </c>
      <c r="AD458" s="5">
        <f t="shared" ref="AD458:AD521" si="58">AE458-AC458</f>
        <v>533743.75105187483</v>
      </c>
      <c r="AE458" s="5">
        <f t="shared" ref="AE458:AE521" si="59">SUM(B458:Y458)</f>
        <v>1717202.4652600146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96660.806200002276</v>
      </c>
      <c r="AK458" s="2">
        <f t="shared" ref="AK458:AK521" si="63">IF(AE458&gt;0,INDEX(B$8:Y$8,MATCH(AJ458,B458:Y458,0)),"")</f>
        <v>20</v>
      </c>
    </row>
    <row r="459" spans="1:37">
      <c r="A459" s="17">
        <v>46108</v>
      </c>
      <c r="B459" s="11">
        <v>61337.465690542864</v>
      </c>
      <c r="C459" s="11">
        <v>58059.748381619873</v>
      </c>
      <c r="D459" s="11">
        <v>56401.370468522553</v>
      </c>
      <c r="E459" s="11">
        <v>56543.197436636045</v>
      </c>
      <c r="F459" s="11">
        <v>60332.744773627208</v>
      </c>
      <c r="G459" s="11">
        <v>67082.573025168502</v>
      </c>
      <c r="H459" s="11">
        <v>79934.757400194329</v>
      </c>
      <c r="I459" s="11">
        <v>84078.630041810611</v>
      </c>
      <c r="J459" s="11">
        <v>73217.307287985561</v>
      </c>
      <c r="K459" s="11">
        <v>53275.565699030718</v>
      </c>
      <c r="L459" s="11">
        <v>43436.292741102741</v>
      </c>
      <c r="M459" s="11">
        <v>34870.75573135585</v>
      </c>
      <c r="N459" s="11">
        <v>31711.353528436841</v>
      </c>
      <c r="O459" s="11">
        <v>30024.132788079838</v>
      </c>
      <c r="P459" s="11">
        <v>28256.475844364672</v>
      </c>
      <c r="Q459" s="11">
        <v>29197.94013079688</v>
      </c>
      <c r="R459" s="11">
        <v>40574.259292482988</v>
      </c>
      <c r="S459" s="11">
        <v>66740.38269459219</v>
      </c>
      <c r="T459" s="11">
        <v>92296.663229153652</v>
      </c>
      <c r="U459" s="11">
        <v>100893.3797822154</v>
      </c>
      <c r="V459" s="11">
        <v>103185.20409064736</v>
      </c>
      <c r="W459" s="11">
        <v>98379.148215499576</v>
      </c>
      <c r="X459" s="11">
        <v>89945.452452073121</v>
      </c>
      <c r="Y459" s="11">
        <v>79906.507287798711</v>
      </c>
      <c r="Z459" s="19">
        <v>0</v>
      </c>
      <c r="AA459" s="2">
        <f>IFERROR(INDEX('Holiday Schedule'!$D$3:$D$24,MATCH(A459,'Holiday Schedule'!$C$3:$C$24,0)),0)</f>
        <v>0</v>
      </c>
      <c r="AB459" s="2">
        <f t="shared" si="56"/>
        <v>6</v>
      </c>
      <c r="AC459" s="2">
        <f t="shared" si="57"/>
        <v>1000082.943549628</v>
      </c>
      <c r="AD459" s="5">
        <f t="shared" si="58"/>
        <v>519598.36446410988</v>
      </c>
      <c r="AE459" s="5">
        <f t="shared" si="59"/>
        <v>1519681.3080137379</v>
      </c>
      <c r="AG459" s="2">
        <f t="shared" si="60"/>
        <v>3</v>
      </c>
      <c r="AH459" s="2">
        <f t="shared" si="61"/>
        <v>2026</v>
      </c>
      <c r="AJ459" s="5">
        <f t="shared" si="62"/>
        <v>103185.20409064736</v>
      </c>
      <c r="AK459" s="2">
        <f t="shared" si="63"/>
        <v>21</v>
      </c>
    </row>
    <row r="460" spans="1:37">
      <c r="A460" s="17">
        <v>46109</v>
      </c>
      <c r="B460" s="11">
        <v>75042.835873400298</v>
      </c>
      <c r="C460" s="11">
        <v>71555.593818360678</v>
      </c>
      <c r="D460" s="11">
        <v>69620.140960998717</v>
      </c>
      <c r="E460" s="11">
        <v>69560.462790224585</v>
      </c>
      <c r="F460" s="11">
        <v>72169.170444980948</v>
      </c>
      <c r="G460" s="11">
        <v>76302.425697873332</v>
      </c>
      <c r="H460" s="11">
        <v>83811.739964283377</v>
      </c>
      <c r="I460" s="11">
        <v>80783.187676516827</v>
      </c>
      <c r="J460" s="11">
        <v>58811.222373365526</v>
      </c>
      <c r="K460" s="11">
        <v>43531.932790093779</v>
      </c>
      <c r="L460" s="11">
        <v>39129.0592286256</v>
      </c>
      <c r="M460" s="11">
        <v>35628.090816902302</v>
      </c>
      <c r="N460" s="11">
        <v>32766.081142181003</v>
      </c>
      <c r="O460" s="11">
        <v>30741.390268966927</v>
      </c>
      <c r="P460" s="11">
        <v>29024.172148669553</v>
      </c>
      <c r="Q460" s="11">
        <v>31814.103055750595</v>
      </c>
      <c r="R460" s="11">
        <v>44081.082675478247</v>
      </c>
      <c r="S460" s="11">
        <v>71575.50544807408</v>
      </c>
      <c r="T460" s="11">
        <v>97932.983473918124</v>
      </c>
      <c r="U460" s="11">
        <v>105738.13201972294</v>
      </c>
      <c r="V460" s="11">
        <v>106804.50288830069</v>
      </c>
      <c r="W460" s="11">
        <v>102035.50984993573</v>
      </c>
      <c r="X460" s="11">
        <v>92269.565602426839</v>
      </c>
      <c r="Y460" s="11">
        <v>81026.818402986755</v>
      </c>
      <c r="Z460" s="19">
        <v>0</v>
      </c>
      <c r="AA460" s="2">
        <f>IFERROR(INDEX('Holiday Schedule'!$D$3:$D$24,MATCH(A460,'Holiday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1601755.7094120376</v>
      </c>
      <c r="AE460" s="5">
        <f t="shared" si="59"/>
        <v>1601755.7094120376</v>
      </c>
      <c r="AG460" s="2">
        <f t="shared" si="60"/>
        <v>3</v>
      </c>
      <c r="AH460" s="2">
        <f t="shared" si="61"/>
        <v>2026</v>
      </c>
      <c r="AJ460" s="5">
        <f t="shared" si="62"/>
        <v>106804.50288830069</v>
      </c>
      <c r="AK460" s="2">
        <f t="shared" si="63"/>
        <v>21</v>
      </c>
    </row>
    <row r="461" spans="1:37">
      <c r="A461" s="17">
        <v>46110</v>
      </c>
      <c r="B461" s="11">
        <v>75693.372516237621</v>
      </c>
      <c r="C461" s="11">
        <v>71934.570644051579</v>
      </c>
      <c r="D461" s="11">
        <v>67569.871431107284</v>
      </c>
      <c r="E461" s="11">
        <v>69850.962907885521</v>
      </c>
      <c r="F461" s="11">
        <v>71797.182543188857</v>
      </c>
      <c r="G461" s="11">
        <v>75524.714765437035</v>
      </c>
      <c r="H461" s="11">
        <v>81061.472346355091</v>
      </c>
      <c r="I461" s="11">
        <v>75824.699996391821</v>
      </c>
      <c r="J461" s="11">
        <v>55135.368321301066</v>
      </c>
      <c r="K461" s="11">
        <v>41070.903752798265</v>
      </c>
      <c r="L461" s="11">
        <v>42527.603857944443</v>
      </c>
      <c r="M461" s="11">
        <v>41127.899488459771</v>
      </c>
      <c r="N461" s="11">
        <v>39459.453684233842</v>
      </c>
      <c r="O461" s="11">
        <v>35459.367931602887</v>
      </c>
      <c r="P461" s="11">
        <v>39331.692145905952</v>
      </c>
      <c r="Q461" s="11">
        <v>39977.31232576289</v>
      </c>
      <c r="R461" s="11">
        <v>52680.939515002865</v>
      </c>
      <c r="S461" s="11">
        <v>77283.520572999187</v>
      </c>
      <c r="T461" s="11">
        <v>98866.679663957228</v>
      </c>
      <c r="U461" s="11">
        <v>105449.10969207573</v>
      </c>
      <c r="V461" s="11">
        <v>105141.4017525122</v>
      </c>
      <c r="W461" s="11">
        <v>96729.183691358689</v>
      </c>
      <c r="X461" s="11">
        <v>84907.440840365845</v>
      </c>
      <c r="Y461" s="11">
        <v>74110.243097051061</v>
      </c>
      <c r="Z461" s="19">
        <v>0</v>
      </c>
      <c r="AA461" s="2">
        <f>IFERROR(INDEX('Holiday Schedule'!$D$3:$D$24,MATCH(A461,'Holiday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1618514.9674839869</v>
      </c>
      <c r="AE461" s="5">
        <f t="shared" si="59"/>
        <v>1618514.9674839869</v>
      </c>
      <c r="AG461" s="2">
        <f t="shared" si="60"/>
        <v>3</v>
      </c>
      <c r="AH461" s="2">
        <f t="shared" si="61"/>
        <v>2026</v>
      </c>
      <c r="AJ461" s="5">
        <f t="shared" si="62"/>
        <v>105449.10969207573</v>
      </c>
      <c r="AK461" s="2">
        <f t="shared" si="63"/>
        <v>20</v>
      </c>
    </row>
    <row r="462" spans="1:37">
      <c r="A462" s="17">
        <v>46111</v>
      </c>
      <c r="B462" s="11">
        <v>68646.752378883713</v>
      </c>
      <c r="C462" s="11">
        <v>64313.427284380363</v>
      </c>
      <c r="D462" s="11">
        <v>62304.828562911964</v>
      </c>
      <c r="E462" s="11">
        <v>61858.19690748884</v>
      </c>
      <c r="F462" s="11">
        <v>64959.995385197857</v>
      </c>
      <c r="G462" s="11">
        <v>71081.923963343754</v>
      </c>
      <c r="H462" s="11">
        <v>83007.508732196366</v>
      </c>
      <c r="I462" s="11">
        <v>89023.017545689843</v>
      </c>
      <c r="J462" s="11">
        <v>84791.492622023288</v>
      </c>
      <c r="K462" s="11">
        <v>74595.029953955745</v>
      </c>
      <c r="L462" s="11">
        <v>64628.588648323333</v>
      </c>
      <c r="M462" s="11">
        <v>48640.917569813682</v>
      </c>
      <c r="N462" s="11">
        <v>37257.561654642101</v>
      </c>
      <c r="O462" s="11">
        <v>29152.34105124537</v>
      </c>
      <c r="P462" s="11">
        <v>25344.790666065463</v>
      </c>
      <c r="Q462" s="11">
        <v>33489.228271877677</v>
      </c>
      <c r="R462" s="11">
        <v>52847.740169853765</v>
      </c>
      <c r="S462" s="11">
        <v>69319.003562431157</v>
      </c>
      <c r="T462" s="11">
        <v>88316.797910558977</v>
      </c>
      <c r="U462" s="11">
        <v>92657.383563959054</v>
      </c>
      <c r="V462" s="11">
        <v>92276.766787747649</v>
      </c>
      <c r="W462" s="11">
        <v>84954.920994541972</v>
      </c>
      <c r="X462" s="11">
        <v>74484.479594112752</v>
      </c>
      <c r="Y462" s="11">
        <v>64063.722291633298</v>
      </c>
      <c r="Z462" s="19">
        <v>0</v>
      </c>
      <c r="AA462" s="2">
        <f>IFERROR(INDEX('Holiday Schedule'!$D$3:$D$24,MATCH(A462,'Holiday Schedule'!$C$3:$C$24,0)),0)</f>
        <v>0</v>
      </c>
      <c r="AB462" s="2">
        <f t="shared" si="56"/>
        <v>2</v>
      </c>
      <c r="AC462" s="2">
        <f t="shared" si="57"/>
        <v>1041780.0605668419</v>
      </c>
      <c r="AD462" s="5">
        <f t="shared" si="58"/>
        <v>540236.3555060362</v>
      </c>
      <c r="AE462" s="5">
        <f t="shared" si="59"/>
        <v>1582016.4160728781</v>
      </c>
      <c r="AG462" s="2">
        <f t="shared" si="60"/>
        <v>3</v>
      </c>
      <c r="AH462" s="2">
        <f t="shared" si="61"/>
        <v>2026</v>
      </c>
      <c r="AJ462" s="5">
        <f t="shared" si="62"/>
        <v>92657.383563959054</v>
      </c>
      <c r="AK462" s="2">
        <f t="shared" si="63"/>
        <v>20</v>
      </c>
    </row>
    <row r="463" spans="1:37">
      <c r="A463" s="17">
        <v>46112</v>
      </c>
      <c r="B463" s="11">
        <v>59172.360051514923</v>
      </c>
      <c r="C463" s="11">
        <v>56562.07981655006</v>
      </c>
      <c r="D463" s="11">
        <v>54301.046844328761</v>
      </c>
      <c r="E463" s="11">
        <v>54024.69583357151</v>
      </c>
      <c r="F463" s="11">
        <v>57097.213509249312</v>
      </c>
      <c r="G463" s="11">
        <v>63772.008997388475</v>
      </c>
      <c r="H463" s="11">
        <v>75593.20080367582</v>
      </c>
      <c r="I463" s="11">
        <v>85210.295561272287</v>
      </c>
      <c r="J463" s="11">
        <v>86956.084217714626</v>
      </c>
      <c r="K463" s="11">
        <v>83798.970620930515</v>
      </c>
      <c r="L463" s="11">
        <v>83376.824800842296</v>
      </c>
      <c r="M463" s="11">
        <v>78517.548538933959</v>
      </c>
      <c r="N463" s="11">
        <v>73562.313195295093</v>
      </c>
      <c r="O463" s="11">
        <v>70309.18407585776</v>
      </c>
      <c r="P463" s="11">
        <v>70345.387111365635</v>
      </c>
      <c r="Q463" s="11">
        <v>73115.896671281094</v>
      </c>
      <c r="R463" s="11">
        <v>80669.768628494858</v>
      </c>
      <c r="S463" s="11">
        <v>91789.723338580065</v>
      </c>
      <c r="T463" s="11">
        <v>101274.1731483984</v>
      </c>
      <c r="U463" s="11">
        <v>103351.87605534839</v>
      </c>
      <c r="V463" s="11">
        <v>102402.48737511334</v>
      </c>
      <c r="W463" s="11">
        <v>94063.086487263528</v>
      </c>
      <c r="X463" s="11">
        <v>82867.479196063578</v>
      </c>
      <c r="Y463" s="11">
        <v>71741.347982727224</v>
      </c>
      <c r="Z463" s="19">
        <v>0</v>
      </c>
      <c r="AA463" s="2">
        <f>IFERROR(INDEX('Holiday Schedule'!$D$3:$D$24,MATCH(A463,'Holiday Schedule'!$C$3:$C$24,0)),0)</f>
        <v>0</v>
      </c>
      <c r="AB463" s="2">
        <f t="shared" si="56"/>
        <v>3</v>
      </c>
      <c r="AC463" s="2">
        <f t="shared" si="57"/>
        <v>1361611.0990227554</v>
      </c>
      <c r="AD463" s="5">
        <f t="shared" si="58"/>
        <v>492263.9538390059</v>
      </c>
      <c r="AE463" s="5">
        <f t="shared" si="59"/>
        <v>1853875.0528617613</v>
      </c>
      <c r="AG463" s="2">
        <f t="shared" si="60"/>
        <v>3</v>
      </c>
      <c r="AH463" s="2">
        <f t="shared" si="61"/>
        <v>2026</v>
      </c>
      <c r="AJ463" s="5">
        <f t="shared" si="62"/>
        <v>103351.87605534839</v>
      </c>
      <c r="AK463" s="2">
        <f t="shared" si="63"/>
        <v>20</v>
      </c>
    </row>
    <row r="464" spans="1:37">
      <c r="A464" s="17">
        <v>46113</v>
      </c>
      <c r="B464" s="11">
        <v>64338.067469756883</v>
      </c>
      <c r="C464" s="11">
        <v>60996.564796564206</v>
      </c>
      <c r="D464" s="11">
        <v>59514.591786838093</v>
      </c>
      <c r="E464" s="11">
        <v>59329.990497053637</v>
      </c>
      <c r="F464" s="11">
        <v>61777.48538275349</v>
      </c>
      <c r="G464" s="11">
        <v>67133.981169680381</v>
      </c>
      <c r="H464" s="11">
        <v>76999.636348298838</v>
      </c>
      <c r="I464" s="11">
        <v>82123.432646879723</v>
      </c>
      <c r="J464" s="11">
        <v>80708.962212025741</v>
      </c>
      <c r="K464" s="11">
        <v>75342.456149715814</v>
      </c>
      <c r="L464" s="11">
        <v>66910.41010066017</v>
      </c>
      <c r="M464" s="11">
        <v>61816.733492347572</v>
      </c>
      <c r="N464" s="11">
        <v>50590.273507371028</v>
      </c>
      <c r="O464" s="11">
        <v>40870.756200053234</v>
      </c>
      <c r="P464" s="11">
        <v>42131.893939108551</v>
      </c>
      <c r="Q464" s="11">
        <v>46924.938663760833</v>
      </c>
      <c r="R464" s="11">
        <v>56876.943549887103</v>
      </c>
      <c r="S464" s="11">
        <v>74748.131400311569</v>
      </c>
      <c r="T464" s="11">
        <v>87336.172280664483</v>
      </c>
      <c r="U464" s="11">
        <v>94926.081829791394</v>
      </c>
      <c r="V464" s="11">
        <v>93782.46075446959</v>
      </c>
      <c r="W464" s="11">
        <v>87486.655001388543</v>
      </c>
      <c r="X464" s="11">
        <v>76602.126166067363</v>
      </c>
      <c r="Y464" s="11">
        <v>68409.523551215243</v>
      </c>
      <c r="Z464" s="19"/>
      <c r="AA464" s="2">
        <f>IFERROR(INDEX('Holiday Schedule'!$D$3:$D$24,MATCH(A464,'Holiday Schedule'!$C$3:$C$24,0)),0)</f>
        <v>0</v>
      </c>
      <c r="AB464" s="2">
        <f t="shared" si="56"/>
        <v>4</v>
      </c>
      <c r="AC464" s="2">
        <f t="shared" si="57"/>
        <v>1119178.4278945029</v>
      </c>
      <c r="AD464" s="5">
        <f t="shared" si="58"/>
        <v>518499.84100216068</v>
      </c>
      <c r="AE464" s="5">
        <f t="shared" si="59"/>
        <v>1637678.2688966636</v>
      </c>
      <c r="AG464" s="2">
        <f t="shared" si="60"/>
        <v>4</v>
      </c>
      <c r="AH464" s="2">
        <f t="shared" si="61"/>
        <v>2026</v>
      </c>
      <c r="AJ464" s="5">
        <f t="shared" si="62"/>
        <v>94926.081829791394</v>
      </c>
      <c r="AK464" s="2">
        <f t="shared" si="63"/>
        <v>20</v>
      </c>
    </row>
    <row r="465" spans="1:37">
      <c r="A465" s="17">
        <v>46114</v>
      </c>
      <c r="B465" s="11">
        <v>63633.590227653091</v>
      </c>
      <c r="C465" s="11">
        <v>61234.954121393173</v>
      </c>
      <c r="D465" s="11">
        <v>60302.238218135964</v>
      </c>
      <c r="E465" s="11">
        <v>60244.946671831218</v>
      </c>
      <c r="F465" s="11">
        <v>62580.711711798278</v>
      </c>
      <c r="G465" s="11">
        <v>68289.044102201136</v>
      </c>
      <c r="H465" s="11">
        <v>78813.842277755393</v>
      </c>
      <c r="I465" s="11">
        <v>80033.936867837969</v>
      </c>
      <c r="J465" s="11">
        <v>73550.951639345047</v>
      </c>
      <c r="K465" s="11">
        <v>62510.765673760492</v>
      </c>
      <c r="L465" s="11">
        <v>51300.162389470926</v>
      </c>
      <c r="M465" s="11">
        <v>43570.134895622126</v>
      </c>
      <c r="N465" s="11">
        <v>33047.73732559476</v>
      </c>
      <c r="O465" s="11">
        <v>29760.451991381979</v>
      </c>
      <c r="P465" s="11">
        <v>27069.128776188394</v>
      </c>
      <c r="Q465" s="11">
        <v>30490.718187710649</v>
      </c>
      <c r="R465" s="11">
        <v>39454.488528629459</v>
      </c>
      <c r="S465" s="11">
        <v>65727.668888586981</v>
      </c>
      <c r="T465" s="11">
        <v>86238.926014991201</v>
      </c>
      <c r="U465" s="11">
        <v>96729.416453342157</v>
      </c>
      <c r="V465" s="11">
        <v>94033.938810500229</v>
      </c>
      <c r="W465" s="11">
        <v>90046.820465135199</v>
      </c>
      <c r="X465" s="11">
        <v>76331.930028953881</v>
      </c>
      <c r="Y465" s="11">
        <v>68406.831485715345</v>
      </c>
      <c r="Z465" s="19"/>
      <c r="AA465" s="2">
        <f>IFERROR(INDEX('Holiday Schedule'!$D$3:$D$24,MATCH(A465,'Holiday Schedule'!$C$3:$C$24,0)),0)</f>
        <v>0</v>
      </c>
      <c r="AB465" s="2">
        <f t="shared" si="56"/>
        <v>5</v>
      </c>
      <c r="AC465" s="2">
        <f t="shared" si="57"/>
        <v>979897.17693705158</v>
      </c>
      <c r="AD465" s="5">
        <f t="shared" si="58"/>
        <v>523506.15881648334</v>
      </c>
      <c r="AE465" s="5">
        <f t="shared" si="59"/>
        <v>1503403.3357535349</v>
      </c>
      <c r="AG465" s="2">
        <f t="shared" si="60"/>
        <v>4</v>
      </c>
      <c r="AH465" s="2">
        <f t="shared" si="61"/>
        <v>2026</v>
      </c>
      <c r="AJ465" s="5">
        <f t="shared" si="62"/>
        <v>96729.416453342157</v>
      </c>
      <c r="AK465" s="2">
        <f t="shared" si="63"/>
        <v>20</v>
      </c>
    </row>
    <row r="466" spans="1:37">
      <c r="A466" s="17">
        <v>46115</v>
      </c>
      <c r="B466" s="11">
        <v>63799.836985462716</v>
      </c>
      <c r="C466" s="11">
        <v>60722.354239316272</v>
      </c>
      <c r="D466" s="11">
        <v>59793.333886374719</v>
      </c>
      <c r="E466" s="11">
        <v>60243.88167900894</v>
      </c>
      <c r="F466" s="11">
        <v>62604.459978535218</v>
      </c>
      <c r="G466" s="11">
        <v>67822.586229660446</v>
      </c>
      <c r="H466" s="11">
        <v>77380.919339105589</v>
      </c>
      <c r="I466" s="11">
        <v>87790.41814431909</v>
      </c>
      <c r="J466" s="11">
        <v>91892.305230335536</v>
      </c>
      <c r="K466" s="11">
        <v>89002.97738761986</v>
      </c>
      <c r="L466" s="11">
        <v>86659.29450418643</v>
      </c>
      <c r="M466" s="11">
        <v>83159.331383892903</v>
      </c>
      <c r="N466" s="11">
        <v>74189.769455088521</v>
      </c>
      <c r="O466" s="11">
        <v>69450.408809104469</v>
      </c>
      <c r="P466" s="11">
        <v>66920.482058924841</v>
      </c>
      <c r="Q466" s="11">
        <v>67278.816634156698</v>
      </c>
      <c r="R466" s="11">
        <v>70241.783477959747</v>
      </c>
      <c r="S466" s="11">
        <v>79913.147514942437</v>
      </c>
      <c r="T466" s="11">
        <v>87921.940201003817</v>
      </c>
      <c r="U466" s="11">
        <v>93078.01217889339</v>
      </c>
      <c r="V466" s="11">
        <v>92060.073932915649</v>
      </c>
      <c r="W466" s="11">
        <v>86512.696956636602</v>
      </c>
      <c r="X466" s="11">
        <v>75009.877653286938</v>
      </c>
      <c r="Y466" s="11">
        <v>67043.288508654819</v>
      </c>
      <c r="Z466" s="19"/>
      <c r="AA466" s="2">
        <f>IFERROR(INDEX('Holiday Schedule'!$D$3:$D$24,MATCH(A466,'Holiday Schedule'!$C$3:$C$24,0)),0)</f>
        <v>0</v>
      </c>
      <c r="AB466" s="2">
        <f t="shared" si="56"/>
        <v>6</v>
      </c>
      <c r="AC466" s="2">
        <f t="shared" si="57"/>
        <v>1301081.335523267</v>
      </c>
      <c r="AD466" s="5">
        <f t="shared" si="58"/>
        <v>519410.66084611858</v>
      </c>
      <c r="AE466" s="5">
        <f t="shared" si="59"/>
        <v>1820491.9963693856</v>
      </c>
      <c r="AG466" s="2">
        <f t="shared" si="60"/>
        <v>4</v>
      </c>
      <c r="AH466" s="2">
        <f t="shared" si="61"/>
        <v>2026</v>
      </c>
      <c r="AJ466" s="5">
        <f t="shared" si="62"/>
        <v>93078.01217889339</v>
      </c>
      <c r="AK466" s="2">
        <f t="shared" si="63"/>
        <v>20</v>
      </c>
    </row>
    <row r="467" spans="1:37">
      <c r="A467" s="17">
        <v>46116</v>
      </c>
      <c r="B467" s="11">
        <v>61622.107209715592</v>
      </c>
      <c r="C467" s="11">
        <v>57525.436136345576</v>
      </c>
      <c r="D467" s="11">
        <v>55792.165999881203</v>
      </c>
      <c r="E467" s="11">
        <v>55160.321908637452</v>
      </c>
      <c r="F467" s="11">
        <v>56713.183847164524</v>
      </c>
      <c r="G467" s="11">
        <v>58613.883915560858</v>
      </c>
      <c r="H467" s="11">
        <v>64465.23679392584</v>
      </c>
      <c r="I467" s="11">
        <v>66635.161241626032</v>
      </c>
      <c r="J467" s="11">
        <v>60208.322101634491</v>
      </c>
      <c r="K467" s="11">
        <v>49901.088239914905</v>
      </c>
      <c r="L467" s="11">
        <v>39394.125233673993</v>
      </c>
      <c r="M467" s="11">
        <v>33264.298119211548</v>
      </c>
      <c r="N467" s="11">
        <v>26023.329752572179</v>
      </c>
      <c r="O467" s="11">
        <v>22501.397584856582</v>
      </c>
      <c r="P467" s="11">
        <v>24102.359766510555</v>
      </c>
      <c r="Q467" s="11">
        <v>31629.803272830806</v>
      </c>
      <c r="R467" s="11">
        <v>45052.763139758928</v>
      </c>
      <c r="S467" s="11">
        <v>65677.868143429223</v>
      </c>
      <c r="T467" s="11">
        <v>81603.879145835483</v>
      </c>
      <c r="U467" s="11">
        <v>91423.126539793593</v>
      </c>
      <c r="V467" s="11">
        <v>92091.235974815572</v>
      </c>
      <c r="W467" s="11">
        <v>88452.411968089538</v>
      </c>
      <c r="X467" s="11">
        <v>75853.136594131254</v>
      </c>
      <c r="Y467" s="11">
        <v>69065.178611241296</v>
      </c>
      <c r="Z467" s="19"/>
      <c r="AA467" s="2">
        <f>IFERROR(INDEX('Holiday Schedule'!$D$3:$D$24,MATCH(A467,'Holiday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1372771.8212411574</v>
      </c>
      <c r="AE467" s="5">
        <f t="shared" si="59"/>
        <v>1372771.8212411574</v>
      </c>
      <c r="AG467" s="2">
        <f t="shared" si="60"/>
        <v>4</v>
      </c>
      <c r="AH467" s="2">
        <f t="shared" si="61"/>
        <v>2026</v>
      </c>
      <c r="AJ467" s="5">
        <f t="shared" si="62"/>
        <v>92091.235974815572</v>
      </c>
      <c r="AK467" s="2">
        <f t="shared" si="63"/>
        <v>21</v>
      </c>
    </row>
    <row r="468" spans="1:37">
      <c r="A468" s="17">
        <v>46117</v>
      </c>
      <c r="B468" s="11">
        <v>63810.492927943749</v>
      </c>
      <c r="C468" s="11">
        <v>60847.798626570388</v>
      </c>
      <c r="D468" s="11">
        <v>58985.165093269687</v>
      </c>
      <c r="E468" s="11">
        <v>59975.19645402344</v>
      </c>
      <c r="F468" s="11">
        <v>59558.472140684811</v>
      </c>
      <c r="G468" s="11">
        <v>61765.626955477121</v>
      </c>
      <c r="H468" s="11">
        <v>68234.522004137965</v>
      </c>
      <c r="I468" s="11">
        <v>76095.322103411774</v>
      </c>
      <c r="J468" s="11">
        <v>82442.74215440519</v>
      </c>
      <c r="K468" s="11">
        <v>85069.95722303199</v>
      </c>
      <c r="L468" s="11">
        <v>85805.314814147903</v>
      </c>
      <c r="M468" s="11">
        <v>82826.055115856376</v>
      </c>
      <c r="N468" s="11">
        <v>74690.755661103904</v>
      </c>
      <c r="O468" s="11">
        <v>68920.906359028231</v>
      </c>
      <c r="P468" s="11">
        <v>68708.22759502416</v>
      </c>
      <c r="Q468" s="11">
        <v>68895.316061545876</v>
      </c>
      <c r="R468" s="11">
        <v>71668.620544644495</v>
      </c>
      <c r="S468" s="11">
        <v>80419.092444147725</v>
      </c>
      <c r="T468" s="11">
        <v>87985.391125860348</v>
      </c>
      <c r="U468" s="11">
        <v>92343.708102015706</v>
      </c>
      <c r="V468" s="11">
        <v>94670.187210793971</v>
      </c>
      <c r="W468" s="11">
        <v>84630.551907073459</v>
      </c>
      <c r="X468" s="11">
        <v>75314.717807295325</v>
      </c>
      <c r="Y468" s="11">
        <v>65317.339900988271</v>
      </c>
      <c r="Z468" s="19"/>
      <c r="AA468" s="2">
        <f>IFERROR(INDEX('Holiday Schedule'!$D$3:$D$24,MATCH(A468,'Holiday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1778981.4803324817</v>
      </c>
      <c r="AE468" s="5">
        <f t="shared" si="59"/>
        <v>1778981.4803324817</v>
      </c>
      <c r="AG468" s="2">
        <f t="shared" si="60"/>
        <v>4</v>
      </c>
      <c r="AH468" s="2">
        <f t="shared" si="61"/>
        <v>2026</v>
      </c>
      <c r="AJ468" s="5">
        <f t="shared" si="62"/>
        <v>94670.187210793971</v>
      </c>
      <c r="AK468" s="2">
        <f t="shared" si="63"/>
        <v>21</v>
      </c>
    </row>
    <row r="469" spans="1:37">
      <c r="A469" s="17">
        <v>46118</v>
      </c>
      <c r="B469" s="11">
        <v>60100.21640216784</v>
      </c>
      <c r="C469" s="11">
        <v>56589.240871311878</v>
      </c>
      <c r="D469" s="11">
        <v>55281.204939686373</v>
      </c>
      <c r="E469" s="11">
        <v>55627.018736423568</v>
      </c>
      <c r="F469" s="11">
        <v>58015.393560680495</v>
      </c>
      <c r="G469" s="11">
        <v>64146.363645536774</v>
      </c>
      <c r="H469" s="11">
        <v>73739.589027300419</v>
      </c>
      <c r="I469" s="11">
        <v>73563.023162715079</v>
      </c>
      <c r="J469" s="11">
        <v>60233.414915504953</v>
      </c>
      <c r="K469" s="11">
        <v>53601.982005374441</v>
      </c>
      <c r="L469" s="11">
        <v>50732.673485886429</v>
      </c>
      <c r="M469" s="11">
        <v>47912.187788234471</v>
      </c>
      <c r="N469" s="11">
        <v>42616.881319580854</v>
      </c>
      <c r="O469" s="11">
        <v>46498.877030961085</v>
      </c>
      <c r="P469" s="11">
        <v>49773.378951512568</v>
      </c>
      <c r="Q469" s="11">
        <v>50684.819134113306</v>
      </c>
      <c r="R469" s="11">
        <v>55034.590775503872</v>
      </c>
      <c r="S469" s="11">
        <v>72472.487531985666</v>
      </c>
      <c r="T469" s="11">
        <v>88436.499004801124</v>
      </c>
      <c r="U469" s="11">
        <v>96771.194614273001</v>
      </c>
      <c r="V469" s="11">
        <v>97052.243301289127</v>
      </c>
      <c r="W469" s="11">
        <v>90026.325637121539</v>
      </c>
      <c r="X469" s="11">
        <v>78370.265016492238</v>
      </c>
      <c r="Y469" s="11">
        <v>70943.158757886558</v>
      </c>
      <c r="Z469" s="19"/>
      <c r="AA469" s="2">
        <f>IFERROR(INDEX('Holiday Schedule'!$D$3:$D$24,MATCH(A469,'Holiday Schedule'!$C$3:$C$24,0)),0)</f>
        <v>0</v>
      </c>
      <c r="AB469" s="2">
        <f t="shared" si="56"/>
        <v>2</v>
      </c>
      <c r="AC469" s="2">
        <f t="shared" si="57"/>
        <v>1053780.8436753498</v>
      </c>
      <c r="AD469" s="5">
        <f t="shared" si="58"/>
        <v>494442.18594099348</v>
      </c>
      <c r="AE469" s="5">
        <f t="shared" si="59"/>
        <v>1548223.0296163433</v>
      </c>
      <c r="AG469" s="2">
        <f t="shared" si="60"/>
        <v>4</v>
      </c>
      <c r="AH469" s="2">
        <f t="shared" si="61"/>
        <v>2026</v>
      </c>
      <c r="AJ469" s="5">
        <f t="shared" si="62"/>
        <v>97052.243301289127</v>
      </c>
      <c r="AK469" s="2">
        <f t="shared" si="63"/>
        <v>21</v>
      </c>
    </row>
    <row r="470" spans="1:37">
      <c r="A470" s="17">
        <v>46119</v>
      </c>
      <c r="B470" s="11">
        <v>65540.960577121368</v>
      </c>
      <c r="C470" s="11">
        <v>62929.664816921562</v>
      </c>
      <c r="D470" s="11">
        <v>62264.131288788514</v>
      </c>
      <c r="E470" s="11">
        <v>62561.256327583134</v>
      </c>
      <c r="F470" s="11">
        <v>65287.706606768421</v>
      </c>
      <c r="G470" s="11">
        <v>71346.561877805405</v>
      </c>
      <c r="H470" s="11">
        <v>78992.732956451524</v>
      </c>
      <c r="I470" s="11">
        <v>71085.193134064524</v>
      </c>
      <c r="J470" s="11">
        <v>50106.700946447141</v>
      </c>
      <c r="K470" s="11">
        <v>38776.721493877551</v>
      </c>
      <c r="L470" s="11">
        <v>35987.741225906466</v>
      </c>
      <c r="M470" s="11">
        <v>35944.842989527744</v>
      </c>
      <c r="N470" s="11">
        <v>35931.39067631439</v>
      </c>
      <c r="O470" s="11">
        <v>43247.00034438054</v>
      </c>
      <c r="P470" s="11">
        <v>52474.849099092135</v>
      </c>
      <c r="Q470" s="11">
        <v>58282.274126880962</v>
      </c>
      <c r="R470" s="11">
        <v>65427.686020037829</v>
      </c>
      <c r="S470" s="11">
        <v>79557.688686225258</v>
      </c>
      <c r="T470" s="11">
        <v>89782.496366071689</v>
      </c>
      <c r="U470" s="11">
        <v>98095.584865803801</v>
      </c>
      <c r="V470" s="11">
        <v>96828.484813235496</v>
      </c>
      <c r="W470" s="11">
        <v>91087.194237514879</v>
      </c>
      <c r="X470" s="11">
        <v>77204.12201207153</v>
      </c>
      <c r="Y470" s="11">
        <v>70711.458240538166</v>
      </c>
      <c r="Z470" s="19"/>
      <c r="AA470" s="2">
        <f>IFERROR(INDEX('Holiday Schedule'!$D$3:$D$24,MATCH(A470,'Holiday Schedule'!$C$3:$C$24,0)),0)</f>
        <v>0</v>
      </c>
      <c r="AB470" s="2">
        <f t="shared" si="56"/>
        <v>3</v>
      </c>
      <c r="AC470" s="2">
        <f t="shared" si="57"/>
        <v>1019819.9710374519</v>
      </c>
      <c r="AD470" s="5">
        <f t="shared" si="58"/>
        <v>539634.47269197786</v>
      </c>
      <c r="AE470" s="5">
        <f t="shared" si="59"/>
        <v>1559454.4437294297</v>
      </c>
      <c r="AG470" s="2">
        <f t="shared" si="60"/>
        <v>4</v>
      </c>
      <c r="AH470" s="2">
        <f t="shared" si="61"/>
        <v>2026</v>
      </c>
      <c r="AJ470" s="5">
        <f t="shared" si="62"/>
        <v>98095.584865803801</v>
      </c>
      <c r="AK470" s="2">
        <f t="shared" si="63"/>
        <v>20</v>
      </c>
    </row>
    <row r="471" spans="1:37">
      <c r="A471" s="17">
        <v>46120</v>
      </c>
      <c r="B471" s="11">
        <v>65212.092265946907</v>
      </c>
      <c r="C471" s="11">
        <v>62395.978371764613</v>
      </c>
      <c r="D471" s="11">
        <v>61296.758412763622</v>
      </c>
      <c r="E471" s="11">
        <v>62195.299080337929</v>
      </c>
      <c r="F471" s="11">
        <v>64720.758996309072</v>
      </c>
      <c r="G471" s="11">
        <v>70604.255853785566</v>
      </c>
      <c r="H471" s="11">
        <v>79825.387114535639</v>
      </c>
      <c r="I471" s="11">
        <v>77302.33272999186</v>
      </c>
      <c r="J471" s="11">
        <v>55311.269040255989</v>
      </c>
      <c r="K471" s="11">
        <v>39245.733518966517</v>
      </c>
      <c r="L471" s="11">
        <v>33437.366099070015</v>
      </c>
      <c r="M471" s="11">
        <v>31034.877426558156</v>
      </c>
      <c r="N471" s="11">
        <v>27148.528326524145</v>
      </c>
      <c r="O471" s="11">
        <v>24746.513946823314</v>
      </c>
      <c r="P471" s="11">
        <v>23218.567432061009</v>
      </c>
      <c r="Q471" s="11">
        <v>24738.471505425627</v>
      </c>
      <c r="R471" s="11">
        <v>34837.352651085181</v>
      </c>
      <c r="S471" s="11">
        <v>57539.647305740385</v>
      </c>
      <c r="T471" s="11">
        <v>80929.796600185306</v>
      </c>
      <c r="U471" s="11">
        <v>94972.395474164936</v>
      </c>
      <c r="V471" s="11">
        <v>95718.569487198372</v>
      </c>
      <c r="W471" s="11">
        <v>90648.7364138626</v>
      </c>
      <c r="X471" s="11">
        <v>76996.069765465916</v>
      </c>
      <c r="Y471" s="11">
        <v>70486.079914077229</v>
      </c>
      <c r="Z471" s="19"/>
      <c r="AA471" s="2">
        <f>IFERROR(INDEX('Holiday Schedule'!$D$3:$D$24,MATCH(A471,'Holiday Schedule'!$C$3:$C$24,0)),0)</f>
        <v>0</v>
      </c>
      <c r="AB471" s="2">
        <f t="shared" si="56"/>
        <v>4</v>
      </c>
      <c r="AC471" s="2">
        <f t="shared" si="57"/>
        <v>867826.22772337939</v>
      </c>
      <c r="AD471" s="5">
        <f t="shared" si="58"/>
        <v>536736.61000952055</v>
      </c>
      <c r="AE471" s="5">
        <f t="shared" si="59"/>
        <v>1404562.8377328999</v>
      </c>
      <c r="AG471" s="2">
        <f t="shared" si="60"/>
        <v>4</v>
      </c>
      <c r="AH471" s="2">
        <f t="shared" si="61"/>
        <v>2026</v>
      </c>
      <c r="AJ471" s="5">
        <f t="shared" si="62"/>
        <v>95718.569487198372</v>
      </c>
      <c r="AK471" s="2">
        <f t="shared" si="63"/>
        <v>21</v>
      </c>
    </row>
    <row r="472" spans="1:37">
      <c r="A472" s="17">
        <v>46121</v>
      </c>
      <c r="B472" s="11">
        <v>64399.843293430487</v>
      </c>
      <c r="C472" s="11">
        <v>61686.016167208036</v>
      </c>
      <c r="D472" s="11">
        <v>60878.379497991511</v>
      </c>
      <c r="E472" s="11">
        <v>60452.313202569232</v>
      </c>
      <c r="F472" s="11">
        <v>61888.616545269237</v>
      </c>
      <c r="G472" s="11">
        <v>68199.231141938406</v>
      </c>
      <c r="H472" s="11">
        <v>77269.737176183131</v>
      </c>
      <c r="I472" s="11">
        <v>63442.768319206763</v>
      </c>
      <c r="J472" s="11">
        <v>31871.358388084067</v>
      </c>
      <c r="K472" s="11">
        <v>10743.622353927953</v>
      </c>
      <c r="L472" s="11">
        <v>15119.064295998865</v>
      </c>
      <c r="M472" s="11">
        <v>17250.412990620032</v>
      </c>
      <c r="N472" s="11">
        <v>17647.425032176659</v>
      </c>
      <c r="O472" s="11">
        <v>18910.073621918433</v>
      </c>
      <c r="P472" s="11">
        <v>17792.116500462238</v>
      </c>
      <c r="Q472" s="11">
        <v>23844.900140152131</v>
      </c>
      <c r="R472" s="11">
        <v>33412.139716847705</v>
      </c>
      <c r="S472" s="11">
        <v>53623.50604220196</v>
      </c>
      <c r="T472" s="11">
        <v>74454.6160625263</v>
      </c>
      <c r="U472" s="11">
        <v>90743.298295648405</v>
      </c>
      <c r="V472" s="11">
        <v>92010.788737768249</v>
      </c>
      <c r="W472" s="11">
        <v>86433.21942685837</v>
      </c>
      <c r="X472" s="11">
        <v>71849.249280470103</v>
      </c>
      <c r="Y472" s="11">
        <v>63682.326398262274</v>
      </c>
      <c r="Z472" s="19"/>
      <c r="AA472" s="2">
        <f>IFERROR(INDEX('Holiday Schedule'!$D$3:$D$24,MATCH(A472,'Holiday Schedule'!$C$3:$C$24,0)),0)</f>
        <v>0</v>
      </c>
      <c r="AB472" s="2">
        <f t="shared" si="56"/>
        <v>5</v>
      </c>
      <c r="AC472" s="2">
        <f t="shared" si="57"/>
        <v>719148.55920486827</v>
      </c>
      <c r="AD472" s="5">
        <f t="shared" si="58"/>
        <v>518456.46342285257</v>
      </c>
      <c r="AE472" s="5">
        <f t="shared" si="59"/>
        <v>1237605.0226277208</v>
      </c>
      <c r="AG472" s="2">
        <f t="shared" si="60"/>
        <v>4</v>
      </c>
      <c r="AH472" s="2">
        <f t="shared" si="61"/>
        <v>2026</v>
      </c>
      <c r="AJ472" s="5">
        <f t="shared" si="62"/>
        <v>92010.788737768249</v>
      </c>
      <c r="AK472" s="2">
        <f t="shared" si="63"/>
        <v>21</v>
      </c>
    </row>
    <row r="473" spans="1:37">
      <c r="A473" s="17">
        <v>46122</v>
      </c>
      <c r="B473" s="11">
        <v>52418.029581556351</v>
      </c>
      <c r="C473" s="11">
        <v>50076.403442497925</v>
      </c>
      <c r="D473" s="11">
        <v>48332.625105569015</v>
      </c>
      <c r="E473" s="11">
        <v>48224.312600852048</v>
      </c>
      <c r="F473" s="11">
        <v>50818.494097415241</v>
      </c>
      <c r="G473" s="11">
        <v>54495.155808563541</v>
      </c>
      <c r="H473" s="11">
        <v>62085.04526263044</v>
      </c>
      <c r="I473" s="11">
        <v>54541.932637147409</v>
      </c>
      <c r="J473" s="11">
        <v>34979.341864191003</v>
      </c>
      <c r="K473" s="11">
        <v>21600.87559016822</v>
      </c>
      <c r="L473" s="11">
        <v>19807.136036055734</v>
      </c>
      <c r="M473" s="11">
        <v>16021.407422438431</v>
      </c>
      <c r="N473" s="11">
        <v>13583.894752134207</v>
      </c>
      <c r="O473" s="11">
        <v>14344.030638400998</v>
      </c>
      <c r="P473" s="11">
        <v>32275.623834483751</v>
      </c>
      <c r="Q473" s="11">
        <v>32942.434855249208</v>
      </c>
      <c r="R473" s="11">
        <v>39999.027527700229</v>
      </c>
      <c r="S473" s="11">
        <v>55044.467801053077</v>
      </c>
      <c r="T473" s="11">
        <v>67271.899456527841</v>
      </c>
      <c r="U473" s="11">
        <v>75279.785316309775</v>
      </c>
      <c r="V473" s="11">
        <v>76138.360480463482</v>
      </c>
      <c r="W473" s="11">
        <v>69449.432458003226</v>
      </c>
      <c r="X473" s="11">
        <v>59465.141797504795</v>
      </c>
      <c r="Y473" s="11">
        <v>52883.576125134408</v>
      </c>
      <c r="Z473" s="19"/>
      <c r="AA473" s="2">
        <f>IFERROR(INDEX('Holiday Schedule'!$D$3:$D$24,MATCH(A473,'Holiday Schedule'!$C$3:$C$24,0)),0)</f>
        <v>0</v>
      </c>
      <c r="AB473" s="2">
        <f t="shared" si="56"/>
        <v>6</v>
      </c>
      <c r="AC473" s="2">
        <f t="shared" si="57"/>
        <v>682744.7924678314</v>
      </c>
      <c r="AD473" s="5">
        <f t="shared" si="58"/>
        <v>419333.64202421927</v>
      </c>
      <c r="AE473" s="5">
        <f t="shared" si="59"/>
        <v>1102078.4344920507</v>
      </c>
      <c r="AG473" s="2">
        <f t="shared" si="60"/>
        <v>4</v>
      </c>
      <c r="AH473" s="2">
        <f t="shared" si="61"/>
        <v>2026</v>
      </c>
      <c r="AJ473" s="5">
        <f t="shared" si="62"/>
        <v>76138.360480463482</v>
      </c>
      <c r="AK473" s="2">
        <f t="shared" si="63"/>
        <v>21</v>
      </c>
    </row>
    <row r="474" spans="1:37">
      <c r="A474" s="17">
        <v>46123</v>
      </c>
      <c r="B474" s="11">
        <v>48173.38852038273</v>
      </c>
      <c r="C474" s="11">
        <v>45091.951435604511</v>
      </c>
      <c r="D474" s="11">
        <v>44000.463119579777</v>
      </c>
      <c r="E474" s="11">
        <v>43546.369707871156</v>
      </c>
      <c r="F474" s="11">
        <v>44826.558417437576</v>
      </c>
      <c r="G474" s="11">
        <v>46696.28860566549</v>
      </c>
      <c r="H474" s="11">
        <v>51183.259300095073</v>
      </c>
      <c r="I474" s="11">
        <v>47485.949332006865</v>
      </c>
      <c r="J474" s="11">
        <v>31453.230333391282</v>
      </c>
      <c r="K474" s="11">
        <v>26332.296802677803</v>
      </c>
      <c r="L474" s="11">
        <v>34212.70445532156</v>
      </c>
      <c r="M474" s="11">
        <v>34467.037863213583</v>
      </c>
      <c r="N474" s="11">
        <v>25978.595628144183</v>
      </c>
      <c r="O474" s="11">
        <v>22108.608815154472</v>
      </c>
      <c r="P474" s="11">
        <v>19119.003340068208</v>
      </c>
      <c r="Q474" s="11">
        <v>21943.419415861914</v>
      </c>
      <c r="R474" s="11">
        <v>34766.152009878606</v>
      </c>
      <c r="S474" s="11">
        <v>50818.828530528503</v>
      </c>
      <c r="T474" s="11">
        <v>67004.747103760499</v>
      </c>
      <c r="U474" s="11">
        <v>77333.219522346844</v>
      </c>
      <c r="V474" s="11">
        <v>78152.920976837282</v>
      </c>
      <c r="W474" s="11">
        <v>73975.888249848431</v>
      </c>
      <c r="X474" s="11">
        <v>63653.010980157327</v>
      </c>
      <c r="Y474" s="11">
        <v>57380.405908101202</v>
      </c>
      <c r="Z474" s="19"/>
      <c r="AA474" s="2">
        <f>IFERROR(INDEX('Holiday Schedule'!$D$3:$D$24,MATCH(A474,'Holiday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1089704.2983739348</v>
      </c>
      <c r="AE474" s="5">
        <f t="shared" si="59"/>
        <v>1089704.2983739348</v>
      </c>
      <c r="AG474" s="2">
        <f t="shared" si="60"/>
        <v>4</v>
      </c>
      <c r="AH474" s="2">
        <f t="shared" si="61"/>
        <v>2026</v>
      </c>
      <c r="AJ474" s="5">
        <f t="shared" si="62"/>
        <v>78152.920976837282</v>
      </c>
      <c r="AK474" s="2">
        <f t="shared" si="63"/>
        <v>21</v>
      </c>
    </row>
    <row r="475" spans="1:37">
      <c r="A475" s="17">
        <v>46124</v>
      </c>
      <c r="B475" s="11">
        <v>52525.496487192162</v>
      </c>
      <c r="C475" s="11">
        <v>50211.125635646669</v>
      </c>
      <c r="D475" s="11">
        <v>49263.793851417809</v>
      </c>
      <c r="E475" s="11">
        <v>50455.69397873462</v>
      </c>
      <c r="F475" s="11">
        <v>50737.303968998975</v>
      </c>
      <c r="G475" s="11">
        <v>53622.964914080228</v>
      </c>
      <c r="H475" s="11">
        <v>55691.606384142367</v>
      </c>
      <c r="I475" s="11">
        <v>45466.231235784653</v>
      </c>
      <c r="J475" s="11">
        <v>29934.179350109644</v>
      </c>
      <c r="K475" s="11">
        <v>20765.712774711465</v>
      </c>
      <c r="L475" s="11">
        <v>17646.04773550637</v>
      </c>
      <c r="M475" s="11">
        <v>13302.267178359007</v>
      </c>
      <c r="N475" s="11">
        <v>10616.601575555927</v>
      </c>
      <c r="O475" s="11">
        <v>10317.01281010544</v>
      </c>
      <c r="P475" s="11">
        <v>10301.710265967424</v>
      </c>
      <c r="Q475" s="11">
        <v>13518.748316861493</v>
      </c>
      <c r="R475" s="11">
        <v>35558.199489979226</v>
      </c>
      <c r="S475" s="11">
        <v>60953.512426918947</v>
      </c>
      <c r="T475" s="11">
        <v>73216.043380281844</v>
      </c>
      <c r="U475" s="11">
        <v>81160.833408450839</v>
      </c>
      <c r="V475" s="11">
        <v>79517.284252103418</v>
      </c>
      <c r="W475" s="11">
        <v>71552.453749329972</v>
      </c>
      <c r="X475" s="11">
        <v>60279.905488372118</v>
      </c>
      <c r="Y475" s="11">
        <v>53166.750247851531</v>
      </c>
      <c r="Z475" s="19"/>
      <c r="AA475" s="2">
        <f>IFERROR(INDEX('Holiday Schedule'!$D$3:$D$24,MATCH(A475,'Holiday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1049781.4789064622</v>
      </c>
      <c r="AE475" s="5">
        <f t="shared" si="59"/>
        <v>1049781.4789064622</v>
      </c>
      <c r="AG475" s="2">
        <f t="shared" si="60"/>
        <v>4</v>
      </c>
      <c r="AH475" s="2">
        <f t="shared" si="61"/>
        <v>2026</v>
      </c>
      <c r="AJ475" s="5">
        <f t="shared" si="62"/>
        <v>81160.833408450839</v>
      </c>
      <c r="AK475" s="2">
        <f t="shared" si="63"/>
        <v>20</v>
      </c>
    </row>
    <row r="476" spans="1:37">
      <c r="A476" s="17">
        <v>46125</v>
      </c>
      <c r="B476" s="11">
        <v>48994.134465243056</v>
      </c>
      <c r="C476" s="11">
        <v>45746.868532383778</v>
      </c>
      <c r="D476" s="11">
        <v>45304.494850679366</v>
      </c>
      <c r="E476" s="11">
        <v>45731.965979602246</v>
      </c>
      <c r="F476" s="11">
        <v>48108.631720796126</v>
      </c>
      <c r="G476" s="11">
        <v>52497.08130501728</v>
      </c>
      <c r="H476" s="11">
        <v>62213.573511707051</v>
      </c>
      <c r="I476" s="11">
        <v>70251.709929517136</v>
      </c>
      <c r="J476" s="11">
        <v>72268.872615836575</v>
      </c>
      <c r="K476" s="11">
        <v>70234.990822567212</v>
      </c>
      <c r="L476" s="11">
        <v>69491.948384014919</v>
      </c>
      <c r="M476" s="11">
        <v>64455.961102321802</v>
      </c>
      <c r="N476" s="11">
        <v>55312.508760145414</v>
      </c>
      <c r="O476" s="11">
        <v>55219.872039727088</v>
      </c>
      <c r="P476" s="11">
        <v>54663.973483351423</v>
      </c>
      <c r="Q476" s="11">
        <v>56978.70077437297</v>
      </c>
      <c r="R476" s="11">
        <v>61817.975454966137</v>
      </c>
      <c r="S476" s="11">
        <v>71928.142813681479</v>
      </c>
      <c r="T476" s="11">
        <v>77045.362925964087</v>
      </c>
      <c r="U476" s="11">
        <v>80254.839004108042</v>
      </c>
      <c r="V476" s="11">
        <v>78765.303294252139</v>
      </c>
      <c r="W476" s="11">
        <v>70967.027850999366</v>
      </c>
      <c r="X476" s="11">
        <v>60322.335630504254</v>
      </c>
      <c r="Y476" s="11">
        <v>53502.873783453775</v>
      </c>
      <c r="Z476" s="19"/>
      <c r="AA476" s="2">
        <f>IFERROR(INDEX('Holiday Schedule'!$D$3:$D$24,MATCH(A476,'Holiday Schedule'!$C$3:$C$24,0)),0)</f>
        <v>0</v>
      </c>
      <c r="AB476" s="2">
        <f t="shared" si="56"/>
        <v>2</v>
      </c>
      <c r="AC476" s="2">
        <f t="shared" si="57"/>
        <v>1069979.5248863301</v>
      </c>
      <c r="AD476" s="5">
        <f t="shared" si="58"/>
        <v>402099.62414888246</v>
      </c>
      <c r="AE476" s="5">
        <f t="shared" si="59"/>
        <v>1472079.1490352126</v>
      </c>
      <c r="AG476" s="2">
        <f t="shared" si="60"/>
        <v>4</v>
      </c>
      <c r="AH476" s="2">
        <f t="shared" si="61"/>
        <v>2026</v>
      </c>
      <c r="AJ476" s="5">
        <f t="shared" si="62"/>
        <v>80254.839004108042</v>
      </c>
      <c r="AK476" s="2">
        <f t="shared" si="63"/>
        <v>20</v>
      </c>
    </row>
    <row r="477" spans="1:37">
      <c r="A477" s="17">
        <v>46126</v>
      </c>
      <c r="B477" s="11">
        <v>48415.019756562011</v>
      </c>
      <c r="C477" s="11">
        <v>45954.571169548391</v>
      </c>
      <c r="D477" s="11">
        <v>43973.388194687461</v>
      </c>
      <c r="E477" s="11">
        <v>44056.463330353057</v>
      </c>
      <c r="F477" s="11">
        <v>46127.936527129859</v>
      </c>
      <c r="G477" s="11">
        <v>51454.319271732267</v>
      </c>
      <c r="H477" s="11">
        <v>57407.958963880767</v>
      </c>
      <c r="I477" s="11">
        <v>51019.727953021771</v>
      </c>
      <c r="J477" s="11">
        <v>36726.782632402086</v>
      </c>
      <c r="K477" s="11">
        <v>28400.963199965183</v>
      </c>
      <c r="L477" s="11">
        <v>31093.732111802674</v>
      </c>
      <c r="M477" s="11">
        <v>23559.48486695889</v>
      </c>
      <c r="N477" s="11">
        <v>16658.704730393853</v>
      </c>
      <c r="O477" s="11">
        <v>13320.778614889969</v>
      </c>
      <c r="P477" s="11">
        <v>17137.433401607257</v>
      </c>
      <c r="Q477" s="11">
        <v>33338.515549553755</v>
      </c>
      <c r="R477" s="11">
        <v>50662.225193688682</v>
      </c>
      <c r="S477" s="11">
        <v>62349.68540395391</v>
      </c>
      <c r="T477" s="11">
        <v>70206.060590966808</v>
      </c>
      <c r="U477" s="11">
        <v>71905.941525960458</v>
      </c>
      <c r="V477" s="11">
        <v>74494.392137964489</v>
      </c>
      <c r="W477" s="11">
        <v>69915.108495029097</v>
      </c>
      <c r="X477" s="11">
        <v>55880.151618234217</v>
      </c>
      <c r="Y477" s="11">
        <v>49332.165536094355</v>
      </c>
      <c r="Z477" s="19"/>
      <c r="AA477" s="2">
        <f>IFERROR(INDEX('Holiday Schedule'!$D$3:$D$24,MATCH(A477,'Holiday Schedule'!$C$3:$C$24,0)),0)</f>
        <v>0</v>
      </c>
      <c r="AB477" s="2">
        <f t="shared" si="56"/>
        <v>3</v>
      </c>
      <c r="AC477" s="2">
        <f t="shared" si="57"/>
        <v>706669.68802639318</v>
      </c>
      <c r="AD477" s="5">
        <f t="shared" si="58"/>
        <v>386721.82274998806</v>
      </c>
      <c r="AE477" s="5">
        <f t="shared" si="59"/>
        <v>1093391.5107763812</v>
      </c>
      <c r="AG477" s="2">
        <f t="shared" si="60"/>
        <v>4</v>
      </c>
      <c r="AH477" s="2">
        <f t="shared" si="61"/>
        <v>2026</v>
      </c>
      <c r="AJ477" s="5">
        <f t="shared" si="62"/>
        <v>74494.392137964489</v>
      </c>
      <c r="AK477" s="2">
        <f t="shared" si="63"/>
        <v>21</v>
      </c>
    </row>
    <row r="478" spans="1:37">
      <c r="A478" s="17">
        <v>46127</v>
      </c>
      <c r="B478" s="11">
        <v>44547.73363989553</v>
      </c>
      <c r="C478" s="11">
        <v>42055.109457074941</v>
      </c>
      <c r="D478" s="11">
        <v>41060.707334244973</v>
      </c>
      <c r="E478" s="11">
        <v>41033.563551495034</v>
      </c>
      <c r="F478" s="11">
        <v>42878.401656649679</v>
      </c>
      <c r="G478" s="11">
        <v>47315.11740135913</v>
      </c>
      <c r="H478" s="11">
        <v>55489.693562480199</v>
      </c>
      <c r="I478" s="11">
        <v>60349.991433170733</v>
      </c>
      <c r="J478" s="11">
        <v>57184.280951289911</v>
      </c>
      <c r="K478" s="11">
        <v>52703.009693176522</v>
      </c>
      <c r="L478" s="11">
        <v>48901.854339159363</v>
      </c>
      <c r="M478" s="11">
        <v>45137.289616095921</v>
      </c>
      <c r="N478" s="11">
        <v>43797.453823700962</v>
      </c>
      <c r="O478" s="11">
        <v>41185.256340313055</v>
      </c>
      <c r="P478" s="11">
        <v>41446.737389763402</v>
      </c>
      <c r="Q478" s="11">
        <v>45704.925964439382</v>
      </c>
      <c r="R478" s="11">
        <v>51506.931888816383</v>
      </c>
      <c r="S478" s="11">
        <v>62721.557045753681</v>
      </c>
      <c r="T478" s="11">
        <v>68472.357379445908</v>
      </c>
      <c r="U478" s="11">
        <v>74810.800567706843</v>
      </c>
      <c r="V478" s="11">
        <v>78559.927027497062</v>
      </c>
      <c r="W478" s="11">
        <v>68249.809708922447</v>
      </c>
      <c r="X478" s="11">
        <v>57027.314380648619</v>
      </c>
      <c r="Y478" s="11">
        <v>49695.476472625676</v>
      </c>
      <c r="Z478" s="19"/>
      <c r="AA478" s="2">
        <f>IFERROR(INDEX('Holiday Schedule'!$D$3:$D$24,MATCH(A478,'Holiday Schedule'!$C$3:$C$24,0)),0)</f>
        <v>0</v>
      </c>
      <c r="AB478" s="2">
        <f t="shared" si="56"/>
        <v>4</v>
      </c>
      <c r="AC478" s="2">
        <f t="shared" si="57"/>
        <v>897759.4975499002</v>
      </c>
      <c r="AD478" s="5">
        <f t="shared" si="58"/>
        <v>364075.80307582521</v>
      </c>
      <c r="AE478" s="5">
        <f t="shared" si="59"/>
        <v>1261835.3006257254</v>
      </c>
      <c r="AG478" s="2">
        <f t="shared" si="60"/>
        <v>4</v>
      </c>
      <c r="AH478" s="2">
        <f t="shared" si="61"/>
        <v>2026</v>
      </c>
      <c r="AJ478" s="5">
        <f t="shared" si="62"/>
        <v>78559.927027497062</v>
      </c>
      <c r="AK478" s="2">
        <f t="shared" si="63"/>
        <v>21</v>
      </c>
    </row>
    <row r="479" spans="1:37">
      <c r="A479" s="17">
        <v>46128</v>
      </c>
      <c r="B479" s="11">
        <v>45195.948751060925</v>
      </c>
      <c r="C479" s="11">
        <v>42715.459299057977</v>
      </c>
      <c r="D479" s="11">
        <v>41376.719899422686</v>
      </c>
      <c r="E479" s="11">
        <v>41561.801190736871</v>
      </c>
      <c r="F479" s="11">
        <v>43480.993424410059</v>
      </c>
      <c r="G479" s="11">
        <v>48215.775118497026</v>
      </c>
      <c r="H479" s="11">
        <v>57070.131206245023</v>
      </c>
      <c r="I479" s="11">
        <v>63494.315247078353</v>
      </c>
      <c r="J479" s="11">
        <v>66163.211443062202</v>
      </c>
      <c r="K479" s="11">
        <v>62030.222302836446</v>
      </c>
      <c r="L479" s="11">
        <v>57602.731509351281</v>
      </c>
      <c r="M479" s="11">
        <v>53844.058774301106</v>
      </c>
      <c r="N479" s="11">
        <v>48857.847137733814</v>
      </c>
      <c r="O479" s="11">
        <v>47324.181727386189</v>
      </c>
      <c r="P479" s="11">
        <v>46819.362061949731</v>
      </c>
      <c r="Q479" s="11">
        <v>50018.180540787944</v>
      </c>
      <c r="R479" s="11">
        <v>53736.307596996965</v>
      </c>
      <c r="S479" s="11">
        <v>64887.013403806646</v>
      </c>
      <c r="T479" s="11">
        <v>74976.370554236142</v>
      </c>
      <c r="U479" s="11">
        <v>79080.103393270168</v>
      </c>
      <c r="V479" s="11">
        <v>80559.540367055597</v>
      </c>
      <c r="W479" s="11">
        <v>74381.420419338392</v>
      </c>
      <c r="X479" s="11">
        <v>60309.27516326699</v>
      </c>
      <c r="Y479" s="11">
        <v>53882.142315817633</v>
      </c>
      <c r="Z479" s="19"/>
      <c r="AA479" s="2">
        <f>IFERROR(INDEX('Holiday Schedule'!$D$3:$D$24,MATCH(A479,'Holiday Schedule'!$C$3:$C$24,0)),0)</f>
        <v>0</v>
      </c>
      <c r="AB479" s="2">
        <f t="shared" si="56"/>
        <v>5</v>
      </c>
      <c r="AC479" s="2">
        <f t="shared" si="57"/>
        <v>984084.14164245792</v>
      </c>
      <c r="AD479" s="5">
        <f t="shared" si="58"/>
        <v>373498.97120524838</v>
      </c>
      <c r="AE479" s="5">
        <f t="shared" si="59"/>
        <v>1357583.1128477063</v>
      </c>
      <c r="AG479" s="2">
        <f t="shared" si="60"/>
        <v>4</v>
      </c>
      <c r="AH479" s="2">
        <f t="shared" si="61"/>
        <v>2026</v>
      </c>
      <c r="AJ479" s="5">
        <f t="shared" si="62"/>
        <v>80559.540367055597</v>
      </c>
      <c r="AK479" s="2">
        <f t="shared" si="63"/>
        <v>21</v>
      </c>
    </row>
    <row r="480" spans="1:37">
      <c r="A480" s="17">
        <v>46129</v>
      </c>
      <c r="B480" s="11">
        <v>48903.194271245084</v>
      </c>
      <c r="C480" s="11">
        <v>45187.123512190752</v>
      </c>
      <c r="D480" s="11">
        <v>44020.02764352769</v>
      </c>
      <c r="E480" s="11">
        <v>44006.818790473968</v>
      </c>
      <c r="F480" s="11">
        <v>45311.294472859197</v>
      </c>
      <c r="G480" s="11">
        <v>49227.982734875775</v>
      </c>
      <c r="H480" s="11">
        <v>56934.51719360338</v>
      </c>
      <c r="I480" s="11">
        <v>61632.931518935562</v>
      </c>
      <c r="J480" s="11">
        <v>60289.845119095371</v>
      </c>
      <c r="K480" s="11">
        <v>49977.700382809358</v>
      </c>
      <c r="L480" s="11">
        <v>38008.277497044015</v>
      </c>
      <c r="M480" s="11">
        <v>25019.74441900949</v>
      </c>
      <c r="N480" s="11">
        <v>13632.172870680062</v>
      </c>
      <c r="O480" s="11">
        <v>8692.361413906523</v>
      </c>
      <c r="P480" s="11">
        <v>6559.9252887597486</v>
      </c>
      <c r="Q480" s="11">
        <v>8436.4036753771543</v>
      </c>
      <c r="R480" s="11">
        <v>18380.311356399729</v>
      </c>
      <c r="S480" s="11">
        <v>37303.072541680631</v>
      </c>
      <c r="T480" s="11">
        <v>56701.444778625329</v>
      </c>
      <c r="U480" s="11">
        <v>67336.671652976554</v>
      </c>
      <c r="V480" s="11">
        <v>72581.81002104246</v>
      </c>
      <c r="W480" s="11">
        <v>70449.37110830695</v>
      </c>
      <c r="X480" s="11">
        <v>56085.698467072463</v>
      </c>
      <c r="Y480" s="11">
        <v>49511.839170102387</v>
      </c>
      <c r="Z480" s="19"/>
      <c r="AA480" s="2">
        <f>IFERROR(INDEX('Holiday Schedule'!$D$3:$D$24,MATCH(A480,'Holiday Schedule'!$C$3:$C$24,0)),0)</f>
        <v>0</v>
      </c>
      <c r="AB480" s="2">
        <f t="shared" si="56"/>
        <v>6</v>
      </c>
      <c r="AC480" s="2">
        <f t="shared" si="57"/>
        <v>651087.74211172131</v>
      </c>
      <c r="AD480" s="5">
        <f t="shared" si="58"/>
        <v>383102.79778887832</v>
      </c>
      <c r="AE480" s="5">
        <f t="shared" si="59"/>
        <v>1034190.5399005996</v>
      </c>
      <c r="AG480" s="2">
        <f t="shared" si="60"/>
        <v>4</v>
      </c>
      <c r="AH480" s="2">
        <f t="shared" si="61"/>
        <v>2026</v>
      </c>
      <c r="AJ480" s="5">
        <f t="shared" si="62"/>
        <v>72581.81002104246</v>
      </c>
      <c r="AK480" s="2">
        <f t="shared" si="63"/>
        <v>21</v>
      </c>
    </row>
    <row r="481" spans="1:37">
      <c r="A481" s="17">
        <v>46130</v>
      </c>
      <c r="B481" s="11">
        <v>45114.722258330694</v>
      </c>
      <c r="C481" s="11">
        <v>42099.414017735122</v>
      </c>
      <c r="D481" s="11">
        <v>41685.83582961528</v>
      </c>
      <c r="E481" s="11">
        <v>41439.114872968006</v>
      </c>
      <c r="F481" s="11">
        <v>43219.039835217969</v>
      </c>
      <c r="G481" s="11">
        <v>44354.982315726571</v>
      </c>
      <c r="H481" s="11">
        <v>46583.031605102631</v>
      </c>
      <c r="I481" s="11">
        <v>44615.028412398104</v>
      </c>
      <c r="J481" s="11">
        <v>31334.896617056929</v>
      </c>
      <c r="K481" s="11">
        <v>15974.01888814089</v>
      </c>
      <c r="L481" s="11">
        <v>10065.09650269023</v>
      </c>
      <c r="M481" s="11">
        <v>6338.4263083428032</v>
      </c>
      <c r="N481" s="11">
        <v>4197.5833023737832</v>
      </c>
      <c r="O481" s="11">
        <v>3366.0746603957914</v>
      </c>
      <c r="P481" s="11">
        <v>3507.1303203182943</v>
      </c>
      <c r="Q481" s="11">
        <v>8239.3482143606288</v>
      </c>
      <c r="R481" s="11">
        <v>22185.653526131551</v>
      </c>
      <c r="S481" s="11">
        <v>47238.822386353546</v>
      </c>
      <c r="T481" s="11">
        <v>61950.456357229501</v>
      </c>
      <c r="U481" s="11">
        <v>71694.323057934263</v>
      </c>
      <c r="V481" s="11">
        <v>71036.563906168478</v>
      </c>
      <c r="W481" s="11">
        <v>66426.982978366577</v>
      </c>
      <c r="X481" s="11">
        <v>56342.72204827852</v>
      </c>
      <c r="Y481" s="11">
        <v>49591.319906440207</v>
      </c>
      <c r="Z481" s="19"/>
      <c r="AA481" s="2">
        <f>IFERROR(INDEX('Holiday Schedule'!$D$3:$D$24,MATCH(A481,'Holiday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878600.5881276764</v>
      </c>
      <c r="AE481" s="5">
        <f t="shared" si="59"/>
        <v>878600.5881276764</v>
      </c>
      <c r="AG481" s="2">
        <f t="shared" si="60"/>
        <v>4</v>
      </c>
      <c r="AH481" s="2">
        <f t="shared" si="61"/>
        <v>2026</v>
      </c>
      <c r="AJ481" s="5">
        <f t="shared" si="62"/>
        <v>71694.323057934263</v>
      </c>
      <c r="AK481" s="2">
        <f t="shared" si="63"/>
        <v>20</v>
      </c>
    </row>
    <row r="482" spans="1:37">
      <c r="A482" s="17">
        <v>46131</v>
      </c>
      <c r="B482" s="11">
        <v>45275.51392509634</v>
      </c>
      <c r="C482" s="11">
        <v>42649.640546722505</v>
      </c>
      <c r="D482" s="11">
        <v>41506.637180433252</v>
      </c>
      <c r="E482" s="11">
        <v>42482.451885456576</v>
      </c>
      <c r="F482" s="11">
        <v>42660.852393376139</v>
      </c>
      <c r="G482" s="11">
        <v>43555.123810947887</v>
      </c>
      <c r="H482" s="11">
        <v>47762.213874653869</v>
      </c>
      <c r="I482" s="11">
        <v>52084.610434338698</v>
      </c>
      <c r="J482" s="11">
        <v>59529.392338739381</v>
      </c>
      <c r="K482" s="11">
        <v>62939.055341861531</v>
      </c>
      <c r="L482" s="11">
        <v>66008.707752522518</v>
      </c>
      <c r="M482" s="11">
        <v>66107.958820314394</v>
      </c>
      <c r="N482" s="11">
        <v>61446.998287031303</v>
      </c>
      <c r="O482" s="11">
        <v>60725.51775382481</v>
      </c>
      <c r="P482" s="11">
        <v>60337.978476513599</v>
      </c>
      <c r="Q482" s="11">
        <v>60821.471590150337</v>
      </c>
      <c r="R482" s="11">
        <v>64090.098147385041</v>
      </c>
      <c r="S482" s="11">
        <v>72934.116235995767</v>
      </c>
      <c r="T482" s="11">
        <v>78159.885836987451</v>
      </c>
      <c r="U482" s="11">
        <v>81424.762594918837</v>
      </c>
      <c r="V482" s="11">
        <v>80715.859563733015</v>
      </c>
      <c r="W482" s="11">
        <v>74372.654565447723</v>
      </c>
      <c r="X482" s="11">
        <v>63644.865120744427</v>
      </c>
      <c r="Y482" s="11">
        <v>56804.368742558072</v>
      </c>
      <c r="Z482" s="19"/>
      <c r="AA482" s="2">
        <f>IFERROR(INDEX('Holiday Schedule'!$D$3:$D$24,MATCH(A482,'Holiday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1428040.7352197536</v>
      </c>
      <c r="AE482" s="5">
        <f t="shared" si="59"/>
        <v>1428040.7352197536</v>
      </c>
      <c r="AG482" s="2">
        <f t="shared" si="60"/>
        <v>4</v>
      </c>
      <c r="AH482" s="2">
        <f t="shared" si="61"/>
        <v>2026</v>
      </c>
      <c r="AJ482" s="5">
        <f t="shared" si="62"/>
        <v>81424.762594918837</v>
      </c>
      <c r="AK482" s="2">
        <f t="shared" si="63"/>
        <v>20</v>
      </c>
    </row>
    <row r="483" spans="1:37">
      <c r="A483" s="17">
        <v>46132</v>
      </c>
      <c r="B483" s="11">
        <v>52425.408928997851</v>
      </c>
      <c r="C483" s="11">
        <v>49775.306549038054</v>
      </c>
      <c r="D483" s="11">
        <v>49776.948643233496</v>
      </c>
      <c r="E483" s="11">
        <v>50250.707355971477</v>
      </c>
      <c r="F483" s="11">
        <v>52648.700447783893</v>
      </c>
      <c r="G483" s="11">
        <v>56820.526358107702</v>
      </c>
      <c r="H483" s="11">
        <v>60380.66027635074</v>
      </c>
      <c r="I483" s="11">
        <v>50332.008512827269</v>
      </c>
      <c r="J483" s="11">
        <v>35265.055273648519</v>
      </c>
      <c r="K483" s="11">
        <v>38411.06781453162</v>
      </c>
      <c r="L483" s="11">
        <v>43185.085737062407</v>
      </c>
      <c r="M483" s="11">
        <v>41713.889742530751</v>
      </c>
      <c r="N483" s="11">
        <v>32322.814502295871</v>
      </c>
      <c r="O483" s="11">
        <v>30144.337747163296</v>
      </c>
      <c r="P483" s="11">
        <v>31817.752311875636</v>
      </c>
      <c r="Q483" s="11">
        <v>36184.219060214302</v>
      </c>
      <c r="R483" s="11">
        <v>41719.476292493207</v>
      </c>
      <c r="S483" s="11">
        <v>54242.252852176716</v>
      </c>
      <c r="T483" s="11">
        <v>71203.028969360414</v>
      </c>
      <c r="U483" s="11">
        <v>82822.174082730766</v>
      </c>
      <c r="V483" s="11">
        <v>84173.627131087531</v>
      </c>
      <c r="W483" s="11">
        <v>79204.099634046142</v>
      </c>
      <c r="X483" s="11">
        <v>68439.387935369014</v>
      </c>
      <c r="Y483" s="11">
        <v>62047.955484827573</v>
      </c>
      <c r="Z483" s="19"/>
      <c r="AA483" s="2">
        <f>IFERROR(INDEX('Holiday Schedule'!$D$3:$D$24,MATCH(A483,'Holiday Schedule'!$C$3:$C$24,0)),0)</f>
        <v>0</v>
      </c>
      <c r="AB483" s="2">
        <f t="shared" si="56"/>
        <v>2</v>
      </c>
      <c r="AC483" s="2">
        <f t="shared" si="57"/>
        <v>821180.27759941365</v>
      </c>
      <c r="AD483" s="5">
        <f t="shared" si="58"/>
        <v>434126.21404431062</v>
      </c>
      <c r="AE483" s="5">
        <f t="shared" si="59"/>
        <v>1255306.4916437243</v>
      </c>
      <c r="AG483" s="2">
        <f t="shared" si="60"/>
        <v>4</v>
      </c>
      <c r="AH483" s="2">
        <f t="shared" si="61"/>
        <v>2026</v>
      </c>
      <c r="AJ483" s="5">
        <f t="shared" si="62"/>
        <v>84173.627131087531</v>
      </c>
      <c r="AK483" s="2">
        <f t="shared" si="63"/>
        <v>21</v>
      </c>
    </row>
    <row r="484" spans="1:37">
      <c r="A484" s="17">
        <v>46133</v>
      </c>
      <c r="B484" s="11">
        <v>57556.138301566178</v>
      </c>
      <c r="C484" s="11">
        <v>55239.038850980425</v>
      </c>
      <c r="D484" s="11">
        <v>53976.612397739962</v>
      </c>
      <c r="E484" s="11">
        <v>54389.972938013139</v>
      </c>
      <c r="F484" s="11">
        <v>56974.302503278806</v>
      </c>
      <c r="G484" s="11">
        <v>60909.819174230965</v>
      </c>
      <c r="H484" s="11">
        <v>61911.775520808238</v>
      </c>
      <c r="I484" s="11">
        <v>55544.868149717797</v>
      </c>
      <c r="J484" s="11">
        <v>36118.289912568194</v>
      </c>
      <c r="K484" s="11">
        <v>25884.407921337635</v>
      </c>
      <c r="L484" s="11">
        <v>26296.480361020418</v>
      </c>
      <c r="M484" s="11">
        <v>28383.792496308277</v>
      </c>
      <c r="N484" s="11">
        <v>23619.35170284137</v>
      </c>
      <c r="O484" s="11">
        <v>20795.633316662301</v>
      </c>
      <c r="P484" s="11">
        <v>21811.460946314954</v>
      </c>
      <c r="Q484" s="11">
        <v>20170.411731857715</v>
      </c>
      <c r="R484" s="11">
        <v>27472.580821790372</v>
      </c>
      <c r="S484" s="11">
        <v>45951.027761446363</v>
      </c>
      <c r="T484" s="11">
        <v>66452.31821933022</v>
      </c>
      <c r="U484" s="11">
        <v>81422.621015203898</v>
      </c>
      <c r="V484" s="11">
        <v>83869.972725742438</v>
      </c>
      <c r="W484" s="11">
        <v>79531.351156395904</v>
      </c>
      <c r="X484" s="11">
        <v>68278.326651994837</v>
      </c>
      <c r="Y484" s="11">
        <v>61225.296917782303</v>
      </c>
      <c r="Z484" s="19"/>
      <c r="AA484" s="2">
        <f>IFERROR(INDEX('Holiday Schedule'!$D$3:$D$24,MATCH(A484,'Holiday Schedule'!$C$3:$C$24,0)),0)</f>
        <v>0</v>
      </c>
      <c r="AB484" s="2">
        <f t="shared" si="56"/>
        <v>3</v>
      </c>
      <c r="AC484" s="2">
        <f t="shared" si="57"/>
        <v>711602.8948905326</v>
      </c>
      <c r="AD484" s="5">
        <f t="shared" si="58"/>
        <v>462182.95660439995</v>
      </c>
      <c r="AE484" s="5">
        <f t="shared" si="59"/>
        <v>1173785.8514949325</v>
      </c>
      <c r="AG484" s="2">
        <f t="shared" si="60"/>
        <v>4</v>
      </c>
      <c r="AH484" s="2">
        <f t="shared" si="61"/>
        <v>2026</v>
      </c>
      <c r="AJ484" s="5">
        <f t="shared" si="62"/>
        <v>83869.972725742438</v>
      </c>
      <c r="AK484" s="2">
        <f t="shared" si="63"/>
        <v>21</v>
      </c>
    </row>
    <row r="485" spans="1:37">
      <c r="A485" s="17">
        <v>46134</v>
      </c>
      <c r="B485" s="11">
        <v>54514.84116409337</v>
      </c>
      <c r="C485" s="11">
        <v>56236.552069612248</v>
      </c>
      <c r="D485" s="11">
        <v>53876.545532827324</v>
      </c>
      <c r="E485" s="11">
        <v>53537.066077065087</v>
      </c>
      <c r="F485" s="11">
        <v>55777.0992481137</v>
      </c>
      <c r="G485" s="11">
        <v>59415.251587100072</v>
      </c>
      <c r="H485" s="11">
        <v>62717.14624203377</v>
      </c>
      <c r="I485" s="11">
        <v>59162.710851319651</v>
      </c>
      <c r="J485" s="11">
        <v>52907.576498723429</v>
      </c>
      <c r="K485" s="11">
        <v>51704.655923410508</v>
      </c>
      <c r="L485" s="11">
        <v>54341.585413578745</v>
      </c>
      <c r="M485" s="11">
        <v>44268.543283899664</v>
      </c>
      <c r="N485" s="11">
        <v>40052.523845090684</v>
      </c>
      <c r="O485" s="11">
        <v>47079.372314724242</v>
      </c>
      <c r="P485" s="11">
        <v>50545.007392656014</v>
      </c>
      <c r="Q485" s="11">
        <v>54748.160946270225</v>
      </c>
      <c r="R485" s="11">
        <v>62190.29042200507</v>
      </c>
      <c r="S485" s="11">
        <v>73065.55727979372</v>
      </c>
      <c r="T485" s="11">
        <v>79585.315020063397</v>
      </c>
      <c r="U485" s="11">
        <v>84132.878867856416</v>
      </c>
      <c r="V485" s="11">
        <v>82997.637193559436</v>
      </c>
      <c r="W485" s="11">
        <v>76740.12422339672</v>
      </c>
      <c r="X485" s="11">
        <v>65133.867636814372</v>
      </c>
      <c r="Y485" s="11">
        <v>57541.14924181658</v>
      </c>
      <c r="Z485" s="19"/>
      <c r="AA485" s="2">
        <f>IFERROR(INDEX('Holiday Schedule'!$D$3:$D$24,MATCH(A485,'Holiday Schedule'!$C$3:$C$24,0)),0)</f>
        <v>0</v>
      </c>
      <c r="AB485" s="2">
        <f t="shared" si="56"/>
        <v>4</v>
      </c>
      <c r="AC485" s="2">
        <f t="shared" si="57"/>
        <v>978655.80711316236</v>
      </c>
      <c r="AD485" s="5">
        <f t="shared" si="58"/>
        <v>453615.65116266219</v>
      </c>
      <c r="AE485" s="5">
        <f t="shared" si="59"/>
        <v>1432271.4582758246</v>
      </c>
      <c r="AG485" s="2">
        <f t="shared" si="60"/>
        <v>4</v>
      </c>
      <c r="AH485" s="2">
        <f t="shared" si="61"/>
        <v>2026</v>
      </c>
      <c r="AJ485" s="5">
        <f t="shared" si="62"/>
        <v>84132.878867856416</v>
      </c>
      <c r="AK485" s="2">
        <f t="shared" si="63"/>
        <v>20</v>
      </c>
    </row>
    <row r="486" spans="1:37">
      <c r="A486" s="17">
        <v>46135</v>
      </c>
      <c r="B486" s="11">
        <v>52358.323771701929</v>
      </c>
      <c r="C486" s="11">
        <v>49363.83778427061</v>
      </c>
      <c r="D486" s="11">
        <v>48132.163247138313</v>
      </c>
      <c r="E486" s="11">
        <v>47804.025801751261</v>
      </c>
      <c r="F486" s="11">
        <v>49458.800437453327</v>
      </c>
      <c r="G486" s="11">
        <v>52911.055652024115</v>
      </c>
      <c r="H486" s="11">
        <v>59278.323932413208</v>
      </c>
      <c r="I486" s="11">
        <v>65014.049895682867</v>
      </c>
      <c r="J486" s="11">
        <v>68226.575254882016</v>
      </c>
      <c r="K486" s="11">
        <v>67749.981720425611</v>
      </c>
      <c r="L486" s="11">
        <v>65482.324225893615</v>
      </c>
      <c r="M486" s="11">
        <v>55215.857012542612</v>
      </c>
      <c r="N486" s="11">
        <v>47283.852169599144</v>
      </c>
      <c r="O486" s="11">
        <v>45774.384493923746</v>
      </c>
      <c r="P486" s="11">
        <v>42710.949719742159</v>
      </c>
      <c r="Q486" s="11">
        <v>47220.787850429129</v>
      </c>
      <c r="R486" s="11">
        <v>55645.362565306961</v>
      </c>
      <c r="S486" s="11">
        <v>66403.316111551874</v>
      </c>
      <c r="T486" s="11">
        <v>73611.401480524524</v>
      </c>
      <c r="U486" s="11">
        <v>82121.787517666817</v>
      </c>
      <c r="V486" s="11">
        <v>82715.750959669371</v>
      </c>
      <c r="W486" s="11">
        <v>79520.041239912345</v>
      </c>
      <c r="X486" s="11">
        <v>65219.618460190337</v>
      </c>
      <c r="Y486" s="11">
        <v>58676.515636008407</v>
      </c>
      <c r="Z486" s="19"/>
      <c r="AA486" s="2">
        <f>IFERROR(INDEX('Holiday Schedule'!$D$3:$D$24,MATCH(A486,'Holiday Schedule'!$C$3:$C$24,0)),0)</f>
        <v>0</v>
      </c>
      <c r="AB486" s="2">
        <f t="shared" si="56"/>
        <v>5</v>
      </c>
      <c r="AC486" s="2">
        <f t="shared" si="57"/>
        <v>1009916.0406779432</v>
      </c>
      <c r="AD486" s="5">
        <f t="shared" si="58"/>
        <v>417983.04626276123</v>
      </c>
      <c r="AE486" s="5">
        <f t="shared" si="59"/>
        <v>1427899.0869407044</v>
      </c>
      <c r="AG486" s="2">
        <f t="shared" si="60"/>
        <v>4</v>
      </c>
      <c r="AH486" s="2">
        <f t="shared" si="61"/>
        <v>2026</v>
      </c>
      <c r="AJ486" s="5">
        <f t="shared" si="62"/>
        <v>82715.750959669371</v>
      </c>
      <c r="AK486" s="2">
        <f t="shared" si="63"/>
        <v>21</v>
      </c>
    </row>
    <row r="487" spans="1:37">
      <c r="A487" s="17">
        <v>46136</v>
      </c>
      <c r="B487" s="11">
        <v>53707.483864572889</v>
      </c>
      <c r="C487" s="11">
        <v>51896.096530882387</v>
      </c>
      <c r="D487" s="11">
        <v>50738.295969710132</v>
      </c>
      <c r="E487" s="11">
        <v>50602.725958628878</v>
      </c>
      <c r="F487" s="11">
        <v>54626.499082324801</v>
      </c>
      <c r="G487" s="11">
        <v>57551.792850152691</v>
      </c>
      <c r="H487" s="11">
        <v>60369.080374587764</v>
      </c>
      <c r="I487" s="11">
        <v>54096.339211871215</v>
      </c>
      <c r="J487" s="11">
        <v>35391.848054669317</v>
      </c>
      <c r="K487" s="11">
        <v>34547.040140289937</v>
      </c>
      <c r="L487" s="11">
        <v>37567.01404620838</v>
      </c>
      <c r="M487" s="11">
        <v>39277.9886898607</v>
      </c>
      <c r="N487" s="11">
        <v>33584.499878411341</v>
      </c>
      <c r="O487" s="11">
        <v>33605.86554714392</v>
      </c>
      <c r="P487" s="11">
        <v>37725.43403860549</v>
      </c>
      <c r="Q487" s="11">
        <v>44517.753025534839</v>
      </c>
      <c r="R487" s="11">
        <v>46662.542278081375</v>
      </c>
      <c r="S487" s="11">
        <v>57512.76256375455</v>
      </c>
      <c r="T487" s="11">
        <v>71038.134798599189</v>
      </c>
      <c r="U487" s="11">
        <v>79578.080870753285</v>
      </c>
      <c r="V487" s="11">
        <v>81276.942720099731</v>
      </c>
      <c r="W487" s="11">
        <v>77324.733456486778</v>
      </c>
      <c r="X487" s="11">
        <v>66877.187170166202</v>
      </c>
      <c r="Y487" s="11">
        <v>60422.871479276022</v>
      </c>
      <c r="Z487" s="19"/>
      <c r="AA487" s="2">
        <f>IFERROR(INDEX('Holiday Schedule'!$D$3:$D$24,MATCH(A487,'Holiday Schedule'!$C$3:$C$24,0)),0)</f>
        <v>0</v>
      </c>
      <c r="AB487" s="2">
        <f t="shared" si="56"/>
        <v>6</v>
      </c>
      <c r="AC487" s="2">
        <f t="shared" si="57"/>
        <v>830584.1664905363</v>
      </c>
      <c r="AD487" s="5">
        <f t="shared" si="58"/>
        <v>439914.8461101359</v>
      </c>
      <c r="AE487" s="5">
        <f t="shared" si="59"/>
        <v>1270499.0126006722</v>
      </c>
      <c r="AG487" s="2">
        <f t="shared" si="60"/>
        <v>4</v>
      </c>
      <c r="AH487" s="2">
        <f t="shared" si="61"/>
        <v>2026</v>
      </c>
      <c r="AJ487" s="5">
        <f t="shared" si="62"/>
        <v>81276.942720099731</v>
      </c>
      <c r="AK487" s="2">
        <f t="shared" si="63"/>
        <v>21</v>
      </c>
    </row>
    <row r="488" spans="1:37">
      <c r="A488" s="17">
        <v>46137</v>
      </c>
      <c r="B488" s="11">
        <v>56079.179327805396</v>
      </c>
      <c r="C488" s="11">
        <v>52412.868402558503</v>
      </c>
      <c r="D488" s="11">
        <v>51661.872174835727</v>
      </c>
      <c r="E488" s="11">
        <v>51378.713622371259</v>
      </c>
      <c r="F488" s="11">
        <v>52424.630629303851</v>
      </c>
      <c r="G488" s="11">
        <v>52973.165727832718</v>
      </c>
      <c r="H488" s="11">
        <v>51477.176905213244</v>
      </c>
      <c r="I488" s="11">
        <v>38945.397105042946</v>
      </c>
      <c r="J488" s="11">
        <v>24798.162851263631</v>
      </c>
      <c r="K488" s="11">
        <v>16204.75989589681</v>
      </c>
      <c r="L488" s="11">
        <v>24834.134572550181</v>
      </c>
      <c r="M488" s="11">
        <v>21087.416950107832</v>
      </c>
      <c r="N488" s="11">
        <v>9301.5528796217459</v>
      </c>
      <c r="O488" s="11">
        <v>3378.5607853673009</v>
      </c>
      <c r="P488" s="11">
        <v>2759.4023251572785</v>
      </c>
      <c r="Q488" s="11">
        <v>5664.0969428176704</v>
      </c>
      <c r="R488" s="11">
        <v>14432.286262338088</v>
      </c>
      <c r="S488" s="11">
        <v>34273.906156538163</v>
      </c>
      <c r="T488" s="11">
        <v>56968.996450082384</v>
      </c>
      <c r="U488" s="11">
        <v>70966.726740573329</v>
      </c>
      <c r="V488" s="11">
        <v>73857.953001039685</v>
      </c>
      <c r="W488" s="11">
        <v>69691.847285904543</v>
      </c>
      <c r="X488" s="11">
        <v>59229.495215464864</v>
      </c>
      <c r="Y488" s="11">
        <v>53621.309526928402</v>
      </c>
      <c r="Z488" s="19"/>
      <c r="AA488" s="2">
        <f>IFERROR(INDEX('Holiday Schedule'!$D$3:$D$24,MATCH(A488,'Holiday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948423.61173661554</v>
      </c>
      <c r="AE488" s="5">
        <f t="shared" si="59"/>
        <v>948423.61173661554</v>
      </c>
      <c r="AG488" s="2">
        <f t="shared" si="60"/>
        <v>4</v>
      </c>
      <c r="AH488" s="2">
        <f t="shared" si="61"/>
        <v>2026</v>
      </c>
      <c r="AJ488" s="5">
        <f t="shared" si="62"/>
        <v>73857.953001039685</v>
      </c>
      <c r="AK488" s="2">
        <f t="shared" si="63"/>
        <v>21</v>
      </c>
    </row>
    <row r="489" spans="1:37">
      <c r="A489" s="17">
        <v>46138</v>
      </c>
      <c r="B489" s="11">
        <v>49033.249996327773</v>
      </c>
      <c r="C489" s="11">
        <v>44731.242474134589</v>
      </c>
      <c r="D489" s="11">
        <v>43650.761649402426</v>
      </c>
      <c r="E489" s="11">
        <v>44625.597881530222</v>
      </c>
      <c r="F489" s="11">
        <v>45228.265258772539</v>
      </c>
      <c r="G489" s="11">
        <v>45560.245279886381</v>
      </c>
      <c r="H489" s="11">
        <v>44904.737847053693</v>
      </c>
      <c r="I489" s="11">
        <v>38845.237621569038</v>
      </c>
      <c r="J489" s="11">
        <v>27308.870954168553</v>
      </c>
      <c r="K489" s="11">
        <v>17290.474074604201</v>
      </c>
      <c r="L489" s="11">
        <v>14138.821371170923</v>
      </c>
      <c r="M489" s="11">
        <v>7693.4449245224496</v>
      </c>
      <c r="N489" s="11">
        <v>2963.1267901238671</v>
      </c>
      <c r="O489" s="11">
        <v>1273.077399249572</v>
      </c>
      <c r="P489" s="11">
        <v>1896.7178563335519</v>
      </c>
      <c r="Q489" s="11">
        <v>5891.2692694810394</v>
      </c>
      <c r="R489" s="11">
        <v>16618.817088573589</v>
      </c>
      <c r="S489" s="11">
        <v>36531.480472948489</v>
      </c>
      <c r="T489" s="11">
        <v>58162.240341605844</v>
      </c>
      <c r="U489" s="11">
        <v>71896.823904029196</v>
      </c>
      <c r="V489" s="11">
        <v>74037.265412404537</v>
      </c>
      <c r="W489" s="11">
        <v>66551.319623791947</v>
      </c>
      <c r="X489" s="11">
        <v>55051.974809941887</v>
      </c>
      <c r="Y489" s="11">
        <v>48148.642774244508</v>
      </c>
      <c r="Z489" s="19"/>
      <c r="AA489" s="2">
        <f>IFERROR(INDEX('Holiday Schedule'!$D$3:$D$24,MATCH(A489,'Holiday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862033.70507587085</v>
      </c>
      <c r="AE489" s="5">
        <f t="shared" si="59"/>
        <v>862033.70507587085</v>
      </c>
      <c r="AG489" s="2">
        <f t="shared" si="60"/>
        <v>4</v>
      </c>
      <c r="AH489" s="2">
        <f t="shared" si="61"/>
        <v>2026</v>
      </c>
      <c r="AJ489" s="5">
        <f t="shared" si="62"/>
        <v>74037.265412404537</v>
      </c>
      <c r="AK489" s="2">
        <f t="shared" si="63"/>
        <v>21</v>
      </c>
    </row>
    <row r="490" spans="1:37">
      <c r="A490" s="17">
        <v>46139</v>
      </c>
      <c r="B490" s="11">
        <v>45568.804320157506</v>
      </c>
      <c r="C490" s="11">
        <v>43197.323613245826</v>
      </c>
      <c r="D490" s="11">
        <v>42516.040034822698</v>
      </c>
      <c r="E490" s="11">
        <v>43044.078669235067</v>
      </c>
      <c r="F490" s="11">
        <v>45974.740845164648</v>
      </c>
      <c r="G490" s="11">
        <v>50658.151616779149</v>
      </c>
      <c r="H490" s="11">
        <v>53737.239365370981</v>
      </c>
      <c r="I490" s="11">
        <v>41397.377275078703</v>
      </c>
      <c r="J490" s="11">
        <v>23561.071753466036</v>
      </c>
      <c r="K490" s="11">
        <v>12171.461844029274</v>
      </c>
      <c r="L490" s="11">
        <v>7188.4046621233665</v>
      </c>
      <c r="M490" s="11">
        <v>5230.1376584952932</v>
      </c>
      <c r="N490" s="11">
        <v>5603.6023373861053</v>
      </c>
      <c r="O490" s="11">
        <v>4776.8972547643207</v>
      </c>
      <c r="P490" s="11">
        <v>6617.0047172009336</v>
      </c>
      <c r="Q490" s="11">
        <v>12170.510486438299</v>
      </c>
      <c r="R490" s="11">
        <v>19715.990322728565</v>
      </c>
      <c r="S490" s="11">
        <v>39296.088420673223</v>
      </c>
      <c r="T490" s="11">
        <v>60591.509661307384</v>
      </c>
      <c r="U490" s="11">
        <v>73011.599998563557</v>
      </c>
      <c r="V490" s="11">
        <v>74069.542729643697</v>
      </c>
      <c r="W490" s="11">
        <v>67951.801269790012</v>
      </c>
      <c r="X490" s="11">
        <v>56221.880836727614</v>
      </c>
      <c r="Y490" s="11">
        <v>49594.979258660038</v>
      </c>
      <c r="Z490" s="19"/>
      <c r="AA490" s="2">
        <f>IFERROR(INDEX('Holiday Schedule'!$D$3:$D$24,MATCH(A490,'Holiday Schedule'!$C$3:$C$24,0)),0)</f>
        <v>0</v>
      </c>
      <c r="AB490" s="2">
        <f t="shared" si="56"/>
        <v>2</v>
      </c>
      <c r="AC490" s="2">
        <f t="shared" si="57"/>
        <v>509574.8812284164</v>
      </c>
      <c r="AD490" s="5">
        <f t="shared" si="58"/>
        <v>374291.35772343579</v>
      </c>
      <c r="AE490" s="5">
        <f t="shared" si="59"/>
        <v>883866.2389518522</v>
      </c>
      <c r="AG490" s="2">
        <f t="shared" si="60"/>
        <v>4</v>
      </c>
      <c r="AH490" s="2">
        <f t="shared" si="61"/>
        <v>2026</v>
      </c>
      <c r="AJ490" s="5">
        <f t="shared" si="62"/>
        <v>74069.542729643697</v>
      </c>
      <c r="AK490" s="2">
        <f t="shared" si="63"/>
        <v>21</v>
      </c>
    </row>
    <row r="491" spans="1:37">
      <c r="A491" s="17">
        <v>46140</v>
      </c>
      <c r="B491" s="11">
        <v>45788.289093893189</v>
      </c>
      <c r="C491" s="11">
        <v>44329.503037811206</v>
      </c>
      <c r="D491" s="11">
        <v>43631.696140713735</v>
      </c>
      <c r="E491" s="11">
        <v>44114.26905472458</v>
      </c>
      <c r="F491" s="11">
        <v>47046.283757809768</v>
      </c>
      <c r="G491" s="11">
        <v>51376.495180744547</v>
      </c>
      <c r="H491" s="11">
        <v>54143.16676991211</v>
      </c>
      <c r="I491" s="11">
        <v>41311.230590662955</v>
      </c>
      <c r="J491" s="11">
        <v>22510.006587590189</v>
      </c>
      <c r="K491" s="11">
        <v>11159.115621401885</v>
      </c>
      <c r="L491" s="11">
        <v>5883.2681969779705</v>
      </c>
      <c r="M491" s="11">
        <v>4120.7977410769508</v>
      </c>
      <c r="N491" s="11">
        <v>2923.1379827567271</v>
      </c>
      <c r="O491" s="11">
        <v>1609.1297972368372</v>
      </c>
      <c r="P491" s="11">
        <v>2390.6313522362025</v>
      </c>
      <c r="Q491" s="11">
        <v>5777.391046732665</v>
      </c>
      <c r="R491" s="11">
        <v>15850.721011842756</v>
      </c>
      <c r="S491" s="11">
        <v>35306.120521318167</v>
      </c>
      <c r="T491" s="11">
        <v>59336.09244770959</v>
      </c>
      <c r="U491" s="11">
        <v>72388.682578461536</v>
      </c>
      <c r="V491" s="11">
        <v>76830.258006998294</v>
      </c>
      <c r="W491" s="11">
        <v>73057.463811088528</v>
      </c>
      <c r="X491" s="11">
        <v>57926.59298276397</v>
      </c>
      <c r="Y491" s="11">
        <v>51460.096662516255</v>
      </c>
      <c r="Z491" s="19"/>
      <c r="AA491" s="2">
        <f>IFERROR(INDEX('Holiday Schedule'!$D$3:$D$24,MATCH(A491,'Holiday Schedule'!$C$3:$C$24,0)),0)</f>
        <v>0</v>
      </c>
      <c r="AB491" s="2">
        <f t="shared" si="56"/>
        <v>3</v>
      </c>
      <c r="AC491" s="2">
        <f t="shared" si="57"/>
        <v>488380.64027685515</v>
      </c>
      <c r="AD491" s="5">
        <f t="shared" si="58"/>
        <v>381889.79969812563</v>
      </c>
      <c r="AE491" s="5">
        <f t="shared" si="59"/>
        <v>870270.43997498078</v>
      </c>
      <c r="AG491" s="2">
        <f t="shared" si="60"/>
        <v>4</v>
      </c>
      <c r="AH491" s="2">
        <f t="shared" si="61"/>
        <v>2026</v>
      </c>
      <c r="AJ491" s="5">
        <f t="shared" si="62"/>
        <v>76830.258006998294</v>
      </c>
      <c r="AK491" s="2">
        <f t="shared" si="63"/>
        <v>21</v>
      </c>
    </row>
    <row r="492" spans="1:37">
      <c r="A492" s="17">
        <v>46141</v>
      </c>
      <c r="B492" s="11">
        <v>44849.874900759445</v>
      </c>
      <c r="C492" s="11">
        <v>42810.632806133428</v>
      </c>
      <c r="D492" s="11">
        <v>41929.276896445444</v>
      </c>
      <c r="E492" s="11">
        <v>41966.412782957697</v>
      </c>
      <c r="F492" s="11">
        <v>44012.86485755469</v>
      </c>
      <c r="G492" s="11">
        <v>48173.615654462352</v>
      </c>
      <c r="H492" s="11">
        <v>55242.350868630529</v>
      </c>
      <c r="I492" s="11">
        <v>59943.813312167404</v>
      </c>
      <c r="J492" s="11">
        <v>58098.876341741845</v>
      </c>
      <c r="K492" s="11">
        <v>52930.507255248805</v>
      </c>
      <c r="L492" s="11">
        <v>49593.955122011917</v>
      </c>
      <c r="M492" s="11">
        <v>44886.558225772176</v>
      </c>
      <c r="N492" s="11">
        <v>33119.908066736476</v>
      </c>
      <c r="O492" s="11">
        <v>29960.0891699678</v>
      </c>
      <c r="P492" s="11">
        <v>36168.181117738372</v>
      </c>
      <c r="Q492" s="11">
        <v>44065.655162218063</v>
      </c>
      <c r="R492" s="11">
        <v>48803.247722836481</v>
      </c>
      <c r="S492" s="11">
        <v>60947.636737627719</v>
      </c>
      <c r="T492" s="11">
        <v>71182.256248135222</v>
      </c>
      <c r="U492" s="11">
        <v>78010.612460840362</v>
      </c>
      <c r="V492" s="11">
        <v>78511.696386090363</v>
      </c>
      <c r="W492" s="11">
        <v>71976.696850898617</v>
      </c>
      <c r="X492" s="11">
        <v>59936.010045420262</v>
      </c>
      <c r="Y492" s="11">
        <v>52730.149686781901</v>
      </c>
      <c r="Z492" s="19"/>
      <c r="AA492" s="2">
        <f>IFERROR(INDEX('Holiday Schedule'!$D$3:$D$24,MATCH(A492,'Holiday Schedule'!$C$3:$C$24,0)),0)</f>
        <v>0</v>
      </c>
      <c r="AB492" s="2">
        <f t="shared" si="56"/>
        <v>4</v>
      </c>
      <c r="AC492" s="2">
        <f t="shared" si="57"/>
        <v>878135.70022545184</v>
      </c>
      <c r="AD492" s="5">
        <f t="shared" si="58"/>
        <v>371715.17845372565</v>
      </c>
      <c r="AE492" s="5">
        <f t="shared" si="59"/>
        <v>1249850.8786791775</v>
      </c>
      <c r="AG492" s="2">
        <f t="shared" si="60"/>
        <v>4</v>
      </c>
      <c r="AH492" s="2">
        <f t="shared" si="61"/>
        <v>2026</v>
      </c>
      <c r="AJ492" s="5">
        <f t="shared" si="62"/>
        <v>78511.696386090363</v>
      </c>
      <c r="AK492" s="2">
        <f t="shared" si="63"/>
        <v>21</v>
      </c>
    </row>
    <row r="493" spans="1:37">
      <c r="A493" s="17">
        <v>46142</v>
      </c>
      <c r="B493" s="11">
        <v>48489.187869870766</v>
      </c>
      <c r="C493" s="11">
        <v>45546.931287343643</v>
      </c>
      <c r="D493" s="11">
        <v>44451.877234899279</v>
      </c>
      <c r="E493" s="11">
        <v>44592.239551015715</v>
      </c>
      <c r="F493" s="11">
        <v>46655.996239013504</v>
      </c>
      <c r="G493" s="11">
        <v>50831.74897520474</v>
      </c>
      <c r="H493" s="11">
        <v>58349.373527580254</v>
      </c>
      <c r="I493" s="11">
        <v>64610.160386484167</v>
      </c>
      <c r="J493" s="11">
        <v>63992.287827823828</v>
      </c>
      <c r="K493" s="11">
        <v>62779.710885950968</v>
      </c>
      <c r="L493" s="11">
        <v>63258.925911029699</v>
      </c>
      <c r="M493" s="11">
        <v>59869.468126088665</v>
      </c>
      <c r="N493" s="11">
        <v>56376.348513200413</v>
      </c>
      <c r="O493" s="11">
        <v>55105.994824761372</v>
      </c>
      <c r="P493" s="11">
        <v>55679.276946103644</v>
      </c>
      <c r="Q493" s="11">
        <v>57874.173894380139</v>
      </c>
      <c r="R493" s="11">
        <v>66189.926397292933</v>
      </c>
      <c r="S493" s="11">
        <v>75296.673039538073</v>
      </c>
      <c r="T493" s="11">
        <v>79525.099391529497</v>
      </c>
      <c r="U493" s="11">
        <v>81092.69905846125</v>
      </c>
      <c r="V493" s="11">
        <v>80719.605707400013</v>
      </c>
      <c r="W493" s="11">
        <v>73544.387645438022</v>
      </c>
      <c r="X493" s="11">
        <v>61898.255525039058</v>
      </c>
      <c r="Y493" s="11">
        <v>54502.326299175642</v>
      </c>
      <c r="Z493" s="19"/>
      <c r="AA493" s="2">
        <f>IFERROR(INDEX('Holiday Schedule'!$D$3:$D$24,MATCH(A493,'Holiday Schedule'!$C$3:$C$24,0)),0)</f>
        <v>0</v>
      </c>
      <c r="AB493" s="2">
        <f t="shared" si="56"/>
        <v>5</v>
      </c>
      <c r="AC493" s="2">
        <f t="shared" si="57"/>
        <v>1057812.9940805216</v>
      </c>
      <c r="AD493" s="5">
        <f t="shared" si="58"/>
        <v>393419.68098410382</v>
      </c>
      <c r="AE493" s="5">
        <f t="shared" si="59"/>
        <v>1451232.6750646255</v>
      </c>
      <c r="AG493" s="2">
        <f t="shared" si="60"/>
        <v>4</v>
      </c>
      <c r="AH493" s="2">
        <f t="shared" si="61"/>
        <v>2026</v>
      </c>
      <c r="AJ493" s="5">
        <f t="shared" si="62"/>
        <v>81092.69905846125</v>
      </c>
      <c r="AK493" s="2">
        <f t="shared" si="63"/>
        <v>20</v>
      </c>
    </row>
    <row r="494" spans="1:37">
      <c r="A494" s="17">
        <v>46143</v>
      </c>
      <c r="B494" s="11">
        <v>48702.967457492254</v>
      </c>
      <c r="C494" s="11">
        <v>45777.425128119139</v>
      </c>
      <c r="D494" s="11">
        <v>44038.138632221424</v>
      </c>
      <c r="E494" s="11">
        <v>43734.17622594093</v>
      </c>
      <c r="F494" s="11">
        <v>45769.061361249238</v>
      </c>
      <c r="G494" s="11">
        <v>50363.134639350756</v>
      </c>
      <c r="H494" s="11">
        <v>57494.485240880429</v>
      </c>
      <c r="I494" s="11">
        <v>58507.05776277191</v>
      </c>
      <c r="J494" s="11">
        <v>47368.421674562291</v>
      </c>
      <c r="K494" s="11">
        <v>27927.917241174193</v>
      </c>
      <c r="L494" s="11">
        <v>18663.087990077936</v>
      </c>
      <c r="M494" s="11">
        <v>12249.436234110857</v>
      </c>
      <c r="N494" s="11">
        <v>10314.64326278002</v>
      </c>
      <c r="O494" s="11">
        <v>16523.743488612203</v>
      </c>
      <c r="P494" s="11">
        <v>21060.941723292199</v>
      </c>
      <c r="Q494" s="11">
        <v>20711.506563223305</v>
      </c>
      <c r="R494" s="11">
        <v>28183.961362930306</v>
      </c>
      <c r="S494" s="11">
        <v>40822.757115628505</v>
      </c>
      <c r="T494" s="11">
        <v>55027.541578226599</v>
      </c>
      <c r="U494" s="11">
        <v>71389.394504621669</v>
      </c>
      <c r="V494" s="11">
        <v>74750.12817702406</v>
      </c>
      <c r="W494" s="11">
        <v>72281.953314010942</v>
      </c>
      <c r="X494" s="11">
        <v>61053.462307880691</v>
      </c>
      <c r="Y494" s="11">
        <v>54097.649754062753</v>
      </c>
      <c r="Z494" s="19"/>
      <c r="AA494" s="2">
        <f>IFERROR(INDEX('Holiday Schedule'!$D$3:$D$24,MATCH(A494,'Holiday Schedule'!$C$3:$C$24,0)),0)</f>
        <v>0</v>
      </c>
      <c r="AB494" s="2">
        <f t="shared" si="56"/>
        <v>6</v>
      </c>
      <c r="AC494" s="2">
        <f t="shared" si="57"/>
        <v>636835.9543009277</v>
      </c>
      <c r="AD494" s="5">
        <f t="shared" si="58"/>
        <v>389977.03843931691</v>
      </c>
      <c r="AE494" s="5">
        <f t="shared" si="59"/>
        <v>1026812.9927402446</v>
      </c>
      <c r="AG494" s="2">
        <f t="shared" si="60"/>
        <v>5</v>
      </c>
      <c r="AH494" s="2">
        <f t="shared" si="61"/>
        <v>2026</v>
      </c>
      <c r="AJ494" s="5">
        <f t="shared" si="62"/>
        <v>74750.12817702406</v>
      </c>
      <c r="AK494" s="2">
        <f t="shared" si="63"/>
        <v>21</v>
      </c>
    </row>
    <row r="495" spans="1:37">
      <c r="A495" s="17">
        <v>46144</v>
      </c>
      <c r="B495" s="11">
        <v>48806.572586778202</v>
      </c>
      <c r="C495" s="11">
        <v>47136.932231355087</v>
      </c>
      <c r="D495" s="11">
        <v>45859.668079230913</v>
      </c>
      <c r="E495" s="11">
        <v>45876.723222938796</v>
      </c>
      <c r="F495" s="11">
        <v>47214.370282284741</v>
      </c>
      <c r="G495" s="11">
        <v>48715.511375053436</v>
      </c>
      <c r="H495" s="11">
        <v>47922.912706706593</v>
      </c>
      <c r="I495" s="11">
        <v>46398.882815737488</v>
      </c>
      <c r="J495" s="11">
        <v>41209.362802141928</v>
      </c>
      <c r="K495" s="11">
        <v>41316.111282066871</v>
      </c>
      <c r="L495" s="11">
        <v>45193.006797349975</v>
      </c>
      <c r="M495" s="11">
        <v>42321.216308471492</v>
      </c>
      <c r="N495" s="11">
        <v>41461.86140421981</v>
      </c>
      <c r="O495" s="11">
        <v>43874.939773680795</v>
      </c>
      <c r="P495" s="11">
        <v>45657.245396160019</v>
      </c>
      <c r="Q495" s="11">
        <v>44765.943080002988</v>
      </c>
      <c r="R495" s="11">
        <v>53518.06640513907</v>
      </c>
      <c r="S495" s="11">
        <v>62490.71009630456</v>
      </c>
      <c r="T495" s="11">
        <v>69575.731964601859</v>
      </c>
      <c r="U495" s="11">
        <v>77630.027348495656</v>
      </c>
      <c r="V495" s="11">
        <v>77209.559347178219</v>
      </c>
      <c r="W495" s="11">
        <v>74491.440932045036</v>
      </c>
      <c r="X495" s="11">
        <v>62861.447518501234</v>
      </c>
      <c r="Y495" s="11">
        <v>55377.714635341887</v>
      </c>
      <c r="Z495" s="19"/>
      <c r="AA495" s="2">
        <f>IFERROR(INDEX('Holiday Schedule'!$D$3:$D$24,MATCH(A495,'Holiday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1256885.9583917866</v>
      </c>
      <c r="AE495" s="5">
        <f t="shared" si="59"/>
        <v>1256885.9583917866</v>
      </c>
      <c r="AG495" s="2">
        <f t="shared" si="60"/>
        <v>5</v>
      </c>
      <c r="AH495" s="2">
        <f t="shared" si="61"/>
        <v>2026</v>
      </c>
      <c r="AJ495" s="5">
        <f t="shared" si="62"/>
        <v>77630.027348495656</v>
      </c>
      <c r="AK495" s="2">
        <f t="shared" si="63"/>
        <v>20</v>
      </c>
    </row>
    <row r="496" spans="1:37">
      <c r="A496" s="17">
        <v>46145</v>
      </c>
      <c r="B496" s="11">
        <v>49392.640730742118</v>
      </c>
      <c r="C496" s="11">
        <v>46588.452306206731</v>
      </c>
      <c r="D496" s="11">
        <v>44789.023657013793</v>
      </c>
      <c r="E496" s="11">
        <v>44108.292162467136</v>
      </c>
      <c r="F496" s="11">
        <v>44890.975862139036</v>
      </c>
      <c r="G496" s="11">
        <v>46248.211722616637</v>
      </c>
      <c r="H496" s="11">
        <v>50734.643286865008</v>
      </c>
      <c r="I496" s="11">
        <v>58337.334119974614</v>
      </c>
      <c r="J496" s="11">
        <v>63352.358335057463</v>
      </c>
      <c r="K496" s="11">
        <v>63906.074818527966</v>
      </c>
      <c r="L496" s="11">
        <v>65601.492332004185</v>
      </c>
      <c r="M496" s="11">
        <v>62958.669060963271</v>
      </c>
      <c r="N496" s="11">
        <v>61992.551353469746</v>
      </c>
      <c r="O496" s="11">
        <v>58898.24424412677</v>
      </c>
      <c r="P496" s="11">
        <v>57980.253383480187</v>
      </c>
      <c r="Q496" s="11">
        <v>54887.594661688287</v>
      </c>
      <c r="R496" s="11">
        <v>54839.436397424739</v>
      </c>
      <c r="S496" s="11">
        <v>59415.687256735226</v>
      </c>
      <c r="T496" s="11">
        <v>68525.426018370345</v>
      </c>
      <c r="U496" s="11">
        <v>82226.484856349605</v>
      </c>
      <c r="V496" s="11">
        <v>85281.524783016299</v>
      </c>
      <c r="W496" s="11">
        <v>79524.23146122419</v>
      </c>
      <c r="X496" s="11">
        <v>65845.993437987272</v>
      </c>
      <c r="Y496" s="11">
        <v>57369.131149288936</v>
      </c>
      <c r="Z496" s="19"/>
      <c r="AA496" s="2">
        <f>IFERROR(INDEX('Holiday Schedule'!$D$3:$D$24,MATCH(A496,'Holiday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1427694.7273977397</v>
      </c>
      <c r="AE496" s="5">
        <f t="shared" si="59"/>
        <v>1427694.7273977397</v>
      </c>
      <c r="AG496" s="2">
        <f t="shared" si="60"/>
        <v>5</v>
      </c>
      <c r="AH496" s="2">
        <f t="shared" si="61"/>
        <v>2026</v>
      </c>
      <c r="AJ496" s="5">
        <f t="shared" si="62"/>
        <v>85281.524783016299</v>
      </c>
      <c r="AK496" s="2">
        <f t="shared" si="63"/>
        <v>21</v>
      </c>
    </row>
    <row r="497" spans="1:37">
      <c r="A497" s="17">
        <v>46146</v>
      </c>
      <c r="B497" s="11">
        <v>51943.2714893253</v>
      </c>
      <c r="C497" s="11">
        <v>48248.269560098168</v>
      </c>
      <c r="D497" s="11">
        <v>47027.277742579528</v>
      </c>
      <c r="E497" s="11">
        <v>47270.34690841924</v>
      </c>
      <c r="F497" s="11">
        <v>50187.986625092475</v>
      </c>
      <c r="G497" s="11">
        <v>54695.637020697759</v>
      </c>
      <c r="H497" s="11">
        <v>56384.609278753524</v>
      </c>
      <c r="I497" s="11">
        <v>41582.029617731641</v>
      </c>
      <c r="J497" s="11">
        <v>23948.74724516294</v>
      </c>
      <c r="K497" s="11">
        <v>14544.922492608568</v>
      </c>
      <c r="L497" s="11">
        <v>17078.599578726938</v>
      </c>
      <c r="M497" s="11">
        <v>21621.925063693445</v>
      </c>
      <c r="N497" s="11">
        <v>37763.140414874404</v>
      </c>
      <c r="O497" s="11">
        <v>42228.913633620883</v>
      </c>
      <c r="P497" s="11">
        <v>35082.547913172937</v>
      </c>
      <c r="Q497" s="11">
        <v>28817.540515143763</v>
      </c>
      <c r="R497" s="11">
        <v>32858.786893068514</v>
      </c>
      <c r="S497" s="11">
        <v>47436.631826251105</v>
      </c>
      <c r="T497" s="11">
        <v>59797.941184467076</v>
      </c>
      <c r="U497" s="11">
        <v>74390.178254175698</v>
      </c>
      <c r="V497" s="11">
        <v>76713.466967999222</v>
      </c>
      <c r="W497" s="11">
        <v>72715.507262159328</v>
      </c>
      <c r="X497" s="11">
        <v>59520.615926048929</v>
      </c>
      <c r="Y497" s="11">
        <v>51690.764614339183</v>
      </c>
      <c r="Z497" s="19"/>
      <c r="AA497" s="2">
        <f>IFERROR(INDEX('Holiday Schedule'!$D$3:$D$24,MATCH(A497,'Holiday Schedule'!$C$3:$C$24,0)),0)</f>
        <v>0</v>
      </c>
      <c r="AB497" s="2">
        <f t="shared" si="56"/>
        <v>2</v>
      </c>
      <c r="AC497" s="2">
        <f t="shared" si="57"/>
        <v>686101.49478890549</v>
      </c>
      <c r="AD497" s="5">
        <f t="shared" si="58"/>
        <v>407448.16323930502</v>
      </c>
      <c r="AE497" s="5">
        <f t="shared" si="59"/>
        <v>1093549.6580282105</v>
      </c>
      <c r="AG497" s="2">
        <f t="shared" si="60"/>
        <v>5</v>
      </c>
      <c r="AH497" s="2">
        <f t="shared" si="61"/>
        <v>2026</v>
      </c>
      <c r="AJ497" s="5">
        <f t="shared" si="62"/>
        <v>76713.466967999222</v>
      </c>
      <c r="AK497" s="2">
        <f t="shared" si="63"/>
        <v>21</v>
      </c>
    </row>
    <row r="498" spans="1:37">
      <c r="A498" s="17">
        <v>46147</v>
      </c>
      <c r="B498" s="11">
        <v>46206.369654128925</v>
      </c>
      <c r="C498" s="11">
        <v>43750.385913738253</v>
      </c>
      <c r="D498" s="11">
        <v>42029.068936994772</v>
      </c>
      <c r="E498" s="11">
        <v>42284.085417523485</v>
      </c>
      <c r="F498" s="11">
        <v>44682.95955245848</v>
      </c>
      <c r="G498" s="11">
        <v>48922.017302166161</v>
      </c>
      <c r="H498" s="11">
        <v>52121.786586615941</v>
      </c>
      <c r="I498" s="11">
        <v>39689.299762615352</v>
      </c>
      <c r="J498" s="11">
        <v>25531.931758751663</v>
      </c>
      <c r="K498" s="11">
        <v>15461.953788813929</v>
      </c>
      <c r="L498" s="11">
        <v>9964.4192967208619</v>
      </c>
      <c r="M498" s="11">
        <v>8050.0284527932154</v>
      </c>
      <c r="N498" s="11">
        <v>9472.5799335078154</v>
      </c>
      <c r="O498" s="11">
        <v>7097.9239366549609</v>
      </c>
      <c r="P498" s="11">
        <v>6512.3825685518141</v>
      </c>
      <c r="Q498" s="11">
        <v>10021.337615554541</v>
      </c>
      <c r="R498" s="11">
        <v>22352.002194846591</v>
      </c>
      <c r="S498" s="11">
        <v>43951.696127667754</v>
      </c>
      <c r="T498" s="11">
        <v>60727.889217879929</v>
      </c>
      <c r="U498" s="11">
        <v>73635.226303913136</v>
      </c>
      <c r="V498" s="11">
        <v>72774.695763139898</v>
      </c>
      <c r="W498" s="11">
        <v>67880.772013931724</v>
      </c>
      <c r="X498" s="11">
        <v>55974.228965588773</v>
      </c>
      <c r="Y498" s="11">
        <v>48180.311913438265</v>
      </c>
      <c r="Z498" s="19"/>
      <c r="AA498" s="2">
        <f>IFERROR(INDEX('Holiday Schedule'!$D$3:$D$24,MATCH(A498,'Holiday Schedule'!$C$3:$C$24,0)),0)</f>
        <v>0</v>
      </c>
      <c r="AB498" s="2">
        <f t="shared" si="56"/>
        <v>3</v>
      </c>
      <c r="AC498" s="2">
        <f t="shared" si="57"/>
        <v>529098.36770093197</v>
      </c>
      <c r="AD498" s="5">
        <f t="shared" si="58"/>
        <v>368176.98527706438</v>
      </c>
      <c r="AE498" s="5">
        <f t="shared" si="59"/>
        <v>897275.35297799634</v>
      </c>
      <c r="AG498" s="2">
        <f t="shared" si="60"/>
        <v>5</v>
      </c>
      <c r="AH498" s="2">
        <f t="shared" si="61"/>
        <v>2026</v>
      </c>
      <c r="AJ498" s="5">
        <f t="shared" si="62"/>
        <v>73635.226303913136</v>
      </c>
      <c r="AK498" s="2">
        <f t="shared" si="63"/>
        <v>20</v>
      </c>
    </row>
    <row r="499" spans="1:37">
      <c r="A499" s="17">
        <v>46148</v>
      </c>
      <c r="B499" s="11">
        <v>43543.210538629413</v>
      </c>
      <c r="C499" s="11">
        <v>40952.467546783184</v>
      </c>
      <c r="D499" s="11">
        <v>39732.83191777303</v>
      </c>
      <c r="E499" s="11">
        <v>39397.325497950522</v>
      </c>
      <c r="F499" s="11">
        <v>41130.740769348864</v>
      </c>
      <c r="G499" s="11">
        <v>46305.818212983264</v>
      </c>
      <c r="H499" s="11">
        <v>53675.279061860398</v>
      </c>
      <c r="I499" s="11">
        <v>52607.060223202345</v>
      </c>
      <c r="J499" s="11">
        <v>48275.885620936991</v>
      </c>
      <c r="K499" s="11">
        <v>45655.572677876713</v>
      </c>
      <c r="L499" s="11">
        <v>47698.927159853993</v>
      </c>
      <c r="M499" s="11">
        <v>43185.354665975879</v>
      </c>
      <c r="N499" s="11">
        <v>42012.32129871723</v>
      </c>
      <c r="O499" s="11">
        <v>42165.581441694587</v>
      </c>
      <c r="P499" s="11">
        <v>44652.010162524864</v>
      </c>
      <c r="Q499" s="11">
        <v>49094.746793634367</v>
      </c>
      <c r="R499" s="11">
        <v>57504.668618395255</v>
      </c>
      <c r="S499" s="11">
        <v>67524.040686307053</v>
      </c>
      <c r="T499" s="11">
        <v>71490.67696507847</v>
      </c>
      <c r="U499" s="11">
        <v>77652.797498919826</v>
      </c>
      <c r="V499" s="11">
        <v>75168.082471960151</v>
      </c>
      <c r="W499" s="11">
        <v>69946.806650605344</v>
      </c>
      <c r="X499" s="11">
        <v>58573.99552684353</v>
      </c>
      <c r="Y499" s="11">
        <v>50666.515527515461</v>
      </c>
      <c r="Z499" s="19"/>
      <c r="AA499" s="2">
        <f>IFERROR(INDEX('Holiday Schedule'!$D$3:$D$24,MATCH(A499,'Holiday Schedule'!$C$3:$C$24,0)),0)</f>
        <v>0</v>
      </c>
      <c r="AB499" s="2">
        <f t="shared" si="56"/>
        <v>4</v>
      </c>
      <c r="AC499" s="2">
        <f t="shared" si="57"/>
        <v>893208.52846252662</v>
      </c>
      <c r="AD499" s="5">
        <f t="shared" si="58"/>
        <v>355404.18907284387</v>
      </c>
      <c r="AE499" s="5">
        <f t="shared" si="59"/>
        <v>1248612.7175353705</v>
      </c>
      <c r="AG499" s="2">
        <f t="shared" si="60"/>
        <v>5</v>
      </c>
      <c r="AH499" s="2">
        <f t="shared" si="61"/>
        <v>2026</v>
      </c>
      <c r="AJ499" s="5">
        <f t="shared" si="62"/>
        <v>77652.797498919826</v>
      </c>
      <c r="AK499" s="2">
        <f t="shared" si="63"/>
        <v>20</v>
      </c>
    </row>
    <row r="500" spans="1:37">
      <c r="A500" s="17">
        <v>46149</v>
      </c>
      <c r="B500" s="11">
        <v>44914.499062787676</v>
      </c>
      <c r="C500" s="11">
        <v>42382.808638769122</v>
      </c>
      <c r="D500" s="11">
        <v>40984.074306265691</v>
      </c>
      <c r="E500" s="11">
        <v>40722.852017356017</v>
      </c>
      <c r="F500" s="11">
        <v>43120.255339991178</v>
      </c>
      <c r="G500" s="11">
        <v>47042.860810468577</v>
      </c>
      <c r="H500" s="11">
        <v>52024.018706513983</v>
      </c>
      <c r="I500" s="11">
        <v>46215.25215937262</v>
      </c>
      <c r="J500" s="11">
        <v>31310.700699444609</v>
      </c>
      <c r="K500" s="11">
        <v>18254.462730104155</v>
      </c>
      <c r="L500" s="11">
        <v>12146.53294868685</v>
      </c>
      <c r="M500" s="11">
        <v>10356.012392174973</v>
      </c>
      <c r="N500" s="11">
        <v>11312.10846533798</v>
      </c>
      <c r="O500" s="11">
        <v>20576.781900651647</v>
      </c>
      <c r="P500" s="11">
        <v>22462.523176972227</v>
      </c>
      <c r="Q500" s="11">
        <v>26264.211199303241</v>
      </c>
      <c r="R500" s="11">
        <v>35166.208705707621</v>
      </c>
      <c r="S500" s="11">
        <v>42797.836251028864</v>
      </c>
      <c r="T500" s="11">
        <v>54762.271727853527</v>
      </c>
      <c r="U500" s="11">
        <v>72612.928237789631</v>
      </c>
      <c r="V500" s="11">
        <v>75513.824315981779</v>
      </c>
      <c r="W500" s="11">
        <v>71760.594154904175</v>
      </c>
      <c r="X500" s="11">
        <v>59516.483001125911</v>
      </c>
      <c r="Y500" s="11">
        <v>51694.759818001214</v>
      </c>
      <c r="Z500" s="19"/>
      <c r="AA500" s="2">
        <f>IFERROR(INDEX('Holiday Schedule'!$D$3:$D$24,MATCH(A500,'Holiday Schedule'!$C$3:$C$24,0)),0)</f>
        <v>0</v>
      </c>
      <c r="AB500" s="2">
        <f t="shared" si="56"/>
        <v>5</v>
      </c>
      <c r="AC500" s="2">
        <f t="shared" si="57"/>
        <v>611028.7320664397</v>
      </c>
      <c r="AD500" s="5">
        <f t="shared" si="58"/>
        <v>362886.12870015344</v>
      </c>
      <c r="AE500" s="5">
        <f t="shared" si="59"/>
        <v>973914.86076659313</v>
      </c>
      <c r="AG500" s="2">
        <f t="shared" si="60"/>
        <v>5</v>
      </c>
      <c r="AH500" s="2">
        <f t="shared" si="61"/>
        <v>2026</v>
      </c>
      <c r="AJ500" s="5">
        <f t="shared" si="62"/>
        <v>75513.824315981779</v>
      </c>
      <c r="AK500" s="2">
        <f t="shared" si="63"/>
        <v>21</v>
      </c>
    </row>
    <row r="501" spans="1:37">
      <c r="A501" s="17">
        <v>46150</v>
      </c>
      <c r="B501" s="11">
        <v>45812.067141742977</v>
      </c>
      <c r="C501" s="11">
        <v>44489.349484855811</v>
      </c>
      <c r="D501" s="11">
        <v>42604.292031441124</v>
      </c>
      <c r="E501" s="11">
        <v>42890.780431265281</v>
      </c>
      <c r="F501" s="11">
        <v>45814.082235790105</v>
      </c>
      <c r="G501" s="11">
        <v>49594.783402900095</v>
      </c>
      <c r="H501" s="11">
        <v>51499.049471424281</v>
      </c>
      <c r="I501" s="11">
        <v>39417.664315601432</v>
      </c>
      <c r="J501" s="11">
        <v>27246.712153997611</v>
      </c>
      <c r="K501" s="11">
        <v>26912.107540115772</v>
      </c>
      <c r="L501" s="11">
        <v>26050.850470691559</v>
      </c>
      <c r="M501" s="11">
        <v>27236.142432762201</v>
      </c>
      <c r="N501" s="11">
        <v>28271.966638497048</v>
      </c>
      <c r="O501" s="11">
        <v>24242.085450715538</v>
      </c>
      <c r="P501" s="11">
        <v>20855.912510212096</v>
      </c>
      <c r="Q501" s="11">
        <v>26682.096610794892</v>
      </c>
      <c r="R501" s="11">
        <v>34918.676754518041</v>
      </c>
      <c r="S501" s="11">
        <v>48605.510975239158</v>
      </c>
      <c r="T501" s="11">
        <v>60469.55447372995</v>
      </c>
      <c r="U501" s="11">
        <v>71396.838381619658</v>
      </c>
      <c r="V501" s="11">
        <v>74634.933318958603</v>
      </c>
      <c r="W501" s="11">
        <v>73272.712487494005</v>
      </c>
      <c r="X501" s="11">
        <v>60970.28215380272</v>
      </c>
      <c r="Y501" s="11">
        <v>53961.02816872816</v>
      </c>
      <c r="Z501" s="17"/>
      <c r="AA501" s="2">
        <f>IFERROR(INDEX('Holiday Schedule'!$D$3:$D$24,MATCH(A501,'Holiday Schedule'!$C$3:$C$24,0)),0)</f>
        <v>0</v>
      </c>
      <c r="AB501" s="2">
        <f t="shared" si="56"/>
        <v>6</v>
      </c>
      <c r="AC501" s="2">
        <f t="shared" si="57"/>
        <v>671184.04666875023</v>
      </c>
      <c r="AD501" s="5">
        <f t="shared" si="58"/>
        <v>376665.43236814789</v>
      </c>
      <c r="AE501" s="5">
        <f t="shared" si="59"/>
        <v>1047849.4790368981</v>
      </c>
      <c r="AG501" s="2">
        <f t="shared" si="60"/>
        <v>5</v>
      </c>
      <c r="AH501" s="2">
        <f t="shared" si="61"/>
        <v>2026</v>
      </c>
      <c r="AJ501" s="5">
        <f t="shared" si="62"/>
        <v>74634.933318958603</v>
      </c>
      <c r="AK501" s="2">
        <f t="shared" si="63"/>
        <v>21</v>
      </c>
    </row>
    <row r="502" spans="1:37">
      <c r="A502" s="17">
        <v>46151</v>
      </c>
      <c r="B502" s="11">
        <v>48550.213451245574</v>
      </c>
      <c r="C502" s="11">
        <v>46479.06174240532</v>
      </c>
      <c r="D502" s="11">
        <v>44183.085356500909</v>
      </c>
      <c r="E502" s="11">
        <v>45008.839596026322</v>
      </c>
      <c r="F502" s="11">
        <v>46392.720222417192</v>
      </c>
      <c r="G502" s="11">
        <v>47426.075982595867</v>
      </c>
      <c r="H502" s="11">
        <v>44436.852096839408</v>
      </c>
      <c r="I502" s="11">
        <v>33945.642209309473</v>
      </c>
      <c r="J502" s="11">
        <v>19235.645796213263</v>
      </c>
      <c r="K502" s="11">
        <v>9440.822851558818</v>
      </c>
      <c r="L502" s="11">
        <v>9706.9565341993912</v>
      </c>
      <c r="M502" s="11">
        <v>9729.8399399272512</v>
      </c>
      <c r="N502" s="11">
        <v>5554.8782858055538</v>
      </c>
      <c r="O502" s="11">
        <v>8330.0525582952632</v>
      </c>
      <c r="P502" s="11">
        <v>21825.746450198396</v>
      </c>
      <c r="Q502" s="11">
        <v>34526.611961009454</v>
      </c>
      <c r="R502" s="11">
        <v>44647.613419270478</v>
      </c>
      <c r="S502" s="11">
        <v>56566.238730038815</v>
      </c>
      <c r="T502" s="11">
        <v>65798.772063435841</v>
      </c>
      <c r="U502" s="11">
        <v>73350.299336457887</v>
      </c>
      <c r="V502" s="11">
        <v>75025.650914878293</v>
      </c>
      <c r="W502" s="11">
        <v>71285.785895944107</v>
      </c>
      <c r="X502" s="11">
        <v>60036.107256986499</v>
      </c>
      <c r="Y502" s="11">
        <v>52865.056481344705</v>
      </c>
      <c r="Z502" s="17"/>
      <c r="AA502" s="2">
        <f>IFERROR(INDEX('Holiday Schedule'!$D$3:$D$24,MATCH(A502,'Holiday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974348.56913290429</v>
      </c>
      <c r="AE502" s="5">
        <f t="shared" si="59"/>
        <v>974348.56913290429</v>
      </c>
      <c r="AG502" s="2">
        <f t="shared" si="60"/>
        <v>5</v>
      </c>
      <c r="AH502" s="2">
        <f t="shared" si="61"/>
        <v>2026</v>
      </c>
      <c r="AJ502" s="5">
        <f t="shared" si="62"/>
        <v>75025.650914878293</v>
      </c>
      <c r="AK502" s="2">
        <f t="shared" si="63"/>
        <v>21</v>
      </c>
    </row>
    <row r="503" spans="1:37">
      <c r="A503" s="17">
        <v>46152</v>
      </c>
      <c r="B503" s="11">
        <v>46821.154212594622</v>
      </c>
      <c r="C503" s="11">
        <v>42875.72138667434</v>
      </c>
      <c r="D503" s="11">
        <v>40898.634018819248</v>
      </c>
      <c r="E503" s="11">
        <v>40762.299760938033</v>
      </c>
      <c r="F503" s="11">
        <v>40847.258871069753</v>
      </c>
      <c r="G503" s="11">
        <v>42493.629729649452</v>
      </c>
      <c r="H503" s="11">
        <v>47134.638461461574</v>
      </c>
      <c r="I503" s="11">
        <v>53888.343887246796</v>
      </c>
      <c r="J503" s="11">
        <v>59011.584892124338</v>
      </c>
      <c r="K503" s="11">
        <v>58466.278549220471</v>
      </c>
      <c r="L503" s="11">
        <v>52349.824536182321</v>
      </c>
      <c r="M503" s="11">
        <v>47795.114067904549</v>
      </c>
      <c r="N503" s="11">
        <v>36513.403697072834</v>
      </c>
      <c r="O503" s="11">
        <v>27005.555936891109</v>
      </c>
      <c r="P503" s="11">
        <v>24085.98541841195</v>
      </c>
      <c r="Q503" s="11">
        <v>25156.732439472813</v>
      </c>
      <c r="R503" s="11">
        <v>31967.63275185318</v>
      </c>
      <c r="S503" s="11">
        <v>53254.607342783347</v>
      </c>
      <c r="T503" s="11">
        <v>65237.036608727343</v>
      </c>
      <c r="U503" s="11">
        <v>72478.231781767347</v>
      </c>
      <c r="V503" s="11">
        <v>75054.176005690693</v>
      </c>
      <c r="W503" s="11">
        <v>70996.333924950915</v>
      </c>
      <c r="X503" s="11">
        <v>57234.405019404316</v>
      </c>
      <c r="Y503" s="11">
        <v>49677.502405514271</v>
      </c>
      <c r="Z503" s="17"/>
      <c r="AA503" s="2">
        <f>IFERROR(INDEX('Holiday Schedule'!$D$3:$D$24,MATCH(A503,'Holiday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1162006.0857064256</v>
      </c>
      <c r="AE503" s="5">
        <f t="shared" si="59"/>
        <v>1162006.0857064256</v>
      </c>
      <c r="AG503" s="2">
        <f t="shared" si="60"/>
        <v>5</v>
      </c>
      <c r="AH503" s="2">
        <f t="shared" si="61"/>
        <v>2026</v>
      </c>
      <c r="AJ503" s="5">
        <f t="shared" si="62"/>
        <v>75054.176005690693</v>
      </c>
      <c r="AK503" s="2">
        <f t="shared" si="63"/>
        <v>21</v>
      </c>
    </row>
    <row r="504" spans="1:37">
      <c r="A504" s="17">
        <v>46153</v>
      </c>
      <c r="B504" s="11">
        <v>44129.118363908754</v>
      </c>
      <c r="C504" s="11">
        <v>41031.427617782778</v>
      </c>
      <c r="D504" s="11">
        <v>39746.662365835618</v>
      </c>
      <c r="E504" s="11">
        <v>39706.242103058452</v>
      </c>
      <c r="F504" s="11">
        <v>42125.081662092802</v>
      </c>
      <c r="G504" s="11">
        <v>45248.794559104375</v>
      </c>
      <c r="H504" s="11">
        <v>47393.763504364273</v>
      </c>
      <c r="I504" s="11">
        <v>41017.344964942677</v>
      </c>
      <c r="J504" s="11">
        <v>34162.520690196143</v>
      </c>
      <c r="K504" s="11">
        <v>27605.365532232343</v>
      </c>
      <c r="L504" s="11">
        <v>19421.834247304581</v>
      </c>
      <c r="M504" s="11">
        <v>14144.544385981157</v>
      </c>
      <c r="N504" s="11">
        <v>16422.727921173529</v>
      </c>
      <c r="O504" s="11">
        <v>23361.852757156998</v>
      </c>
      <c r="P504" s="11">
        <v>25095.233579956184</v>
      </c>
      <c r="Q504" s="11">
        <v>30362.309658055343</v>
      </c>
      <c r="R504" s="11">
        <v>41594.090875877671</v>
      </c>
      <c r="S504" s="11">
        <v>50473.214129916487</v>
      </c>
      <c r="T504" s="11">
        <v>59821.957351375895</v>
      </c>
      <c r="U504" s="11">
        <v>71055.214342724561</v>
      </c>
      <c r="V504" s="11">
        <v>74220.138961977864</v>
      </c>
      <c r="W504" s="11">
        <v>70002.137296920744</v>
      </c>
      <c r="X504" s="11">
        <v>57781.276278441932</v>
      </c>
      <c r="Y504" s="11">
        <v>50221.050634193663</v>
      </c>
      <c r="Z504" s="17"/>
      <c r="AA504" s="2">
        <f>IFERROR(INDEX('Holiday Schedule'!$D$3:$D$24,MATCH(A504,'Holiday Schedule'!$C$3:$C$24,0)),0)</f>
        <v>0</v>
      </c>
      <c r="AB504" s="2">
        <f t="shared" si="56"/>
        <v>2</v>
      </c>
      <c r="AC504" s="2">
        <f t="shared" si="57"/>
        <v>656541.76297423418</v>
      </c>
      <c r="AD504" s="5">
        <f t="shared" si="58"/>
        <v>349602.14081034064</v>
      </c>
      <c r="AE504" s="5">
        <f t="shared" si="59"/>
        <v>1006143.9037845748</v>
      </c>
      <c r="AG504" s="2">
        <f t="shared" si="60"/>
        <v>5</v>
      </c>
      <c r="AH504" s="2">
        <f t="shared" si="61"/>
        <v>2026</v>
      </c>
      <c r="AJ504" s="5">
        <f t="shared" si="62"/>
        <v>74220.138961977864</v>
      </c>
      <c r="AK504" s="2">
        <f t="shared" si="63"/>
        <v>21</v>
      </c>
    </row>
    <row r="505" spans="1:37">
      <c r="A505" s="17">
        <v>46154</v>
      </c>
      <c r="B505" s="11">
        <v>44842.136909666318</v>
      </c>
      <c r="C505" s="11">
        <v>32940.933789964765</v>
      </c>
      <c r="D505" s="11">
        <v>32921.410639113921</v>
      </c>
      <c r="E505" s="11">
        <v>33735.685759610962</v>
      </c>
      <c r="F505" s="11">
        <v>35435.239720036014</v>
      </c>
      <c r="G505" s="11">
        <v>36344.808018879092</v>
      </c>
      <c r="H505" s="11">
        <v>37078.56590540192</v>
      </c>
      <c r="I505" s="11">
        <v>19449.526081835284</v>
      </c>
      <c r="J505" s="11">
        <v>8679.840253821676</v>
      </c>
      <c r="K505" s="11">
        <v>6148.0095804888624</v>
      </c>
      <c r="L505" s="11">
        <v>23720.413396251803</v>
      </c>
      <c r="M505" s="11">
        <v>26785.92646203225</v>
      </c>
      <c r="N505" s="11">
        <v>23644.711688921867</v>
      </c>
      <c r="O505" s="11">
        <v>16007.65973466063</v>
      </c>
      <c r="P505" s="11">
        <v>15484.326499341409</v>
      </c>
      <c r="Q505" s="11">
        <v>17652.705908656102</v>
      </c>
      <c r="R505" s="11">
        <v>26318.03927149007</v>
      </c>
      <c r="S505" s="11">
        <v>39430.257096695394</v>
      </c>
      <c r="T505" s="11">
        <v>46606.434040117121</v>
      </c>
      <c r="U505" s="11">
        <v>59268.866295704225</v>
      </c>
      <c r="V505" s="11">
        <v>58615.200818376528</v>
      </c>
      <c r="W505" s="11">
        <v>57288.746211987585</v>
      </c>
      <c r="X505" s="11">
        <v>41356.272274113813</v>
      </c>
      <c r="Y505" s="11">
        <v>36439.17551387781</v>
      </c>
      <c r="Z505" s="17"/>
      <c r="AA505" s="2">
        <f>IFERROR(INDEX('Holiday Schedule'!$D$3:$D$24,MATCH(A505,'Holiday Schedule'!$C$3:$C$24,0)),0)</f>
        <v>0</v>
      </c>
      <c r="AB505" s="2">
        <f t="shared" si="56"/>
        <v>3</v>
      </c>
      <c r="AC505" s="2">
        <f t="shared" si="57"/>
        <v>486456.93561449461</v>
      </c>
      <c r="AD505" s="5">
        <f t="shared" si="58"/>
        <v>289737.95625655074</v>
      </c>
      <c r="AE505" s="5">
        <f t="shared" si="59"/>
        <v>776194.89187104534</v>
      </c>
      <c r="AG505" s="2">
        <f t="shared" si="60"/>
        <v>5</v>
      </c>
      <c r="AH505" s="2">
        <f t="shared" si="61"/>
        <v>2026</v>
      </c>
      <c r="AJ505" s="5">
        <f t="shared" si="62"/>
        <v>59268.866295704225</v>
      </c>
      <c r="AK505" s="2">
        <f t="shared" si="63"/>
        <v>20</v>
      </c>
    </row>
    <row r="506" spans="1:37">
      <c r="A506" s="17">
        <v>46155</v>
      </c>
      <c r="B506" s="11">
        <v>45110.808292597554</v>
      </c>
      <c r="C506" s="11">
        <v>43237.924073177535</v>
      </c>
      <c r="D506" s="11">
        <v>42437.410398205611</v>
      </c>
      <c r="E506" s="11">
        <v>42822.932538342699</v>
      </c>
      <c r="F506" s="11">
        <v>45473.102054008988</v>
      </c>
      <c r="G506" s="11">
        <v>48298.684261232956</v>
      </c>
      <c r="H506" s="11">
        <v>51427.801085694773</v>
      </c>
      <c r="I506" s="11">
        <v>43528.618959203646</v>
      </c>
      <c r="J506" s="11">
        <v>26182.2833651285</v>
      </c>
      <c r="K506" s="11">
        <v>14382.187902516103</v>
      </c>
      <c r="L506" s="11">
        <v>9017.5776379255731</v>
      </c>
      <c r="M506" s="11">
        <v>15765.982000170508</v>
      </c>
      <c r="N506" s="11">
        <v>25357.794256753692</v>
      </c>
      <c r="O506" s="11">
        <v>41497.698929904014</v>
      </c>
      <c r="P506" s="11">
        <v>40836.904406349146</v>
      </c>
      <c r="Q506" s="11">
        <v>43578.199346814035</v>
      </c>
      <c r="R506" s="11">
        <v>54007.505292571768</v>
      </c>
      <c r="S506" s="11">
        <v>65160.318524139708</v>
      </c>
      <c r="T506" s="11">
        <v>72122.325787927723</v>
      </c>
      <c r="U506" s="11">
        <v>75860.654851255676</v>
      </c>
      <c r="V506" s="11">
        <v>76344.773762499361</v>
      </c>
      <c r="W506" s="11">
        <v>71875.140273374433</v>
      </c>
      <c r="X506" s="11">
        <v>59907.383155664487</v>
      </c>
      <c r="Y506" s="11">
        <v>51513.330704748703</v>
      </c>
      <c r="Z506" s="17"/>
      <c r="AA506" s="2">
        <f>IFERROR(INDEX('Holiday Schedule'!$D$3:$D$24,MATCH(A506,'Holiday Schedule'!$C$3:$C$24,0)),0)</f>
        <v>0</v>
      </c>
      <c r="AB506" s="2">
        <f t="shared" si="56"/>
        <v>4</v>
      </c>
      <c r="AC506" s="2">
        <f t="shared" si="57"/>
        <v>735425.34845219832</v>
      </c>
      <c r="AD506" s="5">
        <f t="shared" si="58"/>
        <v>370321.99340800871</v>
      </c>
      <c r="AE506" s="5">
        <f t="shared" si="59"/>
        <v>1105747.341860207</v>
      </c>
      <c r="AG506" s="2">
        <f t="shared" si="60"/>
        <v>5</v>
      </c>
      <c r="AH506" s="2">
        <f t="shared" si="61"/>
        <v>2026</v>
      </c>
      <c r="AJ506" s="5">
        <f t="shared" si="62"/>
        <v>76344.773762499361</v>
      </c>
      <c r="AK506" s="2">
        <f t="shared" si="63"/>
        <v>21</v>
      </c>
    </row>
    <row r="507" spans="1:37">
      <c r="A507" s="17">
        <v>46156</v>
      </c>
      <c r="B507" s="11">
        <v>45975.694143149951</v>
      </c>
      <c r="C507" s="11">
        <v>43201.497079598077</v>
      </c>
      <c r="D507" s="11">
        <v>41791.759021863661</v>
      </c>
      <c r="E507" s="11">
        <v>41189.824077550846</v>
      </c>
      <c r="F507" s="11">
        <v>43406.753036951406</v>
      </c>
      <c r="G507" s="11">
        <v>46783.882877794764</v>
      </c>
      <c r="H507" s="11">
        <v>50765.593821188122</v>
      </c>
      <c r="I507" s="11">
        <v>47438.489547901081</v>
      </c>
      <c r="J507" s="11">
        <v>37729.48785674839</v>
      </c>
      <c r="K507" s="11">
        <v>32320.993283096417</v>
      </c>
      <c r="L507" s="11">
        <v>29270.035506602006</v>
      </c>
      <c r="M507" s="11">
        <v>24809.181229124715</v>
      </c>
      <c r="N507" s="11">
        <v>25405.258743095892</v>
      </c>
      <c r="O507" s="11">
        <v>28812.773882172187</v>
      </c>
      <c r="P507" s="11">
        <v>30526.306773234086</v>
      </c>
      <c r="Q507" s="11">
        <v>35480.438000324255</v>
      </c>
      <c r="R507" s="11">
        <v>39752.598674017529</v>
      </c>
      <c r="S507" s="11">
        <v>55277.123908647329</v>
      </c>
      <c r="T507" s="11">
        <v>63998.904189840672</v>
      </c>
      <c r="U507" s="11">
        <v>71037.98092895819</v>
      </c>
      <c r="V507" s="11">
        <v>73119.651321911762</v>
      </c>
      <c r="W507" s="11">
        <v>67423.304650063219</v>
      </c>
      <c r="X507" s="11">
        <v>55908.559507161212</v>
      </c>
      <c r="Y507" s="11">
        <v>48158.035410235658</v>
      </c>
      <c r="Z507" s="17"/>
      <c r="AA507" s="2">
        <f>IFERROR(INDEX('Holiday Schedule'!$D$3:$D$24,MATCH(A507,'Holiday Schedule'!$C$3:$C$24,0)),0)</f>
        <v>0</v>
      </c>
      <c r="AB507" s="2">
        <f t="shared" si="56"/>
        <v>5</v>
      </c>
      <c r="AC507" s="2">
        <f t="shared" si="57"/>
        <v>718311.08800289885</v>
      </c>
      <c r="AD507" s="5">
        <f t="shared" si="58"/>
        <v>361273.03946833254</v>
      </c>
      <c r="AE507" s="5">
        <f t="shared" si="59"/>
        <v>1079584.1274712314</v>
      </c>
      <c r="AG507" s="2">
        <f t="shared" si="60"/>
        <v>5</v>
      </c>
      <c r="AH507" s="2">
        <f t="shared" si="61"/>
        <v>2026</v>
      </c>
      <c r="AJ507" s="5">
        <f t="shared" si="62"/>
        <v>73119.651321911762</v>
      </c>
      <c r="AK507" s="2">
        <f t="shared" si="63"/>
        <v>21</v>
      </c>
    </row>
    <row r="508" spans="1:37">
      <c r="A508" s="17">
        <v>46157</v>
      </c>
      <c r="B508" s="11">
        <v>42517.925952588434</v>
      </c>
      <c r="C508" s="11">
        <v>39834.559341028253</v>
      </c>
      <c r="D508" s="11">
        <v>38462.417454986113</v>
      </c>
      <c r="E508" s="11">
        <v>37881.430838929882</v>
      </c>
      <c r="F508" s="11">
        <v>40063.481806352283</v>
      </c>
      <c r="G508" s="11">
        <v>43309.054396527943</v>
      </c>
      <c r="H508" s="11">
        <v>50600.351610491562</v>
      </c>
      <c r="I508" s="11">
        <v>54051.913562781228</v>
      </c>
      <c r="J508" s="11">
        <v>49830.971137748769</v>
      </c>
      <c r="K508" s="11">
        <v>39042.203227636986</v>
      </c>
      <c r="L508" s="11">
        <v>36094.823829632995</v>
      </c>
      <c r="M508" s="11">
        <v>35344.063946200258</v>
      </c>
      <c r="N508" s="11">
        <v>33270.297026841319</v>
      </c>
      <c r="O508" s="11">
        <v>30800.50082586658</v>
      </c>
      <c r="P508" s="11">
        <v>26913.709378516716</v>
      </c>
      <c r="Q508" s="11">
        <v>26707.060098544953</v>
      </c>
      <c r="R508" s="11">
        <v>35339.113372371357</v>
      </c>
      <c r="S508" s="11">
        <v>48597.117133394539</v>
      </c>
      <c r="T508" s="11">
        <v>57894.804608100036</v>
      </c>
      <c r="U508" s="11">
        <v>66098.661501209019</v>
      </c>
      <c r="V508" s="11">
        <v>69936.850122933334</v>
      </c>
      <c r="W508" s="11">
        <v>68276.625406951993</v>
      </c>
      <c r="X508" s="11">
        <v>56142.270654685693</v>
      </c>
      <c r="Y508" s="11">
        <v>48674.63490491527</v>
      </c>
      <c r="Z508" s="17"/>
      <c r="AA508" s="2">
        <f>IFERROR(INDEX('Holiday Schedule'!$D$3:$D$24,MATCH(A508,'Holiday Schedule'!$C$3:$C$24,0)),0)</f>
        <v>0</v>
      </c>
      <c r="AB508" s="2">
        <f t="shared" si="56"/>
        <v>6</v>
      </c>
      <c r="AC508" s="2">
        <f t="shared" si="57"/>
        <v>734340.98583341576</v>
      </c>
      <c r="AD508" s="5">
        <f t="shared" si="58"/>
        <v>341343.8563058197</v>
      </c>
      <c r="AE508" s="5">
        <f t="shared" si="59"/>
        <v>1075684.8421392355</v>
      </c>
      <c r="AG508" s="2">
        <f t="shared" si="60"/>
        <v>5</v>
      </c>
      <c r="AH508" s="2">
        <f t="shared" si="61"/>
        <v>2026</v>
      </c>
      <c r="AJ508" s="5">
        <f t="shared" si="62"/>
        <v>69936.850122933334</v>
      </c>
      <c r="AK508" s="2">
        <f t="shared" si="63"/>
        <v>21</v>
      </c>
    </row>
    <row r="509" spans="1:37">
      <c r="A509" s="17">
        <v>46158</v>
      </c>
      <c r="B509" s="11">
        <v>42852.11119425721</v>
      </c>
      <c r="C509" s="11">
        <v>40037.644487785321</v>
      </c>
      <c r="D509" s="11">
        <v>38447.436415864213</v>
      </c>
      <c r="E509" s="11">
        <v>38038.968303624584</v>
      </c>
      <c r="F509" s="11">
        <v>38955.068493591527</v>
      </c>
      <c r="G509" s="11">
        <v>39365.500532355458</v>
      </c>
      <c r="H509" s="11">
        <v>40094.316140384733</v>
      </c>
      <c r="I509" s="11">
        <v>35540.188732449744</v>
      </c>
      <c r="J509" s="11">
        <v>18366.019333027474</v>
      </c>
      <c r="K509" s="11">
        <v>6099.3974004354432</v>
      </c>
      <c r="L509" s="11">
        <v>6649.3488791173941</v>
      </c>
      <c r="M509" s="11">
        <v>9647.1972698822974</v>
      </c>
      <c r="N509" s="11">
        <v>10889.356125058875</v>
      </c>
      <c r="O509" s="11">
        <v>4256.790691962995</v>
      </c>
      <c r="P509" s="11">
        <v>3167.7126938214678</v>
      </c>
      <c r="Q509" s="11">
        <v>4677.9475307842749</v>
      </c>
      <c r="R509" s="11">
        <v>15422.461007415815</v>
      </c>
      <c r="S509" s="11">
        <v>35318.336413478442</v>
      </c>
      <c r="T509" s="11">
        <v>52861.767395094066</v>
      </c>
      <c r="U509" s="11">
        <v>64962.339481633717</v>
      </c>
      <c r="V509" s="11">
        <v>69206.824602254637</v>
      </c>
      <c r="W509" s="11">
        <v>65676.662303961552</v>
      </c>
      <c r="X509" s="11">
        <v>54316.451238806934</v>
      </c>
      <c r="Y509" s="11">
        <v>47133.819609359351</v>
      </c>
      <c r="Z509" s="17"/>
      <c r="AA509" s="2">
        <f>IFERROR(INDEX('Holiday Schedule'!$D$3:$D$24,MATCH(A509,'Holiday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781983.66627640766</v>
      </c>
      <c r="AE509" s="5">
        <f t="shared" si="59"/>
        <v>781983.66627640766</v>
      </c>
      <c r="AG509" s="2">
        <f t="shared" si="60"/>
        <v>5</v>
      </c>
      <c r="AH509" s="2">
        <f t="shared" si="61"/>
        <v>2026</v>
      </c>
      <c r="AJ509" s="5">
        <f t="shared" si="62"/>
        <v>69206.824602254637</v>
      </c>
      <c r="AK509" s="2">
        <f t="shared" si="63"/>
        <v>21</v>
      </c>
    </row>
    <row r="510" spans="1:37">
      <c r="A510" s="17">
        <v>46159</v>
      </c>
      <c r="B510" s="11">
        <v>40769.198177214967</v>
      </c>
      <c r="C510" s="11">
        <v>38168.89855120729</v>
      </c>
      <c r="D510" s="11">
        <v>36376.207959528183</v>
      </c>
      <c r="E510" s="11">
        <v>35914.954892078924</v>
      </c>
      <c r="F510" s="11">
        <v>36317.417810990832</v>
      </c>
      <c r="G510" s="11">
        <v>35685.174833239929</v>
      </c>
      <c r="H510" s="11">
        <v>33784.454225071888</v>
      </c>
      <c r="I510" s="11">
        <v>23984.083344771156</v>
      </c>
      <c r="J510" s="11">
        <v>15846.130965745124</v>
      </c>
      <c r="K510" s="11">
        <v>14286.726287595819</v>
      </c>
      <c r="L510" s="11">
        <v>20762.746407302293</v>
      </c>
      <c r="M510" s="11">
        <v>19075.152280399703</v>
      </c>
      <c r="N510" s="11">
        <v>16582.512768553293</v>
      </c>
      <c r="O510" s="11">
        <v>18873.137770218815</v>
      </c>
      <c r="P510" s="11">
        <v>19529.864132755396</v>
      </c>
      <c r="Q510" s="11">
        <v>16256.129686426786</v>
      </c>
      <c r="R510" s="11">
        <v>22622.910425118163</v>
      </c>
      <c r="S510" s="11">
        <v>36530.627208589118</v>
      </c>
      <c r="T510" s="11">
        <v>56079.094376693276</v>
      </c>
      <c r="U510" s="11">
        <v>70170.42499525701</v>
      </c>
      <c r="V510" s="11">
        <v>73534.945759001785</v>
      </c>
      <c r="W510" s="11">
        <v>68654.094110331556</v>
      </c>
      <c r="X510" s="11">
        <v>55215.985616479142</v>
      </c>
      <c r="Y510" s="11">
        <v>46556.484663460586</v>
      </c>
      <c r="Z510" s="17"/>
      <c r="AA510" s="2">
        <f>IFERROR(INDEX('Holiday Schedule'!$D$3:$D$24,MATCH(A510,'Holiday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851577.35724803119</v>
      </c>
      <c r="AE510" s="5">
        <f t="shared" si="59"/>
        <v>851577.35724803119</v>
      </c>
      <c r="AG510" s="2">
        <f t="shared" si="60"/>
        <v>5</v>
      </c>
      <c r="AH510" s="2">
        <f t="shared" si="61"/>
        <v>2026</v>
      </c>
      <c r="AJ510" s="5">
        <f t="shared" si="62"/>
        <v>73534.945759001785</v>
      </c>
      <c r="AK510" s="2">
        <f t="shared" si="63"/>
        <v>21</v>
      </c>
    </row>
    <row r="511" spans="1:37">
      <c r="A511" s="17">
        <v>46160</v>
      </c>
      <c r="B511" s="11">
        <v>40499.036852411555</v>
      </c>
      <c r="C511" s="11">
        <v>37118.655460418668</v>
      </c>
      <c r="D511" s="11">
        <v>35993.326896013132</v>
      </c>
      <c r="E511" s="11">
        <v>35998.868196290437</v>
      </c>
      <c r="F511" s="11">
        <v>37858.109952381834</v>
      </c>
      <c r="G511" s="11">
        <v>40915.447394183779</v>
      </c>
      <c r="H511" s="11">
        <v>43859.992344207007</v>
      </c>
      <c r="I511" s="11">
        <v>39773.703779288371</v>
      </c>
      <c r="J511" s="11">
        <v>28539.461590401432</v>
      </c>
      <c r="K511" s="11">
        <v>26013.746429993927</v>
      </c>
      <c r="L511" s="11">
        <v>32293.277306287146</v>
      </c>
      <c r="M511" s="11">
        <v>30462.686341668468</v>
      </c>
      <c r="N511" s="11">
        <v>22906.969768220002</v>
      </c>
      <c r="O511" s="11">
        <v>31986.972163463193</v>
      </c>
      <c r="P511" s="11">
        <v>41257.865191102894</v>
      </c>
      <c r="Q511" s="11">
        <v>42195.263526822659</v>
      </c>
      <c r="R511" s="11">
        <v>50606.804323201097</v>
      </c>
      <c r="S511" s="11">
        <v>56954.808412556667</v>
      </c>
      <c r="T511" s="11">
        <v>57938.982294157984</v>
      </c>
      <c r="U511" s="11">
        <v>67758.222741800608</v>
      </c>
      <c r="V511" s="11">
        <v>71320.998357846474</v>
      </c>
      <c r="W511" s="11">
        <v>67670.35617132645</v>
      </c>
      <c r="X511" s="11">
        <v>55382.953198585557</v>
      </c>
      <c r="Y511" s="11">
        <v>47774.157016852507</v>
      </c>
      <c r="Z511" s="17"/>
      <c r="AA511" s="2">
        <f>IFERROR(INDEX('Holiday Schedule'!$D$3:$D$24,MATCH(A511,'Holiday Schedule'!$C$3:$C$24,0)),0)</f>
        <v>0</v>
      </c>
      <c r="AB511" s="2">
        <f t="shared" si="56"/>
        <v>2</v>
      </c>
      <c r="AC511" s="2">
        <f t="shared" si="57"/>
        <v>723063.07159672293</v>
      </c>
      <c r="AD511" s="5">
        <f t="shared" si="58"/>
        <v>320017.59411275887</v>
      </c>
      <c r="AE511" s="5">
        <f t="shared" si="59"/>
        <v>1043080.6657094818</v>
      </c>
      <c r="AG511" s="2">
        <f t="shared" si="60"/>
        <v>5</v>
      </c>
      <c r="AH511" s="2">
        <f t="shared" si="61"/>
        <v>2026</v>
      </c>
      <c r="AJ511" s="5">
        <f t="shared" si="62"/>
        <v>71320.998357846474</v>
      </c>
      <c r="AK511" s="2">
        <f t="shared" si="63"/>
        <v>21</v>
      </c>
    </row>
    <row r="512" spans="1:37">
      <c r="A512" s="17">
        <v>46161</v>
      </c>
      <c r="B512" s="11">
        <v>41921.557511498679</v>
      </c>
      <c r="C512" s="11">
        <v>38970.637267623802</v>
      </c>
      <c r="D512" s="11">
        <v>37707.803158627336</v>
      </c>
      <c r="E512" s="11">
        <v>37489.12774747135</v>
      </c>
      <c r="F512" s="11">
        <v>39523.150009773621</v>
      </c>
      <c r="G512" s="11">
        <v>41929.176024130087</v>
      </c>
      <c r="H512" s="11">
        <v>43204.753729056254</v>
      </c>
      <c r="I512" s="11">
        <v>32851.173696027916</v>
      </c>
      <c r="J512" s="11">
        <v>19725.927653549279</v>
      </c>
      <c r="K512" s="11">
        <v>11249.369794634096</v>
      </c>
      <c r="L512" s="11">
        <v>11249.019372110486</v>
      </c>
      <c r="M512" s="11">
        <v>12721.682251624694</v>
      </c>
      <c r="N512" s="11">
        <v>28282.966320019568</v>
      </c>
      <c r="O512" s="11">
        <v>35510.602006065266</v>
      </c>
      <c r="P512" s="11">
        <v>41325.318430140716</v>
      </c>
      <c r="Q512" s="11">
        <v>43572.387822331679</v>
      </c>
      <c r="R512" s="11">
        <v>47347.104250046919</v>
      </c>
      <c r="S512" s="11">
        <v>50900.778504887247</v>
      </c>
      <c r="T512" s="11">
        <v>59390.66871842165</v>
      </c>
      <c r="U512" s="11">
        <v>71710.052159395273</v>
      </c>
      <c r="V512" s="11">
        <v>76607.919813234475</v>
      </c>
      <c r="W512" s="11">
        <v>72794.322537513988</v>
      </c>
      <c r="X512" s="11">
        <v>57913.108760710013</v>
      </c>
      <c r="Y512" s="11">
        <v>49393.774868234017</v>
      </c>
      <c r="Z512" s="17"/>
      <c r="AA512" s="2">
        <f>IFERROR(INDEX('Holiday Schedule'!$D$3:$D$24,MATCH(A512,'Holiday Schedule'!$C$3:$C$24,0)),0)</f>
        <v>0</v>
      </c>
      <c r="AB512" s="2">
        <f t="shared" si="56"/>
        <v>3</v>
      </c>
      <c r="AC512" s="2">
        <f t="shared" si="57"/>
        <v>673152.40209071327</v>
      </c>
      <c r="AD512" s="5">
        <f t="shared" si="58"/>
        <v>330139.9803164152</v>
      </c>
      <c r="AE512" s="5">
        <f t="shared" si="59"/>
        <v>1003292.3824071285</v>
      </c>
      <c r="AG512" s="2">
        <f t="shared" si="60"/>
        <v>5</v>
      </c>
      <c r="AH512" s="2">
        <f t="shared" si="61"/>
        <v>2026</v>
      </c>
      <c r="AJ512" s="5">
        <f t="shared" si="62"/>
        <v>76607.919813234475</v>
      </c>
      <c r="AK512" s="2">
        <f t="shared" si="63"/>
        <v>21</v>
      </c>
    </row>
    <row r="513" spans="1:37">
      <c r="A513" s="17">
        <v>46162</v>
      </c>
      <c r="B513" s="11">
        <v>42625.996949268221</v>
      </c>
      <c r="C513" s="11">
        <v>40216.634060268603</v>
      </c>
      <c r="D513" s="11">
        <v>37411.751987195865</v>
      </c>
      <c r="E513" s="11">
        <v>37697.878740058397</v>
      </c>
      <c r="F513" s="11">
        <v>39531.984917900867</v>
      </c>
      <c r="G513" s="11">
        <v>42160.788118131204</v>
      </c>
      <c r="H513" s="11">
        <v>47202.041231355084</v>
      </c>
      <c r="I513" s="11">
        <v>44062.216761368967</v>
      </c>
      <c r="J513" s="11">
        <v>40960.831739292014</v>
      </c>
      <c r="K513" s="11">
        <v>28306.145384565025</v>
      </c>
      <c r="L513" s="11">
        <v>28886.567324079049</v>
      </c>
      <c r="M513" s="11">
        <v>29380.915712561145</v>
      </c>
      <c r="N513" s="11">
        <v>30754.350668468749</v>
      </c>
      <c r="O513" s="11">
        <v>31248.288003181293</v>
      </c>
      <c r="P513" s="11">
        <v>27332.276206978931</v>
      </c>
      <c r="Q513" s="11">
        <v>24058.844995113916</v>
      </c>
      <c r="R513" s="11">
        <v>32555.19255369233</v>
      </c>
      <c r="S513" s="11">
        <v>46278.59947677295</v>
      </c>
      <c r="T513" s="11">
        <v>63037.475174829968</v>
      </c>
      <c r="U513" s="11">
        <v>78933.635505598664</v>
      </c>
      <c r="V513" s="11">
        <v>79940.927717734303</v>
      </c>
      <c r="W513" s="11">
        <v>74511.688814428853</v>
      </c>
      <c r="X513" s="11">
        <v>59844.314635737719</v>
      </c>
      <c r="Y513" s="11">
        <v>50601.038109007888</v>
      </c>
      <c r="Z513" s="17"/>
      <c r="AA513" s="2">
        <f>IFERROR(INDEX('Holiday Schedule'!$D$3:$D$24,MATCH(A513,'Holiday Schedule'!$C$3:$C$24,0)),0)</f>
        <v>0</v>
      </c>
      <c r="AB513" s="2">
        <f t="shared" si="56"/>
        <v>4</v>
      </c>
      <c r="AC513" s="2">
        <f t="shared" si="57"/>
        <v>720092.27067440387</v>
      </c>
      <c r="AD513" s="5">
        <f t="shared" si="58"/>
        <v>337448.11411318614</v>
      </c>
      <c r="AE513" s="5">
        <f t="shared" si="59"/>
        <v>1057540.38478759</v>
      </c>
      <c r="AG513" s="2">
        <f t="shared" si="60"/>
        <v>5</v>
      </c>
      <c r="AH513" s="2">
        <f t="shared" si="61"/>
        <v>2026</v>
      </c>
      <c r="AJ513" s="5">
        <f t="shared" si="62"/>
        <v>79940.927717734303</v>
      </c>
      <c r="AK513" s="2">
        <f t="shared" si="63"/>
        <v>21</v>
      </c>
    </row>
    <row r="514" spans="1:37">
      <c r="A514" s="17">
        <v>46163</v>
      </c>
      <c r="B514" s="11">
        <v>43169.721682731062</v>
      </c>
      <c r="C514" s="11">
        <v>40335.665503430122</v>
      </c>
      <c r="D514" s="11">
        <v>38081.451335543185</v>
      </c>
      <c r="E514" s="11">
        <v>36974.433034723137</v>
      </c>
      <c r="F514" s="11">
        <v>38633.889933990227</v>
      </c>
      <c r="G514" s="11">
        <v>40208.135615331899</v>
      </c>
      <c r="H514" s="11">
        <v>41510.238670866376</v>
      </c>
      <c r="I514" s="11">
        <v>34122.270690743666</v>
      </c>
      <c r="J514" s="11">
        <v>19504.305780768238</v>
      </c>
      <c r="K514" s="11">
        <v>11183.685944859682</v>
      </c>
      <c r="L514" s="11">
        <v>6033.232738361191</v>
      </c>
      <c r="M514" s="11">
        <v>3748.8201575840098</v>
      </c>
      <c r="N514" s="11">
        <v>2323.0607623997826</v>
      </c>
      <c r="O514" s="11">
        <v>3951.2952696494181</v>
      </c>
      <c r="P514" s="11">
        <v>5483.3881792957463</v>
      </c>
      <c r="Q514" s="11">
        <v>7643.6880780631536</v>
      </c>
      <c r="R514" s="11">
        <v>14191.130371206023</v>
      </c>
      <c r="S514" s="11">
        <v>29946.114645700658</v>
      </c>
      <c r="T514" s="11">
        <v>48273.375617744619</v>
      </c>
      <c r="U514" s="11">
        <v>67644.860099792713</v>
      </c>
      <c r="V514" s="11">
        <v>72023.517692767709</v>
      </c>
      <c r="W514" s="11">
        <v>68337.468692707916</v>
      </c>
      <c r="X514" s="11">
        <v>55930.885356157982</v>
      </c>
      <c r="Y514" s="11">
        <v>47802.543247634349</v>
      </c>
      <c r="Z514" s="17"/>
      <c r="AA514" s="2">
        <f>IFERROR(INDEX('Holiday Schedule'!$D$3:$D$24,MATCH(A514,'Holiday Schedule'!$C$3:$C$24,0)),0)</f>
        <v>0</v>
      </c>
      <c r="AB514" s="2">
        <f t="shared" si="56"/>
        <v>5</v>
      </c>
      <c r="AC514" s="2">
        <f t="shared" si="57"/>
        <v>450341.10007780249</v>
      </c>
      <c r="AD514" s="5">
        <f t="shared" si="58"/>
        <v>326716.07902425044</v>
      </c>
      <c r="AE514" s="5">
        <f t="shared" si="59"/>
        <v>777057.17910205293</v>
      </c>
      <c r="AG514" s="2">
        <f t="shared" si="60"/>
        <v>5</v>
      </c>
      <c r="AH514" s="2">
        <f t="shared" si="61"/>
        <v>2026</v>
      </c>
      <c r="AJ514" s="5">
        <f t="shared" si="62"/>
        <v>72023.517692767709</v>
      </c>
      <c r="AK514" s="2">
        <f t="shared" si="63"/>
        <v>21</v>
      </c>
    </row>
    <row r="515" spans="1:37">
      <c r="A515" s="17">
        <v>46164</v>
      </c>
      <c r="B515" s="11">
        <v>41614.218972647803</v>
      </c>
      <c r="C515" s="11">
        <v>38718.820414017449</v>
      </c>
      <c r="D515" s="11">
        <v>37977.114653526842</v>
      </c>
      <c r="E515" s="11">
        <v>37919.312505782465</v>
      </c>
      <c r="F515" s="11">
        <v>39931.991755325471</v>
      </c>
      <c r="G515" s="11">
        <v>42630.829819701001</v>
      </c>
      <c r="H515" s="11">
        <v>42239.948490395407</v>
      </c>
      <c r="I515" s="11">
        <v>30348.644414202881</v>
      </c>
      <c r="J515" s="11">
        <v>17487.941982469965</v>
      </c>
      <c r="K515" s="11">
        <v>7835.341686235256</v>
      </c>
      <c r="L515" s="11">
        <v>3767.5392398336157</v>
      </c>
      <c r="M515" s="11">
        <v>2577.0968816020036</v>
      </c>
      <c r="N515" s="11">
        <v>1439.072843285898</v>
      </c>
      <c r="O515" s="11">
        <v>635.22769623225304</v>
      </c>
      <c r="P515" s="11">
        <v>1306.4351473166184</v>
      </c>
      <c r="Q515" s="11">
        <v>4585.5137490136731</v>
      </c>
      <c r="R515" s="11">
        <v>14334.384402755713</v>
      </c>
      <c r="S515" s="11">
        <v>30171.737854739666</v>
      </c>
      <c r="T515" s="11">
        <v>49326.338255666757</v>
      </c>
      <c r="U515" s="11">
        <v>66339.485647543406</v>
      </c>
      <c r="V515" s="11">
        <v>70194.639830367145</v>
      </c>
      <c r="W515" s="11">
        <v>69659.105052419429</v>
      </c>
      <c r="X515" s="11">
        <v>56609.626713284328</v>
      </c>
      <c r="Y515" s="11">
        <v>48715.833652441717</v>
      </c>
      <c r="Z515" s="17"/>
      <c r="AA515" s="2">
        <f>IFERROR(INDEX('Holiday Schedule'!$D$3:$D$24,MATCH(A515,'Holiday Schedule'!$C$3:$C$24,0)),0)</f>
        <v>0</v>
      </c>
      <c r="AB515" s="2">
        <f t="shared" si="56"/>
        <v>6</v>
      </c>
      <c r="AC515" s="2">
        <f t="shared" si="57"/>
        <v>426618.13139696862</v>
      </c>
      <c r="AD515" s="5">
        <f t="shared" si="58"/>
        <v>329748.07026383816</v>
      </c>
      <c r="AE515" s="5">
        <f t="shared" si="59"/>
        <v>756366.20166080678</v>
      </c>
      <c r="AG515" s="2">
        <f t="shared" si="60"/>
        <v>5</v>
      </c>
      <c r="AH515" s="2">
        <f t="shared" si="61"/>
        <v>2026</v>
      </c>
      <c r="AJ515" s="5">
        <f t="shared" si="62"/>
        <v>70194.639830367145</v>
      </c>
      <c r="AK515" s="2">
        <f t="shared" si="63"/>
        <v>21</v>
      </c>
    </row>
    <row r="516" spans="1:37">
      <c r="A516" s="17">
        <v>46165</v>
      </c>
      <c r="B516" s="11">
        <v>42428.532893534662</v>
      </c>
      <c r="C516" s="11">
        <v>39792.950072669555</v>
      </c>
      <c r="D516" s="11">
        <v>38451.338637074055</v>
      </c>
      <c r="E516" s="11">
        <v>38121.254790727246</v>
      </c>
      <c r="F516" s="11">
        <v>39123.165729806598</v>
      </c>
      <c r="G516" s="11">
        <v>38777.672029730711</v>
      </c>
      <c r="H516" s="11">
        <v>35275.610170039959</v>
      </c>
      <c r="I516" s="11">
        <v>24108.638374188093</v>
      </c>
      <c r="J516" s="11">
        <v>13786.803736180014</v>
      </c>
      <c r="K516" s="11">
        <v>5617.2649041136237</v>
      </c>
      <c r="L516" s="11">
        <v>1770.155303337405</v>
      </c>
      <c r="M516" s="11">
        <v>778.08469091333325</v>
      </c>
      <c r="N516" s="11">
        <v>418.69982603396659</v>
      </c>
      <c r="O516" s="11">
        <v>122.13088780089784</v>
      </c>
      <c r="P516" s="11">
        <v>2688.0608629923699</v>
      </c>
      <c r="Q516" s="11">
        <v>11283.654808369696</v>
      </c>
      <c r="R516" s="11">
        <v>25868.481462120377</v>
      </c>
      <c r="S516" s="11">
        <v>40365.186793403474</v>
      </c>
      <c r="T516" s="11">
        <v>52739.388440743896</v>
      </c>
      <c r="U516" s="11">
        <v>65970.693512262078</v>
      </c>
      <c r="V516" s="11">
        <v>69459.415631044307</v>
      </c>
      <c r="W516" s="11">
        <v>68813.861499008548</v>
      </c>
      <c r="X516" s="11">
        <v>56189.192669788092</v>
      </c>
      <c r="Y516" s="11">
        <v>49628.196510944363</v>
      </c>
      <c r="Z516" s="17"/>
      <c r="AA516" s="2">
        <f>IFERROR(INDEX('Holiday Schedule'!$D$3:$D$24,MATCH(A516,'Holiday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761578.43423682742</v>
      </c>
      <c r="AE516" s="5">
        <f t="shared" si="59"/>
        <v>761578.43423682742</v>
      </c>
      <c r="AG516" s="2">
        <f t="shared" si="60"/>
        <v>5</v>
      </c>
      <c r="AH516" s="2">
        <f t="shared" si="61"/>
        <v>2026</v>
      </c>
      <c r="AJ516" s="5">
        <f t="shared" si="62"/>
        <v>69459.415631044307</v>
      </c>
      <c r="AK516" s="2">
        <f t="shared" si="63"/>
        <v>21</v>
      </c>
    </row>
    <row r="517" spans="1:37">
      <c r="A517" s="17">
        <v>46166</v>
      </c>
      <c r="B517" s="11">
        <v>42925.50530118122</v>
      </c>
      <c r="C517" s="11">
        <v>40441.892761311341</v>
      </c>
      <c r="D517" s="11">
        <v>38662.744946769948</v>
      </c>
      <c r="E517" s="11">
        <v>38235.664518260463</v>
      </c>
      <c r="F517" s="11">
        <v>38828.805090329537</v>
      </c>
      <c r="G517" s="11">
        <v>39142.930578066655</v>
      </c>
      <c r="H517" s="11">
        <v>38787.595653639692</v>
      </c>
      <c r="I517" s="11">
        <v>36591.478213009475</v>
      </c>
      <c r="J517" s="11">
        <v>39893.371388125626</v>
      </c>
      <c r="K517" s="11">
        <v>42422.990092458931</v>
      </c>
      <c r="L517" s="11">
        <v>25651.336196331653</v>
      </c>
      <c r="M517" s="11">
        <v>19917.111662942298</v>
      </c>
      <c r="N517" s="11">
        <v>20499.549428396796</v>
      </c>
      <c r="O517" s="11">
        <v>21177.375464522451</v>
      </c>
      <c r="P517" s="11">
        <v>19639.688833475979</v>
      </c>
      <c r="Q517" s="11">
        <v>23697.280456501274</v>
      </c>
      <c r="R517" s="11">
        <v>31504.699498131937</v>
      </c>
      <c r="S517" s="11">
        <v>50288.973376107555</v>
      </c>
      <c r="T517" s="11">
        <v>61096.753745465452</v>
      </c>
      <c r="U517" s="11">
        <v>70309.225033464259</v>
      </c>
      <c r="V517" s="11">
        <v>74095.351914745042</v>
      </c>
      <c r="W517" s="11">
        <v>70134.975465828189</v>
      </c>
      <c r="X517" s="11">
        <v>58008.327928314669</v>
      </c>
      <c r="Y517" s="11">
        <v>49769.277298339679</v>
      </c>
      <c r="Z517" s="17"/>
      <c r="AA517" s="2">
        <f>IFERROR(INDEX('Holiday Schedule'!$D$3:$D$24,MATCH(A517,'Holiday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991722.90484572016</v>
      </c>
      <c r="AE517" s="5">
        <f t="shared" si="59"/>
        <v>991722.90484572016</v>
      </c>
      <c r="AG517" s="2">
        <f t="shared" si="60"/>
        <v>5</v>
      </c>
      <c r="AH517" s="2">
        <f t="shared" si="61"/>
        <v>2026</v>
      </c>
      <c r="AJ517" s="5">
        <f t="shared" si="62"/>
        <v>74095.351914745042</v>
      </c>
      <c r="AK517" s="2">
        <f t="shared" si="63"/>
        <v>21</v>
      </c>
    </row>
    <row r="518" spans="1:37">
      <c r="A518" s="17">
        <v>46167</v>
      </c>
      <c r="B518" s="11">
        <v>44048.959072400241</v>
      </c>
      <c r="C518" s="11">
        <v>40546.401467265365</v>
      </c>
      <c r="D518" s="11">
        <v>38574.540297490756</v>
      </c>
      <c r="E518" s="11">
        <v>38155.992998359281</v>
      </c>
      <c r="F518" s="11">
        <v>39204.931751288641</v>
      </c>
      <c r="G518" s="11">
        <v>40915.98558664693</v>
      </c>
      <c r="H518" s="11">
        <v>45893.066221496032</v>
      </c>
      <c r="I518" s="11">
        <v>52948.175920909525</v>
      </c>
      <c r="J518" s="11">
        <v>59407.195622558436</v>
      </c>
      <c r="K518" s="11">
        <v>61084.130385254466</v>
      </c>
      <c r="L518" s="11">
        <v>64207.503383721021</v>
      </c>
      <c r="M518" s="11">
        <v>64158.061210447893</v>
      </c>
      <c r="N518" s="11">
        <v>56072.316064176106</v>
      </c>
      <c r="O518" s="11">
        <v>41139.520822403625</v>
      </c>
      <c r="P518" s="11">
        <v>32641.711385810071</v>
      </c>
      <c r="Q518" s="11">
        <v>32546.868470377984</v>
      </c>
      <c r="R518" s="11">
        <v>34936.185493669815</v>
      </c>
      <c r="S518" s="11">
        <v>46914.616357125822</v>
      </c>
      <c r="T518" s="11">
        <v>58003.39484361418</v>
      </c>
      <c r="U518" s="11">
        <v>71038.58431081663</v>
      </c>
      <c r="V518" s="11">
        <v>74477.836047193268</v>
      </c>
      <c r="W518" s="11">
        <v>71725.32936105816</v>
      </c>
      <c r="X518" s="11">
        <v>57308.242046447434</v>
      </c>
      <c r="Y518" s="11">
        <v>48046.298615591033</v>
      </c>
      <c r="Z518" s="17"/>
      <c r="AA518" s="2">
        <f>IFERROR(INDEX('Holiday Schedule'!$D$3:$D$24,MATCH(A518,'Holiday Schedule'!$C$3:$C$24,0)),0)</f>
        <v>0</v>
      </c>
      <c r="AB518" s="2">
        <f t="shared" si="56"/>
        <v>2</v>
      </c>
      <c r="AC518" s="2">
        <f t="shared" si="57"/>
        <v>878609.67172558443</v>
      </c>
      <c r="AD518" s="5">
        <f t="shared" si="58"/>
        <v>335386.17601053836</v>
      </c>
      <c r="AE518" s="5">
        <f t="shared" si="59"/>
        <v>1213995.8477361228</v>
      </c>
      <c r="AG518" s="2">
        <f t="shared" si="60"/>
        <v>5</v>
      </c>
      <c r="AH518" s="2">
        <f t="shared" si="61"/>
        <v>2026</v>
      </c>
      <c r="AJ518" s="5">
        <f t="shared" si="62"/>
        <v>74477.836047193268</v>
      </c>
      <c r="AK518" s="2">
        <f t="shared" si="63"/>
        <v>21</v>
      </c>
    </row>
    <row r="519" spans="1:37">
      <c r="A519" s="17">
        <v>46168</v>
      </c>
      <c r="B519" s="11">
        <v>42449.591671475588</v>
      </c>
      <c r="C519" s="11">
        <v>39298.920038018819</v>
      </c>
      <c r="D519" s="11">
        <v>37898.743980279287</v>
      </c>
      <c r="E519" s="11">
        <v>37867.27315279522</v>
      </c>
      <c r="F519" s="11">
        <v>39504.318906717344</v>
      </c>
      <c r="G519" s="11">
        <v>41533.844639510622</v>
      </c>
      <c r="H519" s="11">
        <v>42000.680835682979</v>
      </c>
      <c r="I519" s="11">
        <v>31320.924988298033</v>
      </c>
      <c r="J519" s="11">
        <v>19756.569250962653</v>
      </c>
      <c r="K519" s="11">
        <v>10619.27749973855</v>
      </c>
      <c r="L519" s="11">
        <v>8223.4468551752907</v>
      </c>
      <c r="M519" s="11">
        <v>9716.6216763622288</v>
      </c>
      <c r="N519" s="11">
        <v>9514.2316436258079</v>
      </c>
      <c r="O519" s="11">
        <v>11764.605321370016</v>
      </c>
      <c r="P519" s="11">
        <v>13774.949675648762</v>
      </c>
      <c r="Q519" s="11">
        <v>17160.427430021275</v>
      </c>
      <c r="R519" s="11">
        <v>31842.826265844109</v>
      </c>
      <c r="S519" s="11">
        <v>44457.918135147534</v>
      </c>
      <c r="T519" s="11">
        <v>58243.181642095871</v>
      </c>
      <c r="U519" s="11">
        <v>73651.290961465318</v>
      </c>
      <c r="V519" s="11">
        <v>75580.923066656265</v>
      </c>
      <c r="W519" s="11">
        <v>73626.428567990952</v>
      </c>
      <c r="X519" s="11">
        <v>58650.182633731747</v>
      </c>
      <c r="Y519" s="11">
        <v>49074.995304626922</v>
      </c>
      <c r="Z519" s="17"/>
      <c r="AA519" s="2">
        <f>IFERROR(INDEX('Holiday Schedule'!$D$3:$D$24,MATCH(A519,'Holiday Schedule'!$C$3:$C$24,0)),0)</f>
        <v>0</v>
      </c>
      <c r="AB519" s="2">
        <f t="shared" si="56"/>
        <v>3</v>
      </c>
      <c r="AC519" s="2">
        <f t="shared" si="57"/>
        <v>547903.80561413453</v>
      </c>
      <c r="AD519" s="5">
        <f t="shared" si="58"/>
        <v>329628.36852910672</v>
      </c>
      <c r="AE519" s="5">
        <f t="shared" si="59"/>
        <v>877532.17414324125</v>
      </c>
      <c r="AG519" s="2">
        <f t="shared" si="60"/>
        <v>5</v>
      </c>
      <c r="AH519" s="2">
        <f t="shared" si="61"/>
        <v>2026</v>
      </c>
      <c r="AJ519" s="5">
        <f t="shared" si="62"/>
        <v>75580.923066656265</v>
      </c>
      <c r="AK519" s="2">
        <f t="shared" si="63"/>
        <v>21</v>
      </c>
    </row>
    <row r="520" spans="1:37">
      <c r="A520" s="17">
        <v>46169</v>
      </c>
      <c r="B520" s="11">
        <v>42610.385602604365</v>
      </c>
      <c r="C520" s="11">
        <v>39947.713462266802</v>
      </c>
      <c r="D520" s="11">
        <v>37748.568177709974</v>
      </c>
      <c r="E520" s="11">
        <v>36837.010975730736</v>
      </c>
      <c r="F520" s="11">
        <v>37972.723441029542</v>
      </c>
      <c r="G520" s="11">
        <v>39608.415968953253</v>
      </c>
      <c r="H520" s="11">
        <v>42263.376282691781</v>
      </c>
      <c r="I520" s="11">
        <v>33796.916752565019</v>
      </c>
      <c r="J520" s="11">
        <v>25095.859450882075</v>
      </c>
      <c r="K520" s="11">
        <v>17292.332870046237</v>
      </c>
      <c r="L520" s="11">
        <v>15703.949064130458</v>
      </c>
      <c r="M520" s="11">
        <v>18209.282672641457</v>
      </c>
      <c r="N520" s="11">
        <v>20924.993013657229</v>
      </c>
      <c r="O520" s="11">
        <v>29458.672677690865</v>
      </c>
      <c r="P520" s="11">
        <v>32750.307814838598</v>
      </c>
      <c r="Q520" s="11">
        <v>38584.137085248876</v>
      </c>
      <c r="R520" s="11">
        <v>42768.201262687966</v>
      </c>
      <c r="S520" s="11">
        <v>49428.172670900138</v>
      </c>
      <c r="T520" s="11">
        <v>60970.308259969206</v>
      </c>
      <c r="U520" s="11">
        <v>73629.500951372596</v>
      </c>
      <c r="V520" s="11">
        <v>77051.738896886396</v>
      </c>
      <c r="W520" s="11">
        <v>72882.666640291151</v>
      </c>
      <c r="X520" s="11">
        <v>59334.83621929169</v>
      </c>
      <c r="Y520" s="11">
        <v>50124.947151792621</v>
      </c>
      <c r="Z520" s="17"/>
      <c r="AA520" s="2">
        <f>IFERROR(INDEX('Holiday Schedule'!$D$3:$D$24,MATCH(A520,'Holiday Schedule'!$C$3:$C$24,0)),0)</f>
        <v>0</v>
      </c>
      <c r="AB520" s="2">
        <f t="shared" si="56"/>
        <v>4</v>
      </c>
      <c r="AC520" s="2">
        <f t="shared" si="57"/>
        <v>667881.87630309991</v>
      </c>
      <c r="AD520" s="5">
        <f t="shared" si="58"/>
        <v>327113.14106277889</v>
      </c>
      <c r="AE520" s="5">
        <f t="shared" si="59"/>
        <v>994995.0173658788</v>
      </c>
      <c r="AG520" s="2">
        <f t="shared" si="60"/>
        <v>5</v>
      </c>
      <c r="AH520" s="2">
        <f t="shared" si="61"/>
        <v>2026</v>
      </c>
      <c r="AJ520" s="5">
        <f t="shared" si="62"/>
        <v>77051.738896886396</v>
      </c>
      <c r="AK520" s="2">
        <f t="shared" si="63"/>
        <v>21</v>
      </c>
    </row>
    <row r="521" spans="1:37">
      <c r="A521" s="17">
        <v>46170</v>
      </c>
      <c r="B521" s="11">
        <v>51771.017454255227</v>
      </c>
      <c r="C521" s="11">
        <v>48590.256520495575</v>
      </c>
      <c r="D521" s="11">
        <v>46852.570785768599</v>
      </c>
      <c r="E521" s="11">
        <v>45820.515932944654</v>
      </c>
      <c r="F521" s="11">
        <v>47656.98915152056</v>
      </c>
      <c r="G521" s="11">
        <v>50477.928713384194</v>
      </c>
      <c r="H521" s="11">
        <v>55614.160305780963</v>
      </c>
      <c r="I521" s="11">
        <v>57160.792793630935</v>
      </c>
      <c r="J521" s="11">
        <v>56382.022424312949</v>
      </c>
      <c r="K521" s="11">
        <v>49048.045726393007</v>
      </c>
      <c r="L521" s="11">
        <v>43549.525161617225</v>
      </c>
      <c r="M521" s="11">
        <v>40054.027891159472</v>
      </c>
      <c r="N521" s="11">
        <v>35367.379268061872</v>
      </c>
      <c r="O521" s="11">
        <v>38151.081031916838</v>
      </c>
      <c r="P521" s="11">
        <v>41680.969583777813</v>
      </c>
      <c r="Q521" s="11">
        <v>42996.540881935107</v>
      </c>
      <c r="R521" s="11">
        <v>46242.011779589186</v>
      </c>
      <c r="S521" s="11">
        <v>60330.917544156451</v>
      </c>
      <c r="T521" s="11">
        <v>67935.053709057975</v>
      </c>
      <c r="U521" s="11">
        <v>80036.635101061605</v>
      </c>
      <c r="V521" s="11">
        <v>82547.280945406033</v>
      </c>
      <c r="W521" s="11">
        <v>80160.917422503233</v>
      </c>
      <c r="X521" s="11">
        <v>65641.775116233039</v>
      </c>
      <c r="Y521" s="11">
        <v>57014.243798117765</v>
      </c>
      <c r="Z521" s="17"/>
      <c r="AA521" s="2">
        <f>IFERROR(INDEX('Holiday Schedule'!$D$3:$D$24,MATCH(A521,'Holiday Schedule'!$C$3:$C$24,0)),0)</f>
        <v>0</v>
      </c>
      <c r="AB521" s="2">
        <f t="shared" si="56"/>
        <v>5</v>
      </c>
      <c r="AC521" s="2">
        <f t="shared" si="57"/>
        <v>887284.97638081282</v>
      </c>
      <c r="AD521" s="5">
        <f t="shared" si="58"/>
        <v>403797.68266226759</v>
      </c>
      <c r="AE521" s="5">
        <f t="shared" si="59"/>
        <v>1291082.6590430804</v>
      </c>
      <c r="AG521" s="2">
        <f t="shared" si="60"/>
        <v>5</v>
      </c>
      <c r="AH521" s="2">
        <f t="shared" si="61"/>
        <v>2026</v>
      </c>
      <c r="AJ521" s="5">
        <f t="shared" si="62"/>
        <v>82547.280945406033</v>
      </c>
      <c r="AK521" s="2">
        <f t="shared" si="63"/>
        <v>21</v>
      </c>
    </row>
    <row r="522" spans="1:37">
      <c r="A522" s="17">
        <v>46171</v>
      </c>
      <c r="B522" s="11">
        <v>50555.548171146635</v>
      </c>
      <c r="C522" s="11">
        <v>47609.861154083592</v>
      </c>
      <c r="D522" s="11">
        <v>45843.64803600093</v>
      </c>
      <c r="E522" s="11">
        <v>45894.196126154762</v>
      </c>
      <c r="F522" s="11">
        <v>47668.968894314719</v>
      </c>
      <c r="G522" s="11">
        <v>50887.007232927419</v>
      </c>
      <c r="H522" s="11">
        <v>54440.818861288819</v>
      </c>
      <c r="I522" s="11">
        <v>54162.201591389858</v>
      </c>
      <c r="J522" s="11">
        <v>49521.653991093975</v>
      </c>
      <c r="K522" s="11">
        <v>37864.327184089263</v>
      </c>
      <c r="L522" s="11">
        <v>33874.55486939854</v>
      </c>
      <c r="M522" s="11">
        <v>36038.373205887663</v>
      </c>
      <c r="N522" s="11">
        <v>34684.202035519855</v>
      </c>
      <c r="O522" s="11">
        <v>32517.131778011633</v>
      </c>
      <c r="P522" s="11">
        <v>33985.550144335204</v>
      </c>
      <c r="Q522" s="11">
        <v>34018.555917015219</v>
      </c>
      <c r="R522" s="11">
        <v>45192.410590098174</v>
      </c>
      <c r="S522" s="11">
        <v>55584.990469041593</v>
      </c>
      <c r="T522" s="11">
        <v>67323.802736827245</v>
      </c>
      <c r="U522" s="11">
        <v>76792.075135776249</v>
      </c>
      <c r="V522" s="11">
        <v>81167.06015336595</v>
      </c>
      <c r="W522" s="11">
        <v>79980.42723342836</v>
      </c>
      <c r="X522" s="11">
        <v>67444.960821266941</v>
      </c>
      <c r="Y522" s="11">
        <v>58425.403686451915</v>
      </c>
      <c r="Z522" s="17"/>
      <c r="AA522" s="2">
        <f>IFERROR(INDEX('Holiday Schedule'!$D$3:$D$24,MATCH(A522,'Holiday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820152.27785654576</v>
      </c>
      <c r="AD522" s="5">
        <f t="shared" ref="AD522:AD585" si="66">AE522-AC522</f>
        <v>401325.45216236892</v>
      </c>
      <c r="AE522" s="5">
        <f t="shared" ref="AE522:AE585" si="67">SUM(B522:Y522)</f>
        <v>1221477.7300189147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81167.06015336595</v>
      </c>
      <c r="AK522" s="2">
        <f t="shared" ref="AK522:AK585" si="71">IF(AE522&gt;0,INDEX(B$8:Y$8,MATCH(AJ522,B522:Y522,0)),"")</f>
        <v>21</v>
      </c>
    </row>
    <row r="523" spans="1:37">
      <c r="A523" s="17">
        <v>46172</v>
      </c>
      <c r="B523" s="11">
        <v>52461.367077340888</v>
      </c>
      <c r="C523" s="11">
        <v>49236.329753058046</v>
      </c>
      <c r="D523" s="11">
        <v>47319.213377140193</v>
      </c>
      <c r="E523" s="11">
        <v>46956.620118675673</v>
      </c>
      <c r="F523" s="11">
        <v>48277.51369720653</v>
      </c>
      <c r="G523" s="11">
        <v>49563.545188760596</v>
      </c>
      <c r="H523" s="11">
        <v>53988.820460794406</v>
      </c>
      <c r="I523" s="11">
        <v>59143.3309753309</v>
      </c>
      <c r="J523" s="11">
        <v>62076.543270841124</v>
      </c>
      <c r="K523" s="11">
        <v>53127.901077734641</v>
      </c>
      <c r="L523" s="11">
        <v>50075.109695012034</v>
      </c>
      <c r="M523" s="11">
        <v>46627.383978819489</v>
      </c>
      <c r="N523" s="11">
        <v>39632.720921549837</v>
      </c>
      <c r="O523" s="11">
        <v>37382.832293773201</v>
      </c>
      <c r="P523" s="11">
        <v>38841.682658317222</v>
      </c>
      <c r="Q523" s="11">
        <v>35879.608462922202</v>
      </c>
      <c r="R523" s="11">
        <v>41255.048771936388</v>
      </c>
      <c r="S523" s="11">
        <v>50321.464878471153</v>
      </c>
      <c r="T523" s="11">
        <v>62322.857707495183</v>
      </c>
      <c r="U523" s="11">
        <v>77153.656959670727</v>
      </c>
      <c r="V523" s="11">
        <v>83603.421264924182</v>
      </c>
      <c r="W523" s="11">
        <v>83436.515600484025</v>
      </c>
      <c r="X523" s="11">
        <v>70099.917416016033</v>
      </c>
      <c r="Y523" s="11">
        <v>61246.173039808724</v>
      </c>
      <c r="Z523" s="17"/>
      <c r="AA523" s="2">
        <f>IFERROR(INDEX('Holiday Schedule'!$D$3:$D$24,MATCH(A523,'Holiday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1300029.5786460834</v>
      </c>
      <c r="AE523" s="5">
        <f t="shared" si="67"/>
        <v>1300029.5786460834</v>
      </c>
      <c r="AG523" s="2">
        <f t="shared" si="68"/>
        <v>5</v>
      </c>
      <c r="AH523" s="2">
        <f t="shared" si="69"/>
        <v>2026</v>
      </c>
      <c r="AJ523" s="5">
        <f t="shared" si="70"/>
        <v>83603.421264924182</v>
      </c>
      <c r="AK523" s="2">
        <f t="shared" si="71"/>
        <v>21</v>
      </c>
    </row>
    <row r="524" spans="1:37">
      <c r="A524" s="17">
        <v>46173</v>
      </c>
      <c r="B524" s="11">
        <v>54872.249157146092</v>
      </c>
      <c r="C524" s="11">
        <v>52161.932963331194</v>
      </c>
      <c r="D524" s="11">
        <v>50282.345845355921</v>
      </c>
      <c r="E524" s="11">
        <v>49911.729543773916</v>
      </c>
      <c r="F524" s="11">
        <v>50548.733051898373</v>
      </c>
      <c r="G524" s="11">
        <v>50503.515692572415</v>
      </c>
      <c r="H524" s="11">
        <v>45512.531176285978</v>
      </c>
      <c r="I524" s="11">
        <v>36395.476456008182</v>
      </c>
      <c r="J524" s="11">
        <v>26957.116460997164</v>
      </c>
      <c r="K524" s="11">
        <v>18331.523087854384</v>
      </c>
      <c r="L524" s="11">
        <v>15873.879539998457</v>
      </c>
      <c r="M524" s="11">
        <v>13172.333766348676</v>
      </c>
      <c r="N524" s="11">
        <v>18707.195917605604</v>
      </c>
      <c r="O524" s="11">
        <v>28221.896964425829</v>
      </c>
      <c r="P524" s="11">
        <v>30039.754715447045</v>
      </c>
      <c r="Q524" s="11">
        <v>37807.344896031362</v>
      </c>
      <c r="R524" s="11">
        <v>45609.350154153079</v>
      </c>
      <c r="S524" s="11">
        <v>58770.966858819207</v>
      </c>
      <c r="T524" s="11">
        <v>70288.271344878012</v>
      </c>
      <c r="U524" s="11">
        <v>83707.35589694143</v>
      </c>
      <c r="V524" s="11">
        <v>87420.191910210968</v>
      </c>
      <c r="W524" s="11">
        <v>83231.386161883551</v>
      </c>
      <c r="X524" s="11">
        <v>68214.587877983009</v>
      </c>
      <c r="Y524" s="11">
        <v>59752.145070084414</v>
      </c>
      <c r="Z524" s="17"/>
      <c r="AA524" s="2">
        <f>IFERROR(INDEX('Holiday Schedule'!$D$3:$D$24,MATCH(A524,'Holiday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1136293.8145100342</v>
      </c>
      <c r="AE524" s="5">
        <f t="shared" si="67"/>
        <v>1136293.8145100342</v>
      </c>
      <c r="AG524" s="2">
        <f t="shared" si="68"/>
        <v>5</v>
      </c>
      <c r="AH524" s="2">
        <f t="shared" si="69"/>
        <v>2026</v>
      </c>
      <c r="AJ524" s="5">
        <f t="shared" si="70"/>
        <v>87420.191910210968</v>
      </c>
      <c r="AK524" s="2">
        <f t="shared" si="71"/>
        <v>21</v>
      </c>
    </row>
    <row r="525" spans="1:37">
      <c r="A525" s="17">
        <v>46174</v>
      </c>
      <c r="B525" s="11">
        <v>0</v>
      </c>
      <c r="C525" s="11">
        <v>0</v>
      </c>
      <c r="D525" s="11">
        <v>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7"/>
      <c r="AA525" s="2">
        <f>IFERROR(INDEX('Holiday Schedule'!$D$3:$D$24,MATCH(A525,'Holiday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</row>
    <row r="526" spans="1:37">
      <c r="A526" s="17">
        <v>46175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7"/>
      <c r="AA526" s="2">
        <f>IFERROR(INDEX('Holiday Schedule'!$D$3:$D$24,MATCH(A526,'Holiday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</row>
    <row r="527" spans="1:37">
      <c r="A527" s="17">
        <v>46176</v>
      </c>
      <c r="B527" s="11">
        <v>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7"/>
      <c r="AA527" s="2">
        <f>IFERROR(INDEX('Holiday Schedule'!$D$3:$D$24,MATCH(A527,'Holiday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</row>
    <row r="528" spans="1:37">
      <c r="A528" s="17">
        <v>46177</v>
      </c>
      <c r="B528" s="11">
        <v>0</v>
      </c>
      <c r="C528" s="11">
        <v>0</v>
      </c>
      <c r="D528" s="11">
        <v>0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7"/>
      <c r="AA528" s="2">
        <f>IFERROR(INDEX('Holiday Schedule'!$D$3:$D$24,MATCH(A528,'Holiday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</row>
    <row r="529" spans="1:37">
      <c r="A529" s="17">
        <v>46178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7"/>
      <c r="AA529" s="2">
        <f>IFERROR(INDEX('Holiday Schedule'!$D$3:$D$24,MATCH(A529,'Holiday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</row>
    <row r="530" spans="1:37">
      <c r="A530" s="17">
        <v>46179</v>
      </c>
      <c r="B530" s="11">
        <v>0</v>
      </c>
      <c r="C530" s="11">
        <v>0</v>
      </c>
      <c r="D530" s="11">
        <v>0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5"/>
      <c r="AA530" s="2">
        <f>IFERROR(INDEX('Holiday Schedule'!$D$3:$D$24,MATCH(A530,'Holiday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</row>
    <row r="531" spans="1:37">
      <c r="A531" s="17">
        <v>46180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5"/>
      <c r="AA531" s="2">
        <f>IFERROR(INDEX('Holiday Schedule'!$D$3:$D$24,MATCH(A531,'Holiday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</row>
    <row r="532" spans="1:37">
      <c r="A532" s="17">
        <v>46181</v>
      </c>
      <c r="B532" s="11">
        <v>0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5"/>
      <c r="AA532" s="2">
        <f>IFERROR(INDEX('Holiday Schedule'!$D$3:$D$24,MATCH(A532,'Holiday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</row>
    <row r="533" spans="1:37">
      <c r="A533" s="17">
        <v>46182</v>
      </c>
      <c r="B533" s="11">
        <v>0</v>
      </c>
      <c r="C533" s="11">
        <v>0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5"/>
      <c r="AA533" s="2">
        <f>IFERROR(INDEX('Holiday Schedule'!$D$3:$D$24,MATCH(A533,'Holiday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</row>
    <row r="534" spans="1:37">
      <c r="A534" s="17">
        <v>46183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5"/>
      <c r="AA534" s="2">
        <f>IFERROR(INDEX('Holiday Schedule'!$D$3:$D$24,MATCH(A534,'Holiday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</row>
    <row r="535" spans="1:37">
      <c r="A535" s="17">
        <v>46184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5"/>
      <c r="AA535" s="2">
        <f>IFERROR(INDEX('Holiday Schedule'!$D$3:$D$24,MATCH(A535,'Holiday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</row>
    <row r="536" spans="1:37">
      <c r="A536" s="17">
        <v>46185</v>
      </c>
      <c r="B536" s="11">
        <v>0</v>
      </c>
      <c r="C536" s="11">
        <v>0</v>
      </c>
      <c r="D536" s="11">
        <v>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5"/>
      <c r="AA536" s="2">
        <f>IFERROR(INDEX('Holiday Schedule'!$D$3:$D$24,MATCH(A536,'Holiday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</row>
    <row r="537" spans="1:37">
      <c r="A537" s="17">
        <v>46186</v>
      </c>
      <c r="B537" s="11">
        <v>0</v>
      </c>
      <c r="C537" s="11">
        <v>0</v>
      </c>
      <c r="D537" s="11">
        <v>0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5"/>
      <c r="AA537" s="2">
        <f>IFERROR(INDEX('Holiday Schedule'!$D$3:$D$24,MATCH(A537,'Holiday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</row>
    <row r="538" spans="1:37">
      <c r="A538" s="17">
        <v>46187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5"/>
      <c r="AA538" s="2">
        <f>IFERROR(INDEX('Holiday Schedule'!$D$3:$D$24,MATCH(A538,'Holiday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</row>
    <row r="539" spans="1:37">
      <c r="A539" s="17">
        <v>46188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5"/>
      <c r="AA539" s="2">
        <f>IFERROR(INDEX('Holiday Schedule'!$D$3:$D$24,MATCH(A539,'Holiday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</row>
    <row r="540" spans="1:37">
      <c r="A540" s="17">
        <v>46189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5"/>
      <c r="AA540" s="2">
        <f>IFERROR(INDEX('Holiday Schedule'!$D$3:$D$24,MATCH(A540,'Holiday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</row>
    <row r="541" spans="1:37">
      <c r="A541" s="17">
        <v>46190</v>
      </c>
      <c r="B541" s="11">
        <v>0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5"/>
      <c r="AA541" s="2">
        <f>IFERROR(INDEX('Holiday Schedule'!$D$3:$D$24,MATCH(A541,'Holiday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</row>
    <row r="542" spans="1:37">
      <c r="A542" s="17">
        <v>46191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5"/>
      <c r="AA542" s="2">
        <f>IFERROR(INDEX('Holiday Schedule'!$D$3:$D$24,MATCH(A542,'Holiday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</row>
    <row r="543" spans="1:37">
      <c r="A543" s="17">
        <v>46192</v>
      </c>
      <c r="B543" s="11">
        <v>0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5"/>
      <c r="AA543" s="2">
        <f>IFERROR(INDEX('Holiday Schedule'!$D$3:$D$24,MATCH(A543,'Holiday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</row>
    <row r="544" spans="1:37">
      <c r="A544" s="17">
        <v>46193</v>
      </c>
      <c r="B544" s="11">
        <v>0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5"/>
      <c r="AA544" s="2">
        <f>IFERROR(INDEX('Holiday Schedule'!$D$3:$D$24,MATCH(A544,'Holiday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</row>
    <row r="545" spans="1:37">
      <c r="A545" s="17">
        <v>46194</v>
      </c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5"/>
      <c r="AA545" s="2">
        <f>IFERROR(INDEX('Holiday Schedule'!$D$3:$D$24,MATCH(A545,'Holiday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</row>
    <row r="546" spans="1:37">
      <c r="A546" s="17">
        <v>46195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5"/>
      <c r="AA546" s="2">
        <f>IFERROR(INDEX('Holiday Schedule'!$D$3:$D$24,MATCH(A546,'Holiday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</row>
    <row r="547" spans="1:37">
      <c r="A547" s="17">
        <v>46196</v>
      </c>
      <c r="B547" s="11">
        <v>0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5"/>
      <c r="AA547" s="2">
        <f>IFERROR(INDEX('Holiday Schedule'!$D$3:$D$24,MATCH(A547,'Holiday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</row>
    <row r="548" spans="1:37">
      <c r="A548" s="17">
        <v>46197</v>
      </c>
      <c r="B548" s="11">
        <v>0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5"/>
      <c r="AA548" s="2">
        <f>IFERROR(INDEX('Holiday Schedule'!$D$3:$D$24,MATCH(A548,'Holiday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</row>
    <row r="549" spans="1:37">
      <c r="A549" s="17">
        <v>46198</v>
      </c>
      <c r="B549" s="11">
        <v>0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5"/>
      <c r="AA549" s="2">
        <f>IFERROR(INDEX('Holiday Schedule'!$D$3:$D$24,MATCH(A549,'Holiday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</row>
    <row r="550" spans="1:37">
      <c r="A550" s="17">
        <v>46199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5"/>
      <c r="AA550" s="2">
        <f>IFERROR(INDEX('Holiday Schedule'!$D$3:$D$24,MATCH(A550,'Holiday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</row>
    <row r="551" spans="1:37">
      <c r="A551" s="17">
        <v>46200</v>
      </c>
      <c r="B551" s="11">
        <v>0</v>
      </c>
      <c r="C551" s="11">
        <v>0</v>
      </c>
      <c r="D551" s="11">
        <v>0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5"/>
      <c r="AA551" s="2">
        <f>IFERROR(INDEX('Holiday Schedule'!$D$3:$D$24,MATCH(A551,'Holiday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</row>
    <row r="552" spans="1:37">
      <c r="A552" s="17">
        <v>46201</v>
      </c>
      <c r="B552" s="11">
        <v>0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5"/>
      <c r="AA552" s="2">
        <f>IFERROR(INDEX('Holiday Schedule'!$D$3:$D$24,MATCH(A552,'Holiday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</row>
    <row r="553" spans="1:37">
      <c r="A553" s="17">
        <v>46202</v>
      </c>
      <c r="B553" s="11">
        <v>0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5"/>
      <c r="AA553" s="2">
        <f>IFERROR(INDEX('Holiday Schedule'!$D$3:$D$24,MATCH(A553,'Holiday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</row>
    <row r="554" spans="1:37">
      <c r="A554" s="17">
        <v>46203</v>
      </c>
      <c r="B554" s="11">
        <v>0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5"/>
      <c r="AA554" s="2">
        <f>IFERROR(INDEX('Holiday Schedule'!$D$3:$D$24,MATCH(A554,'Holiday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</row>
    <row r="555" spans="1:37">
      <c r="A555" s="17">
        <v>46204</v>
      </c>
      <c r="B555" s="11">
        <v>0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5"/>
      <c r="AA555" s="2">
        <f>IFERROR(INDEX('Holiday Schedule'!$D$3:$D$24,MATCH(A555,'Holiday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</row>
    <row r="556" spans="1:37">
      <c r="A556" s="17">
        <v>46205</v>
      </c>
      <c r="B556" s="11">
        <v>0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5"/>
      <c r="AA556" s="2">
        <f>IFERROR(INDEX('Holiday Schedule'!$D$3:$D$24,MATCH(A556,'Holiday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</row>
    <row r="557" spans="1:37">
      <c r="A557" s="17">
        <v>46206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5"/>
      <c r="AA557" s="2">
        <f>IFERROR(INDEX('Holiday Schedule'!$D$3:$D$24,MATCH(A557,'Holiday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</row>
    <row r="558" spans="1:37">
      <c r="A558" s="17">
        <v>46207</v>
      </c>
      <c r="B558" s="11">
        <v>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5"/>
      <c r="AA558" s="2">
        <f>IFERROR(INDEX('Holiday Schedule'!$D$3:$D$24,MATCH(A558,'Holiday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</row>
    <row r="559" spans="1:37">
      <c r="A559" s="17">
        <v>46208</v>
      </c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5"/>
      <c r="AA559" s="2">
        <f>IFERROR(INDEX('Holiday Schedule'!$D$3:$D$24,MATCH(A559,'Holiday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</row>
    <row r="560" spans="1:37">
      <c r="A560" s="17">
        <v>46209</v>
      </c>
      <c r="B560" s="11">
        <v>0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5"/>
      <c r="AA560" s="2">
        <f>IFERROR(INDEX('Holiday Schedule'!$D$3:$D$24,MATCH(A560,'Holiday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</row>
    <row r="561" spans="1:37">
      <c r="A561" s="17">
        <v>46210</v>
      </c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5"/>
      <c r="AA561" s="2">
        <f>IFERROR(INDEX('Holiday Schedule'!$D$3:$D$24,MATCH(A561,'Holiday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</row>
    <row r="562" spans="1:37">
      <c r="A562" s="17">
        <v>46211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5"/>
      <c r="AA562" s="2">
        <f>IFERROR(INDEX('Holiday Schedule'!$D$3:$D$24,MATCH(A562,'Holiday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</row>
    <row r="563" spans="1:37">
      <c r="A563" s="17">
        <v>46212</v>
      </c>
      <c r="B563" s="11">
        <v>0</v>
      </c>
      <c r="C563" s="11">
        <v>0</v>
      </c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5"/>
      <c r="AA563" s="2">
        <f>IFERROR(INDEX('Holiday Schedule'!$D$3:$D$24,MATCH(A563,'Holiday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</row>
    <row r="564" spans="1:37">
      <c r="A564" s="17">
        <v>46213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5"/>
      <c r="AA564" s="2">
        <f>IFERROR(INDEX('Holiday Schedule'!$D$3:$D$24,MATCH(A564,'Holiday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</row>
    <row r="565" spans="1:37">
      <c r="A565" s="17">
        <v>46214</v>
      </c>
      <c r="B565" s="11">
        <v>0</v>
      </c>
      <c r="C565" s="11">
        <v>0</v>
      </c>
      <c r="D565" s="11">
        <v>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5"/>
      <c r="AA565" s="2">
        <f>IFERROR(INDEX('Holiday Schedule'!$D$3:$D$24,MATCH(A565,'Holiday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</row>
    <row r="566" spans="1:37">
      <c r="A566" s="17">
        <v>46215</v>
      </c>
      <c r="B566" s="11">
        <v>0</v>
      </c>
      <c r="C566" s="11">
        <v>0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5"/>
      <c r="AA566" s="2">
        <f>IFERROR(INDEX('Holiday Schedule'!$D$3:$D$24,MATCH(A566,'Holiday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</row>
    <row r="567" spans="1:37">
      <c r="A567" s="17">
        <v>46216</v>
      </c>
      <c r="B567" s="11">
        <v>0</v>
      </c>
      <c r="C567" s="11">
        <v>0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5"/>
      <c r="AA567" s="2">
        <f>IFERROR(INDEX('Holiday Schedule'!$D$3:$D$24,MATCH(A567,'Holiday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</row>
    <row r="568" spans="1:37">
      <c r="A568" s="17">
        <v>46217</v>
      </c>
      <c r="B568" s="11">
        <v>0</v>
      </c>
      <c r="C568" s="11">
        <v>0</v>
      </c>
      <c r="D568" s="11">
        <v>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5"/>
      <c r="AA568" s="2">
        <f>IFERROR(INDEX('Holiday Schedule'!$D$3:$D$24,MATCH(A568,'Holiday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</row>
    <row r="569" spans="1:37">
      <c r="A569" s="17">
        <v>46218</v>
      </c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5"/>
      <c r="AA569" s="2">
        <f>IFERROR(INDEX('Holiday Schedule'!$D$3:$D$24,MATCH(A569,'Holiday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</row>
    <row r="570" spans="1:37">
      <c r="A570" s="17">
        <v>46219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5"/>
      <c r="AA570" s="2">
        <f>IFERROR(INDEX('Holiday Schedule'!$D$3:$D$24,MATCH(A570,'Holiday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</row>
    <row r="571" spans="1:37">
      <c r="A571" s="17">
        <v>46220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5"/>
      <c r="AA571" s="2">
        <f>IFERROR(INDEX('Holiday Schedule'!$D$3:$D$24,MATCH(A571,'Holiday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</row>
    <row r="572" spans="1:37">
      <c r="A572" s="17">
        <v>46221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5"/>
      <c r="AA572" s="2">
        <f>IFERROR(INDEX('Holiday Schedule'!$D$3:$D$24,MATCH(A572,'Holiday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</row>
    <row r="573" spans="1:37">
      <c r="A573" s="17">
        <v>46222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5"/>
      <c r="AA573" s="2">
        <f>IFERROR(INDEX('Holiday Schedule'!$D$3:$D$24,MATCH(A573,'Holiday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</row>
    <row r="574" spans="1:37">
      <c r="A574" s="17">
        <v>46223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5"/>
      <c r="AA574" s="2">
        <f>IFERROR(INDEX('Holiday Schedule'!$D$3:$D$24,MATCH(A574,'Holiday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</row>
    <row r="575" spans="1:37">
      <c r="A575" s="17">
        <v>46224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5"/>
      <c r="AA575" s="2">
        <f>IFERROR(INDEX('Holiday Schedule'!$D$3:$D$24,MATCH(A575,'Holiday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</row>
    <row r="576" spans="1:37">
      <c r="A576" s="17">
        <v>46225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5"/>
      <c r="AA576" s="2">
        <f>IFERROR(INDEX('Holiday Schedule'!$D$3:$D$24,MATCH(A576,'Holiday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</row>
    <row r="577" spans="1:37">
      <c r="A577" s="17">
        <v>46226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5"/>
      <c r="AA577" s="2">
        <f>IFERROR(INDEX('Holiday Schedule'!$D$3:$D$24,MATCH(A577,'Holiday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</row>
    <row r="578" spans="1:37">
      <c r="A578" s="17">
        <v>46227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5"/>
      <c r="AA578" s="2">
        <f>IFERROR(INDEX('Holiday Schedule'!$D$3:$D$24,MATCH(A578,'Holiday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</row>
    <row r="579" spans="1:37">
      <c r="A579" s="17">
        <v>46228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5"/>
      <c r="AA579" s="2">
        <f>IFERROR(INDEX('Holiday Schedule'!$D$3:$D$24,MATCH(A579,'Holiday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</row>
    <row r="580" spans="1:37">
      <c r="A580" s="17">
        <v>46229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5"/>
      <c r="AA580" s="2">
        <f>IFERROR(INDEX('Holiday Schedule'!$D$3:$D$24,MATCH(A580,'Holiday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</row>
    <row r="581" spans="1:37">
      <c r="A581" s="17">
        <v>46230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5"/>
      <c r="AA581" s="2">
        <f>IFERROR(INDEX('Holiday Schedule'!$D$3:$D$24,MATCH(A581,'Holiday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</row>
    <row r="582" spans="1:37">
      <c r="A582" s="17">
        <v>46231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5"/>
      <c r="AA582" s="2">
        <f>IFERROR(INDEX('Holiday Schedule'!$D$3:$D$24,MATCH(A582,'Holiday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</row>
    <row r="583" spans="1:37">
      <c r="A583" s="17">
        <v>46232</v>
      </c>
      <c r="B583" s="11">
        <v>0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5"/>
      <c r="AA583" s="2">
        <f>IFERROR(INDEX('Holiday Schedule'!$D$3:$D$24,MATCH(A583,'Holiday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</row>
    <row r="584" spans="1:37">
      <c r="A584" s="17">
        <v>46233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5"/>
      <c r="AA584" s="2">
        <f>IFERROR(INDEX('Holiday Schedule'!$D$3:$D$24,MATCH(A584,'Holiday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</row>
    <row r="585" spans="1:37">
      <c r="A585" s="17">
        <v>46234</v>
      </c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5"/>
      <c r="AA585" s="2">
        <f>IFERROR(INDEX('Holiday Schedule'!$D$3:$D$24,MATCH(A585,'Holiday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</row>
    <row r="586" spans="1:37">
      <c r="A586" s="17">
        <v>46235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5"/>
      <c r="AA586" s="2">
        <f>IFERROR(INDEX('Holiday Schedule'!$D$3:$D$24,MATCH(A586,'Holiday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</row>
    <row r="587" spans="1:37">
      <c r="A587" s="17">
        <v>46236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5"/>
      <c r="AA587" s="2">
        <f>IFERROR(INDEX('Holiday Schedule'!$D$3:$D$24,MATCH(A587,'Holiday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</row>
    <row r="588" spans="1:37">
      <c r="A588" s="17">
        <v>46237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5"/>
      <c r="AA588" s="2">
        <f>IFERROR(INDEX('Holiday Schedule'!$D$3:$D$24,MATCH(A588,'Holiday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</row>
    <row r="589" spans="1:37">
      <c r="A589" s="17">
        <v>46238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5"/>
      <c r="AA589" s="2">
        <f>IFERROR(INDEX('Holiday Schedule'!$D$3:$D$24,MATCH(A589,'Holiday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37">
      <c r="A590" s="17">
        <v>46239</v>
      </c>
      <c r="B590" s="11">
        <v>0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5"/>
      <c r="AA590" s="2">
        <f>IFERROR(INDEX('Holiday Schedule'!$D$3:$D$24,MATCH(A590,'Holiday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37">
      <c r="A591" s="17">
        <v>46240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5"/>
      <c r="AA591" s="2">
        <f>IFERROR(INDEX('Holiday Schedule'!$D$3:$D$24,MATCH(A591,'Holiday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37">
      <c r="A592" s="17">
        <v>46241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5"/>
      <c r="AA592" s="2">
        <f>IFERROR(INDEX('Holiday Schedule'!$D$3:$D$24,MATCH(A592,'Holiday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>
      <c r="A593" s="17">
        <v>46242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5"/>
      <c r="AA593" s="2">
        <f>IFERROR(INDEX('Holiday Schedule'!$D$3:$D$24,MATCH(A593,'Holiday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>
      <c r="A594" s="17">
        <v>46243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5"/>
      <c r="AA594" s="2">
        <f>IFERROR(INDEX('Holiday Schedule'!$D$3:$D$24,MATCH(A594,'Holiday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>
      <c r="A595" s="17">
        <v>46244</v>
      </c>
      <c r="B595" s="11">
        <v>0</v>
      </c>
      <c r="C595" s="11">
        <v>0</v>
      </c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5"/>
      <c r="AA595" s="2">
        <f>IFERROR(INDEX('Holiday Schedule'!$D$3:$D$24,MATCH(A595,'Holiday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>
      <c r="A596" s="17">
        <v>46245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5"/>
      <c r="AA596" s="2">
        <f>IFERROR(INDEX('Holiday Schedule'!$D$3:$D$24,MATCH(A596,'Holiday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>
      <c r="A597" s="17">
        <v>46246</v>
      </c>
      <c r="B597" s="11">
        <v>0</v>
      </c>
      <c r="C597" s="11">
        <v>0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5"/>
      <c r="AA597" s="2">
        <f>IFERROR(INDEX('Holiday Schedule'!$D$3:$D$24,MATCH(A597,'Holiday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>
      <c r="A598" s="17">
        <v>46247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5"/>
      <c r="AA598" s="2">
        <f>IFERROR(INDEX('Holiday Schedule'!$D$3:$D$24,MATCH(A598,'Holiday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>
      <c r="A599" s="17">
        <v>46248</v>
      </c>
      <c r="B599" s="11">
        <v>0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5"/>
      <c r="AA599" s="2">
        <f>IFERROR(INDEX('Holiday Schedule'!$D$3:$D$24,MATCH(A599,'Holiday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>
      <c r="A600" s="17">
        <v>46249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5"/>
      <c r="AA600" s="2">
        <f>IFERROR(INDEX('Holiday Schedule'!$D$3:$D$24,MATCH(A600,'Holiday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>
      <c r="A601" s="17">
        <v>46250</v>
      </c>
      <c r="B601" s="11">
        <v>0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5"/>
      <c r="AA601" s="2">
        <f>IFERROR(INDEX('Holiday Schedule'!$D$3:$D$24,MATCH(A601,'Holiday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>
      <c r="A602" s="17">
        <v>46251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5"/>
      <c r="AA602" s="2">
        <f>IFERROR(INDEX('Holiday Schedule'!$D$3:$D$24,MATCH(A602,'Holiday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>
      <c r="A603" s="17">
        <v>46252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5"/>
      <c r="AA603" s="2">
        <f>IFERROR(INDEX('Holiday Schedule'!$D$3:$D$24,MATCH(A603,'Holiday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>
      <c r="A604" s="17">
        <v>46253</v>
      </c>
      <c r="B604" s="11">
        <v>0</v>
      </c>
      <c r="C604" s="11">
        <v>0</v>
      </c>
      <c r="D604" s="11">
        <v>0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5"/>
      <c r="AA604" s="2">
        <f>IFERROR(INDEX('Holiday Schedule'!$D$3:$D$24,MATCH(A604,'Holiday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>
      <c r="A605" s="17">
        <v>46254</v>
      </c>
      <c r="B605" s="11">
        <v>0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5"/>
      <c r="AA605" s="2">
        <f>IFERROR(INDEX('Holiday Schedule'!$D$3:$D$24,MATCH(A605,'Holiday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>
      <c r="A606" s="17">
        <v>46255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5"/>
      <c r="AA606" s="2">
        <f>IFERROR(INDEX('Holiday Schedule'!$D$3:$D$24,MATCH(A606,'Holiday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>
      <c r="A607" s="17">
        <v>46256</v>
      </c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5"/>
      <c r="AA607" s="2">
        <f>IFERROR(INDEX('Holiday Schedule'!$D$3:$D$24,MATCH(A607,'Holiday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>
      <c r="A608" s="17">
        <v>46257</v>
      </c>
      <c r="B608" s="11">
        <v>0</v>
      </c>
      <c r="C608" s="11">
        <v>0</v>
      </c>
      <c r="D608" s="11">
        <v>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5"/>
      <c r="AA608" s="2">
        <f>IFERROR(INDEX('Holiday Schedule'!$D$3:$D$24,MATCH(A608,'Holiday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>
      <c r="A609" s="17">
        <v>46258</v>
      </c>
      <c r="B609" s="11">
        <v>0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5"/>
      <c r="AA609" s="2">
        <f>IFERROR(INDEX('Holiday Schedule'!$D$3:$D$24,MATCH(A609,'Holiday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>
      <c r="A610" s="17">
        <v>46259</v>
      </c>
      <c r="B610" s="11">
        <v>0</v>
      </c>
      <c r="C610" s="11">
        <v>0</v>
      </c>
      <c r="D610" s="11">
        <v>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5"/>
      <c r="AA610" s="2">
        <f>IFERROR(INDEX('Holiday Schedule'!$D$3:$D$24,MATCH(A610,'Holiday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>
      <c r="A611" s="17">
        <v>46260</v>
      </c>
      <c r="B611" s="11">
        <v>0</v>
      </c>
      <c r="C611" s="11">
        <v>0</v>
      </c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5"/>
      <c r="AA611" s="2">
        <f>IFERROR(INDEX('Holiday Schedule'!$D$3:$D$24,MATCH(A611,'Holiday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>
      <c r="A612" s="17">
        <v>46261</v>
      </c>
      <c r="B612" s="11">
        <v>0</v>
      </c>
      <c r="C612" s="11">
        <v>0</v>
      </c>
      <c r="D612" s="11">
        <v>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5"/>
      <c r="AA612" s="2">
        <f>IFERROR(INDEX('Holiday Schedule'!$D$3:$D$24,MATCH(A612,'Holiday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>
      <c r="A613" s="17">
        <v>46262</v>
      </c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5"/>
      <c r="AA613" s="2">
        <f>IFERROR(INDEX('Holiday Schedule'!$D$3:$D$24,MATCH(A613,'Holiday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>
      <c r="A614" s="17">
        <v>46263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5"/>
      <c r="AA614" s="2">
        <f>IFERROR(INDEX('Holiday Schedule'!$D$3:$D$24,MATCH(A614,'Holiday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>
      <c r="A615" s="17">
        <v>46264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5"/>
      <c r="AA615" s="2">
        <f>IFERROR(INDEX('Holiday Schedule'!$D$3:$D$24,MATCH(A615,'Holiday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>
      <c r="A616" s="17">
        <v>46265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5"/>
      <c r="AA616" s="2">
        <f>IFERROR(INDEX('Holiday Schedule'!$D$3:$D$24,MATCH(A616,'Holiday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>
      <c r="A617" s="17">
        <v>46266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5"/>
      <c r="AA617" s="2">
        <f>IFERROR(INDEX('Holiday Schedule'!$D$3:$D$24,MATCH(A617,'Holiday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>
      <c r="A618" s="17">
        <v>46267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5"/>
      <c r="AA618" s="2">
        <f>IFERROR(INDEX('Holiday Schedule'!$D$3:$D$24,MATCH(A618,'Holiday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>
      <c r="A619" s="17">
        <v>46268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5"/>
      <c r="AA619" s="2">
        <f>IFERROR(INDEX('Holiday Schedule'!$D$3:$D$24,MATCH(A619,'Holiday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>
      <c r="A620" s="17">
        <v>46269</v>
      </c>
      <c r="B620" s="11">
        <v>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5"/>
      <c r="AA620" s="2">
        <f>IFERROR(INDEX('Holiday Schedule'!$D$3:$D$24,MATCH(A620,'Holiday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>
      <c r="A621" s="17">
        <v>46270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5"/>
      <c r="AA621" s="2">
        <f>IFERROR(INDEX('Holiday Schedule'!$D$3:$D$24,MATCH(A621,'Holiday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>
      <c r="A622" s="17">
        <v>46271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5"/>
      <c r="AA622" s="2">
        <f>IFERROR(INDEX('Holiday Schedule'!$D$3:$D$24,MATCH(A622,'Holiday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>
      <c r="A623" s="17">
        <v>46272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5"/>
      <c r="AA623" s="2">
        <f>IFERROR(INDEX('Holiday Schedule'!$D$3:$D$24,MATCH(A623,'Holiday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>
      <c r="A624" s="17">
        <v>46273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5"/>
      <c r="AA624" s="2">
        <f>IFERROR(INDEX('Holiday Schedule'!$D$3:$D$24,MATCH(A624,'Holiday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>
      <c r="A625" s="17">
        <v>46274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5"/>
      <c r="AA625" s="2">
        <f>IFERROR(INDEX('Holiday Schedule'!$D$3:$D$24,MATCH(A625,'Holiday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>
      <c r="A626" s="17">
        <v>46275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5"/>
      <c r="AA626" s="2">
        <f>IFERROR(INDEX('Holiday Schedule'!$D$3:$D$24,MATCH(A626,'Holiday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>
      <c r="A627" s="17">
        <v>46276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5"/>
      <c r="AA627" s="2">
        <f>IFERROR(INDEX('Holiday Schedule'!$D$3:$D$24,MATCH(A627,'Holiday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>
      <c r="A628" s="17">
        <v>46277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5"/>
      <c r="AA628" s="2">
        <f>IFERROR(INDEX('Holiday Schedule'!$D$3:$D$24,MATCH(A628,'Holiday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>
      <c r="A629" s="17">
        <v>46278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5"/>
      <c r="AA629" s="2">
        <f>IFERROR(INDEX('Holiday Schedule'!$D$3:$D$24,MATCH(A629,'Holiday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>
      <c r="A630" s="17">
        <v>46279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5"/>
      <c r="AA630" s="2">
        <f>IFERROR(INDEX('Holiday Schedule'!$D$3:$D$24,MATCH(A630,'Holiday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>
      <c r="A631" s="17">
        <v>46280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5"/>
      <c r="AA631" s="2">
        <f>IFERROR(INDEX('Holiday Schedule'!$D$3:$D$24,MATCH(A631,'Holiday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>
      <c r="A632" s="17">
        <v>46281</v>
      </c>
      <c r="B632" s="11">
        <v>0</v>
      </c>
      <c r="C632" s="11">
        <v>0</v>
      </c>
      <c r="D632" s="11">
        <v>0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5"/>
      <c r="AA632" s="2">
        <f>IFERROR(INDEX('Holiday Schedule'!$D$3:$D$24,MATCH(A632,'Holiday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>
      <c r="A633" s="17">
        <v>46282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5"/>
      <c r="AA633" s="2">
        <f>IFERROR(INDEX('Holiday Schedule'!$D$3:$D$24,MATCH(A633,'Holiday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>
      <c r="A634" s="17">
        <v>46283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5"/>
      <c r="AA634" s="2">
        <f>IFERROR(INDEX('Holiday Schedule'!$D$3:$D$24,MATCH(A634,'Holiday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>
      <c r="A635" s="17">
        <v>46284</v>
      </c>
      <c r="B635" s="11">
        <v>0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5"/>
      <c r="AA635" s="2">
        <f>IFERROR(INDEX('Holiday Schedule'!$D$3:$D$24,MATCH(A635,'Holiday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>
      <c r="A636" s="17">
        <v>46285</v>
      </c>
      <c r="B636" s="11">
        <v>0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5"/>
      <c r="AA636" s="2">
        <f>IFERROR(INDEX('Holiday Schedule'!$D$3:$D$24,MATCH(A636,'Holiday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>
      <c r="A637" s="17">
        <v>46286</v>
      </c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5"/>
      <c r="AA637" s="2">
        <f>IFERROR(INDEX('Holiday Schedule'!$D$3:$D$24,MATCH(A637,'Holiday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>
      <c r="A638" s="17">
        <v>46287</v>
      </c>
      <c r="B638" s="11">
        <v>0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5"/>
      <c r="AA638" s="2">
        <f>IFERROR(INDEX('Holiday Schedule'!$D$3:$D$24,MATCH(A638,'Holiday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>
      <c r="A639" s="17">
        <v>46288</v>
      </c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5"/>
      <c r="AA639" s="2">
        <f>IFERROR(INDEX('Holiday Schedule'!$D$3:$D$24,MATCH(A639,'Holiday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>
      <c r="A640" s="17">
        <v>46289</v>
      </c>
      <c r="B640" s="11">
        <v>0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5"/>
      <c r="AA640" s="2">
        <f>IFERROR(INDEX('Holiday Schedule'!$D$3:$D$24,MATCH(A640,'Holiday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>
      <c r="A641" s="17">
        <v>46290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5"/>
      <c r="AA641" s="2">
        <f>IFERROR(INDEX('Holiday Schedule'!$D$3:$D$24,MATCH(A641,'Holiday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>
      <c r="A642" s="17">
        <v>46291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5"/>
      <c r="AA642" s="2">
        <f>IFERROR(INDEX('Holiday Schedule'!$D$3:$D$24,MATCH(A642,'Holiday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>
      <c r="A643" s="17">
        <v>46292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5"/>
      <c r="AA643" s="2">
        <f>IFERROR(INDEX('Holiday Schedule'!$D$3:$D$24,MATCH(A643,'Holiday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>
      <c r="A644" s="17">
        <v>46293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5"/>
      <c r="AA644" s="2">
        <f>IFERROR(INDEX('Holiday Schedule'!$D$3:$D$24,MATCH(A644,'Holiday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>
      <c r="A645" s="17">
        <v>46294</v>
      </c>
      <c r="B645" s="11">
        <v>0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5"/>
      <c r="AA645" s="2">
        <f>IFERROR(INDEX('Holiday Schedule'!$D$3:$D$24,MATCH(A645,'Holiday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>
      <c r="A646" s="17">
        <v>46295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5"/>
      <c r="AA646" s="2">
        <f>IFERROR(INDEX('Holiday Schedule'!$D$3:$D$24,MATCH(A646,'Holiday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>
      <c r="A647" s="17"/>
      <c r="Z647" s="5"/>
      <c r="AA647" s="2">
        <f>IFERROR(INDEX('Holiday Schedule'!$D$3:$D$24,MATCH(A647,'Holiday Schedule'!$C$3:$C$24,0)),0)</f>
        <v>0</v>
      </c>
      <c r="AB647" s="2">
        <f t="shared" si="72"/>
        <v>7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</v>
      </c>
      <c r="AH647" s="2">
        <f t="shared" si="77"/>
        <v>1900</v>
      </c>
      <c r="AJ647" s="5">
        <f t="shared" si="78"/>
        <v>0</v>
      </c>
      <c r="AK647" s="2" t="str">
        <f t="shared" si="79"/>
        <v/>
      </c>
    </row>
    <row r="648" spans="1:37">
      <c r="A648" s="17"/>
      <c r="Z648" s="5"/>
      <c r="AB648" s="2"/>
      <c r="AD648" s="5"/>
      <c r="AE648" s="5"/>
      <c r="AJ648" s="5"/>
    </row>
    <row r="649" spans="1:37">
      <c r="A649" s="17"/>
      <c r="Z649" s="5"/>
      <c r="AB649" s="2"/>
      <c r="AD649" s="5"/>
      <c r="AE649" s="5"/>
      <c r="AJ649" s="5"/>
    </row>
    <row r="650" spans="1:37">
      <c r="A650" s="17"/>
      <c r="Z650" s="5"/>
      <c r="AB650" s="2"/>
      <c r="AD650" s="5"/>
      <c r="AE650" s="5"/>
      <c r="AJ650" s="5"/>
    </row>
    <row r="651" spans="1:37">
      <c r="A651" s="17"/>
      <c r="Z651" s="5"/>
      <c r="AB651" s="2"/>
      <c r="AD651" s="5"/>
      <c r="AE651" s="5"/>
      <c r="AJ651" s="5"/>
    </row>
    <row r="652" spans="1:37">
      <c r="A652" s="17"/>
      <c r="Z652" s="5"/>
      <c r="AB652" s="2"/>
      <c r="AD652" s="5"/>
      <c r="AE652" s="5"/>
      <c r="AJ652" s="5"/>
    </row>
    <row r="653" spans="1:37">
      <c r="A653" s="17"/>
      <c r="Z653" s="5"/>
      <c r="AB653" s="2"/>
      <c r="AD653" s="5"/>
      <c r="AE653" s="5"/>
      <c r="AJ653" s="5"/>
    </row>
    <row r="654" spans="1:37">
      <c r="A654" s="17"/>
      <c r="Z654" s="5"/>
      <c r="AB654" s="2"/>
      <c r="AD654" s="5"/>
      <c r="AE654" s="5"/>
      <c r="AJ654" s="5"/>
    </row>
    <row r="655" spans="1:37">
      <c r="A655" s="17"/>
      <c r="Z655" s="5"/>
      <c r="AB655" s="2"/>
      <c r="AD655" s="5"/>
      <c r="AE655" s="5"/>
      <c r="AJ655" s="5"/>
    </row>
    <row r="656" spans="1:37">
      <c r="A656" s="17"/>
      <c r="Z656" s="5"/>
      <c r="AB656" s="2"/>
      <c r="AD656" s="5"/>
      <c r="AE656" s="5"/>
      <c r="AJ656" s="5"/>
    </row>
    <row r="657" spans="1:36">
      <c r="A657" s="17"/>
      <c r="Z657" s="5"/>
      <c r="AB657" s="2"/>
      <c r="AD657" s="5"/>
      <c r="AE657" s="5"/>
      <c r="AJ657" s="5"/>
    </row>
    <row r="658" spans="1:36">
      <c r="A658" s="17"/>
      <c r="Z658" s="5"/>
      <c r="AB658" s="2"/>
      <c r="AD658" s="5"/>
      <c r="AE658" s="5"/>
      <c r="AJ658" s="5"/>
    </row>
    <row r="659" spans="1:36">
      <c r="A659" s="17"/>
      <c r="Z659" s="5"/>
      <c r="AB659" s="2"/>
      <c r="AD659" s="5"/>
      <c r="AE659" s="5"/>
      <c r="AJ659" s="5"/>
    </row>
    <row r="660" spans="1:36">
      <c r="A660" s="17"/>
      <c r="Z660" s="5"/>
      <c r="AB660" s="2"/>
      <c r="AD660" s="5"/>
      <c r="AE660" s="5"/>
      <c r="AJ660" s="5"/>
    </row>
    <row r="661" spans="1:36">
      <c r="A661" s="17"/>
      <c r="Z661" s="5"/>
      <c r="AB661" s="2"/>
      <c r="AD661" s="5"/>
      <c r="AE661" s="5"/>
      <c r="AJ661" s="5"/>
    </row>
    <row r="662" spans="1:36">
      <c r="A662" s="17"/>
      <c r="Z662" s="5"/>
      <c r="AB662" s="2"/>
      <c r="AD662" s="5"/>
      <c r="AE662" s="5"/>
      <c r="AJ662" s="5"/>
    </row>
    <row r="663" spans="1:36">
      <c r="A663" s="17"/>
      <c r="Z663" s="5"/>
      <c r="AB663" s="2"/>
      <c r="AD663" s="5"/>
      <c r="AE663" s="5"/>
      <c r="AJ663" s="5"/>
    </row>
    <row r="664" spans="1:36">
      <c r="A664" s="17"/>
      <c r="Z664" s="5"/>
      <c r="AB664" s="2"/>
      <c r="AD664" s="5"/>
      <c r="AE664" s="5"/>
      <c r="AJ664" s="5"/>
    </row>
    <row r="665" spans="1:36">
      <c r="A665" s="17"/>
      <c r="Z665" s="5"/>
      <c r="AB665" s="2"/>
      <c r="AD665" s="5"/>
      <c r="AE665" s="5"/>
      <c r="AJ665" s="5"/>
    </row>
    <row r="666" spans="1:36">
      <c r="A666" s="17"/>
      <c r="Z666" s="5"/>
      <c r="AB666" s="2"/>
      <c r="AD666" s="5"/>
      <c r="AE666" s="5"/>
      <c r="AJ666" s="5"/>
    </row>
    <row r="667" spans="1:36">
      <c r="A667" s="17"/>
      <c r="Z667" s="5"/>
      <c r="AB667" s="2"/>
      <c r="AD667" s="5"/>
      <c r="AE667" s="5"/>
      <c r="AJ667" s="5"/>
    </row>
    <row r="668" spans="1:36">
      <c r="A668" s="17"/>
      <c r="Z668" s="5"/>
      <c r="AB668" s="2"/>
      <c r="AD668" s="5"/>
      <c r="AE668" s="5"/>
      <c r="AJ668" s="5"/>
    </row>
    <row r="669" spans="1:36">
      <c r="A669" s="17"/>
      <c r="Z669" s="5"/>
      <c r="AB669" s="2"/>
      <c r="AD669" s="5"/>
      <c r="AE669" s="5"/>
      <c r="AJ669" s="5"/>
    </row>
    <row r="670" spans="1:36">
      <c r="A670" s="17"/>
      <c r="Z670" s="5"/>
      <c r="AB670" s="2"/>
      <c r="AD670" s="5"/>
      <c r="AE670" s="5"/>
      <c r="AJ670" s="5"/>
    </row>
    <row r="671" spans="1:36">
      <c r="A671" s="17"/>
      <c r="Z671" s="5"/>
      <c r="AB671" s="2"/>
      <c r="AD671" s="5"/>
      <c r="AE671" s="5"/>
      <c r="AJ671" s="5"/>
    </row>
    <row r="672" spans="1:36">
      <c r="A672" s="17"/>
      <c r="Z672" s="5"/>
      <c r="AB672" s="2"/>
      <c r="AD672" s="5"/>
      <c r="AE672" s="5"/>
      <c r="AJ672" s="5"/>
    </row>
    <row r="673" spans="1:36">
      <c r="A673" s="17"/>
      <c r="Z673" s="5"/>
      <c r="AB673" s="2"/>
      <c r="AD673" s="5"/>
      <c r="AE673" s="5"/>
      <c r="AJ673" s="5"/>
    </row>
    <row r="674" spans="1:36">
      <c r="A674" s="17"/>
      <c r="Z674" s="5"/>
      <c r="AB674" s="2"/>
      <c r="AD674" s="5"/>
      <c r="AE674" s="5"/>
      <c r="AJ674" s="5"/>
    </row>
    <row r="675" spans="1:36">
      <c r="A675" s="17"/>
      <c r="Z675" s="5"/>
      <c r="AB675" s="2"/>
      <c r="AD675" s="5"/>
      <c r="AE675" s="5"/>
      <c r="AJ675" s="5"/>
    </row>
    <row r="676" spans="1:36">
      <c r="A676" s="17"/>
      <c r="Z676" s="5"/>
      <c r="AB676" s="2"/>
      <c r="AD676" s="5"/>
      <c r="AE676" s="5"/>
      <c r="AJ676" s="5"/>
    </row>
    <row r="677" spans="1:36">
      <c r="A677" s="17"/>
      <c r="Z677" s="5"/>
      <c r="AB677" s="2"/>
      <c r="AD677" s="5"/>
      <c r="AE677" s="5"/>
      <c r="AJ677" s="5"/>
    </row>
    <row r="678" spans="1:36">
      <c r="A678" s="17"/>
      <c r="Z678" s="5"/>
      <c r="AB678" s="2"/>
      <c r="AD678" s="5"/>
      <c r="AE678" s="5"/>
      <c r="AJ678" s="5"/>
    </row>
    <row r="679" spans="1:36">
      <c r="A679" s="17"/>
      <c r="Z679" s="5"/>
      <c r="AB679" s="2"/>
      <c r="AD679" s="5"/>
      <c r="AE679" s="5"/>
      <c r="AJ679" s="5"/>
    </row>
    <row r="680" spans="1:36">
      <c r="A680" s="17"/>
      <c r="Z680" s="5"/>
      <c r="AB680" s="2"/>
      <c r="AD680" s="5"/>
      <c r="AE680" s="5"/>
      <c r="AJ680" s="5"/>
    </row>
    <row r="681" spans="1:36">
      <c r="A681" s="17"/>
      <c r="Z681" s="5"/>
      <c r="AB681" s="2"/>
      <c r="AD681" s="5"/>
      <c r="AE681" s="5"/>
      <c r="AJ681" s="5"/>
    </row>
    <row r="682" spans="1:36">
      <c r="A682" s="17"/>
      <c r="Z682" s="5"/>
      <c r="AB682" s="2"/>
      <c r="AD682" s="5"/>
      <c r="AE682" s="5"/>
      <c r="AJ682" s="5"/>
    </row>
    <row r="683" spans="1:36">
      <c r="A683" s="17"/>
      <c r="Z683" s="5"/>
      <c r="AB683" s="2"/>
      <c r="AD683" s="5"/>
      <c r="AE683" s="5"/>
      <c r="AJ683" s="5"/>
    </row>
    <row r="684" spans="1:36">
      <c r="A684" s="17"/>
      <c r="Z684" s="5"/>
      <c r="AB684" s="2"/>
      <c r="AD684" s="5"/>
      <c r="AE684" s="5"/>
      <c r="AJ684" s="5"/>
    </row>
    <row r="685" spans="1:36">
      <c r="A685" s="17"/>
      <c r="Z685" s="5"/>
      <c r="AB685" s="2"/>
      <c r="AD685" s="5"/>
      <c r="AE685" s="5"/>
      <c r="AJ685" s="5"/>
    </row>
    <row r="686" spans="1:36">
      <c r="A686" s="17"/>
      <c r="Z686" s="5"/>
      <c r="AB686" s="2"/>
      <c r="AD686" s="5"/>
      <c r="AE686" s="5"/>
      <c r="AJ686" s="5"/>
    </row>
    <row r="687" spans="1:36">
      <c r="A687" s="17"/>
      <c r="Z687" s="5"/>
      <c r="AB687" s="2"/>
      <c r="AD687" s="5"/>
      <c r="AE687" s="5"/>
      <c r="AJ687" s="5"/>
    </row>
    <row r="688" spans="1:36">
      <c r="A688" s="17"/>
      <c r="Z688" s="5"/>
      <c r="AB688" s="2"/>
      <c r="AD688" s="5"/>
      <c r="AE688" s="5"/>
      <c r="AJ688" s="5"/>
    </row>
    <row r="689" spans="1:36">
      <c r="A689" s="17"/>
      <c r="Z689" s="5"/>
      <c r="AB689" s="2"/>
      <c r="AD689" s="5"/>
      <c r="AE689" s="5"/>
      <c r="AJ689" s="5"/>
    </row>
    <row r="690" spans="1:36">
      <c r="A690" s="17"/>
      <c r="Z690" s="5"/>
      <c r="AB690" s="2"/>
      <c r="AD690" s="5"/>
      <c r="AE690" s="5"/>
      <c r="AJ690" s="5"/>
    </row>
    <row r="691" spans="1:36">
      <c r="A691" s="17"/>
      <c r="Z691" s="5"/>
      <c r="AB691" s="2"/>
      <c r="AD691" s="5"/>
      <c r="AE691" s="5"/>
      <c r="AJ691" s="5"/>
    </row>
    <row r="692" spans="1:36">
      <c r="A692" s="17"/>
      <c r="Z692" s="5"/>
      <c r="AB692" s="2"/>
      <c r="AD692" s="5"/>
      <c r="AE692" s="5"/>
      <c r="AJ692" s="5"/>
    </row>
    <row r="693" spans="1:36">
      <c r="A693" s="17"/>
      <c r="Z693" s="5"/>
      <c r="AB693" s="2"/>
      <c r="AD693" s="5"/>
      <c r="AE693" s="5"/>
      <c r="AJ693" s="5"/>
    </row>
    <row r="694" spans="1:36">
      <c r="A694" s="17"/>
      <c r="Z694" s="5"/>
      <c r="AB694" s="2"/>
      <c r="AD694" s="5"/>
      <c r="AE694" s="5"/>
      <c r="AJ694" s="5"/>
    </row>
    <row r="695" spans="1:36">
      <c r="A695" s="17"/>
      <c r="Z695" s="5"/>
      <c r="AB695" s="2"/>
      <c r="AD695" s="5"/>
      <c r="AE695" s="5"/>
      <c r="AJ695" s="5"/>
    </row>
    <row r="696" spans="1:36">
      <c r="A696" s="17"/>
      <c r="Z696" s="5"/>
      <c r="AB696" s="2"/>
      <c r="AD696" s="5"/>
      <c r="AE696" s="5"/>
      <c r="AJ696" s="5"/>
    </row>
    <row r="697" spans="1:36">
      <c r="A697" s="17"/>
      <c r="Z697" s="5"/>
      <c r="AB697" s="2"/>
      <c r="AD697" s="5"/>
      <c r="AE697" s="5"/>
      <c r="AJ697" s="5"/>
    </row>
    <row r="698" spans="1:36">
      <c r="A698" s="17"/>
      <c r="Z698" s="5"/>
      <c r="AB698" s="2"/>
      <c r="AD698" s="5"/>
      <c r="AE698" s="5"/>
      <c r="AJ698" s="5"/>
    </row>
    <row r="699" spans="1:36">
      <c r="A699" s="17"/>
      <c r="Z699" s="5"/>
      <c r="AB699" s="2"/>
      <c r="AD699" s="5"/>
      <c r="AE699" s="5"/>
      <c r="AJ699" s="5"/>
    </row>
    <row r="700" spans="1:36">
      <c r="A700" s="17"/>
      <c r="Z700" s="5"/>
      <c r="AB700" s="2"/>
      <c r="AD700" s="5"/>
      <c r="AE700" s="5"/>
      <c r="AJ700" s="5"/>
    </row>
    <row r="701" spans="1:36">
      <c r="A701" s="17"/>
      <c r="Z701" s="5"/>
      <c r="AB701" s="2"/>
      <c r="AD701" s="5"/>
      <c r="AE701" s="5"/>
      <c r="AJ701" s="5"/>
    </row>
    <row r="702" spans="1:36">
      <c r="A702" s="17"/>
      <c r="Z702" s="5"/>
      <c r="AB702" s="2"/>
      <c r="AD702" s="5"/>
      <c r="AE702" s="5"/>
      <c r="AJ702" s="5"/>
    </row>
    <row r="703" spans="1:36">
      <c r="A703" s="17"/>
      <c r="Z703" s="5"/>
      <c r="AB703" s="2"/>
      <c r="AD703" s="5"/>
      <c r="AE703" s="5"/>
      <c r="AJ703" s="5"/>
    </row>
    <row r="704" spans="1:36">
      <c r="A704" s="17"/>
      <c r="Z704" s="5"/>
      <c r="AB704" s="2"/>
      <c r="AD704" s="5"/>
      <c r="AE704" s="5"/>
      <c r="AJ704" s="5"/>
    </row>
    <row r="705" spans="1:36">
      <c r="A705" s="17"/>
      <c r="Z705" s="5"/>
      <c r="AB705" s="2"/>
      <c r="AD705" s="5"/>
      <c r="AE705" s="5"/>
      <c r="AJ705" s="5"/>
    </row>
    <row r="706" spans="1:36">
      <c r="A706" s="17"/>
      <c r="Z706" s="5"/>
      <c r="AB706" s="2"/>
      <c r="AD706" s="5"/>
      <c r="AE706" s="5"/>
      <c r="AJ706" s="5"/>
    </row>
    <row r="707" spans="1:36">
      <c r="A707" s="17"/>
      <c r="Z707" s="5"/>
      <c r="AB707" s="2"/>
      <c r="AD707" s="5"/>
      <c r="AE707" s="5"/>
      <c r="AJ707" s="5"/>
    </row>
    <row r="708" spans="1:36">
      <c r="A708" s="17"/>
      <c r="Z708" s="5"/>
      <c r="AB708" s="2"/>
      <c r="AD708" s="5"/>
      <c r="AE708" s="5"/>
      <c r="AJ708" s="5"/>
    </row>
    <row r="709" spans="1:36">
      <c r="A709" s="17"/>
      <c r="Z709" s="5"/>
      <c r="AB709" s="2"/>
      <c r="AD709" s="5"/>
      <c r="AE709" s="5"/>
      <c r="AJ709" s="5"/>
    </row>
    <row r="710" spans="1:36">
      <c r="A710" s="17"/>
      <c r="Z710" s="5"/>
      <c r="AB710" s="2"/>
      <c r="AD710" s="5"/>
      <c r="AE710" s="5"/>
      <c r="AJ710" s="5"/>
    </row>
    <row r="711" spans="1:36">
      <c r="A711" s="17"/>
      <c r="Z711" s="5"/>
      <c r="AB711" s="2"/>
      <c r="AD711" s="5"/>
      <c r="AE711" s="5"/>
      <c r="AJ711" s="5"/>
    </row>
    <row r="712" spans="1:36">
      <c r="A712" s="17"/>
      <c r="Z712" s="5"/>
      <c r="AB712" s="2"/>
      <c r="AD712" s="5"/>
      <c r="AE712" s="5"/>
      <c r="AJ712" s="5"/>
    </row>
    <row r="713" spans="1:36">
      <c r="A713" s="17"/>
      <c r="Z713" s="5"/>
      <c r="AB713" s="2"/>
      <c r="AD713" s="5"/>
      <c r="AE713" s="5"/>
      <c r="AJ713" s="5"/>
    </row>
    <row r="714" spans="1:36">
      <c r="A714" s="17"/>
      <c r="Z714" s="5"/>
      <c r="AB714" s="2"/>
      <c r="AD714" s="5"/>
      <c r="AE714" s="5"/>
      <c r="AJ714" s="5"/>
    </row>
    <row r="715" spans="1:36">
      <c r="A715" s="17"/>
      <c r="Z715" s="5"/>
      <c r="AB715" s="2"/>
      <c r="AD715" s="5"/>
      <c r="AE715" s="5"/>
      <c r="AJ715" s="5"/>
    </row>
    <row r="716" spans="1:36">
      <c r="A716" s="17"/>
      <c r="Z716" s="5"/>
      <c r="AB716" s="2"/>
      <c r="AD716" s="5"/>
      <c r="AE716" s="5"/>
      <c r="AJ716" s="5"/>
    </row>
    <row r="717" spans="1:36">
      <c r="A717" s="17"/>
      <c r="Z717" s="5"/>
      <c r="AB717" s="2"/>
      <c r="AD717" s="5"/>
      <c r="AE717" s="5"/>
      <c r="AJ717" s="5"/>
    </row>
    <row r="718" spans="1:36">
      <c r="A718" s="17"/>
      <c r="Z718" s="5"/>
      <c r="AB718" s="2"/>
      <c r="AD718" s="5"/>
      <c r="AE718" s="5"/>
      <c r="AJ718" s="5"/>
    </row>
    <row r="719" spans="1:36">
      <c r="A719" s="17"/>
      <c r="Z719" s="5"/>
      <c r="AB719" s="2"/>
      <c r="AD719" s="5"/>
      <c r="AE719" s="5"/>
      <c r="AJ719" s="5"/>
    </row>
    <row r="720" spans="1:36">
      <c r="A720" s="17"/>
      <c r="Z720" s="5"/>
      <c r="AB720" s="2"/>
      <c r="AD720" s="5"/>
      <c r="AE720" s="5"/>
      <c r="AJ720" s="5"/>
    </row>
    <row r="721" spans="1:36">
      <c r="A721" s="17"/>
      <c r="Z721" s="5"/>
      <c r="AB721" s="2"/>
      <c r="AD721" s="5"/>
      <c r="AE721" s="5"/>
      <c r="AJ721" s="5"/>
    </row>
    <row r="722" spans="1:36">
      <c r="A722" s="17"/>
      <c r="Z722" s="5"/>
      <c r="AB722" s="2"/>
      <c r="AD722" s="5"/>
      <c r="AE722" s="5"/>
      <c r="AJ722" s="5"/>
    </row>
    <row r="723" spans="1:36">
      <c r="A723" s="17"/>
      <c r="Z723" s="5"/>
      <c r="AB723" s="2"/>
      <c r="AD723" s="5"/>
      <c r="AE723" s="5"/>
      <c r="AJ723" s="5"/>
    </row>
    <row r="724" spans="1:36">
      <c r="A724" s="17"/>
      <c r="Z724" s="5"/>
      <c r="AB724" s="2"/>
      <c r="AD724" s="5"/>
      <c r="AE724" s="5"/>
      <c r="AJ724" s="5"/>
    </row>
    <row r="725" spans="1:36">
      <c r="A725" s="17"/>
      <c r="Z725" s="5"/>
      <c r="AB725" s="2"/>
      <c r="AD725" s="5"/>
      <c r="AE725" s="5"/>
      <c r="AJ725" s="5"/>
    </row>
    <row r="726" spans="1:36">
      <c r="A726" s="17"/>
      <c r="Z726" s="5"/>
      <c r="AB726" s="2"/>
      <c r="AD726" s="5"/>
      <c r="AE726" s="5"/>
      <c r="AJ726" s="5"/>
    </row>
    <row r="727" spans="1:36">
      <c r="A727" s="17"/>
      <c r="Z727" s="5"/>
      <c r="AB727" s="2"/>
      <c r="AD727" s="5"/>
      <c r="AE727" s="5"/>
      <c r="AJ727" s="5"/>
    </row>
    <row r="728" spans="1:36">
      <c r="A728" s="17"/>
      <c r="Z728" s="5"/>
      <c r="AB728" s="2"/>
      <c r="AD728" s="5"/>
      <c r="AE728" s="5"/>
      <c r="AJ728" s="5"/>
    </row>
    <row r="729" spans="1:36">
      <c r="A729" s="17"/>
      <c r="Z729" s="5"/>
      <c r="AB729" s="2"/>
      <c r="AD729" s="5"/>
      <c r="AE729" s="5"/>
      <c r="AJ729" s="5"/>
    </row>
    <row r="730" spans="1:36">
      <c r="A730" s="17"/>
      <c r="Z730" s="5"/>
      <c r="AB730" s="2"/>
      <c r="AD730" s="5"/>
      <c r="AE730" s="5"/>
      <c r="AJ730" s="5"/>
    </row>
    <row r="731" spans="1:36">
      <c r="A731" s="17"/>
      <c r="Z731" s="5"/>
      <c r="AB731" s="2"/>
      <c r="AD731" s="5"/>
      <c r="AE731" s="5"/>
      <c r="AJ731" s="5"/>
    </row>
    <row r="732" spans="1:36">
      <c r="A732" s="17"/>
      <c r="Z732" s="5"/>
      <c r="AB732" s="2"/>
      <c r="AD732" s="5"/>
      <c r="AE732" s="5"/>
      <c r="AJ732" s="5"/>
    </row>
    <row r="733" spans="1:36">
      <c r="A733" s="17"/>
      <c r="Z733" s="5"/>
      <c r="AB733" s="2"/>
      <c r="AD733" s="5"/>
      <c r="AE733" s="5"/>
      <c r="AJ733" s="5"/>
    </row>
    <row r="734" spans="1:36">
      <c r="A734" s="17"/>
      <c r="Z734" s="5"/>
      <c r="AB734" s="2"/>
      <c r="AD734" s="5"/>
      <c r="AE734" s="5"/>
      <c r="AJ734" s="5"/>
    </row>
    <row r="735" spans="1:36">
      <c r="A735" s="17"/>
      <c r="Z735" s="5"/>
      <c r="AB735" s="2"/>
      <c r="AD735" s="5"/>
      <c r="AE735" s="5"/>
      <c r="AJ735" s="5"/>
    </row>
    <row r="736" spans="1:36">
      <c r="A736" s="17"/>
      <c r="Z736" s="5"/>
      <c r="AB736" s="2"/>
      <c r="AD736" s="5"/>
      <c r="AE736" s="5"/>
      <c r="AJ736" s="5"/>
    </row>
    <row r="737" spans="1:36">
      <c r="A737" s="17"/>
      <c r="Z737" s="5"/>
      <c r="AB737" s="2"/>
      <c r="AD737" s="5"/>
      <c r="AE737" s="5"/>
      <c r="AJ737" s="5"/>
    </row>
    <row r="738" spans="1:36">
      <c r="A738" s="17"/>
      <c r="Z738" s="5"/>
      <c r="AB738" s="2"/>
      <c r="AD738" s="5"/>
      <c r="AE738" s="5"/>
      <c r="AJ738" s="5"/>
    </row>
    <row r="739" spans="1:36">
      <c r="A739" s="17"/>
      <c r="Z739" s="5"/>
      <c r="AB739" s="2"/>
      <c r="AD739" s="5"/>
      <c r="AE739" s="5"/>
      <c r="AJ739" s="5"/>
    </row>
    <row r="740" spans="1:36">
      <c r="A740" s="17"/>
      <c r="Z74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AL745"/>
  <sheetViews>
    <sheetView zoomScale="51" zoomScaleNormal="51" workbookViewId="0">
      <pane xSplit="1" ySplit="8" topLeftCell="B273" activePane="bottomRight" state="frozen"/>
      <selection pane="bottomRight" activeCell="E325" sqref="E325"/>
      <selection pane="bottomLeft" activeCell="A9" sqref="A9"/>
      <selection pane="topRight" activeCell="B1" sqref="B1"/>
    </sheetView>
  </sheetViews>
  <sheetFormatPr defaultColWidth="9.28515625" defaultRowHeight="15"/>
  <cols>
    <col min="1" max="1" width="16.28515625" customWidth="1"/>
    <col min="2" max="25" width="9.140625" customWidth="1"/>
    <col min="26" max="26" width="9.140625" style="2" bestFit="1" customWidth="1"/>
    <col min="27" max="27" width="2.28515625" style="2" hidden="1" customWidth="1"/>
    <col min="28" max="28" width="2.28515625" hidden="1" customWidth="1"/>
    <col min="29" max="31" width="0" style="2" hidden="1" customWidth="1"/>
    <col min="32" max="32" width="4.28515625" style="2" hidden="1" customWidth="1"/>
    <col min="33" max="33" width="6.5703125" style="2" hidden="1" customWidth="1"/>
    <col min="34" max="34" width="5.7109375" style="2" hidden="1" customWidth="1"/>
    <col min="35" max="35" width="3.7109375" style="2" hidden="1" customWidth="1"/>
    <col min="36" max="36" width="0" style="2" hidden="1" customWidth="1"/>
    <col min="37" max="37" width="3.7109375" style="2" hidden="1" customWidth="1"/>
    <col min="38" max="16384" width="9.28515625" style="2"/>
  </cols>
  <sheetData>
    <row r="1" spans="1:38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38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38">
      <c r="A3" s="13" t="s">
        <v>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38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8">
      <c r="A5" s="13" t="s">
        <v>14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38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38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38" ht="15.75" thickBot="1">
      <c r="A8" s="16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38" ht="16.5" thickTop="1">
      <c r="A9" s="17">
        <v>45658</v>
      </c>
      <c r="B9" s="18">
        <v>13369</v>
      </c>
      <c r="C9" s="18">
        <v>13532</v>
      </c>
      <c r="D9" s="18">
        <v>12082</v>
      </c>
      <c r="E9" s="18">
        <v>11087</v>
      </c>
      <c r="F9" s="18">
        <v>10739</v>
      </c>
      <c r="G9" s="18">
        <v>9707</v>
      </c>
      <c r="H9" s="18">
        <v>9251</v>
      </c>
      <c r="I9" s="18">
        <v>12434</v>
      </c>
      <c r="J9" s="18">
        <v>12847</v>
      </c>
      <c r="K9" s="18">
        <v>13436</v>
      </c>
      <c r="L9" s="18">
        <v>15439</v>
      </c>
      <c r="M9" s="18">
        <v>15778</v>
      </c>
      <c r="N9" s="18">
        <v>16149</v>
      </c>
      <c r="O9" s="18">
        <v>16101</v>
      </c>
      <c r="P9" s="18">
        <v>16182</v>
      </c>
      <c r="Q9" s="18">
        <v>15968</v>
      </c>
      <c r="R9" s="18">
        <v>15453</v>
      </c>
      <c r="S9" s="18">
        <v>14115</v>
      </c>
      <c r="T9" s="18">
        <v>13619</v>
      </c>
      <c r="U9" s="18">
        <v>12941</v>
      </c>
      <c r="V9" s="18">
        <v>13571</v>
      </c>
      <c r="W9" s="18">
        <v>14409</v>
      </c>
      <c r="X9" s="18">
        <v>13885</v>
      </c>
      <c r="Y9" s="18">
        <v>11948</v>
      </c>
      <c r="Z9" s="5"/>
      <c r="AA9" s="2">
        <v>1</v>
      </c>
      <c r="AB9" s="2">
        <v>4</v>
      </c>
      <c r="AC9" s="2">
        <v>0</v>
      </c>
      <c r="AD9" s="5">
        <v>324042</v>
      </c>
      <c r="AE9" s="5">
        <v>324042</v>
      </c>
      <c r="AF9"/>
      <c r="AG9" s="2">
        <v>1</v>
      </c>
      <c r="AH9" s="2">
        <v>2025</v>
      </c>
      <c r="AI9"/>
      <c r="AJ9" s="5">
        <v>16182</v>
      </c>
      <c r="AK9" s="2">
        <v>15</v>
      </c>
      <c r="AL9" s="8"/>
    </row>
    <row r="10" spans="1:38" ht="15.75">
      <c r="A10" s="17">
        <v>45659</v>
      </c>
      <c r="B10" s="18">
        <v>10600</v>
      </c>
      <c r="C10" s="18">
        <v>9952</v>
      </c>
      <c r="D10" s="18">
        <v>10031</v>
      </c>
      <c r="E10" s="18">
        <v>9792</v>
      </c>
      <c r="F10" s="18">
        <v>10748</v>
      </c>
      <c r="G10" s="18">
        <v>11496</v>
      </c>
      <c r="H10" s="18">
        <v>11249</v>
      </c>
      <c r="I10" s="18">
        <v>13368</v>
      </c>
      <c r="J10" s="18">
        <v>14013</v>
      </c>
      <c r="K10" s="18">
        <v>14746</v>
      </c>
      <c r="L10" s="18">
        <v>14658</v>
      </c>
      <c r="M10" s="18">
        <v>14228</v>
      </c>
      <c r="N10" s="18">
        <v>14302</v>
      </c>
      <c r="O10" s="18">
        <v>14621</v>
      </c>
      <c r="P10" s="18">
        <v>15335</v>
      </c>
      <c r="Q10" s="18">
        <v>16270</v>
      </c>
      <c r="R10" s="18">
        <v>16627</v>
      </c>
      <c r="S10" s="18">
        <v>15103</v>
      </c>
      <c r="T10" s="18">
        <v>14018</v>
      </c>
      <c r="U10" s="18">
        <v>12745</v>
      </c>
      <c r="V10" s="18">
        <v>12387</v>
      </c>
      <c r="W10" s="18">
        <v>12554</v>
      </c>
      <c r="X10" s="18">
        <v>12323</v>
      </c>
      <c r="Y10" s="18">
        <v>11602</v>
      </c>
      <c r="Z10" s="5"/>
      <c r="AA10" s="2">
        <v>0</v>
      </c>
      <c r="AB10" s="2">
        <v>5</v>
      </c>
      <c r="AC10" s="2">
        <v>227298</v>
      </c>
      <c r="AD10" s="5">
        <v>85470</v>
      </c>
      <c r="AE10" s="5">
        <v>312768</v>
      </c>
      <c r="AF10"/>
      <c r="AG10" s="2">
        <v>1</v>
      </c>
      <c r="AH10" s="2">
        <v>2025</v>
      </c>
      <c r="AI10"/>
      <c r="AJ10" s="5">
        <v>16627</v>
      </c>
      <c r="AK10" s="2">
        <v>17</v>
      </c>
      <c r="AL10" s="8"/>
    </row>
    <row r="11" spans="1:38" ht="15.75">
      <c r="A11" s="17">
        <v>45660</v>
      </c>
      <c r="B11" s="18">
        <v>11433</v>
      </c>
      <c r="C11" s="18">
        <v>11298</v>
      </c>
      <c r="D11" s="18">
        <v>11357</v>
      </c>
      <c r="E11" s="18">
        <v>11567</v>
      </c>
      <c r="F11" s="18">
        <v>12334</v>
      </c>
      <c r="G11" s="18">
        <v>12492</v>
      </c>
      <c r="H11" s="18">
        <v>12418</v>
      </c>
      <c r="I11" s="18">
        <v>14506</v>
      </c>
      <c r="J11" s="18">
        <v>15168</v>
      </c>
      <c r="K11" s="18">
        <v>14746</v>
      </c>
      <c r="L11" s="18">
        <v>13399</v>
      </c>
      <c r="M11" s="18">
        <v>12233</v>
      </c>
      <c r="N11" s="18">
        <v>13160</v>
      </c>
      <c r="O11" s="18">
        <v>13722</v>
      </c>
      <c r="P11" s="18">
        <v>15130</v>
      </c>
      <c r="Q11" s="18">
        <v>17012</v>
      </c>
      <c r="R11" s="18">
        <v>17249</v>
      </c>
      <c r="S11" s="18">
        <v>16062</v>
      </c>
      <c r="T11" s="18">
        <v>14324</v>
      </c>
      <c r="U11" s="18">
        <v>13169</v>
      </c>
      <c r="V11" s="18">
        <v>13255</v>
      </c>
      <c r="W11" s="18">
        <v>13949</v>
      </c>
      <c r="X11" s="18">
        <v>13167</v>
      </c>
      <c r="Y11" s="18">
        <v>12884</v>
      </c>
      <c r="Z11" s="5"/>
      <c r="AA11" s="2">
        <v>0</v>
      </c>
      <c r="AB11" s="2">
        <v>6</v>
      </c>
      <c r="AC11" s="2">
        <v>230251</v>
      </c>
      <c r="AD11" s="5">
        <v>95783</v>
      </c>
      <c r="AE11" s="5">
        <v>326034</v>
      </c>
      <c r="AF11"/>
      <c r="AG11" s="2">
        <v>1</v>
      </c>
      <c r="AH11" s="2">
        <v>2025</v>
      </c>
      <c r="AI11"/>
      <c r="AJ11" s="5">
        <v>17249</v>
      </c>
      <c r="AK11" s="2">
        <v>17</v>
      </c>
      <c r="AL11" s="8"/>
    </row>
    <row r="12" spans="1:38" ht="15.75">
      <c r="A12" s="17">
        <v>45661</v>
      </c>
      <c r="B12" s="18">
        <v>13250</v>
      </c>
      <c r="C12" s="18">
        <v>12916</v>
      </c>
      <c r="D12" s="18">
        <v>13399</v>
      </c>
      <c r="E12" s="18">
        <v>14192</v>
      </c>
      <c r="F12" s="18">
        <v>14666</v>
      </c>
      <c r="G12" s="18">
        <v>14523</v>
      </c>
      <c r="H12" s="18">
        <v>14668</v>
      </c>
      <c r="I12" s="18">
        <v>16134</v>
      </c>
      <c r="J12" s="18">
        <v>16684</v>
      </c>
      <c r="K12" s="18">
        <v>16241</v>
      </c>
      <c r="L12" s="18">
        <v>16241</v>
      </c>
      <c r="M12" s="18">
        <v>15146</v>
      </c>
      <c r="N12" s="18">
        <v>14757</v>
      </c>
      <c r="O12" s="18">
        <v>14939</v>
      </c>
      <c r="P12" s="18">
        <v>16669</v>
      </c>
      <c r="Q12" s="18">
        <v>18951</v>
      </c>
      <c r="R12" s="18">
        <v>18458</v>
      </c>
      <c r="S12" s="18">
        <v>16643</v>
      </c>
      <c r="T12" s="18">
        <v>16479</v>
      </c>
      <c r="U12" s="18">
        <v>15836</v>
      </c>
      <c r="V12" s="18">
        <v>16149</v>
      </c>
      <c r="W12" s="18">
        <v>17448</v>
      </c>
      <c r="X12" s="18">
        <v>17364</v>
      </c>
      <c r="Y12" s="18">
        <v>17132</v>
      </c>
      <c r="Z12" s="5"/>
      <c r="AA12" s="2">
        <v>0</v>
      </c>
      <c r="AB12" s="2">
        <v>7</v>
      </c>
      <c r="AC12" s="2">
        <v>0</v>
      </c>
      <c r="AD12" s="5">
        <v>378885</v>
      </c>
      <c r="AE12" s="5">
        <v>378885</v>
      </c>
      <c r="AF12"/>
      <c r="AG12" s="2">
        <v>1</v>
      </c>
      <c r="AH12" s="2">
        <v>2025</v>
      </c>
      <c r="AI12"/>
      <c r="AJ12" s="5">
        <v>18951</v>
      </c>
      <c r="AK12" s="2">
        <v>16</v>
      </c>
      <c r="AL12" s="8"/>
    </row>
    <row r="13" spans="1:38" ht="15.75">
      <c r="A13" s="17">
        <v>45662</v>
      </c>
      <c r="B13" s="18">
        <v>16713</v>
      </c>
      <c r="C13" s="18">
        <v>16553</v>
      </c>
      <c r="D13" s="18">
        <v>15738</v>
      </c>
      <c r="E13" s="18">
        <v>15529</v>
      </c>
      <c r="F13" s="18">
        <v>15581</v>
      </c>
      <c r="G13" s="18">
        <v>15242</v>
      </c>
      <c r="H13" s="18">
        <v>14339</v>
      </c>
      <c r="I13" s="18">
        <v>15943</v>
      </c>
      <c r="J13" s="18">
        <v>17496</v>
      </c>
      <c r="K13" s="18">
        <v>16548</v>
      </c>
      <c r="L13" s="18">
        <v>16166</v>
      </c>
      <c r="M13" s="18">
        <v>14080</v>
      </c>
      <c r="N13" s="18">
        <v>13802</v>
      </c>
      <c r="O13" s="18">
        <v>14464</v>
      </c>
      <c r="P13" s="18">
        <v>16854</v>
      </c>
      <c r="Q13" s="18">
        <v>19533</v>
      </c>
      <c r="R13" s="18">
        <v>19963</v>
      </c>
      <c r="S13" s="18">
        <v>17632</v>
      </c>
      <c r="T13" s="18">
        <v>16806</v>
      </c>
      <c r="U13" s="18">
        <v>15923</v>
      </c>
      <c r="V13" s="18">
        <v>15491</v>
      </c>
      <c r="W13" s="18">
        <v>15959</v>
      </c>
      <c r="X13" s="18">
        <v>15384</v>
      </c>
      <c r="Y13" s="18">
        <v>14820</v>
      </c>
      <c r="Z13" s="5"/>
      <c r="AA13" s="2">
        <v>0</v>
      </c>
      <c r="AB13" s="2">
        <v>1</v>
      </c>
      <c r="AC13" s="2">
        <v>0</v>
      </c>
      <c r="AD13" s="5">
        <v>386559</v>
      </c>
      <c r="AE13" s="5">
        <v>386559</v>
      </c>
      <c r="AF13"/>
      <c r="AG13" s="2">
        <v>1</v>
      </c>
      <c r="AH13" s="2">
        <v>2025</v>
      </c>
      <c r="AI13"/>
      <c r="AJ13" s="5">
        <v>19963</v>
      </c>
      <c r="AK13" s="2">
        <v>17</v>
      </c>
      <c r="AL13" s="8"/>
    </row>
    <row r="14" spans="1:38" ht="15.75">
      <c r="A14" s="17">
        <v>45663</v>
      </c>
      <c r="B14" s="18">
        <v>14353</v>
      </c>
      <c r="C14" s="18">
        <v>14626</v>
      </c>
      <c r="D14" s="18">
        <v>14862</v>
      </c>
      <c r="E14" s="18">
        <v>15044</v>
      </c>
      <c r="F14" s="18">
        <v>15962</v>
      </c>
      <c r="G14" s="18">
        <v>16935</v>
      </c>
      <c r="H14" s="18">
        <v>17742</v>
      </c>
      <c r="I14" s="18">
        <v>19848</v>
      </c>
      <c r="J14" s="18">
        <v>19194</v>
      </c>
      <c r="K14" s="18">
        <v>17169</v>
      </c>
      <c r="L14" s="18">
        <v>15912</v>
      </c>
      <c r="M14" s="18">
        <v>15012</v>
      </c>
      <c r="N14" s="18">
        <v>15108</v>
      </c>
      <c r="O14" s="18">
        <v>16085</v>
      </c>
      <c r="P14" s="18">
        <v>18975</v>
      </c>
      <c r="Q14" s="18">
        <v>21615</v>
      </c>
      <c r="R14" s="18">
        <v>21918</v>
      </c>
      <c r="S14" s="18">
        <v>19694</v>
      </c>
      <c r="T14" s="18">
        <v>18399</v>
      </c>
      <c r="U14" s="18">
        <v>17155</v>
      </c>
      <c r="V14" s="18">
        <v>17388</v>
      </c>
      <c r="W14" s="18">
        <v>17966</v>
      </c>
      <c r="X14" s="18">
        <v>16886</v>
      </c>
      <c r="Y14" s="18">
        <v>16609</v>
      </c>
      <c r="Z14" s="5"/>
      <c r="AA14" s="2">
        <v>0</v>
      </c>
      <c r="AB14" s="2">
        <v>2</v>
      </c>
      <c r="AC14" s="2">
        <v>288324</v>
      </c>
      <c r="AD14" s="5">
        <v>126133</v>
      </c>
      <c r="AE14" s="5">
        <v>414457</v>
      </c>
      <c r="AF14"/>
      <c r="AG14" s="2">
        <v>1</v>
      </c>
      <c r="AH14" s="2">
        <v>2025</v>
      </c>
      <c r="AI14"/>
      <c r="AJ14" s="5">
        <v>21918</v>
      </c>
      <c r="AK14" s="2">
        <v>17</v>
      </c>
      <c r="AL14" s="8"/>
    </row>
    <row r="15" spans="1:38" ht="15.75">
      <c r="A15" s="17">
        <v>45664</v>
      </c>
      <c r="B15" s="18">
        <v>16674</v>
      </c>
      <c r="C15" s="18">
        <v>16724</v>
      </c>
      <c r="D15" s="18">
        <v>17147</v>
      </c>
      <c r="E15" s="18">
        <v>16990</v>
      </c>
      <c r="F15" s="18">
        <v>17680</v>
      </c>
      <c r="G15" s="18">
        <v>18023</v>
      </c>
      <c r="H15" s="18">
        <v>17088</v>
      </c>
      <c r="I15" s="18">
        <v>19520</v>
      </c>
      <c r="J15" s="18">
        <v>20009</v>
      </c>
      <c r="K15" s="18">
        <v>19976</v>
      </c>
      <c r="L15" s="18">
        <v>20341</v>
      </c>
      <c r="M15" s="18">
        <v>20247</v>
      </c>
      <c r="N15" s="18">
        <v>20964</v>
      </c>
      <c r="O15" s="18">
        <v>21522</v>
      </c>
      <c r="P15" s="18">
        <v>22089</v>
      </c>
      <c r="Q15" s="18">
        <v>21883</v>
      </c>
      <c r="R15" s="18">
        <v>20853</v>
      </c>
      <c r="S15" s="18">
        <v>18659</v>
      </c>
      <c r="T15" s="18">
        <v>17336</v>
      </c>
      <c r="U15" s="18">
        <v>15999</v>
      </c>
      <c r="V15" s="18">
        <v>16073</v>
      </c>
      <c r="W15" s="18">
        <v>16487</v>
      </c>
      <c r="X15" s="18">
        <v>15444</v>
      </c>
      <c r="Y15" s="18">
        <v>15230</v>
      </c>
      <c r="Z15" s="5"/>
      <c r="AA15" s="2">
        <v>0</v>
      </c>
      <c r="AB15" s="2">
        <v>3</v>
      </c>
      <c r="AC15" s="2">
        <v>307402</v>
      </c>
      <c r="AD15" s="5">
        <v>135556</v>
      </c>
      <c r="AE15" s="5">
        <v>442958</v>
      </c>
      <c r="AF15"/>
      <c r="AG15" s="2">
        <v>1</v>
      </c>
      <c r="AH15" s="2">
        <v>2025</v>
      </c>
      <c r="AI15"/>
      <c r="AJ15" s="5">
        <v>22089</v>
      </c>
      <c r="AK15" s="2">
        <v>15</v>
      </c>
      <c r="AL15" s="8"/>
    </row>
    <row r="16" spans="1:38" ht="15.75">
      <c r="A16" s="17">
        <v>45665</v>
      </c>
      <c r="B16" s="18">
        <v>14705</v>
      </c>
      <c r="C16" s="18">
        <v>14852</v>
      </c>
      <c r="D16" s="18">
        <v>15029</v>
      </c>
      <c r="E16" s="18">
        <v>15508</v>
      </c>
      <c r="F16" s="18">
        <v>16376</v>
      </c>
      <c r="G16" s="18">
        <v>16275</v>
      </c>
      <c r="H16" s="18">
        <v>16090</v>
      </c>
      <c r="I16" s="18">
        <v>18271</v>
      </c>
      <c r="J16" s="18">
        <v>17658</v>
      </c>
      <c r="K16" s="18">
        <v>17528</v>
      </c>
      <c r="L16" s="18">
        <v>18629</v>
      </c>
      <c r="M16" s="18">
        <v>19023</v>
      </c>
      <c r="N16" s="18">
        <v>19979</v>
      </c>
      <c r="O16" s="18">
        <v>21283</v>
      </c>
      <c r="P16" s="18">
        <v>21849</v>
      </c>
      <c r="Q16" s="18">
        <v>22891</v>
      </c>
      <c r="R16" s="18">
        <v>22425</v>
      </c>
      <c r="S16" s="18">
        <v>19606</v>
      </c>
      <c r="T16" s="18">
        <v>18219</v>
      </c>
      <c r="U16" s="18">
        <v>17103</v>
      </c>
      <c r="V16" s="18">
        <v>17194</v>
      </c>
      <c r="W16" s="18">
        <v>17401</v>
      </c>
      <c r="X16" s="18">
        <v>16606</v>
      </c>
      <c r="Y16" s="18">
        <v>16278</v>
      </c>
      <c r="Z16" s="5"/>
      <c r="AA16" s="2">
        <v>0</v>
      </c>
      <c r="AB16" s="2">
        <v>4</v>
      </c>
      <c r="AC16" s="2">
        <v>305665</v>
      </c>
      <c r="AD16" s="5">
        <v>125113</v>
      </c>
      <c r="AE16" s="5">
        <v>430778</v>
      </c>
      <c r="AF16"/>
      <c r="AG16" s="2">
        <v>1</v>
      </c>
      <c r="AH16" s="2">
        <v>2025</v>
      </c>
      <c r="AI16"/>
      <c r="AJ16" s="5">
        <v>22891</v>
      </c>
      <c r="AK16" s="2">
        <v>16</v>
      </c>
      <c r="AL16" s="8"/>
    </row>
    <row r="17" spans="1:38" ht="15.75">
      <c r="A17" s="17">
        <v>45666</v>
      </c>
      <c r="B17" s="18">
        <v>15808</v>
      </c>
      <c r="C17" s="18">
        <v>15726</v>
      </c>
      <c r="D17" s="18">
        <v>15821</v>
      </c>
      <c r="E17" s="18">
        <v>16070</v>
      </c>
      <c r="F17" s="18">
        <v>16799</v>
      </c>
      <c r="G17" s="18">
        <v>16987</v>
      </c>
      <c r="H17" s="18">
        <v>16229</v>
      </c>
      <c r="I17" s="18">
        <v>18442</v>
      </c>
      <c r="J17" s="18">
        <v>18632</v>
      </c>
      <c r="K17" s="18">
        <v>17838</v>
      </c>
      <c r="L17" s="18">
        <v>18022</v>
      </c>
      <c r="M17" s="18">
        <v>16634</v>
      </c>
      <c r="N17" s="18">
        <v>17213</v>
      </c>
      <c r="O17" s="18">
        <v>17914</v>
      </c>
      <c r="P17" s="18">
        <v>19841</v>
      </c>
      <c r="Q17" s="18">
        <v>20593</v>
      </c>
      <c r="R17" s="18">
        <v>20233</v>
      </c>
      <c r="S17" s="18">
        <v>17820</v>
      </c>
      <c r="T17" s="18">
        <v>16567</v>
      </c>
      <c r="U17" s="18">
        <v>15406</v>
      </c>
      <c r="V17" s="18">
        <v>15114</v>
      </c>
      <c r="W17" s="18">
        <v>15161</v>
      </c>
      <c r="X17" s="18">
        <v>14322</v>
      </c>
      <c r="Y17" s="18">
        <v>13660</v>
      </c>
      <c r="Z17" s="5"/>
      <c r="AA17" s="2">
        <v>0</v>
      </c>
      <c r="AB17" s="2">
        <v>5</v>
      </c>
      <c r="AC17" s="2">
        <v>279752</v>
      </c>
      <c r="AD17" s="5">
        <v>127100</v>
      </c>
      <c r="AE17" s="5">
        <v>406852</v>
      </c>
      <c r="AF17"/>
      <c r="AG17" s="2">
        <v>1</v>
      </c>
      <c r="AH17" s="2">
        <v>2025</v>
      </c>
      <c r="AI17"/>
      <c r="AJ17" s="5">
        <v>20593</v>
      </c>
      <c r="AK17" s="2">
        <v>16</v>
      </c>
      <c r="AL17" s="8"/>
    </row>
    <row r="18" spans="1:38" ht="15.75">
      <c r="A18" s="17">
        <v>45667</v>
      </c>
      <c r="B18" s="18">
        <v>13474</v>
      </c>
      <c r="C18" s="18">
        <v>13501</v>
      </c>
      <c r="D18" s="18">
        <v>13577</v>
      </c>
      <c r="E18" s="18">
        <v>13914</v>
      </c>
      <c r="F18" s="18">
        <v>14666</v>
      </c>
      <c r="G18" s="18">
        <v>14865</v>
      </c>
      <c r="H18" s="18">
        <v>14473</v>
      </c>
      <c r="I18" s="18">
        <v>16255</v>
      </c>
      <c r="J18" s="18">
        <v>16148</v>
      </c>
      <c r="K18" s="18">
        <v>15010</v>
      </c>
      <c r="L18" s="18">
        <v>14402</v>
      </c>
      <c r="M18" s="18">
        <v>13423</v>
      </c>
      <c r="N18" s="18">
        <v>12741</v>
      </c>
      <c r="O18" s="18">
        <v>13199</v>
      </c>
      <c r="P18" s="18">
        <v>15641</v>
      </c>
      <c r="Q18" s="18">
        <v>18294</v>
      </c>
      <c r="R18" s="18">
        <v>18830</v>
      </c>
      <c r="S18" s="18">
        <v>17368</v>
      </c>
      <c r="T18" s="18">
        <v>16219</v>
      </c>
      <c r="U18" s="18">
        <v>15340</v>
      </c>
      <c r="V18" s="18">
        <v>15299</v>
      </c>
      <c r="W18" s="18">
        <v>16577</v>
      </c>
      <c r="X18" s="18">
        <v>15993</v>
      </c>
      <c r="Y18" s="18">
        <v>15663</v>
      </c>
      <c r="Z18" s="5"/>
      <c r="AA18" s="2">
        <v>0</v>
      </c>
      <c r="AB18" s="2">
        <v>6</v>
      </c>
      <c r="AC18" s="2">
        <v>250739</v>
      </c>
      <c r="AD18" s="5">
        <v>114133</v>
      </c>
      <c r="AE18" s="5">
        <v>364872</v>
      </c>
      <c r="AF18"/>
      <c r="AG18" s="2">
        <v>1</v>
      </c>
      <c r="AH18" s="2">
        <v>2025</v>
      </c>
      <c r="AI18"/>
      <c r="AJ18" s="5">
        <v>18830</v>
      </c>
      <c r="AK18" s="2">
        <v>17</v>
      </c>
      <c r="AL18" s="8"/>
    </row>
    <row r="19" spans="1:38" ht="15.75">
      <c r="A19" s="17">
        <v>45668</v>
      </c>
      <c r="B19" s="18">
        <v>15185</v>
      </c>
      <c r="C19" s="18">
        <v>15395</v>
      </c>
      <c r="D19" s="18">
        <v>15465</v>
      </c>
      <c r="E19" s="18">
        <v>15603</v>
      </c>
      <c r="F19" s="18">
        <v>16244</v>
      </c>
      <c r="G19" s="18">
        <v>15941</v>
      </c>
      <c r="H19" s="18">
        <v>14644</v>
      </c>
      <c r="I19" s="18">
        <v>16469</v>
      </c>
      <c r="J19" s="18">
        <v>18120</v>
      </c>
      <c r="K19" s="18">
        <v>19490</v>
      </c>
      <c r="L19" s="18">
        <v>20925</v>
      </c>
      <c r="M19" s="18">
        <v>21014</v>
      </c>
      <c r="N19" s="18">
        <v>21218</v>
      </c>
      <c r="O19" s="18">
        <v>21192</v>
      </c>
      <c r="P19" s="18">
        <v>20933</v>
      </c>
      <c r="Q19" s="18">
        <v>20200</v>
      </c>
      <c r="R19" s="18">
        <v>19700</v>
      </c>
      <c r="S19" s="18">
        <v>17261</v>
      </c>
      <c r="T19" s="18">
        <v>16278</v>
      </c>
      <c r="U19" s="18">
        <v>15294</v>
      </c>
      <c r="V19" s="18">
        <v>14793</v>
      </c>
      <c r="W19" s="18">
        <v>15373</v>
      </c>
      <c r="X19" s="18">
        <v>14871</v>
      </c>
      <c r="Y19" s="18">
        <v>14834</v>
      </c>
      <c r="Z19" s="5"/>
      <c r="AA19" s="2">
        <v>0</v>
      </c>
      <c r="AB19" s="2">
        <v>7</v>
      </c>
      <c r="AC19" s="2">
        <v>0</v>
      </c>
      <c r="AD19" s="5">
        <v>416442</v>
      </c>
      <c r="AE19" s="5">
        <v>416442</v>
      </c>
      <c r="AF19"/>
      <c r="AG19" s="2">
        <v>1</v>
      </c>
      <c r="AH19" s="2">
        <v>2025</v>
      </c>
      <c r="AI19"/>
      <c r="AJ19" s="5">
        <v>21218</v>
      </c>
      <c r="AK19" s="2">
        <v>13</v>
      </c>
      <c r="AL19" s="8"/>
    </row>
    <row r="20" spans="1:38" ht="15.75">
      <c r="A20" s="17">
        <v>45669</v>
      </c>
      <c r="B20" s="18">
        <v>14959</v>
      </c>
      <c r="C20" s="18">
        <v>14653</v>
      </c>
      <c r="D20" s="18">
        <v>14800</v>
      </c>
      <c r="E20" s="18">
        <v>14994</v>
      </c>
      <c r="F20" s="18">
        <v>14952</v>
      </c>
      <c r="G20" s="18">
        <v>14320</v>
      </c>
      <c r="H20" s="18">
        <v>13774</v>
      </c>
      <c r="I20" s="18">
        <v>15595</v>
      </c>
      <c r="J20" s="18">
        <v>17458</v>
      </c>
      <c r="K20" s="18">
        <v>18760</v>
      </c>
      <c r="L20" s="18">
        <v>19768</v>
      </c>
      <c r="M20" s="18">
        <v>19775</v>
      </c>
      <c r="N20" s="18">
        <v>20405</v>
      </c>
      <c r="O20" s="18">
        <v>20115</v>
      </c>
      <c r="P20" s="18">
        <v>19891</v>
      </c>
      <c r="Q20" s="18">
        <v>19697</v>
      </c>
      <c r="R20" s="18">
        <v>20483</v>
      </c>
      <c r="S20" s="18">
        <v>18865</v>
      </c>
      <c r="T20" s="18">
        <v>17862</v>
      </c>
      <c r="U20" s="18">
        <v>17095</v>
      </c>
      <c r="V20" s="18">
        <v>16691</v>
      </c>
      <c r="W20" s="18">
        <v>17185</v>
      </c>
      <c r="X20" s="18">
        <v>16774</v>
      </c>
      <c r="Y20" s="18">
        <v>16551</v>
      </c>
      <c r="Z20" s="5"/>
      <c r="AA20" s="2">
        <v>0</v>
      </c>
      <c r="AB20" s="2">
        <v>1</v>
      </c>
      <c r="AC20" s="2">
        <v>0</v>
      </c>
      <c r="AD20" s="5">
        <v>415422</v>
      </c>
      <c r="AE20" s="5">
        <v>415422</v>
      </c>
      <c r="AF20"/>
      <c r="AG20" s="2">
        <v>1</v>
      </c>
      <c r="AH20" s="2">
        <v>2025</v>
      </c>
      <c r="AI20"/>
      <c r="AJ20" s="5">
        <v>20483</v>
      </c>
      <c r="AK20" s="2">
        <v>17</v>
      </c>
      <c r="AL20" s="8"/>
    </row>
    <row r="21" spans="1:38" ht="15.75">
      <c r="A21" s="17">
        <v>45670</v>
      </c>
      <c r="B21" s="18">
        <v>16518</v>
      </c>
      <c r="C21" s="18">
        <v>16487</v>
      </c>
      <c r="D21" s="18">
        <v>16900</v>
      </c>
      <c r="E21" s="18">
        <v>17123</v>
      </c>
      <c r="F21" s="18">
        <v>17730</v>
      </c>
      <c r="G21" s="18">
        <v>17832</v>
      </c>
      <c r="H21" s="18">
        <v>17043</v>
      </c>
      <c r="I21" s="18">
        <v>19689</v>
      </c>
      <c r="J21" s="18">
        <v>20474</v>
      </c>
      <c r="K21" s="18">
        <v>20291</v>
      </c>
      <c r="L21" s="18">
        <v>20103</v>
      </c>
      <c r="M21" s="18">
        <v>18550</v>
      </c>
      <c r="N21" s="18">
        <v>18043</v>
      </c>
      <c r="O21" s="18">
        <v>18322</v>
      </c>
      <c r="P21" s="18">
        <v>19971</v>
      </c>
      <c r="Q21" s="18">
        <v>21162</v>
      </c>
      <c r="R21" s="18">
        <v>20977</v>
      </c>
      <c r="S21" s="18">
        <v>19096</v>
      </c>
      <c r="T21" s="18">
        <v>17807</v>
      </c>
      <c r="U21" s="18">
        <v>16522</v>
      </c>
      <c r="V21" s="18">
        <v>16358</v>
      </c>
      <c r="W21" s="18">
        <v>16793</v>
      </c>
      <c r="X21" s="18">
        <v>16203</v>
      </c>
      <c r="Y21" s="18">
        <v>15885</v>
      </c>
      <c r="Z21" s="5"/>
      <c r="AA21" s="2">
        <v>0</v>
      </c>
      <c r="AB21" s="2">
        <v>2</v>
      </c>
      <c r="AC21" s="2">
        <v>300361</v>
      </c>
      <c r="AD21" s="5">
        <v>135518</v>
      </c>
      <c r="AE21" s="5">
        <v>435879</v>
      </c>
      <c r="AF21"/>
      <c r="AG21" s="2">
        <v>1</v>
      </c>
      <c r="AH21" s="2">
        <v>2025</v>
      </c>
      <c r="AI21"/>
      <c r="AJ21" s="5">
        <v>21162</v>
      </c>
      <c r="AK21" s="2">
        <v>16</v>
      </c>
      <c r="AL21" s="8"/>
    </row>
    <row r="22" spans="1:38" ht="15.75">
      <c r="A22" s="17">
        <v>45671</v>
      </c>
      <c r="B22" s="18">
        <v>15518</v>
      </c>
      <c r="C22" s="18">
        <v>15646</v>
      </c>
      <c r="D22" s="18">
        <v>15915</v>
      </c>
      <c r="E22" s="18">
        <v>16056</v>
      </c>
      <c r="F22" s="18">
        <v>16809</v>
      </c>
      <c r="G22" s="18">
        <v>16933</v>
      </c>
      <c r="H22" s="18">
        <v>16339</v>
      </c>
      <c r="I22" s="18">
        <v>18531</v>
      </c>
      <c r="J22" s="18">
        <v>19026</v>
      </c>
      <c r="K22" s="18">
        <v>18306</v>
      </c>
      <c r="L22" s="18">
        <v>17213</v>
      </c>
      <c r="M22" s="18">
        <v>15567</v>
      </c>
      <c r="N22" s="18">
        <v>18421</v>
      </c>
      <c r="O22" s="18">
        <v>18988</v>
      </c>
      <c r="P22" s="18">
        <v>19445</v>
      </c>
      <c r="Q22" s="18">
        <v>20111</v>
      </c>
      <c r="R22" s="18">
        <v>19944</v>
      </c>
      <c r="S22" s="18">
        <v>17733</v>
      </c>
      <c r="T22" s="18">
        <v>16524</v>
      </c>
      <c r="U22" s="18">
        <v>15689</v>
      </c>
      <c r="V22" s="18">
        <v>15144</v>
      </c>
      <c r="W22" s="18">
        <v>15327</v>
      </c>
      <c r="X22" s="18">
        <v>14588</v>
      </c>
      <c r="Y22" s="18">
        <v>14525</v>
      </c>
      <c r="Z22" s="5"/>
      <c r="AA22" s="2">
        <v>0</v>
      </c>
      <c r="AB22" s="2">
        <v>3</v>
      </c>
      <c r="AC22" s="2">
        <v>280557</v>
      </c>
      <c r="AD22" s="5">
        <v>127741</v>
      </c>
      <c r="AE22" s="5">
        <v>408298</v>
      </c>
      <c r="AF22"/>
      <c r="AG22" s="2">
        <v>1</v>
      </c>
      <c r="AH22" s="2">
        <v>2025</v>
      </c>
      <c r="AI22"/>
      <c r="AJ22" s="5">
        <v>20111</v>
      </c>
      <c r="AK22" s="2">
        <v>16</v>
      </c>
      <c r="AL22" s="8"/>
    </row>
    <row r="23" spans="1:38" ht="15.75">
      <c r="A23" s="17">
        <v>45672</v>
      </c>
      <c r="B23" s="18">
        <v>14435</v>
      </c>
      <c r="C23" s="18">
        <v>14718</v>
      </c>
      <c r="D23" s="18">
        <v>14928</v>
      </c>
      <c r="E23" s="18">
        <v>15137</v>
      </c>
      <c r="F23" s="18">
        <v>16325</v>
      </c>
      <c r="G23" s="18">
        <v>16455</v>
      </c>
      <c r="H23" s="18">
        <v>15653</v>
      </c>
      <c r="I23" s="18">
        <v>17670</v>
      </c>
      <c r="J23" s="18">
        <v>18364</v>
      </c>
      <c r="K23" s="18">
        <v>18082</v>
      </c>
      <c r="L23" s="18">
        <v>18173</v>
      </c>
      <c r="M23" s="18">
        <v>17430</v>
      </c>
      <c r="N23" s="18">
        <v>18488</v>
      </c>
      <c r="O23" s="18">
        <v>19075</v>
      </c>
      <c r="P23" s="18">
        <v>19499</v>
      </c>
      <c r="Q23" s="18">
        <v>21374</v>
      </c>
      <c r="R23" s="18">
        <v>21419</v>
      </c>
      <c r="S23" s="18">
        <v>19649</v>
      </c>
      <c r="T23" s="18">
        <v>18111</v>
      </c>
      <c r="U23" s="18">
        <v>17057</v>
      </c>
      <c r="V23" s="18">
        <v>17071</v>
      </c>
      <c r="W23" s="18">
        <v>18065</v>
      </c>
      <c r="X23" s="18">
        <v>17132</v>
      </c>
      <c r="Y23" s="18">
        <v>16527</v>
      </c>
      <c r="Z23" s="5"/>
      <c r="AA23" s="2">
        <v>0</v>
      </c>
      <c r="AB23" s="2">
        <v>4</v>
      </c>
      <c r="AC23" s="2">
        <v>296659</v>
      </c>
      <c r="AD23" s="5">
        <v>124178</v>
      </c>
      <c r="AE23" s="5">
        <v>420837</v>
      </c>
      <c r="AF23"/>
      <c r="AG23" s="2">
        <v>1</v>
      </c>
      <c r="AH23" s="2">
        <v>2025</v>
      </c>
      <c r="AI23"/>
      <c r="AJ23" s="5">
        <v>21419</v>
      </c>
      <c r="AK23" s="2">
        <v>17</v>
      </c>
      <c r="AL23" s="8"/>
    </row>
    <row r="24" spans="1:38" ht="15.75">
      <c r="A24" s="17">
        <v>45673</v>
      </c>
      <c r="B24" s="18">
        <v>16600</v>
      </c>
      <c r="C24" s="18">
        <v>16318</v>
      </c>
      <c r="D24" s="18">
        <v>16542</v>
      </c>
      <c r="E24" s="18">
        <v>17271</v>
      </c>
      <c r="F24" s="18">
        <v>18377</v>
      </c>
      <c r="G24" s="18">
        <v>18376</v>
      </c>
      <c r="H24" s="18">
        <v>17589</v>
      </c>
      <c r="I24" s="18">
        <v>19883</v>
      </c>
      <c r="J24" s="18">
        <v>19500</v>
      </c>
      <c r="K24" s="18">
        <v>16757</v>
      </c>
      <c r="L24" s="18">
        <v>16350</v>
      </c>
      <c r="M24" s="18">
        <v>15667</v>
      </c>
      <c r="N24" s="18">
        <v>16225</v>
      </c>
      <c r="O24" s="18">
        <v>17718</v>
      </c>
      <c r="P24" s="18">
        <v>20080</v>
      </c>
      <c r="Q24" s="18">
        <v>21057</v>
      </c>
      <c r="R24" s="18">
        <v>21725</v>
      </c>
      <c r="S24" s="18">
        <v>19951</v>
      </c>
      <c r="T24" s="18">
        <v>18856</v>
      </c>
      <c r="U24" s="18">
        <v>17835</v>
      </c>
      <c r="V24" s="18">
        <v>17600</v>
      </c>
      <c r="W24" s="18">
        <v>18406</v>
      </c>
      <c r="X24" s="18">
        <v>17889</v>
      </c>
      <c r="Y24" s="18">
        <v>17604</v>
      </c>
      <c r="Z24" s="5"/>
      <c r="AA24" s="2">
        <v>0</v>
      </c>
      <c r="AB24" s="2">
        <v>5</v>
      </c>
      <c r="AC24" s="2">
        <v>295499</v>
      </c>
      <c r="AD24" s="5">
        <v>138677</v>
      </c>
      <c r="AE24" s="5">
        <v>434176</v>
      </c>
      <c r="AF24"/>
      <c r="AG24" s="2">
        <v>1</v>
      </c>
      <c r="AH24" s="2">
        <v>2025</v>
      </c>
      <c r="AI24"/>
      <c r="AJ24" s="5">
        <v>21725</v>
      </c>
      <c r="AK24" s="2">
        <v>17</v>
      </c>
      <c r="AL24" s="8"/>
    </row>
    <row r="25" spans="1:38" ht="15.75">
      <c r="A25" s="17">
        <v>45674</v>
      </c>
      <c r="B25" s="18">
        <v>17589</v>
      </c>
      <c r="C25" s="18">
        <v>17945</v>
      </c>
      <c r="D25" s="18">
        <v>18050</v>
      </c>
      <c r="E25" s="18">
        <v>18514</v>
      </c>
      <c r="F25" s="18">
        <v>19374</v>
      </c>
      <c r="G25" s="18">
        <v>19393</v>
      </c>
      <c r="H25" s="18">
        <v>18393</v>
      </c>
      <c r="I25" s="18">
        <v>20211</v>
      </c>
      <c r="J25" s="18">
        <v>19545</v>
      </c>
      <c r="K25" s="18">
        <v>17395</v>
      </c>
      <c r="L25" s="18">
        <v>17112</v>
      </c>
      <c r="M25" s="18">
        <v>14722</v>
      </c>
      <c r="N25" s="18">
        <v>15552</v>
      </c>
      <c r="O25" s="18">
        <v>17069</v>
      </c>
      <c r="P25" s="18">
        <v>17877</v>
      </c>
      <c r="Q25" s="18">
        <v>20259</v>
      </c>
      <c r="R25" s="18">
        <v>20669</v>
      </c>
      <c r="S25" s="18">
        <v>18656</v>
      </c>
      <c r="T25" s="18">
        <v>17255</v>
      </c>
      <c r="U25" s="18">
        <v>16090</v>
      </c>
      <c r="V25" s="18">
        <v>16123</v>
      </c>
      <c r="W25" s="18">
        <v>16879</v>
      </c>
      <c r="X25" s="18">
        <v>17061</v>
      </c>
      <c r="Y25" s="18">
        <v>16823</v>
      </c>
      <c r="Z25" s="5"/>
      <c r="AA25" s="2">
        <v>0</v>
      </c>
      <c r="AB25" s="2">
        <v>6</v>
      </c>
      <c r="AC25" s="2">
        <v>282475</v>
      </c>
      <c r="AD25" s="5">
        <v>146081</v>
      </c>
      <c r="AE25" s="5">
        <v>428556</v>
      </c>
      <c r="AF25"/>
      <c r="AG25" s="2">
        <v>1</v>
      </c>
      <c r="AH25" s="2">
        <v>2025</v>
      </c>
      <c r="AI25"/>
      <c r="AJ25" s="5">
        <v>20669</v>
      </c>
      <c r="AK25" s="2">
        <v>17</v>
      </c>
      <c r="AL25" s="8"/>
    </row>
    <row r="26" spans="1:38" ht="15.75">
      <c r="A26" s="17">
        <v>45675</v>
      </c>
      <c r="B26" s="18">
        <v>16603</v>
      </c>
      <c r="C26" s="18">
        <v>16566</v>
      </c>
      <c r="D26" s="18">
        <v>16161</v>
      </c>
      <c r="E26" s="18">
        <v>15114</v>
      </c>
      <c r="F26" s="18">
        <v>15025</v>
      </c>
      <c r="G26" s="18">
        <v>14722</v>
      </c>
      <c r="H26" s="18">
        <v>13702</v>
      </c>
      <c r="I26" s="18">
        <v>15236</v>
      </c>
      <c r="J26" s="18">
        <v>16079</v>
      </c>
      <c r="K26" s="18">
        <v>17183</v>
      </c>
      <c r="L26" s="18">
        <v>18090</v>
      </c>
      <c r="M26" s="18">
        <v>17494</v>
      </c>
      <c r="N26" s="18">
        <v>17750</v>
      </c>
      <c r="O26" s="18">
        <v>18100</v>
      </c>
      <c r="P26" s="18">
        <v>18390</v>
      </c>
      <c r="Q26" s="18">
        <v>18078</v>
      </c>
      <c r="R26" s="18">
        <v>17706</v>
      </c>
      <c r="S26" s="18">
        <v>15593</v>
      </c>
      <c r="T26" s="18">
        <v>14580</v>
      </c>
      <c r="U26" s="18">
        <v>13460</v>
      </c>
      <c r="V26" s="18">
        <v>13201</v>
      </c>
      <c r="W26" s="18">
        <v>13777</v>
      </c>
      <c r="X26" s="18">
        <v>13662</v>
      </c>
      <c r="Y26" s="18">
        <v>13098</v>
      </c>
      <c r="Z26" s="5"/>
      <c r="AA26" s="2">
        <v>0</v>
      </c>
      <c r="AB26" s="2">
        <v>7</v>
      </c>
      <c r="AC26" s="2">
        <v>0</v>
      </c>
      <c r="AD26" s="5">
        <v>379370</v>
      </c>
      <c r="AE26" s="5">
        <v>379370</v>
      </c>
      <c r="AF26"/>
      <c r="AG26" s="2">
        <v>1</v>
      </c>
      <c r="AH26" s="2">
        <v>2025</v>
      </c>
      <c r="AI26"/>
      <c r="AJ26" s="5">
        <v>18390</v>
      </c>
      <c r="AK26" s="2">
        <v>15</v>
      </c>
      <c r="AL26" s="8"/>
    </row>
    <row r="27" spans="1:38" ht="15.75">
      <c r="A27" s="17">
        <v>45676</v>
      </c>
      <c r="B27" s="18">
        <v>12030</v>
      </c>
      <c r="C27" s="18">
        <v>11857</v>
      </c>
      <c r="D27" s="18">
        <v>12247</v>
      </c>
      <c r="E27" s="18">
        <v>12723</v>
      </c>
      <c r="F27" s="18">
        <v>13792</v>
      </c>
      <c r="G27" s="18">
        <v>13447</v>
      </c>
      <c r="H27" s="18">
        <v>12217</v>
      </c>
      <c r="I27" s="18">
        <v>13466</v>
      </c>
      <c r="J27" s="18">
        <v>12504</v>
      </c>
      <c r="K27" s="18">
        <v>10990</v>
      </c>
      <c r="L27" s="18">
        <v>10804</v>
      </c>
      <c r="M27" s="18">
        <v>11984</v>
      </c>
      <c r="N27" s="18">
        <v>13679</v>
      </c>
      <c r="O27" s="18">
        <v>14671</v>
      </c>
      <c r="P27" s="18">
        <v>16680</v>
      </c>
      <c r="Q27" s="18">
        <v>17835</v>
      </c>
      <c r="R27" s="18">
        <v>17965</v>
      </c>
      <c r="S27" s="18">
        <v>16217</v>
      </c>
      <c r="T27" s="18">
        <v>15071</v>
      </c>
      <c r="U27" s="18">
        <v>14282</v>
      </c>
      <c r="V27" s="18">
        <v>13889</v>
      </c>
      <c r="W27" s="18">
        <v>14584</v>
      </c>
      <c r="X27" s="18">
        <v>14150</v>
      </c>
      <c r="Y27" s="18">
        <v>13831</v>
      </c>
      <c r="Z27" s="5"/>
      <c r="AA27" s="2">
        <v>0</v>
      </c>
      <c r="AB27" s="2">
        <v>1</v>
      </c>
      <c r="AC27" s="2">
        <v>0</v>
      </c>
      <c r="AD27" s="5">
        <v>330915</v>
      </c>
      <c r="AE27" s="5">
        <v>330915</v>
      </c>
      <c r="AF27"/>
      <c r="AG27" s="2">
        <v>1</v>
      </c>
      <c r="AH27" s="2">
        <v>2025</v>
      </c>
      <c r="AI27"/>
      <c r="AJ27" s="5">
        <v>17965</v>
      </c>
      <c r="AK27" s="2">
        <v>17</v>
      </c>
      <c r="AL27" s="8"/>
    </row>
    <row r="28" spans="1:38" ht="15.75">
      <c r="A28" s="17">
        <v>45677</v>
      </c>
      <c r="B28" s="18">
        <v>13611</v>
      </c>
      <c r="C28" s="18">
        <v>13946</v>
      </c>
      <c r="D28" s="18">
        <v>14454</v>
      </c>
      <c r="E28" s="18">
        <v>14826</v>
      </c>
      <c r="F28" s="18">
        <v>15264</v>
      </c>
      <c r="G28" s="18">
        <v>15628</v>
      </c>
      <c r="H28" s="18">
        <v>16199</v>
      </c>
      <c r="I28" s="18">
        <v>18425</v>
      </c>
      <c r="J28" s="18">
        <v>19116</v>
      </c>
      <c r="K28" s="18">
        <v>19410</v>
      </c>
      <c r="L28" s="18">
        <v>20312</v>
      </c>
      <c r="M28" s="18">
        <v>19869</v>
      </c>
      <c r="N28" s="18">
        <v>19489</v>
      </c>
      <c r="O28" s="18">
        <v>19456</v>
      </c>
      <c r="P28" s="18">
        <v>20334</v>
      </c>
      <c r="Q28" s="18">
        <v>21342</v>
      </c>
      <c r="R28" s="18">
        <v>22068</v>
      </c>
      <c r="S28" s="18">
        <v>20435</v>
      </c>
      <c r="T28" s="18">
        <v>19559</v>
      </c>
      <c r="U28" s="18">
        <v>18588</v>
      </c>
      <c r="V28" s="18">
        <v>18362</v>
      </c>
      <c r="W28" s="18">
        <v>19208</v>
      </c>
      <c r="X28" s="18">
        <v>18946</v>
      </c>
      <c r="Y28" s="18">
        <v>18870</v>
      </c>
      <c r="Z28" s="5"/>
      <c r="AA28" s="2">
        <v>0</v>
      </c>
      <c r="AB28" s="2">
        <v>2</v>
      </c>
      <c r="AC28" s="2">
        <v>314919</v>
      </c>
      <c r="AD28" s="5">
        <v>122798</v>
      </c>
      <c r="AE28" s="5">
        <v>437717</v>
      </c>
      <c r="AF28"/>
      <c r="AG28" s="2">
        <v>1</v>
      </c>
      <c r="AH28" s="2">
        <v>2025</v>
      </c>
      <c r="AI28"/>
      <c r="AJ28" s="5">
        <v>22068</v>
      </c>
      <c r="AK28" s="2">
        <v>17</v>
      </c>
      <c r="AL28" s="8"/>
    </row>
    <row r="29" spans="1:38" ht="15.75">
      <c r="A29" s="17">
        <v>45678</v>
      </c>
      <c r="B29" s="18">
        <v>18993</v>
      </c>
      <c r="C29" s="18">
        <v>19370</v>
      </c>
      <c r="D29" s="18">
        <v>19768</v>
      </c>
      <c r="E29" s="18">
        <v>20123</v>
      </c>
      <c r="F29" s="18">
        <v>20910</v>
      </c>
      <c r="G29" s="18">
        <v>21391</v>
      </c>
      <c r="H29" s="18">
        <v>20079</v>
      </c>
      <c r="I29" s="18">
        <v>22764</v>
      </c>
      <c r="J29" s="18">
        <v>22769</v>
      </c>
      <c r="K29" s="18">
        <v>21799</v>
      </c>
      <c r="L29" s="18">
        <v>21731</v>
      </c>
      <c r="M29" s="18">
        <v>20729</v>
      </c>
      <c r="N29" s="18">
        <v>20563</v>
      </c>
      <c r="O29" s="18">
        <v>21098</v>
      </c>
      <c r="P29" s="18">
        <v>21921</v>
      </c>
      <c r="Q29" s="18">
        <v>23285</v>
      </c>
      <c r="R29" s="18">
        <v>23416</v>
      </c>
      <c r="S29" s="18">
        <v>21575</v>
      </c>
      <c r="T29" s="18">
        <v>20344</v>
      </c>
      <c r="U29" s="18">
        <v>19049</v>
      </c>
      <c r="V29" s="18">
        <v>19130</v>
      </c>
      <c r="W29" s="18">
        <v>20223</v>
      </c>
      <c r="X29" s="18">
        <v>19963</v>
      </c>
      <c r="Y29" s="18">
        <v>19776</v>
      </c>
      <c r="Z29" s="5"/>
      <c r="AA29" s="2">
        <v>0</v>
      </c>
      <c r="AB29" s="2">
        <v>3</v>
      </c>
      <c r="AC29" s="2">
        <v>340359</v>
      </c>
      <c r="AD29" s="5">
        <v>160410</v>
      </c>
      <c r="AE29" s="5">
        <v>500769</v>
      </c>
      <c r="AF29"/>
      <c r="AG29" s="2">
        <v>1</v>
      </c>
      <c r="AH29" s="2">
        <v>2025</v>
      </c>
      <c r="AI29"/>
      <c r="AJ29" s="5">
        <v>23416</v>
      </c>
      <c r="AK29" s="2">
        <v>17</v>
      </c>
      <c r="AL29" s="8"/>
    </row>
    <row r="30" spans="1:38" ht="15.75">
      <c r="A30" s="17">
        <v>45679</v>
      </c>
      <c r="B30" s="18">
        <v>19651</v>
      </c>
      <c r="C30" s="18">
        <v>20020</v>
      </c>
      <c r="D30" s="18">
        <v>20560</v>
      </c>
      <c r="E30" s="18">
        <v>20931</v>
      </c>
      <c r="F30" s="18">
        <v>21749</v>
      </c>
      <c r="G30" s="18">
        <v>21714</v>
      </c>
      <c r="H30" s="18">
        <v>20413</v>
      </c>
      <c r="I30" s="18">
        <v>22920</v>
      </c>
      <c r="J30" s="18">
        <v>23026</v>
      </c>
      <c r="K30" s="18">
        <v>21858</v>
      </c>
      <c r="L30" s="18">
        <v>21710</v>
      </c>
      <c r="M30" s="18">
        <v>20660</v>
      </c>
      <c r="N30" s="18">
        <v>20358</v>
      </c>
      <c r="O30" s="18">
        <v>21061</v>
      </c>
      <c r="P30" s="18">
        <v>21654</v>
      </c>
      <c r="Q30" s="18">
        <v>23129</v>
      </c>
      <c r="R30" s="18">
        <v>23305</v>
      </c>
      <c r="S30" s="18">
        <v>21687</v>
      </c>
      <c r="T30" s="18">
        <v>20610</v>
      </c>
      <c r="U30" s="18">
        <v>19462</v>
      </c>
      <c r="V30" s="18">
        <v>19613</v>
      </c>
      <c r="W30" s="18">
        <v>20341</v>
      </c>
      <c r="X30" s="18">
        <v>19949</v>
      </c>
      <c r="Y30" s="18">
        <v>19554</v>
      </c>
      <c r="Z30" s="5"/>
      <c r="AA30" s="2">
        <v>0</v>
      </c>
      <c r="AB30" s="2">
        <v>4</v>
      </c>
      <c r="AC30" s="2">
        <v>341343</v>
      </c>
      <c r="AD30" s="5">
        <v>164592</v>
      </c>
      <c r="AE30" s="5">
        <v>505935</v>
      </c>
      <c r="AF30"/>
      <c r="AG30" s="2">
        <v>1</v>
      </c>
      <c r="AH30" s="2">
        <v>2025</v>
      </c>
      <c r="AI30"/>
      <c r="AJ30" s="5">
        <v>23305</v>
      </c>
      <c r="AK30" s="2">
        <v>17</v>
      </c>
      <c r="AL30" s="8"/>
    </row>
    <row r="31" spans="1:38" ht="15.75">
      <c r="A31" s="17">
        <v>45680</v>
      </c>
      <c r="B31" s="18">
        <v>19250</v>
      </c>
      <c r="C31" s="18">
        <v>19514</v>
      </c>
      <c r="D31" s="18">
        <v>19711</v>
      </c>
      <c r="E31" s="18">
        <v>19993</v>
      </c>
      <c r="F31" s="18">
        <v>20683</v>
      </c>
      <c r="G31" s="18">
        <v>20488</v>
      </c>
      <c r="H31" s="18">
        <v>19342</v>
      </c>
      <c r="I31" s="18">
        <v>21869</v>
      </c>
      <c r="J31" s="18">
        <v>21587</v>
      </c>
      <c r="K31" s="18">
        <v>22170</v>
      </c>
      <c r="L31" s="18">
        <v>22873</v>
      </c>
      <c r="M31" s="18">
        <v>21834</v>
      </c>
      <c r="N31" s="18">
        <v>21408</v>
      </c>
      <c r="O31" s="18">
        <v>22765</v>
      </c>
      <c r="P31" s="18">
        <v>23436</v>
      </c>
      <c r="Q31" s="18">
        <v>23270</v>
      </c>
      <c r="R31" s="18">
        <v>22390</v>
      </c>
      <c r="S31" s="18">
        <v>20050</v>
      </c>
      <c r="T31" s="18">
        <v>18494</v>
      </c>
      <c r="U31" s="18">
        <v>16398</v>
      </c>
      <c r="V31" s="18">
        <v>16091</v>
      </c>
      <c r="W31" s="18">
        <v>17219</v>
      </c>
      <c r="X31" s="18">
        <v>17224</v>
      </c>
      <c r="Y31" s="18">
        <v>17231</v>
      </c>
      <c r="Z31" s="5"/>
      <c r="AA31" s="2">
        <v>0</v>
      </c>
      <c r="AB31" s="2">
        <v>5</v>
      </c>
      <c r="AC31" s="2">
        <v>329078</v>
      </c>
      <c r="AD31" s="5">
        <v>156212</v>
      </c>
      <c r="AE31" s="5">
        <v>485290</v>
      </c>
      <c r="AF31"/>
      <c r="AG31" s="2">
        <v>1</v>
      </c>
      <c r="AH31" s="2">
        <v>2025</v>
      </c>
      <c r="AI31"/>
      <c r="AJ31" s="5">
        <v>23436</v>
      </c>
      <c r="AK31" s="2">
        <v>15</v>
      </c>
      <c r="AL31" s="8"/>
    </row>
    <row r="32" spans="1:38" ht="15.75">
      <c r="A32" s="17">
        <v>45681</v>
      </c>
      <c r="B32" s="18">
        <v>17025</v>
      </c>
      <c r="C32" s="18">
        <v>17785</v>
      </c>
      <c r="D32" s="18">
        <v>18346</v>
      </c>
      <c r="E32" s="18">
        <v>19090</v>
      </c>
      <c r="F32" s="18">
        <v>19632</v>
      </c>
      <c r="G32" s="18">
        <v>19603</v>
      </c>
      <c r="H32" s="18">
        <v>18249</v>
      </c>
      <c r="I32" s="18">
        <v>20401</v>
      </c>
      <c r="J32" s="18">
        <v>19748</v>
      </c>
      <c r="K32" s="18">
        <v>18415</v>
      </c>
      <c r="L32" s="18">
        <v>18085</v>
      </c>
      <c r="M32" s="18">
        <v>15940</v>
      </c>
      <c r="N32" s="18">
        <v>14669</v>
      </c>
      <c r="O32" s="18">
        <v>14476</v>
      </c>
      <c r="P32" s="18">
        <v>16718</v>
      </c>
      <c r="Q32" s="18">
        <v>19429</v>
      </c>
      <c r="R32" s="18">
        <v>20422</v>
      </c>
      <c r="S32" s="18">
        <v>18702</v>
      </c>
      <c r="T32" s="18">
        <v>16974</v>
      </c>
      <c r="U32" s="18">
        <v>15932</v>
      </c>
      <c r="V32" s="18">
        <v>16074</v>
      </c>
      <c r="W32" s="18">
        <v>16802</v>
      </c>
      <c r="X32" s="18">
        <v>16866</v>
      </c>
      <c r="Y32" s="18">
        <v>16510</v>
      </c>
      <c r="Z32" s="5"/>
      <c r="AA32" s="2">
        <v>0</v>
      </c>
      <c r="AB32" s="2">
        <v>6</v>
      </c>
      <c r="AC32" s="2">
        <v>279653</v>
      </c>
      <c r="AD32" s="5">
        <v>146240</v>
      </c>
      <c r="AE32" s="5">
        <v>425893</v>
      </c>
      <c r="AF32"/>
      <c r="AG32" s="2">
        <v>1</v>
      </c>
      <c r="AH32" s="2">
        <v>2025</v>
      </c>
      <c r="AI32"/>
      <c r="AJ32" s="5">
        <v>20422</v>
      </c>
      <c r="AK32" s="2">
        <v>17</v>
      </c>
      <c r="AL32" s="8"/>
    </row>
    <row r="33" spans="1:38" ht="15.75">
      <c r="A33" s="17">
        <v>45682</v>
      </c>
      <c r="B33" s="18">
        <v>16295</v>
      </c>
      <c r="C33" s="18">
        <v>16550</v>
      </c>
      <c r="D33" s="18">
        <v>17108</v>
      </c>
      <c r="E33" s="18">
        <v>17559</v>
      </c>
      <c r="F33" s="18">
        <v>18161</v>
      </c>
      <c r="G33" s="18">
        <v>17787</v>
      </c>
      <c r="H33" s="18">
        <v>16739</v>
      </c>
      <c r="I33" s="18">
        <v>18362</v>
      </c>
      <c r="J33" s="18">
        <v>17351</v>
      </c>
      <c r="K33" s="18">
        <v>16146</v>
      </c>
      <c r="L33" s="18">
        <v>16841</v>
      </c>
      <c r="M33" s="18">
        <v>15935</v>
      </c>
      <c r="N33" s="18">
        <v>15620</v>
      </c>
      <c r="O33" s="18">
        <v>15414</v>
      </c>
      <c r="P33" s="18">
        <v>16479</v>
      </c>
      <c r="Q33" s="18">
        <v>19262</v>
      </c>
      <c r="R33" s="18">
        <v>20058</v>
      </c>
      <c r="S33" s="18">
        <v>18752</v>
      </c>
      <c r="T33" s="18">
        <v>17781</v>
      </c>
      <c r="U33" s="18">
        <v>17103</v>
      </c>
      <c r="V33" s="18">
        <v>16534</v>
      </c>
      <c r="W33" s="18">
        <v>17806</v>
      </c>
      <c r="X33" s="18">
        <v>17895</v>
      </c>
      <c r="Y33" s="18">
        <v>18318</v>
      </c>
      <c r="Z33" s="5"/>
      <c r="AA33" s="2">
        <v>0</v>
      </c>
      <c r="AB33" s="2">
        <v>7</v>
      </c>
      <c r="AC33" s="2">
        <v>0</v>
      </c>
      <c r="AD33" s="5">
        <v>415856</v>
      </c>
      <c r="AE33" s="5">
        <v>415856</v>
      </c>
      <c r="AF33"/>
      <c r="AG33" s="2">
        <v>1</v>
      </c>
      <c r="AH33" s="2">
        <v>2025</v>
      </c>
      <c r="AI33"/>
      <c r="AJ33" s="5">
        <v>20058</v>
      </c>
      <c r="AK33" s="2">
        <v>17</v>
      </c>
      <c r="AL33" s="8"/>
    </row>
    <row r="34" spans="1:38" ht="15.75">
      <c r="A34" s="17">
        <v>45683</v>
      </c>
      <c r="B34" s="18">
        <v>18595</v>
      </c>
      <c r="C34" s="18">
        <v>18431</v>
      </c>
      <c r="D34" s="18">
        <v>18658</v>
      </c>
      <c r="E34" s="18">
        <v>18039</v>
      </c>
      <c r="F34" s="18">
        <v>17880</v>
      </c>
      <c r="G34" s="18">
        <v>17277</v>
      </c>
      <c r="H34" s="18">
        <v>16057</v>
      </c>
      <c r="I34" s="18">
        <v>17092</v>
      </c>
      <c r="J34" s="18">
        <v>17100</v>
      </c>
      <c r="K34" s="18">
        <v>17206</v>
      </c>
      <c r="L34" s="18">
        <v>17393</v>
      </c>
      <c r="M34" s="18">
        <v>16118</v>
      </c>
      <c r="N34" s="18">
        <v>13042</v>
      </c>
      <c r="O34" s="18">
        <v>13080</v>
      </c>
      <c r="P34" s="18">
        <v>14879</v>
      </c>
      <c r="Q34" s="18">
        <v>18096</v>
      </c>
      <c r="R34" s="18">
        <v>18493</v>
      </c>
      <c r="S34" s="18">
        <v>17186</v>
      </c>
      <c r="T34" s="18">
        <v>16349</v>
      </c>
      <c r="U34" s="18">
        <v>15038</v>
      </c>
      <c r="V34" s="18">
        <v>14903</v>
      </c>
      <c r="W34" s="18">
        <v>15320</v>
      </c>
      <c r="X34" s="18">
        <v>15097</v>
      </c>
      <c r="Y34" s="18">
        <v>15383</v>
      </c>
      <c r="Z34" s="5"/>
      <c r="AA34" s="2">
        <v>0</v>
      </c>
      <c r="AB34" s="2">
        <v>1</v>
      </c>
      <c r="AC34" s="2">
        <v>0</v>
      </c>
      <c r="AD34" s="5">
        <v>396712</v>
      </c>
      <c r="AE34" s="5">
        <v>396712</v>
      </c>
      <c r="AF34"/>
      <c r="AG34" s="2">
        <v>1</v>
      </c>
      <c r="AH34" s="2">
        <v>2025</v>
      </c>
      <c r="AI34"/>
      <c r="AJ34" s="5">
        <v>18658</v>
      </c>
      <c r="AK34" s="2">
        <v>3</v>
      </c>
      <c r="AL34" s="8"/>
    </row>
    <row r="35" spans="1:38" ht="15.75">
      <c r="A35" s="17">
        <v>45684</v>
      </c>
      <c r="B35" s="18">
        <v>14666</v>
      </c>
      <c r="C35" s="18">
        <v>15784</v>
      </c>
      <c r="D35" s="18">
        <v>16576</v>
      </c>
      <c r="E35" s="18">
        <v>16834</v>
      </c>
      <c r="F35" s="18">
        <v>18006</v>
      </c>
      <c r="G35" s="18">
        <v>18296</v>
      </c>
      <c r="H35" s="18">
        <v>17222</v>
      </c>
      <c r="I35" s="18">
        <v>19082</v>
      </c>
      <c r="J35" s="18">
        <v>18732</v>
      </c>
      <c r="K35" s="18">
        <v>16942</v>
      </c>
      <c r="L35" s="18">
        <v>15482</v>
      </c>
      <c r="M35" s="18">
        <v>13246</v>
      </c>
      <c r="N35" s="18">
        <v>12037</v>
      </c>
      <c r="O35" s="18">
        <v>13210</v>
      </c>
      <c r="P35" s="18">
        <v>14389</v>
      </c>
      <c r="Q35" s="18">
        <v>16978</v>
      </c>
      <c r="R35" s="18">
        <v>18045</v>
      </c>
      <c r="S35" s="18">
        <v>16823</v>
      </c>
      <c r="T35" s="18">
        <v>15539</v>
      </c>
      <c r="U35" s="18">
        <v>14444</v>
      </c>
      <c r="V35" s="18">
        <v>13942</v>
      </c>
      <c r="W35" s="18">
        <v>13998</v>
      </c>
      <c r="X35" s="18">
        <v>13199</v>
      </c>
      <c r="Y35" s="18">
        <v>12779</v>
      </c>
      <c r="Z35" s="5"/>
      <c r="AA35" s="2">
        <v>0</v>
      </c>
      <c r="AB35" s="2">
        <v>2</v>
      </c>
      <c r="AC35" s="2">
        <v>246088</v>
      </c>
      <c r="AD35" s="5">
        <v>130163</v>
      </c>
      <c r="AE35" s="5">
        <v>376251</v>
      </c>
      <c r="AF35"/>
      <c r="AG35" s="2">
        <v>1</v>
      </c>
      <c r="AH35" s="2">
        <v>2025</v>
      </c>
      <c r="AI35"/>
      <c r="AJ35" s="5">
        <v>19082</v>
      </c>
      <c r="AK35" s="2">
        <v>8</v>
      </c>
      <c r="AL35" s="8"/>
    </row>
    <row r="36" spans="1:38" ht="15.75">
      <c r="A36" s="17">
        <v>45685</v>
      </c>
      <c r="B36" s="18">
        <v>12353</v>
      </c>
      <c r="C36" s="18">
        <v>12475</v>
      </c>
      <c r="D36" s="18">
        <v>12899</v>
      </c>
      <c r="E36" s="18">
        <v>13249</v>
      </c>
      <c r="F36" s="18">
        <v>14412</v>
      </c>
      <c r="G36" s="18">
        <v>15291</v>
      </c>
      <c r="H36" s="18">
        <v>14717</v>
      </c>
      <c r="I36" s="18">
        <v>16355</v>
      </c>
      <c r="J36" s="18">
        <v>17305</v>
      </c>
      <c r="K36" s="18">
        <v>17906</v>
      </c>
      <c r="L36" s="18">
        <v>17968</v>
      </c>
      <c r="M36" s="18">
        <v>15522</v>
      </c>
      <c r="N36" s="18">
        <v>12905</v>
      </c>
      <c r="O36" s="18">
        <v>11703</v>
      </c>
      <c r="P36" s="18">
        <v>13459</v>
      </c>
      <c r="Q36" s="18">
        <v>17572</v>
      </c>
      <c r="R36" s="18">
        <v>19226</v>
      </c>
      <c r="S36" s="18">
        <v>18691</v>
      </c>
      <c r="T36" s="18">
        <v>17284</v>
      </c>
      <c r="U36" s="18">
        <v>16696</v>
      </c>
      <c r="V36" s="18">
        <v>17114</v>
      </c>
      <c r="W36" s="18">
        <v>18084</v>
      </c>
      <c r="X36" s="18">
        <v>17543</v>
      </c>
      <c r="Y36" s="18">
        <v>17351</v>
      </c>
      <c r="Z36" s="5"/>
      <c r="AA36" s="2">
        <v>0</v>
      </c>
      <c r="AB36" s="2">
        <v>3</v>
      </c>
      <c r="AC36" s="2">
        <v>265333</v>
      </c>
      <c r="AD36" s="5">
        <v>112747</v>
      </c>
      <c r="AE36" s="5">
        <v>378080</v>
      </c>
      <c r="AF36"/>
      <c r="AG36" s="2">
        <v>1</v>
      </c>
      <c r="AH36" s="2">
        <v>2025</v>
      </c>
      <c r="AI36"/>
      <c r="AJ36" s="5">
        <v>19226</v>
      </c>
      <c r="AK36" s="2">
        <v>17</v>
      </c>
      <c r="AL36" s="8"/>
    </row>
    <row r="37" spans="1:38" ht="15.75">
      <c r="A37" s="17">
        <v>45686</v>
      </c>
      <c r="B37" s="18">
        <v>17221</v>
      </c>
      <c r="C37" s="18">
        <v>17620</v>
      </c>
      <c r="D37" s="18">
        <v>18144</v>
      </c>
      <c r="E37" s="18">
        <v>18380</v>
      </c>
      <c r="F37" s="18">
        <v>19083</v>
      </c>
      <c r="G37" s="18">
        <v>18975</v>
      </c>
      <c r="H37" s="18">
        <v>17451</v>
      </c>
      <c r="I37" s="18">
        <v>19348</v>
      </c>
      <c r="J37" s="18">
        <v>20766</v>
      </c>
      <c r="K37" s="18">
        <v>21847</v>
      </c>
      <c r="L37" s="18">
        <v>23266</v>
      </c>
      <c r="M37" s="18">
        <v>22911</v>
      </c>
      <c r="N37" s="18">
        <v>23785</v>
      </c>
      <c r="O37" s="18">
        <v>23950</v>
      </c>
      <c r="P37" s="18">
        <v>24103</v>
      </c>
      <c r="Q37" s="18">
        <v>23233</v>
      </c>
      <c r="R37" s="18">
        <v>22126</v>
      </c>
      <c r="S37" s="18">
        <v>20044</v>
      </c>
      <c r="T37" s="18">
        <v>18781</v>
      </c>
      <c r="U37" s="18">
        <v>17531</v>
      </c>
      <c r="V37" s="18">
        <v>17046</v>
      </c>
      <c r="W37" s="18">
        <v>17318</v>
      </c>
      <c r="X37" s="18">
        <v>16793</v>
      </c>
      <c r="Y37" s="18">
        <v>16236</v>
      </c>
      <c r="Z37" s="5"/>
      <c r="AA37" s="2">
        <v>0</v>
      </c>
      <c r="AB37" s="2">
        <v>4</v>
      </c>
      <c r="AC37" s="2">
        <v>332848</v>
      </c>
      <c r="AD37" s="5">
        <v>143110</v>
      </c>
      <c r="AE37" s="5">
        <v>475958</v>
      </c>
      <c r="AF37"/>
      <c r="AG37" s="2">
        <v>1</v>
      </c>
      <c r="AH37" s="2">
        <v>2025</v>
      </c>
      <c r="AI37"/>
      <c r="AJ37" s="5">
        <v>24103</v>
      </c>
      <c r="AK37" s="2">
        <v>15</v>
      </c>
      <c r="AL37" s="8"/>
    </row>
    <row r="38" spans="1:38" ht="15.75">
      <c r="A38" s="17">
        <v>45687</v>
      </c>
      <c r="B38" s="18">
        <v>16307</v>
      </c>
      <c r="C38" s="18">
        <v>16998</v>
      </c>
      <c r="D38" s="18">
        <v>16671</v>
      </c>
      <c r="E38" s="18">
        <v>17720</v>
      </c>
      <c r="F38" s="18">
        <v>18180</v>
      </c>
      <c r="G38" s="18">
        <v>18249</v>
      </c>
      <c r="H38" s="18">
        <v>17338</v>
      </c>
      <c r="I38" s="18">
        <v>19736</v>
      </c>
      <c r="J38" s="18">
        <v>20253</v>
      </c>
      <c r="K38" s="18">
        <v>20811</v>
      </c>
      <c r="L38" s="18">
        <v>21368</v>
      </c>
      <c r="M38" s="18">
        <v>20566</v>
      </c>
      <c r="N38" s="18">
        <v>20702</v>
      </c>
      <c r="O38" s="18">
        <v>20231</v>
      </c>
      <c r="P38" s="18">
        <v>20454</v>
      </c>
      <c r="Q38" s="18">
        <v>21406</v>
      </c>
      <c r="R38" s="18">
        <v>21113</v>
      </c>
      <c r="S38" s="18">
        <v>20192</v>
      </c>
      <c r="T38" s="18">
        <v>18820</v>
      </c>
      <c r="U38" s="18">
        <v>17356</v>
      </c>
      <c r="V38" s="18">
        <v>17274</v>
      </c>
      <c r="W38" s="18">
        <v>17961</v>
      </c>
      <c r="X38" s="18">
        <v>17684</v>
      </c>
      <c r="Y38" s="18">
        <v>17397</v>
      </c>
      <c r="Z38" s="5"/>
      <c r="AA38" s="2">
        <v>0</v>
      </c>
      <c r="AB38" s="2">
        <v>5</v>
      </c>
      <c r="AC38" s="2">
        <v>315927</v>
      </c>
      <c r="AD38" s="5">
        <v>138860</v>
      </c>
      <c r="AE38" s="5">
        <v>454787</v>
      </c>
      <c r="AF38"/>
      <c r="AG38" s="2">
        <v>1</v>
      </c>
      <c r="AH38" s="2">
        <v>2025</v>
      </c>
      <c r="AI38"/>
      <c r="AJ38" s="5">
        <v>21406</v>
      </c>
      <c r="AK38" s="2">
        <v>16</v>
      </c>
      <c r="AL38" s="8"/>
    </row>
    <row r="39" spans="1:38" ht="15.75">
      <c r="A39" s="17">
        <v>45688</v>
      </c>
      <c r="B39" s="18">
        <v>17774</v>
      </c>
      <c r="C39" s="18">
        <v>18062</v>
      </c>
      <c r="D39" s="18">
        <v>17598</v>
      </c>
      <c r="E39" s="18">
        <v>17703</v>
      </c>
      <c r="F39" s="18">
        <v>17251</v>
      </c>
      <c r="G39" s="18">
        <v>17209</v>
      </c>
      <c r="H39" s="18">
        <v>15935</v>
      </c>
      <c r="I39" s="18">
        <v>18486</v>
      </c>
      <c r="J39" s="18">
        <v>19442</v>
      </c>
      <c r="K39" s="18">
        <v>20642</v>
      </c>
      <c r="L39" s="18">
        <v>20721</v>
      </c>
      <c r="M39" s="18">
        <v>20050</v>
      </c>
      <c r="N39" s="18">
        <v>20253</v>
      </c>
      <c r="O39" s="18">
        <v>20235</v>
      </c>
      <c r="P39" s="18">
        <v>20821</v>
      </c>
      <c r="Q39" s="18">
        <v>20897</v>
      </c>
      <c r="R39" s="18">
        <v>19714</v>
      </c>
      <c r="S39" s="18">
        <v>17941</v>
      </c>
      <c r="T39" s="18">
        <v>16265</v>
      </c>
      <c r="U39" s="18">
        <v>15410</v>
      </c>
      <c r="V39" s="18">
        <v>15355</v>
      </c>
      <c r="W39" s="18">
        <v>16275</v>
      </c>
      <c r="X39" s="18">
        <v>16164</v>
      </c>
      <c r="Y39" s="18">
        <v>15432</v>
      </c>
      <c r="Z39" s="5"/>
      <c r="AA39" s="2">
        <v>0</v>
      </c>
      <c r="AB39" s="2">
        <v>6</v>
      </c>
      <c r="AC39" s="2">
        <v>298671</v>
      </c>
      <c r="AD39" s="5">
        <v>136964</v>
      </c>
      <c r="AE39" s="5">
        <v>435635</v>
      </c>
      <c r="AF39"/>
      <c r="AG39" s="2">
        <v>1</v>
      </c>
      <c r="AH39" s="2">
        <v>2025</v>
      </c>
      <c r="AI39"/>
      <c r="AJ39" s="5">
        <v>20897</v>
      </c>
      <c r="AK39" s="2">
        <v>16</v>
      </c>
      <c r="AL39" s="8"/>
    </row>
    <row r="40" spans="1:38" ht="15.75">
      <c r="A40" s="17">
        <v>45689</v>
      </c>
      <c r="B40" s="18">
        <v>14720</v>
      </c>
      <c r="C40" s="18">
        <v>15080</v>
      </c>
      <c r="D40" s="18">
        <v>15551</v>
      </c>
      <c r="E40" s="18">
        <v>15458</v>
      </c>
      <c r="F40" s="18">
        <v>15732</v>
      </c>
      <c r="G40" s="18">
        <v>16305</v>
      </c>
      <c r="H40" s="18">
        <v>14872</v>
      </c>
      <c r="I40" s="18">
        <v>16332</v>
      </c>
      <c r="J40" s="18">
        <v>18021</v>
      </c>
      <c r="K40" s="18">
        <v>18423</v>
      </c>
      <c r="L40" s="18">
        <v>17907</v>
      </c>
      <c r="M40" s="18">
        <v>17794</v>
      </c>
      <c r="N40" s="18">
        <v>17139</v>
      </c>
      <c r="O40" s="18">
        <v>16838</v>
      </c>
      <c r="P40" s="18">
        <v>17114</v>
      </c>
      <c r="Q40" s="18">
        <v>18023</v>
      </c>
      <c r="R40" s="18">
        <v>19071</v>
      </c>
      <c r="S40" s="18">
        <v>18008</v>
      </c>
      <c r="T40" s="18">
        <v>16765</v>
      </c>
      <c r="U40" s="18">
        <v>16004</v>
      </c>
      <c r="V40" s="18">
        <v>16612</v>
      </c>
      <c r="W40" s="18">
        <v>17711</v>
      </c>
      <c r="X40" s="18">
        <v>17258</v>
      </c>
      <c r="Y40" s="18">
        <v>17553</v>
      </c>
      <c r="Z40" s="5"/>
      <c r="AA40" s="2">
        <v>0</v>
      </c>
      <c r="AB40" s="2">
        <v>7</v>
      </c>
      <c r="AC40" s="2">
        <v>0</v>
      </c>
      <c r="AD40" s="5">
        <v>404291</v>
      </c>
      <c r="AE40" s="5">
        <v>404291</v>
      </c>
      <c r="AF40"/>
      <c r="AG40" s="2">
        <v>2</v>
      </c>
      <c r="AH40" s="2">
        <v>2025</v>
      </c>
      <c r="AI40"/>
      <c r="AJ40" s="5">
        <v>19071</v>
      </c>
      <c r="AK40" s="2">
        <v>17</v>
      </c>
      <c r="AL40" s="8"/>
    </row>
    <row r="41" spans="1:38" ht="15.75">
      <c r="A41" s="17">
        <v>45690</v>
      </c>
      <c r="B41" s="18">
        <v>17448</v>
      </c>
      <c r="C41" s="18">
        <v>17721</v>
      </c>
      <c r="D41" s="18">
        <v>18357</v>
      </c>
      <c r="E41" s="18">
        <v>18056</v>
      </c>
      <c r="F41" s="18">
        <v>18256</v>
      </c>
      <c r="G41" s="18">
        <v>18446</v>
      </c>
      <c r="H41" s="18">
        <v>16932</v>
      </c>
      <c r="I41" s="18">
        <v>18322</v>
      </c>
      <c r="J41" s="18">
        <v>19027</v>
      </c>
      <c r="K41" s="18">
        <v>19383</v>
      </c>
      <c r="L41" s="18">
        <v>19597</v>
      </c>
      <c r="M41" s="18">
        <v>19597</v>
      </c>
      <c r="N41" s="18">
        <v>20204</v>
      </c>
      <c r="O41" s="18">
        <v>20896</v>
      </c>
      <c r="P41" s="18">
        <v>21520</v>
      </c>
      <c r="Q41" s="18">
        <v>21820</v>
      </c>
      <c r="R41" s="18">
        <v>21544</v>
      </c>
      <c r="S41" s="18">
        <v>19670</v>
      </c>
      <c r="T41" s="18">
        <v>18724</v>
      </c>
      <c r="U41" s="18">
        <v>17418</v>
      </c>
      <c r="V41" s="18">
        <v>17668</v>
      </c>
      <c r="W41" s="18">
        <v>17981</v>
      </c>
      <c r="X41" s="18">
        <v>16802</v>
      </c>
      <c r="Y41" s="18">
        <v>16761</v>
      </c>
      <c r="Z41" s="5"/>
      <c r="AA41" s="2">
        <v>0</v>
      </c>
      <c r="AB41" s="2">
        <v>1</v>
      </c>
      <c r="AC41" s="2">
        <v>0</v>
      </c>
      <c r="AD41" s="5">
        <v>452150</v>
      </c>
      <c r="AE41" s="5">
        <v>452150</v>
      </c>
      <c r="AF41"/>
      <c r="AG41" s="2">
        <v>2</v>
      </c>
      <c r="AH41" s="2">
        <v>2025</v>
      </c>
      <c r="AI41"/>
      <c r="AJ41" s="5">
        <v>21820</v>
      </c>
      <c r="AK41" s="2">
        <v>16</v>
      </c>
      <c r="AL41" s="8"/>
    </row>
    <row r="42" spans="1:38" ht="15.75">
      <c r="A42" s="17">
        <v>45691</v>
      </c>
      <c r="B42" s="18">
        <v>16338</v>
      </c>
      <c r="C42" s="18">
        <v>16009</v>
      </c>
      <c r="D42" s="18">
        <v>16126</v>
      </c>
      <c r="E42" s="18">
        <v>15932</v>
      </c>
      <c r="F42" s="18">
        <v>16312</v>
      </c>
      <c r="G42" s="18">
        <v>16380</v>
      </c>
      <c r="H42" s="18">
        <v>15278</v>
      </c>
      <c r="I42" s="18">
        <v>17567</v>
      </c>
      <c r="J42" s="18">
        <v>19409</v>
      </c>
      <c r="K42" s="18">
        <v>20081</v>
      </c>
      <c r="L42" s="18">
        <v>19657</v>
      </c>
      <c r="M42" s="18">
        <v>18409</v>
      </c>
      <c r="N42" s="18">
        <v>17732</v>
      </c>
      <c r="O42" s="18">
        <v>18091</v>
      </c>
      <c r="P42" s="18">
        <v>19100</v>
      </c>
      <c r="Q42" s="18">
        <v>19535</v>
      </c>
      <c r="R42" s="18">
        <v>19303</v>
      </c>
      <c r="S42" s="18">
        <v>17378</v>
      </c>
      <c r="T42" s="18">
        <v>16057</v>
      </c>
      <c r="U42" s="18">
        <v>14916</v>
      </c>
      <c r="V42" s="18">
        <v>15014</v>
      </c>
      <c r="W42" s="18">
        <v>15104</v>
      </c>
      <c r="X42" s="18">
        <v>14886</v>
      </c>
      <c r="Y42" s="18">
        <v>14443</v>
      </c>
      <c r="Z42" s="5"/>
      <c r="AA42" s="2">
        <v>0</v>
      </c>
      <c r="AB42" s="2">
        <v>2</v>
      </c>
      <c r="AC42" s="2">
        <v>282239</v>
      </c>
      <c r="AD42" s="5">
        <v>126818</v>
      </c>
      <c r="AE42" s="5">
        <v>409057</v>
      </c>
      <c r="AF42"/>
      <c r="AG42" s="2">
        <v>2</v>
      </c>
      <c r="AH42" s="2">
        <v>2025</v>
      </c>
      <c r="AI42"/>
      <c r="AJ42" s="5">
        <v>20081</v>
      </c>
      <c r="AK42" s="2">
        <v>10</v>
      </c>
      <c r="AL42" s="8"/>
    </row>
    <row r="43" spans="1:38" ht="15.75">
      <c r="A43" s="17">
        <v>45692</v>
      </c>
      <c r="B43" s="18">
        <v>13671</v>
      </c>
      <c r="C43" s="18">
        <v>13889</v>
      </c>
      <c r="D43" s="18">
        <v>14372</v>
      </c>
      <c r="E43" s="18">
        <v>14463</v>
      </c>
      <c r="F43" s="18">
        <v>14493</v>
      </c>
      <c r="G43" s="18">
        <v>15349</v>
      </c>
      <c r="H43" s="18">
        <v>14890</v>
      </c>
      <c r="I43" s="18">
        <v>16875</v>
      </c>
      <c r="J43" s="18">
        <v>17793</v>
      </c>
      <c r="K43" s="18">
        <v>16849</v>
      </c>
      <c r="L43" s="18">
        <v>17289</v>
      </c>
      <c r="M43" s="18">
        <v>17057</v>
      </c>
      <c r="N43" s="18">
        <v>17240</v>
      </c>
      <c r="O43" s="18">
        <v>16439</v>
      </c>
      <c r="P43" s="18">
        <v>17542</v>
      </c>
      <c r="Q43" s="18">
        <v>18441</v>
      </c>
      <c r="R43" s="18">
        <v>19013</v>
      </c>
      <c r="S43" s="18">
        <v>17943</v>
      </c>
      <c r="T43" s="18">
        <v>16925</v>
      </c>
      <c r="U43" s="18">
        <v>15835</v>
      </c>
      <c r="V43" s="18">
        <v>16079</v>
      </c>
      <c r="W43" s="18">
        <v>16291</v>
      </c>
      <c r="X43" s="18">
        <v>16122</v>
      </c>
      <c r="Y43" s="18">
        <v>16093</v>
      </c>
      <c r="Z43" s="5"/>
      <c r="AA43" s="2">
        <v>0</v>
      </c>
      <c r="AB43" s="2">
        <v>3</v>
      </c>
      <c r="AC43" s="2">
        <v>273733</v>
      </c>
      <c r="AD43" s="5">
        <v>117220</v>
      </c>
      <c r="AE43" s="5">
        <v>390953</v>
      </c>
      <c r="AF43"/>
      <c r="AG43" s="2">
        <v>2</v>
      </c>
      <c r="AH43" s="2">
        <v>2025</v>
      </c>
      <c r="AI43"/>
      <c r="AJ43" s="5">
        <v>19013</v>
      </c>
      <c r="AK43" s="2">
        <v>17</v>
      </c>
      <c r="AL43" s="8"/>
    </row>
    <row r="44" spans="1:38" ht="15.75">
      <c r="A44" s="17">
        <v>45693</v>
      </c>
      <c r="B44" s="18">
        <v>15989</v>
      </c>
      <c r="C44" s="18">
        <v>16521</v>
      </c>
      <c r="D44" s="18">
        <v>17130</v>
      </c>
      <c r="E44" s="18">
        <v>17566</v>
      </c>
      <c r="F44" s="18">
        <v>17958</v>
      </c>
      <c r="G44" s="18">
        <v>18688</v>
      </c>
      <c r="H44" s="18">
        <v>17393</v>
      </c>
      <c r="I44" s="18">
        <v>19096</v>
      </c>
      <c r="J44" s="18">
        <v>18012</v>
      </c>
      <c r="K44" s="18">
        <v>16452</v>
      </c>
      <c r="L44" s="18">
        <v>15928</v>
      </c>
      <c r="M44" s="18">
        <v>15505</v>
      </c>
      <c r="N44" s="18">
        <v>15635</v>
      </c>
      <c r="O44" s="18">
        <v>15645</v>
      </c>
      <c r="P44" s="18">
        <v>16657</v>
      </c>
      <c r="Q44" s="18">
        <v>19456</v>
      </c>
      <c r="R44" s="18">
        <v>21073</v>
      </c>
      <c r="S44" s="18">
        <v>19996</v>
      </c>
      <c r="T44" s="18">
        <v>18690</v>
      </c>
      <c r="U44" s="18">
        <v>17155</v>
      </c>
      <c r="V44" s="18">
        <v>17343</v>
      </c>
      <c r="W44" s="18">
        <v>17653</v>
      </c>
      <c r="X44" s="18">
        <v>17695</v>
      </c>
      <c r="Y44" s="18">
        <v>17787</v>
      </c>
      <c r="Z44" s="5"/>
      <c r="AA44" s="2">
        <v>0</v>
      </c>
      <c r="AB44" s="2">
        <v>4</v>
      </c>
      <c r="AC44" s="2">
        <v>281991</v>
      </c>
      <c r="AD44" s="5">
        <v>139032</v>
      </c>
      <c r="AE44" s="5">
        <v>421023</v>
      </c>
      <c r="AF44"/>
      <c r="AG44" s="2">
        <v>2</v>
      </c>
      <c r="AH44" s="2">
        <v>2025</v>
      </c>
      <c r="AI44"/>
      <c r="AJ44" s="5">
        <v>21073</v>
      </c>
      <c r="AK44" s="2">
        <v>17</v>
      </c>
      <c r="AL44" s="8"/>
    </row>
    <row r="45" spans="1:38" ht="15.75">
      <c r="A45" s="17">
        <v>45694</v>
      </c>
      <c r="B45" s="18">
        <v>18047</v>
      </c>
      <c r="C45" s="18">
        <v>18493</v>
      </c>
      <c r="D45" s="18">
        <v>19285</v>
      </c>
      <c r="E45" s="18">
        <v>20088</v>
      </c>
      <c r="F45" s="18">
        <v>20633</v>
      </c>
      <c r="G45" s="18">
        <v>21105</v>
      </c>
      <c r="H45" s="18">
        <v>19467</v>
      </c>
      <c r="I45" s="18">
        <v>21345</v>
      </c>
      <c r="J45" s="18">
        <v>21531</v>
      </c>
      <c r="K45" s="18">
        <v>20233</v>
      </c>
      <c r="L45" s="18">
        <v>21124</v>
      </c>
      <c r="M45" s="18">
        <v>22384</v>
      </c>
      <c r="N45" s="18">
        <v>23934</v>
      </c>
      <c r="O45" s="18">
        <v>24864</v>
      </c>
      <c r="P45" s="18">
        <v>23595</v>
      </c>
      <c r="Q45" s="18">
        <v>21899</v>
      </c>
      <c r="R45" s="18">
        <v>20354</v>
      </c>
      <c r="S45" s="18">
        <v>18256</v>
      </c>
      <c r="T45" s="18">
        <v>16430</v>
      </c>
      <c r="U45" s="18">
        <v>15145</v>
      </c>
      <c r="V45" s="18">
        <v>15814</v>
      </c>
      <c r="W45" s="18">
        <v>16035</v>
      </c>
      <c r="X45" s="18">
        <v>15917</v>
      </c>
      <c r="Y45" s="18">
        <v>15734</v>
      </c>
      <c r="Z45" s="5"/>
      <c r="AA45" s="2">
        <v>0</v>
      </c>
      <c r="AB45" s="2">
        <v>5</v>
      </c>
      <c r="AC45" s="2">
        <v>318860</v>
      </c>
      <c r="AD45" s="5">
        <v>152852</v>
      </c>
      <c r="AE45" s="5">
        <v>471712</v>
      </c>
      <c r="AF45"/>
      <c r="AG45" s="2">
        <v>2</v>
      </c>
      <c r="AH45" s="2">
        <v>2025</v>
      </c>
      <c r="AI45"/>
      <c r="AJ45" s="5">
        <v>24864</v>
      </c>
      <c r="AK45" s="2">
        <v>14</v>
      </c>
      <c r="AL45" s="8"/>
    </row>
    <row r="46" spans="1:38" ht="15.75">
      <c r="A46" s="17">
        <v>45695</v>
      </c>
      <c r="B46" s="18">
        <v>14103</v>
      </c>
      <c r="C46" s="18">
        <v>13912</v>
      </c>
      <c r="D46" s="18">
        <v>13994</v>
      </c>
      <c r="E46" s="18">
        <v>14535</v>
      </c>
      <c r="F46" s="18">
        <v>15834</v>
      </c>
      <c r="G46" s="18">
        <v>16706</v>
      </c>
      <c r="H46" s="18">
        <v>15964</v>
      </c>
      <c r="I46" s="18">
        <v>17500</v>
      </c>
      <c r="J46" s="18">
        <v>17634</v>
      </c>
      <c r="K46" s="18">
        <v>17566</v>
      </c>
      <c r="L46" s="18">
        <v>16624</v>
      </c>
      <c r="M46" s="18">
        <v>16358</v>
      </c>
      <c r="N46" s="18">
        <v>16142</v>
      </c>
      <c r="O46" s="18">
        <v>16176</v>
      </c>
      <c r="P46" s="18">
        <v>16952</v>
      </c>
      <c r="Q46" s="18">
        <v>18266</v>
      </c>
      <c r="R46" s="18">
        <v>19114</v>
      </c>
      <c r="S46" s="18">
        <v>17872</v>
      </c>
      <c r="T46" s="18">
        <v>16601</v>
      </c>
      <c r="U46" s="18">
        <v>15627</v>
      </c>
      <c r="V46" s="18">
        <v>16137</v>
      </c>
      <c r="W46" s="18">
        <v>16572</v>
      </c>
      <c r="X46" s="18">
        <v>16457</v>
      </c>
      <c r="Y46" s="18">
        <v>16388</v>
      </c>
      <c r="Z46" s="5"/>
      <c r="AA46" s="2">
        <v>0</v>
      </c>
      <c r="AB46" s="2">
        <v>6</v>
      </c>
      <c r="AC46" s="2">
        <v>271598</v>
      </c>
      <c r="AD46" s="5">
        <v>121436</v>
      </c>
      <c r="AE46" s="5">
        <v>393034</v>
      </c>
      <c r="AF46"/>
      <c r="AG46" s="2">
        <v>2</v>
      </c>
      <c r="AH46" s="2">
        <v>2025</v>
      </c>
      <c r="AI46"/>
      <c r="AJ46" s="5">
        <v>19114</v>
      </c>
      <c r="AK46" s="2">
        <v>17</v>
      </c>
      <c r="AL46" s="8"/>
    </row>
    <row r="47" spans="1:38" ht="15.75">
      <c r="A47" s="17">
        <v>45696</v>
      </c>
      <c r="B47" s="18">
        <v>15844</v>
      </c>
      <c r="C47" s="18">
        <v>16335</v>
      </c>
      <c r="D47" s="18">
        <v>16805</v>
      </c>
      <c r="E47" s="18">
        <v>16687</v>
      </c>
      <c r="F47" s="18">
        <v>16952</v>
      </c>
      <c r="G47" s="18">
        <v>17158</v>
      </c>
      <c r="H47" s="18">
        <v>15894</v>
      </c>
      <c r="I47" s="18">
        <v>16756</v>
      </c>
      <c r="J47" s="18">
        <v>15484</v>
      </c>
      <c r="K47" s="18">
        <v>14204</v>
      </c>
      <c r="L47" s="18">
        <v>13910</v>
      </c>
      <c r="M47" s="18">
        <v>13494</v>
      </c>
      <c r="N47" s="18">
        <v>13320</v>
      </c>
      <c r="O47" s="18">
        <v>13528</v>
      </c>
      <c r="P47" s="18">
        <v>14863</v>
      </c>
      <c r="Q47" s="18">
        <v>16777</v>
      </c>
      <c r="R47" s="18">
        <v>18550</v>
      </c>
      <c r="S47" s="18">
        <v>17890</v>
      </c>
      <c r="T47" s="18">
        <v>16431</v>
      </c>
      <c r="U47" s="18">
        <v>15611</v>
      </c>
      <c r="V47" s="18">
        <v>15912</v>
      </c>
      <c r="W47" s="18">
        <v>16895</v>
      </c>
      <c r="X47" s="18">
        <v>16394</v>
      </c>
      <c r="Y47" s="18">
        <v>16528</v>
      </c>
      <c r="Z47" s="5"/>
      <c r="AA47" s="2">
        <v>0</v>
      </c>
      <c r="AB47" s="2">
        <v>7</v>
      </c>
      <c r="AC47" s="2">
        <v>0</v>
      </c>
      <c r="AD47" s="5">
        <v>382222</v>
      </c>
      <c r="AE47" s="5">
        <v>382222</v>
      </c>
      <c r="AF47"/>
      <c r="AG47" s="2">
        <v>2</v>
      </c>
      <c r="AH47" s="2">
        <v>2025</v>
      </c>
      <c r="AI47"/>
      <c r="AJ47" s="5">
        <v>18550</v>
      </c>
      <c r="AK47" s="2">
        <v>17</v>
      </c>
      <c r="AL47" s="8"/>
    </row>
    <row r="48" spans="1:38" ht="15.75">
      <c r="A48" s="17">
        <v>45697</v>
      </c>
      <c r="B48" s="18">
        <v>15870</v>
      </c>
      <c r="C48" s="18">
        <v>16180</v>
      </c>
      <c r="D48" s="18">
        <v>16683</v>
      </c>
      <c r="E48" s="18">
        <v>16567</v>
      </c>
      <c r="F48" s="18">
        <v>16864</v>
      </c>
      <c r="G48" s="18">
        <v>16753</v>
      </c>
      <c r="H48" s="18">
        <v>15335</v>
      </c>
      <c r="I48" s="18">
        <v>17093</v>
      </c>
      <c r="J48" s="18">
        <v>18820</v>
      </c>
      <c r="K48" s="18">
        <v>19762</v>
      </c>
      <c r="L48" s="18">
        <v>20147</v>
      </c>
      <c r="M48" s="18">
        <v>20247</v>
      </c>
      <c r="N48" s="18">
        <v>20292</v>
      </c>
      <c r="O48" s="18">
        <v>20248</v>
      </c>
      <c r="P48" s="18">
        <v>20233</v>
      </c>
      <c r="Q48" s="18">
        <v>20166</v>
      </c>
      <c r="R48" s="18">
        <v>20267</v>
      </c>
      <c r="S48" s="18">
        <v>19553</v>
      </c>
      <c r="T48" s="18">
        <v>17999</v>
      </c>
      <c r="U48" s="18">
        <v>16655</v>
      </c>
      <c r="V48" s="18">
        <v>17176</v>
      </c>
      <c r="W48" s="18">
        <v>17947</v>
      </c>
      <c r="X48" s="18">
        <v>17718</v>
      </c>
      <c r="Y48" s="18">
        <v>18060</v>
      </c>
      <c r="Z48" s="5"/>
      <c r="AA48" s="2">
        <v>0</v>
      </c>
      <c r="AB48" s="2">
        <v>1</v>
      </c>
      <c r="AC48" s="2">
        <v>0</v>
      </c>
      <c r="AD48" s="5">
        <v>436635</v>
      </c>
      <c r="AE48" s="5">
        <v>436635</v>
      </c>
      <c r="AF48"/>
      <c r="AG48" s="2">
        <v>2</v>
      </c>
      <c r="AH48" s="2">
        <v>2025</v>
      </c>
      <c r="AI48"/>
      <c r="AJ48" s="5">
        <v>20292</v>
      </c>
      <c r="AK48" s="2">
        <v>13</v>
      </c>
      <c r="AL48" s="8"/>
    </row>
    <row r="49" spans="1:38" ht="15.75">
      <c r="A49" s="17">
        <v>45698</v>
      </c>
      <c r="B49" s="18">
        <v>17641</v>
      </c>
      <c r="C49" s="18">
        <v>17957</v>
      </c>
      <c r="D49" s="18">
        <v>18682</v>
      </c>
      <c r="E49" s="18">
        <v>18800</v>
      </c>
      <c r="F49" s="18">
        <v>18901</v>
      </c>
      <c r="G49" s="18">
        <v>19350</v>
      </c>
      <c r="H49" s="18">
        <v>18293</v>
      </c>
      <c r="I49" s="18">
        <v>20102</v>
      </c>
      <c r="J49" s="18">
        <v>19791</v>
      </c>
      <c r="K49" s="18">
        <v>18980</v>
      </c>
      <c r="L49" s="18">
        <v>18270</v>
      </c>
      <c r="M49" s="18">
        <v>17355</v>
      </c>
      <c r="N49" s="18">
        <v>17212</v>
      </c>
      <c r="O49" s="18">
        <v>17861</v>
      </c>
      <c r="P49" s="18">
        <v>18620</v>
      </c>
      <c r="Q49" s="18">
        <v>19788</v>
      </c>
      <c r="R49" s="18">
        <v>20182</v>
      </c>
      <c r="S49" s="18">
        <v>19216</v>
      </c>
      <c r="T49" s="18">
        <v>18143</v>
      </c>
      <c r="U49" s="18">
        <v>17012</v>
      </c>
      <c r="V49" s="18">
        <v>17545</v>
      </c>
      <c r="W49" s="18">
        <v>17985</v>
      </c>
      <c r="X49" s="18">
        <v>18010</v>
      </c>
      <c r="Y49" s="18">
        <v>17744</v>
      </c>
      <c r="Z49" s="5"/>
      <c r="AA49" s="2">
        <v>0</v>
      </c>
      <c r="AB49" s="2">
        <v>2</v>
      </c>
      <c r="AC49" s="2">
        <v>296072</v>
      </c>
      <c r="AD49" s="5">
        <v>147368</v>
      </c>
      <c r="AE49" s="5">
        <v>443440</v>
      </c>
      <c r="AF49"/>
      <c r="AG49" s="2">
        <v>2</v>
      </c>
      <c r="AH49" s="2">
        <v>2025</v>
      </c>
      <c r="AI49"/>
      <c r="AJ49" s="5">
        <v>20182</v>
      </c>
      <c r="AK49" s="2">
        <v>17</v>
      </c>
      <c r="AL49" s="8"/>
    </row>
    <row r="50" spans="1:38" ht="15.75">
      <c r="A50" s="17">
        <v>45699</v>
      </c>
      <c r="B50" s="18">
        <v>17700</v>
      </c>
      <c r="C50" s="18">
        <v>18021</v>
      </c>
      <c r="D50" s="18">
        <v>18764</v>
      </c>
      <c r="E50" s="18">
        <v>19269</v>
      </c>
      <c r="F50" s="18">
        <v>19949</v>
      </c>
      <c r="G50" s="18">
        <v>20364</v>
      </c>
      <c r="H50" s="18">
        <v>19020</v>
      </c>
      <c r="I50" s="18">
        <v>20631</v>
      </c>
      <c r="J50" s="18">
        <v>19437</v>
      </c>
      <c r="K50" s="18">
        <v>17578</v>
      </c>
      <c r="L50" s="18">
        <v>16526</v>
      </c>
      <c r="M50" s="18">
        <v>14781</v>
      </c>
      <c r="N50" s="18">
        <v>14066</v>
      </c>
      <c r="O50" s="18">
        <v>14278</v>
      </c>
      <c r="P50" s="18">
        <v>15202</v>
      </c>
      <c r="Q50" s="18">
        <v>17083</v>
      </c>
      <c r="R50" s="18">
        <v>18285</v>
      </c>
      <c r="S50" s="18">
        <v>17395</v>
      </c>
      <c r="T50" s="18">
        <v>16044</v>
      </c>
      <c r="U50" s="18">
        <v>15088</v>
      </c>
      <c r="V50" s="18">
        <v>15472</v>
      </c>
      <c r="W50" s="18">
        <v>15821</v>
      </c>
      <c r="X50" s="18">
        <v>15529</v>
      </c>
      <c r="Y50" s="18">
        <v>15556</v>
      </c>
      <c r="Z50" s="5"/>
      <c r="AA50" s="2">
        <v>0</v>
      </c>
      <c r="AB50" s="2">
        <v>3</v>
      </c>
      <c r="AC50" s="2">
        <v>263216</v>
      </c>
      <c r="AD50" s="5">
        <v>148643</v>
      </c>
      <c r="AE50" s="5">
        <v>411859</v>
      </c>
      <c r="AF50"/>
      <c r="AG50" s="2">
        <v>2</v>
      </c>
      <c r="AH50" s="2">
        <v>2025</v>
      </c>
      <c r="AI50"/>
      <c r="AJ50" s="5">
        <v>20631</v>
      </c>
      <c r="AK50" s="2">
        <v>8</v>
      </c>
      <c r="AL50" s="8"/>
    </row>
    <row r="51" spans="1:38" ht="15.75">
      <c r="A51" s="17">
        <v>45700</v>
      </c>
      <c r="B51" s="18">
        <v>15506</v>
      </c>
      <c r="C51" s="18">
        <v>15948</v>
      </c>
      <c r="D51" s="18">
        <v>16183</v>
      </c>
      <c r="E51" s="18">
        <v>16746</v>
      </c>
      <c r="F51" s="18">
        <v>16735</v>
      </c>
      <c r="G51" s="18">
        <v>18007</v>
      </c>
      <c r="H51" s="18">
        <v>17696</v>
      </c>
      <c r="I51" s="18">
        <v>18771</v>
      </c>
      <c r="J51" s="18">
        <v>17280</v>
      </c>
      <c r="K51" s="18">
        <v>15803</v>
      </c>
      <c r="L51" s="18">
        <v>15571</v>
      </c>
      <c r="M51" s="18">
        <v>14739</v>
      </c>
      <c r="N51" s="18">
        <v>14490</v>
      </c>
      <c r="O51" s="18">
        <v>14500</v>
      </c>
      <c r="P51" s="18">
        <v>15741</v>
      </c>
      <c r="Q51" s="18">
        <v>18088</v>
      </c>
      <c r="R51" s="18">
        <v>19783</v>
      </c>
      <c r="S51" s="18">
        <v>18698</v>
      </c>
      <c r="T51" s="18">
        <v>17588</v>
      </c>
      <c r="U51" s="18">
        <v>16548</v>
      </c>
      <c r="V51" s="18">
        <v>16961</v>
      </c>
      <c r="W51" s="18">
        <v>17162</v>
      </c>
      <c r="X51" s="18">
        <v>16851</v>
      </c>
      <c r="Y51" s="18">
        <v>16965</v>
      </c>
      <c r="Z51" s="5"/>
      <c r="AA51" s="2">
        <v>0</v>
      </c>
      <c r="AB51" s="2">
        <v>4</v>
      </c>
      <c r="AC51" s="2">
        <v>268574</v>
      </c>
      <c r="AD51" s="5">
        <v>133786</v>
      </c>
      <c r="AE51" s="5">
        <v>402360</v>
      </c>
      <c r="AF51"/>
      <c r="AG51" s="2">
        <v>2</v>
      </c>
      <c r="AH51" s="2">
        <v>2025</v>
      </c>
      <c r="AI51"/>
      <c r="AJ51" s="5">
        <v>19783</v>
      </c>
      <c r="AK51" s="2">
        <v>17</v>
      </c>
      <c r="AL51" s="8"/>
    </row>
    <row r="52" spans="1:38" ht="15.75">
      <c r="A52" s="17">
        <v>45701</v>
      </c>
      <c r="B52" s="18">
        <v>16271</v>
      </c>
      <c r="C52" s="18">
        <v>16450</v>
      </c>
      <c r="D52" s="18">
        <v>16445</v>
      </c>
      <c r="E52" s="18">
        <v>16471</v>
      </c>
      <c r="F52" s="18">
        <v>16206</v>
      </c>
      <c r="G52" s="18">
        <v>16726</v>
      </c>
      <c r="H52" s="18">
        <v>15623</v>
      </c>
      <c r="I52" s="18">
        <v>17659</v>
      </c>
      <c r="J52" s="18">
        <v>19496</v>
      </c>
      <c r="K52" s="18">
        <v>20480</v>
      </c>
      <c r="L52" s="18">
        <v>20929</v>
      </c>
      <c r="M52" s="18">
        <v>21457</v>
      </c>
      <c r="N52" s="18">
        <v>21602</v>
      </c>
      <c r="O52" s="18">
        <v>22720</v>
      </c>
      <c r="P52" s="18">
        <v>22511</v>
      </c>
      <c r="Q52" s="18">
        <v>22259</v>
      </c>
      <c r="R52" s="18">
        <v>20791</v>
      </c>
      <c r="S52" s="18">
        <v>18756</v>
      </c>
      <c r="T52" s="18">
        <v>17734</v>
      </c>
      <c r="U52" s="18">
        <v>16303</v>
      </c>
      <c r="V52" s="18">
        <v>16631</v>
      </c>
      <c r="W52" s="18">
        <v>16729</v>
      </c>
      <c r="X52" s="18">
        <v>16727</v>
      </c>
      <c r="Y52" s="18">
        <v>16885</v>
      </c>
      <c r="Z52" s="5"/>
      <c r="AA52" s="2">
        <v>0</v>
      </c>
      <c r="AB52" s="2">
        <v>5</v>
      </c>
      <c r="AC52" s="2">
        <v>312784</v>
      </c>
      <c r="AD52" s="5">
        <v>131077</v>
      </c>
      <c r="AE52" s="5">
        <v>443861</v>
      </c>
      <c r="AF52"/>
      <c r="AG52" s="2">
        <v>2</v>
      </c>
      <c r="AH52" s="2">
        <v>2025</v>
      </c>
      <c r="AI52"/>
      <c r="AJ52" s="5">
        <v>22720</v>
      </c>
      <c r="AK52" s="2">
        <v>14</v>
      </c>
      <c r="AL52" s="8"/>
    </row>
    <row r="53" spans="1:38" ht="15.75">
      <c r="A53" s="17">
        <v>45702</v>
      </c>
      <c r="B53" s="18">
        <v>16117</v>
      </c>
      <c r="C53" s="18">
        <v>15648</v>
      </c>
      <c r="D53" s="18">
        <v>15649</v>
      </c>
      <c r="E53" s="18">
        <v>15895</v>
      </c>
      <c r="F53" s="18">
        <v>16065</v>
      </c>
      <c r="G53" s="18">
        <v>16433</v>
      </c>
      <c r="H53" s="18">
        <v>15599</v>
      </c>
      <c r="I53" s="18">
        <v>17126</v>
      </c>
      <c r="J53" s="18">
        <v>17082</v>
      </c>
      <c r="K53" s="18">
        <v>17033</v>
      </c>
      <c r="L53" s="18">
        <v>16670</v>
      </c>
      <c r="M53" s="18">
        <v>16111</v>
      </c>
      <c r="N53" s="18">
        <v>16570</v>
      </c>
      <c r="O53" s="18">
        <v>16684</v>
      </c>
      <c r="P53" s="18">
        <v>17098</v>
      </c>
      <c r="Q53" s="18">
        <v>17922</v>
      </c>
      <c r="R53" s="18">
        <v>18849</v>
      </c>
      <c r="S53" s="18">
        <v>17477</v>
      </c>
      <c r="T53" s="18">
        <v>16486</v>
      </c>
      <c r="U53" s="18">
        <v>15310</v>
      </c>
      <c r="V53" s="18">
        <v>15626</v>
      </c>
      <c r="W53" s="18">
        <v>16237</v>
      </c>
      <c r="X53" s="18">
        <v>16466</v>
      </c>
      <c r="Y53" s="18">
        <v>16500</v>
      </c>
      <c r="Z53" s="5"/>
      <c r="AA53" s="2">
        <v>0</v>
      </c>
      <c r="AB53" s="2">
        <v>6</v>
      </c>
      <c r="AC53" s="2">
        <v>268747</v>
      </c>
      <c r="AD53" s="5">
        <v>127906</v>
      </c>
      <c r="AE53" s="5">
        <v>396653</v>
      </c>
      <c r="AF53"/>
      <c r="AG53" s="2">
        <v>2</v>
      </c>
      <c r="AH53" s="2">
        <v>2025</v>
      </c>
      <c r="AI53"/>
      <c r="AJ53" s="5">
        <v>18849</v>
      </c>
      <c r="AK53" s="2">
        <v>17</v>
      </c>
      <c r="AL53" s="8"/>
    </row>
    <row r="54" spans="1:38" ht="15.75">
      <c r="A54" s="17">
        <v>45703</v>
      </c>
      <c r="B54" s="18">
        <v>16029</v>
      </c>
      <c r="C54" s="18">
        <v>16339</v>
      </c>
      <c r="D54" s="18">
        <v>17177</v>
      </c>
      <c r="E54" s="18">
        <v>16878</v>
      </c>
      <c r="F54" s="18">
        <v>16922</v>
      </c>
      <c r="G54" s="18">
        <v>16901</v>
      </c>
      <c r="H54" s="18">
        <v>15631</v>
      </c>
      <c r="I54" s="18">
        <v>17059</v>
      </c>
      <c r="J54" s="18">
        <v>17117</v>
      </c>
      <c r="K54" s="18">
        <v>15586</v>
      </c>
      <c r="L54" s="18">
        <v>15560</v>
      </c>
      <c r="M54" s="18">
        <v>14974</v>
      </c>
      <c r="N54" s="18">
        <v>13835</v>
      </c>
      <c r="O54" s="18">
        <v>13521</v>
      </c>
      <c r="P54" s="18">
        <v>14982</v>
      </c>
      <c r="Q54" s="18">
        <v>17016</v>
      </c>
      <c r="R54" s="18">
        <v>17846</v>
      </c>
      <c r="S54" s="18">
        <v>17441</v>
      </c>
      <c r="T54" s="18">
        <v>16115</v>
      </c>
      <c r="U54" s="18">
        <v>15354</v>
      </c>
      <c r="V54" s="18">
        <v>15667</v>
      </c>
      <c r="W54" s="18">
        <v>16481</v>
      </c>
      <c r="X54" s="18">
        <v>16245</v>
      </c>
      <c r="Y54" s="18">
        <v>16359</v>
      </c>
      <c r="Z54" s="5"/>
      <c r="AA54" s="2">
        <v>0</v>
      </c>
      <c r="AB54" s="2">
        <v>7</v>
      </c>
      <c r="AC54" s="2">
        <v>0</v>
      </c>
      <c r="AD54" s="5">
        <v>387035</v>
      </c>
      <c r="AE54" s="5">
        <v>387035</v>
      </c>
      <c r="AF54"/>
      <c r="AG54" s="2">
        <v>2</v>
      </c>
      <c r="AH54" s="2">
        <v>2025</v>
      </c>
      <c r="AI54"/>
      <c r="AJ54" s="5">
        <v>17846</v>
      </c>
      <c r="AK54" s="2">
        <v>17</v>
      </c>
      <c r="AL54" s="8"/>
    </row>
    <row r="55" spans="1:38" ht="15.75">
      <c r="A55" s="17">
        <v>45704</v>
      </c>
      <c r="B55" s="18">
        <v>16177</v>
      </c>
      <c r="C55" s="18">
        <v>16324</v>
      </c>
      <c r="D55" s="18">
        <v>16564</v>
      </c>
      <c r="E55" s="18">
        <v>16363</v>
      </c>
      <c r="F55" s="18">
        <v>16357</v>
      </c>
      <c r="G55" s="18">
        <v>16437</v>
      </c>
      <c r="H55" s="18">
        <v>14850</v>
      </c>
      <c r="I55" s="18">
        <v>16039</v>
      </c>
      <c r="J55" s="18">
        <v>17692</v>
      </c>
      <c r="K55" s="18">
        <v>19581</v>
      </c>
      <c r="L55" s="18">
        <v>21392</v>
      </c>
      <c r="M55" s="18">
        <v>22249</v>
      </c>
      <c r="N55" s="18">
        <v>22621</v>
      </c>
      <c r="O55" s="18">
        <v>22711</v>
      </c>
      <c r="P55" s="18">
        <v>22126</v>
      </c>
      <c r="Q55" s="18">
        <v>20664</v>
      </c>
      <c r="R55" s="18">
        <v>19938</v>
      </c>
      <c r="S55" s="18">
        <v>18069</v>
      </c>
      <c r="T55" s="18">
        <v>16249</v>
      </c>
      <c r="U55" s="18">
        <v>15033</v>
      </c>
      <c r="V55" s="18">
        <v>15316</v>
      </c>
      <c r="W55" s="18">
        <v>16089</v>
      </c>
      <c r="X55" s="18">
        <v>16075</v>
      </c>
      <c r="Y55" s="18">
        <v>15735</v>
      </c>
      <c r="Z55" s="5"/>
      <c r="AA55" s="2">
        <v>0</v>
      </c>
      <c r="AB55" s="2">
        <v>1</v>
      </c>
      <c r="AC55" s="2">
        <v>0</v>
      </c>
      <c r="AD55" s="5">
        <v>430651</v>
      </c>
      <c r="AE55" s="5">
        <v>430651</v>
      </c>
      <c r="AF55"/>
      <c r="AG55" s="2">
        <v>2</v>
      </c>
      <c r="AH55" s="2">
        <v>2025</v>
      </c>
      <c r="AI55"/>
      <c r="AJ55" s="5">
        <v>22711</v>
      </c>
      <c r="AK55" s="2">
        <v>14</v>
      </c>
      <c r="AL55" s="8"/>
    </row>
    <row r="56" spans="1:38" ht="15.75">
      <c r="A56" s="17">
        <v>45705</v>
      </c>
      <c r="B56" s="18">
        <v>15373</v>
      </c>
      <c r="C56" s="18">
        <v>15238</v>
      </c>
      <c r="D56" s="18">
        <v>15482</v>
      </c>
      <c r="E56" s="18">
        <v>15606</v>
      </c>
      <c r="F56" s="18">
        <v>15785</v>
      </c>
      <c r="G56" s="18">
        <v>16333</v>
      </c>
      <c r="H56" s="18">
        <v>15017</v>
      </c>
      <c r="I56" s="18">
        <v>16200</v>
      </c>
      <c r="J56" s="18">
        <v>17195</v>
      </c>
      <c r="K56" s="18">
        <v>17654</v>
      </c>
      <c r="L56" s="18">
        <v>18005</v>
      </c>
      <c r="M56" s="18">
        <v>17930</v>
      </c>
      <c r="N56" s="18">
        <v>17898</v>
      </c>
      <c r="O56" s="18">
        <v>17590</v>
      </c>
      <c r="P56" s="18">
        <v>17360</v>
      </c>
      <c r="Q56" s="18">
        <v>17389</v>
      </c>
      <c r="R56" s="18">
        <v>18386</v>
      </c>
      <c r="S56" s="18">
        <v>17987</v>
      </c>
      <c r="T56" s="18">
        <v>16900</v>
      </c>
      <c r="U56" s="18">
        <v>15972</v>
      </c>
      <c r="V56" s="18">
        <v>15922</v>
      </c>
      <c r="W56" s="18">
        <v>16438</v>
      </c>
      <c r="X56" s="18">
        <v>15911</v>
      </c>
      <c r="Y56" s="18">
        <v>16091</v>
      </c>
      <c r="Z56" s="5"/>
      <c r="AA56" s="2">
        <v>1</v>
      </c>
      <c r="AB56" s="2">
        <v>2</v>
      </c>
      <c r="AC56" s="2">
        <v>0</v>
      </c>
      <c r="AD56" s="5">
        <v>399662</v>
      </c>
      <c r="AE56" s="5">
        <v>399662</v>
      </c>
      <c r="AF56"/>
      <c r="AG56" s="2">
        <v>2</v>
      </c>
      <c r="AH56" s="2">
        <v>2025</v>
      </c>
      <c r="AI56"/>
      <c r="AJ56" s="5">
        <v>18386</v>
      </c>
      <c r="AK56" s="2">
        <v>17</v>
      </c>
      <c r="AL56" s="8"/>
    </row>
    <row r="57" spans="1:38" ht="15.75">
      <c r="A57" s="17">
        <v>45706</v>
      </c>
      <c r="B57" s="18">
        <v>16189</v>
      </c>
      <c r="C57" s="18">
        <v>16315</v>
      </c>
      <c r="D57" s="18">
        <v>16967</v>
      </c>
      <c r="E57" s="18">
        <v>17144</v>
      </c>
      <c r="F57" s="18">
        <v>17373</v>
      </c>
      <c r="G57" s="18">
        <v>17914</v>
      </c>
      <c r="H57" s="18">
        <v>16672</v>
      </c>
      <c r="I57" s="18">
        <v>18258</v>
      </c>
      <c r="J57" s="18">
        <v>19796</v>
      </c>
      <c r="K57" s="18">
        <v>20197</v>
      </c>
      <c r="L57" s="18">
        <v>19854</v>
      </c>
      <c r="M57" s="18">
        <v>19366</v>
      </c>
      <c r="N57" s="18">
        <v>19149</v>
      </c>
      <c r="O57" s="18">
        <v>18982</v>
      </c>
      <c r="P57" s="18">
        <v>19429</v>
      </c>
      <c r="Q57" s="18">
        <v>20174</v>
      </c>
      <c r="R57" s="18">
        <v>19597</v>
      </c>
      <c r="S57" s="18">
        <v>18474</v>
      </c>
      <c r="T57" s="18">
        <v>17667</v>
      </c>
      <c r="U57" s="18">
        <v>16508</v>
      </c>
      <c r="V57" s="18">
        <v>16888</v>
      </c>
      <c r="W57" s="18">
        <v>17075</v>
      </c>
      <c r="X57" s="18">
        <v>17127</v>
      </c>
      <c r="Y57" s="18">
        <v>17292</v>
      </c>
      <c r="Z57" s="5"/>
      <c r="AA57" s="2">
        <v>0</v>
      </c>
      <c r="AB57" s="2">
        <v>3</v>
      </c>
      <c r="AC57" s="2">
        <v>298541</v>
      </c>
      <c r="AD57" s="5">
        <v>135866</v>
      </c>
      <c r="AE57" s="5">
        <v>434407</v>
      </c>
      <c r="AF57"/>
      <c r="AG57" s="2">
        <v>2</v>
      </c>
      <c r="AH57" s="2">
        <v>2025</v>
      </c>
      <c r="AI57"/>
      <c r="AJ57" s="5">
        <v>20197</v>
      </c>
      <c r="AK57" s="2">
        <v>10</v>
      </c>
      <c r="AL57" s="8"/>
    </row>
    <row r="58" spans="1:38" ht="15.75">
      <c r="A58" s="17">
        <v>45707</v>
      </c>
      <c r="B58" s="18">
        <v>17034</v>
      </c>
      <c r="C58" s="18">
        <v>17129</v>
      </c>
      <c r="D58" s="18">
        <v>17379</v>
      </c>
      <c r="E58" s="18">
        <v>17798</v>
      </c>
      <c r="F58" s="18">
        <v>17986</v>
      </c>
      <c r="G58" s="18">
        <v>18254</v>
      </c>
      <c r="H58" s="18">
        <v>16644</v>
      </c>
      <c r="I58" s="18">
        <v>18231</v>
      </c>
      <c r="J58" s="18">
        <v>18264</v>
      </c>
      <c r="K58" s="18">
        <v>18790</v>
      </c>
      <c r="L58" s="18">
        <v>18330</v>
      </c>
      <c r="M58" s="18">
        <v>17638</v>
      </c>
      <c r="N58" s="18">
        <v>16811</v>
      </c>
      <c r="O58" s="18">
        <v>16716</v>
      </c>
      <c r="P58" s="18">
        <v>16830</v>
      </c>
      <c r="Q58" s="18">
        <v>17894</v>
      </c>
      <c r="R58" s="18">
        <v>18789</v>
      </c>
      <c r="S58" s="18">
        <v>17872</v>
      </c>
      <c r="T58" s="18">
        <v>16557</v>
      </c>
      <c r="U58" s="18">
        <v>15389</v>
      </c>
      <c r="V58" s="18">
        <v>15706</v>
      </c>
      <c r="W58" s="18">
        <v>16434</v>
      </c>
      <c r="X58" s="18">
        <v>16142</v>
      </c>
      <c r="Y58" s="18">
        <v>16245</v>
      </c>
      <c r="Z58" s="5"/>
      <c r="AA58" s="2">
        <v>0</v>
      </c>
      <c r="AB58" s="2">
        <v>4</v>
      </c>
      <c r="AC58" s="2">
        <v>276393</v>
      </c>
      <c r="AD58" s="5">
        <v>138469</v>
      </c>
      <c r="AE58" s="5">
        <v>414862</v>
      </c>
      <c r="AF58"/>
      <c r="AG58" s="2">
        <v>2</v>
      </c>
      <c r="AH58" s="2">
        <v>2025</v>
      </c>
      <c r="AI58"/>
      <c r="AJ58" s="5">
        <v>18790</v>
      </c>
      <c r="AK58" s="2">
        <v>10</v>
      </c>
      <c r="AL58" s="8"/>
    </row>
    <row r="59" spans="1:38" ht="15.75">
      <c r="A59" s="17">
        <v>45708</v>
      </c>
      <c r="B59" s="18">
        <v>15933</v>
      </c>
      <c r="C59" s="18">
        <v>16362</v>
      </c>
      <c r="D59" s="18">
        <v>16594</v>
      </c>
      <c r="E59" s="18">
        <v>17287</v>
      </c>
      <c r="F59" s="18">
        <v>18261</v>
      </c>
      <c r="G59" s="18">
        <v>18359</v>
      </c>
      <c r="H59" s="18">
        <v>16868</v>
      </c>
      <c r="I59" s="18">
        <v>17972</v>
      </c>
      <c r="J59" s="18">
        <v>17845</v>
      </c>
      <c r="K59" s="18">
        <v>16948</v>
      </c>
      <c r="L59" s="18">
        <v>15786</v>
      </c>
      <c r="M59" s="18">
        <v>14690</v>
      </c>
      <c r="N59" s="18">
        <v>14104</v>
      </c>
      <c r="O59" s="18">
        <v>15505</v>
      </c>
      <c r="P59" s="18">
        <v>17094</v>
      </c>
      <c r="Q59" s="18">
        <v>17966</v>
      </c>
      <c r="R59" s="18">
        <v>18258</v>
      </c>
      <c r="S59" s="18">
        <v>17233</v>
      </c>
      <c r="T59" s="18">
        <v>16226</v>
      </c>
      <c r="U59" s="18">
        <v>14959</v>
      </c>
      <c r="V59" s="18">
        <v>15041</v>
      </c>
      <c r="W59" s="18">
        <v>14825</v>
      </c>
      <c r="X59" s="18">
        <v>14579</v>
      </c>
      <c r="Y59" s="18">
        <v>14576</v>
      </c>
      <c r="Z59" s="5"/>
      <c r="AA59" s="2">
        <v>0</v>
      </c>
      <c r="AB59" s="2">
        <v>5</v>
      </c>
      <c r="AC59" s="2">
        <v>259031</v>
      </c>
      <c r="AD59" s="5">
        <v>134240</v>
      </c>
      <c r="AE59" s="5">
        <v>393271</v>
      </c>
      <c r="AF59"/>
      <c r="AG59" s="2">
        <v>2</v>
      </c>
      <c r="AH59" s="2">
        <v>2025</v>
      </c>
      <c r="AI59"/>
      <c r="AJ59" s="5">
        <v>18359</v>
      </c>
      <c r="AK59" s="2">
        <v>6</v>
      </c>
      <c r="AL59" s="8"/>
    </row>
    <row r="60" spans="1:38" ht="15.75">
      <c r="A60" s="17">
        <v>45709</v>
      </c>
      <c r="B60" s="18">
        <v>14287</v>
      </c>
      <c r="C60" s="18">
        <v>13900</v>
      </c>
      <c r="D60" s="18">
        <v>14267</v>
      </c>
      <c r="E60" s="18">
        <v>14552</v>
      </c>
      <c r="F60" s="18">
        <v>14846</v>
      </c>
      <c r="G60" s="18">
        <v>14996</v>
      </c>
      <c r="H60" s="18">
        <v>13973</v>
      </c>
      <c r="I60" s="18">
        <v>15160</v>
      </c>
      <c r="J60" s="18">
        <v>15951</v>
      </c>
      <c r="K60" s="18">
        <v>16446</v>
      </c>
      <c r="L60" s="18">
        <v>14893</v>
      </c>
      <c r="M60" s="18">
        <v>13594</v>
      </c>
      <c r="N60" s="18">
        <v>12944</v>
      </c>
      <c r="O60" s="18">
        <v>12800</v>
      </c>
      <c r="P60" s="18">
        <v>13834</v>
      </c>
      <c r="Q60" s="18">
        <v>15953</v>
      </c>
      <c r="R60" s="18">
        <v>17776</v>
      </c>
      <c r="S60" s="18">
        <v>15671</v>
      </c>
      <c r="T60" s="18">
        <v>14806</v>
      </c>
      <c r="U60" s="18">
        <v>13818</v>
      </c>
      <c r="V60" s="18">
        <v>14118</v>
      </c>
      <c r="W60" s="18">
        <v>14767</v>
      </c>
      <c r="X60" s="18">
        <v>14844</v>
      </c>
      <c r="Y60" s="18">
        <v>14780</v>
      </c>
      <c r="Z60" s="5"/>
      <c r="AA60" s="2">
        <v>0</v>
      </c>
      <c r="AB60" s="2">
        <v>6</v>
      </c>
      <c r="AC60" s="2">
        <v>237375</v>
      </c>
      <c r="AD60" s="5">
        <v>115601</v>
      </c>
      <c r="AE60" s="5">
        <v>352976</v>
      </c>
      <c r="AF60"/>
      <c r="AG60" s="2">
        <v>2</v>
      </c>
      <c r="AH60" s="2">
        <v>2025</v>
      </c>
      <c r="AI60"/>
      <c r="AJ60" s="5">
        <v>17776</v>
      </c>
      <c r="AK60" s="2">
        <v>17</v>
      </c>
      <c r="AL60" s="8"/>
    </row>
    <row r="61" spans="1:38" ht="15.75">
      <c r="A61" s="17">
        <v>45710</v>
      </c>
      <c r="B61" s="18">
        <v>14239</v>
      </c>
      <c r="C61" s="18">
        <v>14513</v>
      </c>
      <c r="D61" s="18">
        <v>14903</v>
      </c>
      <c r="E61" s="18">
        <v>15187</v>
      </c>
      <c r="F61" s="18">
        <v>15395</v>
      </c>
      <c r="G61" s="18">
        <v>15814</v>
      </c>
      <c r="H61" s="18">
        <v>14723</v>
      </c>
      <c r="I61" s="18">
        <v>14428</v>
      </c>
      <c r="J61" s="18">
        <v>12712</v>
      </c>
      <c r="K61" s="18">
        <v>11918</v>
      </c>
      <c r="L61" s="18">
        <v>13021</v>
      </c>
      <c r="M61" s="18">
        <v>12219</v>
      </c>
      <c r="N61" s="18">
        <v>11967</v>
      </c>
      <c r="O61" s="18">
        <v>11936</v>
      </c>
      <c r="P61" s="18">
        <v>12771</v>
      </c>
      <c r="Q61" s="18">
        <v>14792</v>
      </c>
      <c r="R61" s="18">
        <v>17289</v>
      </c>
      <c r="S61" s="18">
        <v>16719</v>
      </c>
      <c r="T61" s="18">
        <v>15906</v>
      </c>
      <c r="U61" s="18">
        <v>15084</v>
      </c>
      <c r="V61" s="18">
        <v>15377</v>
      </c>
      <c r="W61" s="18">
        <v>16080</v>
      </c>
      <c r="X61" s="18">
        <v>15499</v>
      </c>
      <c r="Y61" s="18">
        <v>16216</v>
      </c>
      <c r="Z61" s="5"/>
      <c r="AA61" s="2">
        <v>0</v>
      </c>
      <c r="AB61" s="2">
        <v>7</v>
      </c>
      <c r="AC61" s="2">
        <v>0</v>
      </c>
      <c r="AD61" s="5">
        <v>348708</v>
      </c>
      <c r="AE61" s="5">
        <v>348708</v>
      </c>
      <c r="AF61"/>
      <c r="AG61" s="2">
        <v>2</v>
      </c>
      <c r="AH61" s="2">
        <v>2025</v>
      </c>
      <c r="AI61"/>
      <c r="AJ61" s="5">
        <v>17289</v>
      </c>
      <c r="AK61" s="2">
        <v>17</v>
      </c>
      <c r="AL61" s="8"/>
    </row>
    <row r="62" spans="1:38" ht="15.75">
      <c r="A62" s="17">
        <v>45711</v>
      </c>
      <c r="B62" s="18">
        <v>16274</v>
      </c>
      <c r="C62" s="18">
        <v>16373</v>
      </c>
      <c r="D62" s="18">
        <v>16752</v>
      </c>
      <c r="E62" s="18">
        <v>16470</v>
      </c>
      <c r="F62" s="18">
        <v>16177</v>
      </c>
      <c r="G62" s="18">
        <v>16120</v>
      </c>
      <c r="H62" s="18">
        <v>14523</v>
      </c>
      <c r="I62" s="18">
        <v>14977</v>
      </c>
      <c r="J62" s="18">
        <v>15596</v>
      </c>
      <c r="K62" s="18">
        <v>15359</v>
      </c>
      <c r="L62" s="18">
        <v>14986</v>
      </c>
      <c r="M62" s="18">
        <v>13785</v>
      </c>
      <c r="N62" s="18">
        <v>14277</v>
      </c>
      <c r="O62" s="18">
        <v>15658</v>
      </c>
      <c r="P62" s="18">
        <v>16758</v>
      </c>
      <c r="Q62" s="18">
        <v>17088</v>
      </c>
      <c r="R62" s="18">
        <v>17572</v>
      </c>
      <c r="S62" s="18">
        <v>17207</v>
      </c>
      <c r="T62" s="18">
        <v>15990</v>
      </c>
      <c r="U62" s="18">
        <v>15009</v>
      </c>
      <c r="V62" s="18">
        <v>14738</v>
      </c>
      <c r="W62" s="18">
        <v>14776</v>
      </c>
      <c r="X62" s="18">
        <v>14594</v>
      </c>
      <c r="Y62" s="18">
        <v>14506</v>
      </c>
      <c r="Z62" s="5"/>
      <c r="AA62" s="2">
        <v>0</v>
      </c>
      <c r="AB62" s="2">
        <v>1</v>
      </c>
      <c r="AC62" s="2">
        <v>0</v>
      </c>
      <c r="AD62" s="5">
        <v>375565</v>
      </c>
      <c r="AE62" s="5">
        <v>375565</v>
      </c>
      <c r="AF62"/>
      <c r="AG62" s="2">
        <v>2</v>
      </c>
      <c r="AH62" s="2">
        <v>2025</v>
      </c>
      <c r="AI62"/>
      <c r="AJ62" s="5">
        <v>17572</v>
      </c>
      <c r="AK62" s="2">
        <v>17</v>
      </c>
      <c r="AL62" s="8"/>
    </row>
    <row r="63" spans="1:38" ht="15.75">
      <c r="A63" s="17">
        <v>45712</v>
      </c>
      <c r="B63" s="18">
        <v>14909</v>
      </c>
      <c r="C63" s="18">
        <v>15758</v>
      </c>
      <c r="D63" s="18">
        <v>16502</v>
      </c>
      <c r="E63" s="18">
        <v>16807</v>
      </c>
      <c r="F63" s="18">
        <v>17177</v>
      </c>
      <c r="G63" s="18">
        <v>17851</v>
      </c>
      <c r="H63" s="18">
        <v>17191</v>
      </c>
      <c r="I63" s="18">
        <v>17599</v>
      </c>
      <c r="J63" s="18">
        <v>15653</v>
      </c>
      <c r="K63" s="18">
        <v>14459</v>
      </c>
      <c r="L63" s="18">
        <v>15185</v>
      </c>
      <c r="M63" s="18">
        <v>14961</v>
      </c>
      <c r="N63" s="18">
        <v>15775</v>
      </c>
      <c r="O63" s="18">
        <v>17028</v>
      </c>
      <c r="P63" s="18">
        <v>18750</v>
      </c>
      <c r="Q63" s="18">
        <v>19354</v>
      </c>
      <c r="R63" s="18">
        <v>18172</v>
      </c>
      <c r="S63" s="18">
        <v>16411</v>
      </c>
      <c r="T63" s="18">
        <v>14927</v>
      </c>
      <c r="U63" s="18">
        <v>13627</v>
      </c>
      <c r="V63" s="18">
        <v>13486</v>
      </c>
      <c r="W63" s="18">
        <v>13769</v>
      </c>
      <c r="X63" s="18">
        <v>12813</v>
      </c>
      <c r="Y63" s="18">
        <v>12531</v>
      </c>
      <c r="Z63" s="5"/>
      <c r="AA63" s="2">
        <v>0</v>
      </c>
      <c r="AB63" s="2">
        <v>2</v>
      </c>
      <c r="AC63" s="2">
        <v>251969</v>
      </c>
      <c r="AD63" s="5">
        <v>128726</v>
      </c>
      <c r="AE63" s="5">
        <v>380695</v>
      </c>
      <c r="AF63"/>
      <c r="AG63" s="2">
        <v>2</v>
      </c>
      <c r="AH63" s="2">
        <v>2025</v>
      </c>
      <c r="AI63"/>
      <c r="AJ63" s="5">
        <v>19354</v>
      </c>
      <c r="AK63" s="2">
        <v>16</v>
      </c>
      <c r="AL63" s="8"/>
    </row>
    <row r="64" spans="1:38" ht="15.75">
      <c r="A64" s="17">
        <v>45713</v>
      </c>
      <c r="B64" s="18">
        <v>12141</v>
      </c>
      <c r="C64" s="18">
        <v>12152</v>
      </c>
      <c r="D64" s="18">
        <v>12476</v>
      </c>
      <c r="E64" s="18">
        <v>12704</v>
      </c>
      <c r="F64" s="18">
        <v>13174</v>
      </c>
      <c r="G64" s="18">
        <v>14028</v>
      </c>
      <c r="H64" s="18">
        <v>13872</v>
      </c>
      <c r="I64" s="18">
        <v>14219</v>
      </c>
      <c r="J64" s="18">
        <v>14843</v>
      </c>
      <c r="K64" s="18">
        <v>13600</v>
      </c>
      <c r="L64" s="18">
        <v>12130</v>
      </c>
      <c r="M64" s="18">
        <v>11510</v>
      </c>
      <c r="N64" s="18">
        <v>12297</v>
      </c>
      <c r="O64" s="18">
        <v>12174</v>
      </c>
      <c r="P64" s="18">
        <v>14834</v>
      </c>
      <c r="Q64" s="18">
        <v>16246</v>
      </c>
      <c r="R64" s="18">
        <v>16873</v>
      </c>
      <c r="S64" s="18">
        <v>15614</v>
      </c>
      <c r="T64" s="18">
        <v>15087</v>
      </c>
      <c r="U64" s="18">
        <v>13463</v>
      </c>
      <c r="V64" s="18">
        <v>13833</v>
      </c>
      <c r="W64" s="18">
        <v>13537</v>
      </c>
      <c r="X64" s="18">
        <v>13631</v>
      </c>
      <c r="Y64" s="18">
        <v>13941</v>
      </c>
      <c r="Z64" s="5"/>
      <c r="AA64" s="2">
        <v>0</v>
      </c>
      <c r="AB64" s="2">
        <v>3</v>
      </c>
      <c r="AC64" s="2">
        <v>223891</v>
      </c>
      <c r="AD64" s="5">
        <v>104488</v>
      </c>
      <c r="AE64" s="5">
        <v>328379</v>
      </c>
      <c r="AF64"/>
      <c r="AG64" s="2">
        <v>2</v>
      </c>
      <c r="AH64" s="2">
        <v>2025</v>
      </c>
      <c r="AI64"/>
      <c r="AJ64" s="5">
        <v>16873</v>
      </c>
      <c r="AK64" s="2">
        <v>17</v>
      </c>
      <c r="AL64" s="8"/>
    </row>
    <row r="65" spans="1:38" ht="15.75">
      <c r="A65" s="17">
        <v>45714</v>
      </c>
      <c r="B65" s="18">
        <v>13597</v>
      </c>
      <c r="C65" s="18">
        <v>13743</v>
      </c>
      <c r="D65" s="18">
        <v>14106</v>
      </c>
      <c r="E65" s="18">
        <v>14242</v>
      </c>
      <c r="F65" s="18">
        <v>14717</v>
      </c>
      <c r="G65" s="18">
        <v>14946</v>
      </c>
      <c r="H65" s="18">
        <v>13461</v>
      </c>
      <c r="I65" s="18">
        <v>13052</v>
      </c>
      <c r="J65" s="18">
        <v>12920</v>
      </c>
      <c r="K65" s="18">
        <v>13596</v>
      </c>
      <c r="L65" s="18">
        <v>14010</v>
      </c>
      <c r="M65" s="18">
        <v>12990</v>
      </c>
      <c r="N65" s="18">
        <v>12618</v>
      </c>
      <c r="O65" s="18">
        <v>14293</v>
      </c>
      <c r="P65" s="18">
        <v>12600</v>
      </c>
      <c r="Q65" s="18">
        <v>13441</v>
      </c>
      <c r="R65" s="18">
        <v>15943</v>
      </c>
      <c r="S65" s="18">
        <v>16066</v>
      </c>
      <c r="T65" s="18">
        <v>15636</v>
      </c>
      <c r="U65" s="18">
        <v>14279</v>
      </c>
      <c r="V65" s="18">
        <v>14635</v>
      </c>
      <c r="W65" s="18">
        <v>14859</v>
      </c>
      <c r="X65" s="18">
        <v>14660</v>
      </c>
      <c r="Y65" s="18">
        <v>14576</v>
      </c>
      <c r="Z65" s="5"/>
      <c r="AA65" s="2">
        <v>0</v>
      </c>
      <c r="AB65" s="2">
        <v>4</v>
      </c>
      <c r="AC65" s="2">
        <v>225598</v>
      </c>
      <c r="AD65" s="5">
        <v>113388</v>
      </c>
      <c r="AE65" s="5">
        <v>338986</v>
      </c>
      <c r="AF65"/>
      <c r="AG65" s="2">
        <v>2</v>
      </c>
      <c r="AH65" s="2">
        <v>2025</v>
      </c>
      <c r="AI65"/>
      <c r="AJ65" s="5">
        <v>16066</v>
      </c>
      <c r="AK65" s="2">
        <v>18</v>
      </c>
      <c r="AL65" s="8"/>
    </row>
    <row r="66" spans="1:38" ht="15.75">
      <c r="A66" s="17">
        <v>45715</v>
      </c>
      <c r="B66" s="18">
        <v>14497</v>
      </c>
      <c r="C66" s="18">
        <v>15036</v>
      </c>
      <c r="D66" s="18">
        <v>15433</v>
      </c>
      <c r="E66" s="18">
        <v>15874</v>
      </c>
      <c r="F66" s="18">
        <v>16340</v>
      </c>
      <c r="G66" s="18">
        <v>17009</v>
      </c>
      <c r="H66" s="18">
        <v>15765</v>
      </c>
      <c r="I66" s="18">
        <v>17303</v>
      </c>
      <c r="J66" s="18">
        <v>17218</v>
      </c>
      <c r="K66" s="18">
        <v>18360</v>
      </c>
      <c r="L66" s="18">
        <v>20058</v>
      </c>
      <c r="M66" s="18">
        <v>20057</v>
      </c>
      <c r="N66" s="18">
        <v>20460</v>
      </c>
      <c r="O66" s="18">
        <v>21119</v>
      </c>
      <c r="P66" s="18">
        <v>21905</v>
      </c>
      <c r="Q66" s="18">
        <v>19449</v>
      </c>
      <c r="R66" s="18">
        <v>17986</v>
      </c>
      <c r="S66" s="18">
        <v>16003</v>
      </c>
      <c r="T66" s="18">
        <v>14883</v>
      </c>
      <c r="U66" s="18">
        <v>13608</v>
      </c>
      <c r="V66" s="18">
        <v>13568</v>
      </c>
      <c r="W66" s="18">
        <v>13561</v>
      </c>
      <c r="X66" s="18">
        <v>13303</v>
      </c>
      <c r="Y66" s="18">
        <v>13636</v>
      </c>
      <c r="Z66" s="5"/>
      <c r="AA66" s="2">
        <v>0</v>
      </c>
      <c r="AB66" s="2">
        <v>5</v>
      </c>
      <c r="AC66" s="2">
        <v>278841</v>
      </c>
      <c r="AD66" s="5">
        <v>123590</v>
      </c>
      <c r="AE66" s="5">
        <v>402431</v>
      </c>
      <c r="AF66"/>
      <c r="AG66" s="2">
        <v>2</v>
      </c>
      <c r="AH66" s="2">
        <v>2025</v>
      </c>
      <c r="AI66"/>
      <c r="AJ66" s="5">
        <v>21905</v>
      </c>
      <c r="AK66" s="2">
        <v>15</v>
      </c>
      <c r="AL66" s="8"/>
    </row>
    <row r="67" spans="1:38" ht="15.75">
      <c r="A67" s="17">
        <v>45716</v>
      </c>
      <c r="B67" s="18">
        <v>13265</v>
      </c>
      <c r="C67" s="18">
        <v>13623</v>
      </c>
      <c r="D67" s="18">
        <v>14001</v>
      </c>
      <c r="E67" s="18">
        <v>14024</v>
      </c>
      <c r="F67" s="18">
        <v>14749</v>
      </c>
      <c r="G67" s="18">
        <v>14950</v>
      </c>
      <c r="H67" s="18">
        <v>13914</v>
      </c>
      <c r="I67" s="18">
        <v>13562</v>
      </c>
      <c r="J67" s="18">
        <v>11981</v>
      </c>
      <c r="K67" s="18">
        <v>11119</v>
      </c>
      <c r="L67" s="18">
        <v>13643</v>
      </c>
      <c r="M67" s="18">
        <v>11129</v>
      </c>
      <c r="N67" s="18">
        <v>8459</v>
      </c>
      <c r="O67" s="18">
        <v>7718</v>
      </c>
      <c r="P67" s="18">
        <v>8655</v>
      </c>
      <c r="Q67" s="18">
        <v>11268</v>
      </c>
      <c r="R67" s="18">
        <v>14918</v>
      </c>
      <c r="S67" s="18">
        <v>14802</v>
      </c>
      <c r="T67" s="18">
        <v>14410</v>
      </c>
      <c r="U67" s="18">
        <v>13502</v>
      </c>
      <c r="V67" s="18">
        <v>14035</v>
      </c>
      <c r="W67" s="18">
        <v>15252</v>
      </c>
      <c r="X67" s="18">
        <v>15717</v>
      </c>
      <c r="Y67" s="18">
        <v>15841</v>
      </c>
      <c r="Z67" s="5"/>
      <c r="AA67" s="2">
        <v>0</v>
      </c>
      <c r="AB67" s="2">
        <v>6</v>
      </c>
      <c r="AC67" s="2">
        <v>200170</v>
      </c>
      <c r="AD67" s="5">
        <v>114367</v>
      </c>
      <c r="AE67" s="5">
        <v>314537</v>
      </c>
      <c r="AF67"/>
      <c r="AG67" s="2">
        <v>2</v>
      </c>
      <c r="AH67" s="2">
        <v>2025</v>
      </c>
      <c r="AI67"/>
      <c r="AJ67" s="5">
        <v>15841</v>
      </c>
      <c r="AK67" s="2">
        <v>24</v>
      </c>
      <c r="AL67" s="8"/>
    </row>
    <row r="68" spans="1:38" ht="15.75">
      <c r="A68" s="17">
        <v>45717</v>
      </c>
      <c r="B68" s="18">
        <v>15328</v>
      </c>
      <c r="C68" s="18">
        <v>16584</v>
      </c>
      <c r="D68" s="18">
        <v>15595</v>
      </c>
      <c r="E68" s="18">
        <v>15344</v>
      </c>
      <c r="F68" s="18">
        <v>14095</v>
      </c>
      <c r="G68" s="18">
        <v>13564</v>
      </c>
      <c r="H68" s="18">
        <v>12489</v>
      </c>
      <c r="I68" s="18">
        <v>13339</v>
      </c>
      <c r="J68" s="18">
        <v>13408</v>
      </c>
      <c r="K68" s="18">
        <v>13436</v>
      </c>
      <c r="L68" s="18">
        <v>13986</v>
      </c>
      <c r="M68" s="18">
        <v>14606</v>
      </c>
      <c r="N68" s="18">
        <v>14433</v>
      </c>
      <c r="O68" s="18">
        <v>14936</v>
      </c>
      <c r="P68" s="18">
        <v>15887</v>
      </c>
      <c r="Q68" s="18">
        <v>15770</v>
      </c>
      <c r="R68" s="18">
        <v>15585</v>
      </c>
      <c r="S68" s="18">
        <v>14115</v>
      </c>
      <c r="T68" s="18">
        <v>13018</v>
      </c>
      <c r="U68" s="18">
        <v>12304</v>
      </c>
      <c r="V68" s="18">
        <v>11913</v>
      </c>
      <c r="W68" s="18">
        <v>11664</v>
      </c>
      <c r="X68" s="18">
        <v>12005</v>
      </c>
      <c r="Y68" s="18">
        <v>12129</v>
      </c>
      <c r="Z68" s="5"/>
      <c r="AA68" s="2">
        <v>0</v>
      </c>
      <c r="AB68" s="2">
        <v>7</v>
      </c>
      <c r="AC68" s="2">
        <v>0</v>
      </c>
      <c r="AD68" s="5">
        <v>335533</v>
      </c>
      <c r="AE68" s="5">
        <v>335533</v>
      </c>
      <c r="AF68"/>
      <c r="AG68" s="2">
        <v>3</v>
      </c>
      <c r="AH68" s="2">
        <v>2025</v>
      </c>
      <c r="AI68"/>
      <c r="AJ68" s="5">
        <v>16584</v>
      </c>
      <c r="AK68" s="2">
        <v>2</v>
      </c>
      <c r="AL68" s="8"/>
    </row>
    <row r="69" spans="1:38" ht="15.75">
      <c r="A69" s="17">
        <v>45718</v>
      </c>
      <c r="B69" s="18">
        <v>12407</v>
      </c>
      <c r="C69" s="18">
        <v>13760</v>
      </c>
      <c r="D69" s="18">
        <v>13229</v>
      </c>
      <c r="E69" s="18">
        <v>13442</v>
      </c>
      <c r="F69" s="18">
        <v>13526</v>
      </c>
      <c r="G69" s="18">
        <v>14125</v>
      </c>
      <c r="H69" s="18">
        <v>13202</v>
      </c>
      <c r="I69" s="18">
        <v>12842</v>
      </c>
      <c r="J69" s="18">
        <v>11721</v>
      </c>
      <c r="K69" s="18">
        <v>11020</v>
      </c>
      <c r="L69" s="18">
        <v>10071</v>
      </c>
      <c r="M69" s="18">
        <v>9076</v>
      </c>
      <c r="N69" s="18">
        <v>8678</v>
      </c>
      <c r="O69" s="18">
        <v>9083</v>
      </c>
      <c r="P69" s="18">
        <v>10261</v>
      </c>
      <c r="Q69" s="18">
        <v>12681</v>
      </c>
      <c r="R69" s="18">
        <v>16992</v>
      </c>
      <c r="S69" s="18">
        <v>18072</v>
      </c>
      <c r="T69" s="18">
        <v>17578</v>
      </c>
      <c r="U69" s="18">
        <v>15976</v>
      </c>
      <c r="V69" s="18">
        <v>15502</v>
      </c>
      <c r="W69" s="18">
        <v>16566</v>
      </c>
      <c r="X69" s="18">
        <v>16884</v>
      </c>
      <c r="Y69" s="18">
        <v>17184</v>
      </c>
      <c r="Z69" s="5"/>
      <c r="AA69" s="2">
        <v>0</v>
      </c>
      <c r="AB69" s="2">
        <v>1</v>
      </c>
      <c r="AC69" s="2">
        <v>0</v>
      </c>
      <c r="AD69" s="5">
        <v>323878</v>
      </c>
      <c r="AE69" s="5">
        <v>323878</v>
      </c>
      <c r="AF69"/>
      <c r="AG69" s="2">
        <v>3</v>
      </c>
      <c r="AH69" s="2">
        <v>2025</v>
      </c>
      <c r="AI69"/>
      <c r="AJ69" s="5">
        <v>18072</v>
      </c>
      <c r="AK69" s="2">
        <v>18</v>
      </c>
      <c r="AL69" s="8"/>
    </row>
    <row r="70" spans="1:38" ht="15.75">
      <c r="A70" s="17">
        <v>45719</v>
      </c>
      <c r="B70" s="18">
        <v>17995</v>
      </c>
      <c r="C70" s="18">
        <v>18449</v>
      </c>
      <c r="D70" s="18">
        <v>18926</v>
      </c>
      <c r="E70" s="18">
        <v>19060</v>
      </c>
      <c r="F70" s="18">
        <v>19497</v>
      </c>
      <c r="G70" s="18">
        <v>19910</v>
      </c>
      <c r="H70" s="18">
        <v>17862</v>
      </c>
      <c r="I70" s="18">
        <v>17809</v>
      </c>
      <c r="J70" s="18">
        <v>15665</v>
      </c>
      <c r="K70" s="18">
        <v>14191</v>
      </c>
      <c r="L70" s="18">
        <v>13708</v>
      </c>
      <c r="M70" s="18">
        <v>13369</v>
      </c>
      <c r="N70" s="18">
        <v>12903</v>
      </c>
      <c r="O70" s="18">
        <v>12932</v>
      </c>
      <c r="P70" s="18">
        <v>13525</v>
      </c>
      <c r="Q70" s="18">
        <v>15621</v>
      </c>
      <c r="R70" s="18">
        <v>19174</v>
      </c>
      <c r="S70" s="18">
        <v>19414</v>
      </c>
      <c r="T70" s="18">
        <v>18904</v>
      </c>
      <c r="U70" s="18">
        <v>17139</v>
      </c>
      <c r="V70" s="18">
        <v>16635</v>
      </c>
      <c r="W70" s="18">
        <v>17243</v>
      </c>
      <c r="X70" s="18">
        <v>17570</v>
      </c>
      <c r="Y70" s="18">
        <v>17760</v>
      </c>
      <c r="Z70" s="5"/>
      <c r="AA70" s="2">
        <v>0</v>
      </c>
      <c r="AB70" s="2">
        <v>2</v>
      </c>
      <c r="AC70" s="2">
        <v>255802</v>
      </c>
      <c r="AD70" s="5">
        <v>149459</v>
      </c>
      <c r="AE70" s="5">
        <v>405261</v>
      </c>
      <c r="AF70"/>
      <c r="AG70" s="2">
        <v>3</v>
      </c>
      <c r="AH70" s="2">
        <v>2025</v>
      </c>
      <c r="AI70"/>
      <c r="AJ70" s="5">
        <v>19910</v>
      </c>
      <c r="AK70" s="2">
        <v>6</v>
      </c>
      <c r="AL70" s="8"/>
    </row>
    <row r="71" spans="1:38" ht="15.75">
      <c r="A71" s="17">
        <v>45720</v>
      </c>
      <c r="B71" s="18">
        <v>17477</v>
      </c>
      <c r="C71" s="18">
        <v>17886</v>
      </c>
      <c r="D71" s="18">
        <v>18335</v>
      </c>
      <c r="E71" s="18">
        <v>18450</v>
      </c>
      <c r="F71" s="18">
        <v>18771</v>
      </c>
      <c r="G71" s="18">
        <v>19359</v>
      </c>
      <c r="H71" s="18">
        <v>17436</v>
      </c>
      <c r="I71" s="18">
        <v>18242</v>
      </c>
      <c r="J71" s="18">
        <v>19544</v>
      </c>
      <c r="K71" s="18">
        <v>19752</v>
      </c>
      <c r="L71" s="18">
        <v>18323</v>
      </c>
      <c r="M71" s="18">
        <v>15418</v>
      </c>
      <c r="N71" s="18">
        <v>14974</v>
      </c>
      <c r="O71" s="18">
        <v>16118</v>
      </c>
      <c r="P71" s="18">
        <v>17102</v>
      </c>
      <c r="Q71" s="18">
        <v>18650</v>
      </c>
      <c r="R71" s="18">
        <v>19318</v>
      </c>
      <c r="S71" s="18">
        <v>17895</v>
      </c>
      <c r="T71" s="18">
        <v>17055</v>
      </c>
      <c r="U71" s="18">
        <v>15288</v>
      </c>
      <c r="V71" s="18">
        <v>14476</v>
      </c>
      <c r="W71" s="18">
        <v>14733</v>
      </c>
      <c r="X71" s="18">
        <v>14838</v>
      </c>
      <c r="Y71" s="18">
        <v>14798</v>
      </c>
      <c r="Z71" s="5"/>
      <c r="AA71" s="2">
        <v>0</v>
      </c>
      <c r="AB71" s="2">
        <v>3</v>
      </c>
      <c r="AC71" s="2">
        <v>271726</v>
      </c>
      <c r="AD71" s="5">
        <v>142512</v>
      </c>
      <c r="AE71" s="5">
        <v>414238</v>
      </c>
      <c r="AF71"/>
      <c r="AG71" s="2">
        <v>3</v>
      </c>
      <c r="AH71" s="2">
        <v>2025</v>
      </c>
      <c r="AI71"/>
      <c r="AJ71" s="5">
        <v>19752</v>
      </c>
      <c r="AK71" s="2">
        <v>10</v>
      </c>
      <c r="AL71" s="8"/>
    </row>
    <row r="72" spans="1:38" ht="15.75">
      <c r="A72" s="17">
        <v>45721</v>
      </c>
      <c r="B72" s="18">
        <v>14489</v>
      </c>
      <c r="C72" s="18">
        <v>14706</v>
      </c>
      <c r="D72" s="18">
        <v>14882</v>
      </c>
      <c r="E72" s="18">
        <v>14834</v>
      </c>
      <c r="F72" s="18">
        <v>15142</v>
      </c>
      <c r="G72" s="18">
        <v>15720</v>
      </c>
      <c r="H72" s="18">
        <v>14617</v>
      </c>
      <c r="I72" s="18">
        <v>15377</v>
      </c>
      <c r="J72" s="18">
        <v>14863</v>
      </c>
      <c r="K72" s="18">
        <v>15550</v>
      </c>
      <c r="L72" s="18">
        <v>16368</v>
      </c>
      <c r="M72" s="18">
        <v>17490</v>
      </c>
      <c r="N72" s="18">
        <v>18074</v>
      </c>
      <c r="O72" s="18">
        <v>18662</v>
      </c>
      <c r="P72" s="18">
        <v>19842</v>
      </c>
      <c r="Q72" s="18">
        <v>19683</v>
      </c>
      <c r="R72" s="18">
        <v>18948</v>
      </c>
      <c r="S72" s="18">
        <v>17068</v>
      </c>
      <c r="T72" s="18">
        <v>16006</v>
      </c>
      <c r="U72" s="18">
        <v>14115</v>
      </c>
      <c r="V72" s="18">
        <v>13438</v>
      </c>
      <c r="W72" s="18">
        <v>13677</v>
      </c>
      <c r="X72" s="18">
        <v>13493</v>
      </c>
      <c r="Y72" s="18">
        <v>13502</v>
      </c>
      <c r="Z72" s="5"/>
      <c r="AA72" s="2">
        <v>0</v>
      </c>
      <c r="AB72" s="2">
        <v>4</v>
      </c>
      <c r="AC72" s="2">
        <v>262654</v>
      </c>
      <c r="AD72" s="5">
        <v>117892</v>
      </c>
      <c r="AE72" s="5">
        <v>380546</v>
      </c>
      <c r="AF72"/>
      <c r="AG72" s="2">
        <v>3</v>
      </c>
      <c r="AH72" s="2">
        <v>2025</v>
      </c>
      <c r="AI72"/>
      <c r="AJ72" s="5">
        <v>19842</v>
      </c>
      <c r="AK72" s="2">
        <v>15</v>
      </c>
      <c r="AL72" s="8"/>
    </row>
    <row r="73" spans="1:38" ht="15.75">
      <c r="A73" s="17">
        <v>45722</v>
      </c>
      <c r="B73" s="18">
        <v>13116</v>
      </c>
      <c r="C73" s="18">
        <v>13326</v>
      </c>
      <c r="D73" s="18">
        <v>13626</v>
      </c>
      <c r="E73" s="18">
        <v>13520</v>
      </c>
      <c r="F73" s="18">
        <v>13807</v>
      </c>
      <c r="G73" s="18">
        <v>14188</v>
      </c>
      <c r="H73" s="18">
        <v>13534</v>
      </c>
      <c r="I73" s="18">
        <v>14943</v>
      </c>
      <c r="J73" s="18">
        <v>16759</v>
      </c>
      <c r="K73" s="18">
        <v>17620</v>
      </c>
      <c r="L73" s="18">
        <v>17431</v>
      </c>
      <c r="M73" s="18">
        <v>17153</v>
      </c>
      <c r="N73" s="18">
        <v>17053</v>
      </c>
      <c r="O73" s="18">
        <v>17055</v>
      </c>
      <c r="P73" s="18">
        <v>17960</v>
      </c>
      <c r="Q73" s="18">
        <v>18241</v>
      </c>
      <c r="R73" s="18">
        <v>17879</v>
      </c>
      <c r="S73" s="18">
        <v>16288</v>
      </c>
      <c r="T73" s="18">
        <v>15462</v>
      </c>
      <c r="U73" s="18">
        <v>13857</v>
      </c>
      <c r="V73" s="18">
        <v>13256</v>
      </c>
      <c r="W73" s="18">
        <v>13607</v>
      </c>
      <c r="X73" s="18">
        <v>13658</v>
      </c>
      <c r="Y73" s="18">
        <v>13658</v>
      </c>
      <c r="Z73" s="5"/>
      <c r="AA73" s="2">
        <v>0</v>
      </c>
      <c r="AB73" s="2">
        <v>5</v>
      </c>
      <c r="AC73" s="2">
        <v>258222</v>
      </c>
      <c r="AD73" s="5">
        <v>108775</v>
      </c>
      <c r="AE73" s="5">
        <v>366997</v>
      </c>
      <c r="AF73"/>
      <c r="AG73" s="2">
        <v>3</v>
      </c>
      <c r="AH73" s="2">
        <v>2025</v>
      </c>
      <c r="AI73"/>
      <c r="AJ73" s="5">
        <v>18241</v>
      </c>
      <c r="AK73" s="2">
        <v>16</v>
      </c>
      <c r="AL73" s="8"/>
    </row>
    <row r="74" spans="1:38" ht="15.75">
      <c r="A74" s="17">
        <v>45723</v>
      </c>
      <c r="B74" s="18">
        <v>13347</v>
      </c>
      <c r="C74" s="18">
        <v>13569</v>
      </c>
      <c r="D74" s="18">
        <v>14145</v>
      </c>
      <c r="E74" s="18">
        <v>14431</v>
      </c>
      <c r="F74" s="18">
        <v>14973</v>
      </c>
      <c r="G74" s="18">
        <v>15547</v>
      </c>
      <c r="H74" s="18">
        <v>14746</v>
      </c>
      <c r="I74" s="18">
        <v>16738</v>
      </c>
      <c r="J74" s="18">
        <v>19011</v>
      </c>
      <c r="K74" s="18">
        <v>19829</v>
      </c>
      <c r="L74" s="18">
        <v>20256</v>
      </c>
      <c r="M74" s="18">
        <v>20496</v>
      </c>
      <c r="N74" s="18">
        <v>19466</v>
      </c>
      <c r="O74" s="18">
        <v>18771</v>
      </c>
      <c r="P74" s="18">
        <v>18292</v>
      </c>
      <c r="Q74" s="18">
        <v>18727</v>
      </c>
      <c r="R74" s="18">
        <v>19355</v>
      </c>
      <c r="S74" s="18">
        <v>18163</v>
      </c>
      <c r="T74" s="18">
        <v>17453</v>
      </c>
      <c r="U74" s="18">
        <v>15570</v>
      </c>
      <c r="V74" s="18">
        <v>14910</v>
      </c>
      <c r="W74" s="18">
        <v>15563</v>
      </c>
      <c r="X74" s="18">
        <v>15944</v>
      </c>
      <c r="Y74" s="18">
        <v>16132</v>
      </c>
      <c r="Z74" s="5"/>
      <c r="AA74" s="2">
        <v>0</v>
      </c>
      <c r="AB74" s="2">
        <v>6</v>
      </c>
      <c r="AC74" s="2">
        <v>288544</v>
      </c>
      <c r="AD74" s="5">
        <v>116890</v>
      </c>
      <c r="AE74" s="5">
        <v>405434</v>
      </c>
      <c r="AF74"/>
      <c r="AG74" s="2">
        <v>3</v>
      </c>
      <c r="AH74" s="2">
        <v>2025</v>
      </c>
      <c r="AI74"/>
      <c r="AJ74" s="5">
        <v>20496</v>
      </c>
      <c r="AK74" s="2">
        <v>12</v>
      </c>
      <c r="AL74" s="8"/>
    </row>
    <row r="75" spans="1:38" ht="15.75">
      <c r="A75" s="17">
        <v>45724</v>
      </c>
      <c r="B75" s="18">
        <v>15638</v>
      </c>
      <c r="C75" s="18">
        <v>16755</v>
      </c>
      <c r="D75" s="18">
        <v>15971</v>
      </c>
      <c r="E75" s="18">
        <v>15980</v>
      </c>
      <c r="F75" s="18">
        <v>15949</v>
      </c>
      <c r="G75" s="18">
        <v>16196</v>
      </c>
      <c r="H75" s="18">
        <v>14341</v>
      </c>
      <c r="I75" s="18">
        <v>13474</v>
      </c>
      <c r="J75" s="18">
        <v>13570</v>
      </c>
      <c r="K75" s="18">
        <v>13360</v>
      </c>
      <c r="L75" s="18">
        <v>12967</v>
      </c>
      <c r="M75" s="18">
        <v>12718</v>
      </c>
      <c r="N75" s="18">
        <v>13227</v>
      </c>
      <c r="O75" s="18">
        <v>13892</v>
      </c>
      <c r="P75" s="18">
        <v>15026</v>
      </c>
      <c r="Q75" s="18">
        <v>16397</v>
      </c>
      <c r="R75" s="18">
        <v>18473</v>
      </c>
      <c r="S75" s="18">
        <v>17849</v>
      </c>
      <c r="T75" s="18">
        <v>17096</v>
      </c>
      <c r="U75" s="18">
        <v>15453</v>
      </c>
      <c r="V75" s="18">
        <v>14798</v>
      </c>
      <c r="W75" s="18">
        <v>15886</v>
      </c>
      <c r="X75" s="18">
        <v>16085</v>
      </c>
      <c r="Y75" s="18">
        <v>16306</v>
      </c>
      <c r="Z75" s="5"/>
      <c r="AA75" s="2">
        <v>0</v>
      </c>
      <c r="AB75" s="2">
        <v>7</v>
      </c>
      <c r="AC75" s="2">
        <v>0</v>
      </c>
      <c r="AD75" s="5">
        <v>367407</v>
      </c>
      <c r="AE75" s="5">
        <v>367407</v>
      </c>
      <c r="AF75"/>
      <c r="AG75" s="2">
        <v>3</v>
      </c>
      <c r="AH75" s="2">
        <v>2025</v>
      </c>
      <c r="AI75"/>
      <c r="AJ75" s="5">
        <v>18473</v>
      </c>
      <c r="AK75" s="2">
        <v>17</v>
      </c>
      <c r="AL75" s="8"/>
    </row>
    <row r="76" spans="1:38" ht="15.75">
      <c r="A76" s="17">
        <v>45725</v>
      </c>
      <c r="B76" s="18">
        <v>15971</v>
      </c>
      <c r="C76" s="18">
        <v>0</v>
      </c>
      <c r="D76" s="18">
        <v>13269</v>
      </c>
      <c r="E76" s="18">
        <v>17034</v>
      </c>
      <c r="F76" s="18">
        <v>16200</v>
      </c>
      <c r="G76" s="18">
        <v>16137</v>
      </c>
      <c r="H76" s="18">
        <v>14814</v>
      </c>
      <c r="I76" s="18">
        <v>15297</v>
      </c>
      <c r="J76" s="18">
        <v>13859</v>
      </c>
      <c r="K76" s="18">
        <v>12236</v>
      </c>
      <c r="L76" s="18">
        <v>11217</v>
      </c>
      <c r="M76" s="18">
        <v>10725</v>
      </c>
      <c r="N76" s="18">
        <v>10202</v>
      </c>
      <c r="O76" s="18">
        <v>9782</v>
      </c>
      <c r="P76" s="18">
        <v>11257</v>
      </c>
      <c r="Q76" s="18">
        <v>13461</v>
      </c>
      <c r="R76" s="18">
        <v>14850</v>
      </c>
      <c r="S76" s="18">
        <v>15435</v>
      </c>
      <c r="T76" s="18">
        <v>15607</v>
      </c>
      <c r="U76" s="18">
        <v>15037</v>
      </c>
      <c r="V76" s="18">
        <v>14353</v>
      </c>
      <c r="W76" s="18">
        <v>15052</v>
      </c>
      <c r="X76" s="18">
        <v>14988</v>
      </c>
      <c r="Y76" s="18">
        <v>15084</v>
      </c>
      <c r="Z76" s="5"/>
      <c r="AA76" s="2">
        <v>0</v>
      </c>
      <c r="AB76" s="2">
        <v>1</v>
      </c>
      <c r="AC76" s="2">
        <v>0</v>
      </c>
      <c r="AD76" s="5">
        <v>321867</v>
      </c>
      <c r="AE76" s="5">
        <v>321867</v>
      </c>
      <c r="AF76"/>
      <c r="AG76" s="2">
        <v>3</v>
      </c>
      <c r="AH76" s="2">
        <v>2025</v>
      </c>
      <c r="AI76"/>
      <c r="AJ76" s="5">
        <v>17034</v>
      </c>
      <c r="AK76" s="2">
        <v>4</v>
      </c>
      <c r="AL76" s="8"/>
    </row>
    <row r="77" spans="1:38" ht="15.75">
      <c r="A77" s="17">
        <v>45726</v>
      </c>
      <c r="B77" s="18">
        <v>15001</v>
      </c>
      <c r="C77" s="18">
        <v>15392</v>
      </c>
      <c r="D77" s="18">
        <v>15561</v>
      </c>
      <c r="E77" s="18">
        <v>15499</v>
      </c>
      <c r="F77" s="18">
        <v>15714</v>
      </c>
      <c r="G77" s="18">
        <v>16265</v>
      </c>
      <c r="H77" s="18">
        <v>15541</v>
      </c>
      <c r="I77" s="18">
        <v>17379</v>
      </c>
      <c r="J77" s="18">
        <v>19231</v>
      </c>
      <c r="K77" s="18">
        <v>18162</v>
      </c>
      <c r="L77" s="18">
        <v>15348</v>
      </c>
      <c r="M77" s="18">
        <v>14611</v>
      </c>
      <c r="N77" s="18">
        <v>14161</v>
      </c>
      <c r="O77" s="18">
        <v>14745</v>
      </c>
      <c r="P77" s="18">
        <v>15392</v>
      </c>
      <c r="Q77" s="18">
        <v>14281</v>
      </c>
      <c r="R77" s="18">
        <v>14921</v>
      </c>
      <c r="S77" s="18">
        <v>14894</v>
      </c>
      <c r="T77" s="18">
        <v>15663</v>
      </c>
      <c r="U77" s="18">
        <v>14316</v>
      </c>
      <c r="V77" s="18">
        <v>13930</v>
      </c>
      <c r="W77" s="18">
        <v>14438</v>
      </c>
      <c r="X77" s="18">
        <v>14567</v>
      </c>
      <c r="Y77" s="18">
        <v>14847</v>
      </c>
      <c r="Z77" s="5"/>
      <c r="AA77" s="2">
        <v>0</v>
      </c>
      <c r="AB77" s="2">
        <v>2</v>
      </c>
      <c r="AC77" s="2">
        <v>246039</v>
      </c>
      <c r="AD77" s="5">
        <v>123820</v>
      </c>
      <c r="AE77" s="5">
        <v>369859</v>
      </c>
      <c r="AF77"/>
      <c r="AG77" s="2">
        <v>3</v>
      </c>
      <c r="AH77" s="2">
        <v>2025</v>
      </c>
      <c r="AI77"/>
      <c r="AJ77" s="5">
        <v>19231</v>
      </c>
      <c r="AK77" s="2">
        <v>9</v>
      </c>
      <c r="AL77" s="8"/>
    </row>
    <row r="78" spans="1:38" ht="15.75">
      <c r="A78" s="17">
        <v>45727</v>
      </c>
      <c r="B78" s="18">
        <v>14838</v>
      </c>
      <c r="C78" s="18">
        <v>15155</v>
      </c>
      <c r="D78" s="18">
        <v>15525</v>
      </c>
      <c r="E78" s="18">
        <v>15432</v>
      </c>
      <c r="F78" s="18">
        <v>15749</v>
      </c>
      <c r="G78" s="18">
        <v>16264</v>
      </c>
      <c r="H78" s="18">
        <v>15425</v>
      </c>
      <c r="I78" s="18">
        <v>16746</v>
      </c>
      <c r="J78" s="18">
        <v>16978</v>
      </c>
      <c r="K78" s="18">
        <v>16505</v>
      </c>
      <c r="L78" s="18">
        <v>15085</v>
      </c>
      <c r="M78" s="18">
        <v>12198</v>
      </c>
      <c r="N78" s="18">
        <v>9660</v>
      </c>
      <c r="O78" s="18">
        <v>8353</v>
      </c>
      <c r="P78" s="18">
        <v>9212</v>
      </c>
      <c r="Q78" s="18">
        <v>9714</v>
      </c>
      <c r="R78" s="18">
        <v>12528</v>
      </c>
      <c r="S78" s="18">
        <v>14166</v>
      </c>
      <c r="T78" s="18">
        <v>14631</v>
      </c>
      <c r="U78" s="18">
        <v>14042</v>
      </c>
      <c r="V78" s="18">
        <v>13459</v>
      </c>
      <c r="W78" s="18">
        <v>13751</v>
      </c>
      <c r="X78" s="18">
        <v>13517</v>
      </c>
      <c r="Y78" s="18">
        <v>13364</v>
      </c>
      <c r="Z78" s="5"/>
      <c r="AA78" s="2">
        <v>0</v>
      </c>
      <c r="AB78" s="2">
        <v>3</v>
      </c>
      <c r="AC78" s="2">
        <v>210545</v>
      </c>
      <c r="AD78" s="5">
        <v>121752</v>
      </c>
      <c r="AE78" s="5">
        <v>332297</v>
      </c>
      <c r="AF78"/>
      <c r="AG78" s="2">
        <v>3</v>
      </c>
      <c r="AH78" s="2">
        <v>2025</v>
      </c>
      <c r="AI78"/>
      <c r="AJ78" s="5">
        <v>16978</v>
      </c>
      <c r="AK78" s="2">
        <v>9</v>
      </c>
      <c r="AL78" s="8"/>
    </row>
    <row r="79" spans="1:38" ht="15.75">
      <c r="A79" s="17">
        <v>45728</v>
      </c>
      <c r="B79" s="18">
        <v>13034</v>
      </c>
      <c r="C79" s="18">
        <v>13313</v>
      </c>
      <c r="D79" s="18">
        <v>13490</v>
      </c>
      <c r="E79" s="18">
        <v>13673</v>
      </c>
      <c r="F79" s="18">
        <v>14238</v>
      </c>
      <c r="G79" s="18">
        <v>15015</v>
      </c>
      <c r="H79" s="18">
        <v>14654</v>
      </c>
      <c r="I79" s="18">
        <v>15811</v>
      </c>
      <c r="J79" s="18">
        <v>15019</v>
      </c>
      <c r="K79" s="18">
        <v>12173</v>
      </c>
      <c r="L79" s="18">
        <v>10561</v>
      </c>
      <c r="M79" s="18">
        <v>9915</v>
      </c>
      <c r="N79" s="18">
        <v>9147</v>
      </c>
      <c r="O79" s="18">
        <v>8649</v>
      </c>
      <c r="P79" s="18">
        <v>8619</v>
      </c>
      <c r="Q79" s="18">
        <v>9744</v>
      </c>
      <c r="R79" s="18">
        <v>14057</v>
      </c>
      <c r="S79" s="18">
        <v>15191</v>
      </c>
      <c r="T79" s="18">
        <v>15916</v>
      </c>
      <c r="U79" s="18">
        <v>14923</v>
      </c>
      <c r="V79" s="18">
        <v>14390</v>
      </c>
      <c r="W79" s="18">
        <v>14862</v>
      </c>
      <c r="X79" s="18">
        <v>15097</v>
      </c>
      <c r="Y79" s="18">
        <v>15212</v>
      </c>
      <c r="Z79" s="5"/>
      <c r="AA79" s="2">
        <v>0</v>
      </c>
      <c r="AB79" s="2">
        <v>4</v>
      </c>
      <c r="AC79" s="2">
        <v>204074</v>
      </c>
      <c r="AD79" s="5">
        <v>112629</v>
      </c>
      <c r="AE79" s="5">
        <v>316703</v>
      </c>
      <c r="AF79"/>
      <c r="AG79" s="2">
        <v>3</v>
      </c>
      <c r="AH79" s="2">
        <v>2025</v>
      </c>
      <c r="AI79"/>
      <c r="AJ79" s="5">
        <v>15916</v>
      </c>
      <c r="AK79" s="2">
        <v>19</v>
      </c>
      <c r="AL79" s="8"/>
    </row>
    <row r="80" spans="1:38" ht="15.75">
      <c r="A80" s="17">
        <v>45729</v>
      </c>
      <c r="B80" s="18">
        <v>14966</v>
      </c>
      <c r="C80" s="18">
        <v>15319</v>
      </c>
      <c r="D80" s="18">
        <v>15881</v>
      </c>
      <c r="E80" s="18">
        <v>15888</v>
      </c>
      <c r="F80" s="18">
        <v>16285</v>
      </c>
      <c r="G80" s="18">
        <v>16909</v>
      </c>
      <c r="H80" s="18">
        <v>16252</v>
      </c>
      <c r="I80" s="18">
        <v>17371</v>
      </c>
      <c r="J80" s="18">
        <v>17154</v>
      </c>
      <c r="K80" s="18">
        <v>15854</v>
      </c>
      <c r="L80" s="18">
        <v>13955</v>
      </c>
      <c r="M80" s="18">
        <v>11009</v>
      </c>
      <c r="N80" s="18">
        <v>9934</v>
      </c>
      <c r="O80" s="18">
        <v>9657</v>
      </c>
      <c r="P80" s="18">
        <v>10256</v>
      </c>
      <c r="Q80" s="18">
        <v>11449</v>
      </c>
      <c r="R80" s="18">
        <v>14020</v>
      </c>
      <c r="S80" s="18">
        <v>15082</v>
      </c>
      <c r="T80" s="18">
        <v>15853</v>
      </c>
      <c r="U80" s="18">
        <v>15027</v>
      </c>
      <c r="V80" s="18">
        <v>14622</v>
      </c>
      <c r="W80" s="18">
        <v>15163</v>
      </c>
      <c r="X80" s="18">
        <v>15317</v>
      </c>
      <c r="Y80" s="18">
        <v>15470</v>
      </c>
      <c r="Z80" s="5"/>
      <c r="AA80" s="2">
        <v>0</v>
      </c>
      <c r="AB80" s="2">
        <v>5</v>
      </c>
      <c r="AC80" s="2">
        <v>221723</v>
      </c>
      <c r="AD80" s="5">
        <v>126970</v>
      </c>
      <c r="AE80" s="5">
        <v>348693</v>
      </c>
      <c r="AF80"/>
      <c r="AG80" s="2">
        <v>3</v>
      </c>
      <c r="AH80" s="2">
        <v>2025</v>
      </c>
      <c r="AI80"/>
      <c r="AJ80" s="5">
        <v>17371</v>
      </c>
      <c r="AK80" s="2">
        <v>8</v>
      </c>
      <c r="AL80" s="8"/>
    </row>
    <row r="81" spans="1:38" ht="15.75">
      <c r="A81" s="17">
        <v>45730</v>
      </c>
      <c r="B81" s="18">
        <v>15045</v>
      </c>
      <c r="C81" s="18">
        <v>15313</v>
      </c>
      <c r="D81" s="18">
        <v>15753</v>
      </c>
      <c r="E81" s="18">
        <v>15858</v>
      </c>
      <c r="F81" s="18">
        <v>16081</v>
      </c>
      <c r="G81" s="18">
        <v>16471</v>
      </c>
      <c r="H81" s="18">
        <v>15474</v>
      </c>
      <c r="I81" s="18">
        <v>16368</v>
      </c>
      <c r="J81" s="18">
        <v>15048</v>
      </c>
      <c r="K81" s="18">
        <v>12019</v>
      </c>
      <c r="L81" s="18">
        <v>9976</v>
      </c>
      <c r="M81" s="18">
        <v>8858</v>
      </c>
      <c r="N81" s="18">
        <v>7772</v>
      </c>
      <c r="O81" s="18">
        <v>7234</v>
      </c>
      <c r="P81" s="18">
        <v>7098</v>
      </c>
      <c r="Q81" s="18">
        <v>7771</v>
      </c>
      <c r="R81" s="18">
        <v>10356</v>
      </c>
      <c r="S81" s="18">
        <v>12406</v>
      </c>
      <c r="T81" s="18">
        <v>13841</v>
      </c>
      <c r="U81" s="18">
        <v>13470</v>
      </c>
      <c r="V81" s="18">
        <v>13071</v>
      </c>
      <c r="W81" s="18">
        <v>13790</v>
      </c>
      <c r="X81" s="18">
        <v>14221</v>
      </c>
      <c r="Y81" s="18">
        <v>14331</v>
      </c>
      <c r="Z81" s="5"/>
      <c r="AA81" s="2">
        <v>0</v>
      </c>
      <c r="AB81" s="2">
        <v>6</v>
      </c>
      <c r="AC81" s="2">
        <v>183299</v>
      </c>
      <c r="AD81" s="5">
        <v>124326</v>
      </c>
      <c r="AE81" s="5">
        <v>307625</v>
      </c>
      <c r="AF81"/>
      <c r="AG81" s="2">
        <v>3</v>
      </c>
      <c r="AH81" s="2">
        <v>2025</v>
      </c>
      <c r="AI81"/>
      <c r="AJ81" s="5">
        <v>16471</v>
      </c>
      <c r="AK81" s="2">
        <v>6</v>
      </c>
      <c r="AL81" s="8"/>
    </row>
    <row r="82" spans="1:38" ht="15.75">
      <c r="A82" s="17">
        <v>45731</v>
      </c>
      <c r="B82" s="18">
        <v>13823</v>
      </c>
      <c r="C82" s="18">
        <v>14682</v>
      </c>
      <c r="D82" s="18">
        <v>14033</v>
      </c>
      <c r="E82" s="18">
        <v>14069</v>
      </c>
      <c r="F82" s="18">
        <v>13974</v>
      </c>
      <c r="G82" s="18">
        <v>14232</v>
      </c>
      <c r="H82" s="18">
        <v>13385</v>
      </c>
      <c r="I82" s="18">
        <v>14118</v>
      </c>
      <c r="J82" s="18">
        <v>14778</v>
      </c>
      <c r="K82" s="18">
        <v>14374</v>
      </c>
      <c r="L82" s="18">
        <v>12672</v>
      </c>
      <c r="M82" s="18">
        <v>10525</v>
      </c>
      <c r="N82" s="18">
        <v>7788</v>
      </c>
      <c r="O82" s="18">
        <v>6780</v>
      </c>
      <c r="P82" s="18">
        <v>7001</v>
      </c>
      <c r="Q82" s="18">
        <v>8590</v>
      </c>
      <c r="R82" s="18">
        <v>10889</v>
      </c>
      <c r="S82" s="18">
        <v>12741</v>
      </c>
      <c r="T82" s="18">
        <v>13573</v>
      </c>
      <c r="U82" s="18">
        <v>12940</v>
      </c>
      <c r="V82" s="18">
        <v>12391</v>
      </c>
      <c r="W82" s="18">
        <v>13361</v>
      </c>
      <c r="X82" s="18">
        <v>13280</v>
      </c>
      <c r="Y82" s="18">
        <v>13434</v>
      </c>
      <c r="Z82" s="5"/>
      <c r="AA82" s="2">
        <v>0</v>
      </c>
      <c r="AB82" s="2">
        <v>7</v>
      </c>
      <c r="AC82" s="2">
        <v>0</v>
      </c>
      <c r="AD82" s="5">
        <v>297433</v>
      </c>
      <c r="AE82" s="5">
        <v>297433</v>
      </c>
      <c r="AF82"/>
      <c r="AG82" s="2">
        <v>3</v>
      </c>
      <c r="AH82" s="2">
        <v>2025</v>
      </c>
      <c r="AI82"/>
      <c r="AJ82" s="5">
        <v>14778</v>
      </c>
      <c r="AK82" s="2">
        <v>9</v>
      </c>
      <c r="AL82" s="8"/>
    </row>
    <row r="83" spans="1:38" ht="15.75">
      <c r="A83" s="17">
        <v>45732</v>
      </c>
      <c r="B83" s="18">
        <v>13079</v>
      </c>
      <c r="C83" s="18">
        <v>13780</v>
      </c>
      <c r="D83" s="18">
        <v>13103</v>
      </c>
      <c r="E83" s="18">
        <v>12959</v>
      </c>
      <c r="F83" s="18">
        <v>12891</v>
      </c>
      <c r="G83" s="18">
        <v>12921</v>
      </c>
      <c r="H83" s="18">
        <v>12111</v>
      </c>
      <c r="I83" s="18">
        <v>13067</v>
      </c>
      <c r="J83" s="18">
        <v>14148</v>
      </c>
      <c r="K83" s="18">
        <v>14867</v>
      </c>
      <c r="L83" s="18">
        <v>15524</v>
      </c>
      <c r="M83" s="18">
        <v>15356</v>
      </c>
      <c r="N83" s="18">
        <v>14426</v>
      </c>
      <c r="O83" s="18">
        <v>14962</v>
      </c>
      <c r="P83" s="18">
        <v>16075</v>
      </c>
      <c r="Q83" s="18">
        <v>16265</v>
      </c>
      <c r="R83" s="18">
        <v>15789</v>
      </c>
      <c r="S83" s="18">
        <v>14442</v>
      </c>
      <c r="T83" s="18">
        <v>14060</v>
      </c>
      <c r="U83" s="18">
        <v>13182</v>
      </c>
      <c r="V83" s="18">
        <v>12511</v>
      </c>
      <c r="W83" s="18">
        <v>12759</v>
      </c>
      <c r="X83" s="18">
        <v>12533</v>
      </c>
      <c r="Y83" s="18">
        <v>12326</v>
      </c>
      <c r="Z83" s="5"/>
      <c r="AA83" s="2">
        <v>0</v>
      </c>
      <c r="AB83" s="2">
        <v>1</v>
      </c>
      <c r="AC83" s="2">
        <v>0</v>
      </c>
      <c r="AD83" s="5">
        <v>333136</v>
      </c>
      <c r="AE83" s="5">
        <v>333136</v>
      </c>
      <c r="AF83"/>
      <c r="AG83" s="2">
        <v>3</v>
      </c>
      <c r="AH83" s="2">
        <v>2025</v>
      </c>
      <c r="AI83"/>
      <c r="AJ83" s="5">
        <v>16265</v>
      </c>
      <c r="AK83" s="2">
        <v>16</v>
      </c>
      <c r="AL83" s="8"/>
    </row>
    <row r="84" spans="1:38" ht="15.75">
      <c r="A84" s="17">
        <v>45733</v>
      </c>
      <c r="B84" s="18">
        <v>12010</v>
      </c>
      <c r="C84" s="18">
        <v>12128</v>
      </c>
      <c r="D84" s="18">
        <v>12354</v>
      </c>
      <c r="E84" s="18">
        <v>12142</v>
      </c>
      <c r="F84" s="18">
        <v>12436</v>
      </c>
      <c r="G84" s="18">
        <v>13147</v>
      </c>
      <c r="H84" s="18">
        <v>12874</v>
      </c>
      <c r="I84" s="18">
        <v>14662</v>
      </c>
      <c r="J84" s="18">
        <v>16695</v>
      </c>
      <c r="K84" s="18">
        <v>17737</v>
      </c>
      <c r="L84" s="18">
        <v>17659</v>
      </c>
      <c r="M84" s="18">
        <v>17662</v>
      </c>
      <c r="N84" s="18">
        <v>17203</v>
      </c>
      <c r="O84" s="18">
        <v>17445</v>
      </c>
      <c r="P84" s="18">
        <v>18456</v>
      </c>
      <c r="Q84" s="18">
        <v>18367</v>
      </c>
      <c r="R84" s="18">
        <v>17478</v>
      </c>
      <c r="S84" s="18">
        <v>15492</v>
      </c>
      <c r="T84" s="18">
        <v>14842</v>
      </c>
      <c r="U84" s="18">
        <v>13531</v>
      </c>
      <c r="V84" s="18">
        <v>12912</v>
      </c>
      <c r="W84" s="18">
        <v>13319</v>
      </c>
      <c r="X84" s="18">
        <v>13358</v>
      </c>
      <c r="Y84" s="18">
        <v>13327</v>
      </c>
      <c r="Z84" s="5"/>
      <c r="AA84" s="2">
        <v>0</v>
      </c>
      <c r="AB84" s="2">
        <v>2</v>
      </c>
      <c r="AC84" s="2">
        <v>256818</v>
      </c>
      <c r="AD84" s="5">
        <v>100418</v>
      </c>
      <c r="AE84" s="5">
        <v>357236</v>
      </c>
      <c r="AF84"/>
      <c r="AG84" s="2">
        <v>3</v>
      </c>
      <c r="AH84" s="2">
        <v>2025</v>
      </c>
      <c r="AI84"/>
      <c r="AJ84" s="5">
        <v>18456</v>
      </c>
      <c r="AK84" s="2">
        <v>15</v>
      </c>
      <c r="AL84" s="8"/>
    </row>
    <row r="85" spans="1:38" ht="15.75">
      <c r="A85" s="17">
        <v>45734</v>
      </c>
      <c r="B85" s="18">
        <v>12989</v>
      </c>
      <c r="C85" s="18">
        <v>13225</v>
      </c>
      <c r="D85" s="18">
        <v>13525</v>
      </c>
      <c r="E85" s="18">
        <v>13638</v>
      </c>
      <c r="F85" s="18">
        <v>14113</v>
      </c>
      <c r="G85" s="18">
        <v>14742</v>
      </c>
      <c r="H85" s="18">
        <v>14287</v>
      </c>
      <c r="I85" s="18">
        <v>15488</v>
      </c>
      <c r="J85" s="18">
        <v>16384</v>
      </c>
      <c r="K85" s="18">
        <v>15589</v>
      </c>
      <c r="L85" s="18">
        <v>14206</v>
      </c>
      <c r="M85" s="18">
        <v>13124</v>
      </c>
      <c r="N85" s="18">
        <v>11620</v>
      </c>
      <c r="O85" s="18">
        <v>11157</v>
      </c>
      <c r="P85" s="18">
        <v>12492</v>
      </c>
      <c r="Q85" s="18">
        <v>13903</v>
      </c>
      <c r="R85" s="18">
        <v>15192</v>
      </c>
      <c r="S85" s="18">
        <v>14472</v>
      </c>
      <c r="T85" s="18">
        <v>14769</v>
      </c>
      <c r="U85" s="18">
        <v>14507</v>
      </c>
      <c r="V85" s="18">
        <v>14078</v>
      </c>
      <c r="W85" s="18">
        <v>14444</v>
      </c>
      <c r="X85" s="18">
        <v>14566</v>
      </c>
      <c r="Y85" s="18">
        <v>14568</v>
      </c>
      <c r="Z85" s="5"/>
      <c r="AA85" s="2">
        <v>0</v>
      </c>
      <c r="AB85" s="2">
        <v>3</v>
      </c>
      <c r="AC85" s="2">
        <v>225991</v>
      </c>
      <c r="AD85" s="5">
        <v>111087</v>
      </c>
      <c r="AE85" s="5">
        <v>337078</v>
      </c>
      <c r="AF85"/>
      <c r="AG85" s="2">
        <v>3</v>
      </c>
      <c r="AH85" s="2">
        <v>2025</v>
      </c>
      <c r="AI85"/>
      <c r="AJ85" s="5">
        <v>16384</v>
      </c>
      <c r="AK85" s="2">
        <v>9</v>
      </c>
      <c r="AL85" s="8"/>
    </row>
    <row r="86" spans="1:38" ht="15.75">
      <c r="A86" s="17">
        <v>45735</v>
      </c>
      <c r="B86" s="18">
        <v>14138</v>
      </c>
      <c r="C86" s="18">
        <v>14460</v>
      </c>
      <c r="D86" s="18">
        <v>14868</v>
      </c>
      <c r="E86" s="18">
        <v>14867</v>
      </c>
      <c r="F86" s="18">
        <v>15149</v>
      </c>
      <c r="G86" s="18">
        <v>15738</v>
      </c>
      <c r="H86" s="18">
        <v>14584</v>
      </c>
      <c r="I86" s="18">
        <v>16644</v>
      </c>
      <c r="J86" s="18">
        <v>16975</v>
      </c>
      <c r="K86" s="18">
        <v>16178</v>
      </c>
      <c r="L86" s="18">
        <v>14349</v>
      </c>
      <c r="M86" s="18">
        <v>12128</v>
      </c>
      <c r="N86" s="18">
        <v>8902</v>
      </c>
      <c r="O86" s="18">
        <v>7522</v>
      </c>
      <c r="P86" s="18">
        <v>7261</v>
      </c>
      <c r="Q86" s="18">
        <v>7704</v>
      </c>
      <c r="R86" s="18">
        <v>10011</v>
      </c>
      <c r="S86" s="18">
        <v>12318</v>
      </c>
      <c r="T86" s="18">
        <v>13966</v>
      </c>
      <c r="U86" s="18">
        <v>13676</v>
      </c>
      <c r="V86" s="18">
        <v>13357</v>
      </c>
      <c r="W86" s="18">
        <v>13703</v>
      </c>
      <c r="X86" s="18">
        <v>13677</v>
      </c>
      <c r="Y86" s="18">
        <v>13606</v>
      </c>
      <c r="Z86" s="5"/>
      <c r="AA86" s="2">
        <v>0</v>
      </c>
      <c r="AB86" s="2">
        <v>4</v>
      </c>
      <c r="AC86" s="2">
        <v>198371</v>
      </c>
      <c r="AD86" s="5">
        <v>117410</v>
      </c>
      <c r="AE86" s="5">
        <v>315781</v>
      </c>
      <c r="AF86"/>
      <c r="AG86" s="2">
        <v>3</v>
      </c>
      <c r="AH86" s="2">
        <v>2025</v>
      </c>
      <c r="AI86"/>
      <c r="AJ86" s="5">
        <v>16975</v>
      </c>
      <c r="AK86" s="2">
        <v>9</v>
      </c>
      <c r="AL86" s="8"/>
    </row>
    <row r="87" spans="1:38" ht="15.75">
      <c r="A87" s="17">
        <v>45736</v>
      </c>
      <c r="B87" s="18">
        <v>13155</v>
      </c>
      <c r="C87" s="18">
        <v>13351</v>
      </c>
      <c r="D87" s="18">
        <v>13530</v>
      </c>
      <c r="E87" s="18">
        <v>13638</v>
      </c>
      <c r="F87" s="18">
        <v>13946</v>
      </c>
      <c r="G87" s="18">
        <v>14566</v>
      </c>
      <c r="H87" s="18">
        <v>13991</v>
      </c>
      <c r="I87" s="18">
        <v>15624</v>
      </c>
      <c r="J87" s="18">
        <v>16887</v>
      </c>
      <c r="K87" s="18">
        <v>16803</v>
      </c>
      <c r="L87" s="18">
        <v>16611</v>
      </c>
      <c r="M87" s="18">
        <v>15622</v>
      </c>
      <c r="N87" s="18">
        <v>14780</v>
      </c>
      <c r="O87" s="18">
        <v>14782</v>
      </c>
      <c r="P87" s="18">
        <v>15863</v>
      </c>
      <c r="Q87" s="18">
        <v>16230</v>
      </c>
      <c r="R87" s="18">
        <v>16435</v>
      </c>
      <c r="S87" s="18">
        <v>15162</v>
      </c>
      <c r="T87" s="18">
        <v>15248</v>
      </c>
      <c r="U87" s="18">
        <v>14135</v>
      </c>
      <c r="V87" s="18">
        <v>13564</v>
      </c>
      <c r="W87" s="18">
        <v>13774</v>
      </c>
      <c r="X87" s="18">
        <v>13769</v>
      </c>
      <c r="Y87" s="18">
        <v>13542</v>
      </c>
      <c r="Z87" s="5"/>
      <c r="AA87" s="2">
        <v>0</v>
      </c>
      <c r="AB87" s="2">
        <v>5</v>
      </c>
      <c r="AC87" s="2">
        <v>245289</v>
      </c>
      <c r="AD87" s="5">
        <v>109719</v>
      </c>
      <c r="AE87" s="5">
        <v>355008</v>
      </c>
      <c r="AF87"/>
      <c r="AG87" s="2">
        <v>3</v>
      </c>
      <c r="AH87" s="2">
        <v>2025</v>
      </c>
      <c r="AI87"/>
      <c r="AJ87" s="5">
        <v>16887</v>
      </c>
      <c r="AK87" s="2">
        <v>9</v>
      </c>
      <c r="AL87" s="8"/>
    </row>
    <row r="88" spans="1:38" ht="15.75">
      <c r="A88" s="17">
        <v>45737</v>
      </c>
      <c r="B88" s="18">
        <v>13249</v>
      </c>
      <c r="C88" s="18">
        <v>13191</v>
      </c>
      <c r="D88" s="18">
        <v>13519</v>
      </c>
      <c r="E88" s="18">
        <v>13476</v>
      </c>
      <c r="F88" s="18">
        <v>13710</v>
      </c>
      <c r="G88" s="18">
        <v>14321</v>
      </c>
      <c r="H88" s="18">
        <v>13734</v>
      </c>
      <c r="I88" s="18">
        <v>15543</v>
      </c>
      <c r="J88" s="18">
        <v>17517</v>
      </c>
      <c r="K88" s="18">
        <v>17987</v>
      </c>
      <c r="L88" s="18">
        <v>19049</v>
      </c>
      <c r="M88" s="18">
        <v>18802</v>
      </c>
      <c r="N88" s="18">
        <v>18674</v>
      </c>
      <c r="O88" s="18">
        <v>19172</v>
      </c>
      <c r="P88" s="18">
        <v>19717</v>
      </c>
      <c r="Q88" s="18">
        <v>19524</v>
      </c>
      <c r="R88" s="18">
        <v>18959</v>
      </c>
      <c r="S88" s="18">
        <v>16677</v>
      </c>
      <c r="T88" s="18">
        <v>15972</v>
      </c>
      <c r="U88" s="18">
        <v>14769</v>
      </c>
      <c r="V88" s="18">
        <v>14206</v>
      </c>
      <c r="W88" s="18">
        <v>14753</v>
      </c>
      <c r="X88" s="18">
        <v>14992</v>
      </c>
      <c r="Y88" s="18">
        <v>15091</v>
      </c>
      <c r="Z88" s="5"/>
      <c r="AA88" s="2">
        <v>0</v>
      </c>
      <c r="AB88" s="2">
        <v>6</v>
      </c>
      <c r="AC88" s="2">
        <v>276313</v>
      </c>
      <c r="AD88" s="5">
        <v>110291</v>
      </c>
      <c r="AE88" s="5">
        <v>386604</v>
      </c>
      <c r="AF88"/>
      <c r="AG88" s="2">
        <v>3</v>
      </c>
      <c r="AH88" s="2">
        <v>2025</v>
      </c>
      <c r="AI88"/>
      <c r="AJ88" s="5">
        <v>19717</v>
      </c>
      <c r="AK88" s="2">
        <v>15</v>
      </c>
      <c r="AL88" s="8"/>
    </row>
    <row r="89" spans="1:38" ht="15.75">
      <c r="A89" s="17">
        <v>45738</v>
      </c>
      <c r="B89" s="18">
        <v>14413</v>
      </c>
      <c r="C89" s="18">
        <v>15339</v>
      </c>
      <c r="D89" s="18">
        <v>14575</v>
      </c>
      <c r="E89" s="18">
        <v>14589</v>
      </c>
      <c r="F89" s="18">
        <v>14657</v>
      </c>
      <c r="G89" s="18">
        <v>14803</v>
      </c>
      <c r="H89" s="18">
        <v>13730</v>
      </c>
      <c r="I89" s="18">
        <v>13652</v>
      </c>
      <c r="J89" s="18">
        <v>11532</v>
      </c>
      <c r="K89" s="18">
        <v>9587</v>
      </c>
      <c r="L89" s="18">
        <v>7979</v>
      </c>
      <c r="M89" s="18">
        <v>7185</v>
      </c>
      <c r="N89" s="18">
        <v>6274</v>
      </c>
      <c r="O89" s="18">
        <v>5637</v>
      </c>
      <c r="P89" s="18">
        <v>5420</v>
      </c>
      <c r="Q89" s="18">
        <v>6314</v>
      </c>
      <c r="R89" s="18">
        <v>9180</v>
      </c>
      <c r="S89" s="18">
        <v>12188</v>
      </c>
      <c r="T89" s="18">
        <v>13187</v>
      </c>
      <c r="U89" s="18">
        <v>12733</v>
      </c>
      <c r="V89" s="18">
        <v>12257</v>
      </c>
      <c r="W89" s="18">
        <v>12859</v>
      </c>
      <c r="X89" s="18">
        <v>13040</v>
      </c>
      <c r="Y89" s="18">
        <v>13149</v>
      </c>
      <c r="Z89" s="5"/>
      <c r="AA89" s="2">
        <v>0</v>
      </c>
      <c r="AB89" s="2">
        <v>7</v>
      </c>
      <c r="AC89" s="2">
        <v>0</v>
      </c>
      <c r="AD89" s="5">
        <v>274279</v>
      </c>
      <c r="AE89" s="5">
        <v>274279</v>
      </c>
      <c r="AF89"/>
      <c r="AG89" s="2">
        <v>3</v>
      </c>
      <c r="AH89" s="2">
        <v>2025</v>
      </c>
      <c r="AI89"/>
      <c r="AJ89" s="5">
        <v>15339</v>
      </c>
      <c r="AK89" s="2">
        <v>2</v>
      </c>
      <c r="AL89" s="8"/>
    </row>
    <row r="90" spans="1:38" ht="15.75">
      <c r="A90" s="17">
        <v>45739</v>
      </c>
      <c r="B90" s="18">
        <v>12889</v>
      </c>
      <c r="C90" s="18">
        <v>13619</v>
      </c>
      <c r="D90" s="18">
        <v>13142</v>
      </c>
      <c r="E90" s="18">
        <v>13353</v>
      </c>
      <c r="F90" s="18">
        <v>13729</v>
      </c>
      <c r="G90" s="18">
        <v>14173</v>
      </c>
      <c r="H90" s="18">
        <v>13434</v>
      </c>
      <c r="I90" s="18">
        <v>13658</v>
      </c>
      <c r="J90" s="18">
        <v>12511</v>
      </c>
      <c r="K90" s="18">
        <v>11092</v>
      </c>
      <c r="L90" s="18">
        <v>9669</v>
      </c>
      <c r="M90" s="18">
        <v>9297</v>
      </c>
      <c r="N90" s="18">
        <v>8597</v>
      </c>
      <c r="O90" s="18">
        <v>8036</v>
      </c>
      <c r="P90" s="18">
        <v>8133</v>
      </c>
      <c r="Q90" s="18">
        <v>8424</v>
      </c>
      <c r="R90" s="18">
        <v>10622</v>
      </c>
      <c r="S90" s="18">
        <v>13126</v>
      </c>
      <c r="T90" s="18">
        <v>15115</v>
      </c>
      <c r="U90" s="18">
        <v>15075</v>
      </c>
      <c r="V90" s="18">
        <v>14474</v>
      </c>
      <c r="W90" s="18">
        <v>15378</v>
      </c>
      <c r="X90" s="18">
        <v>15047</v>
      </c>
      <c r="Y90" s="18">
        <v>15324</v>
      </c>
      <c r="Z90" s="5"/>
      <c r="AA90" s="2">
        <v>0</v>
      </c>
      <c r="AB90" s="2">
        <v>1</v>
      </c>
      <c r="AC90" s="2">
        <v>0</v>
      </c>
      <c r="AD90" s="5">
        <v>297917</v>
      </c>
      <c r="AE90" s="5">
        <v>297917</v>
      </c>
      <c r="AF90"/>
      <c r="AG90" s="2">
        <v>3</v>
      </c>
      <c r="AH90" s="2">
        <v>2025</v>
      </c>
      <c r="AI90"/>
      <c r="AJ90" s="5">
        <v>15378</v>
      </c>
      <c r="AK90" s="2">
        <v>22</v>
      </c>
      <c r="AL90" s="8"/>
    </row>
    <row r="91" spans="1:38" ht="15.75">
      <c r="A91" s="17">
        <v>45740</v>
      </c>
      <c r="B91" s="18">
        <v>15171</v>
      </c>
      <c r="C91" s="18">
        <v>15550</v>
      </c>
      <c r="D91" s="18">
        <v>16091</v>
      </c>
      <c r="E91" s="18">
        <v>16083</v>
      </c>
      <c r="F91" s="18">
        <v>16557</v>
      </c>
      <c r="G91" s="18">
        <v>17214</v>
      </c>
      <c r="H91" s="18">
        <v>16229</v>
      </c>
      <c r="I91" s="18">
        <v>16918</v>
      </c>
      <c r="J91" s="18">
        <v>17949</v>
      </c>
      <c r="K91" s="18">
        <v>18808</v>
      </c>
      <c r="L91" s="18">
        <v>19969</v>
      </c>
      <c r="M91" s="18">
        <v>21066</v>
      </c>
      <c r="N91" s="18">
        <v>21695</v>
      </c>
      <c r="O91" s="18">
        <v>22132</v>
      </c>
      <c r="P91" s="18">
        <v>22814</v>
      </c>
      <c r="Q91" s="18">
        <v>22196</v>
      </c>
      <c r="R91" s="18">
        <v>21146</v>
      </c>
      <c r="S91" s="18">
        <v>18490</v>
      </c>
      <c r="T91" s="18">
        <v>17427</v>
      </c>
      <c r="U91" s="18">
        <v>15850</v>
      </c>
      <c r="V91" s="18">
        <v>14997</v>
      </c>
      <c r="W91" s="18">
        <v>14857</v>
      </c>
      <c r="X91" s="18">
        <v>14781</v>
      </c>
      <c r="Y91" s="18">
        <v>15023</v>
      </c>
      <c r="Z91" s="5"/>
      <c r="AA91" s="2">
        <v>0</v>
      </c>
      <c r="AB91" s="2">
        <v>2</v>
      </c>
      <c r="AC91" s="2">
        <v>301095</v>
      </c>
      <c r="AD91" s="5">
        <v>127918</v>
      </c>
      <c r="AE91" s="5">
        <v>429013</v>
      </c>
      <c r="AF91"/>
      <c r="AG91" s="2">
        <v>3</v>
      </c>
      <c r="AH91" s="2">
        <v>2025</v>
      </c>
      <c r="AI91"/>
      <c r="AJ91" s="5">
        <v>22814</v>
      </c>
      <c r="AK91" s="2">
        <v>15</v>
      </c>
      <c r="AL91" s="8"/>
    </row>
    <row r="92" spans="1:38" ht="15.75">
      <c r="A92" s="17">
        <v>45741</v>
      </c>
      <c r="B92" s="18">
        <v>14588</v>
      </c>
      <c r="C92" s="18">
        <v>14635</v>
      </c>
      <c r="D92" s="18">
        <v>15102</v>
      </c>
      <c r="E92" s="18">
        <v>14958</v>
      </c>
      <c r="F92" s="18">
        <v>15323</v>
      </c>
      <c r="G92" s="18">
        <v>15941</v>
      </c>
      <c r="H92" s="18">
        <v>14785</v>
      </c>
      <c r="I92" s="18">
        <v>16863</v>
      </c>
      <c r="J92" s="18">
        <v>18968</v>
      </c>
      <c r="K92" s="18">
        <v>18730</v>
      </c>
      <c r="L92" s="18">
        <v>18118</v>
      </c>
      <c r="M92" s="18">
        <v>17395</v>
      </c>
      <c r="N92" s="18">
        <v>17279</v>
      </c>
      <c r="O92" s="18">
        <v>16655</v>
      </c>
      <c r="P92" s="18">
        <v>16766</v>
      </c>
      <c r="Q92" s="18">
        <v>16302</v>
      </c>
      <c r="R92" s="18">
        <v>16448</v>
      </c>
      <c r="S92" s="18">
        <v>15321</v>
      </c>
      <c r="T92" s="18">
        <v>15346</v>
      </c>
      <c r="U92" s="18">
        <v>14682</v>
      </c>
      <c r="V92" s="18">
        <v>14171</v>
      </c>
      <c r="W92" s="18">
        <v>14402</v>
      </c>
      <c r="X92" s="18">
        <v>14483</v>
      </c>
      <c r="Y92" s="18">
        <v>14427</v>
      </c>
      <c r="Z92" s="5"/>
      <c r="AA92" s="2">
        <v>0</v>
      </c>
      <c r="AB92" s="2">
        <v>3</v>
      </c>
      <c r="AC92" s="2">
        <v>261929</v>
      </c>
      <c r="AD92" s="5">
        <v>119759</v>
      </c>
      <c r="AE92" s="5">
        <v>381688</v>
      </c>
      <c r="AF92"/>
      <c r="AG92" s="2">
        <v>3</v>
      </c>
      <c r="AH92" s="2">
        <v>2025</v>
      </c>
      <c r="AI92"/>
      <c r="AJ92" s="5">
        <v>18968</v>
      </c>
      <c r="AK92" s="2">
        <v>9</v>
      </c>
      <c r="AL92" s="8"/>
    </row>
    <row r="93" spans="1:38" ht="15.75">
      <c r="A93" s="17">
        <v>45742</v>
      </c>
      <c r="B93" s="18">
        <v>13967</v>
      </c>
      <c r="C93" s="18">
        <v>14377</v>
      </c>
      <c r="D93" s="18">
        <v>14679</v>
      </c>
      <c r="E93" s="18">
        <v>14844</v>
      </c>
      <c r="F93" s="18">
        <v>15260</v>
      </c>
      <c r="G93" s="18">
        <v>15876</v>
      </c>
      <c r="H93" s="18">
        <v>15169</v>
      </c>
      <c r="I93" s="18">
        <v>15306</v>
      </c>
      <c r="J93" s="18">
        <v>13234</v>
      </c>
      <c r="K93" s="18">
        <v>10864</v>
      </c>
      <c r="L93" s="18">
        <v>10393</v>
      </c>
      <c r="M93" s="18">
        <v>9524</v>
      </c>
      <c r="N93" s="18">
        <v>9277</v>
      </c>
      <c r="O93" s="18">
        <v>9440</v>
      </c>
      <c r="P93" s="18">
        <v>10516</v>
      </c>
      <c r="Q93" s="18">
        <v>12692</v>
      </c>
      <c r="R93" s="18">
        <v>14152</v>
      </c>
      <c r="S93" s="18">
        <v>14139</v>
      </c>
      <c r="T93" s="18">
        <v>14722</v>
      </c>
      <c r="U93" s="18">
        <v>14095</v>
      </c>
      <c r="V93" s="18">
        <v>13514</v>
      </c>
      <c r="W93" s="18">
        <v>13826</v>
      </c>
      <c r="X93" s="18">
        <v>13894</v>
      </c>
      <c r="Y93" s="18">
        <v>13810</v>
      </c>
      <c r="Z93" s="5"/>
      <c r="AA93" s="2">
        <v>0</v>
      </c>
      <c r="AB93" s="2">
        <v>4</v>
      </c>
      <c r="AC93" s="2">
        <v>199588</v>
      </c>
      <c r="AD93" s="5">
        <v>117982</v>
      </c>
      <c r="AE93" s="5">
        <v>317570</v>
      </c>
      <c r="AF93"/>
      <c r="AG93" s="2">
        <v>3</v>
      </c>
      <c r="AH93" s="2">
        <v>2025</v>
      </c>
      <c r="AI93"/>
      <c r="AJ93" s="5">
        <v>15876</v>
      </c>
      <c r="AK93" s="2">
        <v>6</v>
      </c>
      <c r="AL93" s="8"/>
    </row>
    <row r="94" spans="1:38" ht="15.75">
      <c r="A94" s="17">
        <v>45743</v>
      </c>
      <c r="B94" s="18">
        <v>13470</v>
      </c>
      <c r="C94" s="18">
        <v>13791</v>
      </c>
      <c r="D94" s="18">
        <v>13985</v>
      </c>
      <c r="E94" s="18">
        <v>14100</v>
      </c>
      <c r="F94" s="18">
        <v>14497</v>
      </c>
      <c r="G94" s="18">
        <v>15197</v>
      </c>
      <c r="H94" s="18">
        <v>14522</v>
      </c>
      <c r="I94" s="18">
        <v>14944</v>
      </c>
      <c r="J94" s="18">
        <v>13347</v>
      </c>
      <c r="K94" s="18">
        <v>11280</v>
      </c>
      <c r="L94" s="18">
        <v>9094</v>
      </c>
      <c r="M94" s="18">
        <v>8613</v>
      </c>
      <c r="N94" s="18">
        <v>10012</v>
      </c>
      <c r="O94" s="18">
        <v>11514</v>
      </c>
      <c r="P94" s="18">
        <v>13339</v>
      </c>
      <c r="Q94" s="18">
        <v>13712</v>
      </c>
      <c r="R94" s="18">
        <v>13143</v>
      </c>
      <c r="S94" s="18">
        <v>13059</v>
      </c>
      <c r="T94" s="18">
        <v>14121</v>
      </c>
      <c r="U94" s="18">
        <v>13949</v>
      </c>
      <c r="V94" s="18">
        <v>13728</v>
      </c>
      <c r="W94" s="18">
        <v>14202</v>
      </c>
      <c r="X94" s="18">
        <v>14360</v>
      </c>
      <c r="Y94" s="18">
        <v>14458</v>
      </c>
      <c r="Z94" s="5"/>
      <c r="AA94" s="2">
        <v>0</v>
      </c>
      <c r="AB94" s="2">
        <v>5</v>
      </c>
      <c r="AC94" s="2">
        <v>202417</v>
      </c>
      <c r="AD94" s="5">
        <v>114020</v>
      </c>
      <c r="AE94" s="5">
        <v>316437</v>
      </c>
      <c r="AF94"/>
      <c r="AG94" s="2">
        <v>3</v>
      </c>
      <c r="AH94" s="2">
        <v>2025</v>
      </c>
      <c r="AI94"/>
      <c r="AJ94" s="5">
        <v>15197</v>
      </c>
      <c r="AK94" s="2">
        <v>6</v>
      </c>
      <c r="AL94" s="8"/>
    </row>
    <row r="95" spans="1:38" ht="15.75">
      <c r="A95" s="17">
        <v>45744</v>
      </c>
      <c r="B95" s="18">
        <v>14130</v>
      </c>
      <c r="C95" s="18">
        <v>14379</v>
      </c>
      <c r="D95" s="18">
        <v>14850</v>
      </c>
      <c r="E95" s="18">
        <v>14897</v>
      </c>
      <c r="F95" s="18">
        <v>15224</v>
      </c>
      <c r="G95" s="18">
        <v>15600</v>
      </c>
      <c r="H95" s="18">
        <v>14672</v>
      </c>
      <c r="I95" s="18">
        <v>15659</v>
      </c>
      <c r="J95" s="18">
        <v>15713</v>
      </c>
      <c r="K95" s="18">
        <v>12090</v>
      </c>
      <c r="L95" s="18">
        <v>10922</v>
      </c>
      <c r="M95" s="18">
        <v>8992</v>
      </c>
      <c r="N95" s="18">
        <v>7369</v>
      </c>
      <c r="O95" s="18">
        <v>6820</v>
      </c>
      <c r="P95" s="18">
        <v>7043</v>
      </c>
      <c r="Q95" s="18">
        <v>7493</v>
      </c>
      <c r="R95" s="18">
        <v>9771</v>
      </c>
      <c r="S95" s="18">
        <v>11539</v>
      </c>
      <c r="T95" s="18">
        <v>13583</v>
      </c>
      <c r="U95" s="18">
        <v>13530</v>
      </c>
      <c r="V95" s="18">
        <v>13152</v>
      </c>
      <c r="W95" s="18">
        <v>13926</v>
      </c>
      <c r="X95" s="18">
        <v>14320</v>
      </c>
      <c r="Y95" s="18">
        <v>14418</v>
      </c>
      <c r="Z95" s="5"/>
      <c r="AA95" s="2">
        <v>0</v>
      </c>
      <c r="AB95" s="2">
        <v>6</v>
      </c>
      <c r="AC95" s="2">
        <v>181922</v>
      </c>
      <c r="AD95" s="5">
        <v>118170</v>
      </c>
      <c r="AE95" s="5">
        <v>300092</v>
      </c>
      <c r="AF95"/>
      <c r="AG95" s="2">
        <v>3</v>
      </c>
      <c r="AH95" s="2">
        <v>2025</v>
      </c>
      <c r="AI95"/>
      <c r="AJ95" s="5">
        <v>15713</v>
      </c>
      <c r="AK95" s="2">
        <v>9</v>
      </c>
      <c r="AL95" s="8"/>
    </row>
    <row r="96" spans="1:38" ht="15.75">
      <c r="A96" s="17">
        <v>45745</v>
      </c>
      <c r="B96" s="18">
        <v>13859</v>
      </c>
      <c r="C96" s="18">
        <v>14685</v>
      </c>
      <c r="D96" s="18">
        <v>14044</v>
      </c>
      <c r="E96" s="18">
        <v>14059</v>
      </c>
      <c r="F96" s="18">
        <v>14298</v>
      </c>
      <c r="G96" s="18">
        <v>14685</v>
      </c>
      <c r="H96" s="18">
        <v>13751</v>
      </c>
      <c r="I96" s="18">
        <v>14898</v>
      </c>
      <c r="J96" s="18">
        <v>15831</v>
      </c>
      <c r="K96" s="18">
        <v>15334</v>
      </c>
      <c r="L96" s="18">
        <v>14165</v>
      </c>
      <c r="M96" s="18">
        <v>13804</v>
      </c>
      <c r="N96" s="18">
        <v>12907</v>
      </c>
      <c r="O96" s="18">
        <v>11478</v>
      </c>
      <c r="P96" s="18">
        <v>11115</v>
      </c>
      <c r="Q96" s="18">
        <v>10102</v>
      </c>
      <c r="R96" s="18">
        <v>10840</v>
      </c>
      <c r="S96" s="18">
        <v>12176</v>
      </c>
      <c r="T96" s="18">
        <v>13786</v>
      </c>
      <c r="U96" s="18">
        <v>13910</v>
      </c>
      <c r="V96" s="18">
        <v>13594</v>
      </c>
      <c r="W96" s="18">
        <v>14537</v>
      </c>
      <c r="X96" s="18">
        <v>14745</v>
      </c>
      <c r="Y96" s="18">
        <v>14972</v>
      </c>
      <c r="Z96" s="5"/>
      <c r="AA96" s="2">
        <v>0</v>
      </c>
      <c r="AB96" s="2">
        <v>7</v>
      </c>
      <c r="AC96" s="2">
        <v>0</v>
      </c>
      <c r="AD96" s="5">
        <v>327575</v>
      </c>
      <c r="AE96" s="5">
        <v>327575</v>
      </c>
      <c r="AF96"/>
      <c r="AG96" s="2">
        <v>3</v>
      </c>
      <c r="AH96" s="2">
        <v>2025</v>
      </c>
      <c r="AI96"/>
      <c r="AJ96" s="5">
        <v>15831</v>
      </c>
      <c r="AK96" s="2">
        <v>9</v>
      </c>
      <c r="AL96" s="8"/>
    </row>
    <row r="97" spans="1:38" ht="15.75">
      <c r="A97" s="17">
        <v>45746</v>
      </c>
      <c r="B97" s="18">
        <v>14692</v>
      </c>
      <c r="C97" s="18">
        <v>15863</v>
      </c>
      <c r="D97" s="18">
        <v>15086</v>
      </c>
      <c r="E97" s="18">
        <v>15205</v>
      </c>
      <c r="F97" s="18">
        <v>15220</v>
      </c>
      <c r="G97" s="18">
        <v>15186</v>
      </c>
      <c r="H97" s="18">
        <v>13854</v>
      </c>
      <c r="I97" s="18">
        <v>13992</v>
      </c>
      <c r="J97" s="18">
        <v>14690</v>
      </c>
      <c r="K97" s="18">
        <v>15552</v>
      </c>
      <c r="L97" s="18">
        <v>16200</v>
      </c>
      <c r="M97" s="18">
        <v>17091</v>
      </c>
      <c r="N97" s="18">
        <v>17246</v>
      </c>
      <c r="O97" s="18">
        <v>18515</v>
      </c>
      <c r="P97" s="18">
        <v>19978</v>
      </c>
      <c r="Q97" s="18">
        <v>19876</v>
      </c>
      <c r="R97" s="18">
        <v>19250</v>
      </c>
      <c r="S97" s="18">
        <v>17503</v>
      </c>
      <c r="T97" s="18">
        <v>16317</v>
      </c>
      <c r="U97" s="18">
        <v>15131</v>
      </c>
      <c r="V97" s="18">
        <v>14306</v>
      </c>
      <c r="W97" s="18">
        <v>14794</v>
      </c>
      <c r="X97" s="18">
        <v>14540</v>
      </c>
      <c r="Y97" s="18">
        <v>14594</v>
      </c>
      <c r="Z97" s="5"/>
      <c r="AA97" s="2">
        <v>0</v>
      </c>
      <c r="AB97" s="2">
        <v>1</v>
      </c>
      <c r="AC97" s="2">
        <v>0</v>
      </c>
      <c r="AD97" s="5">
        <v>384681</v>
      </c>
      <c r="AE97" s="5">
        <v>384681</v>
      </c>
      <c r="AF97"/>
      <c r="AG97" s="2">
        <v>3</v>
      </c>
      <c r="AH97" s="2">
        <v>2025</v>
      </c>
      <c r="AI97"/>
      <c r="AJ97" s="5">
        <v>19978</v>
      </c>
      <c r="AK97" s="2">
        <v>15</v>
      </c>
      <c r="AL97" s="8"/>
    </row>
    <row r="98" spans="1:38" ht="15.75">
      <c r="A98" s="17">
        <v>45747</v>
      </c>
      <c r="B98" s="18">
        <v>14252</v>
      </c>
      <c r="C98" s="18">
        <v>14405</v>
      </c>
      <c r="D98" s="18">
        <v>14540</v>
      </c>
      <c r="E98" s="18">
        <v>14626</v>
      </c>
      <c r="F98" s="18">
        <v>14797</v>
      </c>
      <c r="G98" s="18">
        <v>15286</v>
      </c>
      <c r="H98" s="18">
        <v>14607</v>
      </c>
      <c r="I98" s="18">
        <v>16474</v>
      </c>
      <c r="J98" s="18">
        <v>18250</v>
      </c>
      <c r="K98" s="18">
        <v>18898</v>
      </c>
      <c r="L98" s="18">
        <v>19023</v>
      </c>
      <c r="M98" s="18">
        <v>18192</v>
      </c>
      <c r="N98" s="18">
        <v>17673</v>
      </c>
      <c r="O98" s="18">
        <v>18901</v>
      </c>
      <c r="P98" s="18">
        <v>19451</v>
      </c>
      <c r="Q98" s="18">
        <v>19167</v>
      </c>
      <c r="R98" s="18">
        <v>17881</v>
      </c>
      <c r="S98" s="18">
        <v>15714</v>
      </c>
      <c r="T98" s="18">
        <v>14999</v>
      </c>
      <c r="U98" s="18">
        <v>14006</v>
      </c>
      <c r="V98" s="18">
        <v>13229</v>
      </c>
      <c r="W98" s="18">
        <v>13155</v>
      </c>
      <c r="X98" s="18">
        <v>13347</v>
      </c>
      <c r="Y98" s="18">
        <v>12915</v>
      </c>
      <c r="Z98" s="5"/>
      <c r="AA98" s="2">
        <v>0</v>
      </c>
      <c r="AB98" s="2">
        <v>2</v>
      </c>
      <c r="AC98" s="2">
        <v>268360</v>
      </c>
      <c r="AD98" s="5">
        <v>115428</v>
      </c>
      <c r="AE98" s="5">
        <v>383788</v>
      </c>
      <c r="AF98"/>
      <c r="AG98" s="2">
        <v>3</v>
      </c>
      <c r="AH98" s="2">
        <v>2025</v>
      </c>
      <c r="AI98"/>
      <c r="AJ98" s="5">
        <v>19451</v>
      </c>
      <c r="AK98" s="2">
        <v>15</v>
      </c>
      <c r="AL98" s="8"/>
    </row>
    <row r="99" spans="1:38" ht="15.75">
      <c r="A99" s="17">
        <v>45748</v>
      </c>
      <c r="B99" s="18">
        <v>12404</v>
      </c>
      <c r="C99" s="18">
        <v>12542</v>
      </c>
      <c r="D99" s="18">
        <v>13065</v>
      </c>
      <c r="E99" s="18">
        <v>12749</v>
      </c>
      <c r="F99" s="18">
        <v>13141</v>
      </c>
      <c r="G99" s="18">
        <v>13774</v>
      </c>
      <c r="H99" s="18">
        <v>13362</v>
      </c>
      <c r="I99" s="18">
        <v>15124</v>
      </c>
      <c r="J99" s="18">
        <v>16494</v>
      </c>
      <c r="K99" s="18">
        <v>15163</v>
      </c>
      <c r="L99" s="18">
        <v>12128</v>
      </c>
      <c r="M99" s="18">
        <v>10341</v>
      </c>
      <c r="N99" s="18">
        <v>9064</v>
      </c>
      <c r="O99" s="18">
        <v>8058</v>
      </c>
      <c r="P99" s="18">
        <v>7840</v>
      </c>
      <c r="Q99" s="18">
        <v>8444</v>
      </c>
      <c r="R99" s="18">
        <v>10280</v>
      </c>
      <c r="S99" s="18">
        <v>12151</v>
      </c>
      <c r="T99" s="18">
        <v>13758</v>
      </c>
      <c r="U99" s="18">
        <v>14120</v>
      </c>
      <c r="V99" s="18">
        <v>13871</v>
      </c>
      <c r="W99" s="18">
        <v>14002</v>
      </c>
      <c r="X99" s="18">
        <v>13973</v>
      </c>
      <c r="Y99" s="18">
        <v>14320</v>
      </c>
      <c r="Z99" s="5"/>
      <c r="AA99" s="2">
        <v>0</v>
      </c>
      <c r="AB99" s="2">
        <v>3</v>
      </c>
      <c r="AC99" s="2">
        <v>194811</v>
      </c>
      <c r="AD99" s="5">
        <v>105357</v>
      </c>
      <c r="AE99" s="5">
        <v>300168</v>
      </c>
      <c r="AF99"/>
      <c r="AG99" s="2">
        <v>4</v>
      </c>
      <c r="AH99" s="2">
        <v>2025</v>
      </c>
      <c r="AI99"/>
      <c r="AJ99" s="5">
        <v>16494</v>
      </c>
      <c r="AK99" s="2">
        <v>9</v>
      </c>
      <c r="AL99" s="8"/>
    </row>
    <row r="100" spans="1:38" ht="15.75">
      <c r="A100" s="17">
        <v>45749</v>
      </c>
      <c r="B100" s="18">
        <v>14210</v>
      </c>
      <c r="C100" s="18">
        <v>14619</v>
      </c>
      <c r="D100" s="18">
        <v>15131</v>
      </c>
      <c r="E100" s="18">
        <v>14987</v>
      </c>
      <c r="F100" s="18">
        <v>15632</v>
      </c>
      <c r="G100" s="18">
        <v>16321</v>
      </c>
      <c r="H100" s="18">
        <v>15181</v>
      </c>
      <c r="I100" s="18">
        <v>15069</v>
      </c>
      <c r="J100" s="18">
        <v>12742</v>
      </c>
      <c r="K100" s="18">
        <v>10697</v>
      </c>
      <c r="L100" s="18">
        <v>9661</v>
      </c>
      <c r="M100" s="18">
        <v>9080</v>
      </c>
      <c r="N100" s="18">
        <v>8349</v>
      </c>
      <c r="O100" s="18">
        <v>8096</v>
      </c>
      <c r="P100" s="18">
        <v>7645</v>
      </c>
      <c r="Q100" s="18">
        <v>8241</v>
      </c>
      <c r="R100" s="18">
        <v>10558</v>
      </c>
      <c r="S100" s="18">
        <v>13373</v>
      </c>
      <c r="T100" s="18">
        <v>14274</v>
      </c>
      <c r="U100" s="18">
        <v>14300</v>
      </c>
      <c r="V100" s="18">
        <v>14030</v>
      </c>
      <c r="W100" s="18">
        <v>13908</v>
      </c>
      <c r="X100" s="18">
        <v>13805</v>
      </c>
      <c r="Y100" s="18">
        <v>14059</v>
      </c>
      <c r="Z100" s="5"/>
      <c r="AA100" s="2">
        <v>0</v>
      </c>
      <c r="AB100" s="2">
        <v>4</v>
      </c>
      <c r="AC100" s="2">
        <v>183828</v>
      </c>
      <c r="AD100" s="5">
        <v>120140</v>
      </c>
      <c r="AE100" s="5">
        <v>303968</v>
      </c>
      <c r="AF100"/>
      <c r="AG100" s="2">
        <v>4</v>
      </c>
      <c r="AH100" s="2">
        <v>2025</v>
      </c>
      <c r="AI100"/>
      <c r="AJ100" s="5">
        <v>16321</v>
      </c>
      <c r="AK100" s="2">
        <v>6</v>
      </c>
      <c r="AL100" s="8"/>
    </row>
    <row r="101" spans="1:38" ht="15.75">
      <c r="A101" s="17">
        <v>45750</v>
      </c>
      <c r="B101" s="18">
        <v>13688</v>
      </c>
      <c r="C101" s="18">
        <v>13782</v>
      </c>
      <c r="D101" s="18">
        <v>14478</v>
      </c>
      <c r="E101" s="18">
        <v>13787</v>
      </c>
      <c r="F101" s="18">
        <v>14354</v>
      </c>
      <c r="G101" s="18">
        <v>14948</v>
      </c>
      <c r="H101" s="18">
        <v>14027</v>
      </c>
      <c r="I101" s="18">
        <v>16133</v>
      </c>
      <c r="J101" s="18">
        <v>18936</v>
      </c>
      <c r="K101" s="18">
        <v>20367</v>
      </c>
      <c r="L101" s="18">
        <v>21504</v>
      </c>
      <c r="M101" s="18">
        <v>21859</v>
      </c>
      <c r="N101" s="18">
        <v>21634</v>
      </c>
      <c r="O101" s="18">
        <v>21100</v>
      </c>
      <c r="P101" s="18">
        <v>20175</v>
      </c>
      <c r="Q101" s="18">
        <v>19609</v>
      </c>
      <c r="R101" s="18">
        <v>18723</v>
      </c>
      <c r="S101" s="18">
        <v>15935</v>
      </c>
      <c r="T101" s="18">
        <v>14868</v>
      </c>
      <c r="U101" s="18">
        <v>13966</v>
      </c>
      <c r="V101" s="18">
        <v>13477</v>
      </c>
      <c r="W101" s="18">
        <v>13137</v>
      </c>
      <c r="X101" s="18">
        <v>12866</v>
      </c>
      <c r="Y101" s="18">
        <v>13113</v>
      </c>
      <c r="Z101" s="5"/>
      <c r="AA101" s="2">
        <v>0</v>
      </c>
      <c r="AB101" s="2">
        <v>5</v>
      </c>
      <c r="AC101" s="2">
        <v>284289</v>
      </c>
      <c r="AD101" s="5">
        <v>112177</v>
      </c>
      <c r="AE101" s="5">
        <v>396466</v>
      </c>
      <c r="AF101"/>
      <c r="AG101" s="2">
        <v>4</v>
      </c>
      <c r="AH101" s="2">
        <v>2025</v>
      </c>
      <c r="AI101"/>
      <c r="AJ101" s="5">
        <v>21859</v>
      </c>
      <c r="AK101" s="2">
        <v>12</v>
      </c>
      <c r="AL101" s="8"/>
    </row>
    <row r="102" spans="1:38" ht="15.75">
      <c r="A102" s="17">
        <v>45751</v>
      </c>
      <c r="B102" s="18">
        <v>12455</v>
      </c>
      <c r="C102" s="18">
        <v>12714</v>
      </c>
      <c r="D102" s="18">
        <v>13093</v>
      </c>
      <c r="E102" s="18">
        <v>12677</v>
      </c>
      <c r="F102" s="18">
        <v>13088</v>
      </c>
      <c r="G102" s="18">
        <v>13797</v>
      </c>
      <c r="H102" s="18">
        <v>13007</v>
      </c>
      <c r="I102" s="18">
        <v>13475</v>
      </c>
      <c r="J102" s="18">
        <v>13602</v>
      </c>
      <c r="K102" s="18">
        <v>11971</v>
      </c>
      <c r="L102" s="18">
        <v>9656</v>
      </c>
      <c r="M102" s="18">
        <v>11564</v>
      </c>
      <c r="N102" s="18">
        <v>11533</v>
      </c>
      <c r="O102" s="18">
        <v>12341</v>
      </c>
      <c r="P102" s="18">
        <v>12577</v>
      </c>
      <c r="Q102" s="18">
        <v>12951</v>
      </c>
      <c r="R102" s="18">
        <v>13342</v>
      </c>
      <c r="S102" s="18">
        <v>11961</v>
      </c>
      <c r="T102" s="18">
        <v>12637</v>
      </c>
      <c r="U102" s="18">
        <v>12780</v>
      </c>
      <c r="V102" s="18">
        <v>12608</v>
      </c>
      <c r="W102" s="18">
        <v>12844</v>
      </c>
      <c r="X102" s="18">
        <v>12788</v>
      </c>
      <c r="Y102" s="18">
        <v>13279</v>
      </c>
      <c r="Z102" s="5"/>
      <c r="AA102" s="2">
        <v>0</v>
      </c>
      <c r="AB102" s="2">
        <v>6</v>
      </c>
      <c r="AC102" s="2">
        <v>198630</v>
      </c>
      <c r="AD102" s="5">
        <v>104110</v>
      </c>
      <c r="AE102" s="5">
        <v>302740</v>
      </c>
      <c r="AF102"/>
      <c r="AG102" s="2">
        <v>4</v>
      </c>
      <c r="AH102" s="2">
        <v>2025</v>
      </c>
      <c r="AI102"/>
      <c r="AJ102" s="5">
        <v>13797</v>
      </c>
      <c r="AK102" s="2">
        <v>6</v>
      </c>
      <c r="AL102" s="8"/>
    </row>
    <row r="103" spans="1:38" ht="15.75">
      <c r="A103" s="17">
        <v>45752</v>
      </c>
      <c r="B103" s="18">
        <v>12978</v>
      </c>
      <c r="C103" s="18">
        <v>13476</v>
      </c>
      <c r="D103" s="18">
        <v>13112</v>
      </c>
      <c r="E103" s="18">
        <v>13567</v>
      </c>
      <c r="F103" s="18">
        <v>13798</v>
      </c>
      <c r="G103" s="18">
        <v>13976</v>
      </c>
      <c r="H103" s="18">
        <v>12462</v>
      </c>
      <c r="I103" s="18">
        <v>12697</v>
      </c>
      <c r="J103" s="18">
        <v>13594</v>
      </c>
      <c r="K103" s="18">
        <v>13682</v>
      </c>
      <c r="L103" s="18">
        <v>12084</v>
      </c>
      <c r="M103" s="18">
        <v>12325</v>
      </c>
      <c r="N103" s="18">
        <v>12515</v>
      </c>
      <c r="O103" s="18">
        <v>13983</v>
      </c>
      <c r="P103" s="18">
        <v>15188</v>
      </c>
      <c r="Q103" s="18">
        <v>16616</v>
      </c>
      <c r="R103" s="18">
        <v>16957</v>
      </c>
      <c r="S103" s="18">
        <v>15194</v>
      </c>
      <c r="T103" s="18">
        <v>14371</v>
      </c>
      <c r="U103" s="18">
        <v>13802</v>
      </c>
      <c r="V103" s="18">
        <v>13383</v>
      </c>
      <c r="W103" s="18">
        <v>13485</v>
      </c>
      <c r="X103" s="18">
        <v>13434</v>
      </c>
      <c r="Y103" s="18">
        <v>13974</v>
      </c>
      <c r="Z103" s="5"/>
      <c r="AA103" s="2">
        <v>0</v>
      </c>
      <c r="AB103" s="2">
        <v>7</v>
      </c>
      <c r="AC103" s="2">
        <v>0</v>
      </c>
      <c r="AD103" s="5">
        <v>330653</v>
      </c>
      <c r="AE103" s="5">
        <v>330653</v>
      </c>
      <c r="AF103"/>
      <c r="AG103" s="2">
        <v>4</v>
      </c>
      <c r="AH103" s="2">
        <v>2025</v>
      </c>
      <c r="AI103"/>
      <c r="AJ103" s="5">
        <v>16957</v>
      </c>
      <c r="AK103" s="2">
        <v>17</v>
      </c>
      <c r="AL103" s="8"/>
    </row>
    <row r="104" spans="1:38" ht="15.75">
      <c r="A104" s="17">
        <v>45753</v>
      </c>
      <c r="B104" s="18">
        <v>13578</v>
      </c>
      <c r="C104" s="18">
        <v>13716</v>
      </c>
      <c r="D104" s="18">
        <v>13229</v>
      </c>
      <c r="E104" s="18">
        <v>13283</v>
      </c>
      <c r="F104" s="18">
        <v>13107</v>
      </c>
      <c r="G104" s="18">
        <v>13050</v>
      </c>
      <c r="H104" s="18">
        <v>11814</v>
      </c>
      <c r="I104" s="18">
        <v>13157</v>
      </c>
      <c r="J104" s="18">
        <v>15136</v>
      </c>
      <c r="K104" s="18">
        <v>15639</v>
      </c>
      <c r="L104" s="18">
        <v>16007</v>
      </c>
      <c r="M104" s="18">
        <v>16702</v>
      </c>
      <c r="N104" s="18">
        <v>14197</v>
      </c>
      <c r="O104" s="18">
        <v>13724</v>
      </c>
      <c r="P104" s="18">
        <v>13867</v>
      </c>
      <c r="Q104" s="18">
        <v>12471</v>
      </c>
      <c r="R104" s="18">
        <v>12914</v>
      </c>
      <c r="S104" s="18">
        <v>12665</v>
      </c>
      <c r="T104" s="18">
        <v>13623</v>
      </c>
      <c r="U104" s="18">
        <v>13487</v>
      </c>
      <c r="V104" s="18">
        <v>12975</v>
      </c>
      <c r="W104" s="18">
        <v>12946</v>
      </c>
      <c r="X104" s="18">
        <v>12584</v>
      </c>
      <c r="Y104" s="18">
        <v>12974</v>
      </c>
      <c r="Z104" s="5"/>
      <c r="AA104" s="2">
        <v>0</v>
      </c>
      <c r="AB104" s="2">
        <v>1</v>
      </c>
      <c r="AC104" s="2">
        <v>0</v>
      </c>
      <c r="AD104" s="5">
        <v>326845</v>
      </c>
      <c r="AE104" s="5">
        <v>326845</v>
      </c>
      <c r="AF104"/>
      <c r="AG104" s="2">
        <v>4</v>
      </c>
      <c r="AH104" s="2">
        <v>2025</v>
      </c>
      <c r="AI104"/>
      <c r="AJ104" s="5">
        <v>16702</v>
      </c>
      <c r="AK104" s="2">
        <v>12</v>
      </c>
      <c r="AL104" s="8"/>
    </row>
    <row r="105" spans="1:38" ht="15.75">
      <c r="A105" s="17">
        <v>45754</v>
      </c>
      <c r="B105" s="18">
        <v>12663</v>
      </c>
      <c r="C105" s="18">
        <v>12950</v>
      </c>
      <c r="D105" s="18">
        <v>13397</v>
      </c>
      <c r="E105" s="18">
        <v>13053</v>
      </c>
      <c r="F105" s="18">
        <v>13586</v>
      </c>
      <c r="G105" s="18">
        <v>14235</v>
      </c>
      <c r="H105" s="18">
        <v>13907</v>
      </c>
      <c r="I105" s="18">
        <v>14766</v>
      </c>
      <c r="J105" s="18">
        <v>15403</v>
      </c>
      <c r="K105" s="18">
        <v>14809</v>
      </c>
      <c r="L105" s="18">
        <v>13400</v>
      </c>
      <c r="M105" s="18">
        <v>11552</v>
      </c>
      <c r="N105" s="18">
        <v>10339</v>
      </c>
      <c r="O105" s="18">
        <v>11180</v>
      </c>
      <c r="P105" s="18">
        <v>12161</v>
      </c>
      <c r="Q105" s="18">
        <v>13774</v>
      </c>
      <c r="R105" s="18">
        <v>14996</v>
      </c>
      <c r="S105" s="18">
        <v>14311</v>
      </c>
      <c r="T105" s="18">
        <v>14108</v>
      </c>
      <c r="U105" s="18">
        <v>13815</v>
      </c>
      <c r="V105" s="18">
        <v>13412</v>
      </c>
      <c r="W105" s="18">
        <v>13262</v>
      </c>
      <c r="X105" s="18">
        <v>13227</v>
      </c>
      <c r="Y105" s="18">
        <v>13504</v>
      </c>
      <c r="Z105" s="5"/>
      <c r="AA105" s="2">
        <v>0</v>
      </c>
      <c r="AB105" s="2">
        <v>2</v>
      </c>
      <c r="AC105" s="2">
        <v>214515</v>
      </c>
      <c r="AD105" s="5">
        <v>107295</v>
      </c>
      <c r="AE105" s="5">
        <v>321810</v>
      </c>
      <c r="AF105"/>
      <c r="AG105" s="2">
        <v>4</v>
      </c>
      <c r="AH105" s="2">
        <v>2025</v>
      </c>
      <c r="AI105"/>
      <c r="AJ105" s="5">
        <v>15403</v>
      </c>
      <c r="AK105" s="2">
        <v>9</v>
      </c>
      <c r="AL105" s="8"/>
    </row>
    <row r="106" spans="1:38" ht="15.75">
      <c r="A106" s="17">
        <v>45755</v>
      </c>
      <c r="B106" s="18">
        <v>13247</v>
      </c>
      <c r="C106" s="18">
        <v>13207</v>
      </c>
      <c r="D106" s="18">
        <v>13891</v>
      </c>
      <c r="E106" s="18">
        <v>13408</v>
      </c>
      <c r="F106" s="18">
        <v>13891</v>
      </c>
      <c r="G106" s="18">
        <v>14495</v>
      </c>
      <c r="H106" s="18">
        <v>13788</v>
      </c>
      <c r="I106" s="18">
        <v>14468</v>
      </c>
      <c r="J106" s="18">
        <v>15224</v>
      </c>
      <c r="K106" s="18">
        <v>15556</v>
      </c>
      <c r="L106" s="18">
        <v>16973</v>
      </c>
      <c r="M106" s="18">
        <v>15993</v>
      </c>
      <c r="N106" s="18">
        <v>15804</v>
      </c>
      <c r="O106" s="18">
        <v>18268</v>
      </c>
      <c r="P106" s="18">
        <v>18689</v>
      </c>
      <c r="Q106" s="18">
        <v>18868</v>
      </c>
      <c r="R106" s="18">
        <v>17995</v>
      </c>
      <c r="S106" s="18">
        <v>16122</v>
      </c>
      <c r="T106" s="18">
        <v>15462</v>
      </c>
      <c r="U106" s="18">
        <v>14541</v>
      </c>
      <c r="V106" s="18">
        <v>13855</v>
      </c>
      <c r="W106" s="18">
        <v>13989</v>
      </c>
      <c r="X106" s="18">
        <v>13856</v>
      </c>
      <c r="Y106" s="18">
        <v>14248</v>
      </c>
      <c r="Z106" s="5"/>
      <c r="AA106" s="2">
        <v>0</v>
      </c>
      <c r="AB106" s="2">
        <v>3</v>
      </c>
      <c r="AC106" s="2">
        <v>255663</v>
      </c>
      <c r="AD106" s="5">
        <v>110175</v>
      </c>
      <c r="AE106" s="5">
        <v>365838</v>
      </c>
      <c r="AF106"/>
      <c r="AG106" s="2">
        <v>4</v>
      </c>
      <c r="AH106" s="2">
        <v>2025</v>
      </c>
      <c r="AI106"/>
      <c r="AJ106" s="5">
        <v>18868</v>
      </c>
      <c r="AK106" s="2">
        <v>16</v>
      </c>
      <c r="AL106" s="8"/>
    </row>
    <row r="107" spans="1:38" ht="15.75">
      <c r="A107" s="17">
        <v>45756</v>
      </c>
      <c r="B107" s="18">
        <v>13854</v>
      </c>
      <c r="C107" s="18">
        <v>14355</v>
      </c>
      <c r="D107" s="18">
        <v>14816</v>
      </c>
      <c r="E107" s="18">
        <v>14528</v>
      </c>
      <c r="F107" s="18">
        <v>14766</v>
      </c>
      <c r="G107" s="18">
        <v>15586</v>
      </c>
      <c r="H107" s="18">
        <v>14773</v>
      </c>
      <c r="I107" s="18">
        <v>16926</v>
      </c>
      <c r="J107" s="18">
        <v>19134</v>
      </c>
      <c r="K107" s="18">
        <v>19537</v>
      </c>
      <c r="L107" s="18">
        <v>18993</v>
      </c>
      <c r="M107" s="18">
        <v>16338</v>
      </c>
      <c r="N107" s="18">
        <v>13616</v>
      </c>
      <c r="O107" s="18">
        <v>12884</v>
      </c>
      <c r="P107" s="18">
        <v>11887</v>
      </c>
      <c r="Q107" s="18">
        <v>12135</v>
      </c>
      <c r="R107" s="18">
        <v>12939</v>
      </c>
      <c r="S107" s="18">
        <v>12775</v>
      </c>
      <c r="T107" s="18">
        <v>14207</v>
      </c>
      <c r="U107" s="18">
        <v>14463</v>
      </c>
      <c r="V107" s="18">
        <v>14093</v>
      </c>
      <c r="W107" s="18">
        <v>14213</v>
      </c>
      <c r="X107" s="18">
        <v>14090</v>
      </c>
      <c r="Y107" s="18">
        <v>14579</v>
      </c>
      <c r="Z107" s="5"/>
      <c r="AA107" s="2">
        <v>0</v>
      </c>
      <c r="AB107" s="2">
        <v>4</v>
      </c>
      <c r="AC107" s="2">
        <v>238230</v>
      </c>
      <c r="AD107" s="5">
        <v>117257</v>
      </c>
      <c r="AE107" s="5">
        <v>355487</v>
      </c>
      <c r="AF107"/>
      <c r="AG107" s="2">
        <v>4</v>
      </c>
      <c r="AH107" s="2">
        <v>2025</v>
      </c>
      <c r="AI107"/>
      <c r="AJ107" s="5">
        <v>19537</v>
      </c>
      <c r="AK107" s="2">
        <v>10</v>
      </c>
      <c r="AL107" s="8"/>
    </row>
    <row r="108" spans="1:38" ht="15.75">
      <c r="A108" s="17">
        <v>45757</v>
      </c>
      <c r="B108" s="18">
        <v>14356</v>
      </c>
      <c r="C108" s="18">
        <v>14699</v>
      </c>
      <c r="D108" s="18">
        <v>15401</v>
      </c>
      <c r="E108" s="18">
        <v>14716</v>
      </c>
      <c r="F108" s="18">
        <v>15423</v>
      </c>
      <c r="G108" s="18">
        <v>16214</v>
      </c>
      <c r="H108" s="18">
        <v>14835</v>
      </c>
      <c r="I108" s="18">
        <v>13893</v>
      </c>
      <c r="J108" s="18">
        <v>11660</v>
      </c>
      <c r="K108" s="18">
        <v>9667</v>
      </c>
      <c r="L108" s="18">
        <v>8893</v>
      </c>
      <c r="M108" s="18">
        <v>8323</v>
      </c>
      <c r="N108" s="18">
        <v>8024</v>
      </c>
      <c r="O108" s="18">
        <v>8103</v>
      </c>
      <c r="P108" s="18">
        <v>8979</v>
      </c>
      <c r="Q108" s="18">
        <v>8862</v>
      </c>
      <c r="R108" s="18">
        <v>10428</v>
      </c>
      <c r="S108" s="18">
        <v>11574</v>
      </c>
      <c r="T108" s="18">
        <v>13191</v>
      </c>
      <c r="U108" s="18">
        <v>13498</v>
      </c>
      <c r="V108" s="18">
        <v>13563</v>
      </c>
      <c r="W108" s="18">
        <v>13536</v>
      </c>
      <c r="X108" s="18">
        <v>13500</v>
      </c>
      <c r="Y108" s="18">
        <v>13895</v>
      </c>
      <c r="Z108" s="5"/>
      <c r="AA108" s="2">
        <v>0</v>
      </c>
      <c r="AB108" s="2">
        <v>5</v>
      </c>
      <c r="AC108" s="2">
        <v>175694</v>
      </c>
      <c r="AD108" s="5">
        <v>119539</v>
      </c>
      <c r="AE108" s="5">
        <v>295233</v>
      </c>
      <c r="AF108"/>
      <c r="AG108" s="2">
        <v>4</v>
      </c>
      <c r="AH108" s="2">
        <v>2025</v>
      </c>
      <c r="AI108"/>
      <c r="AJ108" s="5">
        <v>16214</v>
      </c>
      <c r="AK108" s="2">
        <v>6</v>
      </c>
      <c r="AL108" s="8"/>
    </row>
    <row r="109" spans="1:38" ht="15.75">
      <c r="A109" s="17">
        <v>45758</v>
      </c>
      <c r="B109" s="18">
        <v>13626</v>
      </c>
      <c r="C109" s="18">
        <v>14068</v>
      </c>
      <c r="D109" s="18">
        <v>14490</v>
      </c>
      <c r="E109" s="18">
        <v>14136</v>
      </c>
      <c r="F109" s="18">
        <v>14465</v>
      </c>
      <c r="G109" s="18">
        <v>15024</v>
      </c>
      <c r="H109" s="18">
        <v>14103</v>
      </c>
      <c r="I109" s="18">
        <v>15478</v>
      </c>
      <c r="J109" s="18">
        <v>16743</v>
      </c>
      <c r="K109" s="18">
        <v>17375</v>
      </c>
      <c r="L109" s="18">
        <v>16864</v>
      </c>
      <c r="M109" s="18">
        <v>14465</v>
      </c>
      <c r="N109" s="18">
        <v>13903</v>
      </c>
      <c r="O109" s="18">
        <v>16375</v>
      </c>
      <c r="P109" s="18">
        <v>16918</v>
      </c>
      <c r="Q109" s="18">
        <v>16681</v>
      </c>
      <c r="R109" s="18">
        <v>16334</v>
      </c>
      <c r="S109" s="18">
        <v>14512</v>
      </c>
      <c r="T109" s="18">
        <v>13733</v>
      </c>
      <c r="U109" s="18">
        <v>13210</v>
      </c>
      <c r="V109" s="18">
        <v>12887</v>
      </c>
      <c r="W109" s="18">
        <v>12968</v>
      </c>
      <c r="X109" s="18">
        <v>13015</v>
      </c>
      <c r="Y109" s="18">
        <v>13272</v>
      </c>
      <c r="Z109" s="5"/>
      <c r="AA109" s="2">
        <v>0</v>
      </c>
      <c r="AB109" s="2">
        <v>6</v>
      </c>
      <c r="AC109" s="2">
        <v>241461</v>
      </c>
      <c r="AD109" s="5">
        <v>113184</v>
      </c>
      <c r="AE109" s="5">
        <v>354645</v>
      </c>
      <c r="AF109"/>
      <c r="AG109" s="2">
        <v>4</v>
      </c>
      <c r="AH109" s="2">
        <v>2025</v>
      </c>
      <c r="AI109"/>
      <c r="AJ109" s="5">
        <v>17375</v>
      </c>
      <c r="AK109" s="2">
        <v>10</v>
      </c>
      <c r="AL109" s="8"/>
    </row>
    <row r="110" spans="1:38" ht="15.75">
      <c r="A110" s="17">
        <v>45759</v>
      </c>
      <c r="B110" s="18">
        <v>13176</v>
      </c>
      <c r="C110" s="18">
        <v>13325</v>
      </c>
      <c r="D110" s="18">
        <v>12963</v>
      </c>
      <c r="E110" s="18">
        <v>13265</v>
      </c>
      <c r="F110" s="18">
        <v>13487</v>
      </c>
      <c r="G110" s="18">
        <v>13176</v>
      </c>
      <c r="H110" s="18">
        <v>12244</v>
      </c>
      <c r="I110" s="18">
        <v>13603</v>
      </c>
      <c r="J110" s="18">
        <v>15900</v>
      </c>
      <c r="K110" s="18">
        <v>16567</v>
      </c>
      <c r="L110" s="18">
        <v>16607</v>
      </c>
      <c r="M110" s="18">
        <v>16619</v>
      </c>
      <c r="N110" s="18">
        <v>16102</v>
      </c>
      <c r="O110" s="18">
        <v>16371</v>
      </c>
      <c r="P110" s="18">
        <v>17678</v>
      </c>
      <c r="Q110" s="18">
        <v>17643</v>
      </c>
      <c r="R110" s="18">
        <v>17018</v>
      </c>
      <c r="S110" s="18">
        <v>15412</v>
      </c>
      <c r="T110" s="18">
        <v>14331</v>
      </c>
      <c r="U110" s="18">
        <v>13758</v>
      </c>
      <c r="V110" s="18">
        <v>13152</v>
      </c>
      <c r="W110" s="18">
        <v>13498</v>
      </c>
      <c r="X110" s="18">
        <v>13290</v>
      </c>
      <c r="Y110" s="18">
        <v>13678</v>
      </c>
      <c r="Z110" s="5"/>
      <c r="AA110" s="2">
        <v>0</v>
      </c>
      <c r="AB110" s="2">
        <v>7</v>
      </c>
      <c r="AC110" s="2">
        <v>0</v>
      </c>
      <c r="AD110" s="5">
        <v>352863</v>
      </c>
      <c r="AE110" s="5">
        <v>352863</v>
      </c>
      <c r="AF110"/>
      <c r="AG110" s="2">
        <v>4</v>
      </c>
      <c r="AH110" s="2">
        <v>2025</v>
      </c>
      <c r="AI110"/>
      <c r="AJ110" s="5">
        <v>17678</v>
      </c>
      <c r="AK110" s="2">
        <v>15</v>
      </c>
      <c r="AL110" s="8"/>
    </row>
    <row r="111" spans="1:38" ht="15.75">
      <c r="A111" s="17">
        <v>45760</v>
      </c>
      <c r="B111" s="18">
        <v>13586</v>
      </c>
      <c r="C111" s="18">
        <v>13860</v>
      </c>
      <c r="D111" s="18">
        <v>13413</v>
      </c>
      <c r="E111" s="18">
        <v>13577</v>
      </c>
      <c r="F111" s="18">
        <v>13658</v>
      </c>
      <c r="G111" s="18">
        <v>13473</v>
      </c>
      <c r="H111" s="18">
        <v>12416</v>
      </c>
      <c r="I111" s="18">
        <v>13789</v>
      </c>
      <c r="J111" s="18">
        <v>15955</v>
      </c>
      <c r="K111" s="18">
        <v>17141</v>
      </c>
      <c r="L111" s="18">
        <v>18466</v>
      </c>
      <c r="M111" s="18">
        <v>19111</v>
      </c>
      <c r="N111" s="18">
        <v>18881</v>
      </c>
      <c r="O111" s="18">
        <v>19131</v>
      </c>
      <c r="P111" s="18">
        <v>19015</v>
      </c>
      <c r="Q111" s="18">
        <v>19323</v>
      </c>
      <c r="R111" s="18">
        <v>18770</v>
      </c>
      <c r="S111" s="18">
        <v>16566</v>
      </c>
      <c r="T111" s="18">
        <v>15315</v>
      </c>
      <c r="U111" s="18">
        <v>14797</v>
      </c>
      <c r="V111" s="18">
        <v>14179</v>
      </c>
      <c r="W111" s="18">
        <v>14137</v>
      </c>
      <c r="X111" s="18">
        <v>13809</v>
      </c>
      <c r="Y111" s="18">
        <v>14135</v>
      </c>
      <c r="Z111" s="5"/>
      <c r="AA111" s="2">
        <v>0</v>
      </c>
      <c r="AB111" s="2">
        <v>1</v>
      </c>
      <c r="AC111" s="2">
        <v>0</v>
      </c>
      <c r="AD111" s="5">
        <v>376503</v>
      </c>
      <c r="AE111" s="5">
        <v>376503</v>
      </c>
      <c r="AF111"/>
      <c r="AG111" s="2">
        <v>4</v>
      </c>
      <c r="AH111" s="2">
        <v>2025</v>
      </c>
      <c r="AI111"/>
      <c r="AJ111" s="5">
        <v>19323</v>
      </c>
      <c r="AK111" s="2">
        <v>16</v>
      </c>
      <c r="AL111" s="8"/>
    </row>
    <row r="112" spans="1:38" ht="15.75">
      <c r="A112" s="17">
        <v>45761</v>
      </c>
      <c r="B112" s="18">
        <v>13802</v>
      </c>
      <c r="C112" s="18">
        <v>13993</v>
      </c>
      <c r="D112" s="18">
        <v>14491</v>
      </c>
      <c r="E112" s="18">
        <v>14007</v>
      </c>
      <c r="F112" s="18">
        <v>14493</v>
      </c>
      <c r="G112" s="18">
        <v>15131</v>
      </c>
      <c r="H112" s="18">
        <v>14188</v>
      </c>
      <c r="I112" s="18">
        <v>15266</v>
      </c>
      <c r="J112" s="18">
        <v>16174</v>
      </c>
      <c r="K112" s="18">
        <v>16138</v>
      </c>
      <c r="L112" s="18">
        <v>15777</v>
      </c>
      <c r="M112" s="18">
        <v>15051</v>
      </c>
      <c r="N112" s="18">
        <v>14827</v>
      </c>
      <c r="O112" s="18">
        <v>14111</v>
      </c>
      <c r="P112" s="18">
        <v>13338</v>
      </c>
      <c r="Q112" s="18">
        <v>14160</v>
      </c>
      <c r="R112" s="18">
        <v>11854</v>
      </c>
      <c r="S112" s="18">
        <v>12096</v>
      </c>
      <c r="T112" s="18">
        <v>13159</v>
      </c>
      <c r="U112" s="18">
        <v>13215</v>
      </c>
      <c r="V112" s="18">
        <v>13007</v>
      </c>
      <c r="W112" s="18">
        <v>13160</v>
      </c>
      <c r="X112" s="18">
        <v>12879</v>
      </c>
      <c r="Y112" s="18">
        <v>13334</v>
      </c>
      <c r="Z112" s="5"/>
      <c r="AA112" s="2">
        <v>0</v>
      </c>
      <c r="AB112" s="2">
        <v>2</v>
      </c>
      <c r="AC112" s="2">
        <v>224212</v>
      </c>
      <c r="AD112" s="5">
        <v>113439</v>
      </c>
      <c r="AE112" s="5">
        <v>337651</v>
      </c>
      <c r="AF112"/>
      <c r="AG112" s="2">
        <v>4</v>
      </c>
      <c r="AH112" s="2">
        <v>2025</v>
      </c>
      <c r="AI112"/>
      <c r="AJ112" s="5">
        <v>16174</v>
      </c>
      <c r="AK112" s="2">
        <v>9</v>
      </c>
      <c r="AL112" s="8"/>
    </row>
    <row r="113" spans="1:38" ht="15.75">
      <c r="A113" s="17">
        <v>45762</v>
      </c>
      <c r="B113" s="18">
        <v>12645</v>
      </c>
      <c r="C113" s="18">
        <v>12979</v>
      </c>
      <c r="D113" s="18">
        <v>13411</v>
      </c>
      <c r="E113" s="18">
        <v>12918</v>
      </c>
      <c r="F113" s="18">
        <v>13209</v>
      </c>
      <c r="G113" s="18">
        <v>13955</v>
      </c>
      <c r="H113" s="18">
        <v>13361</v>
      </c>
      <c r="I113" s="18">
        <v>14833</v>
      </c>
      <c r="J113" s="18">
        <v>15392</v>
      </c>
      <c r="K113" s="18">
        <v>15855</v>
      </c>
      <c r="L113" s="18">
        <v>16849</v>
      </c>
      <c r="M113" s="18">
        <v>18003</v>
      </c>
      <c r="N113" s="18">
        <v>16307</v>
      </c>
      <c r="O113" s="18">
        <v>13875</v>
      </c>
      <c r="P113" s="18">
        <v>16730</v>
      </c>
      <c r="Q113" s="18">
        <v>17940</v>
      </c>
      <c r="R113" s="18">
        <v>18051</v>
      </c>
      <c r="S113" s="18">
        <v>15454</v>
      </c>
      <c r="T113" s="18">
        <v>14615</v>
      </c>
      <c r="U113" s="18">
        <v>13739</v>
      </c>
      <c r="V113" s="18">
        <v>12985</v>
      </c>
      <c r="W113" s="18">
        <v>13057</v>
      </c>
      <c r="X113" s="18">
        <v>12456</v>
      </c>
      <c r="Y113" s="18">
        <v>12393</v>
      </c>
      <c r="Z113" s="5"/>
      <c r="AA113" s="2">
        <v>0</v>
      </c>
      <c r="AB113" s="2">
        <v>3</v>
      </c>
      <c r="AC113" s="2">
        <v>246141</v>
      </c>
      <c r="AD113" s="5">
        <v>104871</v>
      </c>
      <c r="AE113" s="5">
        <v>351012</v>
      </c>
      <c r="AF113"/>
      <c r="AG113" s="2">
        <v>4</v>
      </c>
      <c r="AH113" s="2">
        <v>2025</v>
      </c>
      <c r="AI113"/>
      <c r="AJ113" s="5">
        <v>18051</v>
      </c>
      <c r="AK113" s="2">
        <v>17</v>
      </c>
      <c r="AL113" s="8"/>
    </row>
    <row r="114" spans="1:38" ht="15.75">
      <c r="A114" s="17">
        <v>45763</v>
      </c>
      <c r="B114" s="18">
        <v>12277</v>
      </c>
      <c r="C114" s="18">
        <v>12744</v>
      </c>
      <c r="D114" s="18">
        <v>13068</v>
      </c>
      <c r="E114" s="18">
        <v>12772</v>
      </c>
      <c r="F114" s="18">
        <v>13209</v>
      </c>
      <c r="G114" s="18">
        <v>13855</v>
      </c>
      <c r="H114" s="18">
        <v>12891</v>
      </c>
      <c r="I114" s="18">
        <v>12782</v>
      </c>
      <c r="J114" s="18">
        <v>11529</v>
      </c>
      <c r="K114" s="18">
        <v>11544</v>
      </c>
      <c r="L114" s="18">
        <v>12641</v>
      </c>
      <c r="M114" s="18">
        <v>13765</v>
      </c>
      <c r="N114" s="18">
        <v>14780</v>
      </c>
      <c r="O114" s="18">
        <v>15670</v>
      </c>
      <c r="P114" s="18">
        <v>16520</v>
      </c>
      <c r="Q114" s="18">
        <v>16148</v>
      </c>
      <c r="R114" s="18">
        <v>15110</v>
      </c>
      <c r="S114" s="18">
        <v>13770</v>
      </c>
      <c r="T114" s="18">
        <v>13926</v>
      </c>
      <c r="U114" s="18">
        <v>13744</v>
      </c>
      <c r="V114" s="18">
        <v>13363</v>
      </c>
      <c r="W114" s="18">
        <v>13343</v>
      </c>
      <c r="X114" s="18">
        <v>13121</v>
      </c>
      <c r="Y114" s="18">
        <v>13453</v>
      </c>
      <c r="Z114" s="5"/>
      <c r="AA114" s="2">
        <v>0</v>
      </c>
      <c r="AB114" s="2">
        <v>4</v>
      </c>
      <c r="AC114" s="2">
        <v>221756</v>
      </c>
      <c r="AD114" s="5">
        <v>104269</v>
      </c>
      <c r="AE114" s="5">
        <v>326025</v>
      </c>
      <c r="AF114"/>
      <c r="AG114" s="2">
        <v>4</v>
      </c>
      <c r="AH114" s="2">
        <v>2025</v>
      </c>
      <c r="AI114"/>
      <c r="AJ114" s="5">
        <v>16520</v>
      </c>
      <c r="AK114" s="2">
        <v>15</v>
      </c>
      <c r="AL114" s="8"/>
    </row>
    <row r="115" spans="1:38" ht="15.75">
      <c r="A115" s="17">
        <v>45764</v>
      </c>
      <c r="B115" s="18">
        <v>12890</v>
      </c>
      <c r="C115" s="18">
        <v>13138</v>
      </c>
      <c r="D115" s="18">
        <v>13547</v>
      </c>
      <c r="E115" s="18">
        <v>13244</v>
      </c>
      <c r="F115" s="18">
        <v>13626</v>
      </c>
      <c r="G115" s="18">
        <v>14414</v>
      </c>
      <c r="H115" s="18">
        <v>13379</v>
      </c>
      <c r="I115" s="18">
        <v>13551</v>
      </c>
      <c r="J115" s="18">
        <v>12926</v>
      </c>
      <c r="K115" s="18">
        <v>11165</v>
      </c>
      <c r="L115" s="18">
        <v>10108</v>
      </c>
      <c r="M115" s="18">
        <v>9389</v>
      </c>
      <c r="N115" s="18">
        <v>9525</v>
      </c>
      <c r="O115" s="18">
        <v>9982</v>
      </c>
      <c r="P115" s="18">
        <v>10329</v>
      </c>
      <c r="Q115" s="18">
        <v>11025</v>
      </c>
      <c r="R115" s="18">
        <v>10748</v>
      </c>
      <c r="S115" s="18">
        <v>11199</v>
      </c>
      <c r="T115" s="18">
        <v>12699</v>
      </c>
      <c r="U115" s="18">
        <v>13039</v>
      </c>
      <c r="V115" s="18">
        <v>13043</v>
      </c>
      <c r="W115" s="18">
        <v>13281</v>
      </c>
      <c r="X115" s="18">
        <v>13216</v>
      </c>
      <c r="Y115" s="18">
        <v>13511</v>
      </c>
      <c r="Z115" s="5"/>
      <c r="AA115" s="2">
        <v>0</v>
      </c>
      <c r="AB115" s="2">
        <v>5</v>
      </c>
      <c r="AC115" s="2">
        <v>185225</v>
      </c>
      <c r="AD115" s="5">
        <v>107749</v>
      </c>
      <c r="AE115" s="5">
        <v>292974</v>
      </c>
      <c r="AF115"/>
      <c r="AG115" s="2">
        <v>4</v>
      </c>
      <c r="AH115" s="2">
        <v>2025</v>
      </c>
      <c r="AI115"/>
      <c r="AJ115" s="5">
        <v>14414</v>
      </c>
      <c r="AK115" s="2">
        <v>6</v>
      </c>
      <c r="AL115" s="8"/>
    </row>
    <row r="116" spans="1:38" ht="15.75">
      <c r="A116" s="17">
        <v>45765</v>
      </c>
      <c r="B116" s="18">
        <v>13145</v>
      </c>
      <c r="C116" s="18">
        <v>13396</v>
      </c>
      <c r="D116" s="18">
        <v>13984</v>
      </c>
      <c r="E116" s="18">
        <v>13577</v>
      </c>
      <c r="F116" s="18">
        <v>14115</v>
      </c>
      <c r="G116" s="18">
        <v>14802</v>
      </c>
      <c r="H116" s="18">
        <v>13319</v>
      </c>
      <c r="I116" s="18">
        <v>12303</v>
      </c>
      <c r="J116" s="18">
        <v>10458</v>
      </c>
      <c r="K116" s="18">
        <v>8459</v>
      </c>
      <c r="L116" s="18">
        <v>7121</v>
      </c>
      <c r="M116" s="18">
        <v>6980</v>
      </c>
      <c r="N116" s="18">
        <v>6246</v>
      </c>
      <c r="O116" s="18">
        <v>5863</v>
      </c>
      <c r="P116" s="18">
        <v>6479</v>
      </c>
      <c r="Q116" s="18">
        <v>10269</v>
      </c>
      <c r="R116" s="18">
        <v>13387</v>
      </c>
      <c r="S116" s="18">
        <v>13220</v>
      </c>
      <c r="T116" s="18">
        <v>12905</v>
      </c>
      <c r="U116" s="18">
        <v>12590</v>
      </c>
      <c r="V116" s="18">
        <v>12328</v>
      </c>
      <c r="W116" s="18">
        <v>12349</v>
      </c>
      <c r="X116" s="18">
        <v>12238</v>
      </c>
      <c r="Y116" s="18">
        <v>12487</v>
      </c>
      <c r="Z116" s="5"/>
      <c r="AA116" s="2">
        <v>0</v>
      </c>
      <c r="AB116" s="2">
        <v>6</v>
      </c>
      <c r="AC116" s="2">
        <v>163195</v>
      </c>
      <c r="AD116" s="5">
        <v>108825</v>
      </c>
      <c r="AE116" s="5">
        <v>272020</v>
      </c>
      <c r="AF116"/>
      <c r="AG116" s="2">
        <v>4</v>
      </c>
      <c r="AH116" s="2">
        <v>2025</v>
      </c>
      <c r="AI116"/>
      <c r="AJ116" s="5">
        <v>14802</v>
      </c>
      <c r="AK116" s="2">
        <v>6</v>
      </c>
      <c r="AL116" s="8"/>
    </row>
    <row r="117" spans="1:38" ht="15.75">
      <c r="A117" s="17">
        <v>45766</v>
      </c>
      <c r="B117" s="18">
        <v>12020</v>
      </c>
      <c r="C117" s="18">
        <v>12113</v>
      </c>
      <c r="D117" s="18">
        <v>11808</v>
      </c>
      <c r="E117" s="18">
        <v>11977</v>
      </c>
      <c r="F117" s="18">
        <v>12157</v>
      </c>
      <c r="G117" s="18">
        <v>11987</v>
      </c>
      <c r="H117" s="18">
        <v>11191</v>
      </c>
      <c r="I117" s="18">
        <v>12720</v>
      </c>
      <c r="J117" s="18">
        <v>13768</v>
      </c>
      <c r="K117" s="18">
        <v>13614</v>
      </c>
      <c r="L117" s="18">
        <v>15171</v>
      </c>
      <c r="M117" s="18">
        <v>14876</v>
      </c>
      <c r="N117" s="18">
        <v>13543</v>
      </c>
      <c r="O117" s="18">
        <v>14105</v>
      </c>
      <c r="P117" s="18">
        <v>15499</v>
      </c>
      <c r="Q117" s="18">
        <v>13862</v>
      </c>
      <c r="R117" s="18">
        <v>12379</v>
      </c>
      <c r="S117" s="18">
        <v>11849</v>
      </c>
      <c r="T117" s="18">
        <v>11963</v>
      </c>
      <c r="U117" s="18">
        <v>12083</v>
      </c>
      <c r="V117" s="18">
        <v>11844</v>
      </c>
      <c r="W117" s="18">
        <v>11952</v>
      </c>
      <c r="X117" s="18">
        <v>11680</v>
      </c>
      <c r="Y117" s="18">
        <v>11771</v>
      </c>
      <c r="Z117" s="5"/>
      <c r="AA117" s="2">
        <v>0</v>
      </c>
      <c r="AB117" s="2">
        <v>7</v>
      </c>
      <c r="AC117" s="2">
        <v>0</v>
      </c>
      <c r="AD117" s="5">
        <v>305932</v>
      </c>
      <c r="AE117" s="5">
        <v>305932</v>
      </c>
      <c r="AF117"/>
      <c r="AG117" s="2">
        <v>4</v>
      </c>
      <c r="AH117" s="2">
        <v>2025</v>
      </c>
      <c r="AI117"/>
      <c r="AJ117" s="5">
        <v>15499</v>
      </c>
      <c r="AK117" s="2">
        <v>15</v>
      </c>
      <c r="AL117" s="8"/>
    </row>
    <row r="118" spans="1:38" ht="15.75">
      <c r="A118" s="17">
        <v>45767</v>
      </c>
      <c r="B118" s="18">
        <v>11388</v>
      </c>
      <c r="C118" s="18">
        <v>11317</v>
      </c>
      <c r="D118" s="18">
        <v>10981</v>
      </c>
      <c r="E118" s="18">
        <v>10991</v>
      </c>
      <c r="F118" s="18">
        <v>11224</v>
      </c>
      <c r="G118" s="18">
        <v>11075</v>
      </c>
      <c r="H118" s="18">
        <v>9653</v>
      </c>
      <c r="I118" s="18">
        <v>9194</v>
      </c>
      <c r="J118" s="18">
        <v>9405</v>
      </c>
      <c r="K118" s="18">
        <v>8471</v>
      </c>
      <c r="L118" s="18">
        <v>7600</v>
      </c>
      <c r="M118" s="18">
        <v>6991</v>
      </c>
      <c r="N118" s="18">
        <v>6241</v>
      </c>
      <c r="O118" s="18">
        <v>6396</v>
      </c>
      <c r="P118" s="18">
        <v>5977</v>
      </c>
      <c r="Q118" s="18">
        <v>6475</v>
      </c>
      <c r="R118" s="18">
        <v>8091</v>
      </c>
      <c r="S118" s="18">
        <v>9566</v>
      </c>
      <c r="T118" s="18">
        <v>11160</v>
      </c>
      <c r="U118" s="18">
        <v>11861</v>
      </c>
      <c r="V118" s="18">
        <v>12117</v>
      </c>
      <c r="W118" s="18">
        <v>12243</v>
      </c>
      <c r="X118" s="18">
        <v>12003</v>
      </c>
      <c r="Y118" s="18">
        <v>12283</v>
      </c>
      <c r="Z118" s="5"/>
      <c r="AA118" s="2">
        <v>0</v>
      </c>
      <c r="AB118" s="2">
        <v>1</v>
      </c>
      <c r="AC118" s="2">
        <v>0</v>
      </c>
      <c r="AD118" s="5">
        <v>232703</v>
      </c>
      <c r="AE118" s="5">
        <v>232703</v>
      </c>
      <c r="AF118"/>
      <c r="AG118" s="2">
        <v>4</v>
      </c>
      <c r="AH118" s="2">
        <v>2025</v>
      </c>
      <c r="AI118"/>
      <c r="AJ118" s="5">
        <v>12283</v>
      </c>
      <c r="AK118" s="2">
        <v>24</v>
      </c>
      <c r="AL118" s="8"/>
    </row>
    <row r="119" spans="1:38" ht="15.75">
      <c r="A119" s="17">
        <v>45768</v>
      </c>
      <c r="B119" s="18">
        <v>12030</v>
      </c>
      <c r="C119" s="18">
        <v>12435</v>
      </c>
      <c r="D119" s="18">
        <v>12176</v>
      </c>
      <c r="E119" s="18">
        <v>12749</v>
      </c>
      <c r="F119" s="18">
        <v>13283</v>
      </c>
      <c r="G119" s="18">
        <v>13599</v>
      </c>
      <c r="H119" s="18">
        <v>12186</v>
      </c>
      <c r="I119" s="18">
        <v>10924</v>
      </c>
      <c r="J119" s="18">
        <v>9101</v>
      </c>
      <c r="K119" s="18">
        <v>7454</v>
      </c>
      <c r="L119" s="18">
        <v>7075</v>
      </c>
      <c r="M119" s="18">
        <v>6990</v>
      </c>
      <c r="N119" s="18">
        <v>6643</v>
      </c>
      <c r="O119" s="18">
        <v>6525</v>
      </c>
      <c r="P119" s="18">
        <v>6357</v>
      </c>
      <c r="Q119" s="18">
        <v>7129</v>
      </c>
      <c r="R119" s="18">
        <v>8604</v>
      </c>
      <c r="S119" s="18">
        <v>10941</v>
      </c>
      <c r="T119" s="18">
        <v>12081</v>
      </c>
      <c r="U119" s="18">
        <v>12158</v>
      </c>
      <c r="V119" s="18">
        <v>11847</v>
      </c>
      <c r="W119" s="18">
        <v>11834</v>
      </c>
      <c r="X119" s="18">
        <v>11537</v>
      </c>
      <c r="Y119" s="18">
        <v>11818</v>
      </c>
      <c r="Z119" s="5"/>
      <c r="AA119" s="2">
        <v>1</v>
      </c>
      <c r="AB119" s="2">
        <v>2</v>
      </c>
      <c r="AC119" s="2">
        <v>0</v>
      </c>
      <c r="AD119" s="5">
        <v>247476</v>
      </c>
      <c r="AE119" s="5">
        <v>247476</v>
      </c>
      <c r="AF119"/>
      <c r="AG119" s="2">
        <v>4</v>
      </c>
      <c r="AH119" s="2">
        <v>2025</v>
      </c>
      <c r="AI119"/>
      <c r="AJ119" s="5">
        <v>13599</v>
      </c>
      <c r="AK119" s="2">
        <v>6</v>
      </c>
      <c r="AL119" s="8"/>
    </row>
    <row r="120" spans="1:38" ht="15.75">
      <c r="A120" s="17">
        <v>45769</v>
      </c>
      <c r="B120" s="18">
        <v>11633</v>
      </c>
      <c r="C120" s="18">
        <v>11757</v>
      </c>
      <c r="D120" s="18">
        <v>12061</v>
      </c>
      <c r="E120" s="18">
        <v>11954</v>
      </c>
      <c r="F120" s="18">
        <v>12212</v>
      </c>
      <c r="G120" s="18">
        <v>12779</v>
      </c>
      <c r="H120" s="18">
        <v>12211</v>
      </c>
      <c r="I120" s="18">
        <v>14136</v>
      </c>
      <c r="J120" s="18">
        <v>16523</v>
      </c>
      <c r="K120" s="18">
        <v>17137</v>
      </c>
      <c r="L120" s="18">
        <v>18177</v>
      </c>
      <c r="M120" s="18">
        <v>18491</v>
      </c>
      <c r="N120" s="18">
        <v>17789</v>
      </c>
      <c r="O120" s="18">
        <v>18484</v>
      </c>
      <c r="P120" s="18">
        <v>18352</v>
      </c>
      <c r="Q120" s="18">
        <v>18039</v>
      </c>
      <c r="R120" s="18">
        <v>16770</v>
      </c>
      <c r="S120" s="18">
        <v>14726</v>
      </c>
      <c r="T120" s="18">
        <v>14033</v>
      </c>
      <c r="U120" s="18">
        <v>13189</v>
      </c>
      <c r="V120" s="18">
        <v>12780</v>
      </c>
      <c r="W120" s="18">
        <v>12610</v>
      </c>
      <c r="X120" s="18">
        <v>12288</v>
      </c>
      <c r="Y120" s="18">
        <v>12516</v>
      </c>
      <c r="Z120" s="5"/>
      <c r="AA120" s="2">
        <v>0</v>
      </c>
      <c r="AB120" s="2">
        <v>3</v>
      </c>
      <c r="AC120" s="2">
        <v>253524</v>
      </c>
      <c r="AD120" s="5">
        <v>97123</v>
      </c>
      <c r="AE120" s="5">
        <v>350647</v>
      </c>
      <c r="AF120"/>
      <c r="AG120" s="2">
        <v>4</v>
      </c>
      <c r="AH120" s="2">
        <v>2025</v>
      </c>
      <c r="AI120"/>
      <c r="AJ120" s="5">
        <v>18491</v>
      </c>
      <c r="AK120" s="2">
        <v>12</v>
      </c>
      <c r="AL120" s="8"/>
    </row>
    <row r="121" spans="1:38" ht="15.75">
      <c r="A121" s="17">
        <v>45770</v>
      </c>
      <c r="B121" s="18">
        <v>11986</v>
      </c>
      <c r="C121" s="18">
        <v>12182</v>
      </c>
      <c r="D121" s="18">
        <v>12661</v>
      </c>
      <c r="E121" s="18">
        <v>12221</v>
      </c>
      <c r="F121" s="18">
        <v>12614</v>
      </c>
      <c r="G121" s="18">
        <v>13125</v>
      </c>
      <c r="H121" s="18">
        <v>11846</v>
      </c>
      <c r="I121" s="18">
        <v>11895</v>
      </c>
      <c r="J121" s="18">
        <v>10199</v>
      </c>
      <c r="K121" s="18">
        <v>9936</v>
      </c>
      <c r="L121" s="18">
        <v>10323</v>
      </c>
      <c r="M121" s="18">
        <v>8795</v>
      </c>
      <c r="N121" s="18">
        <v>9551</v>
      </c>
      <c r="O121" s="18">
        <v>9760</v>
      </c>
      <c r="P121" s="18">
        <v>9876</v>
      </c>
      <c r="Q121" s="18">
        <v>9239</v>
      </c>
      <c r="R121" s="18">
        <v>9433</v>
      </c>
      <c r="S121" s="18">
        <v>10047</v>
      </c>
      <c r="T121" s="18">
        <v>11628</v>
      </c>
      <c r="U121" s="18">
        <v>11937</v>
      </c>
      <c r="V121" s="18">
        <v>12015</v>
      </c>
      <c r="W121" s="18">
        <v>12013</v>
      </c>
      <c r="X121" s="18">
        <v>11680</v>
      </c>
      <c r="Y121" s="18">
        <v>12032</v>
      </c>
      <c r="Z121" s="5"/>
      <c r="AA121" s="2">
        <v>0</v>
      </c>
      <c r="AB121" s="2">
        <v>4</v>
      </c>
      <c r="AC121" s="2">
        <v>168327</v>
      </c>
      <c r="AD121" s="5">
        <v>98667</v>
      </c>
      <c r="AE121" s="5">
        <v>266994</v>
      </c>
      <c r="AF121"/>
      <c r="AG121" s="2">
        <v>4</v>
      </c>
      <c r="AH121" s="2">
        <v>2025</v>
      </c>
      <c r="AI121"/>
      <c r="AJ121" s="5">
        <v>13125</v>
      </c>
      <c r="AK121" s="2">
        <v>6</v>
      </c>
      <c r="AL121" s="8"/>
    </row>
    <row r="122" spans="1:38" ht="15.75">
      <c r="A122" s="17">
        <v>45771</v>
      </c>
      <c r="B122" s="18">
        <v>11592</v>
      </c>
      <c r="C122" s="18">
        <v>11772</v>
      </c>
      <c r="D122" s="18">
        <v>12500</v>
      </c>
      <c r="E122" s="18">
        <v>12143</v>
      </c>
      <c r="F122" s="18">
        <v>12594</v>
      </c>
      <c r="G122" s="18">
        <v>13146</v>
      </c>
      <c r="H122" s="18">
        <v>11539</v>
      </c>
      <c r="I122" s="18">
        <v>10471</v>
      </c>
      <c r="J122" s="18">
        <v>8646</v>
      </c>
      <c r="K122" s="18">
        <v>7028</v>
      </c>
      <c r="L122" s="18">
        <v>6678</v>
      </c>
      <c r="M122" s="18">
        <v>6213</v>
      </c>
      <c r="N122" s="18">
        <v>5800</v>
      </c>
      <c r="O122" s="18">
        <v>6351</v>
      </c>
      <c r="P122" s="18">
        <v>6092</v>
      </c>
      <c r="Q122" s="18">
        <v>6505</v>
      </c>
      <c r="R122" s="18">
        <v>7912</v>
      </c>
      <c r="S122" s="18">
        <v>9862</v>
      </c>
      <c r="T122" s="18">
        <v>11243</v>
      </c>
      <c r="U122" s="18">
        <v>11667</v>
      </c>
      <c r="V122" s="18">
        <v>11632</v>
      </c>
      <c r="W122" s="18">
        <v>11653</v>
      </c>
      <c r="X122" s="18">
        <v>11230</v>
      </c>
      <c r="Y122" s="18">
        <v>11584</v>
      </c>
      <c r="Z122" s="5"/>
      <c r="AA122" s="2">
        <v>0</v>
      </c>
      <c r="AB122" s="2">
        <v>5</v>
      </c>
      <c r="AC122" s="2">
        <v>138983</v>
      </c>
      <c r="AD122" s="5">
        <v>96870</v>
      </c>
      <c r="AE122" s="5">
        <v>235853</v>
      </c>
      <c r="AF122"/>
      <c r="AG122" s="2">
        <v>4</v>
      </c>
      <c r="AH122" s="2">
        <v>2025</v>
      </c>
      <c r="AI122"/>
      <c r="AJ122" s="5">
        <v>13146</v>
      </c>
      <c r="AK122" s="2">
        <v>6</v>
      </c>
      <c r="AL122" s="8"/>
    </row>
    <row r="123" spans="1:38" ht="15.75">
      <c r="A123" s="17">
        <v>45772</v>
      </c>
      <c r="B123" s="18">
        <v>10963</v>
      </c>
      <c r="C123" s="18">
        <v>11061</v>
      </c>
      <c r="D123" s="18">
        <v>11493</v>
      </c>
      <c r="E123" s="18">
        <v>10999</v>
      </c>
      <c r="F123" s="18">
        <v>11682</v>
      </c>
      <c r="G123" s="18">
        <v>12035</v>
      </c>
      <c r="H123" s="18">
        <v>10599</v>
      </c>
      <c r="I123" s="18">
        <v>9253</v>
      </c>
      <c r="J123" s="18">
        <v>7620</v>
      </c>
      <c r="K123" s="18">
        <v>5789</v>
      </c>
      <c r="L123" s="18">
        <v>5092</v>
      </c>
      <c r="M123" s="18">
        <v>5109</v>
      </c>
      <c r="N123" s="18">
        <v>4777</v>
      </c>
      <c r="O123" s="18">
        <v>4780</v>
      </c>
      <c r="P123" s="18">
        <v>5274</v>
      </c>
      <c r="Q123" s="18">
        <v>6789</v>
      </c>
      <c r="R123" s="18">
        <v>10051</v>
      </c>
      <c r="S123" s="18">
        <v>10313</v>
      </c>
      <c r="T123" s="18">
        <v>10794</v>
      </c>
      <c r="U123" s="18">
        <v>11128</v>
      </c>
      <c r="V123" s="18">
        <v>11271</v>
      </c>
      <c r="W123" s="18">
        <v>11283</v>
      </c>
      <c r="X123" s="18">
        <v>11073</v>
      </c>
      <c r="Y123" s="18">
        <v>11189</v>
      </c>
      <c r="Z123" s="5"/>
      <c r="AA123" s="2">
        <v>0</v>
      </c>
      <c r="AB123" s="2">
        <v>6</v>
      </c>
      <c r="AC123" s="2">
        <v>130396</v>
      </c>
      <c r="AD123" s="5">
        <v>90021</v>
      </c>
      <c r="AE123" s="5">
        <v>220417</v>
      </c>
      <c r="AF123"/>
      <c r="AG123" s="2">
        <v>4</v>
      </c>
      <c r="AH123" s="2">
        <v>2025</v>
      </c>
      <c r="AI123"/>
      <c r="AJ123" s="5">
        <v>12035</v>
      </c>
      <c r="AK123" s="2">
        <v>6</v>
      </c>
      <c r="AL123" s="8"/>
    </row>
    <row r="124" spans="1:38" ht="15.75">
      <c r="A124" s="17">
        <v>45773</v>
      </c>
      <c r="B124" s="18">
        <v>10763</v>
      </c>
      <c r="C124" s="18">
        <v>10896</v>
      </c>
      <c r="D124" s="18">
        <v>10609</v>
      </c>
      <c r="E124" s="18">
        <v>10894</v>
      </c>
      <c r="F124" s="18">
        <v>10783</v>
      </c>
      <c r="G124" s="18">
        <v>11059</v>
      </c>
      <c r="H124" s="18">
        <v>9961</v>
      </c>
      <c r="I124" s="18">
        <v>11553</v>
      </c>
      <c r="J124" s="18">
        <v>13705</v>
      </c>
      <c r="K124" s="18">
        <v>14926</v>
      </c>
      <c r="L124" s="18">
        <v>16420</v>
      </c>
      <c r="M124" s="18">
        <v>17619</v>
      </c>
      <c r="N124" s="18">
        <v>17035</v>
      </c>
      <c r="O124" s="18">
        <v>17316</v>
      </c>
      <c r="P124" s="18">
        <v>17546</v>
      </c>
      <c r="Q124" s="18">
        <v>17147</v>
      </c>
      <c r="R124" s="18">
        <v>15973</v>
      </c>
      <c r="S124" s="18">
        <v>13919</v>
      </c>
      <c r="T124" s="18">
        <v>12730</v>
      </c>
      <c r="U124" s="18">
        <v>12093</v>
      </c>
      <c r="V124" s="18">
        <v>11582</v>
      </c>
      <c r="W124" s="18">
        <v>11604</v>
      </c>
      <c r="X124" s="18">
        <v>11525</v>
      </c>
      <c r="Y124" s="18">
        <v>11711</v>
      </c>
      <c r="Z124" s="5"/>
      <c r="AA124" s="2">
        <v>0</v>
      </c>
      <c r="AB124" s="2">
        <v>7</v>
      </c>
      <c r="AC124" s="2">
        <v>0</v>
      </c>
      <c r="AD124" s="5">
        <v>319369</v>
      </c>
      <c r="AE124" s="5">
        <v>319369</v>
      </c>
      <c r="AF124"/>
      <c r="AG124" s="2">
        <v>4</v>
      </c>
      <c r="AH124" s="2">
        <v>2025</v>
      </c>
      <c r="AI124"/>
      <c r="AJ124" s="5">
        <v>17619</v>
      </c>
      <c r="AK124" s="2">
        <v>12</v>
      </c>
      <c r="AL124" s="8"/>
    </row>
    <row r="125" spans="1:38" ht="15.75">
      <c r="A125" s="17">
        <v>45774</v>
      </c>
      <c r="B125" s="18">
        <v>11136</v>
      </c>
      <c r="C125" s="18">
        <v>11468</v>
      </c>
      <c r="D125" s="18">
        <v>11056</v>
      </c>
      <c r="E125" s="18">
        <v>11117</v>
      </c>
      <c r="F125" s="18">
        <v>11397</v>
      </c>
      <c r="G125" s="18">
        <v>11233</v>
      </c>
      <c r="H125" s="18">
        <v>10314</v>
      </c>
      <c r="I125" s="18">
        <v>11476</v>
      </c>
      <c r="J125" s="18">
        <v>13178</v>
      </c>
      <c r="K125" s="18">
        <v>13631</v>
      </c>
      <c r="L125" s="18">
        <v>14514</v>
      </c>
      <c r="M125" s="18">
        <v>15329</v>
      </c>
      <c r="N125" s="18">
        <v>15287</v>
      </c>
      <c r="O125" s="18">
        <v>15463</v>
      </c>
      <c r="P125" s="18">
        <v>15772</v>
      </c>
      <c r="Q125" s="18">
        <v>16342</v>
      </c>
      <c r="R125" s="18">
        <v>16340</v>
      </c>
      <c r="S125" s="18">
        <v>14844</v>
      </c>
      <c r="T125" s="18">
        <v>13818</v>
      </c>
      <c r="U125" s="18">
        <v>13400</v>
      </c>
      <c r="V125" s="18">
        <v>12864</v>
      </c>
      <c r="W125" s="18">
        <v>12672</v>
      </c>
      <c r="X125" s="18">
        <v>12247</v>
      </c>
      <c r="Y125" s="18">
        <v>12275</v>
      </c>
      <c r="Z125" s="5"/>
      <c r="AA125" s="2">
        <v>0</v>
      </c>
      <c r="AB125" s="2">
        <v>1</v>
      </c>
      <c r="AC125" s="2">
        <v>0</v>
      </c>
      <c r="AD125" s="5">
        <v>317173</v>
      </c>
      <c r="AE125" s="5">
        <v>317173</v>
      </c>
      <c r="AF125"/>
      <c r="AG125" s="2">
        <v>4</v>
      </c>
      <c r="AH125" s="2">
        <v>2025</v>
      </c>
      <c r="AI125"/>
      <c r="AJ125" s="5">
        <v>16342</v>
      </c>
      <c r="AK125" s="2">
        <v>16</v>
      </c>
      <c r="AL125" s="8"/>
    </row>
    <row r="126" spans="1:38" ht="15.75">
      <c r="A126" s="17">
        <v>45775</v>
      </c>
      <c r="B126" s="18">
        <v>11902</v>
      </c>
      <c r="C126" s="18">
        <v>11997</v>
      </c>
      <c r="D126" s="18">
        <v>12260</v>
      </c>
      <c r="E126" s="18">
        <v>11981</v>
      </c>
      <c r="F126" s="18">
        <v>12511</v>
      </c>
      <c r="G126" s="18">
        <v>13141</v>
      </c>
      <c r="H126" s="18">
        <v>11707</v>
      </c>
      <c r="I126" s="18">
        <v>10026</v>
      </c>
      <c r="J126" s="18">
        <v>7831</v>
      </c>
      <c r="K126" s="18">
        <v>6250</v>
      </c>
      <c r="L126" s="18">
        <v>5846</v>
      </c>
      <c r="M126" s="18">
        <v>5445</v>
      </c>
      <c r="N126" s="18">
        <v>5425</v>
      </c>
      <c r="O126" s="18">
        <v>5367</v>
      </c>
      <c r="P126" s="18">
        <v>5175</v>
      </c>
      <c r="Q126" s="18">
        <v>5428</v>
      </c>
      <c r="R126" s="18">
        <v>7544</v>
      </c>
      <c r="S126" s="18">
        <v>8960</v>
      </c>
      <c r="T126" s="18">
        <v>11009</v>
      </c>
      <c r="U126" s="18">
        <v>11587</v>
      </c>
      <c r="V126" s="18">
        <v>11447</v>
      </c>
      <c r="W126" s="18">
        <v>11428</v>
      </c>
      <c r="X126" s="18">
        <v>11081</v>
      </c>
      <c r="Y126" s="18">
        <v>11089</v>
      </c>
      <c r="Z126" s="5"/>
      <c r="AA126" s="2">
        <v>0</v>
      </c>
      <c r="AB126" s="2">
        <v>2</v>
      </c>
      <c r="AC126" s="2">
        <v>129849</v>
      </c>
      <c r="AD126" s="5">
        <v>96588</v>
      </c>
      <c r="AE126" s="5">
        <v>226437</v>
      </c>
      <c r="AF126"/>
      <c r="AG126" s="2">
        <v>4</v>
      </c>
      <c r="AH126" s="2">
        <v>2025</v>
      </c>
      <c r="AI126"/>
      <c r="AJ126" s="5">
        <v>13141</v>
      </c>
      <c r="AK126" s="2">
        <v>6</v>
      </c>
      <c r="AL126" s="8"/>
    </row>
    <row r="127" spans="1:38" ht="15.75">
      <c r="A127" s="17">
        <v>45776</v>
      </c>
      <c r="B127" s="18">
        <v>10711</v>
      </c>
      <c r="C127" s="18">
        <v>10675</v>
      </c>
      <c r="D127" s="18">
        <v>11181</v>
      </c>
      <c r="E127" s="18">
        <v>10971</v>
      </c>
      <c r="F127" s="18">
        <v>11527</v>
      </c>
      <c r="G127" s="18">
        <v>12087</v>
      </c>
      <c r="H127" s="18">
        <v>10797</v>
      </c>
      <c r="I127" s="18">
        <v>9912</v>
      </c>
      <c r="J127" s="18">
        <v>8244</v>
      </c>
      <c r="K127" s="18">
        <v>6817</v>
      </c>
      <c r="L127" s="18">
        <v>6901</v>
      </c>
      <c r="M127" s="18">
        <v>7436</v>
      </c>
      <c r="N127" s="18">
        <v>6850</v>
      </c>
      <c r="O127" s="18">
        <v>5460</v>
      </c>
      <c r="P127" s="18">
        <v>5917</v>
      </c>
      <c r="Q127" s="18">
        <v>6219</v>
      </c>
      <c r="R127" s="18">
        <v>7815</v>
      </c>
      <c r="S127" s="18">
        <v>9996</v>
      </c>
      <c r="T127" s="18">
        <v>11641</v>
      </c>
      <c r="U127" s="18">
        <v>11738</v>
      </c>
      <c r="V127" s="18">
        <v>11479</v>
      </c>
      <c r="W127" s="18">
        <v>11349</v>
      </c>
      <c r="X127" s="18">
        <v>10822</v>
      </c>
      <c r="Y127" s="18">
        <v>10881</v>
      </c>
      <c r="Z127" s="5"/>
      <c r="AA127" s="2">
        <v>0</v>
      </c>
      <c r="AB127" s="2">
        <v>3</v>
      </c>
      <c r="AC127" s="2">
        <v>138596</v>
      </c>
      <c r="AD127" s="5">
        <v>88830</v>
      </c>
      <c r="AE127" s="5">
        <v>227426</v>
      </c>
      <c r="AF127"/>
      <c r="AG127" s="2">
        <v>4</v>
      </c>
      <c r="AH127" s="2">
        <v>2025</v>
      </c>
      <c r="AI127"/>
      <c r="AJ127" s="5">
        <v>12087</v>
      </c>
      <c r="AK127" s="2">
        <v>6</v>
      </c>
      <c r="AL127" s="8"/>
    </row>
    <row r="128" spans="1:38" ht="15.75">
      <c r="A128" s="17">
        <v>45777</v>
      </c>
      <c r="B128" s="18">
        <v>10531</v>
      </c>
      <c r="C128" s="18">
        <v>10343</v>
      </c>
      <c r="D128" s="18">
        <v>10811</v>
      </c>
      <c r="E128" s="18">
        <v>10435</v>
      </c>
      <c r="F128" s="18">
        <v>10736</v>
      </c>
      <c r="G128" s="18">
        <v>11353</v>
      </c>
      <c r="H128" s="18">
        <v>10299</v>
      </c>
      <c r="I128" s="18">
        <v>9064</v>
      </c>
      <c r="J128" s="18">
        <v>7194</v>
      </c>
      <c r="K128" s="18">
        <v>5348</v>
      </c>
      <c r="L128" s="18">
        <v>5071</v>
      </c>
      <c r="M128" s="18">
        <v>4867</v>
      </c>
      <c r="N128" s="18">
        <v>4887</v>
      </c>
      <c r="O128" s="18">
        <v>5167</v>
      </c>
      <c r="P128" s="18">
        <v>5129</v>
      </c>
      <c r="Q128" s="18">
        <v>5582</v>
      </c>
      <c r="R128" s="18">
        <v>7450</v>
      </c>
      <c r="S128" s="18">
        <v>9080</v>
      </c>
      <c r="T128" s="18">
        <v>10948</v>
      </c>
      <c r="U128" s="18">
        <v>11526</v>
      </c>
      <c r="V128" s="18">
        <v>11928</v>
      </c>
      <c r="W128" s="18">
        <v>11727</v>
      </c>
      <c r="X128" s="18">
        <v>11297</v>
      </c>
      <c r="Y128" s="18">
        <v>11484</v>
      </c>
      <c r="Z128" s="5"/>
      <c r="AA128" s="2">
        <v>0</v>
      </c>
      <c r="AB128" s="2">
        <v>4</v>
      </c>
      <c r="AC128" s="2">
        <v>126265</v>
      </c>
      <c r="AD128" s="5">
        <v>85992</v>
      </c>
      <c r="AE128" s="5">
        <v>212257</v>
      </c>
      <c r="AF128"/>
      <c r="AG128" s="2">
        <v>4</v>
      </c>
      <c r="AH128" s="2">
        <v>2025</v>
      </c>
      <c r="AI128"/>
      <c r="AJ128" s="5">
        <v>11928</v>
      </c>
      <c r="AK128" s="2">
        <v>21</v>
      </c>
      <c r="AL128" s="8"/>
    </row>
    <row r="129" spans="1:38" ht="15.75">
      <c r="A129" s="17">
        <v>45778</v>
      </c>
      <c r="B129" s="18">
        <v>10866</v>
      </c>
      <c r="C129" s="18">
        <v>11051</v>
      </c>
      <c r="D129" s="18">
        <v>11349</v>
      </c>
      <c r="E129" s="18">
        <v>11673</v>
      </c>
      <c r="F129" s="18">
        <v>12022</v>
      </c>
      <c r="G129" s="18">
        <v>11919</v>
      </c>
      <c r="H129" s="18">
        <v>10837</v>
      </c>
      <c r="I129" s="18">
        <v>9342</v>
      </c>
      <c r="J129" s="18">
        <v>7894</v>
      </c>
      <c r="K129" s="18">
        <v>6293</v>
      </c>
      <c r="L129" s="18">
        <v>5728</v>
      </c>
      <c r="M129" s="18">
        <v>5282</v>
      </c>
      <c r="N129" s="18">
        <v>4921</v>
      </c>
      <c r="O129" s="18">
        <v>5156</v>
      </c>
      <c r="P129" s="18">
        <v>4878</v>
      </c>
      <c r="Q129" s="18">
        <v>5492</v>
      </c>
      <c r="R129" s="18">
        <v>7142</v>
      </c>
      <c r="S129" s="18">
        <v>9406</v>
      </c>
      <c r="T129" s="18">
        <v>11492</v>
      </c>
      <c r="U129" s="18">
        <v>11549</v>
      </c>
      <c r="V129" s="18">
        <v>11953</v>
      </c>
      <c r="W129" s="18">
        <v>11757</v>
      </c>
      <c r="X129" s="18">
        <v>11436</v>
      </c>
      <c r="Y129" s="18">
        <v>10937</v>
      </c>
      <c r="Z129" s="5"/>
      <c r="AA129" s="2">
        <v>0</v>
      </c>
      <c r="AB129" s="2">
        <v>5</v>
      </c>
      <c r="AC129" s="2">
        <v>129721</v>
      </c>
      <c r="AD129" s="5">
        <v>90654</v>
      </c>
      <c r="AE129" s="5">
        <v>220375</v>
      </c>
      <c r="AF129"/>
      <c r="AG129" s="2">
        <v>5</v>
      </c>
      <c r="AH129" s="2">
        <v>2025</v>
      </c>
      <c r="AI129"/>
      <c r="AJ129" s="5">
        <v>12022</v>
      </c>
      <c r="AK129" s="2">
        <v>5</v>
      </c>
      <c r="AL129" s="8"/>
    </row>
    <row r="130" spans="1:38" ht="15.75">
      <c r="A130" s="17">
        <v>45779</v>
      </c>
      <c r="B130" s="18">
        <v>10855</v>
      </c>
      <c r="C130" s="18">
        <v>11127</v>
      </c>
      <c r="D130" s="18">
        <v>11368</v>
      </c>
      <c r="E130" s="18">
        <v>11255</v>
      </c>
      <c r="F130" s="18">
        <v>11382</v>
      </c>
      <c r="G130" s="18">
        <v>11415</v>
      </c>
      <c r="H130" s="18">
        <v>11351</v>
      </c>
      <c r="I130" s="18">
        <v>12842</v>
      </c>
      <c r="J130" s="18">
        <v>15507</v>
      </c>
      <c r="K130" s="18">
        <v>15745</v>
      </c>
      <c r="L130" s="18">
        <v>16093</v>
      </c>
      <c r="M130" s="18">
        <v>17029</v>
      </c>
      <c r="N130" s="18">
        <v>17430</v>
      </c>
      <c r="O130" s="18">
        <v>18254</v>
      </c>
      <c r="P130" s="18">
        <v>18166</v>
      </c>
      <c r="Q130" s="18">
        <v>17050</v>
      </c>
      <c r="R130" s="18">
        <v>15985</v>
      </c>
      <c r="S130" s="18">
        <v>14504</v>
      </c>
      <c r="T130" s="18">
        <v>13285</v>
      </c>
      <c r="U130" s="18">
        <v>12408</v>
      </c>
      <c r="V130" s="18">
        <v>12368</v>
      </c>
      <c r="W130" s="18">
        <v>12232</v>
      </c>
      <c r="X130" s="18">
        <v>11897</v>
      </c>
      <c r="Y130" s="18">
        <v>11776</v>
      </c>
      <c r="Z130" s="5"/>
      <c r="AA130" s="2">
        <v>0</v>
      </c>
      <c r="AB130" s="2">
        <v>6</v>
      </c>
      <c r="AC130" s="2">
        <v>240795</v>
      </c>
      <c r="AD130" s="5">
        <v>90529</v>
      </c>
      <c r="AE130" s="5">
        <v>331324</v>
      </c>
      <c r="AF130"/>
      <c r="AG130" s="2">
        <v>5</v>
      </c>
      <c r="AH130" s="2">
        <v>2025</v>
      </c>
      <c r="AI130"/>
      <c r="AJ130" s="5">
        <v>18254</v>
      </c>
      <c r="AK130" s="2">
        <v>14</v>
      </c>
      <c r="AL130" s="8"/>
    </row>
    <row r="131" spans="1:38" ht="15.75">
      <c r="A131" s="17">
        <v>45780</v>
      </c>
      <c r="B131" s="18">
        <v>11431</v>
      </c>
      <c r="C131" s="18">
        <v>11479</v>
      </c>
      <c r="D131" s="18">
        <v>11490</v>
      </c>
      <c r="E131" s="18">
        <v>11424</v>
      </c>
      <c r="F131" s="18">
        <v>11588</v>
      </c>
      <c r="G131" s="18">
        <v>10942</v>
      </c>
      <c r="H131" s="18">
        <v>9885</v>
      </c>
      <c r="I131" s="18">
        <v>10633</v>
      </c>
      <c r="J131" s="18">
        <v>12180</v>
      </c>
      <c r="K131" s="18">
        <v>12733</v>
      </c>
      <c r="L131" s="18">
        <v>11150</v>
      </c>
      <c r="M131" s="18">
        <v>8368</v>
      </c>
      <c r="N131" s="18">
        <v>7800</v>
      </c>
      <c r="O131" s="18">
        <v>9298</v>
      </c>
      <c r="P131" s="18">
        <v>14898</v>
      </c>
      <c r="Q131" s="18">
        <v>14612</v>
      </c>
      <c r="R131" s="18">
        <v>14571</v>
      </c>
      <c r="S131" s="18">
        <v>13966</v>
      </c>
      <c r="T131" s="18">
        <v>12845</v>
      </c>
      <c r="U131" s="18">
        <v>11685</v>
      </c>
      <c r="V131" s="18">
        <v>11673</v>
      </c>
      <c r="W131" s="18">
        <v>11629</v>
      </c>
      <c r="X131" s="18">
        <v>11312</v>
      </c>
      <c r="Y131" s="18">
        <v>11212</v>
      </c>
      <c r="Z131" s="5"/>
      <c r="AA131" s="2">
        <v>0</v>
      </c>
      <c r="AB131" s="2">
        <v>7</v>
      </c>
      <c r="AC131" s="2">
        <v>0</v>
      </c>
      <c r="AD131" s="5">
        <v>278804</v>
      </c>
      <c r="AE131" s="5">
        <v>278804</v>
      </c>
      <c r="AF131"/>
      <c r="AG131" s="2">
        <v>5</v>
      </c>
      <c r="AH131" s="2">
        <v>2025</v>
      </c>
      <c r="AI131"/>
      <c r="AJ131" s="5">
        <v>14898</v>
      </c>
      <c r="AK131" s="2">
        <v>15</v>
      </c>
      <c r="AL131" s="8"/>
    </row>
    <row r="132" spans="1:38" ht="15.75">
      <c r="A132" s="17">
        <v>45781</v>
      </c>
      <c r="B132" s="18">
        <v>10860</v>
      </c>
      <c r="C132" s="18">
        <v>11043</v>
      </c>
      <c r="D132" s="18">
        <v>11053</v>
      </c>
      <c r="E132" s="18">
        <v>10896</v>
      </c>
      <c r="F132" s="18">
        <v>10835</v>
      </c>
      <c r="G132" s="18">
        <v>10495</v>
      </c>
      <c r="H132" s="18">
        <v>9568</v>
      </c>
      <c r="I132" s="18">
        <v>10921</v>
      </c>
      <c r="J132" s="18">
        <v>13259</v>
      </c>
      <c r="K132" s="18">
        <v>14487</v>
      </c>
      <c r="L132" s="18">
        <v>15145</v>
      </c>
      <c r="M132" s="18">
        <v>15486</v>
      </c>
      <c r="N132" s="18">
        <v>15268</v>
      </c>
      <c r="O132" s="18">
        <v>15546</v>
      </c>
      <c r="P132" s="18">
        <v>15056</v>
      </c>
      <c r="Q132" s="18">
        <v>14590</v>
      </c>
      <c r="R132" s="18">
        <v>14469</v>
      </c>
      <c r="S132" s="18">
        <v>13728</v>
      </c>
      <c r="T132" s="18">
        <v>13018</v>
      </c>
      <c r="U132" s="18">
        <v>12224</v>
      </c>
      <c r="V132" s="18">
        <v>12308</v>
      </c>
      <c r="W132" s="18">
        <v>12140</v>
      </c>
      <c r="X132" s="18">
        <v>11604</v>
      </c>
      <c r="Y132" s="18">
        <v>11102</v>
      </c>
      <c r="Z132" s="5"/>
      <c r="AA132" s="2">
        <v>0</v>
      </c>
      <c r="AB132" s="2">
        <v>1</v>
      </c>
      <c r="AC132" s="2">
        <v>0</v>
      </c>
      <c r="AD132" s="5">
        <v>305101</v>
      </c>
      <c r="AE132" s="5">
        <v>305101</v>
      </c>
      <c r="AF132"/>
      <c r="AG132" s="2">
        <v>5</v>
      </c>
      <c r="AH132" s="2">
        <v>2025</v>
      </c>
      <c r="AI132"/>
      <c r="AJ132" s="5">
        <v>15546</v>
      </c>
      <c r="AK132" s="2">
        <v>14</v>
      </c>
      <c r="AL132" s="8"/>
    </row>
    <row r="133" spans="1:38" ht="15.75">
      <c r="A133" s="17">
        <v>45782</v>
      </c>
      <c r="B133" s="18">
        <v>10903</v>
      </c>
      <c r="C133" s="18">
        <v>11015</v>
      </c>
      <c r="D133" s="18">
        <v>11297</v>
      </c>
      <c r="E133" s="18">
        <v>11323</v>
      </c>
      <c r="F133" s="18">
        <v>11660</v>
      </c>
      <c r="G133" s="18">
        <v>11375</v>
      </c>
      <c r="H133" s="18">
        <v>10429</v>
      </c>
      <c r="I133" s="18">
        <v>10601</v>
      </c>
      <c r="J133" s="18">
        <v>11187</v>
      </c>
      <c r="K133" s="18">
        <v>9525</v>
      </c>
      <c r="L133" s="18">
        <v>8352</v>
      </c>
      <c r="M133" s="18">
        <v>6551</v>
      </c>
      <c r="N133" s="18">
        <v>5398</v>
      </c>
      <c r="O133" s="18">
        <v>5386</v>
      </c>
      <c r="P133" s="18">
        <v>5623</v>
      </c>
      <c r="Q133" s="18">
        <v>6397</v>
      </c>
      <c r="R133" s="18">
        <v>7795</v>
      </c>
      <c r="S133" s="18">
        <v>9778</v>
      </c>
      <c r="T133" s="18">
        <v>11399</v>
      </c>
      <c r="U133" s="18">
        <v>11539</v>
      </c>
      <c r="V133" s="18">
        <v>12075</v>
      </c>
      <c r="W133" s="18">
        <v>11765</v>
      </c>
      <c r="X133" s="18">
        <v>11145</v>
      </c>
      <c r="Y133" s="18">
        <v>10748</v>
      </c>
      <c r="Z133" s="5"/>
      <c r="AA133" s="2">
        <v>0</v>
      </c>
      <c r="AB133" s="2">
        <v>2</v>
      </c>
      <c r="AC133" s="2">
        <v>144516</v>
      </c>
      <c r="AD133" s="5">
        <v>88750</v>
      </c>
      <c r="AE133" s="5">
        <v>233266</v>
      </c>
      <c r="AF133"/>
      <c r="AG133" s="2">
        <v>5</v>
      </c>
      <c r="AH133" s="2">
        <v>2025</v>
      </c>
      <c r="AI133"/>
      <c r="AJ133" s="5">
        <v>12075</v>
      </c>
      <c r="AK133" s="2">
        <v>21</v>
      </c>
      <c r="AL133" s="8"/>
    </row>
    <row r="134" spans="1:38" ht="15.75">
      <c r="A134" s="17">
        <v>45783</v>
      </c>
      <c r="B134" s="18">
        <v>10396</v>
      </c>
      <c r="C134" s="18">
        <v>10672</v>
      </c>
      <c r="D134" s="18">
        <v>10731</v>
      </c>
      <c r="E134" s="18">
        <v>10771</v>
      </c>
      <c r="F134" s="18">
        <v>11050</v>
      </c>
      <c r="G134" s="18">
        <v>11290</v>
      </c>
      <c r="H134" s="18">
        <v>10893</v>
      </c>
      <c r="I134" s="18">
        <v>12564</v>
      </c>
      <c r="J134" s="18">
        <v>14714</v>
      </c>
      <c r="K134" s="18">
        <v>15699</v>
      </c>
      <c r="L134" s="18">
        <v>15460</v>
      </c>
      <c r="M134" s="18">
        <v>15891</v>
      </c>
      <c r="N134" s="18">
        <v>15459</v>
      </c>
      <c r="O134" s="18">
        <v>16201</v>
      </c>
      <c r="P134" s="18">
        <v>17172</v>
      </c>
      <c r="Q134" s="18">
        <v>16857</v>
      </c>
      <c r="R134" s="18">
        <v>16359</v>
      </c>
      <c r="S134" s="18">
        <v>15264</v>
      </c>
      <c r="T134" s="18">
        <v>13815</v>
      </c>
      <c r="U134" s="18">
        <v>12950</v>
      </c>
      <c r="V134" s="18">
        <v>12317</v>
      </c>
      <c r="W134" s="18">
        <v>11793</v>
      </c>
      <c r="X134" s="18">
        <v>11496</v>
      </c>
      <c r="Y134" s="18">
        <v>11144</v>
      </c>
      <c r="Z134" s="5"/>
      <c r="AA134" s="2">
        <v>0</v>
      </c>
      <c r="AB134" s="2">
        <v>3</v>
      </c>
      <c r="AC134" s="2">
        <v>234011</v>
      </c>
      <c r="AD134" s="5">
        <v>86947</v>
      </c>
      <c r="AE134" s="5">
        <v>320958</v>
      </c>
      <c r="AF134"/>
      <c r="AG134" s="2">
        <v>5</v>
      </c>
      <c r="AH134" s="2">
        <v>2025</v>
      </c>
      <c r="AI134"/>
      <c r="AJ134" s="5">
        <v>17172</v>
      </c>
      <c r="AK134" s="2">
        <v>15</v>
      </c>
      <c r="AL134" s="8"/>
    </row>
    <row r="135" spans="1:38" ht="15.75">
      <c r="A135" s="17">
        <v>45784</v>
      </c>
      <c r="B135" s="18">
        <v>10892</v>
      </c>
      <c r="C135" s="18">
        <v>10883</v>
      </c>
      <c r="D135" s="18">
        <v>11092</v>
      </c>
      <c r="E135" s="18">
        <v>11057</v>
      </c>
      <c r="F135" s="18">
        <v>11369</v>
      </c>
      <c r="G135" s="18">
        <v>11273</v>
      </c>
      <c r="H135" s="18">
        <v>11008</v>
      </c>
      <c r="I135" s="18">
        <v>12589</v>
      </c>
      <c r="J135" s="18">
        <v>14930</v>
      </c>
      <c r="K135" s="18">
        <v>15097</v>
      </c>
      <c r="L135" s="18">
        <v>13649</v>
      </c>
      <c r="M135" s="18">
        <v>11764</v>
      </c>
      <c r="N135" s="18">
        <v>11360</v>
      </c>
      <c r="O135" s="18">
        <v>11452</v>
      </c>
      <c r="P135" s="18">
        <v>9833</v>
      </c>
      <c r="Q135" s="18">
        <v>11654</v>
      </c>
      <c r="R135" s="18">
        <v>13154</v>
      </c>
      <c r="S135" s="18">
        <v>11232</v>
      </c>
      <c r="T135" s="18">
        <v>12179</v>
      </c>
      <c r="U135" s="18">
        <v>12108</v>
      </c>
      <c r="V135" s="18">
        <v>12213</v>
      </c>
      <c r="W135" s="18">
        <v>11680</v>
      </c>
      <c r="X135" s="18">
        <v>11314</v>
      </c>
      <c r="Y135" s="18">
        <v>10935</v>
      </c>
      <c r="Z135" s="5"/>
      <c r="AA135" s="2">
        <v>0</v>
      </c>
      <c r="AB135" s="2">
        <v>4</v>
      </c>
      <c r="AC135" s="2">
        <v>196208</v>
      </c>
      <c r="AD135" s="5">
        <v>88509</v>
      </c>
      <c r="AE135" s="5">
        <v>284717</v>
      </c>
      <c r="AF135"/>
      <c r="AG135" s="2">
        <v>5</v>
      </c>
      <c r="AH135" s="2">
        <v>2025</v>
      </c>
      <c r="AI135"/>
      <c r="AJ135" s="5">
        <v>15097</v>
      </c>
      <c r="AK135" s="2">
        <v>10</v>
      </c>
      <c r="AL135" s="8"/>
    </row>
    <row r="136" spans="1:38" ht="15.75">
      <c r="A136" s="17">
        <v>45785</v>
      </c>
      <c r="B136" s="18">
        <v>10626</v>
      </c>
      <c r="C136" s="18">
        <v>10550</v>
      </c>
      <c r="D136" s="18">
        <v>10828</v>
      </c>
      <c r="E136" s="18">
        <v>10761</v>
      </c>
      <c r="F136" s="18">
        <v>11273</v>
      </c>
      <c r="G136" s="18">
        <v>11068</v>
      </c>
      <c r="H136" s="18">
        <v>10443</v>
      </c>
      <c r="I136" s="18">
        <v>11329</v>
      </c>
      <c r="J136" s="18">
        <v>12069</v>
      </c>
      <c r="K136" s="18">
        <v>12107</v>
      </c>
      <c r="L136" s="18">
        <v>11176</v>
      </c>
      <c r="M136" s="18">
        <v>9910</v>
      </c>
      <c r="N136" s="18">
        <v>10427</v>
      </c>
      <c r="O136" s="18">
        <v>10581</v>
      </c>
      <c r="P136" s="18">
        <v>11389</v>
      </c>
      <c r="Q136" s="18">
        <v>13307</v>
      </c>
      <c r="R136" s="18">
        <v>12790</v>
      </c>
      <c r="S136" s="18">
        <v>12111</v>
      </c>
      <c r="T136" s="18">
        <v>11795</v>
      </c>
      <c r="U136" s="18">
        <v>11660</v>
      </c>
      <c r="V136" s="18">
        <v>11950</v>
      </c>
      <c r="W136" s="18">
        <v>11694</v>
      </c>
      <c r="X136" s="18">
        <v>11097</v>
      </c>
      <c r="Y136" s="18">
        <v>10800</v>
      </c>
      <c r="Z136" s="5"/>
      <c r="AA136" s="2">
        <v>0</v>
      </c>
      <c r="AB136" s="2">
        <v>5</v>
      </c>
      <c r="AC136" s="2">
        <v>185392</v>
      </c>
      <c r="AD136" s="5">
        <v>86349</v>
      </c>
      <c r="AE136" s="5">
        <v>271741</v>
      </c>
      <c r="AF136"/>
      <c r="AG136" s="2">
        <v>5</v>
      </c>
      <c r="AH136" s="2">
        <v>2025</v>
      </c>
      <c r="AI136"/>
      <c r="AJ136" s="5">
        <v>13307</v>
      </c>
      <c r="AK136" s="2">
        <v>16</v>
      </c>
      <c r="AL136" s="8"/>
    </row>
    <row r="137" spans="1:38" ht="15.75">
      <c r="A137" s="17">
        <v>45786</v>
      </c>
      <c r="B137" s="18">
        <v>10278</v>
      </c>
      <c r="C137" s="18">
        <v>10672</v>
      </c>
      <c r="D137" s="18">
        <v>10726</v>
      </c>
      <c r="E137" s="18">
        <v>10911</v>
      </c>
      <c r="F137" s="18">
        <v>11144</v>
      </c>
      <c r="G137" s="18">
        <v>10996</v>
      </c>
      <c r="H137" s="18">
        <v>10727</v>
      </c>
      <c r="I137" s="18">
        <v>11867</v>
      </c>
      <c r="J137" s="18">
        <v>13702</v>
      </c>
      <c r="K137" s="18">
        <v>14200</v>
      </c>
      <c r="L137" s="18">
        <v>13489</v>
      </c>
      <c r="M137" s="18">
        <v>12448</v>
      </c>
      <c r="N137" s="18">
        <v>11670</v>
      </c>
      <c r="O137" s="18">
        <v>12987</v>
      </c>
      <c r="P137" s="18">
        <v>13903</v>
      </c>
      <c r="Q137" s="18">
        <v>13885</v>
      </c>
      <c r="R137" s="18">
        <v>13819</v>
      </c>
      <c r="S137" s="18">
        <v>13473</v>
      </c>
      <c r="T137" s="18">
        <v>12738</v>
      </c>
      <c r="U137" s="18">
        <v>11833</v>
      </c>
      <c r="V137" s="18">
        <v>11925</v>
      </c>
      <c r="W137" s="18">
        <v>11872</v>
      </c>
      <c r="X137" s="18">
        <v>11635</v>
      </c>
      <c r="Y137" s="18">
        <v>11225</v>
      </c>
      <c r="Z137" s="5"/>
      <c r="AA137" s="2">
        <v>0</v>
      </c>
      <c r="AB137" s="2">
        <v>6</v>
      </c>
      <c r="AC137" s="2">
        <v>205446</v>
      </c>
      <c r="AD137" s="5">
        <v>86679</v>
      </c>
      <c r="AE137" s="5">
        <v>292125</v>
      </c>
      <c r="AF137"/>
      <c r="AG137" s="2">
        <v>5</v>
      </c>
      <c r="AH137" s="2">
        <v>2025</v>
      </c>
      <c r="AI137"/>
      <c r="AJ137" s="5">
        <v>14200</v>
      </c>
      <c r="AK137" s="2">
        <v>10</v>
      </c>
      <c r="AL137" s="8"/>
    </row>
    <row r="138" spans="1:38" ht="15.75">
      <c r="A138" s="17">
        <v>45787</v>
      </c>
      <c r="B138" s="18">
        <v>11138</v>
      </c>
      <c r="C138" s="18">
        <v>11152</v>
      </c>
      <c r="D138" s="18">
        <v>11313</v>
      </c>
      <c r="E138" s="18">
        <v>11138</v>
      </c>
      <c r="F138" s="18">
        <v>11373</v>
      </c>
      <c r="G138" s="18">
        <v>10965</v>
      </c>
      <c r="H138" s="18">
        <v>10189</v>
      </c>
      <c r="I138" s="18">
        <v>11757</v>
      </c>
      <c r="J138" s="18">
        <v>14247</v>
      </c>
      <c r="K138" s="18">
        <v>15048</v>
      </c>
      <c r="L138" s="18">
        <v>16198</v>
      </c>
      <c r="M138" s="18">
        <v>17326</v>
      </c>
      <c r="N138" s="18">
        <v>17633</v>
      </c>
      <c r="O138" s="18">
        <v>17703</v>
      </c>
      <c r="P138" s="18">
        <v>17765</v>
      </c>
      <c r="Q138" s="18">
        <v>17276</v>
      </c>
      <c r="R138" s="18">
        <v>15837</v>
      </c>
      <c r="S138" s="18">
        <v>14518</v>
      </c>
      <c r="T138" s="18">
        <v>13041</v>
      </c>
      <c r="U138" s="18">
        <v>11841</v>
      </c>
      <c r="V138" s="18">
        <v>12348</v>
      </c>
      <c r="W138" s="18">
        <v>12427</v>
      </c>
      <c r="X138" s="18">
        <v>12034</v>
      </c>
      <c r="Y138" s="18">
        <v>11784</v>
      </c>
      <c r="Z138" s="5"/>
      <c r="AA138" s="2">
        <v>0</v>
      </c>
      <c r="AB138" s="2">
        <v>7</v>
      </c>
      <c r="AC138" s="2">
        <v>0</v>
      </c>
      <c r="AD138" s="5">
        <v>326051</v>
      </c>
      <c r="AE138" s="5">
        <v>326051</v>
      </c>
      <c r="AF138"/>
      <c r="AG138" s="2">
        <v>5</v>
      </c>
      <c r="AH138" s="2">
        <v>2025</v>
      </c>
      <c r="AI138"/>
      <c r="AJ138" s="5">
        <v>17765</v>
      </c>
      <c r="AK138" s="2">
        <v>15</v>
      </c>
      <c r="AL138" s="8"/>
    </row>
    <row r="139" spans="1:38" ht="15.75">
      <c r="A139" s="17">
        <v>45788</v>
      </c>
      <c r="B139" s="18">
        <v>11453</v>
      </c>
      <c r="C139" s="18">
        <v>11415</v>
      </c>
      <c r="D139" s="18">
        <v>11484</v>
      </c>
      <c r="E139" s="18">
        <v>11373</v>
      </c>
      <c r="F139" s="18">
        <v>11448</v>
      </c>
      <c r="G139" s="18">
        <v>10505</v>
      </c>
      <c r="H139" s="18">
        <v>9121</v>
      </c>
      <c r="I139" s="18">
        <v>9727</v>
      </c>
      <c r="J139" s="18">
        <v>9224</v>
      </c>
      <c r="K139" s="18">
        <v>6327</v>
      </c>
      <c r="L139" s="18">
        <v>4653</v>
      </c>
      <c r="M139" s="18">
        <v>4661</v>
      </c>
      <c r="N139" s="18">
        <v>4111</v>
      </c>
      <c r="O139" s="18">
        <v>4030</v>
      </c>
      <c r="P139" s="18">
        <v>4081</v>
      </c>
      <c r="Q139" s="18">
        <v>4664</v>
      </c>
      <c r="R139" s="18">
        <v>6668</v>
      </c>
      <c r="S139" s="18">
        <v>8681</v>
      </c>
      <c r="T139" s="18">
        <v>10624</v>
      </c>
      <c r="U139" s="18">
        <v>11317</v>
      </c>
      <c r="V139" s="18">
        <v>12167</v>
      </c>
      <c r="W139" s="18">
        <v>12166</v>
      </c>
      <c r="X139" s="18">
        <v>11509</v>
      </c>
      <c r="Y139" s="18">
        <v>11106</v>
      </c>
      <c r="Z139" s="5"/>
      <c r="AA139" s="2">
        <v>0</v>
      </c>
      <c r="AB139" s="2">
        <v>1</v>
      </c>
      <c r="AC139" s="2">
        <v>0</v>
      </c>
      <c r="AD139" s="5">
        <v>212515</v>
      </c>
      <c r="AE139" s="5">
        <v>212515</v>
      </c>
      <c r="AF139"/>
      <c r="AG139" s="2">
        <v>5</v>
      </c>
      <c r="AH139" s="2">
        <v>2025</v>
      </c>
      <c r="AI139"/>
      <c r="AJ139" s="5">
        <v>12167</v>
      </c>
      <c r="AK139" s="2">
        <v>21</v>
      </c>
      <c r="AL139" s="8"/>
    </row>
    <row r="140" spans="1:38" ht="15.75">
      <c r="A140" s="17">
        <v>45789</v>
      </c>
      <c r="B140" s="18">
        <v>11263</v>
      </c>
      <c r="C140" s="18">
        <v>11388</v>
      </c>
      <c r="D140" s="18">
        <v>11748</v>
      </c>
      <c r="E140" s="18">
        <v>11793</v>
      </c>
      <c r="F140" s="18">
        <v>12176</v>
      </c>
      <c r="G140" s="18">
        <v>12010</v>
      </c>
      <c r="H140" s="18">
        <v>11240</v>
      </c>
      <c r="I140" s="18">
        <v>12511</v>
      </c>
      <c r="J140" s="18">
        <v>15721</v>
      </c>
      <c r="K140" s="18">
        <v>15960</v>
      </c>
      <c r="L140" s="18">
        <v>12464</v>
      </c>
      <c r="M140" s="18">
        <v>14574</v>
      </c>
      <c r="N140" s="18">
        <v>13348</v>
      </c>
      <c r="O140" s="18">
        <v>12079</v>
      </c>
      <c r="P140" s="18">
        <v>12704</v>
      </c>
      <c r="Q140" s="18">
        <v>10013</v>
      </c>
      <c r="R140" s="18">
        <v>10333</v>
      </c>
      <c r="S140" s="18">
        <v>10952</v>
      </c>
      <c r="T140" s="18">
        <v>11457</v>
      </c>
      <c r="U140" s="18">
        <v>11810</v>
      </c>
      <c r="V140" s="18">
        <v>12349</v>
      </c>
      <c r="W140" s="18">
        <v>12188</v>
      </c>
      <c r="X140" s="18">
        <v>11814</v>
      </c>
      <c r="Y140" s="18">
        <v>11306</v>
      </c>
      <c r="Z140" s="5"/>
      <c r="AA140" s="2">
        <v>0</v>
      </c>
      <c r="AB140" s="2">
        <v>2</v>
      </c>
      <c r="AC140" s="2">
        <v>200277</v>
      </c>
      <c r="AD140" s="5">
        <v>92924</v>
      </c>
      <c r="AE140" s="5">
        <v>293201</v>
      </c>
      <c r="AF140"/>
      <c r="AG140" s="2">
        <v>5</v>
      </c>
      <c r="AH140" s="2">
        <v>2025</v>
      </c>
      <c r="AI140"/>
      <c r="AJ140" s="5">
        <v>15960</v>
      </c>
      <c r="AK140" s="2">
        <v>10</v>
      </c>
      <c r="AL140" s="8"/>
    </row>
    <row r="141" spans="1:38" ht="15.75">
      <c r="A141" s="17">
        <v>45790</v>
      </c>
      <c r="B141" s="18">
        <v>11216</v>
      </c>
      <c r="C141" s="18">
        <v>11269</v>
      </c>
      <c r="D141" s="18">
        <v>11471</v>
      </c>
      <c r="E141" s="18">
        <v>11727</v>
      </c>
      <c r="F141" s="18">
        <v>12051</v>
      </c>
      <c r="G141" s="18">
        <v>11824</v>
      </c>
      <c r="H141" s="18">
        <v>10157</v>
      </c>
      <c r="I141" s="18">
        <v>8630</v>
      </c>
      <c r="J141" s="18">
        <v>7408</v>
      </c>
      <c r="K141" s="18">
        <v>6075</v>
      </c>
      <c r="L141" s="18">
        <v>5390</v>
      </c>
      <c r="M141" s="18">
        <v>5101</v>
      </c>
      <c r="N141" s="18">
        <v>5739</v>
      </c>
      <c r="O141" s="18">
        <v>6112</v>
      </c>
      <c r="P141" s="18">
        <v>6034</v>
      </c>
      <c r="Q141" s="18">
        <v>6386</v>
      </c>
      <c r="R141" s="18">
        <v>7739</v>
      </c>
      <c r="S141" s="18">
        <v>9577</v>
      </c>
      <c r="T141" s="18">
        <v>11273</v>
      </c>
      <c r="U141" s="18">
        <v>11555</v>
      </c>
      <c r="V141" s="18">
        <v>11869</v>
      </c>
      <c r="W141" s="18">
        <v>11931</v>
      </c>
      <c r="X141" s="18">
        <v>11010</v>
      </c>
      <c r="Y141" s="18">
        <v>10565</v>
      </c>
      <c r="Z141" s="5"/>
      <c r="AA141" s="2">
        <v>0</v>
      </c>
      <c r="AB141" s="2">
        <v>3</v>
      </c>
      <c r="AC141" s="2">
        <v>131829</v>
      </c>
      <c r="AD141" s="5">
        <v>90280</v>
      </c>
      <c r="AE141" s="5">
        <v>222109</v>
      </c>
      <c r="AF141"/>
      <c r="AG141" s="2">
        <v>5</v>
      </c>
      <c r="AH141" s="2">
        <v>2025</v>
      </c>
      <c r="AI141"/>
      <c r="AJ141" s="5">
        <v>12051</v>
      </c>
      <c r="AK141" s="2">
        <v>5</v>
      </c>
      <c r="AL141" s="8"/>
    </row>
    <row r="142" spans="1:38" ht="15.75">
      <c r="A142" s="17">
        <v>45791</v>
      </c>
      <c r="B142" s="18">
        <v>10354</v>
      </c>
      <c r="C142" s="18">
        <v>10498</v>
      </c>
      <c r="D142" s="18">
        <v>10693</v>
      </c>
      <c r="E142" s="18">
        <v>10913</v>
      </c>
      <c r="F142" s="18">
        <v>11247</v>
      </c>
      <c r="G142" s="18">
        <v>10963</v>
      </c>
      <c r="H142" s="18">
        <v>9743</v>
      </c>
      <c r="I142" s="18">
        <v>8377</v>
      </c>
      <c r="J142" s="18">
        <v>7370</v>
      </c>
      <c r="K142" s="18">
        <v>6092</v>
      </c>
      <c r="L142" s="18">
        <v>5495</v>
      </c>
      <c r="M142" s="18">
        <v>5225</v>
      </c>
      <c r="N142" s="18">
        <v>5467</v>
      </c>
      <c r="O142" s="18">
        <v>5784</v>
      </c>
      <c r="P142" s="18">
        <v>6076</v>
      </c>
      <c r="Q142" s="18">
        <v>6556</v>
      </c>
      <c r="R142" s="18">
        <v>7938</v>
      </c>
      <c r="S142" s="18">
        <v>9702</v>
      </c>
      <c r="T142" s="18">
        <v>11253</v>
      </c>
      <c r="U142" s="18">
        <v>11419</v>
      </c>
      <c r="V142" s="18">
        <v>11761</v>
      </c>
      <c r="W142" s="18">
        <v>11585</v>
      </c>
      <c r="X142" s="18">
        <v>10921</v>
      </c>
      <c r="Y142" s="18">
        <v>10518</v>
      </c>
      <c r="Z142" s="5"/>
      <c r="AA142" s="2">
        <v>0</v>
      </c>
      <c r="AB142" s="2">
        <v>4</v>
      </c>
      <c r="AC142" s="2">
        <v>131021</v>
      </c>
      <c r="AD142" s="5">
        <v>84929</v>
      </c>
      <c r="AE142" s="5">
        <v>215950</v>
      </c>
      <c r="AF142"/>
      <c r="AG142" s="2">
        <v>5</v>
      </c>
      <c r="AH142" s="2">
        <v>2025</v>
      </c>
      <c r="AI142"/>
      <c r="AJ142" s="5">
        <v>11761</v>
      </c>
      <c r="AK142" s="2">
        <v>21</v>
      </c>
      <c r="AL142" s="8"/>
    </row>
    <row r="143" spans="1:38" ht="15.75">
      <c r="A143" s="17">
        <v>45792</v>
      </c>
      <c r="B143" s="18">
        <v>10274</v>
      </c>
      <c r="C143" s="18">
        <v>10217</v>
      </c>
      <c r="D143" s="18">
        <v>10312</v>
      </c>
      <c r="E143" s="18">
        <v>10467</v>
      </c>
      <c r="F143" s="18">
        <v>10698</v>
      </c>
      <c r="G143" s="18">
        <v>10420</v>
      </c>
      <c r="H143" s="18">
        <v>9211</v>
      </c>
      <c r="I143" s="18">
        <v>8383</v>
      </c>
      <c r="J143" s="18">
        <v>8490</v>
      </c>
      <c r="K143" s="18">
        <v>8994</v>
      </c>
      <c r="L143" s="18">
        <v>7654</v>
      </c>
      <c r="M143" s="18">
        <v>6855</v>
      </c>
      <c r="N143" s="18">
        <v>6635</v>
      </c>
      <c r="O143" s="18">
        <v>6967</v>
      </c>
      <c r="P143" s="18">
        <v>7135</v>
      </c>
      <c r="Q143" s="18">
        <v>8987</v>
      </c>
      <c r="R143" s="18">
        <v>10112</v>
      </c>
      <c r="S143" s="18">
        <v>10975</v>
      </c>
      <c r="T143" s="18">
        <v>12097</v>
      </c>
      <c r="U143" s="18">
        <v>11870</v>
      </c>
      <c r="V143" s="18">
        <v>12199</v>
      </c>
      <c r="W143" s="18">
        <v>11896</v>
      </c>
      <c r="X143" s="18">
        <v>11352</v>
      </c>
      <c r="Y143" s="18">
        <v>10690</v>
      </c>
      <c r="Z143" s="5"/>
      <c r="AA143" s="2">
        <v>0</v>
      </c>
      <c r="AB143" s="2">
        <v>5</v>
      </c>
      <c r="AC143" s="2">
        <v>150601</v>
      </c>
      <c r="AD143" s="5">
        <v>82289</v>
      </c>
      <c r="AE143" s="5">
        <v>232890</v>
      </c>
      <c r="AF143"/>
      <c r="AG143" s="2">
        <v>5</v>
      </c>
      <c r="AH143" s="2">
        <v>2025</v>
      </c>
      <c r="AI143"/>
      <c r="AJ143" s="5">
        <v>12199</v>
      </c>
      <c r="AK143" s="2">
        <v>21</v>
      </c>
      <c r="AL143" s="8"/>
    </row>
    <row r="144" spans="1:38" ht="15.75">
      <c r="A144" s="17">
        <v>45793</v>
      </c>
      <c r="B144" s="18">
        <v>10456</v>
      </c>
      <c r="C144" s="18">
        <v>10429</v>
      </c>
      <c r="D144" s="18">
        <v>10541</v>
      </c>
      <c r="E144" s="18">
        <v>10451</v>
      </c>
      <c r="F144" s="18">
        <v>10749</v>
      </c>
      <c r="G144" s="18">
        <v>10455</v>
      </c>
      <c r="H144" s="18">
        <v>9908</v>
      </c>
      <c r="I144" s="18">
        <v>10912</v>
      </c>
      <c r="J144" s="18">
        <v>12120</v>
      </c>
      <c r="K144" s="18">
        <v>11611</v>
      </c>
      <c r="L144" s="18">
        <v>10137</v>
      </c>
      <c r="M144" s="18">
        <v>8452</v>
      </c>
      <c r="N144" s="18">
        <v>8213</v>
      </c>
      <c r="O144" s="18">
        <v>9374</v>
      </c>
      <c r="P144" s="18">
        <v>10502</v>
      </c>
      <c r="Q144" s="18">
        <v>12363</v>
      </c>
      <c r="R144" s="18">
        <v>11726</v>
      </c>
      <c r="S144" s="18">
        <v>12843</v>
      </c>
      <c r="T144" s="18">
        <v>12632</v>
      </c>
      <c r="U144" s="18">
        <v>11855</v>
      </c>
      <c r="V144" s="18">
        <v>12072</v>
      </c>
      <c r="W144" s="18">
        <v>12087</v>
      </c>
      <c r="X144" s="18">
        <v>11511</v>
      </c>
      <c r="Y144" s="18">
        <v>11024</v>
      </c>
      <c r="Z144" s="5"/>
      <c r="AA144" s="2">
        <v>0</v>
      </c>
      <c r="AB144" s="2">
        <v>6</v>
      </c>
      <c r="AC144" s="2">
        <v>178410</v>
      </c>
      <c r="AD144" s="5">
        <v>84013</v>
      </c>
      <c r="AE144" s="5">
        <v>262423</v>
      </c>
      <c r="AF144"/>
      <c r="AG144" s="2">
        <v>5</v>
      </c>
      <c r="AH144" s="2">
        <v>2025</v>
      </c>
      <c r="AI144"/>
      <c r="AJ144" s="5">
        <v>12843</v>
      </c>
      <c r="AK144" s="2">
        <v>18</v>
      </c>
      <c r="AL144" s="8"/>
    </row>
    <row r="145" spans="1:38" ht="15.75">
      <c r="A145" s="17">
        <v>45794</v>
      </c>
      <c r="B145" s="18">
        <v>10626</v>
      </c>
      <c r="C145" s="18">
        <v>10682</v>
      </c>
      <c r="D145" s="18">
        <v>10511</v>
      </c>
      <c r="E145" s="18">
        <v>10565</v>
      </c>
      <c r="F145" s="18">
        <v>10645</v>
      </c>
      <c r="G145" s="18">
        <v>10005</v>
      </c>
      <c r="H145" s="18">
        <v>9360</v>
      </c>
      <c r="I145" s="18">
        <v>10654</v>
      </c>
      <c r="J145" s="18">
        <v>12880</v>
      </c>
      <c r="K145" s="18">
        <v>13493</v>
      </c>
      <c r="L145" s="18">
        <v>14468</v>
      </c>
      <c r="M145" s="18">
        <v>14988</v>
      </c>
      <c r="N145" s="18">
        <v>14927</v>
      </c>
      <c r="O145" s="18">
        <v>15694</v>
      </c>
      <c r="P145" s="18">
        <v>16528</v>
      </c>
      <c r="Q145" s="18">
        <v>16606</v>
      </c>
      <c r="R145" s="18">
        <v>15641</v>
      </c>
      <c r="S145" s="18">
        <v>14384</v>
      </c>
      <c r="T145" s="18">
        <v>13046</v>
      </c>
      <c r="U145" s="18">
        <v>11760</v>
      </c>
      <c r="V145" s="18">
        <v>11726</v>
      </c>
      <c r="W145" s="18">
        <v>11714</v>
      </c>
      <c r="X145" s="18">
        <v>11363</v>
      </c>
      <c r="Y145" s="18">
        <v>10825</v>
      </c>
      <c r="Z145" s="5"/>
      <c r="AA145" s="2">
        <v>0</v>
      </c>
      <c r="AB145" s="2">
        <v>7</v>
      </c>
      <c r="AC145" s="2">
        <v>0</v>
      </c>
      <c r="AD145" s="5">
        <v>303091</v>
      </c>
      <c r="AE145" s="5">
        <v>303091</v>
      </c>
      <c r="AF145"/>
      <c r="AG145" s="2">
        <v>5</v>
      </c>
      <c r="AH145" s="2">
        <v>2025</v>
      </c>
      <c r="AI145"/>
      <c r="AJ145" s="5">
        <v>16606</v>
      </c>
      <c r="AK145" s="2">
        <v>16</v>
      </c>
      <c r="AL145" s="8"/>
    </row>
    <row r="146" spans="1:38" ht="15.75">
      <c r="A146" s="17">
        <v>45795</v>
      </c>
      <c r="B146" s="18">
        <v>10746</v>
      </c>
      <c r="C146" s="18">
        <v>10850</v>
      </c>
      <c r="D146" s="18">
        <v>10717</v>
      </c>
      <c r="E146" s="18">
        <v>10617</v>
      </c>
      <c r="F146" s="18">
        <v>10605</v>
      </c>
      <c r="G146" s="18">
        <v>10056</v>
      </c>
      <c r="H146" s="18">
        <v>9329</v>
      </c>
      <c r="I146" s="18">
        <v>10372</v>
      </c>
      <c r="J146" s="18">
        <v>12437</v>
      </c>
      <c r="K146" s="18">
        <v>13156</v>
      </c>
      <c r="L146" s="18">
        <v>12999</v>
      </c>
      <c r="M146" s="18">
        <v>12452</v>
      </c>
      <c r="N146" s="18">
        <v>12248</v>
      </c>
      <c r="O146" s="18">
        <v>13797</v>
      </c>
      <c r="P146" s="18">
        <v>13955</v>
      </c>
      <c r="Q146" s="18">
        <v>12621</v>
      </c>
      <c r="R146" s="18">
        <v>12729</v>
      </c>
      <c r="S146" s="18">
        <v>12767</v>
      </c>
      <c r="T146" s="18">
        <v>12437</v>
      </c>
      <c r="U146" s="18">
        <v>11794</v>
      </c>
      <c r="V146" s="18">
        <v>12187</v>
      </c>
      <c r="W146" s="18">
        <v>11904</v>
      </c>
      <c r="X146" s="18">
        <v>11158</v>
      </c>
      <c r="Y146" s="18">
        <v>10772</v>
      </c>
      <c r="Z146" s="5"/>
      <c r="AA146" s="2">
        <v>0</v>
      </c>
      <c r="AB146" s="2">
        <v>1</v>
      </c>
      <c r="AC146" s="2">
        <v>0</v>
      </c>
      <c r="AD146" s="5">
        <v>282705</v>
      </c>
      <c r="AE146" s="5">
        <v>282705</v>
      </c>
      <c r="AF146"/>
      <c r="AG146" s="2">
        <v>5</v>
      </c>
      <c r="AH146" s="2">
        <v>2025</v>
      </c>
      <c r="AI146"/>
      <c r="AJ146" s="5">
        <v>13955</v>
      </c>
      <c r="AK146" s="2">
        <v>15</v>
      </c>
      <c r="AL146" s="8"/>
    </row>
    <row r="147" spans="1:38" ht="15.75">
      <c r="A147" s="17">
        <v>45796</v>
      </c>
      <c r="B147" s="18">
        <v>10426</v>
      </c>
      <c r="C147" s="18">
        <v>10300</v>
      </c>
      <c r="D147" s="18">
        <v>10639</v>
      </c>
      <c r="E147" s="18">
        <v>10730</v>
      </c>
      <c r="F147" s="18">
        <v>11022</v>
      </c>
      <c r="G147" s="18">
        <v>10870</v>
      </c>
      <c r="H147" s="18">
        <v>10614</v>
      </c>
      <c r="I147" s="18">
        <v>11727</v>
      </c>
      <c r="J147" s="18">
        <v>14003</v>
      </c>
      <c r="K147" s="18">
        <v>15000</v>
      </c>
      <c r="L147" s="18">
        <v>15266</v>
      </c>
      <c r="M147" s="18">
        <v>15251</v>
      </c>
      <c r="N147" s="18">
        <v>14695</v>
      </c>
      <c r="O147" s="18">
        <v>15735</v>
      </c>
      <c r="P147" s="18">
        <v>15915</v>
      </c>
      <c r="Q147" s="18">
        <v>15661</v>
      </c>
      <c r="R147" s="18">
        <v>15600</v>
      </c>
      <c r="S147" s="18">
        <v>15027</v>
      </c>
      <c r="T147" s="18">
        <v>13949</v>
      </c>
      <c r="U147" s="18">
        <v>12841</v>
      </c>
      <c r="V147" s="18">
        <v>12705</v>
      </c>
      <c r="W147" s="18">
        <v>12353</v>
      </c>
      <c r="X147" s="18">
        <v>11795</v>
      </c>
      <c r="Y147" s="18">
        <v>11374</v>
      </c>
      <c r="Z147" s="5"/>
      <c r="AA147" s="2">
        <v>0</v>
      </c>
      <c r="AB147" s="2">
        <v>2</v>
      </c>
      <c r="AC147" s="2">
        <v>227523</v>
      </c>
      <c r="AD147" s="5">
        <v>85975</v>
      </c>
      <c r="AE147" s="5">
        <v>313498</v>
      </c>
      <c r="AF147"/>
      <c r="AG147" s="2">
        <v>5</v>
      </c>
      <c r="AH147" s="2">
        <v>2025</v>
      </c>
      <c r="AI147"/>
      <c r="AJ147" s="5">
        <v>15915</v>
      </c>
      <c r="AK147" s="2">
        <v>15</v>
      </c>
      <c r="AL147" s="8"/>
    </row>
    <row r="148" spans="1:38" ht="15.75">
      <c r="A148" s="17">
        <v>45797</v>
      </c>
      <c r="B148" s="18">
        <v>11321</v>
      </c>
      <c r="C148" s="18">
        <v>11373</v>
      </c>
      <c r="D148" s="18">
        <v>11484</v>
      </c>
      <c r="E148" s="18">
        <v>11444</v>
      </c>
      <c r="F148" s="18">
        <v>11780</v>
      </c>
      <c r="G148" s="18">
        <v>11734</v>
      </c>
      <c r="H148" s="18">
        <v>11516</v>
      </c>
      <c r="I148" s="18">
        <v>13369</v>
      </c>
      <c r="J148" s="18">
        <v>15981</v>
      </c>
      <c r="K148" s="18">
        <v>16476</v>
      </c>
      <c r="L148" s="18">
        <v>16802</v>
      </c>
      <c r="M148" s="18">
        <v>17119</v>
      </c>
      <c r="N148" s="18">
        <v>17033</v>
      </c>
      <c r="O148" s="18">
        <v>16725</v>
      </c>
      <c r="P148" s="18">
        <v>15590</v>
      </c>
      <c r="Q148" s="18">
        <v>15228</v>
      </c>
      <c r="R148" s="18">
        <v>14541</v>
      </c>
      <c r="S148" s="18">
        <v>13955</v>
      </c>
      <c r="T148" s="18">
        <v>13184</v>
      </c>
      <c r="U148" s="18">
        <v>12619</v>
      </c>
      <c r="V148" s="18">
        <v>12953</v>
      </c>
      <c r="W148" s="18">
        <v>12775</v>
      </c>
      <c r="X148" s="18">
        <v>12240</v>
      </c>
      <c r="Y148" s="18">
        <v>11865</v>
      </c>
      <c r="Z148" s="5"/>
      <c r="AA148" s="2">
        <v>0</v>
      </c>
      <c r="AB148" s="2">
        <v>3</v>
      </c>
      <c r="AC148" s="2">
        <v>236590</v>
      </c>
      <c r="AD148" s="5">
        <v>92517</v>
      </c>
      <c r="AE148" s="5">
        <v>329107</v>
      </c>
      <c r="AF148"/>
      <c r="AG148" s="2">
        <v>5</v>
      </c>
      <c r="AH148" s="2">
        <v>2025</v>
      </c>
      <c r="AI148"/>
      <c r="AJ148" s="5">
        <v>17119</v>
      </c>
      <c r="AK148" s="2">
        <v>12</v>
      </c>
      <c r="AL148" s="8"/>
    </row>
    <row r="149" spans="1:38" ht="15.75">
      <c r="A149" s="17">
        <v>45798</v>
      </c>
      <c r="B149" s="18">
        <v>11700</v>
      </c>
      <c r="C149" s="18">
        <v>11862</v>
      </c>
      <c r="D149" s="18">
        <v>11907</v>
      </c>
      <c r="E149" s="18">
        <v>11980</v>
      </c>
      <c r="F149" s="18">
        <v>12257</v>
      </c>
      <c r="G149" s="18">
        <v>11866</v>
      </c>
      <c r="H149" s="18">
        <v>10363</v>
      </c>
      <c r="I149" s="18">
        <v>9615</v>
      </c>
      <c r="J149" s="18">
        <v>10011</v>
      </c>
      <c r="K149" s="18">
        <v>11022</v>
      </c>
      <c r="L149" s="18">
        <v>11556</v>
      </c>
      <c r="M149" s="18">
        <v>11911</v>
      </c>
      <c r="N149" s="18">
        <v>12321</v>
      </c>
      <c r="O149" s="18">
        <v>13506</v>
      </c>
      <c r="P149" s="18">
        <v>14337</v>
      </c>
      <c r="Q149" s="18">
        <v>14146</v>
      </c>
      <c r="R149" s="18">
        <v>13574</v>
      </c>
      <c r="S149" s="18">
        <v>13268</v>
      </c>
      <c r="T149" s="18">
        <v>12965</v>
      </c>
      <c r="U149" s="18">
        <v>12421</v>
      </c>
      <c r="V149" s="18">
        <v>12690</v>
      </c>
      <c r="W149" s="18">
        <v>12496</v>
      </c>
      <c r="X149" s="18">
        <v>11928</v>
      </c>
      <c r="Y149" s="18">
        <v>11619</v>
      </c>
      <c r="Z149" s="5"/>
      <c r="AA149" s="2">
        <v>0</v>
      </c>
      <c r="AB149" s="2">
        <v>4</v>
      </c>
      <c r="AC149" s="2">
        <v>197767</v>
      </c>
      <c r="AD149" s="5">
        <v>93554</v>
      </c>
      <c r="AE149" s="5">
        <v>291321</v>
      </c>
      <c r="AF149"/>
      <c r="AG149" s="2">
        <v>5</v>
      </c>
      <c r="AH149" s="2">
        <v>2025</v>
      </c>
      <c r="AI149"/>
      <c r="AJ149" s="5">
        <v>14337</v>
      </c>
      <c r="AK149" s="2">
        <v>15</v>
      </c>
      <c r="AL149" s="8"/>
    </row>
    <row r="150" spans="1:38" ht="15.75">
      <c r="A150" s="17">
        <v>45799</v>
      </c>
      <c r="B150" s="18">
        <v>11406</v>
      </c>
      <c r="C150" s="18">
        <v>11508</v>
      </c>
      <c r="D150" s="18">
        <v>11671</v>
      </c>
      <c r="E150" s="18">
        <v>11648</v>
      </c>
      <c r="F150" s="18">
        <v>12118</v>
      </c>
      <c r="G150" s="18">
        <v>11601</v>
      </c>
      <c r="H150" s="18">
        <v>11231</v>
      </c>
      <c r="I150" s="18">
        <v>12511</v>
      </c>
      <c r="J150" s="18">
        <v>14554</v>
      </c>
      <c r="K150" s="18">
        <v>14116</v>
      </c>
      <c r="L150" s="18">
        <v>14046</v>
      </c>
      <c r="M150" s="18">
        <v>14368</v>
      </c>
      <c r="N150" s="18">
        <v>13980</v>
      </c>
      <c r="O150" s="18">
        <v>13572</v>
      </c>
      <c r="P150" s="18">
        <v>14093</v>
      </c>
      <c r="Q150" s="18">
        <v>14217</v>
      </c>
      <c r="R150" s="18">
        <v>13331</v>
      </c>
      <c r="S150" s="18">
        <v>13179</v>
      </c>
      <c r="T150" s="18">
        <v>12955</v>
      </c>
      <c r="U150" s="18">
        <v>12483</v>
      </c>
      <c r="V150" s="18">
        <v>12854</v>
      </c>
      <c r="W150" s="18">
        <v>12617</v>
      </c>
      <c r="X150" s="18">
        <v>12175</v>
      </c>
      <c r="Y150" s="18">
        <v>11675</v>
      </c>
      <c r="Z150" s="5"/>
      <c r="AA150" s="2">
        <v>0</v>
      </c>
      <c r="AB150" s="2">
        <v>5</v>
      </c>
      <c r="AC150" s="2">
        <v>215051</v>
      </c>
      <c r="AD150" s="5">
        <v>92858</v>
      </c>
      <c r="AE150" s="5">
        <v>307909</v>
      </c>
      <c r="AF150"/>
      <c r="AG150" s="2">
        <v>5</v>
      </c>
      <c r="AH150" s="2">
        <v>2025</v>
      </c>
      <c r="AI150"/>
      <c r="AJ150" s="5">
        <v>14554</v>
      </c>
      <c r="AK150" s="2">
        <v>9</v>
      </c>
      <c r="AL150" s="8"/>
    </row>
    <row r="151" spans="1:38" ht="15.75">
      <c r="A151" s="17">
        <v>45800</v>
      </c>
      <c r="B151" s="18">
        <v>11468</v>
      </c>
      <c r="C151" s="18">
        <v>11615</v>
      </c>
      <c r="D151" s="18">
        <v>11922</v>
      </c>
      <c r="E151" s="18">
        <v>11997</v>
      </c>
      <c r="F151" s="18">
        <v>12272</v>
      </c>
      <c r="G151" s="18">
        <v>12237</v>
      </c>
      <c r="H151" s="18">
        <v>11899</v>
      </c>
      <c r="I151" s="18">
        <v>13590</v>
      </c>
      <c r="J151" s="18">
        <v>16094</v>
      </c>
      <c r="K151" s="18">
        <v>16909</v>
      </c>
      <c r="L151" s="18">
        <v>17193</v>
      </c>
      <c r="M151" s="18">
        <v>17171</v>
      </c>
      <c r="N151" s="18">
        <v>16901</v>
      </c>
      <c r="O151" s="18">
        <v>17465</v>
      </c>
      <c r="P151" s="18">
        <v>18490</v>
      </c>
      <c r="Q151" s="18">
        <v>17853</v>
      </c>
      <c r="R151" s="18">
        <v>15856</v>
      </c>
      <c r="S151" s="18">
        <v>13975</v>
      </c>
      <c r="T151" s="18">
        <v>13548</v>
      </c>
      <c r="U151" s="18">
        <v>12861</v>
      </c>
      <c r="V151" s="18">
        <v>13184</v>
      </c>
      <c r="W151" s="18">
        <v>13125</v>
      </c>
      <c r="X151" s="18">
        <v>12849</v>
      </c>
      <c r="Y151" s="18">
        <v>12476</v>
      </c>
      <c r="Z151" s="5"/>
      <c r="AA151" s="2">
        <v>0</v>
      </c>
      <c r="AB151" s="2">
        <v>6</v>
      </c>
      <c r="AC151" s="2">
        <v>247064</v>
      </c>
      <c r="AD151" s="5">
        <v>95886</v>
      </c>
      <c r="AE151" s="5">
        <v>342950</v>
      </c>
      <c r="AF151"/>
      <c r="AG151" s="2">
        <v>5</v>
      </c>
      <c r="AH151" s="2">
        <v>2025</v>
      </c>
      <c r="AI151"/>
      <c r="AJ151" s="5">
        <v>18490</v>
      </c>
      <c r="AK151" s="2">
        <v>15</v>
      </c>
      <c r="AL151" s="8"/>
    </row>
    <row r="152" spans="1:38" ht="15.75">
      <c r="A152" s="17">
        <v>45801</v>
      </c>
      <c r="B152" s="18">
        <v>11941</v>
      </c>
      <c r="C152" s="18">
        <v>12141</v>
      </c>
      <c r="D152" s="18">
        <v>12201</v>
      </c>
      <c r="E152" s="18">
        <v>12154</v>
      </c>
      <c r="F152" s="18">
        <v>12230</v>
      </c>
      <c r="G152" s="18">
        <v>11319</v>
      </c>
      <c r="H152" s="18">
        <v>10143</v>
      </c>
      <c r="I152" s="18">
        <v>10706</v>
      </c>
      <c r="J152" s="18">
        <v>12179</v>
      </c>
      <c r="K152" s="18">
        <v>12878</v>
      </c>
      <c r="L152" s="18">
        <v>13060</v>
      </c>
      <c r="M152" s="18">
        <v>12435</v>
      </c>
      <c r="N152" s="18">
        <v>13019</v>
      </c>
      <c r="O152" s="18">
        <v>12788</v>
      </c>
      <c r="P152" s="18">
        <v>13555</v>
      </c>
      <c r="Q152" s="18">
        <v>14458</v>
      </c>
      <c r="R152" s="18">
        <v>13993</v>
      </c>
      <c r="S152" s="18">
        <v>13533</v>
      </c>
      <c r="T152" s="18">
        <v>12959</v>
      </c>
      <c r="U152" s="18">
        <v>12196</v>
      </c>
      <c r="V152" s="18">
        <v>12729</v>
      </c>
      <c r="W152" s="18">
        <v>12852</v>
      </c>
      <c r="X152" s="18">
        <v>12444</v>
      </c>
      <c r="Y152" s="18">
        <v>12099</v>
      </c>
      <c r="Z152" s="5"/>
      <c r="AA152" s="2">
        <v>0</v>
      </c>
      <c r="AB152" s="2">
        <v>7</v>
      </c>
      <c r="AC152" s="2">
        <v>0</v>
      </c>
      <c r="AD152" s="5">
        <v>300012</v>
      </c>
      <c r="AE152" s="5">
        <v>300012</v>
      </c>
      <c r="AF152"/>
      <c r="AG152" s="2">
        <v>5</v>
      </c>
      <c r="AH152" s="2">
        <v>2025</v>
      </c>
      <c r="AI152"/>
      <c r="AJ152" s="5">
        <v>14458</v>
      </c>
      <c r="AK152" s="2">
        <v>16</v>
      </c>
      <c r="AL152" s="8"/>
    </row>
    <row r="153" spans="1:38" ht="15.75">
      <c r="A153" s="17">
        <v>45802</v>
      </c>
      <c r="B153" s="18">
        <v>11811</v>
      </c>
      <c r="C153" s="18">
        <v>11848</v>
      </c>
      <c r="D153" s="18">
        <v>11841</v>
      </c>
      <c r="E153" s="18">
        <v>11954</v>
      </c>
      <c r="F153" s="18">
        <v>11905</v>
      </c>
      <c r="G153" s="18">
        <v>11063</v>
      </c>
      <c r="H153" s="18">
        <v>9961</v>
      </c>
      <c r="I153" s="18">
        <v>10612</v>
      </c>
      <c r="J153" s="18">
        <v>11775</v>
      </c>
      <c r="K153" s="18">
        <v>12064</v>
      </c>
      <c r="L153" s="18">
        <v>12769</v>
      </c>
      <c r="M153" s="18">
        <v>12512</v>
      </c>
      <c r="N153" s="18">
        <v>11862</v>
      </c>
      <c r="O153" s="18">
        <v>11540</v>
      </c>
      <c r="P153" s="18">
        <v>12330</v>
      </c>
      <c r="Q153" s="18">
        <v>13763</v>
      </c>
      <c r="R153" s="18">
        <v>13459</v>
      </c>
      <c r="S153" s="18">
        <v>12287</v>
      </c>
      <c r="T153" s="18">
        <v>11691</v>
      </c>
      <c r="U153" s="18">
        <v>11483</v>
      </c>
      <c r="V153" s="18">
        <v>12268</v>
      </c>
      <c r="W153" s="18">
        <v>12588</v>
      </c>
      <c r="X153" s="18">
        <v>12260</v>
      </c>
      <c r="Y153" s="18">
        <v>11884</v>
      </c>
      <c r="Z153" s="5"/>
      <c r="AA153" s="2">
        <v>0</v>
      </c>
      <c r="AB153" s="2">
        <v>1</v>
      </c>
      <c r="AC153" s="2">
        <v>0</v>
      </c>
      <c r="AD153" s="5">
        <v>287530</v>
      </c>
      <c r="AE153" s="5">
        <v>287530</v>
      </c>
      <c r="AF153"/>
      <c r="AG153" s="2">
        <v>5</v>
      </c>
      <c r="AH153" s="2">
        <v>2025</v>
      </c>
      <c r="AI153"/>
      <c r="AJ153" s="5">
        <v>13763</v>
      </c>
      <c r="AK153" s="2">
        <v>16</v>
      </c>
      <c r="AL153" s="8"/>
    </row>
    <row r="154" spans="1:38" ht="15.75">
      <c r="A154" s="17">
        <v>45803</v>
      </c>
      <c r="B154" s="18">
        <v>11600</v>
      </c>
      <c r="C154" s="18">
        <v>11484</v>
      </c>
      <c r="D154" s="18">
        <v>11585</v>
      </c>
      <c r="E154" s="18">
        <v>11586</v>
      </c>
      <c r="F154" s="18">
        <v>11725</v>
      </c>
      <c r="G154" s="18">
        <v>10688</v>
      </c>
      <c r="H154" s="18">
        <v>9155</v>
      </c>
      <c r="I154" s="18">
        <v>8283</v>
      </c>
      <c r="J154" s="18">
        <v>7669</v>
      </c>
      <c r="K154" s="18">
        <v>6928</v>
      </c>
      <c r="L154" s="18">
        <v>6528</v>
      </c>
      <c r="M154" s="18">
        <v>6170</v>
      </c>
      <c r="N154" s="18">
        <v>6645</v>
      </c>
      <c r="O154" s="18">
        <v>6599</v>
      </c>
      <c r="P154" s="18">
        <v>7878</v>
      </c>
      <c r="Q154" s="18">
        <v>9487</v>
      </c>
      <c r="R154" s="18">
        <v>8941</v>
      </c>
      <c r="S154" s="18">
        <v>10264</v>
      </c>
      <c r="T154" s="18">
        <v>11431</v>
      </c>
      <c r="U154" s="18">
        <v>11584</v>
      </c>
      <c r="V154" s="18">
        <v>12410</v>
      </c>
      <c r="W154" s="18">
        <v>12381</v>
      </c>
      <c r="X154" s="18">
        <v>11576</v>
      </c>
      <c r="Y154" s="18">
        <v>10990</v>
      </c>
      <c r="Z154" s="5"/>
      <c r="AA154" s="2">
        <v>1</v>
      </c>
      <c r="AB154" s="2">
        <v>2</v>
      </c>
      <c r="AC154" s="2">
        <v>0</v>
      </c>
      <c r="AD154" s="5">
        <v>233587</v>
      </c>
      <c r="AE154" s="5">
        <v>233587</v>
      </c>
      <c r="AF154"/>
      <c r="AG154" s="2">
        <v>5</v>
      </c>
      <c r="AH154" s="2">
        <v>2025</v>
      </c>
      <c r="AI154"/>
      <c r="AJ154" s="5">
        <v>12410</v>
      </c>
      <c r="AK154" s="2">
        <v>21</v>
      </c>
      <c r="AL154" s="8"/>
    </row>
    <row r="155" spans="1:38" ht="15.75">
      <c r="A155" s="17">
        <v>45804</v>
      </c>
      <c r="B155" s="18">
        <v>10711</v>
      </c>
      <c r="C155" s="18">
        <v>10688</v>
      </c>
      <c r="D155" s="18">
        <v>10703</v>
      </c>
      <c r="E155" s="18">
        <v>10844</v>
      </c>
      <c r="F155" s="18">
        <v>11188</v>
      </c>
      <c r="G155" s="18">
        <v>10800</v>
      </c>
      <c r="H155" s="18">
        <v>9578</v>
      </c>
      <c r="I155" s="18">
        <v>8593</v>
      </c>
      <c r="J155" s="18">
        <v>8184</v>
      </c>
      <c r="K155" s="18">
        <v>7236</v>
      </c>
      <c r="L155" s="18">
        <v>6852</v>
      </c>
      <c r="M155" s="18">
        <v>6991</v>
      </c>
      <c r="N155" s="18">
        <v>8146</v>
      </c>
      <c r="O155" s="18">
        <v>9296</v>
      </c>
      <c r="P155" s="18">
        <v>9498</v>
      </c>
      <c r="Q155" s="18">
        <v>11181</v>
      </c>
      <c r="R155" s="18">
        <v>11311</v>
      </c>
      <c r="S155" s="18">
        <v>12034</v>
      </c>
      <c r="T155" s="18">
        <v>12647</v>
      </c>
      <c r="U155" s="18">
        <v>12118</v>
      </c>
      <c r="V155" s="18">
        <v>12523</v>
      </c>
      <c r="W155" s="18">
        <v>12323</v>
      </c>
      <c r="X155" s="18">
        <v>11610</v>
      </c>
      <c r="Y155" s="18">
        <v>10973</v>
      </c>
      <c r="Z155" s="5"/>
      <c r="AA155" s="2">
        <v>0</v>
      </c>
      <c r="AB155" s="2">
        <v>3</v>
      </c>
      <c r="AC155" s="2">
        <v>160543</v>
      </c>
      <c r="AD155" s="5">
        <v>85485</v>
      </c>
      <c r="AE155" s="5">
        <v>246028</v>
      </c>
      <c r="AF155"/>
      <c r="AG155" s="2">
        <v>5</v>
      </c>
      <c r="AH155" s="2">
        <v>2025</v>
      </c>
      <c r="AI155"/>
      <c r="AJ155" s="5">
        <v>12647</v>
      </c>
      <c r="AK155" s="2">
        <v>19</v>
      </c>
      <c r="AL155" s="8"/>
    </row>
    <row r="156" spans="1:38" ht="15.75">
      <c r="A156" s="17">
        <v>45805</v>
      </c>
      <c r="B156" s="18">
        <v>10539</v>
      </c>
      <c r="C156" s="18">
        <v>10574</v>
      </c>
      <c r="D156" s="18">
        <v>10553</v>
      </c>
      <c r="E156" s="18">
        <v>10711</v>
      </c>
      <c r="F156" s="18">
        <v>10947</v>
      </c>
      <c r="G156" s="18">
        <v>10445</v>
      </c>
      <c r="H156" s="18">
        <v>9258</v>
      </c>
      <c r="I156" s="18">
        <v>8514</v>
      </c>
      <c r="J156" s="18">
        <v>8247</v>
      </c>
      <c r="K156" s="18">
        <v>7541</v>
      </c>
      <c r="L156" s="18">
        <v>7477</v>
      </c>
      <c r="M156" s="18">
        <v>8388</v>
      </c>
      <c r="N156" s="18">
        <v>10039</v>
      </c>
      <c r="O156" s="18">
        <v>9151</v>
      </c>
      <c r="P156" s="18">
        <v>9638</v>
      </c>
      <c r="Q156" s="18">
        <v>9697</v>
      </c>
      <c r="R156" s="18">
        <v>10474</v>
      </c>
      <c r="S156" s="18">
        <v>11492</v>
      </c>
      <c r="T156" s="18">
        <v>12430</v>
      </c>
      <c r="U156" s="18">
        <v>12387</v>
      </c>
      <c r="V156" s="18">
        <v>12919</v>
      </c>
      <c r="W156" s="18">
        <v>12710</v>
      </c>
      <c r="X156" s="18">
        <v>12065</v>
      </c>
      <c r="Y156" s="18">
        <v>11438</v>
      </c>
      <c r="Z156" s="5"/>
      <c r="AA156" s="2">
        <v>0</v>
      </c>
      <c r="AB156" s="2">
        <v>4</v>
      </c>
      <c r="AC156" s="2">
        <v>163169</v>
      </c>
      <c r="AD156" s="5">
        <v>84465</v>
      </c>
      <c r="AE156" s="5">
        <v>247634</v>
      </c>
      <c r="AF156"/>
      <c r="AG156" s="2">
        <v>5</v>
      </c>
      <c r="AH156" s="2">
        <v>2025</v>
      </c>
      <c r="AI156"/>
      <c r="AJ156" s="5">
        <v>12919</v>
      </c>
      <c r="AK156" s="2">
        <v>21</v>
      </c>
      <c r="AL156" s="8"/>
    </row>
    <row r="157" spans="1:38" ht="15.75">
      <c r="A157" s="17">
        <v>45806</v>
      </c>
      <c r="B157" s="18">
        <v>10922</v>
      </c>
      <c r="C157" s="18">
        <v>10870</v>
      </c>
      <c r="D157" s="18">
        <v>10780</v>
      </c>
      <c r="E157" s="18">
        <v>10652</v>
      </c>
      <c r="F157" s="18">
        <v>10831</v>
      </c>
      <c r="G157" s="18">
        <v>10313</v>
      </c>
      <c r="H157" s="18">
        <v>9479</v>
      </c>
      <c r="I157" s="18">
        <v>9334</v>
      </c>
      <c r="J157" s="18">
        <v>9944</v>
      </c>
      <c r="K157" s="18">
        <v>9433</v>
      </c>
      <c r="L157" s="18">
        <v>9241</v>
      </c>
      <c r="M157" s="18">
        <v>10311</v>
      </c>
      <c r="N157" s="18">
        <v>11508</v>
      </c>
      <c r="O157" s="18">
        <v>9268</v>
      </c>
      <c r="P157" s="18">
        <v>8974</v>
      </c>
      <c r="Q157" s="18">
        <v>9641</v>
      </c>
      <c r="R157" s="18">
        <v>12129</v>
      </c>
      <c r="S157" s="18">
        <v>12812</v>
      </c>
      <c r="T157" s="18">
        <v>12834</v>
      </c>
      <c r="U157" s="18">
        <v>12140</v>
      </c>
      <c r="V157" s="18">
        <v>12389</v>
      </c>
      <c r="W157" s="18">
        <v>12305</v>
      </c>
      <c r="X157" s="18">
        <v>11422</v>
      </c>
      <c r="Y157" s="18">
        <v>11034</v>
      </c>
      <c r="Z157" s="5"/>
      <c r="AA157" s="2">
        <v>0</v>
      </c>
      <c r="AB157" s="2">
        <v>5</v>
      </c>
      <c r="AC157" s="2">
        <v>173685</v>
      </c>
      <c r="AD157" s="5">
        <v>84881</v>
      </c>
      <c r="AE157" s="5">
        <v>258566</v>
      </c>
      <c r="AF157"/>
      <c r="AG157" s="2">
        <v>5</v>
      </c>
      <c r="AH157" s="2">
        <v>2025</v>
      </c>
      <c r="AI157"/>
      <c r="AJ157" s="5">
        <v>12834</v>
      </c>
      <c r="AK157" s="2">
        <v>19</v>
      </c>
      <c r="AL157" s="8"/>
    </row>
    <row r="158" spans="1:38" ht="15.75">
      <c r="A158" s="17">
        <v>45807</v>
      </c>
      <c r="B158" s="18">
        <v>10524</v>
      </c>
      <c r="C158" s="18">
        <v>10629</v>
      </c>
      <c r="D158" s="18">
        <v>10587</v>
      </c>
      <c r="E158" s="18">
        <v>10569</v>
      </c>
      <c r="F158" s="18">
        <v>10883</v>
      </c>
      <c r="G158" s="18">
        <v>10672</v>
      </c>
      <c r="H158" s="18">
        <v>9899</v>
      </c>
      <c r="I158" s="18">
        <v>10967</v>
      </c>
      <c r="J158" s="18">
        <v>11470</v>
      </c>
      <c r="K158" s="18">
        <v>9756</v>
      </c>
      <c r="L158" s="18">
        <v>9930</v>
      </c>
      <c r="M158" s="18">
        <v>10566</v>
      </c>
      <c r="N158" s="18">
        <v>9778</v>
      </c>
      <c r="O158" s="18">
        <v>10708</v>
      </c>
      <c r="P158" s="18">
        <v>11398</v>
      </c>
      <c r="Q158" s="18">
        <v>11240</v>
      </c>
      <c r="R158" s="18">
        <v>11839</v>
      </c>
      <c r="S158" s="18">
        <v>11974</v>
      </c>
      <c r="T158" s="18">
        <v>12113</v>
      </c>
      <c r="U158" s="18">
        <v>11833</v>
      </c>
      <c r="V158" s="18">
        <v>12220</v>
      </c>
      <c r="W158" s="18">
        <v>12118</v>
      </c>
      <c r="X158" s="18">
        <v>11684</v>
      </c>
      <c r="Y158" s="18">
        <v>11404</v>
      </c>
      <c r="Z158" s="5"/>
      <c r="AA158" s="2">
        <v>0</v>
      </c>
      <c r="AB158" s="2">
        <v>6</v>
      </c>
      <c r="AC158" s="2">
        <v>179594</v>
      </c>
      <c r="AD158" s="5">
        <v>85167</v>
      </c>
      <c r="AE158" s="5">
        <v>264761</v>
      </c>
      <c r="AF158"/>
      <c r="AG158" s="2">
        <v>5</v>
      </c>
      <c r="AH158" s="2">
        <v>2025</v>
      </c>
      <c r="AI158"/>
      <c r="AJ158" s="5">
        <v>12220</v>
      </c>
      <c r="AK158" s="2">
        <v>21</v>
      </c>
      <c r="AL158" s="8"/>
    </row>
    <row r="159" spans="1:38" ht="15.75">
      <c r="A159" s="17">
        <v>45808</v>
      </c>
      <c r="B159" s="18">
        <v>9841</v>
      </c>
      <c r="C159" s="18">
        <v>9778</v>
      </c>
      <c r="D159" s="18">
        <v>11127</v>
      </c>
      <c r="E159" s="18">
        <v>12097</v>
      </c>
      <c r="F159" s="18">
        <v>13272</v>
      </c>
      <c r="G159" s="18">
        <v>12320</v>
      </c>
      <c r="H159" s="18">
        <v>10341</v>
      </c>
      <c r="I159" s="18">
        <v>12662</v>
      </c>
      <c r="J159" s="18">
        <v>16914</v>
      </c>
      <c r="K159" s="18">
        <v>19431</v>
      </c>
      <c r="L159" s="18">
        <v>20974</v>
      </c>
      <c r="M159" s="18">
        <v>19345</v>
      </c>
      <c r="N159" s="18">
        <v>18084</v>
      </c>
      <c r="O159" s="18">
        <v>17520</v>
      </c>
      <c r="P159" s="18">
        <v>17059</v>
      </c>
      <c r="Q159" s="18">
        <v>12868</v>
      </c>
      <c r="R159" s="18">
        <v>12573</v>
      </c>
      <c r="S159" s="18">
        <v>12994</v>
      </c>
      <c r="T159" s="18">
        <v>12437</v>
      </c>
      <c r="U159" s="18">
        <v>12023</v>
      </c>
      <c r="V159" s="18">
        <v>11309</v>
      </c>
      <c r="W159" s="18">
        <v>11406</v>
      </c>
      <c r="X159" s="18">
        <v>10788</v>
      </c>
      <c r="Y159" s="18">
        <v>11355</v>
      </c>
      <c r="Z159" s="5"/>
      <c r="AA159" s="2">
        <v>0</v>
      </c>
      <c r="AB159" s="2">
        <v>7</v>
      </c>
      <c r="AC159" s="2">
        <v>0</v>
      </c>
      <c r="AD159" s="5">
        <v>328518</v>
      </c>
      <c r="AE159" s="5">
        <v>328518</v>
      </c>
      <c r="AF159"/>
      <c r="AG159" s="2">
        <v>5</v>
      </c>
      <c r="AH159" s="2">
        <v>2025</v>
      </c>
      <c r="AI159"/>
      <c r="AJ159" s="5">
        <v>20974</v>
      </c>
      <c r="AK159" s="2">
        <v>11</v>
      </c>
      <c r="AL159" s="8"/>
    </row>
    <row r="160" spans="1:38" ht="15.75">
      <c r="A160" s="17">
        <v>45809</v>
      </c>
      <c r="B160" s="18">
        <v>10668</v>
      </c>
      <c r="C160" s="18">
        <v>11008</v>
      </c>
      <c r="D160" s="18">
        <v>10993</v>
      </c>
      <c r="E160" s="18">
        <v>10959</v>
      </c>
      <c r="F160" s="18">
        <v>10817</v>
      </c>
      <c r="G160" s="18">
        <v>10369</v>
      </c>
      <c r="H160" s="18">
        <v>10106</v>
      </c>
      <c r="I160" s="18">
        <v>11219</v>
      </c>
      <c r="J160" s="18">
        <v>13564</v>
      </c>
      <c r="K160" s="18">
        <v>13850</v>
      </c>
      <c r="L160" s="18">
        <v>13598</v>
      </c>
      <c r="M160" s="18">
        <v>12281</v>
      </c>
      <c r="N160" s="18">
        <v>11695</v>
      </c>
      <c r="O160" s="18">
        <v>11921</v>
      </c>
      <c r="P160" s="18">
        <v>12205</v>
      </c>
      <c r="Q160" s="18">
        <v>12341</v>
      </c>
      <c r="R160" s="18">
        <v>12937</v>
      </c>
      <c r="S160" s="18">
        <v>12848</v>
      </c>
      <c r="T160" s="18">
        <v>13918</v>
      </c>
      <c r="U160" s="18">
        <v>13281</v>
      </c>
      <c r="V160" s="18">
        <v>13243</v>
      </c>
      <c r="W160" s="18">
        <v>12724</v>
      </c>
      <c r="X160" s="18">
        <v>11623</v>
      </c>
      <c r="Y160" s="18">
        <v>10880</v>
      </c>
      <c r="Z160" s="5"/>
      <c r="AA160" s="2">
        <v>0</v>
      </c>
      <c r="AB160" s="2">
        <v>1</v>
      </c>
      <c r="AC160" s="2">
        <v>0</v>
      </c>
      <c r="AD160" s="5">
        <v>289048</v>
      </c>
      <c r="AE160" s="5">
        <v>289048</v>
      </c>
      <c r="AF160"/>
      <c r="AG160" s="2">
        <v>6</v>
      </c>
      <c r="AH160" s="2">
        <v>2025</v>
      </c>
      <c r="AI160"/>
      <c r="AJ160" s="5">
        <v>13918</v>
      </c>
      <c r="AK160" s="2">
        <v>19</v>
      </c>
      <c r="AL160" s="8"/>
    </row>
    <row r="161" spans="1:38" ht="15.75">
      <c r="A161" s="17">
        <v>45810</v>
      </c>
      <c r="B161" s="18">
        <v>11029</v>
      </c>
      <c r="C161" s="18">
        <v>10973</v>
      </c>
      <c r="D161" s="18">
        <v>11121</v>
      </c>
      <c r="E161" s="18">
        <v>11236</v>
      </c>
      <c r="F161" s="18">
        <v>11509</v>
      </c>
      <c r="G161" s="18">
        <v>11634</v>
      </c>
      <c r="H161" s="18">
        <v>11315</v>
      </c>
      <c r="I161" s="18">
        <v>10031</v>
      </c>
      <c r="J161" s="18">
        <v>9980</v>
      </c>
      <c r="K161" s="18">
        <v>8730</v>
      </c>
      <c r="L161" s="18">
        <v>10808</v>
      </c>
      <c r="M161" s="18">
        <v>12516</v>
      </c>
      <c r="N161" s="18">
        <v>10487</v>
      </c>
      <c r="O161" s="18">
        <v>9057</v>
      </c>
      <c r="P161" s="18">
        <v>10452</v>
      </c>
      <c r="Q161" s="18">
        <v>10284</v>
      </c>
      <c r="R161" s="18">
        <v>11135</v>
      </c>
      <c r="S161" s="18">
        <v>11438</v>
      </c>
      <c r="T161" s="18">
        <v>13532</v>
      </c>
      <c r="U161" s="18">
        <v>13104</v>
      </c>
      <c r="V161" s="18">
        <v>13174</v>
      </c>
      <c r="W161" s="18">
        <v>12720</v>
      </c>
      <c r="X161" s="18">
        <v>11523</v>
      </c>
      <c r="Y161" s="18">
        <v>10844</v>
      </c>
      <c r="Z161" s="5"/>
      <c r="AA161" s="2">
        <v>0</v>
      </c>
      <c r="AB161" s="2">
        <v>2</v>
      </c>
      <c r="AC161" s="2">
        <v>178971</v>
      </c>
      <c r="AD161" s="5">
        <v>89661</v>
      </c>
      <c r="AE161" s="5">
        <v>268632</v>
      </c>
      <c r="AF161"/>
      <c r="AG161" s="2">
        <v>6</v>
      </c>
      <c r="AH161" s="2">
        <v>2025</v>
      </c>
      <c r="AI161"/>
      <c r="AJ161" s="5">
        <v>13532</v>
      </c>
      <c r="AK161" s="2">
        <v>19</v>
      </c>
      <c r="AL161" s="8"/>
    </row>
    <row r="162" spans="1:38" ht="15.75">
      <c r="A162" s="17">
        <v>45811</v>
      </c>
      <c r="B162" s="18">
        <v>10910</v>
      </c>
      <c r="C162" s="18">
        <v>11084</v>
      </c>
      <c r="D162" s="18">
        <v>11048</v>
      </c>
      <c r="E162" s="18">
        <v>11330</v>
      </c>
      <c r="F162" s="18">
        <v>11352</v>
      </c>
      <c r="G162" s="18">
        <v>11447</v>
      </c>
      <c r="H162" s="18">
        <v>10968</v>
      </c>
      <c r="I162" s="18">
        <v>9130</v>
      </c>
      <c r="J162" s="18">
        <v>8458</v>
      </c>
      <c r="K162" s="18">
        <v>7042</v>
      </c>
      <c r="L162" s="18">
        <v>7170</v>
      </c>
      <c r="M162" s="18">
        <v>7028</v>
      </c>
      <c r="N162" s="18">
        <v>7045</v>
      </c>
      <c r="O162" s="18">
        <v>7828</v>
      </c>
      <c r="P162" s="18">
        <v>8391</v>
      </c>
      <c r="Q162" s="18">
        <v>9214</v>
      </c>
      <c r="R162" s="18">
        <v>10414</v>
      </c>
      <c r="S162" s="18">
        <v>11750</v>
      </c>
      <c r="T162" s="18">
        <v>13400</v>
      </c>
      <c r="U162" s="18">
        <v>13488</v>
      </c>
      <c r="V162" s="18">
        <v>13382</v>
      </c>
      <c r="W162" s="18">
        <v>13131</v>
      </c>
      <c r="X162" s="18">
        <v>11876</v>
      </c>
      <c r="Y162" s="18">
        <v>11013</v>
      </c>
      <c r="Z162" s="5"/>
      <c r="AA162" s="2">
        <v>0</v>
      </c>
      <c r="AB162" s="2">
        <v>3</v>
      </c>
      <c r="AC162" s="2">
        <v>158747</v>
      </c>
      <c r="AD162" s="5">
        <v>89152</v>
      </c>
      <c r="AE162" s="5">
        <v>247899</v>
      </c>
      <c r="AF162"/>
      <c r="AG162" s="2">
        <v>6</v>
      </c>
      <c r="AH162" s="2">
        <v>2025</v>
      </c>
      <c r="AI162"/>
      <c r="AJ162" s="5">
        <v>13488</v>
      </c>
      <c r="AK162" s="2">
        <v>20</v>
      </c>
      <c r="AL162" s="8"/>
    </row>
    <row r="163" spans="1:38" ht="15.75">
      <c r="A163" s="17">
        <v>45812</v>
      </c>
      <c r="B163" s="18">
        <v>10825</v>
      </c>
      <c r="C163" s="18">
        <v>10930</v>
      </c>
      <c r="D163" s="18">
        <v>11085</v>
      </c>
      <c r="E163" s="18">
        <v>10904</v>
      </c>
      <c r="F163" s="18">
        <v>11082</v>
      </c>
      <c r="G163" s="18">
        <v>11110</v>
      </c>
      <c r="H163" s="18">
        <v>11036</v>
      </c>
      <c r="I163" s="18">
        <v>10324</v>
      </c>
      <c r="J163" s="18">
        <v>9961</v>
      </c>
      <c r="K163" s="18">
        <v>8858</v>
      </c>
      <c r="L163" s="18">
        <v>9269</v>
      </c>
      <c r="M163" s="18">
        <v>8959</v>
      </c>
      <c r="N163" s="18">
        <v>9021</v>
      </c>
      <c r="O163" s="18">
        <v>9973</v>
      </c>
      <c r="P163" s="18">
        <v>10910</v>
      </c>
      <c r="Q163" s="18">
        <v>12086</v>
      </c>
      <c r="R163" s="18">
        <v>12797</v>
      </c>
      <c r="S163" s="18">
        <v>13142</v>
      </c>
      <c r="T163" s="18">
        <v>14098</v>
      </c>
      <c r="U163" s="18">
        <v>13820</v>
      </c>
      <c r="V163" s="18">
        <v>13476</v>
      </c>
      <c r="W163" s="18">
        <v>13340</v>
      </c>
      <c r="X163" s="18">
        <v>11788</v>
      </c>
      <c r="Y163" s="18">
        <v>11091</v>
      </c>
      <c r="Z163" s="5"/>
      <c r="AA163" s="2">
        <v>0</v>
      </c>
      <c r="AB163" s="2">
        <v>4</v>
      </c>
      <c r="AC163" s="2">
        <v>181822</v>
      </c>
      <c r="AD163" s="5">
        <v>88063</v>
      </c>
      <c r="AE163" s="5">
        <v>269885</v>
      </c>
      <c r="AF163"/>
      <c r="AG163" s="2">
        <v>6</v>
      </c>
      <c r="AH163" s="2">
        <v>2025</v>
      </c>
      <c r="AI163"/>
      <c r="AJ163" s="5">
        <v>14098</v>
      </c>
      <c r="AK163" s="2">
        <v>19</v>
      </c>
      <c r="AL163" s="8"/>
    </row>
    <row r="164" spans="1:38" ht="15.75">
      <c r="A164" s="17">
        <v>45813</v>
      </c>
      <c r="B164" s="18">
        <v>10779</v>
      </c>
      <c r="C164" s="18">
        <v>11023</v>
      </c>
      <c r="D164" s="18">
        <v>10918</v>
      </c>
      <c r="E164" s="18">
        <v>10914</v>
      </c>
      <c r="F164" s="18">
        <v>10841</v>
      </c>
      <c r="G164" s="18">
        <v>10882</v>
      </c>
      <c r="H164" s="18">
        <v>10833</v>
      </c>
      <c r="I164" s="18">
        <v>9622</v>
      </c>
      <c r="J164" s="18">
        <v>9503</v>
      </c>
      <c r="K164" s="18">
        <v>8135</v>
      </c>
      <c r="L164" s="18">
        <v>8605</v>
      </c>
      <c r="M164" s="18">
        <v>9298</v>
      </c>
      <c r="N164" s="18">
        <v>10463</v>
      </c>
      <c r="O164" s="18">
        <v>12295</v>
      </c>
      <c r="P164" s="18">
        <v>13174</v>
      </c>
      <c r="Q164" s="18">
        <v>15604</v>
      </c>
      <c r="R164" s="18">
        <v>16659</v>
      </c>
      <c r="S164" s="18">
        <v>15778</v>
      </c>
      <c r="T164" s="18">
        <v>16035</v>
      </c>
      <c r="U164" s="18">
        <v>15025</v>
      </c>
      <c r="V164" s="18">
        <v>14221</v>
      </c>
      <c r="W164" s="18">
        <v>14232</v>
      </c>
      <c r="X164" s="18">
        <v>13676</v>
      </c>
      <c r="Y164" s="18">
        <v>11714</v>
      </c>
      <c r="Z164" s="5"/>
      <c r="AA164" s="2">
        <v>0</v>
      </c>
      <c r="AB164" s="2">
        <v>5</v>
      </c>
      <c r="AC164" s="2">
        <v>202325</v>
      </c>
      <c r="AD164" s="5">
        <v>87904</v>
      </c>
      <c r="AE164" s="5">
        <v>290229</v>
      </c>
      <c r="AF164"/>
      <c r="AG164" s="2">
        <v>6</v>
      </c>
      <c r="AH164" s="2">
        <v>2025</v>
      </c>
      <c r="AI164"/>
      <c r="AJ164" s="5">
        <v>16659</v>
      </c>
      <c r="AK164" s="2">
        <v>17</v>
      </c>
      <c r="AL164" s="8"/>
    </row>
    <row r="165" spans="1:38" ht="15.75">
      <c r="A165" s="17">
        <v>45814</v>
      </c>
      <c r="B165" s="18">
        <v>12122</v>
      </c>
      <c r="C165" s="18">
        <v>12576</v>
      </c>
      <c r="D165" s="18">
        <v>12024</v>
      </c>
      <c r="E165" s="18">
        <v>11689</v>
      </c>
      <c r="F165" s="18">
        <v>11939</v>
      </c>
      <c r="G165" s="18">
        <v>11643</v>
      </c>
      <c r="H165" s="18">
        <v>11540</v>
      </c>
      <c r="I165" s="18">
        <v>11561</v>
      </c>
      <c r="J165" s="18">
        <v>12106</v>
      </c>
      <c r="K165" s="18">
        <v>11695</v>
      </c>
      <c r="L165" s="18">
        <v>13281</v>
      </c>
      <c r="M165" s="18">
        <v>14376</v>
      </c>
      <c r="N165" s="18">
        <v>12594</v>
      </c>
      <c r="O165" s="18">
        <v>12587</v>
      </c>
      <c r="P165" s="18">
        <v>14559</v>
      </c>
      <c r="Q165" s="18">
        <v>15752</v>
      </c>
      <c r="R165" s="18">
        <v>16318</v>
      </c>
      <c r="S165" s="18">
        <v>16455</v>
      </c>
      <c r="T165" s="18">
        <v>16626</v>
      </c>
      <c r="U165" s="18">
        <v>15033</v>
      </c>
      <c r="V165" s="18">
        <v>14228</v>
      </c>
      <c r="W165" s="18">
        <v>13896</v>
      </c>
      <c r="X165" s="18">
        <v>12926</v>
      </c>
      <c r="Y165" s="18">
        <v>11991</v>
      </c>
      <c r="Z165" s="5"/>
      <c r="AA165" s="2">
        <v>0</v>
      </c>
      <c r="AB165" s="2">
        <v>6</v>
      </c>
      <c r="AC165" s="2">
        <v>223993</v>
      </c>
      <c r="AD165" s="5">
        <v>95524</v>
      </c>
      <c r="AE165" s="5">
        <v>319517</v>
      </c>
      <c r="AF165"/>
      <c r="AG165" s="2">
        <v>6</v>
      </c>
      <c r="AH165" s="2">
        <v>2025</v>
      </c>
      <c r="AI165"/>
      <c r="AJ165" s="5">
        <v>16626</v>
      </c>
      <c r="AK165" s="2">
        <v>19</v>
      </c>
      <c r="AL165" s="8"/>
    </row>
    <row r="166" spans="1:38" ht="15.75">
      <c r="A166" s="17">
        <v>45815</v>
      </c>
      <c r="B166" s="18">
        <v>11847</v>
      </c>
      <c r="C166" s="18">
        <v>11973</v>
      </c>
      <c r="D166" s="18">
        <v>11844</v>
      </c>
      <c r="E166" s="18">
        <v>11708</v>
      </c>
      <c r="F166" s="18">
        <v>11643</v>
      </c>
      <c r="G166" s="18">
        <v>11127</v>
      </c>
      <c r="H166" s="18">
        <v>10962</v>
      </c>
      <c r="I166" s="18">
        <v>11786</v>
      </c>
      <c r="J166" s="18">
        <v>13288</v>
      </c>
      <c r="K166" s="18">
        <v>12974</v>
      </c>
      <c r="L166" s="18">
        <v>14715</v>
      </c>
      <c r="M166" s="18">
        <v>15962</v>
      </c>
      <c r="N166" s="18">
        <v>16783</v>
      </c>
      <c r="O166" s="18">
        <v>18086</v>
      </c>
      <c r="P166" s="18">
        <v>18484</v>
      </c>
      <c r="Q166" s="18">
        <v>18420</v>
      </c>
      <c r="R166" s="18">
        <v>17955</v>
      </c>
      <c r="S166" s="18">
        <v>16309</v>
      </c>
      <c r="T166" s="18">
        <v>15217</v>
      </c>
      <c r="U166" s="18">
        <v>13774</v>
      </c>
      <c r="V166" s="18">
        <v>13296</v>
      </c>
      <c r="W166" s="18">
        <v>13004</v>
      </c>
      <c r="X166" s="18">
        <v>11979</v>
      </c>
      <c r="Y166" s="18">
        <v>11591</v>
      </c>
      <c r="Z166" s="5"/>
      <c r="AA166" s="2">
        <v>0</v>
      </c>
      <c r="AB166" s="2">
        <v>7</v>
      </c>
      <c r="AC166" s="2">
        <v>0</v>
      </c>
      <c r="AD166" s="5">
        <v>334727</v>
      </c>
      <c r="AE166" s="5">
        <v>334727</v>
      </c>
      <c r="AF166"/>
      <c r="AG166" s="2">
        <v>6</v>
      </c>
      <c r="AH166" s="2">
        <v>2025</v>
      </c>
      <c r="AI166"/>
      <c r="AJ166" s="5">
        <v>18484</v>
      </c>
      <c r="AK166" s="2">
        <v>15</v>
      </c>
      <c r="AL166" s="8"/>
    </row>
    <row r="167" spans="1:38" ht="15.75">
      <c r="A167" s="17">
        <v>45816</v>
      </c>
      <c r="B167" s="18">
        <v>11572</v>
      </c>
      <c r="C167" s="18">
        <v>11480</v>
      </c>
      <c r="D167" s="18">
        <v>11262</v>
      </c>
      <c r="E167" s="18">
        <v>11238</v>
      </c>
      <c r="F167" s="18">
        <v>10862</v>
      </c>
      <c r="G167" s="18">
        <v>10190</v>
      </c>
      <c r="H167" s="18">
        <v>9274</v>
      </c>
      <c r="I167" s="18">
        <v>8772</v>
      </c>
      <c r="J167" s="18">
        <v>9874</v>
      </c>
      <c r="K167" s="18">
        <v>8534</v>
      </c>
      <c r="L167" s="18">
        <v>8080</v>
      </c>
      <c r="M167" s="18">
        <v>8031</v>
      </c>
      <c r="N167" s="18">
        <v>7842</v>
      </c>
      <c r="O167" s="18">
        <v>7946</v>
      </c>
      <c r="P167" s="18">
        <v>8263</v>
      </c>
      <c r="Q167" s="18">
        <v>9568</v>
      </c>
      <c r="R167" s="18">
        <v>11028</v>
      </c>
      <c r="S167" s="18">
        <v>12283</v>
      </c>
      <c r="T167" s="18">
        <v>13835</v>
      </c>
      <c r="U167" s="18">
        <v>13788</v>
      </c>
      <c r="V167" s="18">
        <v>13832</v>
      </c>
      <c r="W167" s="18">
        <v>13495</v>
      </c>
      <c r="X167" s="18">
        <v>12082</v>
      </c>
      <c r="Y167" s="18">
        <v>11316</v>
      </c>
      <c r="Z167" s="5"/>
      <c r="AA167" s="2">
        <v>0</v>
      </c>
      <c r="AB167" s="2">
        <v>1</v>
      </c>
      <c r="AC167" s="2">
        <v>0</v>
      </c>
      <c r="AD167" s="5">
        <v>254447</v>
      </c>
      <c r="AE167" s="5">
        <v>254447</v>
      </c>
      <c r="AF167"/>
      <c r="AG167" s="2">
        <v>6</v>
      </c>
      <c r="AH167" s="2">
        <v>2025</v>
      </c>
      <c r="AI167"/>
      <c r="AJ167" s="5">
        <v>13835</v>
      </c>
      <c r="AK167" s="2">
        <v>19</v>
      </c>
      <c r="AL167" s="8"/>
    </row>
    <row r="168" spans="1:38" ht="15.75">
      <c r="A168" s="17">
        <v>45817</v>
      </c>
      <c r="B168" s="18">
        <v>11100</v>
      </c>
      <c r="C168" s="18">
        <v>11094</v>
      </c>
      <c r="D168" s="18">
        <v>10892</v>
      </c>
      <c r="E168" s="18">
        <v>10828</v>
      </c>
      <c r="F168" s="18">
        <v>11033</v>
      </c>
      <c r="G168" s="18">
        <v>11284</v>
      </c>
      <c r="H168" s="18">
        <v>11403</v>
      </c>
      <c r="I168" s="18">
        <v>10911</v>
      </c>
      <c r="J168" s="18">
        <v>11090</v>
      </c>
      <c r="K168" s="18">
        <v>9635</v>
      </c>
      <c r="L168" s="18">
        <v>9392</v>
      </c>
      <c r="M168" s="18">
        <v>10142</v>
      </c>
      <c r="N168" s="18">
        <v>10492</v>
      </c>
      <c r="O168" s="18">
        <v>10741</v>
      </c>
      <c r="P168" s="18">
        <v>13417</v>
      </c>
      <c r="Q168" s="18">
        <v>12651</v>
      </c>
      <c r="R168" s="18">
        <v>11836</v>
      </c>
      <c r="S168" s="18">
        <v>11955</v>
      </c>
      <c r="T168" s="18">
        <v>13660</v>
      </c>
      <c r="U168" s="18">
        <v>13362</v>
      </c>
      <c r="V168" s="18">
        <v>13317</v>
      </c>
      <c r="W168" s="18">
        <v>12969</v>
      </c>
      <c r="X168" s="18">
        <v>11810</v>
      </c>
      <c r="Y168" s="18">
        <v>10970</v>
      </c>
      <c r="Z168" s="5"/>
      <c r="AA168" s="2">
        <v>0</v>
      </c>
      <c r="AB168" s="2">
        <v>2</v>
      </c>
      <c r="AC168" s="2">
        <v>187380</v>
      </c>
      <c r="AD168" s="5">
        <v>88604</v>
      </c>
      <c r="AE168" s="5">
        <v>275984</v>
      </c>
      <c r="AF168"/>
      <c r="AG168" s="2">
        <v>6</v>
      </c>
      <c r="AH168" s="2">
        <v>2025</v>
      </c>
      <c r="AI168"/>
      <c r="AJ168" s="5">
        <v>13660</v>
      </c>
      <c r="AK168" s="2">
        <v>19</v>
      </c>
      <c r="AL168" s="8"/>
    </row>
    <row r="169" spans="1:38" ht="15.75">
      <c r="A169" s="17">
        <v>45818</v>
      </c>
      <c r="B169" s="18">
        <v>10960</v>
      </c>
      <c r="C169" s="18">
        <v>10808</v>
      </c>
      <c r="D169" s="18">
        <v>10887</v>
      </c>
      <c r="E169" s="18">
        <v>10895</v>
      </c>
      <c r="F169" s="18">
        <v>11116</v>
      </c>
      <c r="G169" s="18">
        <v>11440</v>
      </c>
      <c r="H169" s="18">
        <v>12392</v>
      </c>
      <c r="I169" s="18">
        <v>13703</v>
      </c>
      <c r="J169" s="18">
        <v>16029</v>
      </c>
      <c r="K169" s="18">
        <v>15910</v>
      </c>
      <c r="L169" s="18">
        <v>17718</v>
      </c>
      <c r="M169" s="18">
        <v>17477</v>
      </c>
      <c r="N169" s="18">
        <v>16513</v>
      </c>
      <c r="O169" s="18">
        <v>17597</v>
      </c>
      <c r="P169" s="18">
        <v>18798</v>
      </c>
      <c r="Q169" s="18">
        <v>18310</v>
      </c>
      <c r="R169" s="18">
        <v>17542</v>
      </c>
      <c r="S169" s="18">
        <v>16048</v>
      </c>
      <c r="T169" s="18">
        <v>15330</v>
      </c>
      <c r="U169" s="18">
        <v>13986</v>
      </c>
      <c r="V169" s="18">
        <v>13377</v>
      </c>
      <c r="W169" s="18">
        <v>12915</v>
      </c>
      <c r="X169" s="18">
        <v>11751</v>
      </c>
      <c r="Y169" s="18">
        <v>10931</v>
      </c>
      <c r="Z169" s="5"/>
      <c r="AA169" s="2">
        <v>0</v>
      </c>
      <c r="AB169" s="2">
        <v>3</v>
      </c>
      <c r="AC169" s="2">
        <v>253004</v>
      </c>
      <c r="AD169" s="5">
        <v>89429</v>
      </c>
      <c r="AE169" s="5">
        <v>342433</v>
      </c>
      <c r="AF169"/>
      <c r="AG169" s="2">
        <v>6</v>
      </c>
      <c r="AH169" s="2">
        <v>2025</v>
      </c>
      <c r="AI169"/>
      <c r="AJ169" s="5">
        <v>18798</v>
      </c>
      <c r="AK169" s="2">
        <v>15</v>
      </c>
      <c r="AL169" s="8"/>
    </row>
    <row r="170" spans="1:38" ht="15.75">
      <c r="A170" s="17">
        <v>45819</v>
      </c>
      <c r="B170" s="18">
        <v>10960</v>
      </c>
      <c r="C170" s="18">
        <v>11109</v>
      </c>
      <c r="D170" s="18">
        <v>11027</v>
      </c>
      <c r="E170" s="18">
        <v>11139</v>
      </c>
      <c r="F170" s="18">
        <v>11377</v>
      </c>
      <c r="G170" s="18">
        <v>11418</v>
      </c>
      <c r="H170" s="18">
        <v>11145</v>
      </c>
      <c r="I170" s="18">
        <v>9642</v>
      </c>
      <c r="J170" s="18">
        <v>9259</v>
      </c>
      <c r="K170" s="18">
        <v>8292</v>
      </c>
      <c r="L170" s="18">
        <v>9056</v>
      </c>
      <c r="M170" s="18">
        <v>9375</v>
      </c>
      <c r="N170" s="18">
        <v>10384</v>
      </c>
      <c r="O170" s="18">
        <v>11308</v>
      </c>
      <c r="P170" s="18">
        <v>12156</v>
      </c>
      <c r="Q170" s="18">
        <v>12561</v>
      </c>
      <c r="R170" s="18">
        <v>12662</v>
      </c>
      <c r="S170" s="18">
        <v>12926</v>
      </c>
      <c r="T170" s="18">
        <v>14132</v>
      </c>
      <c r="U170" s="18">
        <v>14184</v>
      </c>
      <c r="V170" s="18">
        <v>13913</v>
      </c>
      <c r="W170" s="18">
        <v>13871</v>
      </c>
      <c r="X170" s="18">
        <v>12527</v>
      </c>
      <c r="Y170" s="18">
        <v>11591</v>
      </c>
      <c r="Z170" s="5"/>
      <c r="AA170" s="2">
        <v>0</v>
      </c>
      <c r="AB170" s="2">
        <v>4</v>
      </c>
      <c r="AC170" s="2">
        <v>186248</v>
      </c>
      <c r="AD170" s="5">
        <v>89766</v>
      </c>
      <c r="AE170" s="5">
        <v>276014</v>
      </c>
      <c r="AF170"/>
      <c r="AG170" s="2">
        <v>6</v>
      </c>
      <c r="AH170" s="2">
        <v>2025</v>
      </c>
      <c r="AI170"/>
      <c r="AJ170" s="5">
        <v>14184</v>
      </c>
      <c r="AK170" s="2">
        <v>20</v>
      </c>
      <c r="AL170" s="8"/>
    </row>
    <row r="171" spans="1:38" ht="15.75">
      <c r="A171" s="17">
        <v>45820</v>
      </c>
      <c r="B171" s="18">
        <v>11395</v>
      </c>
      <c r="C171" s="18">
        <v>11490</v>
      </c>
      <c r="D171" s="18">
        <v>11356</v>
      </c>
      <c r="E171" s="18">
        <v>11264</v>
      </c>
      <c r="F171" s="18">
        <v>11473</v>
      </c>
      <c r="G171" s="18">
        <v>11524</v>
      </c>
      <c r="H171" s="18">
        <v>12369</v>
      </c>
      <c r="I171" s="18">
        <v>12779</v>
      </c>
      <c r="J171" s="18">
        <v>12005</v>
      </c>
      <c r="K171" s="18">
        <v>9177</v>
      </c>
      <c r="L171" s="18">
        <v>10580</v>
      </c>
      <c r="M171" s="18">
        <v>11015</v>
      </c>
      <c r="N171" s="18">
        <v>12569</v>
      </c>
      <c r="O171" s="18">
        <v>13573</v>
      </c>
      <c r="P171" s="18">
        <v>14682</v>
      </c>
      <c r="Q171" s="18">
        <v>13746</v>
      </c>
      <c r="R171" s="18">
        <v>13377</v>
      </c>
      <c r="S171" s="18">
        <v>13279</v>
      </c>
      <c r="T171" s="18">
        <v>14072</v>
      </c>
      <c r="U171" s="18">
        <v>13926</v>
      </c>
      <c r="V171" s="18">
        <v>13796</v>
      </c>
      <c r="W171" s="18">
        <v>13325</v>
      </c>
      <c r="X171" s="18">
        <v>12326</v>
      </c>
      <c r="Y171" s="18">
        <v>11351</v>
      </c>
      <c r="Z171" s="5"/>
      <c r="AA171" s="2">
        <v>0</v>
      </c>
      <c r="AB171" s="2">
        <v>5</v>
      </c>
      <c r="AC171" s="2">
        <v>204227</v>
      </c>
      <c r="AD171" s="5">
        <v>92222</v>
      </c>
      <c r="AE171" s="5">
        <v>296449</v>
      </c>
      <c r="AF171"/>
      <c r="AG171" s="2">
        <v>6</v>
      </c>
      <c r="AH171" s="2">
        <v>2025</v>
      </c>
      <c r="AI171"/>
      <c r="AJ171" s="5">
        <v>14682</v>
      </c>
      <c r="AK171" s="2">
        <v>15</v>
      </c>
      <c r="AL171" s="8"/>
    </row>
    <row r="172" spans="1:38" ht="15.75">
      <c r="A172" s="17">
        <v>45821</v>
      </c>
      <c r="B172" s="18">
        <v>11248</v>
      </c>
      <c r="C172" s="18">
        <v>11067</v>
      </c>
      <c r="D172" s="18">
        <v>10976</v>
      </c>
      <c r="E172" s="18">
        <v>10870</v>
      </c>
      <c r="F172" s="18">
        <v>10757</v>
      </c>
      <c r="G172" s="18">
        <v>10785</v>
      </c>
      <c r="H172" s="18">
        <v>10101</v>
      </c>
      <c r="I172" s="18">
        <v>9017</v>
      </c>
      <c r="J172" s="18">
        <v>8938</v>
      </c>
      <c r="K172" s="18">
        <v>8172</v>
      </c>
      <c r="L172" s="18">
        <v>8333</v>
      </c>
      <c r="M172" s="18">
        <v>7960</v>
      </c>
      <c r="N172" s="18">
        <v>7524</v>
      </c>
      <c r="O172" s="18">
        <v>7889</v>
      </c>
      <c r="P172" s="18">
        <v>8723</v>
      </c>
      <c r="Q172" s="18">
        <v>9388</v>
      </c>
      <c r="R172" s="18">
        <v>10395</v>
      </c>
      <c r="S172" s="18">
        <v>11139</v>
      </c>
      <c r="T172" s="18">
        <v>12613</v>
      </c>
      <c r="U172" s="18">
        <v>12745</v>
      </c>
      <c r="V172" s="18">
        <v>12845</v>
      </c>
      <c r="W172" s="18">
        <v>12770</v>
      </c>
      <c r="X172" s="18">
        <v>11892</v>
      </c>
      <c r="Y172" s="18">
        <v>11014</v>
      </c>
      <c r="Z172" s="5"/>
      <c r="AA172" s="2">
        <v>0</v>
      </c>
      <c r="AB172" s="2">
        <v>6</v>
      </c>
      <c r="AC172" s="2">
        <v>160343</v>
      </c>
      <c r="AD172" s="5">
        <v>86818</v>
      </c>
      <c r="AE172" s="5">
        <v>247161</v>
      </c>
      <c r="AF172"/>
      <c r="AG172" s="2">
        <v>6</v>
      </c>
      <c r="AH172" s="2">
        <v>2025</v>
      </c>
      <c r="AI172"/>
      <c r="AJ172" s="5">
        <v>12845</v>
      </c>
      <c r="AK172" s="2">
        <v>21</v>
      </c>
      <c r="AL172" s="8"/>
    </row>
    <row r="173" spans="1:38" ht="15.75">
      <c r="A173" s="17">
        <v>45822</v>
      </c>
      <c r="B173" s="18">
        <v>10836</v>
      </c>
      <c r="C173" s="18">
        <v>10918</v>
      </c>
      <c r="D173" s="18">
        <v>10823</v>
      </c>
      <c r="E173" s="18">
        <v>10770</v>
      </c>
      <c r="F173" s="18">
        <v>10708</v>
      </c>
      <c r="G173" s="18">
        <v>10353</v>
      </c>
      <c r="H173" s="18">
        <v>10261</v>
      </c>
      <c r="I173" s="18">
        <v>10437</v>
      </c>
      <c r="J173" s="18">
        <v>9760</v>
      </c>
      <c r="K173" s="18">
        <v>8195</v>
      </c>
      <c r="L173" s="18">
        <v>8575</v>
      </c>
      <c r="M173" s="18">
        <v>9505</v>
      </c>
      <c r="N173" s="18">
        <v>9261</v>
      </c>
      <c r="O173" s="18">
        <v>8121</v>
      </c>
      <c r="P173" s="18">
        <v>8094</v>
      </c>
      <c r="Q173" s="18">
        <v>8442</v>
      </c>
      <c r="R173" s="18">
        <v>9889</v>
      </c>
      <c r="S173" s="18">
        <v>10894</v>
      </c>
      <c r="T173" s="18">
        <v>12297</v>
      </c>
      <c r="U173" s="18">
        <v>12395</v>
      </c>
      <c r="V173" s="18">
        <v>12715</v>
      </c>
      <c r="W173" s="18">
        <v>12666</v>
      </c>
      <c r="X173" s="18">
        <v>11792</v>
      </c>
      <c r="Y173" s="18">
        <v>11249</v>
      </c>
      <c r="Z173" s="5"/>
      <c r="AA173" s="2">
        <v>0</v>
      </c>
      <c r="AB173" s="2">
        <v>7</v>
      </c>
      <c r="AC173" s="2">
        <v>0</v>
      </c>
      <c r="AD173" s="5">
        <v>248956</v>
      </c>
      <c r="AE173" s="5">
        <v>248956</v>
      </c>
      <c r="AF173"/>
      <c r="AG173" s="2">
        <v>6</v>
      </c>
      <c r="AH173" s="2">
        <v>2025</v>
      </c>
      <c r="AI173"/>
      <c r="AJ173" s="5">
        <v>12715</v>
      </c>
      <c r="AK173" s="2">
        <v>21</v>
      </c>
      <c r="AL173" s="8"/>
    </row>
    <row r="174" spans="1:38" ht="15.75">
      <c r="A174" s="17">
        <v>45823</v>
      </c>
      <c r="B174" s="18">
        <v>11013</v>
      </c>
      <c r="C174" s="18">
        <v>11041</v>
      </c>
      <c r="D174" s="18">
        <v>10944</v>
      </c>
      <c r="E174" s="18">
        <v>10892</v>
      </c>
      <c r="F174" s="18">
        <v>10843</v>
      </c>
      <c r="G174" s="18">
        <v>10103</v>
      </c>
      <c r="H174" s="18">
        <v>9206</v>
      </c>
      <c r="I174" s="18">
        <v>8370</v>
      </c>
      <c r="J174" s="18">
        <v>7792</v>
      </c>
      <c r="K174" s="18">
        <v>6137</v>
      </c>
      <c r="L174" s="18">
        <v>6152</v>
      </c>
      <c r="M174" s="18">
        <v>6493</v>
      </c>
      <c r="N174" s="18">
        <v>7137</v>
      </c>
      <c r="O174" s="18">
        <v>7590</v>
      </c>
      <c r="P174" s="18">
        <v>8125</v>
      </c>
      <c r="Q174" s="18">
        <v>9949</v>
      </c>
      <c r="R174" s="18">
        <v>10803</v>
      </c>
      <c r="S174" s="18">
        <v>11635</v>
      </c>
      <c r="T174" s="18">
        <v>13024</v>
      </c>
      <c r="U174" s="18">
        <v>12917</v>
      </c>
      <c r="V174" s="18">
        <v>13124</v>
      </c>
      <c r="W174" s="18">
        <v>12807</v>
      </c>
      <c r="X174" s="18">
        <v>11654</v>
      </c>
      <c r="Y174" s="18">
        <v>11017</v>
      </c>
      <c r="Z174" s="5"/>
      <c r="AA174" s="2">
        <v>0</v>
      </c>
      <c r="AB174" s="2">
        <v>1</v>
      </c>
      <c r="AC174" s="2">
        <v>0</v>
      </c>
      <c r="AD174" s="5">
        <v>238768</v>
      </c>
      <c r="AE174" s="5">
        <v>238768</v>
      </c>
      <c r="AF174"/>
      <c r="AG174" s="2">
        <v>6</v>
      </c>
      <c r="AH174" s="2">
        <v>2025</v>
      </c>
      <c r="AI174"/>
      <c r="AJ174" s="5">
        <v>13124</v>
      </c>
      <c r="AK174" s="2">
        <v>21</v>
      </c>
      <c r="AL174" s="8"/>
    </row>
    <row r="175" spans="1:38" ht="15.75">
      <c r="A175" s="17">
        <v>45824</v>
      </c>
      <c r="B175" s="18">
        <v>10811</v>
      </c>
      <c r="C175" s="18">
        <v>10880</v>
      </c>
      <c r="D175" s="18">
        <v>10850</v>
      </c>
      <c r="E175" s="18">
        <v>10827</v>
      </c>
      <c r="F175" s="18">
        <v>10975</v>
      </c>
      <c r="G175" s="18">
        <v>10972</v>
      </c>
      <c r="H175" s="18">
        <v>11098</v>
      </c>
      <c r="I175" s="18">
        <v>10837</v>
      </c>
      <c r="J175" s="18">
        <v>10787</v>
      </c>
      <c r="K175" s="18">
        <v>8209</v>
      </c>
      <c r="L175" s="18">
        <v>8753</v>
      </c>
      <c r="M175" s="18">
        <v>9315</v>
      </c>
      <c r="N175" s="18">
        <v>9048</v>
      </c>
      <c r="O175" s="18">
        <v>10111</v>
      </c>
      <c r="P175" s="18">
        <v>11184</v>
      </c>
      <c r="Q175" s="18">
        <v>11154</v>
      </c>
      <c r="R175" s="18">
        <v>11734</v>
      </c>
      <c r="S175" s="18">
        <v>12087</v>
      </c>
      <c r="T175" s="18">
        <v>13317</v>
      </c>
      <c r="U175" s="18">
        <v>13587</v>
      </c>
      <c r="V175" s="18">
        <v>13381</v>
      </c>
      <c r="W175" s="18">
        <v>13331</v>
      </c>
      <c r="X175" s="18">
        <v>11973</v>
      </c>
      <c r="Y175" s="18">
        <v>10971</v>
      </c>
      <c r="Z175" s="5"/>
      <c r="AA175" s="2">
        <v>0</v>
      </c>
      <c r="AB175" s="2">
        <v>2</v>
      </c>
      <c r="AC175" s="2">
        <v>178808</v>
      </c>
      <c r="AD175" s="5">
        <v>87384</v>
      </c>
      <c r="AE175" s="5">
        <v>266192</v>
      </c>
      <c r="AF175"/>
      <c r="AG175" s="2">
        <v>6</v>
      </c>
      <c r="AH175" s="2">
        <v>2025</v>
      </c>
      <c r="AI175"/>
      <c r="AJ175" s="5">
        <v>13587</v>
      </c>
      <c r="AK175" s="2">
        <v>20</v>
      </c>
      <c r="AL175" s="8"/>
    </row>
    <row r="176" spans="1:38" ht="15.75">
      <c r="A176" s="17">
        <v>45825</v>
      </c>
      <c r="B176" s="18">
        <v>11004</v>
      </c>
      <c r="C176" s="18">
        <v>10914</v>
      </c>
      <c r="D176" s="18">
        <v>10866</v>
      </c>
      <c r="E176" s="18">
        <v>10938</v>
      </c>
      <c r="F176" s="18">
        <v>10984</v>
      </c>
      <c r="G176" s="18">
        <v>10963</v>
      </c>
      <c r="H176" s="18">
        <v>11169</v>
      </c>
      <c r="I176" s="18">
        <v>11011</v>
      </c>
      <c r="J176" s="18">
        <v>11556</v>
      </c>
      <c r="K176" s="18">
        <v>9332</v>
      </c>
      <c r="L176" s="18">
        <v>9293</v>
      </c>
      <c r="M176" s="18">
        <v>8711</v>
      </c>
      <c r="N176" s="18">
        <v>8538</v>
      </c>
      <c r="O176" s="18">
        <v>9356</v>
      </c>
      <c r="P176" s="18">
        <v>10060</v>
      </c>
      <c r="Q176" s="18">
        <v>10592</v>
      </c>
      <c r="R176" s="18">
        <v>13076</v>
      </c>
      <c r="S176" s="18">
        <v>13994</v>
      </c>
      <c r="T176" s="18">
        <v>14133</v>
      </c>
      <c r="U176" s="18">
        <v>13700</v>
      </c>
      <c r="V176" s="18">
        <v>13623</v>
      </c>
      <c r="W176" s="18">
        <v>13200</v>
      </c>
      <c r="X176" s="18">
        <v>12120</v>
      </c>
      <c r="Y176" s="18">
        <v>11303</v>
      </c>
      <c r="Z176" s="5"/>
      <c r="AA176" s="2">
        <v>0</v>
      </c>
      <c r="AB176" s="2">
        <v>3</v>
      </c>
      <c r="AC176" s="2">
        <v>182295</v>
      </c>
      <c r="AD176" s="5">
        <v>88141</v>
      </c>
      <c r="AE176" s="5">
        <v>270436</v>
      </c>
      <c r="AF176"/>
      <c r="AG176" s="2">
        <v>6</v>
      </c>
      <c r="AH176" s="2">
        <v>2025</v>
      </c>
      <c r="AI176"/>
      <c r="AJ176" s="5">
        <v>14133</v>
      </c>
      <c r="AK176" s="2">
        <v>19</v>
      </c>
      <c r="AL176" s="8"/>
    </row>
    <row r="177" spans="1:38" ht="15.75">
      <c r="A177" s="17">
        <v>45826</v>
      </c>
      <c r="B177" s="18">
        <v>11145</v>
      </c>
      <c r="C177" s="18">
        <v>11194</v>
      </c>
      <c r="D177" s="18">
        <v>11132</v>
      </c>
      <c r="E177" s="18">
        <v>11166</v>
      </c>
      <c r="F177" s="18">
        <v>11183</v>
      </c>
      <c r="G177" s="18">
        <v>11481</v>
      </c>
      <c r="H177" s="18">
        <v>12127</v>
      </c>
      <c r="I177" s="18">
        <v>13222</v>
      </c>
      <c r="J177" s="18">
        <v>15610</v>
      </c>
      <c r="K177" s="18">
        <v>16102</v>
      </c>
      <c r="L177" s="18">
        <v>17125</v>
      </c>
      <c r="M177" s="18">
        <v>17904</v>
      </c>
      <c r="N177" s="18">
        <v>17038</v>
      </c>
      <c r="O177" s="18">
        <v>16853</v>
      </c>
      <c r="P177" s="18">
        <v>17742</v>
      </c>
      <c r="Q177" s="18">
        <v>16736</v>
      </c>
      <c r="R177" s="18">
        <v>16670</v>
      </c>
      <c r="S177" s="18">
        <v>15396</v>
      </c>
      <c r="T177" s="18">
        <v>15324</v>
      </c>
      <c r="U177" s="18">
        <v>14174</v>
      </c>
      <c r="V177" s="18">
        <v>13784</v>
      </c>
      <c r="W177" s="18">
        <v>13587</v>
      </c>
      <c r="X177" s="18">
        <v>12387</v>
      </c>
      <c r="Y177" s="18">
        <v>11441</v>
      </c>
      <c r="Z177" s="5"/>
      <c r="AA177" s="2">
        <v>0</v>
      </c>
      <c r="AB177" s="2">
        <v>4</v>
      </c>
      <c r="AC177" s="2">
        <v>249654</v>
      </c>
      <c r="AD177" s="5">
        <v>90869</v>
      </c>
      <c r="AE177" s="5">
        <v>340523</v>
      </c>
      <c r="AF177"/>
      <c r="AG177" s="2">
        <v>6</v>
      </c>
      <c r="AH177" s="2">
        <v>2025</v>
      </c>
      <c r="AI177"/>
      <c r="AJ177" s="5">
        <v>17904</v>
      </c>
      <c r="AK177" s="2">
        <v>12</v>
      </c>
      <c r="AL177" s="8"/>
    </row>
    <row r="178" spans="1:38" ht="15.75">
      <c r="A178" s="17">
        <v>45827</v>
      </c>
      <c r="B178" s="18">
        <v>11648</v>
      </c>
      <c r="C178" s="18">
        <v>11707</v>
      </c>
      <c r="D178" s="18">
        <v>11563</v>
      </c>
      <c r="E178" s="18">
        <v>11510</v>
      </c>
      <c r="F178" s="18">
        <v>11667</v>
      </c>
      <c r="G178" s="18">
        <v>11707</v>
      </c>
      <c r="H178" s="18">
        <v>12076</v>
      </c>
      <c r="I178" s="18">
        <v>13100</v>
      </c>
      <c r="J178" s="18">
        <v>15252</v>
      </c>
      <c r="K178" s="18">
        <v>15275</v>
      </c>
      <c r="L178" s="18">
        <v>16056</v>
      </c>
      <c r="M178" s="18">
        <v>14921</v>
      </c>
      <c r="N178" s="18">
        <v>15442</v>
      </c>
      <c r="O178" s="18">
        <v>16204</v>
      </c>
      <c r="P178" s="18">
        <v>18112</v>
      </c>
      <c r="Q178" s="18">
        <v>18075</v>
      </c>
      <c r="R178" s="18">
        <v>18512</v>
      </c>
      <c r="S178" s="18">
        <v>16602</v>
      </c>
      <c r="T178" s="18">
        <v>15657</v>
      </c>
      <c r="U178" s="18">
        <v>15341</v>
      </c>
      <c r="V178" s="18">
        <v>15012</v>
      </c>
      <c r="W178" s="18">
        <v>14427</v>
      </c>
      <c r="X178" s="18">
        <v>13468</v>
      </c>
      <c r="Y178" s="18">
        <v>12058</v>
      </c>
      <c r="Z178" s="5"/>
      <c r="AA178" s="2">
        <v>0</v>
      </c>
      <c r="AB178" s="2">
        <v>5</v>
      </c>
      <c r="AC178" s="2">
        <v>251456</v>
      </c>
      <c r="AD178" s="5">
        <v>93936</v>
      </c>
      <c r="AE178" s="5">
        <v>345392</v>
      </c>
      <c r="AF178"/>
      <c r="AG178" s="2">
        <v>6</v>
      </c>
      <c r="AH178" s="2">
        <v>2025</v>
      </c>
      <c r="AI178"/>
      <c r="AJ178" s="5">
        <v>18512</v>
      </c>
      <c r="AK178" s="2">
        <v>17</v>
      </c>
      <c r="AL178" s="8"/>
    </row>
    <row r="179" spans="1:38" ht="15.75">
      <c r="A179" s="17">
        <v>45828</v>
      </c>
      <c r="B179" s="18">
        <v>11926</v>
      </c>
      <c r="C179" s="18">
        <v>11932</v>
      </c>
      <c r="D179" s="18">
        <v>11803</v>
      </c>
      <c r="E179" s="18">
        <v>11739</v>
      </c>
      <c r="F179" s="18">
        <v>11649</v>
      </c>
      <c r="G179" s="18">
        <v>11798</v>
      </c>
      <c r="H179" s="18">
        <v>12292</v>
      </c>
      <c r="I179" s="18">
        <v>13355</v>
      </c>
      <c r="J179" s="18">
        <v>14896</v>
      </c>
      <c r="K179" s="18">
        <v>12815</v>
      </c>
      <c r="L179" s="18">
        <v>13968</v>
      </c>
      <c r="M179" s="18">
        <v>14312</v>
      </c>
      <c r="N179" s="18">
        <v>15025</v>
      </c>
      <c r="O179" s="18">
        <v>16237</v>
      </c>
      <c r="P179" s="18">
        <v>16153</v>
      </c>
      <c r="Q179" s="18">
        <v>15494</v>
      </c>
      <c r="R179" s="18">
        <v>16491</v>
      </c>
      <c r="S179" s="18">
        <v>15774</v>
      </c>
      <c r="T179" s="18">
        <v>14738</v>
      </c>
      <c r="U179" s="18">
        <v>13992</v>
      </c>
      <c r="V179" s="18">
        <v>13606</v>
      </c>
      <c r="W179" s="18">
        <v>13704</v>
      </c>
      <c r="X179" s="18">
        <v>12638</v>
      </c>
      <c r="Y179" s="18">
        <v>11670</v>
      </c>
      <c r="Z179" s="5"/>
      <c r="AA179" s="2">
        <v>0</v>
      </c>
      <c r="AB179" s="2">
        <v>6</v>
      </c>
      <c r="AC179" s="2">
        <v>233198</v>
      </c>
      <c r="AD179" s="5">
        <v>94809</v>
      </c>
      <c r="AE179" s="5">
        <v>328007</v>
      </c>
      <c r="AF179"/>
      <c r="AG179" s="2">
        <v>6</v>
      </c>
      <c r="AH179" s="2">
        <v>2025</v>
      </c>
      <c r="AI179"/>
      <c r="AJ179" s="5">
        <v>16491</v>
      </c>
      <c r="AK179" s="2">
        <v>17</v>
      </c>
      <c r="AL179" s="8"/>
    </row>
    <row r="180" spans="1:38" ht="15.75">
      <c r="A180" s="17">
        <v>45829</v>
      </c>
      <c r="B180" s="18">
        <v>11508</v>
      </c>
      <c r="C180" s="18">
        <v>11329</v>
      </c>
      <c r="D180" s="18">
        <v>11208</v>
      </c>
      <c r="E180" s="18">
        <v>11141</v>
      </c>
      <c r="F180" s="18">
        <v>10971</v>
      </c>
      <c r="G180" s="18">
        <v>10306</v>
      </c>
      <c r="H180" s="18">
        <v>9308</v>
      </c>
      <c r="I180" s="18">
        <v>8276</v>
      </c>
      <c r="J180" s="18">
        <v>7918</v>
      </c>
      <c r="K180" s="18">
        <v>6823</v>
      </c>
      <c r="L180" s="18">
        <v>6822</v>
      </c>
      <c r="M180" s="18">
        <v>7516</v>
      </c>
      <c r="N180" s="18">
        <v>7397</v>
      </c>
      <c r="O180" s="18">
        <v>7432</v>
      </c>
      <c r="P180" s="18">
        <v>7996</v>
      </c>
      <c r="Q180" s="18">
        <v>9049</v>
      </c>
      <c r="R180" s="18">
        <v>10573</v>
      </c>
      <c r="S180" s="18">
        <v>11897</v>
      </c>
      <c r="T180" s="18">
        <v>14174</v>
      </c>
      <c r="U180" s="18">
        <v>13993</v>
      </c>
      <c r="V180" s="18">
        <v>14219</v>
      </c>
      <c r="W180" s="18">
        <v>13847</v>
      </c>
      <c r="X180" s="18">
        <v>12853</v>
      </c>
      <c r="Y180" s="18">
        <v>12175</v>
      </c>
      <c r="Z180" s="5"/>
      <c r="AA180" s="2">
        <v>0</v>
      </c>
      <c r="AB180" s="2">
        <v>7</v>
      </c>
      <c r="AC180" s="2">
        <v>0</v>
      </c>
      <c r="AD180" s="5">
        <v>248731</v>
      </c>
      <c r="AE180" s="5">
        <v>248731</v>
      </c>
      <c r="AF180"/>
      <c r="AG180" s="2">
        <v>6</v>
      </c>
      <c r="AH180" s="2">
        <v>2025</v>
      </c>
      <c r="AI180"/>
      <c r="AJ180" s="5">
        <v>14219</v>
      </c>
      <c r="AK180" s="2">
        <v>21</v>
      </c>
      <c r="AL180" s="8"/>
    </row>
    <row r="181" spans="1:38" ht="15.75">
      <c r="A181" s="17">
        <v>45830</v>
      </c>
      <c r="B181" s="18">
        <v>9482</v>
      </c>
      <c r="C181" s="18">
        <v>9326</v>
      </c>
      <c r="D181" s="18">
        <v>9129</v>
      </c>
      <c r="E181" s="18">
        <v>9115</v>
      </c>
      <c r="F181" s="18">
        <v>9283</v>
      </c>
      <c r="G181" s="18">
        <v>9659</v>
      </c>
      <c r="H181" s="18">
        <v>10428</v>
      </c>
      <c r="I181" s="18">
        <v>12772</v>
      </c>
      <c r="J181" s="18">
        <v>15248</v>
      </c>
      <c r="K181" s="18">
        <v>16549</v>
      </c>
      <c r="L181" s="18">
        <v>17888</v>
      </c>
      <c r="M181" s="18">
        <v>18491</v>
      </c>
      <c r="N181" s="18">
        <v>18423</v>
      </c>
      <c r="O181" s="18">
        <v>18376</v>
      </c>
      <c r="P181" s="18">
        <v>18421</v>
      </c>
      <c r="Q181" s="18">
        <v>18082</v>
      </c>
      <c r="R181" s="18">
        <v>17150</v>
      </c>
      <c r="S181" s="18">
        <v>15230</v>
      </c>
      <c r="T181" s="18">
        <v>14391</v>
      </c>
      <c r="U181" s="18">
        <v>13321</v>
      </c>
      <c r="V181" s="18">
        <v>13022</v>
      </c>
      <c r="W181" s="18">
        <v>12493</v>
      </c>
      <c r="X181" s="18">
        <v>10702</v>
      </c>
      <c r="Y181" s="18">
        <v>9988</v>
      </c>
      <c r="Z181" s="5"/>
      <c r="AA181" s="2">
        <v>0</v>
      </c>
      <c r="AB181" s="2">
        <v>1</v>
      </c>
      <c r="AC181" s="2">
        <v>0</v>
      </c>
      <c r="AD181" s="5">
        <v>326969</v>
      </c>
      <c r="AE181" s="5">
        <v>326969</v>
      </c>
      <c r="AF181"/>
      <c r="AG181" s="2">
        <v>6</v>
      </c>
      <c r="AH181" s="2">
        <v>2025</v>
      </c>
      <c r="AI181"/>
      <c r="AJ181" s="5">
        <v>18491</v>
      </c>
      <c r="AK181" s="2">
        <v>12</v>
      </c>
      <c r="AL181" s="8"/>
    </row>
    <row r="182" spans="1:38" ht="15.75">
      <c r="A182" s="17">
        <v>45831</v>
      </c>
      <c r="B182" s="18">
        <v>13251</v>
      </c>
      <c r="C182" s="18">
        <v>13092</v>
      </c>
      <c r="D182" s="18">
        <v>12979</v>
      </c>
      <c r="E182" s="18">
        <v>12632</v>
      </c>
      <c r="F182" s="18">
        <v>12764</v>
      </c>
      <c r="G182" s="18">
        <v>12435</v>
      </c>
      <c r="H182" s="18">
        <v>12339</v>
      </c>
      <c r="I182" s="18">
        <v>11451</v>
      </c>
      <c r="J182" s="18">
        <v>12349</v>
      </c>
      <c r="K182" s="18">
        <v>12073</v>
      </c>
      <c r="L182" s="18">
        <v>13461</v>
      </c>
      <c r="M182" s="18">
        <v>14316</v>
      </c>
      <c r="N182" s="18">
        <v>14632</v>
      </c>
      <c r="O182" s="18">
        <v>15918</v>
      </c>
      <c r="P182" s="18">
        <v>17648</v>
      </c>
      <c r="Q182" s="18">
        <v>18401</v>
      </c>
      <c r="R182" s="18">
        <v>17796</v>
      </c>
      <c r="S182" s="18">
        <v>18278</v>
      </c>
      <c r="T182" s="18">
        <v>19430</v>
      </c>
      <c r="U182" s="18">
        <v>18868</v>
      </c>
      <c r="V182" s="18">
        <v>18156</v>
      </c>
      <c r="W182" s="18">
        <v>18348</v>
      </c>
      <c r="X182" s="18">
        <v>16071</v>
      </c>
      <c r="Y182" s="18">
        <v>14720</v>
      </c>
      <c r="Z182" s="5"/>
      <c r="AA182" s="2">
        <v>0</v>
      </c>
      <c r="AB182" s="2">
        <v>2</v>
      </c>
      <c r="AC182" s="2">
        <v>257196</v>
      </c>
      <c r="AD182" s="5">
        <v>104212</v>
      </c>
      <c r="AE182" s="5">
        <v>361408</v>
      </c>
      <c r="AF182"/>
      <c r="AG182" s="2">
        <v>6</v>
      </c>
      <c r="AH182" s="2">
        <v>2025</v>
      </c>
      <c r="AI182"/>
      <c r="AJ182" s="5">
        <v>19430</v>
      </c>
      <c r="AK182" s="2">
        <v>19</v>
      </c>
      <c r="AL182" s="8"/>
    </row>
    <row r="183" spans="1:38" ht="15.75">
      <c r="A183" s="17">
        <v>45832</v>
      </c>
      <c r="B183" s="18">
        <v>15063</v>
      </c>
      <c r="C183" s="18">
        <v>14934</v>
      </c>
      <c r="D183" s="18">
        <v>14739</v>
      </c>
      <c r="E183" s="18">
        <v>14514</v>
      </c>
      <c r="F183" s="18">
        <v>14311</v>
      </c>
      <c r="G183" s="18">
        <v>14198</v>
      </c>
      <c r="H183" s="18">
        <v>14071</v>
      </c>
      <c r="I183" s="18">
        <v>13761</v>
      </c>
      <c r="J183" s="18">
        <v>15426</v>
      </c>
      <c r="K183" s="18">
        <v>16264</v>
      </c>
      <c r="L183" s="18">
        <v>18674</v>
      </c>
      <c r="M183" s="18">
        <v>19667</v>
      </c>
      <c r="N183" s="18">
        <v>21229</v>
      </c>
      <c r="O183" s="18">
        <v>24720</v>
      </c>
      <c r="P183" s="18">
        <v>26584</v>
      </c>
      <c r="Q183" s="18">
        <v>25172</v>
      </c>
      <c r="R183" s="18">
        <v>25089</v>
      </c>
      <c r="S183" s="18">
        <v>23869</v>
      </c>
      <c r="T183" s="18">
        <v>24064</v>
      </c>
      <c r="U183" s="18">
        <v>22651</v>
      </c>
      <c r="V183" s="18">
        <v>21900</v>
      </c>
      <c r="W183" s="18">
        <v>21558</v>
      </c>
      <c r="X183" s="18">
        <v>20170</v>
      </c>
      <c r="Y183" s="18">
        <v>18233</v>
      </c>
      <c r="Z183" s="5"/>
      <c r="AA183" s="2">
        <v>0</v>
      </c>
      <c r="AB183" s="2">
        <v>3</v>
      </c>
      <c r="AC183" s="2">
        <v>340798</v>
      </c>
      <c r="AD183" s="5">
        <v>120063</v>
      </c>
      <c r="AE183" s="5">
        <v>460861</v>
      </c>
      <c r="AF183"/>
      <c r="AG183" s="2">
        <v>6</v>
      </c>
      <c r="AH183" s="2">
        <v>2025</v>
      </c>
      <c r="AI183"/>
      <c r="AJ183" s="5">
        <v>26584</v>
      </c>
      <c r="AK183" s="2">
        <v>15</v>
      </c>
      <c r="AL183" s="8"/>
    </row>
    <row r="184" spans="1:38" ht="15.75">
      <c r="A184" s="17">
        <v>45833</v>
      </c>
      <c r="B184" s="18">
        <v>18438</v>
      </c>
      <c r="C184" s="18">
        <v>18309</v>
      </c>
      <c r="D184" s="18">
        <v>18214</v>
      </c>
      <c r="E184" s="18">
        <v>18006</v>
      </c>
      <c r="F184" s="18">
        <v>17440</v>
      </c>
      <c r="G184" s="18">
        <v>16695</v>
      </c>
      <c r="H184" s="18">
        <v>16646</v>
      </c>
      <c r="I184" s="18">
        <v>16687</v>
      </c>
      <c r="J184" s="18">
        <v>20011</v>
      </c>
      <c r="K184" s="18">
        <v>19883</v>
      </c>
      <c r="L184" s="18">
        <v>19923</v>
      </c>
      <c r="M184" s="18">
        <v>18960</v>
      </c>
      <c r="N184" s="18">
        <v>18311</v>
      </c>
      <c r="O184" s="18">
        <v>18392</v>
      </c>
      <c r="P184" s="18">
        <v>19466</v>
      </c>
      <c r="Q184" s="18">
        <v>20407</v>
      </c>
      <c r="R184" s="18">
        <v>19439</v>
      </c>
      <c r="S184" s="18">
        <v>20326</v>
      </c>
      <c r="T184" s="18">
        <v>21032</v>
      </c>
      <c r="U184" s="18">
        <v>19859</v>
      </c>
      <c r="V184" s="18">
        <v>19128</v>
      </c>
      <c r="W184" s="18">
        <v>18499</v>
      </c>
      <c r="X184" s="18">
        <v>16672</v>
      </c>
      <c r="Y184" s="18">
        <v>15611</v>
      </c>
      <c r="Z184" s="5"/>
      <c r="AA184" s="2">
        <v>0</v>
      </c>
      <c r="AB184" s="2">
        <v>4</v>
      </c>
      <c r="AC184" s="2">
        <v>306995</v>
      </c>
      <c r="AD184" s="5">
        <v>139359</v>
      </c>
      <c r="AE184" s="5">
        <v>446354</v>
      </c>
      <c r="AF184"/>
      <c r="AG184" s="2">
        <v>6</v>
      </c>
      <c r="AH184" s="2">
        <v>2025</v>
      </c>
      <c r="AI184"/>
      <c r="AJ184" s="5">
        <v>21032</v>
      </c>
      <c r="AK184" s="2">
        <v>19</v>
      </c>
      <c r="AL184" s="8"/>
    </row>
    <row r="185" spans="1:38" ht="15.75">
      <c r="A185" s="17">
        <v>45834</v>
      </c>
      <c r="B185" s="18">
        <v>14636</v>
      </c>
      <c r="C185" s="18">
        <v>14603</v>
      </c>
      <c r="D185" s="18">
        <v>14156</v>
      </c>
      <c r="E185" s="18">
        <v>13902</v>
      </c>
      <c r="F185" s="18">
        <v>13439</v>
      </c>
      <c r="G185" s="18">
        <v>13410</v>
      </c>
      <c r="H185" s="18">
        <v>13443</v>
      </c>
      <c r="I185" s="18">
        <v>12895</v>
      </c>
      <c r="J185" s="18">
        <v>11431</v>
      </c>
      <c r="K185" s="18">
        <v>10654</v>
      </c>
      <c r="L185" s="18">
        <v>11411</v>
      </c>
      <c r="M185" s="18">
        <v>12159</v>
      </c>
      <c r="N185" s="18">
        <v>16645</v>
      </c>
      <c r="O185" s="18">
        <v>18261</v>
      </c>
      <c r="P185" s="18">
        <v>19613</v>
      </c>
      <c r="Q185" s="18">
        <v>17858</v>
      </c>
      <c r="R185" s="18">
        <v>16341</v>
      </c>
      <c r="S185" s="18">
        <v>15871</v>
      </c>
      <c r="T185" s="18">
        <v>15188</v>
      </c>
      <c r="U185" s="18">
        <v>14887</v>
      </c>
      <c r="V185" s="18">
        <v>14779</v>
      </c>
      <c r="W185" s="18">
        <v>14708</v>
      </c>
      <c r="X185" s="18">
        <v>13352</v>
      </c>
      <c r="Y185" s="18">
        <v>12567</v>
      </c>
      <c r="Z185" s="5"/>
      <c r="AA185" s="2">
        <v>0</v>
      </c>
      <c r="AB185" s="2">
        <v>5</v>
      </c>
      <c r="AC185" s="2">
        <v>236053</v>
      </c>
      <c r="AD185" s="5">
        <v>110156</v>
      </c>
      <c r="AE185" s="5">
        <v>346209</v>
      </c>
      <c r="AF185"/>
      <c r="AG185" s="2">
        <v>6</v>
      </c>
      <c r="AH185" s="2">
        <v>2025</v>
      </c>
      <c r="AI185"/>
      <c r="AJ185" s="5">
        <v>19613</v>
      </c>
      <c r="AK185" s="2">
        <v>15</v>
      </c>
      <c r="AL185" s="8"/>
    </row>
    <row r="186" spans="1:38" ht="15.75">
      <c r="A186" s="17">
        <v>45835</v>
      </c>
      <c r="B186" s="18">
        <v>10211</v>
      </c>
      <c r="C186" s="18">
        <v>10016</v>
      </c>
      <c r="D186" s="18">
        <v>9830</v>
      </c>
      <c r="E186" s="18">
        <v>9875</v>
      </c>
      <c r="F186" s="18">
        <v>10048</v>
      </c>
      <c r="G186" s="18">
        <v>10708</v>
      </c>
      <c r="H186" s="18">
        <v>11808</v>
      </c>
      <c r="I186" s="18">
        <v>14727</v>
      </c>
      <c r="J186" s="18">
        <v>17860</v>
      </c>
      <c r="K186" s="18">
        <v>19011</v>
      </c>
      <c r="L186" s="18">
        <v>20557</v>
      </c>
      <c r="M186" s="18">
        <v>21037</v>
      </c>
      <c r="N186" s="18">
        <v>21182</v>
      </c>
      <c r="O186" s="18">
        <v>21281</v>
      </c>
      <c r="P186" s="18">
        <v>21651</v>
      </c>
      <c r="Q186" s="18">
        <v>21275</v>
      </c>
      <c r="R186" s="18">
        <v>19809</v>
      </c>
      <c r="S186" s="18">
        <v>17072</v>
      </c>
      <c r="T186" s="18">
        <v>15903</v>
      </c>
      <c r="U186" s="18">
        <v>14756</v>
      </c>
      <c r="V186" s="18">
        <v>14450</v>
      </c>
      <c r="W186" s="18">
        <v>13762</v>
      </c>
      <c r="X186" s="18">
        <v>11629</v>
      </c>
      <c r="Y186" s="18">
        <v>10731</v>
      </c>
      <c r="Z186" s="5"/>
      <c r="AA186" s="2">
        <v>0</v>
      </c>
      <c r="AB186" s="2">
        <v>6</v>
      </c>
      <c r="AC186" s="2">
        <v>285962</v>
      </c>
      <c r="AD186" s="5">
        <v>83227</v>
      </c>
      <c r="AE186" s="5">
        <v>369189</v>
      </c>
      <c r="AF186"/>
      <c r="AG186" s="2">
        <v>6</v>
      </c>
      <c r="AH186" s="2">
        <v>2025</v>
      </c>
      <c r="AI186"/>
      <c r="AJ186" s="5">
        <v>21651</v>
      </c>
      <c r="AK186" s="2">
        <v>15</v>
      </c>
      <c r="AL186" s="8"/>
    </row>
    <row r="187" spans="1:38" ht="15.75">
      <c r="A187" s="17">
        <v>45836</v>
      </c>
      <c r="B187" s="18">
        <v>10235</v>
      </c>
      <c r="C187" s="18">
        <v>10066</v>
      </c>
      <c r="D187" s="18">
        <v>9853</v>
      </c>
      <c r="E187" s="18">
        <v>9838</v>
      </c>
      <c r="F187" s="18">
        <v>10020</v>
      </c>
      <c r="G187" s="18">
        <v>10430</v>
      </c>
      <c r="H187" s="18">
        <v>11266</v>
      </c>
      <c r="I187" s="18">
        <v>13796</v>
      </c>
      <c r="J187" s="18">
        <v>16472</v>
      </c>
      <c r="K187" s="18">
        <v>17878</v>
      </c>
      <c r="L187" s="18">
        <v>19324</v>
      </c>
      <c r="M187" s="18">
        <v>19975</v>
      </c>
      <c r="N187" s="18">
        <v>19902</v>
      </c>
      <c r="O187" s="18">
        <v>19851</v>
      </c>
      <c r="P187" s="18">
        <v>19899</v>
      </c>
      <c r="Q187" s="18">
        <v>19532</v>
      </c>
      <c r="R187" s="18">
        <v>18526</v>
      </c>
      <c r="S187" s="18">
        <v>16453</v>
      </c>
      <c r="T187" s="18">
        <v>15556</v>
      </c>
      <c r="U187" s="18">
        <v>14388</v>
      </c>
      <c r="V187" s="18">
        <v>14060</v>
      </c>
      <c r="W187" s="18">
        <v>13488</v>
      </c>
      <c r="X187" s="18">
        <v>11553</v>
      </c>
      <c r="Y187" s="18">
        <v>10782</v>
      </c>
      <c r="Z187" s="5"/>
      <c r="AA187" s="2">
        <v>0</v>
      </c>
      <c r="AB187" s="2">
        <v>7</v>
      </c>
      <c r="AC187" s="2">
        <v>0</v>
      </c>
      <c r="AD187" s="5">
        <v>353143</v>
      </c>
      <c r="AE187" s="5">
        <v>353143</v>
      </c>
      <c r="AF187"/>
      <c r="AG187" s="2">
        <v>6</v>
      </c>
      <c r="AH187" s="2">
        <v>2025</v>
      </c>
      <c r="AI187"/>
      <c r="AJ187" s="5">
        <v>19975</v>
      </c>
      <c r="AK187" s="2">
        <v>12</v>
      </c>
      <c r="AL187" s="8"/>
    </row>
    <row r="188" spans="1:38" ht="15.75">
      <c r="A188" s="17">
        <v>45837</v>
      </c>
      <c r="B188" s="18">
        <v>10235</v>
      </c>
      <c r="C188" s="18">
        <v>10066</v>
      </c>
      <c r="D188" s="18">
        <v>9853</v>
      </c>
      <c r="E188" s="18">
        <v>9838</v>
      </c>
      <c r="F188" s="18">
        <v>10020</v>
      </c>
      <c r="G188" s="18">
        <v>10430</v>
      </c>
      <c r="H188" s="18">
        <v>11263</v>
      </c>
      <c r="I188" s="18">
        <v>13796</v>
      </c>
      <c r="J188" s="18">
        <v>16472</v>
      </c>
      <c r="K188" s="18">
        <v>17877</v>
      </c>
      <c r="L188" s="18">
        <v>19324</v>
      </c>
      <c r="M188" s="18">
        <v>19975</v>
      </c>
      <c r="N188" s="18">
        <v>19902</v>
      </c>
      <c r="O188" s="18">
        <v>19851</v>
      </c>
      <c r="P188" s="18">
        <v>19899</v>
      </c>
      <c r="Q188" s="18">
        <v>19533</v>
      </c>
      <c r="R188" s="18">
        <v>18525</v>
      </c>
      <c r="S188" s="18">
        <v>16451</v>
      </c>
      <c r="T188" s="18">
        <v>15545</v>
      </c>
      <c r="U188" s="18">
        <v>14387</v>
      </c>
      <c r="V188" s="18">
        <v>14059</v>
      </c>
      <c r="W188" s="18">
        <v>13487</v>
      </c>
      <c r="X188" s="18">
        <v>11553</v>
      </c>
      <c r="Y188" s="18">
        <v>10781</v>
      </c>
      <c r="Z188" s="5"/>
      <c r="AA188" s="2">
        <v>0</v>
      </c>
      <c r="AB188" s="2">
        <v>1</v>
      </c>
      <c r="AC188" s="2">
        <v>0</v>
      </c>
      <c r="AD188" s="5">
        <v>353122</v>
      </c>
      <c r="AE188" s="5">
        <v>353122</v>
      </c>
      <c r="AF188"/>
      <c r="AG188" s="2">
        <v>6</v>
      </c>
      <c r="AH188" s="2">
        <v>2025</v>
      </c>
      <c r="AI188"/>
      <c r="AJ188" s="5">
        <v>19975</v>
      </c>
      <c r="AK188" s="2">
        <v>12</v>
      </c>
      <c r="AL188" s="8"/>
    </row>
    <row r="189" spans="1:38" ht="15.75">
      <c r="A189" s="17">
        <v>45838</v>
      </c>
      <c r="B189" s="18">
        <v>11656</v>
      </c>
      <c r="C189" s="18">
        <v>11678</v>
      </c>
      <c r="D189" s="18">
        <v>11633</v>
      </c>
      <c r="E189" s="18">
        <v>11445</v>
      </c>
      <c r="F189" s="18">
        <v>11439</v>
      </c>
      <c r="G189" s="18">
        <v>11132</v>
      </c>
      <c r="H189" s="18">
        <v>10984</v>
      </c>
      <c r="I189" s="18">
        <v>9746</v>
      </c>
      <c r="J189" s="18">
        <v>9821</v>
      </c>
      <c r="K189" s="18">
        <v>9062</v>
      </c>
      <c r="L189" s="18">
        <v>10262</v>
      </c>
      <c r="M189" s="18">
        <v>11286</v>
      </c>
      <c r="N189" s="18">
        <v>12142</v>
      </c>
      <c r="O189" s="18">
        <v>13410</v>
      </c>
      <c r="P189" s="18">
        <v>14327</v>
      </c>
      <c r="Q189" s="18">
        <v>14894</v>
      </c>
      <c r="R189" s="18">
        <v>15647</v>
      </c>
      <c r="S189" s="18">
        <v>15986</v>
      </c>
      <c r="T189" s="18">
        <v>17097</v>
      </c>
      <c r="U189" s="18">
        <v>16762</v>
      </c>
      <c r="V189" s="18">
        <v>16111</v>
      </c>
      <c r="W189" s="18">
        <v>15808</v>
      </c>
      <c r="X189" s="18">
        <v>14539</v>
      </c>
      <c r="Y189" s="18">
        <v>13273</v>
      </c>
      <c r="Z189" s="5"/>
      <c r="AA189" s="2">
        <v>0</v>
      </c>
      <c r="AB189" s="2">
        <v>2</v>
      </c>
      <c r="AC189" s="2">
        <v>216900</v>
      </c>
      <c r="AD189" s="5">
        <v>93240</v>
      </c>
      <c r="AE189" s="5">
        <v>310140</v>
      </c>
      <c r="AF189"/>
      <c r="AG189" s="2">
        <v>6</v>
      </c>
      <c r="AH189" s="2">
        <v>2025</v>
      </c>
      <c r="AI189"/>
      <c r="AJ189" s="5">
        <v>17097</v>
      </c>
      <c r="AK189" s="2">
        <v>19</v>
      </c>
      <c r="AL189" s="8"/>
    </row>
    <row r="190" spans="1:38" ht="15.75">
      <c r="A190" s="17">
        <v>45839</v>
      </c>
      <c r="B190" s="18">
        <v>12826.142100000001</v>
      </c>
      <c r="C190" s="18">
        <v>12497.248500000007</v>
      </c>
      <c r="D190" s="18">
        <v>12516.429600000003</v>
      </c>
      <c r="E190" s="18">
        <v>12772.761299999993</v>
      </c>
      <c r="F190" s="18">
        <v>13049.194500000003</v>
      </c>
      <c r="G190" s="18">
        <v>13314.568699999998</v>
      </c>
      <c r="H190" s="18">
        <v>12734.1185</v>
      </c>
      <c r="I190" s="18">
        <v>13073.557600000016</v>
      </c>
      <c r="J190" s="18">
        <v>14362.179999999986</v>
      </c>
      <c r="K190" s="18">
        <v>16867.013000000006</v>
      </c>
      <c r="L190" s="18">
        <v>15402.715500000006</v>
      </c>
      <c r="M190" s="18">
        <v>16483.750500000002</v>
      </c>
      <c r="N190" s="18">
        <v>16982.6515</v>
      </c>
      <c r="O190" s="18">
        <v>18737.422500000008</v>
      </c>
      <c r="P190" s="18">
        <v>18303.001999999997</v>
      </c>
      <c r="Q190" s="18">
        <v>17798.481500000009</v>
      </c>
      <c r="R190" s="18">
        <v>20665.294499999985</v>
      </c>
      <c r="S190" s="18">
        <v>18876.725000000002</v>
      </c>
      <c r="T190" s="18">
        <v>18729.193500000008</v>
      </c>
      <c r="U190" s="18">
        <v>18626.234500000006</v>
      </c>
      <c r="V190" s="18">
        <v>18613.818500000012</v>
      </c>
      <c r="W190" s="18">
        <v>16422.915000000015</v>
      </c>
      <c r="X190" s="18">
        <v>14746.865000000018</v>
      </c>
      <c r="Y190" s="18">
        <v>14017.673999999988</v>
      </c>
      <c r="Z190" s="5"/>
      <c r="AA190" s="2">
        <v>0</v>
      </c>
      <c r="AB190" s="2">
        <v>3</v>
      </c>
      <c r="AC190" s="2">
        <v>274691.82010000007</v>
      </c>
      <c r="AD190" s="5">
        <v>103728.1372</v>
      </c>
      <c r="AE190" s="5">
        <v>378419.95730000007</v>
      </c>
      <c r="AF190"/>
      <c r="AG190" s="2">
        <v>7</v>
      </c>
      <c r="AH190" s="2">
        <v>2025</v>
      </c>
      <c r="AI190"/>
      <c r="AJ190" s="5">
        <v>20665.294499999985</v>
      </c>
      <c r="AK190" s="2">
        <v>17</v>
      </c>
      <c r="AL190" s="8"/>
    </row>
    <row r="191" spans="1:38" ht="15.75">
      <c r="A191" s="17">
        <v>45840</v>
      </c>
      <c r="B191" s="18">
        <v>13641.402600000019</v>
      </c>
      <c r="C191" s="18">
        <v>13115.665100000017</v>
      </c>
      <c r="D191" s="18">
        <v>13204.739599999997</v>
      </c>
      <c r="E191" s="18">
        <v>13880.763900000018</v>
      </c>
      <c r="F191" s="18">
        <v>14146.371300000001</v>
      </c>
      <c r="G191" s="18">
        <v>14062.0933</v>
      </c>
      <c r="H191" s="18">
        <v>13774.62800000001</v>
      </c>
      <c r="I191" s="18">
        <v>12045.060600000017</v>
      </c>
      <c r="J191" s="18">
        <v>12586.659499999996</v>
      </c>
      <c r="K191" s="18">
        <v>15647.247499999999</v>
      </c>
      <c r="L191" s="18">
        <v>15560.596999999987</v>
      </c>
      <c r="M191" s="18">
        <v>16139.097000000007</v>
      </c>
      <c r="N191" s="18">
        <v>17173.947500000002</v>
      </c>
      <c r="O191" s="18">
        <v>18783.438000000002</v>
      </c>
      <c r="P191" s="18">
        <v>19639.529500000011</v>
      </c>
      <c r="Q191" s="18">
        <v>20881.872499999998</v>
      </c>
      <c r="R191" s="18">
        <v>24064.720500000014</v>
      </c>
      <c r="S191" s="18">
        <v>23454.063000000002</v>
      </c>
      <c r="T191" s="18">
        <v>21812.256499999992</v>
      </c>
      <c r="U191" s="18">
        <v>21106.869500000004</v>
      </c>
      <c r="V191" s="18">
        <v>20412.4935</v>
      </c>
      <c r="W191" s="18">
        <v>18469.796000000006</v>
      </c>
      <c r="X191" s="18">
        <v>16721.593999999997</v>
      </c>
      <c r="Y191" s="18">
        <v>15134.164899999998</v>
      </c>
      <c r="Z191" s="5"/>
      <c r="AA191" s="2">
        <v>0</v>
      </c>
      <c r="AB191" s="2">
        <v>4</v>
      </c>
      <c r="AC191" s="2">
        <v>294499.24210000003</v>
      </c>
      <c r="AD191" s="5">
        <v>110959.82870000007</v>
      </c>
      <c r="AE191" s="5">
        <v>405459.0708000001</v>
      </c>
      <c r="AF191"/>
      <c r="AG191" s="2">
        <v>7</v>
      </c>
      <c r="AH191" s="2">
        <v>2025</v>
      </c>
      <c r="AI191"/>
      <c r="AJ191" s="5">
        <v>24064.720500000014</v>
      </c>
      <c r="AK191" s="2">
        <v>17</v>
      </c>
      <c r="AL191" s="8"/>
    </row>
    <row r="192" spans="1:38" ht="15.75">
      <c r="A192" s="17">
        <v>45841</v>
      </c>
      <c r="B192" s="18">
        <v>14720.269600000003</v>
      </c>
      <c r="C192" s="18">
        <v>13729.918399999993</v>
      </c>
      <c r="D192" s="18">
        <v>13770.958300000009</v>
      </c>
      <c r="E192" s="18">
        <v>13957.783500000001</v>
      </c>
      <c r="F192" s="18">
        <v>14275.905800000013</v>
      </c>
      <c r="G192" s="18">
        <v>13582.984700000014</v>
      </c>
      <c r="H192" s="18">
        <v>13450.9292</v>
      </c>
      <c r="I192" s="18">
        <v>12016.188400000006</v>
      </c>
      <c r="J192" s="18">
        <v>12127.701499999988</v>
      </c>
      <c r="K192" s="18">
        <v>14044.036500000017</v>
      </c>
      <c r="L192" s="18">
        <v>13543.6175</v>
      </c>
      <c r="M192" s="18">
        <v>15288.478999999987</v>
      </c>
      <c r="N192" s="18">
        <v>16878.652000000013</v>
      </c>
      <c r="O192" s="18">
        <v>19120.908000000003</v>
      </c>
      <c r="P192" s="18">
        <v>23600.508999999998</v>
      </c>
      <c r="Q192" s="18">
        <v>24968.585000000014</v>
      </c>
      <c r="R192" s="18">
        <v>24877.782500000008</v>
      </c>
      <c r="S192" s="18">
        <v>22595.451499999992</v>
      </c>
      <c r="T192" s="18">
        <v>19751.52450000001</v>
      </c>
      <c r="U192" s="18">
        <v>18441.422000000006</v>
      </c>
      <c r="V192" s="18">
        <v>17577.362999999994</v>
      </c>
      <c r="W192" s="18">
        <v>16180.835500000005</v>
      </c>
      <c r="X192" s="18">
        <v>14548.534899999999</v>
      </c>
      <c r="Y192" s="18">
        <v>13516.900000000016</v>
      </c>
      <c r="Z192" s="5"/>
      <c r="AA192" s="2">
        <v>0</v>
      </c>
      <c r="AB192" s="2">
        <v>5</v>
      </c>
      <c r="AC192" s="2">
        <v>285561.59080000001</v>
      </c>
      <c r="AD192" s="5">
        <v>111005.64950000006</v>
      </c>
      <c r="AE192" s="5">
        <v>396567.24030000006</v>
      </c>
      <c r="AF192"/>
      <c r="AG192" s="2">
        <v>7</v>
      </c>
      <c r="AH192" s="2">
        <v>2025</v>
      </c>
      <c r="AI192"/>
      <c r="AJ192" s="5">
        <v>24968.585000000014</v>
      </c>
      <c r="AK192" s="2">
        <v>16</v>
      </c>
      <c r="AL192" s="8"/>
    </row>
    <row r="193" spans="1:38" ht="15.75">
      <c r="A193" s="17">
        <v>45842</v>
      </c>
      <c r="B193" s="18">
        <v>13098.653699999995</v>
      </c>
      <c r="C193" s="18">
        <v>12635.20749999999</v>
      </c>
      <c r="D193" s="18">
        <v>12674.255699999987</v>
      </c>
      <c r="E193" s="18">
        <v>12961.166800000012</v>
      </c>
      <c r="F193" s="18">
        <v>12874.59310000002</v>
      </c>
      <c r="G193" s="18">
        <v>12039.380799999986</v>
      </c>
      <c r="H193" s="18">
        <v>11631.771500000004</v>
      </c>
      <c r="I193" s="18">
        <v>10095.346100000006</v>
      </c>
      <c r="J193" s="18">
        <v>9428.5969999999998</v>
      </c>
      <c r="K193" s="18">
        <v>10242.506500000003</v>
      </c>
      <c r="L193" s="18">
        <v>10057.963999999996</v>
      </c>
      <c r="M193" s="18">
        <v>10890.628999999999</v>
      </c>
      <c r="N193" s="18">
        <v>10970.749500000005</v>
      </c>
      <c r="O193" s="18">
        <v>13006.627999999997</v>
      </c>
      <c r="P193" s="18">
        <v>12481.164500000003</v>
      </c>
      <c r="Q193" s="18">
        <v>14128.846000000007</v>
      </c>
      <c r="R193" s="18">
        <v>14376.603999999999</v>
      </c>
      <c r="S193" s="18">
        <v>14948.976500000015</v>
      </c>
      <c r="T193" s="18">
        <v>15329.814999999999</v>
      </c>
      <c r="U193" s="18">
        <v>15252.51449999999</v>
      </c>
      <c r="V193" s="18">
        <v>14709.412500000006</v>
      </c>
      <c r="W193" s="18">
        <v>13558.353000000003</v>
      </c>
      <c r="X193" s="18">
        <v>12733.438600000007</v>
      </c>
      <c r="Y193" s="18">
        <v>12424.511200000019</v>
      </c>
      <c r="Z193" s="5"/>
      <c r="AA193" s="2">
        <v>1</v>
      </c>
      <c r="AB193" s="2">
        <v>6</v>
      </c>
      <c r="AC193" s="2">
        <v>0</v>
      </c>
      <c r="AD193" s="5">
        <v>302551.08500000002</v>
      </c>
      <c r="AE193" s="5">
        <v>302551.08500000002</v>
      </c>
      <c r="AF193"/>
      <c r="AG193" s="2">
        <v>7</v>
      </c>
      <c r="AH193" s="2">
        <v>2025</v>
      </c>
      <c r="AI193"/>
      <c r="AJ193" s="5">
        <v>15329.814999999999</v>
      </c>
      <c r="AK193" s="2">
        <v>19</v>
      </c>
      <c r="AL193" s="8"/>
    </row>
    <row r="194" spans="1:38" ht="15.75">
      <c r="A194" s="17">
        <v>45843</v>
      </c>
      <c r="B194" s="18">
        <v>11941.177</v>
      </c>
      <c r="C194" s="18">
        <v>11533.730400000009</v>
      </c>
      <c r="D194" s="18">
        <v>11782.472500000002</v>
      </c>
      <c r="E194" s="18">
        <v>12005.240100000003</v>
      </c>
      <c r="F194" s="18">
        <v>11808.327500000003</v>
      </c>
      <c r="G194" s="18">
        <v>10946.994400000001</v>
      </c>
      <c r="H194" s="18">
        <v>10407.699799999999</v>
      </c>
      <c r="I194" s="18">
        <v>8771.3191999999981</v>
      </c>
      <c r="J194" s="18">
        <v>8611.7899999999972</v>
      </c>
      <c r="K194" s="18">
        <v>9737.2265000000025</v>
      </c>
      <c r="L194" s="18">
        <v>9195.7075000000004</v>
      </c>
      <c r="M194" s="18">
        <v>10828.869000000008</v>
      </c>
      <c r="N194" s="18">
        <v>11334.901500000009</v>
      </c>
      <c r="O194" s="18">
        <v>12231.042999999998</v>
      </c>
      <c r="P194" s="18">
        <v>14202.708500000004</v>
      </c>
      <c r="Q194" s="18">
        <v>16714.057000000004</v>
      </c>
      <c r="R194" s="18">
        <v>19012.624499999998</v>
      </c>
      <c r="S194" s="18">
        <v>19275.124499999998</v>
      </c>
      <c r="T194" s="18">
        <v>17740.79099999999</v>
      </c>
      <c r="U194" s="18">
        <v>17730.328000000001</v>
      </c>
      <c r="V194" s="18">
        <v>17029.618500000008</v>
      </c>
      <c r="W194" s="18">
        <v>15863.784999999998</v>
      </c>
      <c r="X194" s="18">
        <v>14280.3783</v>
      </c>
      <c r="Y194" s="18">
        <v>13282.713100000004</v>
      </c>
      <c r="Z194" s="5"/>
      <c r="AA194" s="2">
        <v>0</v>
      </c>
      <c r="AB194" s="2">
        <v>7</v>
      </c>
      <c r="AC194" s="2">
        <v>0</v>
      </c>
      <c r="AD194" s="5">
        <v>316268.62680000003</v>
      </c>
      <c r="AE194" s="5">
        <v>316268.62680000003</v>
      </c>
      <c r="AF194"/>
      <c r="AG194" s="2">
        <v>7</v>
      </c>
      <c r="AH194" s="2">
        <v>2025</v>
      </c>
      <c r="AI194"/>
      <c r="AJ194" s="5">
        <v>19275.124499999998</v>
      </c>
      <c r="AK194" s="2">
        <v>18</v>
      </c>
      <c r="AL194" s="8"/>
    </row>
    <row r="195" spans="1:38" ht="15.75">
      <c r="A195" s="17">
        <v>45844</v>
      </c>
      <c r="B195" s="18">
        <v>12975.637899999992</v>
      </c>
      <c r="C195" s="18">
        <v>12639.292700000002</v>
      </c>
      <c r="D195" s="18">
        <v>12885.102200000007</v>
      </c>
      <c r="E195" s="18">
        <v>13080.917500000001</v>
      </c>
      <c r="F195" s="18">
        <v>12858.867100000001</v>
      </c>
      <c r="G195" s="18">
        <v>12009.803900000008</v>
      </c>
      <c r="H195" s="18">
        <v>11766.2955</v>
      </c>
      <c r="I195" s="18">
        <v>10482.697899999997</v>
      </c>
      <c r="J195" s="18">
        <v>11106.552500000007</v>
      </c>
      <c r="K195" s="18">
        <v>12283.258000000002</v>
      </c>
      <c r="L195" s="18">
        <v>12538.997000000007</v>
      </c>
      <c r="M195" s="18">
        <v>14012.863000000003</v>
      </c>
      <c r="N195" s="18">
        <v>16326.186499999998</v>
      </c>
      <c r="O195" s="18">
        <v>18370.218000000008</v>
      </c>
      <c r="P195" s="18">
        <v>19333.117000000017</v>
      </c>
      <c r="Q195" s="18">
        <v>21378.793500000011</v>
      </c>
      <c r="R195" s="18">
        <v>22249.215000000015</v>
      </c>
      <c r="S195" s="18">
        <v>22797.512500000001</v>
      </c>
      <c r="T195" s="18">
        <v>22945.897999999994</v>
      </c>
      <c r="U195" s="18">
        <v>21944.976499999986</v>
      </c>
      <c r="V195" s="18">
        <v>19739.293499999996</v>
      </c>
      <c r="W195" s="18">
        <v>17753.237500000028</v>
      </c>
      <c r="X195" s="18">
        <v>16455.285900000003</v>
      </c>
      <c r="Y195" s="18">
        <v>15324.938400000012</v>
      </c>
      <c r="Z195" s="5"/>
      <c r="AA195" s="2">
        <v>0</v>
      </c>
      <c r="AB195" s="2">
        <v>1</v>
      </c>
      <c r="AC195" s="2">
        <v>0</v>
      </c>
      <c r="AD195" s="5">
        <v>383258.95750000008</v>
      </c>
      <c r="AE195" s="5">
        <v>383258.95750000008</v>
      </c>
      <c r="AF195"/>
      <c r="AG195" s="2">
        <v>7</v>
      </c>
      <c r="AH195" s="2">
        <v>2025</v>
      </c>
      <c r="AI195"/>
      <c r="AJ195" s="5">
        <v>22945.897999999994</v>
      </c>
      <c r="AK195" s="2">
        <v>19</v>
      </c>
      <c r="AL195" s="8"/>
    </row>
    <row r="196" spans="1:38" ht="15.75">
      <c r="A196" s="17">
        <v>45845</v>
      </c>
      <c r="B196" s="18">
        <v>14801.997499999981</v>
      </c>
      <c r="C196" s="18">
        <v>14466.904000000015</v>
      </c>
      <c r="D196" s="18">
        <v>14585.490699999998</v>
      </c>
      <c r="E196" s="18">
        <v>14939.259100000003</v>
      </c>
      <c r="F196" s="18">
        <v>14986.679800000002</v>
      </c>
      <c r="G196" s="18">
        <v>14888.69790000001</v>
      </c>
      <c r="H196" s="18">
        <v>14708.447600000005</v>
      </c>
      <c r="I196" s="18">
        <v>13338.213700000015</v>
      </c>
      <c r="J196" s="18">
        <v>13816.897000000012</v>
      </c>
      <c r="K196" s="18">
        <v>16176.117000000006</v>
      </c>
      <c r="L196" s="18">
        <v>16088.213000000022</v>
      </c>
      <c r="M196" s="18">
        <v>17673.416999999994</v>
      </c>
      <c r="N196" s="18">
        <v>18630.895499999995</v>
      </c>
      <c r="O196" s="18">
        <v>20258.890000000003</v>
      </c>
      <c r="P196" s="18">
        <v>21820.879500000006</v>
      </c>
      <c r="Q196" s="18">
        <v>23240.502499999999</v>
      </c>
      <c r="R196" s="18">
        <v>24750.548999999992</v>
      </c>
      <c r="S196" s="18">
        <v>23656.569500000001</v>
      </c>
      <c r="T196" s="18">
        <v>22261.432000000008</v>
      </c>
      <c r="U196" s="18">
        <v>21996.537000000004</v>
      </c>
      <c r="V196" s="18">
        <v>20757.164000000012</v>
      </c>
      <c r="W196" s="18">
        <v>18399.926500000027</v>
      </c>
      <c r="X196" s="18">
        <v>16346.858999999991</v>
      </c>
      <c r="Y196" s="18">
        <v>15282.904999999995</v>
      </c>
      <c r="Z196" s="5"/>
      <c r="AA196" s="2">
        <v>0</v>
      </c>
      <c r="AB196" s="2">
        <v>2</v>
      </c>
      <c r="AC196" s="2">
        <v>309213.0622000001</v>
      </c>
      <c r="AD196" s="5">
        <v>118660.38159999991</v>
      </c>
      <c r="AE196" s="5">
        <v>427873.44380000001</v>
      </c>
      <c r="AF196"/>
      <c r="AG196" s="2">
        <v>7</v>
      </c>
      <c r="AH196" s="2">
        <v>2025</v>
      </c>
      <c r="AI196"/>
      <c r="AJ196" s="5">
        <v>24750.548999999992</v>
      </c>
      <c r="AK196" s="2">
        <v>17</v>
      </c>
      <c r="AL196" s="8"/>
    </row>
    <row r="197" spans="1:38" ht="15.75">
      <c r="A197" s="17">
        <v>45846</v>
      </c>
      <c r="B197" s="18">
        <v>14885.180999999997</v>
      </c>
      <c r="C197" s="18">
        <v>14593.026700000004</v>
      </c>
      <c r="D197" s="18">
        <v>14645.198000000008</v>
      </c>
      <c r="E197" s="18">
        <v>14764.720399999998</v>
      </c>
      <c r="F197" s="18">
        <v>15246.800200000012</v>
      </c>
      <c r="G197" s="18">
        <v>14835.8174</v>
      </c>
      <c r="H197" s="18">
        <v>15707.381600000012</v>
      </c>
      <c r="I197" s="18">
        <v>15080.80470000001</v>
      </c>
      <c r="J197" s="18">
        <v>16463.498000000007</v>
      </c>
      <c r="K197" s="18">
        <v>18502.467500000013</v>
      </c>
      <c r="L197" s="18">
        <v>17727.827999999994</v>
      </c>
      <c r="M197" s="18">
        <v>18676.180000000011</v>
      </c>
      <c r="N197" s="18">
        <v>19212.743999999988</v>
      </c>
      <c r="O197" s="18">
        <v>18641.03149999999</v>
      </c>
      <c r="P197" s="18">
        <v>18891.619999999995</v>
      </c>
      <c r="Q197" s="18">
        <v>18959.977000000006</v>
      </c>
      <c r="R197" s="18">
        <v>20400.55550000002</v>
      </c>
      <c r="S197" s="18">
        <v>19194.704000000002</v>
      </c>
      <c r="T197" s="18">
        <v>18951.286500000009</v>
      </c>
      <c r="U197" s="18">
        <v>18398.486000000015</v>
      </c>
      <c r="V197" s="18">
        <v>17407.141500000002</v>
      </c>
      <c r="W197" s="18">
        <v>16410.170500000007</v>
      </c>
      <c r="X197" s="18">
        <v>14563.295400000008</v>
      </c>
      <c r="Y197" s="18">
        <v>13366.365700000013</v>
      </c>
      <c r="Z197" s="5"/>
      <c r="AA197" s="2">
        <v>0</v>
      </c>
      <c r="AB197" s="2">
        <v>3</v>
      </c>
      <c r="AC197" s="2">
        <v>287481.79010000004</v>
      </c>
      <c r="AD197" s="5">
        <v>118044.4910000001</v>
      </c>
      <c r="AE197" s="5">
        <v>405526.28110000014</v>
      </c>
      <c r="AF197"/>
      <c r="AG197" s="2">
        <v>7</v>
      </c>
      <c r="AH197" s="2">
        <v>2025</v>
      </c>
      <c r="AI197"/>
      <c r="AJ197" s="5">
        <v>20400.55550000002</v>
      </c>
      <c r="AK197" s="2">
        <v>17</v>
      </c>
      <c r="AL197" s="8"/>
    </row>
    <row r="198" spans="1:38" ht="15.75">
      <c r="A198" s="17">
        <v>45847</v>
      </c>
      <c r="B198" s="18">
        <v>13140.03710000001</v>
      </c>
      <c r="C198" s="18">
        <v>12371.936499999998</v>
      </c>
      <c r="D198" s="18">
        <v>12699.9629</v>
      </c>
      <c r="E198" s="18">
        <v>12986.2086</v>
      </c>
      <c r="F198" s="18">
        <v>13529.421200000012</v>
      </c>
      <c r="G198" s="18">
        <v>13085.138599999993</v>
      </c>
      <c r="H198" s="18">
        <v>13469.149000000003</v>
      </c>
      <c r="I198" s="18">
        <v>12056.048600000004</v>
      </c>
      <c r="J198" s="18">
        <v>12098.709500000003</v>
      </c>
      <c r="K198" s="18">
        <v>13710.839500000009</v>
      </c>
      <c r="L198" s="18">
        <v>12981.523500000005</v>
      </c>
      <c r="M198" s="18">
        <v>14446.392000000002</v>
      </c>
      <c r="N198" s="18">
        <v>15400.973999999991</v>
      </c>
      <c r="O198" s="18">
        <v>15627.121000000005</v>
      </c>
      <c r="P198" s="18">
        <v>18265.769999999997</v>
      </c>
      <c r="Q198" s="18">
        <v>19156.772499999995</v>
      </c>
      <c r="R198" s="18">
        <v>21075.920499999989</v>
      </c>
      <c r="S198" s="18">
        <v>21284.751000000007</v>
      </c>
      <c r="T198" s="18">
        <v>20188.590499999991</v>
      </c>
      <c r="U198" s="18">
        <v>19469.484999999997</v>
      </c>
      <c r="V198" s="18">
        <v>18371.664000000012</v>
      </c>
      <c r="W198" s="18">
        <v>16625.032500000023</v>
      </c>
      <c r="X198" s="18">
        <v>14826.520400000007</v>
      </c>
      <c r="Y198" s="18">
        <v>13843.589400000004</v>
      </c>
      <c r="Z198" s="5"/>
      <c r="AA198" s="2">
        <v>0</v>
      </c>
      <c r="AB198" s="2">
        <v>4</v>
      </c>
      <c r="AC198" s="2">
        <v>265586.11450000003</v>
      </c>
      <c r="AD198" s="5">
        <v>105125.44329999993</v>
      </c>
      <c r="AE198" s="5">
        <v>370711.55779999995</v>
      </c>
      <c r="AF198"/>
      <c r="AG198" s="2">
        <v>7</v>
      </c>
      <c r="AH198" s="2">
        <v>2025</v>
      </c>
      <c r="AI198"/>
      <c r="AJ198" s="5">
        <v>21284.751000000007</v>
      </c>
      <c r="AK198" s="2">
        <v>18</v>
      </c>
      <c r="AL198" s="8"/>
    </row>
    <row r="199" spans="1:38" ht="15.75">
      <c r="A199" s="17">
        <v>45848</v>
      </c>
      <c r="B199" s="18">
        <v>13096.0123</v>
      </c>
      <c r="C199" s="18">
        <v>12963.671300000009</v>
      </c>
      <c r="D199" s="18">
        <v>13145.221799999999</v>
      </c>
      <c r="E199" s="18">
        <v>13468.303200000006</v>
      </c>
      <c r="F199" s="18">
        <v>13672.316300000002</v>
      </c>
      <c r="G199" s="18">
        <v>13988.728600000009</v>
      </c>
      <c r="H199" s="18">
        <v>14503.291600000004</v>
      </c>
      <c r="I199" s="18">
        <v>14000.715200000011</v>
      </c>
      <c r="J199" s="18">
        <v>14830.235499999993</v>
      </c>
      <c r="K199" s="18">
        <v>16803.873500000005</v>
      </c>
      <c r="L199" s="18">
        <v>15195.958000000019</v>
      </c>
      <c r="M199" s="18">
        <v>16171.227500000005</v>
      </c>
      <c r="N199" s="18">
        <v>17277.505000000001</v>
      </c>
      <c r="O199" s="18">
        <v>17419.942500000001</v>
      </c>
      <c r="P199" s="18">
        <v>17818.991499999996</v>
      </c>
      <c r="Q199" s="18">
        <v>18591.677000000003</v>
      </c>
      <c r="R199" s="18">
        <v>18170.185999999998</v>
      </c>
      <c r="S199" s="18">
        <v>18432.34599999999</v>
      </c>
      <c r="T199" s="18">
        <v>18237.174500000005</v>
      </c>
      <c r="U199" s="18">
        <v>17991.543999999998</v>
      </c>
      <c r="V199" s="18">
        <v>17051.973500000011</v>
      </c>
      <c r="W199" s="18">
        <v>15734.76200000001</v>
      </c>
      <c r="X199" s="18">
        <v>13869.705299999998</v>
      </c>
      <c r="Y199" s="18">
        <v>13074.523800000017</v>
      </c>
      <c r="Z199" s="5"/>
      <c r="AA199" s="2">
        <v>0</v>
      </c>
      <c r="AB199" s="2">
        <v>5</v>
      </c>
      <c r="AC199" s="2">
        <v>267597.81700000004</v>
      </c>
      <c r="AD199" s="5">
        <v>107912.06890000001</v>
      </c>
      <c r="AE199" s="5">
        <v>375509.88590000005</v>
      </c>
      <c r="AF199"/>
      <c r="AG199" s="2">
        <v>7</v>
      </c>
      <c r="AH199" s="2">
        <v>2025</v>
      </c>
      <c r="AI199"/>
      <c r="AJ199" s="5">
        <v>18591.677000000003</v>
      </c>
      <c r="AK199" s="2">
        <v>16</v>
      </c>
      <c r="AL199" s="8"/>
    </row>
    <row r="200" spans="1:38" ht="15.75">
      <c r="A200" s="17">
        <v>45849</v>
      </c>
      <c r="B200" s="18">
        <v>12753.522200000001</v>
      </c>
      <c r="C200" s="18">
        <v>12331.228200000012</v>
      </c>
      <c r="D200" s="18">
        <v>12702.207200000006</v>
      </c>
      <c r="E200" s="18">
        <v>13078.659399999991</v>
      </c>
      <c r="F200" s="18">
        <v>13523.7358</v>
      </c>
      <c r="G200" s="18">
        <v>13416.36309999999</v>
      </c>
      <c r="H200" s="18">
        <v>13916.799600000011</v>
      </c>
      <c r="I200" s="18">
        <v>13615.301100000004</v>
      </c>
      <c r="J200" s="18">
        <v>14640.460500000001</v>
      </c>
      <c r="K200" s="18">
        <v>16585.841499999988</v>
      </c>
      <c r="L200" s="18">
        <v>15335.532999999999</v>
      </c>
      <c r="M200" s="18">
        <v>15484.5535</v>
      </c>
      <c r="N200" s="18">
        <v>15342.82650000001</v>
      </c>
      <c r="O200" s="18">
        <v>14743.206500000008</v>
      </c>
      <c r="P200" s="18">
        <v>16022.448500000008</v>
      </c>
      <c r="Q200" s="18">
        <v>16094.182499999994</v>
      </c>
      <c r="R200" s="18">
        <v>17993.2765</v>
      </c>
      <c r="S200" s="18">
        <v>18337.207999999995</v>
      </c>
      <c r="T200" s="18">
        <v>18365.725500000008</v>
      </c>
      <c r="U200" s="18">
        <v>18408.709500000004</v>
      </c>
      <c r="V200" s="18">
        <v>17610.580000000009</v>
      </c>
      <c r="W200" s="18">
        <v>16058.59300000001</v>
      </c>
      <c r="X200" s="18">
        <v>14768.426799999996</v>
      </c>
      <c r="Y200" s="18">
        <v>13657.495100000013</v>
      </c>
      <c r="Z200" s="5"/>
      <c r="AA200" s="2">
        <v>0</v>
      </c>
      <c r="AB200" s="2">
        <v>6</v>
      </c>
      <c r="AC200" s="2">
        <v>259406.87290000002</v>
      </c>
      <c r="AD200" s="5">
        <v>105380.01060000004</v>
      </c>
      <c r="AE200" s="5">
        <v>364786.88350000005</v>
      </c>
      <c r="AF200"/>
      <c r="AG200" s="2">
        <v>7</v>
      </c>
      <c r="AH200" s="2">
        <v>2025</v>
      </c>
      <c r="AI200"/>
      <c r="AJ200" s="5">
        <v>18408.709500000004</v>
      </c>
      <c r="AK200" s="2">
        <v>20</v>
      </c>
      <c r="AL200" s="8"/>
    </row>
    <row r="201" spans="1:38" ht="15.75">
      <c r="A201" s="17">
        <v>45850</v>
      </c>
      <c r="B201" s="18">
        <v>13485.094500000001</v>
      </c>
      <c r="C201" s="18">
        <v>12633.965000000002</v>
      </c>
      <c r="D201" s="18">
        <v>12795.143699999995</v>
      </c>
      <c r="E201" s="18">
        <v>12975.591399999983</v>
      </c>
      <c r="F201" s="18">
        <v>12898.227300000017</v>
      </c>
      <c r="G201" s="18">
        <v>12385.407000000021</v>
      </c>
      <c r="H201" s="18">
        <v>12637.224000000007</v>
      </c>
      <c r="I201" s="18">
        <v>12016.707900000001</v>
      </c>
      <c r="J201" s="18">
        <v>13106.329500000013</v>
      </c>
      <c r="K201" s="18">
        <v>14862.971500000001</v>
      </c>
      <c r="L201" s="18">
        <v>13502.031500000006</v>
      </c>
      <c r="M201" s="18">
        <v>15263.1085</v>
      </c>
      <c r="N201" s="18">
        <v>15780.522000000019</v>
      </c>
      <c r="O201" s="18">
        <v>14855.858500000008</v>
      </c>
      <c r="P201" s="18">
        <v>16076.281000000008</v>
      </c>
      <c r="Q201" s="18">
        <v>18346.320000000022</v>
      </c>
      <c r="R201" s="18">
        <v>19268.528500000004</v>
      </c>
      <c r="S201" s="18">
        <v>19592.416000000005</v>
      </c>
      <c r="T201" s="18">
        <v>18293.604500000001</v>
      </c>
      <c r="U201" s="18">
        <v>17226.762499999997</v>
      </c>
      <c r="V201" s="18">
        <v>16539.126499999998</v>
      </c>
      <c r="W201" s="18">
        <v>14814.505500000008</v>
      </c>
      <c r="X201" s="18">
        <v>13711.099700000002</v>
      </c>
      <c r="Y201" s="18">
        <v>12805.503700000019</v>
      </c>
      <c r="Z201" s="5"/>
      <c r="AA201" s="2">
        <v>0</v>
      </c>
      <c r="AB201" s="2">
        <v>7</v>
      </c>
      <c r="AC201" s="2">
        <v>0</v>
      </c>
      <c r="AD201" s="5">
        <v>355872.33020000026</v>
      </c>
      <c r="AE201" s="5">
        <v>355872.33020000026</v>
      </c>
      <c r="AF201"/>
      <c r="AG201" s="2">
        <v>7</v>
      </c>
      <c r="AH201" s="2">
        <v>2025</v>
      </c>
      <c r="AI201"/>
      <c r="AJ201" s="5">
        <v>19592.416000000005</v>
      </c>
      <c r="AK201" s="2">
        <v>18</v>
      </c>
      <c r="AL201" s="8"/>
    </row>
    <row r="202" spans="1:38" ht="15.75">
      <c r="A202" s="17">
        <v>45851</v>
      </c>
      <c r="B202" s="18">
        <v>12728.213300000009</v>
      </c>
      <c r="C202" s="18">
        <v>12163.643300000011</v>
      </c>
      <c r="D202" s="18">
        <v>12519.096100000008</v>
      </c>
      <c r="E202" s="18">
        <v>12472.227299999999</v>
      </c>
      <c r="F202" s="18">
        <v>12448.78129999999</v>
      </c>
      <c r="G202" s="18">
        <v>12321.509800000011</v>
      </c>
      <c r="H202" s="18">
        <v>12064.65120000002</v>
      </c>
      <c r="I202" s="18">
        <v>11787.693200000002</v>
      </c>
      <c r="J202" s="18">
        <v>13032.049999999997</v>
      </c>
      <c r="K202" s="18">
        <v>13549.504000000012</v>
      </c>
      <c r="L202" s="18">
        <v>12568.851499999993</v>
      </c>
      <c r="M202" s="18">
        <v>12124.851000000006</v>
      </c>
      <c r="N202" s="18">
        <v>11983.857500000007</v>
      </c>
      <c r="O202" s="18">
        <v>11715.107000000004</v>
      </c>
      <c r="P202" s="18">
        <v>12331.113500000003</v>
      </c>
      <c r="Q202" s="18">
        <v>14347.741000000002</v>
      </c>
      <c r="R202" s="18">
        <v>16027.164500000004</v>
      </c>
      <c r="S202" s="18">
        <v>17023.436999999998</v>
      </c>
      <c r="T202" s="18">
        <v>17608.2945</v>
      </c>
      <c r="U202" s="18">
        <v>17961.880499999999</v>
      </c>
      <c r="V202" s="18">
        <v>16654.391000000007</v>
      </c>
      <c r="W202" s="18">
        <v>15142.530500000003</v>
      </c>
      <c r="X202" s="18">
        <v>13534.082699999995</v>
      </c>
      <c r="Y202" s="18">
        <v>12510.630900000007</v>
      </c>
      <c r="Z202" s="5"/>
      <c r="AA202" s="2">
        <v>0</v>
      </c>
      <c r="AB202" s="2">
        <v>1</v>
      </c>
      <c r="AC202" s="2">
        <v>0</v>
      </c>
      <c r="AD202" s="5">
        <v>326621.30260000005</v>
      </c>
      <c r="AE202" s="5">
        <v>326621.30260000005</v>
      </c>
      <c r="AF202"/>
      <c r="AG202" s="2">
        <v>7</v>
      </c>
      <c r="AH202" s="2">
        <v>2025</v>
      </c>
      <c r="AI202"/>
      <c r="AJ202" s="5">
        <v>17961.880499999999</v>
      </c>
      <c r="AK202" s="2">
        <v>20</v>
      </c>
      <c r="AL202" s="8"/>
    </row>
    <row r="203" spans="1:38" ht="15.75">
      <c r="A203" s="17">
        <v>45852</v>
      </c>
      <c r="B203" s="18">
        <v>12287.715800000007</v>
      </c>
      <c r="C203" s="18">
        <v>11714.930100000012</v>
      </c>
      <c r="D203" s="18">
        <v>12053.784300000001</v>
      </c>
      <c r="E203" s="18">
        <v>12631.107500000009</v>
      </c>
      <c r="F203" s="18">
        <v>13053.233700000015</v>
      </c>
      <c r="G203" s="18">
        <v>13326.754100000009</v>
      </c>
      <c r="H203" s="18">
        <v>13737.824099999998</v>
      </c>
      <c r="I203" s="18">
        <v>13362.215699999986</v>
      </c>
      <c r="J203" s="18">
        <v>14674.785499999993</v>
      </c>
      <c r="K203" s="18">
        <v>16989.805500000002</v>
      </c>
      <c r="L203" s="18">
        <v>16187.511500000013</v>
      </c>
      <c r="M203" s="18">
        <v>17568.379499999992</v>
      </c>
      <c r="N203" s="18">
        <v>18027.943000000003</v>
      </c>
      <c r="O203" s="18">
        <v>19353.022499999995</v>
      </c>
      <c r="P203" s="18">
        <v>20231.500500000009</v>
      </c>
      <c r="Q203" s="18">
        <v>20838.927499999983</v>
      </c>
      <c r="R203" s="18">
        <v>21810.290500000006</v>
      </c>
      <c r="S203" s="18">
        <v>20471.290500000003</v>
      </c>
      <c r="T203" s="18">
        <v>19130.356500000013</v>
      </c>
      <c r="U203" s="18">
        <v>18382.8845</v>
      </c>
      <c r="V203" s="18">
        <v>17149.868499999997</v>
      </c>
      <c r="W203" s="18">
        <v>15404.240500000014</v>
      </c>
      <c r="X203" s="18">
        <v>13905.344100000022</v>
      </c>
      <c r="Y203" s="18">
        <v>13058.798299999989</v>
      </c>
      <c r="Z203" s="5"/>
      <c r="AA203" s="2">
        <v>0</v>
      </c>
      <c r="AB203" s="2">
        <v>2</v>
      </c>
      <c r="AC203" s="2">
        <v>283488.36630000005</v>
      </c>
      <c r="AD203" s="5">
        <v>101864.14789999998</v>
      </c>
      <c r="AE203" s="5">
        <v>385352.51420000003</v>
      </c>
      <c r="AF203"/>
      <c r="AG203" s="2">
        <v>7</v>
      </c>
      <c r="AH203" s="2">
        <v>2025</v>
      </c>
      <c r="AI203"/>
      <c r="AJ203" s="5">
        <v>21810.290500000006</v>
      </c>
      <c r="AK203" s="2">
        <v>17</v>
      </c>
      <c r="AL203" s="8"/>
    </row>
    <row r="204" spans="1:38" ht="15.75">
      <c r="A204" s="17">
        <v>45853</v>
      </c>
      <c r="B204" s="18">
        <v>12849.257800000001</v>
      </c>
      <c r="C204" s="18">
        <v>12336.103200000001</v>
      </c>
      <c r="D204" s="18">
        <v>12595.375299999998</v>
      </c>
      <c r="E204" s="18">
        <v>13052.872999999985</v>
      </c>
      <c r="F204" s="18">
        <v>13609.664000000008</v>
      </c>
      <c r="G204" s="18">
        <v>13699.3495</v>
      </c>
      <c r="H204" s="18">
        <v>14300.37919999999</v>
      </c>
      <c r="I204" s="18">
        <v>13340.578699999993</v>
      </c>
      <c r="J204" s="18">
        <v>12414.857500000009</v>
      </c>
      <c r="K204" s="18">
        <v>13456.489999999993</v>
      </c>
      <c r="L204" s="18">
        <v>12745.714999999993</v>
      </c>
      <c r="M204" s="18">
        <v>14246.506500000009</v>
      </c>
      <c r="N204" s="18">
        <v>15343.316000000006</v>
      </c>
      <c r="O204" s="18">
        <v>16915.513999999996</v>
      </c>
      <c r="P204" s="18">
        <v>18577.822999999997</v>
      </c>
      <c r="Q204" s="18">
        <v>20368.417999999994</v>
      </c>
      <c r="R204" s="18">
        <v>23235.265500000016</v>
      </c>
      <c r="S204" s="18">
        <v>22456.627499999995</v>
      </c>
      <c r="T204" s="18">
        <v>22660.926500000027</v>
      </c>
      <c r="U204" s="18">
        <v>22228.264000000017</v>
      </c>
      <c r="V204" s="18">
        <v>21165.765999999992</v>
      </c>
      <c r="W204" s="18">
        <v>19263.947499999987</v>
      </c>
      <c r="X204" s="18">
        <v>16567.639700000018</v>
      </c>
      <c r="Y204" s="18">
        <v>15713.491000000002</v>
      </c>
      <c r="Z204" s="5"/>
      <c r="AA204" s="2">
        <v>0</v>
      </c>
      <c r="AB204" s="2">
        <v>3</v>
      </c>
      <c r="AC204" s="2">
        <v>284987.65540000005</v>
      </c>
      <c r="AD204" s="5">
        <v>108156.49299999996</v>
      </c>
      <c r="AE204" s="5">
        <v>393144.14840000001</v>
      </c>
      <c r="AF204"/>
      <c r="AG204" s="2">
        <v>7</v>
      </c>
      <c r="AH204" s="2">
        <v>2025</v>
      </c>
      <c r="AI204"/>
      <c r="AJ204" s="5">
        <v>23235.265500000016</v>
      </c>
      <c r="AK204" s="2">
        <v>17</v>
      </c>
      <c r="AL204" s="8"/>
    </row>
    <row r="205" spans="1:38" ht="15.75">
      <c r="A205" s="17">
        <v>45854</v>
      </c>
      <c r="B205" s="18">
        <v>14938.576999999987</v>
      </c>
      <c r="C205" s="18">
        <v>14435.57350000002</v>
      </c>
      <c r="D205" s="18">
        <v>14568.288000000013</v>
      </c>
      <c r="E205" s="18">
        <v>14882.887800000011</v>
      </c>
      <c r="F205" s="18">
        <v>15087.314199999992</v>
      </c>
      <c r="G205" s="18">
        <v>14772.98310000001</v>
      </c>
      <c r="H205" s="18">
        <v>14744.773299999995</v>
      </c>
      <c r="I205" s="18">
        <v>13294.748900000013</v>
      </c>
      <c r="J205" s="18">
        <v>13562.516500000002</v>
      </c>
      <c r="K205" s="18">
        <v>16390.227500000008</v>
      </c>
      <c r="L205" s="18">
        <v>15586.183499999997</v>
      </c>
      <c r="M205" s="18">
        <v>17396.539000000001</v>
      </c>
      <c r="N205" s="18">
        <v>19049.357499999995</v>
      </c>
      <c r="O205" s="18">
        <v>20638.773500000007</v>
      </c>
      <c r="P205" s="18">
        <v>22071.278000000017</v>
      </c>
      <c r="Q205" s="18">
        <v>22946.468999999997</v>
      </c>
      <c r="R205" s="18">
        <v>24950.749000000007</v>
      </c>
      <c r="S205" s="18">
        <v>24720.648500000003</v>
      </c>
      <c r="T205" s="18">
        <v>23651.026000000002</v>
      </c>
      <c r="U205" s="18">
        <v>23114.307500000017</v>
      </c>
      <c r="V205" s="18">
        <v>21661.066999999995</v>
      </c>
      <c r="W205" s="18">
        <v>19388.734999999986</v>
      </c>
      <c r="X205" s="18">
        <v>17115.81879999999</v>
      </c>
      <c r="Y205" s="18">
        <v>15923.410700000011</v>
      </c>
      <c r="Z205" s="5"/>
      <c r="AA205" s="2">
        <v>0</v>
      </c>
      <c r="AB205" s="2">
        <v>4</v>
      </c>
      <c r="AC205" s="2">
        <v>315538.44520000013</v>
      </c>
      <c r="AD205" s="5">
        <v>119353.80759999994</v>
      </c>
      <c r="AE205" s="5">
        <v>434892.25280000007</v>
      </c>
      <c r="AF205"/>
      <c r="AG205" s="2">
        <v>7</v>
      </c>
      <c r="AH205" s="2">
        <v>2025</v>
      </c>
      <c r="AI205"/>
      <c r="AJ205" s="5">
        <v>24950.749000000007</v>
      </c>
      <c r="AK205" s="2">
        <v>17</v>
      </c>
      <c r="AL205" s="8"/>
    </row>
    <row r="206" spans="1:38" ht="15.75">
      <c r="A206" s="17">
        <v>45855</v>
      </c>
      <c r="B206" s="18">
        <v>15114.138599999995</v>
      </c>
      <c r="C206" s="18">
        <v>14606.668299999998</v>
      </c>
      <c r="D206" s="18">
        <v>14607.296399999999</v>
      </c>
      <c r="E206" s="18">
        <v>15135.323600000003</v>
      </c>
      <c r="F206" s="18">
        <v>15204.810600000004</v>
      </c>
      <c r="G206" s="18">
        <v>15353.688800000014</v>
      </c>
      <c r="H206" s="18">
        <v>15671.37509999999</v>
      </c>
      <c r="I206" s="18">
        <v>15042.413899999994</v>
      </c>
      <c r="J206" s="18">
        <v>15921.682500000012</v>
      </c>
      <c r="K206" s="18">
        <v>18490.047500000011</v>
      </c>
      <c r="L206" s="18">
        <v>17144.948000000008</v>
      </c>
      <c r="M206" s="18">
        <v>17729.731500000013</v>
      </c>
      <c r="N206" s="18">
        <v>18124.614500000003</v>
      </c>
      <c r="O206" s="18">
        <v>19514.568500000001</v>
      </c>
      <c r="P206" s="18">
        <v>21512.454000000002</v>
      </c>
      <c r="Q206" s="18">
        <v>22923.917500000014</v>
      </c>
      <c r="R206" s="18">
        <v>23673.761499999986</v>
      </c>
      <c r="S206" s="18">
        <v>23538.392499999998</v>
      </c>
      <c r="T206" s="18">
        <v>21134.952499999999</v>
      </c>
      <c r="U206" s="18">
        <v>20045.305499999977</v>
      </c>
      <c r="V206" s="18">
        <v>19382.931000000004</v>
      </c>
      <c r="W206" s="18">
        <v>17306.562999999998</v>
      </c>
      <c r="X206" s="18">
        <v>15462.366500000018</v>
      </c>
      <c r="Y206" s="18">
        <v>14357.033899999997</v>
      </c>
      <c r="Z206" s="5"/>
      <c r="AA206" s="2">
        <v>0</v>
      </c>
      <c r="AB206" s="2">
        <v>5</v>
      </c>
      <c r="AC206" s="2">
        <v>306948.65040000004</v>
      </c>
      <c r="AD206" s="5">
        <v>120050.33529999998</v>
      </c>
      <c r="AE206" s="5">
        <v>426998.98570000002</v>
      </c>
      <c r="AF206"/>
      <c r="AG206" s="2">
        <v>7</v>
      </c>
      <c r="AH206" s="2">
        <v>2025</v>
      </c>
      <c r="AI206"/>
      <c r="AJ206" s="5">
        <v>23673.761499999986</v>
      </c>
      <c r="AK206" s="2">
        <v>17</v>
      </c>
      <c r="AL206" s="8"/>
    </row>
    <row r="207" spans="1:38" ht="15.75">
      <c r="A207" s="17">
        <v>45856</v>
      </c>
      <c r="B207" s="18">
        <v>14262.302199999998</v>
      </c>
      <c r="C207" s="18">
        <v>13571.5553</v>
      </c>
      <c r="D207" s="18">
        <v>14059.267099999995</v>
      </c>
      <c r="E207" s="18">
        <v>14527.608700000013</v>
      </c>
      <c r="F207" s="18">
        <v>14630.307000000008</v>
      </c>
      <c r="G207" s="18">
        <v>13922.874900000003</v>
      </c>
      <c r="H207" s="18">
        <v>13702.411300000009</v>
      </c>
      <c r="I207" s="18">
        <v>11725.255699999991</v>
      </c>
      <c r="J207" s="18">
        <v>11693.389000000008</v>
      </c>
      <c r="K207" s="18">
        <v>13599.058499999992</v>
      </c>
      <c r="L207" s="18">
        <v>11428.2075</v>
      </c>
      <c r="M207" s="18">
        <v>11987.599500000006</v>
      </c>
      <c r="N207" s="18">
        <v>12256.476499999993</v>
      </c>
      <c r="O207" s="18">
        <v>12515.927500000007</v>
      </c>
      <c r="P207" s="18">
        <v>13645.766000000007</v>
      </c>
      <c r="Q207" s="18">
        <v>13291.933500000008</v>
      </c>
      <c r="R207" s="18">
        <v>15445.579500000003</v>
      </c>
      <c r="S207" s="18">
        <v>16876.401500000007</v>
      </c>
      <c r="T207" s="18">
        <v>17422.964499999998</v>
      </c>
      <c r="U207" s="18">
        <v>17787.184499999996</v>
      </c>
      <c r="V207" s="18">
        <v>16766.236500000006</v>
      </c>
      <c r="W207" s="18">
        <v>15222.490499999996</v>
      </c>
      <c r="X207" s="18">
        <v>13765.354900000011</v>
      </c>
      <c r="Y207" s="18">
        <v>12783.172300000026</v>
      </c>
      <c r="Z207" s="5"/>
      <c r="AA207" s="2">
        <v>0</v>
      </c>
      <c r="AB207" s="2">
        <v>6</v>
      </c>
      <c r="AC207" s="2">
        <v>225429.82560000001</v>
      </c>
      <c r="AD207" s="5">
        <v>111459.49880000009</v>
      </c>
      <c r="AE207" s="5">
        <v>336889.3244000001</v>
      </c>
      <c r="AF207"/>
      <c r="AG207" s="2">
        <v>7</v>
      </c>
      <c r="AH207" s="2">
        <v>2025</v>
      </c>
      <c r="AI207"/>
      <c r="AJ207" s="5">
        <v>17787.184499999996</v>
      </c>
      <c r="AK207" s="2">
        <v>20</v>
      </c>
      <c r="AL207" s="8"/>
    </row>
    <row r="208" spans="1:38" ht="15.75">
      <c r="A208" s="17">
        <v>45857</v>
      </c>
      <c r="B208" s="18">
        <v>12290.979100000011</v>
      </c>
      <c r="C208" s="18">
        <v>11710.147200000005</v>
      </c>
      <c r="D208" s="18">
        <v>12020.749400000008</v>
      </c>
      <c r="E208" s="18">
        <v>12126.184400000002</v>
      </c>
      <c r="F208" s="18">
        <v>12093.949199999995</v>
      </c>
      <c r="G208" s="18">
        <v>11489.512000000001</v>
      </c>
      <c r="H208" s="18">
        <v>10988.3613</v>
      </c>
      <c r="I208" s="18">
        <v>9314.0688999999984</v>
      </c>
      <c r="J208" s="18">
        <v>8937.015999999996</v>
      </c>
      <c r="K208" s="18">
        <v>10303.28850000001</v>
      </c>
      <c r="L208" s="18">
        <v>9145.3285000000069</v>
      </c>
      <c r="M208" s="18">
        <v>11560.187000000007</v>
      </c>
      <c r="N208" s="18">
        <v>11943.458000000004</v>
      </c>
      <c r="O208" s="18">
        <v>12386.317000000006</v>
      </c>
      <c r="P208" s="18">
        <v>13768.729499999998</v>
      </c>
      <c r="Q208" s="18">
        <v>15244.164000000006</v>
      </c>
      <c r="R208" s="18">
        <v>15953.414999999994</v>
      </c>
      <c r="S208" s="18">
        <v>16734.733500000024</v>
      </c>
      <c r="T208" s="18">
        <v>16430.979499999994</v>
      </c>
      <c r="U208" s="18">
        <v>16529.250500000009</v>
      </c>
      <c r="V208" s="18">
        <v>15975.130499999997</v>
      </c>
      <c r="W208" s="18">
        <v>14834.668499999994</v>
      </c>
      <c r="X208" s="18">
        <v>13637.401099999997</v>
      </c>
      <c r="Y208" s="18">
        <v>12672.983999999989</v>
      </c>
      <c r="Z208" s="5"/>
      <c r="AA208" s="2">
        <v>0</v>
      </c>
      <c r="AB208" s="2">
        <v>7</v>
      </c>
      <c r="AC208" s="2">
        <v>0</v>
      </c>
      <c r="AD208" s="5">
        <v>308091.00260000007</v>
      </c>
      <c r="AE208" s="5">
        <v>308091.00260000007</v>
      </c>
      <c r="AF208"/>
      <c r="AG208" s="2">
        <v>7</v>
      </c>
      <c r="AH208" s="2">
        <v>2025</v>
      </c>
      <c r="AI208"/>
      <c r="AJ208" s="5">
        <v>16734.733500000024</v>
      </c>
      <c r="AK208" s="2">
        <v>18</v>
      </c>
      <c r="AL208" s="8"/>
    </row>
    <row r="209" spans="1:38" ht="15.75">
      <c r="A209" s="17">
        <v>45858</v>
      </c>
      <c r="B209" s="18">
        <v>12344.347399999997</v>
      </c>
      <c r="C209" s="18">
        <v>12062.827899999995</v>
      </c>
      <c r="D209" s="18">
        <v>12211.766100000006</v>
      </c>
      <c r="E209" s="18">
        <v>12557.088599999999</v>
      </c>
      <c r="F209" s="18">
        <v>12435.162499999993</v>
      </c>
      <c r="G209" s="18">
        <v>12311.846099999997</v>
      </c>
      <c r="H209" s="18">
        <v>12192.502399999985</v>
      </c>
      <c r="I209" s="18">
        <v>12114.436099999999</v>
      </c>
      <c r="J209" s="18">
        <v>14009.059500000007</v>
      </c>
      <c r="K209" s="18">
        <v>16115.209500000001</v>
      </c>
      <c r="L209" s="18">
        <v>16053.781999999987</v>
      </c>
      <c r="M209" s="18">
        <v>17576.683500000017</v>
      </c>
      <c r="N209" s="18">
        <v>18338.610500000013</v>
      </c>
      <c r="O209" s="18">
        <v>20009.654500000008</v>
      </c>
      <c r="P209" s="18">
        <v>21085.378499999999</v>
      </c>
      <c r="Q209" s="18">
        <v>20289.039500000014</v>
      </c>
      <c r="R209" s="18">
        <v>20942.930000000008</v>
      </c>
      <c r="S209" s="18">
        <v>19844.121999999999</v>
      </c>
      <c r="T209" s="18">
        <v>17683.263000000006</v>
      </c>
      <c r="U209" s="18">
        <v>16847.062499999993</v>
      </c>
      <c r="V209" s="18">
        <v>15523.092500000002</v>
      </c>
      <c r="W209" s="18">
        <v>14097.5095</v>
      </c>
      <c r="X209" s="18">
        <v>12759.760000000011</v>
      </c>
      <c r="Y209" s="18">
        <v>11981.222800000021</v>
      </c>
      <c r="Z209" s="5"/>
      <c r="AA209" s="2">
        <v>0</v>
      </c>
      <c r="AB209" s="2">
        <v>1</v>
      </c>
      <c r="AC209" s="2">
        <v>0</v>
      </c>
      <c r="AD209" s="5">
        <v>371386.35690000001</v>
      </c>
      <c r="AE209" s="5">
        <v>371386.35690000001</v>
      </c>
      <c r="AF209"/>
      <c r="AG209" s="2">
        <v>7</v>
      </c>
      <c r="AH209" s="2">
        <v>2025</v>
      </c>
      <c r="AI209"/>
      <c r="AJ209" s="5">
        <v>21085.378499999999</v>
      </c>
      <c r="AK209" s="2">
        <v>15</v>
      </c>
      <c r="AL209" s="8"/>
    </row>
    <row r="210" spans="1:38" ht="15.75">
      <c r="A210" s="17">
        <v>45859</v>
      </c>
      <c r="B210" s="18">
        <v>11963.356600000016</v>
      </c>
      <c r="C210" s="18">
        <v>11814.834100000015</v>
      </c>
      <c r="D210" s="18">
        <v>12053.393400000008</v>
      </c>
      <c r="E210" s="18">
        <v>12411.042600000017</v>
      </c>
      <c r="F210" s="18">
        <v>12985.959799999997</v>
      </c>
      <c r="G210" s="18">
        <v>12817.070600000003</v>
      </c>
      <c r="H210" s="18">
        <v>12647.7718</v>
      </c>
      <c r="I210" s="18">
        <v>11002.409299999994</v>
      </c>
      <c r="J210" s="18">
        <v>10511.569</v>
      </c>
      <c r="K210" s="18">
        <v>12591.8905</v>
      </c>
      <c r="L210" s="18">
        <v>11342.971500000005</v>
      </c>
      <c r="M210" s="18">
        <v>12938.907999999994</v>
      </c>
      <c r="N210" s="18">
        <v>12805.651500000011</v>
      </c>
      <c r="O210" s="18">
        <v>12387.262999999999</v>
      </c>
      <c r="P210" s="18">
        <v>13337.753499999999</v>
      </c>
      <c r="Q210" s="18">
        <v>15328.209500000006</v>
      </c>
      <c r="R210" s="18">
        <v>14754.005000000005</v>
      </c>
      <c r="S210" s="18">
        <v>14935.805000000004</v>
      </c>
      <c r="T210" s="18">
        <v>15622.714000000005</v>
      </c>
      <c r="U210" s="18">
        <v>16056.361999999999</v>
      </c>
      <c r="V210" s="18">
        <v>15485.054500000011</v>
      </c>
      <c r="W210" s="18">
        <v>14153.409000000014</v>
      </c>
      <c r="X210" s="18">
        <v>12652.953299999994</v>
      </c>
      <c r="Y210" s="18">
        <v>11597.873800000014</v>
      </c>
      <c r="Z210" s="5"/>
      <c r="AA210" s="2">
        <v>0</v>
      </c>
      <c r="AB210" s="2">
        <v>2</v>
      </c>
      <c r="AC210" s="2">
        <v>215906.92860000004</v>
      </c>
      <c r="AD210" s="5">
        <v>98291.302700000058</v>
      </c>
      <c r="AE210" s="5">
        <v>314198.2313000001</v>
      </c>
      <c r="AF210"/>
      <c r="AG210" s="2">
        <v>7</v>
      </c>
      <c r="AH210" s="2">
        <v>2025</v>
      </c>
      <c r="AI210"/>
      <c r="AJ210" s="5">
        <v>16056.361999999999</v>
      </c>
      <c r="AK210" s="2">
        <v>20</v>
      </c>
      <c r="AL210" s="8"/>
    </row>
    <row r="211" spans="1:38" ht="15.75">
      <c r="A211" s="17">
        <v>45860</v>
      </c>
      <c r="B211" s="18">
        <v>11269.638199999992</v>
      </c>
      <c r="C211" s="18">
        <v>10938.850100000014</v>
      </c>
      <c r="D211" s="18">
        <v>11094.354300000006</v>
      </c>
      <c r="E211" s="18">
        <v>11578.306699999999</v>
      </c>
      <c r="F211" s="18">
        <v>11882.972599999997</v>
      </c>
      <c r="G211" s="18">
        <v>11919.780699999998</v>
      </c>
      <c r="H211" s="18">
        <v>12019.607099999985</v>
      </c>
      <c r="I211" s="18">
        <v>9813.6763000000101</v>
      </c>
      <c r="J211" s="18">
        <v>8901.6880000000001</v>
      </c>
      <c r="K211" s="18">
        <v>9643.3220000000056</v>
      </c>
      <c r="L211" s="18">
        <v>10026.606000000007</v>
      </c>
      <c r="M211" s="18">
        <v>10477.063999999995</v>
      </c>
      <c r="N211" s="18">
        <v>10161.232500000006</v>
      </c>
      <c r="O211" s="18">
        <v>10449.00450000001</v>
      </c>
      <c r="P211" s="18">
        <v>11575.360499999999</v>
      </c>
      <c r="Q211" s="18">
        <v>12992.595500000001</v>
      </c>
      <c r="R211" s="18">
        <v>15243.08500000001</v>
      </c>
      <c r="S211" s="18">
        <v>15579.065499999992</v>
      </c>
      <c r="T211" s="18">
        <v>16570.864000000001</v>
      </c>
      <c r="U211" s="18">
        <v>16693.4735</v>
      </c>
      <c r="V211" s="18">
        <v>16052.068500000016</v>
      </c>
      <c r="W211" s="18">
        <v>14502.551000000009</v>
      </c>
      <c r="X211" s="18">
        <v>12704.080400000004</v>
      </c>
      <c r="Y211" s="18">
        <v>11942.494000000001</v>
      </c>
      <c r="Z211" s="5"/>
      <c r="AA211" s="2">
        <v>0</v>
      </c>
      <c r="AB211" s="2">
        <v>3</v>
      </c>
      <c r="AC211" s="2">
        <v>201385.73720000006</v>
      </c>
      <c r="AD211" s="5">
        <v>92646.003699999972</v>
      </c>
      <c r="AE211" s="5">
        <v>294031.74090000003</v>
      </c>
      <c r="AF211"/>
      <c r="AG211" s="2">
        <v>7</v>
      </c>
      <c r="AH211" s="2">
        <v>2025</v>
      </c>
      <c r="AI211"/>
      <c r="AJ211" s="5">
        <v>16693.4735</v>
      </c>
      <c r="AK211" s="2">
        <v>20</v>
      </c>
      <c r="AL211" s="8"/>
    </row>
    <row r="212" spans="1:38" ht="15.75">
      <c r="A212" s="17">
        <v>45861</v>
      </c>
      <c r="B212" s="18">
        <v>11560.379300000008</v>
      </c>
      <c r="C212" s="18">
        <v>11053.299100000015</v>
      </c>
      <c r="D212" s="18">
        <v>11125.290900000009</v>
      </c>
      <c r="E212" s="18">
        <v>11760.356200000002</v>
      </c>
      <c r="F212" s="18">
        <v>11959.860199999994</v>
      </c>
      <c r="G212" s="18">
        <v>11879.739899999995</v>
      </c>
      <c r="H212" s="18">
        <v>11606.3577</v>
      </c>
      <c r="I212" s="18">
        <v>10009.815100000002</v>
      </c>
      <c r="J212" s="18">
        <v>9480.4304999999986</v>
      </c>
      <c r="K212" s="18">
        <v>10215.723000000002</v>
      </c>
      <c r="L212" s="18">
        <v>9926.6844999999976</v>
      </c>
      <c r="M212" s="18">
        <v>10769.875999999997</v>
      </c>
      <c r="N212" s="18">
        <v>12080.269000000009</v>
      </c>
      <c r="O212" s="18">
        <v>12815.984000000004</v>
      </c>
      <c r="P212" s="18">
        <v>13790.539000000008</v>
      </c>
      <c r="Q212" s="18">
        <v>15143.112499999994</v>
      </c>
      <c r="R212" s="18">
        <v>16237.177</v>
      </c>
      <c r="S212" s="18">
        <v>17008.051499999998</v>
      </c>
      <c r="T212" s="18">
        <v>17140.673000000013</v>
      </c>
      <c r="U212" s="18">
        <v>17606.335000000003</v>
      </c>
      <c r="V212" s="18">
        <v>16844.01249999999</v>
      </c>
      <c r="W212" s="18">
        <v>15317.209500000017</v>
      </c>
      <c r="X212" s="18">
        <v>13542.377400000007</v>
      </c>
      <c r="Y212" s="18">
        <v>12498.472800000003</v>
      </c>
      <c r="Z212" s="5"/>
      <c r="AA212" s="2">
        <v>0</v>
      </c>
      <c r="AB212" s="2">
        <v>4</v>
      </c>
      <c r="AC212" s="2">
        <v>217928.26949999999</v>
      </c>
      <c r="AD212" s="5">
        <v>93443.756100000057</v>
      </c>
      <c r="AE212" s="5">
        <v>311372.02560000005</v>
      </c>
      <c r="AF212"/>
      <c r="AG212" s="2">
        <v>7</v>
      </c>
      <c r="AH212" s="2">
        <v>2025</v>
      </c>
      <c r="AI212"/>
      <c r="AJ212" s="5">
        <v>17606.335000000003</v>
      </c>
      <c r="AK212" s="2">
        <v>20</v>
      </c>
      <c r="AL212" s="8"/>
    </row>
    <row r="213" spans="1:38" ht="15.75">
      <c r="A213" s="17">
        <v>45862</v>
      </c>
      <c r="B213" s="18">
        <v>12290.407999999994</v>
      </c>
      <c r="C213" s="18">
        <v>11816.799100000007</v>
      </c>
      <c r="D213" s="18">
        <v>11998.234000000009</v>
      </c>
      <c r="E213" s="18">
        <v>12598.616500000009</v>
      </c>
      <c r="F213" s="18">
        <v>12638.419499999985</v>
      </c>
      <c r="G213" s="18">
        <v>12734.015999999992</v>
      </c>
      <c r="H213" s="18">
        <v>13110.285200000006</v>
      </c>
      <c r="I213" s="18">
        <v>11747.009099999999</v>
      </c>
      <c r="J213" s="18">
        <v>11139.981999999996</v>
      </c>
      <c r="K213" s="18">
        <v>12125.982000000005</v>
      </c>
      <c r="L213" s="18">
        <v>11442.027</v>
      </c>
      <c r="M213" s="18">
        <v>12826.083000000004</v>
      </c>
      <c r="N213" s="18">
        <v>13858.933500000008</v>
      </c>
      <c r="O213" s="18">
        <v>15088.134000000013</v>
      </c>
      <c r="P213" s="18">
        <v>16282.379500000008</v>
      </c>
      <c r="Q213" s="18">
        <v>20846.039000000001</v>
      </c>
      <c r="R213" s="18">
        <v>21755.348000000005</v>
      </c>
      <c r="S213" s="18">
        <v>19764.104500000001</v>
      </c>
      <c r="T213" s="18">
        <v>18805.824000000008</v>
      </c>
      <c r="U213" s="18">
        <v>18804.342000000001</v>
      </c>
      <c r="V213" s="18">
        <v>18033.388999999988</v>
      </c>
      <c r="W213" s="18">
        <v>16145.515499999994</v>
      </c>
      <c r="X213" s="18">
        <v>14540.702400000009</v>
      </c>
      <c r="Y213" s="18">
        <v>13690.243799999998</v>
      </c>
      <c r="Z213" s="5"/>
      <c r="AA213" s="2">
        <v>0</v>
      </c>
      <c r="AB213" s="2">
        <v>5</v>
      </c>
      <c r="AC213" s="2">
        <v>253205.79450000008</v>
      </c>
      <c r="AD213" s="5">
        <v>100877.02209999994</v>
      </c>
      <c r="AE213" s="5">
        <v>354082.81660000002</v>
      </c>
      <c r="AF213"/>
      <c r="AG213" s="2">
        <v>7</v>
      </c>
      <c r="AH213" s="2">
        <v>2025</v>
      </c>
      <c r="AI213"/>
      <c r="AJ213" s="5">
        <v>21755.348000000005</v>
      </c>
      <c r="AK213" s="2">
        <v>17</v>
      </c>
      <c r="AL213" s="8"/>
    </row>
    <row r="214" spans="1:38" ht="15.75">
      <c r="A214" s="17">
        <v>45863</v>
      </c>
      <c r="B214" s="18">
        <v>13478.236500000014</v>
      </c>
      <c r="C214" s="18">
        <v>13087.075400000005</v>
      </c>
      <c r="D214" s="18">
        <v>13449.035300000016</v>
      </c>
      <c r="E214" s="18">
        <v>13698.737600000004</v>
      </c>
      <c r="F214" s="18">
        <v>13810.120599999998</v>
      </c>
      <c r="G214" s="18">
        <v>13746.383300000001</v>
      </c>
      <c r="H214" s="18">
        <v>14010.694200000002</v>
      </c>
      <c r="I214" s="18">
        <v>13116.976899999989</v>
      </c>
      <c r="J214" s="18">
        <v>14438.216500000002</v>
      </c>
      <c r="K214" s="18">
        <v>15911.573000000011</v>
      </c>
      <c r="L214" s="18">
        <v>16251.407000000008</v>
      </c>
      <c r="M214" s="18">
        <v>20345.229500000012</v>
      </c>
      <c r="N214" s="18">
        <v>20243.717499999999</v>
      </c>
      <c r="O214" s="18">
        <v>22400.06600000001</v>
      </c>
      <c r="P214" s="18">
        <v>21221.841500000013</v>
      </c>
      <c r="Q214" s="18">
        <v>23353.021000000004</v>
      </c>
      <c r="R214" s="18">
        <v>23260.408999999996</v>
      </c>
      <c r="S214" s="18">
        <v>21727.793500000018</v>
      </c>
      <c r="T214" s="18">
        <v>19277.109500000013</v>
      </c>
      <c r="U214" s="18">
        <v>19114.628999999994</v>
      </c>
      <c r="V214" s="18">
        <v>18379.256000000001</v>
      </c>
      <c r="W214" s="18">
        <v>16659.053000000022</v>
      </c>
      <c r="X214" s="18">
        <v>15250.033100000002</v>
      </c>
      <c r="Y214" s="18">
        <v>13921.571</v>
      </c>
      <c r="Z214" s="5"/>
      <c r="AA214" s="2">
        <v>0</v>
      </c>
      <c r="AB214" s="2">
        <v>6</v>
      </c>
      <c r="AC214" s="2">
        <v>300950.33200000011</v>
      </c>
      <c r="AD214" s="5">
        <v>109201.85390000005</v>
      </c>
      <c r="AE214" s="5">
        <v>410152.18590000016</v>
      </c>
      <c r="AF214"/>
      <c r="AG214" s="2">
        <v>7</v>
      </c>
      <c r="AH214" s="2">
        <v>2025</v>
      </c>
      <c r="AI214"/>
      <c r="AJ214" s="5">
        <v>23353.021000000004</v>
      </c>
      <c r="AK214" s="2">
        <v>16</v>
      </c>
      <c r="AL214" s="8"/>
    </row>
    <row r="215" spans="1:38" ht="15.75">
      <c r="A215" s="17">
        <v>45864</v>
      </c>
      <c r="B215" s="18">
        <v>13361.068800000012</v>
      </c>
      <c r="C215" s="18">
        <v>12593.865200000009</v>
      </c>
      <c r="D215" s="18">
        <v>12698.216800000002</v>
      </c>
      <c r="E215" s="18">
        <v>12715.902299999996</v>
      </c>
      <c r="F215" s="18">
        <v>12820.520600000005</v>
      </c>
      <c r="G215" s="18">
        <v>11975.760699999995</v>
      </c>
      <c r="H215" s="18">
        <v>11472.946500000002</v>
      </c>
      <c r="I215" s="18">
        <v>9389.847499999998</v>
      </c>
      <c r="J215" s="18">
        <v>7965.1540000000032</v>
      </c>
      <c r="K215" s="18">
        <v>10053.368500000002</v>
      </c>
      <c r="L215" s="18">
        <v>9783.599000000002</v>
      </c>
      <c r="M215" s="18">
        <v>10752.782500000003</v>
      </c>
      <c r="N215" s="18">
        <v>10932.426500000001</v>
      </c>
      <c r="O215" s="18">
        <v>11962.103000000006</v>
      </c>
      <c r="P215" s="18">
        <v>12633.6585</v>
      </c>
      <c r="Q215" s="18">
        <v>14394.977000000004</v>
      </c>
      <c r="R215" s="18">
        <v>16252.945000000007</v>
      </c>
      <c r="S215" s="18">
        <v>17739.579000000002</v>
      </c>
      <c r="T215" s="18">
        <v>18168.992500000015</v>
      </c>
      <c r="U215" s="18">
        <v>18392.723999999998</v>
      </c>
      <c r="V215" s="18">
        <v>17211.107500000016</v>
      </c>
      <c r="W215" s="18">
        <v>15611.342999999992</v>
      </c>
      <c r="X215" s="18">
        <v>13952.638499999995</v>
      </c>
      <c r="Y215" s="18">
        <v>13028.033600000008</v>
      </c>
      <c r="Z215" s="5"/>
      <c r="AA215" s="2">
        <v>0</v>
      </c>
      <c r="AB215" s="2">
        <v>7</v>
      </c>
      <c r="AC215" s="2">
        <v>0</v>
      </c>
      <c r="AD215" s="5">
        <v>315863.56050000014</v>
      </c>
      <c r="AE215" s="5">
        <v>315863.56050000014</v>
      </c>
      <c r="AF215"/>
      <c r="AG215" s="2">
        <v>7</v>
      </c>
      <c r="AH215" s="2">
        <v>2025</v>
      </c>
      <c r="AI215"/>
      <c r="AJ215" s="5">
        <v>18392.723999999998</v>
      </c>
      <c r="AK215" s="2">
        <v>20</v>
      </c>
      <c r="AL215" s="8"/>
    </row>
    <row r="216" spans="1:38" ht="15.75">
      <c r="A216" s="17">
        <v>45865</v>
      </c>
      <c r="B216" s="18">
        <v>12616.462100000013</v>
      </c>
      <c r="C216" s="18">
        <v>12112.32900000002</v>
      </c>
      <c r="D216" s="18">
        <v>11981.287500000008</v>
      </c>
      <c r="E216" s="18">
        <v>12379.455900000004</v>
      </c>
      <c r="F216" s="18">
        <v>12128.872700000005</v>
      </c>
      <c r="G216" s="18">
        <v>11689.424499999999</v>
      </c>
      <c r="H216" s="18">
        <v>10953.272499999997</v>
      </c>
      <c r="I216" s="18">
        <v>9525.6290999999983</v>
      </c>
      <c r="J216" s="18">
        <v>8862.10250000001</v>
      </c>
      <c r="K216" s="18">
        <v>9881.9125000000076</v>
      </c>
      <c r="L216" s="18">
        <v>10044.152000000006</v>
      </c>
      <c r="M216" s="18">
        <v>11186.75350000001</v>
      </c>
      <c r="N216" s="18">
        <v>12269.253499999995</v>
      </c>
      <c r="O216" s="18">
        <v>15033.190500000001</v>
      </c>
      <c r="P216" s="18">
        <v>17789.648499999996</v>
      </c>
      <c r="Q216" s="18">
        <v>18156.995999999996</v>
      </c>
      <c r="R216" s="18">
        <v>18903.882000000005</v>
      </c>
      <c r="S216" s="18">
        <v>17942.018000000004</v>
      </c>
      <c r="T216" s="18">
        <v>17567.602500000012</v>
      </c>
      <c r="U216" s="18">
        <v>17659.714500000024</v>
      </c>
      <c r="V216" s="18">
        <v>16345.390500000005</v>
      </c>
      <c r="W216" s="18">
        <v>14924.136000000013</v>
      </c>
      <c r="X216" s="18">
        <v>13436.984499999999</v>
      </c>
      <c r="Y216" s="18">
        <v>12338.175600000004</v>
      </c>
      <c r="Z216" s="5"/>
      <c r="AA216" s="2">
        <v>0</v>
      </c>
      <c r="AB216" s="2">
        <v>1</v>
      </c>
      <c r="AC216" s="2">
        <v>0</v>
      </c>
      <c r="AD216" s="5">
        <v>325728.64590000012</v>
      </c>
      <c r="AE216" s="5">
        <v>325728.64590000012</v>
      </c>
      <c r="AF216"/>
      <c r="AG216" s="2">
        <v>7</v>
      </c>
      <c r="AH216" s="2">
        <v>2025</v>
      </c>
      <c r="AI216"/>
      <c r="AJ216" s="5">
        <v>18903.882000000005</v>
      </c>
      <c r="AK216" s="2">
        <v>17</v>
      </c>
      <c r="AL216" s="8"/>
    </row>
    <row r="217" spans="1:38" ht="15.75">
      <c r="A217" s="17">
        <v>45866</v>
      </c>
      <c r="B217" s="18">
        <v>12328.813900000028</v>
      </c>
      <c r="C217" s="18">
        <v>11835.362999999999</v>
      </c>
      <c r="D217" s="18">
        <v>12008.769199999997</v>
      </c>
      <c r="E217" s="18">
        <v>12655.330300000014</v>
      </c>
      <c r="F217" s="18">
        <v>12893.064100000014</v>
      </c>
      <c r="G217" s="18">
        <v>13298.583699999994</v>
      </c>
      <c r="H217" s="18">
        <v>13721.289400000009</v>
      </c>
      <c r="I217" s="18">
        <v>13398.219099999997</v>
      </c>
      <c r="J217" s="18">
        <v>13624.811000000005</v>
      </c>
      <c r="K217" s="18">
        <v>13445.15950000002</v>
      </c>
      <c r="L217" s="18">
        <v>11983.1615</v>
      </c>
      <c r="M217" s="18">
        <v>13964.926500000009</v>
      </c>
      <c r="N217" s="18">
        <v>16130.319000000007</v>
      </c>
      <c r="O217" s="18">
        <v>16995.8125</v>
      </c>
      <c r="P217" s="18">
        <v>18531.306999999997</v>
      </c>
      <c r="Q217" s="18">
        <v>19966.585500000008</v>
      </c>
      <c r="R217" s="18">
        <v>21599.772999999994</v>
      </c>
      <c r="S217" s="18">
        <v>20821.290999999994</v>
      </c>
      <c r="T217" s="18">
        <v>21027.553000000007</v>
      </c>
      <c r="U217" s="18">
        <v>20609.60000000002</v>
      </c>
      <c r="V217" s="18">
        <v>19903.182500000017</v>
      </c>
      <c r="W217" s="18">
        <v>17082.66350000001</v>
      </c>
      <c r="X217" s="18">
        <v>15098.657000000021</v>
      </c>
      <c r="Y217" s="18">
        <v>14143.146299999986</v>
      </c>
      <c r="Z217" s="5"/>
      <c r="AA217" s="2">
        <v>0</v>
      </c>
      <c r="AB217" s="2">
        <v>2</v>
      </c>
      <c r="AC217" s="2">
        <v>274183.02160000009</v>
      </c>
      <c r="AD217" s="5">
        <v>102884.35990000004</v>
      </c>
      <c r="AE217" s="5">
        <v>377067.38150000013</v>
      </c>
      <c r="AF217"/>
      <c r="AG217" s="2">
        <v>7</v>
      </c>
      <c r="AH217" s="2">
        <v>2025</v>
      </c>
      <c r="AI217"/>
      <c r="AJ217" s="5">
        <v>21599.772999999994</v>
      </c>
      <c r="AK217" s="2">
        <v>17</v>
      </c>
      <c r="AL217" s="8"/>
    </row>
    <row r="218" spans="1:38" ht="15.75">
      <c r="A218" s="17">
        <v>45867</v>
      </c>
      <c r="B218" s="18">
        <v>13709.028200000004</v>
      </c>
      <c r="C218" s="18">
        <v>13314.432600000018</v>
      </c>
      <c r="D218" s="18">
        <v>13471.146800000006</v>
      </c>
      <c r="E218" s="18">
        <v>13737.149900000008</v>
      </c>
      <c r="F218" s="18">
        <v>14160.107500000002</v>
      </c>
      <c r="G218" s="18">
        <v>14184.111400000022</v>
      </c>
      <c r="H218" s="18">
        <v>13929.824299999986</v>
      </c>
      <c r="I218" s="18">
        <v>12385.409999999983</v>
      </c>
      <c r="J218" s="18">
        <v>12529.95750000001</v>
      </c>
      <c r="K218" s="18">
        <v>14198.550500000001</v>
      </c>
      <c r="L218" s="18">
        <v>14304.572000000007</v>
      </c>
      <c r="M218" s="18">
        <v>16377.297000000002</v>
      </c>
      <c r="N218" s="18">
        <v>18840.537500000013</v>
      </c>
      <c r="O218" s="18">
        <v>19898.575499999999</v>
      </c>
      <c r="P218" s="18">
        <v>21468.614000000001</v>
      </c>
      <c r="Q218" s="18">
        <v>22683.892500000005</v>
      </c>
      <c r="R218" s="18">
        <v>23321.884500000015</v>
      </c>
      <c r="S218" s="18">
        <v>23503.664500000014</v>
      </c>
      <c r="T218" s="18">
        <v>22931.692499999997</v>
      </c>
      <c r="U218" s="18">
        <v>22316.664000000012</v>
      </c>
      <c r="V218" s="18">
        <v>20997.728499999968</v>
      </c>
      <c r="W218" s="18">
        <v>19159.450999999986</v>
      </c>
      <c r="X218" s="18">
        <v>16499.634500000007</v>
      </c>
      <c r="Y218" s="18">
        <v>15255.651900000001</v>
      </c>
      <c r="Z218" s="5"/>
      <c r="AA218" s="2">
        <v>0</v>
      </c>
      <c r="AB218" s="2">
        <v>3</v>
      </c>
      <c r="AC218" s="2">
        <v>301418.12600000005</v>
      </c>
      <c r="AD218" s="5">
        <v>111761.45260000002</v>
      </c>
      <c r="AE218" s="5">
        <v>413179.57860000007</v>
      </c>
      <c r="AF218"/>
      <c r="AG218" s="2">
        <v>7</v>
      </c>
      <c r="AH218" s="2">
        <v>2025</v>
      </c>
      <c r="AI218"/>
      <c r="AJ218" s="5">
        <v>23503.664500000014</v>
      </c>
      <c r="AK218" s="2">
        <v>18</v>
      </c>
      <c r="AL218" s="8"/>
    </row>
    <row r="219" spans="1:38" ht="15.75">
      <c r="A219" s="17">
        <v>45868</v>
      </c>
      <c r="B219" s="18">
        <v>14790.917100000011</v>
      </c>
      <c r="C219" s="18">
        <v>14190.821899999988</v>
      </c>
      <c r="D219" s="18">
        <v>14158.529099999998</v>
      </c>
      <c r="E219" s="18">
        <v>14391.011700000012</v>
      </c>
      <c r="F219" s="18">
        <v>14393.227099999993</v>
      </c>
      <c r="G219" s="18">
        <v>14381.177300000008</v>
      </c>
      <c r="H219" s="18">
        <v>14210.785300000007</v>
      </c>
      <c r="I219" s="18">
        <v>13151.927300000001</v>
      </c>
      <c r="J219" s="18">
        <v>13336.314999999999</v>
      </c>
      <c r="K219" s="18">
        <v>15239.822000000009</v>
      </c>
      <c r="L219" s="18">
        <v>14066.468000000001</v>
      </c>
      <c r="M219" s="18">
        <v>15063.927000000007</v>
      </c>
      <c r="N219" s="18">
        <v>16776.874000000011</v>
      </c>
      <c r="O219" s="18">
        <v>18231.784999999993</v>
      </c>
      <c r="P219" s="18">
        <v>20311.687999999991</v>
      </c>
      <c r="Q219" s="18">
        <v>22954.288999999997</v>
      </c>
      <c r="R219" s="18">
        <v>23882.503000000015</v>
      </c>
      <c r="S219" s="18">
        <v>22818.219000000001</v>
      </c>
      <c r="T219" s="18">
        <v>22133.299500000001</v>
      </c>
      <c r="U219" s="18">
        <v>20966.413500000024</v>
      </c>
      <c r="V219" s="18">
        <v>19420.141499999991</v>
      </c>
      <c r="W219" s="18">
        <v>17222.632500000003</v>
      </c>
      <c r="X219" s="18">
        <v>15570.122100000002</v>
      </c>
      <c r="Y219" s="18">
        <v>14736.762900000016</v>
      </c>
      <c r="Z219" s="5"/>
      <c r="AA219" s="2">
        <v>0</v>
      </c>
      <c r="AB219" s="2">
        <v>4</v>
      </c>
      <c r="AC219" s="2">
        <v>291146.42640000005</v>
      </c>
      <c r="AD219" s="5">
        <v>115253.23239999998</v>
      </c>
      <c r="AE219" s="5">
        <v>406399.65880000003</v>
      </c>
      <c r="AF219"/>
      <c r="AG219" s="2">
        <v>7</v>
      </c>
      <c r="AH219" s="2">
        <v>2025</v>
      </c>
      <c r="AI219"/>
      <c r="AJ219" s="5">
        <v>23882.503000000015</v>
      </c>
      <c r="AK219" s="2">
        <v>17</v>
      </c>
      <c r="AL219" s="8"/>
    </row>
    <row r="220" spans="1:38" ht="15.75">
      <c r="A220" s="17">
        <v>45869</v>
      </c>
      <c r="B220" s="18">
        <v>14652.466200000015</v>
      </c>
      <c r="C220" s="18">
        <v>14323.537300000018</v>
      </c>
      <c r="D220" s="18">
        <v>14558.260900000014</v>
      </c>
      <c r="E220" s="18">
        <v>14967.172300000007</v>
      </c>
      <c r="F220" s="18">
        <v>15128.138800000017</v>
      </c>
      <c r="G220" s="18">
        <v>15512.644500000011</v>
      </c>
      <c r="H220" s="18">
        <v>15708.616200000008</v>
      </c>
      <c r="I220" s="18">
        <v>15151.728400000029</v>
      </c>
      <c r="J220" s="18">
        <v>16089.398499999996</v>
      </c>
      <c r="K220" s="18">
        <v>17263.465499999995</v>
      </c>
      <c r="L220" s="18">
        <v>14989.973499999995</v>
      </c>
      <c r="M220" s="18">
        <v>16213.412999999997</v>
      </c>
      <c r="N220" s="18">
        <v>17289.450499999999</v>
      </c>
      <c r="O220" s="18">
        <v>18255.94850000001</v>
      </c>
      <c r="P220" s="18">
        <v>19237.090000000007</v>
      </c>
      <c r="Q220" s="18">
        <v>20663.713999999996</v>
      </c>
      <c r="R220" s="18">
        <v>21498.177499999998</v>
      </c>
      <c r="S220" s="18">
        <v>20680.162</v>
      </c>
      <c r="T220" s="18">
        <v>18584.794000000009</v>
      </c>
      <c r="U220" s="18">
        <v>17749.554500000002</v>
      </c>
      <c r="V220" s="18">
        <v>16352.299000000008</v>
      </c>
      <c r="W220" s="18">
        <v>14748.016000000007</v>
      </c>
      <c r="X220" s="18">
        <v>13364.879100000004</v>
      </c>
      <c r="Y220" s="18">
        <v>12782.363600000021</v>
      </c>
      <c r="Z220" s="5"/>
      <c r="AA220" s="2">
        <v>0</v>
      </c>
      <c r="AB220" s="2">
        <v>5</v>
      </c>
      <c r="AC220" s="2">
        <v>278132.06400000013</v>
      </c>
      <c r="AD220" s="5">
        <v>117633.19980000006</v>
      </c>
      <c r="AE220" s="5">
        <v>395765.26380000019</v>
      </c>
      <c r="AF220"/>
      <c r="AG220" s="2">
        <v>7</v>
      </c>
      <c r="AH220" s="2">
        <v>2025</v>
      </c>
      <c r="AI220"/>
      <c r="AJ220" s="5">
        <v>21498.177499999998</v>
      </c>
      <c r="AK220" s="2">
        <v>17</v>
      </c>
      <c r="AL220" s="8"/>
    </row>
    <row r="221" spans="1:38">
      <c r="A221" s="17">
        <v>45870</v>
      </c>
      <c r="B221" s="18">
        <v>11885.949199999994</v>
      </c>
      <c r="C221" s="18">
        <v>12817.617499999995</v>
      </c>
      <c r="D221" s="18">
        <v>12954.535700000008</v>
      </c>
      <c r="E221" s="18">
        <v>13003.790900000011</v>
      </c>
      <c r="F221" s="18">
        <v>13548.628300000009</v>
      </c>
      <c r="G221" s="18">
        <v>13601.936999999993</v>
      </c>
      <c r="H221" s="18">
        <v>13582.523700000007</v>
      </c>
      <c r="I221" s="18">
        <v>11676.628800000002</v>
      </c>
      <c r="J221" s="18">
        <v>10350.781999999997</v>
      </c>
      <c r="K221" s="18">
        <v>9997.2764999999981</v>
      </c>
      <c r="L221" s="18">
        <v>9490.2745000000014</v>
      </c>
      <c r="M221" s="18">
        <v>10238.647500000005</v>
      </c>
      <c r="N221" s="18">
        <v>12003.507500000007</v>
      </c>
      <c r="O221" s="18">
        <v>12460.253499999999</v>
      </c>
      <c r="P221" s="18">
        <v>13668.784500000003</v>
      </c>
      <c r="Q221" s="18">
        <v>15334.467000000004</v>
      </c>
      <c r="R221" s="18">
        <v>16421.786</v>
      </c>
      <c r="S221" s="18">
        <v>17491.436000000005</v>
      </c>
      <c r="T221" s="18">
        <v>17612.485000000001</v>
      </c>
      <c r="U221" s="18">
        <v>17731.962000000003</v>
      </c>
      <c r="V221" s="18">
        <v>16613.442000000006</v>
      </c>
      <c r="W221" s="18">
        <v>15029.624</v>
      </c>
      <c r="X221" s="18">
        <v>13802.372399999991</v>
      </c>
      <c r="Y221" s="18">
        <v>12309.853599999997</v>
      </c>
      <c r="Z221" s="5"/>
      <c r="AA221" s="2">
        <v>0</v>
      </c>
      <c r="AB221" s="2">
        <v>6</v>
      </c>
      <c r="AC221" s="2">
        <v>219923.72920000003</v>
      </c>
      <c r="AD221" s="5">
        <v>103704.83589999998</v>
      </c>
      <c r="AE221" s="5">
        <v>323628.56510000001</v>
      </c>
      <c r="AF221"/>
      <c r="AG221" s="2">
        <v>8</v>
      </c>
      <c r="AH221" s="2">
        <v>2025</v>
      </c>
      <c r="AI221"/>
      <c r="AJ221" s="5">
        <v>17731.962000000003</v>
      </c>
      <c r="AK221" s="2">
        <v>20</v>
      </c>
      <c r="AL221"/>
    </row>
    <row r="222" spans="1:38">
      <c r="A222" s="17">
        <v>45871</v>
      </c>
      <c r="B222" s="18">
        <v>11868.841700000012</v>
      </c>
      <c r="C222" s="18">
        <v>12212.411499999991</v>
      </c>
      <c r="D222" s="18">
        <v>12124.7063</v>
      </c>
      <c r="E222" s="18">
        <v>12199.936600000008</v>
      </c>
      <c r="F222" s="18">
        <v>12198.514999999998</v>
      </c>
      <c r="G222" s="18">
        <v>12101.140600000004</v>
      </c>
      <c r="H222" s="18">
        <v>11705.592500000012</v>
      </c>
      <c r="I222" s="18">
        <v>9781.0615999999973</v>
      </c>
      <c r="J222" s="18">
        <v>8388.7524999999987</v>
      </c>
      <c r="K222" s="18">
        <v>8496.1710000000057</v>
      </c>
      <c r="L222" s="18">
        <v>8128.4754999999977</v>
      </c>
      <c r="M222" s="18">
        <v>8901.5404999999992</v>
      </c>
      <c r="N222" s="18">
        <v>9973.7854999999963</v>
      </c>
      <c r="O222" s="18">
        <v>10720.355500000007</v>
      </c>
      <c r="P222" s="18">
        <v>12078.963000000002</v>
      </c>
      <c r="Q222" s="18">
        <v>13158.1805</v>
      </c>
      <c r="R222" s="18">
        <v>15738.704000000005</v>
      </c>
      <c r="S222" s="18">
        <v>17532.504999999994</v>
      </c>
      <c r="T222" s="18">
        <v>17819.418000000001</v>
      </c>
      <c r="U222" s="18">
        <v>17773.301500000005</v>
      </c>
      <c r="V222" s="18">
        <v>16614.106000000007</v>
      </c>
      <c r="W222" s="18">
        <v>14930.233099999999</v>
      </c>
      <c r="X222" s="18">
        <v>13918.861800000011</v>
      </c>
      <c r="Y222" s="18">
        <v>12568.758700000002</v>
      </c>
      <c r="Z222" s="5"/>
      <c r="AA222" s="2">
        <v>0</v>
      </c>
      <c r="AB222" s="2">
        <v>7</v>
      </c>
      <c r="AC222" s="2">
        <v>0</v>
      </c>
      <c r="AD222" s="5">
        <v>300934.31790000002</v>
      </c>
      <c r="AE222" s="5">
        <v>300934.31790000002</v>
      </c>
      <c r="AF222"/>
      <c r="AG222" s="2">
        <v>8</v>
      </c>
      <c r="AH222" s="2">
        <v>2025</v>
      </c>
      <c r="AI222"/>
      <c r="AJ222" s="5">
        <v>17819.418000000001</v>
      </c>
      <c r="AK222" s="2">
        <v>19</v>
      </c>
      <c r="AL222"/>
    </row>
    <row r="223" spans="1:38">
      <c r="A223" s="17">
        <v>45872</v>
      </c>
      <c r="B223" s="18">
        <v>12292.751999999988</v>
      </c>
      <c r="C223" s="18">
        <v>12242.144200000002</v>
      </c>
      <c r="D223" s="18">
        <v>11981.148400000007</v>
      </c>
      <c r="E223" s="18">
        <v>12168.039400000007</v>
      </c>
      <c r="F223" s="18">
        <v>12435.952900000011</v>
      </c>
      <c r="G223" s="18">
        <v>12026.1448</v>
      </c>
      <c r="H223" s="18">
        <v>11853.102300000006</v>
      </c>
      <c r="I223" s="18">
        <v>10636.906100000004</v>
      </c>
      <c r="J223" s="18">
        <v>9739.9014999999999</v>
      </c>
      <c r="K223" s="18">
        <v>9629.6925000000065</v>
      </c>
      <c r="L223" s="18">
        <v>9117.1235000000015</v>
      </c>
      <c r="M223" s="18">
        <v>9806.1345000000074</v>
      </c>
      <c r="N223" s="18">
        <v>11193.753500000008</v>
      </c>
      <c r="O223" s="18">
        <v>12154.847000000003</v>
      </c>
      <c r="P223" s="18">
        <v>14173.934000000003</v>
      </c>
      <c r="Q223" s="18">
        <v>17699.946</v>
      </c>
      <c r="R223" s="18">
        <v>19430.018500000006</v>
      </c>
      <c r="S223" s="18">
        <v>20112.207000000002</v>
      </c>
      <c r="T223" s="18">
        <v>19702.377999999997</v>
      </c>
      <c r="U223" s="18">
        <v>18880.5265</v>
      </c>
      <c r="V223" s="18">
        <v>17299.484500000002</v>
      </c>
      <c r="W223" s="18">
        <v>15503.645200000019</v>
      </c>
      <c r="X223" s="18">
        <v>14492.942299999992</v>
      </c>
      <c r="Y223" s="18">
        <v>12785.936899999995</v>
      </c>
      <c r="Z223" s="5"/>
      <c r="AA223" s="2">
        <v>0</v>
      </c>
      <c r="AB223" s="2">
        <v>1</v>
      </c>
      <c r="AC223" s="2">
        <v>0</v>
      </c>
      <c r="AD223" s="5">
        <v>327358.66150000005</v>
      </c>
      <c r="AE223" s="5">
        <v>327358.66150000005</v>
      </c>
      <c r="AF223"/>
      <c r="AG223" s="2">
        <v>8</v>
      </c>
      <c r="AH223" s="2">
        <v>2025</v>
      </c>
      <c r="AI223"/>
      <c r="AJ223" s="5">
        <v>20112.207000000002</v>
      </c>
      <c r="AK223" s="2">
        <v>18</v>
      </c>
      <c r="AL223"/>
    </row>
    <row r="224" spans="1:38">
      <c r="A224" s="17">
        <v>45873</v>
      </c>
      <c r="B224" s="18">
        <v>12731.127600000016</v>
      </c>
      <c r="C224" s="18">
        <v>13165.338399999997</v>
      </c>
      <c r="D224" s="18">
        <v>13226.285699999999</v>
      </c>
      <c r="E224" s="18">
        <v>13279.015299999994</v>
      </c>
      <c r="F224" s="18">
        <v>13843.730799999992</v>
      </c>
      <c r="G224" s="18">
        <v>14155.846100000008</v>
      </c>
      <c r="H224" s="18">
        <v>14395.3752</v>
      </c>
      <c r="I224" s="18">
        <v>13523.143800000003</v>
      </c>
      <c r="J224" s="18">
        <v>13382.214500000006</v>
      </c>
      <c r="K224" s="18">
        <v>13689.429000000011</v>
      </c>
      <c r="L224" s="18">
        <v>13037.120999999994</v>
      </c>
      <c r="M224" s="18">
        <v>14093.975999999999</v>
      </c>
      <c r="N224" s="18">
        <v>16283.004000000006</v>
      </c>
      <c r="O224" s="18">
        <v>17499.400499999996</v>
      </c>
      <c r="P224" s="18">
        <v>19874.123000000007</v>
      </c>
      <c r="Q224" s="18">
        <v>23217.108</v>
      </c>
      <c r="R224" s="18">
        <v>24857.651500000007</v>
      </c>
      <c r="S224" s="18">
        <v>24355.558000000005</v>
      </c>
      <c r="T224" s="18">
        <v>22234.54050000001</v>
      </c>
      <c r="U224" s="18">
        <v>21343.859999999993</v>
      </c>
      <c r="V224" s="18">
        <v>19471.289000000008</v>
      </c>
      <c r="W224" s="18">
        <v>17353.10920000001</v>
      </c>
      <c r="X224" s="18">
        <v>15830.158100000008</v>
      </c>
      <c r="Y224" s="18">
        <v>14015.818300000017</v>
      </c>
      <c r="Z224" s="5"/>
      <c r="AA224" s="2">
        <v>0</v>
      </c>
      <c r="AB224" s="2">
        <v>2</v>
      </c>
      <c r="AC224" s="2">
        <v>290045.68610000005</v>
      </c>
      <c r="AD224" s="5">
        <v>108812.53740000003</v>
      </c>
      <c r="AE224" s="5">
        <v>398858.22350000008</v>
      </c>
      <c r="AF224"/>
      <c r="AG224" s="2">
        <v>8</v>
      </c>
      <c r="AH224" s="2">
        <v>2025</v>
      </c>
      <c r="AI224"/>
      <c r="AJ224" s="5">
        <v>24857.651500000007</v>
      </c>
      <c r="AK224" s="2">
        <v>17</v>
      </c>
      <c r="AL224"/>
    </row>
    <row r="225" spans="1:38">
      <c r="A225" s="17">
        <v>45874</v>
      </c>
      <c r="B225" s="18">
        <v>13417.921000000006</v>
      </c>
      <c r="C225" s="18">
        <v>13719.824300000006</v>
      </c>
      <c r="D225" s="18">
        <v>13680.49760000001</v>
      </c>
      <c r="E225" s="18">
        <v>13585.9719</v>
      </c>
      <c r="F225" s="18">
        <v>13973.280400000014</v>
      </c>
      <c r="G225" s="18">
        <v>14077.875599999996</v>
      </c>
      <c r="H225" s="18">
        <v>14180.103400000004</v>
      </c>
      <c r="I225" s="18">
        <v>12938.938499999998</v>
      </c>
      <c r="J225" s="18">
        <v>11883.041500000001</v>
      </c>
      <c r="K225" s="18">
        <v>11326.278000000004</v>
      </c>
      <c r="L225" s="18">
        <v>10402.967499999997</v>
      </c>
      <c r="M225" s="18">
        <v>10697.486499999995</v>
      </c>
      <c r="N225" s="18">
        <v>11516.906500000005</v>
      </c>
      <c r="O225" s="18">
        <v>12419.597499999993</v>
      </c>
      <c r="P225" s="18">
        <v>13372.545499999991</v>
      </c>
      <c r="Q225" s="18">
        <v>14838.644500000013</v>
      </c>
      <c r="R225" s="18">
        <v>17083.32499999999</v>
      </c>
      <c r="S225" s="18">
        <v>19169.245500000005</v>
      </c>
      <c r="T225" s="18">
        <v>19954.386500000008</v>
      </c>
      <c r="U225" s="18">
        <v>19406.423500000001</v>
      </c>
      <c r="V225" s="18">
        <v>18177.331999999995</v>
      </c>
      <c r="W225" s="18">
        <v>16025.222100000001</v>
      </c>
      <c r="X225" s="18">
        <v>14364.353500000017</v>
      </c>
      <c r="Y225" s="18">
        <v>12796.340899999994</v>
      </c>
      <c r="Z225" s="5"/>
      <c r="AA225" s="2">
        <v>0</v>
      </c>
      <c r="AB225" s="2">
        <v>3</v>
      </c>
      <c r="AC225" s="2">
        <v>233576.69410000005</v>
      </c>
      <c r="AD225" s="5">
        <v>109431.81510000004</v>
      </c>
      <c r="AE225" s="5">
        <v>343008.50920000009</v>
      </c>
      <c r="AF225"/>
      <c r="AG225" s="2">
        <v>8</v>
      </c>
      <c r="AH225" s="2">
        <v>2025</v>
      </c>
      <c r="AI225"/>
      <c r="AJ225" s="5">
        <v>19954.386500000008</v>
      </c>
      <c r="AK225" s="2">
        <v>19</v>
      </c>
      <c r="AL225"/>
    </row>
    <row r="226" spans="1:38">
      <c r="A226" s="17">
        <v>45875</v>
      </c>
      <c r="B226" s="18">
        <v>12595.645300000004</v>
      </c>
      <c r="C226" s="18">
        <v>11850.512799999991</v>
      </c>
      <c r="D226" s="18">
        <v>11630.981600000006</v>
      </c>
      <c r="E226" s="18">
        <v>11839.665900000011</v>
      </c>
      <c r="F226" s="18">
        <v>12301.936900000001</v>
      </c>
      <c r="G226" s="18">
        <v>12142.095100000004</v>
      </c>
      <c r="H226" s="18">
        <v>12384.933799999997</v>
      </c>
      <c r="I226" s="18">
        <v>10840.129600000006</v>
      </c>
      <c r="J226" s="18">
        <v>9453.4129999999986</v>
      </c>
      <c r="K226" s="18">
        <v>9654.1730000000007</v>
      </c>
      <c r="L226" s="18">
        <v>9055.1035000000065</v>
      </c>
      <c r="M226" s="18">
        <v>10450.645499999997</v>
      </c>
      <c r="N226" s="18">
        <v>12096.803500000005</v>
      </c>
      <c r="O226" s="18">
        <v>13261.4455</v>
      </c>
      <c r="P226" s="18">
        <v>13474.308999999997</v>
      </c>
      <c r="Q226" s="18">
        <v>15265.203000000005</v>
      </c>
      <c r="R226" s="18">
        <v>16775.584500000004</v>
      </c>
      <c r="S226" s="18">
        <v>18576.971500000007</v>
      </c>
      <c r="T226" s="18">
        <v>18646.898500000007</v>
      </c>
      <c r="U226" s="18">
        <v>18301.644499999999</v>
      </c>
      <c r="V226" s="18">
        <v>16986.552000000003</v>
      </c>
      <c r="W226" s="18">
        <v>15137.532899999986</v>
      </c>
      <c r="X226" s="18">
        <v>13552.610099999989</v>
      </c>
      <c r="Y226" s="18">
        <v>12071.699499999992</v>
      </c>
      <c r="Z226" s="5"/>
      <c r="AA226" s="2">
        <v>0</v>
      </c>
      <c r="AB226" s="2">
        <v>4</v>
      </c>
      <c r="AC226" s="2">
        <v>221529.01960000003</v>
      </c>
      <c r="AD226" s="5">
        <v>96817.470899999986</v>
      </c>
      <c r="AE226" s="5">
        <v>318346.49050000001</v>
      </c>
      <c r="AF226"/>
      <c r="AG226" s="2">
        <v>8</v>
      </c>
      <c r="AH226" s="2">
        <v>2025</v>
      </c>
      <c r="AI226"/>
      <c r="AJ226" s="5">
        <v>18646.898500000007</v>
      </c>
      <c r="AK226" s="2">
        <v>19</v>
      </c>
      <c r="AL226"/>
    </row>
    <row r="227" spans="1:38">
      <c r="A227" s="17">
        <v>45876</v>
      </c>
      <c r="B227" s="18">
        <v>11689.106799999994</v>
      </c>
      <c r="C227" s="18">
        <v>12191.921400000007</v>
      </c>
      <c r="D227" s="18">
        <v>12204.8303</v>
      </c>
      <c r="E227" s="18">
        <v>12264.742600000007</v>
      </c>
      <c r="F227" s="18">
        <v>12621.879000000008</v>
      </c>
      <c r="G227" s="18">
        <v>12633.213000000007</v>
      </c>
      <c r="H227" s="18">
        <v>13034.103000000012</v>
      </c>
      <c r="I227" s="18">
        <v>11297.182300000013</v>
      </c>
      <c r="J227" s="18">
        <v>10355.423500000008</v>
      </c>
      <c r="K227" s="18">
        <v>10848.057500000004</v>
      </c>
      <c r="L227" s="18">
        <v>10575.143999999997</v>
      </c>
      <c r="M227" s="18">
        <v>11716.395499999997</v>
      </c>
      <c r="N227" s="18">
        <v>12636.308500000008</v>
      </c>
      <c r="O227" s="18">
        <v>13317.245999999997</v>
      </c>
      <c r="P227" s="18">
        <v>14407.445500000003</v>
      </c>
      <c r="Q227" s="18">
        <v>16742.640000000003</v>
      </c>
      <c r="R227" s="18">
        <v>18371.821500000009</v>
      </c>
      <c r="S227" s="18">
        <v>20118.129500000006</v>
      </c>
      <c r="T227" s="18">
        <v>20261.149000000005</v>
      </c>
      <c r="U227" s="18">
        <v>19923.362000000005</v>
      </c>
      <c r="V227" s="18">
        <v>18155.059000000016</v>
      </c>
      <c r="W227" s="18">
        <v>16137.936800000016</v>
      </c>
      <c r="X227" s="18">
        <v>14758.534499999994</v>
      </c>
      <c r="Y227" s="18">
        <v>12720.092500000015</v>
      </c>
      <c r="Z227" s="5"/>
      <c r="AA227" s="2">
        <v>0</v>
      </c>
      <c r="AB227" s="2">
        <v>5</v>
      </c>
      <c r="AC227" s="2">
        <v>239621.83510000008</v>
      </c>
      <c r="AD227" s="5">
        <v>99359.888600000122</v>
      </c>
      <c r="AE227" s="5">
        <v>338981.72370000021</v>
      </c>
      <c r="AF227"/>
      <c r="AG227" s="2">
        <v>8</v>
      </c>
      <c r="AH227" s="2">
        <v>2025</v>
      </c>
      <c r="AI227"/>
      <c r="AJ227" s="5">
        <v>20261.149000000005</v>
      </c>
      <c r="AK227" s="2">
        <v>19</v>
      </c>
      <c r="AL227"/>
    </row>
    <row r="228" spans="1:38">
      <c r="A228" s="17">
        <v>45877</v>
      </c>
      <c r="B228" s="18">
        <v>12703.012299999999</v>
      </c>
      <c r="C228" s="18">
        <v>12675.958900000005</v>
      </c>
      <c r="D228" s="18">
        <v>12633.234499999984</v>
      </c>
      <c r="E228" s="18">
        <v>12566.634499999998</v>
      </c>
      <c r="F228" s="18">
        <v>12935.54379999999</v>
      </c>
      <c r="G228" s="18">
        <v>13068.684300000003</v>
      </c>
      <c r="H228" s="18">
        <v>13245.181899999996</v>
      </c>
      <c r="I228" s="18">
        <v>11625.030099999994</v>
      </c>
      <c r="J228" s="18">
        <v>10713.044500000005</v>
      </c>
      <c r="K228" s="18">
        <v>11015.568999999994</v>
      </c>
      <c r="L228" s="18">
        <v>11131.371499999999</v>
      </c>
      <c r="M228" s="18">
        <v>12196.979000000005</v>
      </c>
      <c r="N228" s="18">
        <v>13727.160000000005</v>
      </c>
      <c r="O228" s="18">
        <v>15132.077500000003</v>
      </c>
      <c r="P228" s="18">
        <v>17148.08400000001</v>
      </c>
      <c r="Q228" s="18">
        <v>18723.963500000013</v>
      </c>
      <c r="R228" s="18">
        <v>20403.549500000008</v>
      </c>
      <c r="S228" s="18">
        <v>20643.035500000009</v>
      </c>
      <c r="T228" s="18">
        <v>19630.869500000023</v>
      </c>
      <c r="U228" s="18">
        <v>19374.053499999995</v>
      </c>
      <c r="V228" s="18">
        <v>17738.708999999999</v>
      </c>
      <c r="W228" s="18">
        <v>15958.525000000014</v>
      </c>
      <c r="X228" s="18">
        <v>14496.653200000006</v>
      </c>
      <c r="Y228" s="18">
        <v>12916.189599999996</v>
      </c>
      <c r="Z228" s="5"/>
      <c r="AA228" s="2">
        <v>0</v>
      </c>
      <c r="AB228" s="2">
        <v>6</v>
      </c>
      <c r="AC228" s="2">
        <v>249658.6743000001</v>
      </c>
      <c r="AD228" s="5">
        <v>102744.43979999991</v>
      </c>
      <c r="AE228" s="5">
        <v>352403.11410000001</v>
      </c>
      <c r="AF228"/>
      <c r="AG228" s="2">
        <v>8</v>
      </c>
      <c r="AH228" s="2">
        <v>2025</v>
      </c>
      <c r="AI228"/>
      <c r="AJ228" s="5">
        <v>20643.035500000009</v>
      </c>
      <c r="AK228" s="2">
        <v>18</v>
      </c>
      <c r="AL228"/>
    </row>
    <row r="229" spans="1:38">
      <c r="A229" s="17">
        <v>45878</v>
      </c>
      <c r="B229" s="18">
        <v>12469.201600000004</v>
      </c>
      <c r="C229" s="18">
        <v>12411.425099999993</v>
      </c>
      <c r="D229" s="18">
        <v>12128.586400000004</v>
      </c>
      <c r="E229" s="18">
        <v>12223.316600000015</v>
      </c>
      <c r="F229" s="18">
        <v>12408.609399999999</v>
      </c>
      <c r="G229" s="18">
        <v>12172.632799999994</v>
      </c>
      <c r="H229" s="18">
        <v>11805.777499999995</v>
      </c>
      <c r="I229" s="18">
        <v>10419.809799999999</v>
      </c>
      <c r="J229" s="18">
        <v>9271.3725000000086</v>
      </c>
      <c r="K229" s="18">
        <v>9492.8235000000004</v>
      </c>
      <c r="L229" s="18">
        <v>8937.2480000000087</v>
      </c>
      <c r="M229" s="18">
        <v>9840.4774999999991</v>
      </c>
      <c r="N229" s="18">
        <v>10520.558000000001</v>
      </c>
      <c r="O229" s="18">
        <v>11404.708000000002</v>
      </c>
      <c r="P229" s="18">
        <v>12804.155999999999</v>
      </c>
      <c r="Q229" s="18">
        <v>14623.984000000006</v>
      </c>
      <c r="R229" s="18">
        <v>16225.680999999993</v>
      </c>
      <c r="S229" s="18">
        <v>18004.153000000013</v>
      </c>
      <c r="T229" s="18">
        <v>18140.738500000014</v>
      </c>
      <c r="U229" s="18">
        <v>17694.051000000003</v>
      </c>
      <c r="V229" s="18">
        <v>16227.650500000009</v>
      </c>
      <c r="W229" s="18">
        <v>14641.639500000012</v>
      </c>
      <c r="X229" s="18">
        <v>13496.087100000008</v>
      </c>
      <c r="Y229" s="18">
        <v>12047.87620000001</v>
      </c>
      <c r="Z229" s="5"/>
      <c r="AA229" s="2">
        <v>0</v>
      </c>
      <c r="AB229" s="2">
        <v>7</v>
      </c>
      <c r="AC229" s="2">
        <v>0</v>
      </c>
      <c r="AD229" s="5">
        <v>309412.56350000005</v>
      </c>
      <c r="AE229" s="5">
        <v>309412.56350000005</v>
      </c>
      <c r="AF229"/>
      <c r="AG229" s="2">
        <v>8</v>
      </c>
      <c r="AH229" s="2">
        <v>2025</v>
      </c>
      <c r="AI229"/>
      <c r="AJ229" s="5">
        <v>18140.738500000014</v>
      </c>
      <c r="AK229" s="2">
        <v>19</v>
      </c>
      <c r="AL229"/>
    </row>
    <row r="230" spans="1:38">
      <c r="A230" s="17">
        <v>45879</v>
      </c>
      <c r="B230" s="18">
        <v>11733.770800000008</v>
      </c>
      <c r="C230" s="18">
        <v>12476.189400000005</v>
      </c>
      <c r="D230" s="18">
        <v>12521.059300000014</v>
      </c>
      <c r="E230" s="18">
        <v>12594.840299999994</v>
      </c>
      <c r="F230" s="18">
        <v>12779.954300000001</v>
      </c>
      <c r="G230" s="18">
        <v>12491.494200000019</v>
      </c>
      <c r="H230" s="18">
        <v>12269.607899999994</v>
      </c>
      <c r="I230" s="18">
        <v>11166.135200000002</v>
      </c>
      <c r="J230" s="18">
        <v>10108.175499999996</v>
      </c>
      <c r="K230" s="18">
        <v>10052.187</v>
      </c>
      <c r="L230" s="18">
        <v>9326.560499999996</v>
      </c>
      <c r="M230" s="18">
        <v>10455.829499999998</v>
      </c>
      <c r="N230" s="18">
        <v>12070.154</v>
      </c>
      <c r="O230" s="18">
        <v>13327.226499999999</v>
      </c>
      <c r="P230" s="18">
        <v>15541.456500000006</v>
      </c>
      <c r="Q230" s="18">
        <v>18031.718500000003</v>
      </c>
      <c r="R230" s="18">
        <v>20063.305000000011</v>
      </c>
      <c r="S230" s="18">
        <v>21560.658000000014</v>
      </c>
      <c r="T230" s="18">
        <v>22010.882500000007</v>
      </c>
      <c r="U230" s="18">
        <v>21358.261500000004</v>
      </c>
      <c r="V230" s="18">
        <v>19703.589000000025</v>
      </c>
      <c r="W230" s="18">
        <v>17173.086800000008</v>
      </c>
      <c r="X230" s="18">
        <v>15931.088900000008</v>
      </c>
      <c r="Y230" s="18">
        <v>14166.280099999998</v>
      </c>
      <c r="Z230" s="5"/>
      <c r="AA230" s="2">
        <v>0</v>
      </c>
      <c r="AB230" s="2">
        <v>1</v>
      </c>
      <c r="AC230" s="2">
        <v>0</v>
      </c>
      <c r="AD230" s="5">
        <v>348913.51120000012</v>
      </c>
      <c r="AE230" s="5">
        <v>348913.51120000012</v>
      </c>
      <c r="AF230"/>
      <c r="AG230" s="2">
        <v>8</v>
      </c>
      <c r="AH230" s="2">
        <v>2025</v>
      </c>
      <c r="AI230"/>
      <c r="AJ230" s="5">
        <v>22010.882500000007</v>
      </c>
      <c r="AK230" s="2">
        <v>19</v>
      </c>
      <c r="AL230"/>
    </row>
    <row r="231" spans="1:38">
      <c r="A231" s="17">
        <v>45880</v>
      </c>
      <c r="B231" s="18">
        <v>14496.940899999996</v>
      </c>
      <c r="C231" s="18">
        <v>14786.579000000003</v>
      </c>
      <c r="D231" s="18">
        <v>14653.919999999993</v>
      </c>
      <c r="E231" s="18">
        <v>14789.593000000001</v>
      </c>
      <c r="F231" s="18">
        <v>15152.73700000001</v>
      </c>
      <c r="G231" s="18">
        <v>15352.280200000001</v>
      </c>
      <c r="H231" s="18">
        <v>15893.523400000013</v>
      </c>
      <c r="I231" s="18">
        <v>14716.553300000003</v>
      </c>
      <c r="J231" s="18">
        <v>13046.857499999998</v>
      </c>
      <c r="K231" s="18">
        <v>14177.791500000001</v>
      </c>
      <c r="L231" s="18">
        <v>14510.223</v>
      </c>
      <c r="M231" s="18">
        <v>15783.555499999993</v>
      </c>
      <c r="N231" s="18">
        <v>18093.170999999995</v>
      </c>
      <c r="O231" s="18">
        <v>19411.993999999988</v>
      </c>
      <c r="P231" s="18">
        <v>22121.974999999988</v>
      </c>
      <c r="Q231" s="18">
        <v>24310.973500000004</v>
      </c>
      <c r="R231" s="18">
        <v>27287.328500000003</v>
      </c>
      <c r="S231" s="18">
        <v>27207.423500000001</v>
      </c>
      <c r="T231" s="18">
        <v>25637.10200000001</v>
      </c>
      <c r="U231" s="18">
        <v>24116.128000000012</v>
      </c>
      <c r="V231" s="18">
        <v>21990.256499999992</v>
      </c>
      <c r="W231" s="18">
        <v>19890.125400000012</v>
      </c>
      <c r="X231" s="18">
        <v>18392.451700000012</v>
      </c>
      <c r="Y231" s="18">
        <v>16321.212599999997</v>
      </c>
      <c r="Z231" s="5"/>
      <c r="AA231" s="2">
        <v>0</v>
      </c>
      <c r="AB231" s="2">
        <v>2</v>
      </c>
      <c r="AC231" s="2">
        <v>320693.90990000009</v>
      </c>
      <c r="AD231" s="5">
        <v>121446.78609999991</v>
      </c>
      <c r="AE231" s="5">
        <v>442140.696</v>
      </c>
      <c r="AF231"/>
      <c r="AG231" s="2">
        <v>8</v>
      </c>
      <c r="AH231" s="2">
        <v>2025</v>
      </c>
      <c r="AI231"/>
      <c r="AJ231" s="5">
        <v>27287.328500000003</v>
      </c>
      <c r="AK231" s="2">
        <v>17</v>
      </c>
      <c r="AL231"/>
    </row>
    <row r="232" spans="1:38">
      <c r="A232" s="17">
        <v>45881</v>
      </c>
      <c r="B232" s="18">
        <v>16169.030299999988</v>
      </c>
      <c r="C232" s="18">
        <v>16654.753100000002</v>
      </c>
      <c r="D232" s="18">
        <v>16643.384600000005</v>
      </c>
      <c r="E232" s="18">
        <v>16567.101799999997</v>
      </c>
      <c r="F232" s="18">
        <v>16824.686200000011</v>
      </c>
      <c r="G232" s="18">
        <v>16861.521300000029</v>
      </c>
      <c r="H232" s="18">
        <v>17010.141100000008</v>
      </c>
      <c r="I232" s="18">
        <v>16072.979100000002</v>
      </c>
      <c r="J232" s="18">
        <v>15087.687499999996</v>
      </c>
      <c r="K232" s="18">
        <v>15926.259000000002</v>
      </c>
      <c r="L232" s="18">
        <v>16813.801999999996</v>
      </c>
      <c r="M232" s="18">
        <v>18397.936499999996</v>
      </c>
      <c r="N232" s="18">
        <v>20928.836999999996</v>
      </c>
      <c r="O232" s="18">
        <v>22482.899500000007</v>
      </c>
      <c r="P232" s="18">
        <v>24673.249500000013</v>
      </c>
      <c r="Q232" s="18">
        <v>27175.909499999991</v>
      </c>
      <c r="R232" s="18">
        <v>28521.77450000001</v>
      </c>
      <c r="S232" s="18">
        <v>28220.280000000006</v>
      </c>
      <c r="T232" s="18">
        <v>26962.611500000017</v>
      </c>
      <c r="U232" s="18">
        <v>25556.279500000011</v>
      </c>
      <c r="V232" s="18">
        <v>22839.3835</v>
      </c>
      <c r="W232" s="18">
        <v>21076.8122</v>
      </c>
      <c r="X232" s="18">
        <v>19137.529399999999</v>
      </c>
      <c r="Y232" s="18">
        <v>17340.042400000009</v>
      </c>
      <c r="Z232" s="5"/>
      <c r="AA232" s="2">
        <v>0</v>
      </c>
      <c r="AB232" s="2">
        <v>3</v>
      </c>
      <c r="AC232" s="2">
        <v>349874.23019999999</v>
      </c>
      <c r="AD232" s="5">
        <v>134070.66080000013</v>
      </c>
      <c r="AE232" s="5">
        <v>483944.89100000012</v>
      </c>
      <c r="AF232"/>
      <c r="AG232" s="2">
        <v>8</v>
      </c>
      <c r="AH232" s="2">
        <v>2025</v>
      </c>
      <c r="AI232"/>
      <c r="AJ232" s="5">
        <v>28521.77450000001</v>
      </c>
      <c r="AK232" s="2">
        <v>17</v>
      </c>
      <c r="AL232"/>
    </row>
    <row r="233" spans="1:38">
      <c r="A233" s="17">
        <v>45882</v>
      </c>
      <c r="B233" s="18">
        <v>16761.800900000002</v>
      </c>
      <c r="C233" s="18">
        <v>17787.951300000015</v>
      </c>
      <c r="D233" s="18">
        <v>17525.106500000013</v>
      </c>
      <c r="E233" s="18">
        <v>17373.76850000002</v>
      </c>
      <c r="F233" s="18">
        <v>17525.970500000007</v>
      </c>
      <c r="G233" s="18">
        <v>17917.069100000012</v>
      </c>
      <c r="H233" s="18">
        <v>17875.416899999997</v>
      </c>
      <c r="I233" s="18">
        <v>16548.965200000006</v>
      </c>
      <c r="J233" s="18">
        <v>15028.288500000017</v>
      </c>
      <c r="K233" s="18">
        <v>16544.91250000002</v>
      </c>
      <c r="L233" s="18">
        <v>16728.31500000001</v>
      </c>
      <c r="M233" s="18">
        <v>18643.680000000011</v>
      </c>
      <c r="N233" s="18">
        <v>19350.696500000005</v>
      </c>
      <c r="O233" s="18">
        <v>20876.294000000009</v>
      </c>
      <c r="P233" s="18">
        <v>22912.676000000003</v>
      </c>
      <c r="Q233" s="18">
        <v>25678.189499999989</v>
      </c>
      <c r="R233" s="18">
        <v>26919.065499999997</v>
      </c>
      <c r="S233" s="18">
        <v>27625.260499999997</v>
      </c>
      <c r="T233" s="18">
        <v>25718.107500000016</v>
      </c>
      <c r="U233" s="18">
        <v>24488.546499999997</v>
      </c>
      <c r="V233" s="18">
        <v>22019.782000000003</v>
      </c>
      <c r="W233" s="18">
        <v>20240.412700000019</v>
      </c>
      <c r="X233" s="18">
        <v>18291.476299999991</v>
      </c>
      <c r="Y233" s="18">
        <v>16633.434599999993</v>
      </c>
      <c r="Z233" s="5"/>
      <c r="AA233" s="2">
        <v>0</v>
      </c>
      <c r="AB233" s="2">
        <v>4</v>
      </c>
      <c r="AC233" s="2">
        <v>337614.66820000013</v>
      </c>
      <c r="AD233" s="5">
        <v>139400.5183</v>
      </c>
      <c r="AE233" s="5">
        <v>477015.18650000013</v>
      </c>
      <c r="AF233"/>
      <c r="AG233" s="2">
        <v>8</v>
      </c>
      <c r="AH233" s="2">
        <v>2025</v>
      </c>
      <c r="AI233"/>
      <c r="AJ233" s="5">
        <v>27625.260499999997</v>
      </c>
      <c r="AK233" s="2">
        <v>18</v>
      </c>
      <c r="AL233"/>
    </row>
    <row r="234" spans="1:38">
      <c r="A234" s="17">
        <v>45883</v>
      </c>
      <c r="B234" s="18">
        <v>16618.914400000001</v>
      </c>
      <c r="C234" s="18">
        <v>17791.500900000006</v>
      </c>
      <c r="D234" s="18">
        <v>17909.243000000002</v>
      </c>
      <c r="E234" s="18">
        <v>17825.073900000021</v>
      </c>
      <c r="F234" s="18">
        <v>18102.610000000008</v>
      </c>
      <c r="G234" s="18">
        <v>18118.593799999999</v>
      </c>
      <c r="H234" s="18">
        <v>19648.463700000008</v>
      </c>
      <c r="I234" s="18">
        <v>23574.028300000002</v>
      </c>
      <c r="J234" s="18">
        <v>19393.844499999996</v>
      </c>
      <c r="K234" s="18">
        <v>21671.5445</v>
      </c>
      <c r="L234" s="18">
        <v>18418.467500000021</v>
      </c>
      <c r="M234" s="18">
        <v>18544.290500000017</v>
      </c>
      <c r="N234" s="18">
        <v>20746.053000000014</v>
      </c>
      <c r="O234" s="18">
        <v>23601.982999999993</v>
      </c>
      <c r="P234" s="18">
        <v>25676.20150000001</v>
      </c>
      <c r="Q234" s="18">
        <v>26498.188500000011</v>
      </c>
      <c r="R234" s="18">
        <v>29000.263499999979</v>
      </c>
      <c r="S234" s="18">
        <v>28043.416999999994</v>
      </c>
      <c r="T234" s="18">
        <v>25736.106000000022</v>
      </c>
      <c r="U234" s="18">
        <v>23874.768000000004</v>
      </c>
      <c r="V234" s="18">
        <v>22423.499999999989</v>
      </c>
      <c r="W234" s="18">
        <v>20215.339800000009</v>
      </c>
      <c r="X234" s="18">
        <v>18620.400700000002</v>
      </c>
      <c r="Y234" s="18">
        <v>17201.275800000007</v>
      </c>
      <c r="Z234" s="5"/>
      <c r="AA234" s="2">
        <v>0</v>
      </c>
      <c r="AB234" s="2">
        <v>5</v>
      </c>
      <c r="AC234" s="2">
        <v>366038.39630000002</v>
      </c>
      <c r="AD234" s="5">
        <v>143215.67550000013</v>
      </c>
      <c r="AE234" s="5">
        <v>509254.07180000015</v>
      </c>
      <c r="AF234"/>
      <c r="AG234" s="2">
        <v>8</v>
      </c>
      <c r="AH234" s="2">
        <v>2025</v>
      </c>
      <c r="AI234"/>
      <c r="AJ234" s="5">
        <v>29000.263499999979</v>
      </c>
      <c r="AK234" s="2">
        <v>17</v>
      </c>
      <c r="AL234"/>
    </row>
    <row r="235" spans="1:38">
      <c r="A235" s="17">
        <v>45884</v>
      </c>
      <c r="B235" s="18">
        <v>16720.54389999999</v>
      </c>
      <c r="C235" s="18">
        <v>17436.047800000022</v>
      </c>
      <c r="D235" s="18">
        <v>17361.62019999999</v>
      </c>
      <c r="E235" s="18">
        <v>17153.258500000011</v>
      </c>
      <c r="F235" s="18">
        <v>17264.995900000002</v>
      </c>
      <c r="G235" s="18">
        <v>17499.11819999999</v>
      </c>
      <c r="H235" s="18">
        <v>17281.659300000003</v>
      </c>
      <c r="I235" s="18">
        <v>13487.513999999999</v>
      </c>
      <c r="J235" s="18">
        <v>11653.398000000003</v>
      </c>
      <c r="K235" s="18">
        <v>11420.758000000005</v>
      </c>
      <c r="L235" s="18">
        <v>10776.608499999998</v>
      </c>
      <c r="M235" s="18">
        <v>11730.532999999994</v>
      </c>
      <c r="N235" s="18">
        <v>10070.119500000008</v>
      </c>
      <c r="O235" s="18">
        <v>13436.374000000003</v>
      </c>
      <c r="P235" s="18">
        <v>14719.085499999999</v>
      </c>
      <c r="Q235" s="18">
        <v>16724.17600000001</v>
      </c>
      <c r="R235" s="18">
        <v>18760.860500000006</v>
      </c>
      <c r="S235" s="18">
        <v>21380.572999999993</v>
      </c>
      <c r="T235" s="18">
        <v>22160.2595</v>
      </c>
      <c r="U235" s="18">
        <v>21808.666999999998</v>
      </c>
      <c r="V235" s="18">
        <v>19516.447500000006</v>
      </c>
      <c r="W235" s="18">
        <v>18080.845300000023</v>
      </c>
      <c r="X235" s="18">
        <v>16490.088300000003</v>
      </c>
      <c r="Y235" s="18">
        <v>14611.679500000007</v>
      </c>
      <c r="Z235" s="5"/>
      <c r="AA235" s="2">
        <v>0</v>
      </c>
      <c r="AB235" s="2">
        <v>6</v>
      </c>
      <c r="AC235" s="2">
        <v>252216.30760000006</v>
      </c>
      <c r="AD235" s="5">
        <v>135328.92330000008</v>
      </c>
      <c r="AE235" s="5">
        <v>387545.23090000014</v>
      </c>
      <c r="AF235"/>
      <c r="AG235" s="2">
        <v>8</v>
      </c>
      <c r="AH235" s="2">
        <v>2025</v>
      </c>
      <c r="AI235"/>
      <c r="AJ235" s="5">
        <v>22160.2595</v>
      </c>
      <c r="AK235" s="2">
        <v>19</v>
      </c>
      <c r="AL235"/>
    </row>
    <row r="236" spans="1:38">
      <c r="A236" s="17">
        <v>45885</v>
      </c>
      <c r="B236" s="18">
        <v>14774.650800000001</v>
      </c>
      <c r="C236" s="18">
        <v>14769.508600000006</v>
      </c>
      <c r="D236" s="18">
        <v>14696.511599999991</v>
      </c>
      <c r="E236" s="18">
        <v>14691.461500000016</v>
      </c>
      <c r="F236" s="18">
        <v>14694.882099999997</v>
      </c>
      <c r="G236" s="18">
        <v>14735.248199999995</v>
      </c>
      <c r="H236" s="18">
        <v>14245.739500000007</v>
      </c>
      <c r="I236" s="18">
        <v>11405.452799999999</v>
      </c>
      <c r="J236" s="18">
        <v>9369.1754999999976</v>
      </c>
      <c r="K236" s="18">
        <v>9121.5660000000025</v>
      </c>
      <c r="L236" s="18">
        <v>8841.5535000000054</v>
      </c>
      <c r="M236" s="18">
        <v>9666.7589999999964</v>
      </c>
      <c r="N236" s="18">
        <v>10769.101999999999</v>
      </c>
      <c r="O236" s="18">
        <v>11498.898999999999</v>
      </c>
      <c r="P236" s="18">
        <v>12770.732499999998</v>
      </c>
      <c r="Q236" s="18">
        <v>14872.660000000005</v>
      </c>
      <c r="R236" s="18">
        <v>17355.329500000007</v>
      </c>
      <c r="S236" s="18">
        <v>20413.811499999989</v>
      </c>
      <c r="T236" s="18">
        <v>20991.628000000001</v>
      </c>
      <c r="U236" s="18">
        <v>21075.615999999998</v>
      </c>
      <c r="V236" s="18">
        <v>19237.142000000025</v>
      </c>
      <c r="W236" s="18">
        <v>17852.681999999997</v>
      </c>
      <c r="X236" s="18">
        <v>16438.755599999989</v>
      </c>
      <c r="Y236" s="18">
        <v>15144.485000000004</v>
      </c>
      <c r="Z236" s="5"/>
      <c r="AA236" s="2">
        <v>0</v>
      </c>
      <c r="AB236" s="2">
        <v>7</v>
      </c>
      <c r="AC236" s="2">
        <v>0</v>
      </c>
      <c r="AD236" s="5">
        <v>349433.35220000002</v>
      </c>
      <c r="AE236" s="5">
        <v>349433.35220000002</v>
      </c>
      <c r="AF236"/>
      <c r="AG236" s="2">
        <v>8</v>
      </c>
      <c r="AH236" s="2">
        <v>2025</v>
      </c>
      <c r="AI236"/>
      <c r="AJ236" s="5">
        <v>21075.615999999998</v>
      </c>
      <c r="AK236" s="2">
        <v>20</v>
      </c>
      <c r="AL236"/>
    </row>
    <row r="237" spans="1:38">
      <c r="A237" s="17">
        <v>45886</v>
      </c>
      <c r="B237" s="18">
        <v>14655.923500000001</v>
      </c>
      <c r="C237" s="18">
        <v>15216.537400000007</v>
      </c>
      <c r="D237" s="18">
        <v>15213.059100000006</v>
      </c>
      <c r="E237" s="18">
        <v>15279.998699999996</v>
      </c>
      <c r="F237" s="18">
        <v>15603.490600000005</v>
      </c>
      <c r="G237" s="18">
        <v>15431.361700000007</v>
      </c>
      <c r="H237" s="18">
        <v>14763.790199999992</v>
      </c>
      <c r="I237" s="18">
        <v>13631.331299999998</v>
      </c>
      <c r="J237" s="18">
        <v>10927.039499999999</v>
      </c>
      <c r="K237" s="18">
        <v>10277.117999999997</v>
      </c>
      <c r="L237" s="18">
        <v>10736.855500000005</v>
      </c>
      <c r="M237" s="18">
        <v>14472.926500000007</v>
      </c>
      <c r="N237" s="18">
        <v>15463.891999999998</v>
      </c>
      <c r="O237" s="18">
        <v>17711.354000000003</v>
      </c>
      <c r="P237" s="18">
        <v>22813.178000000004</v>
      </c>
      <c r="Q237" s="18">
        <v>24718.503999999997</v>
      </c>
      <c r="R237" s="18">
        <v>26117.188999999995</v>
      </c>
      <c r="S237" s="18">
        <v>25958.254499999999</v>
      </c>
      <c r="T237" s="18">
        <v>23031.631999999998</v>
      </c>
      <c r="U237" s="18">
        <v>20890.10100000001</v>
      </c>
      <c r="V237" s="18">
        <v>18369.277500000004</v>
      </c>
      <c r="W237" s="18">
        <v>16546.013599999998</v>
      </c>
      <c r="X237" s="18">
        <v>15393.510800000009</v>
      </c>
      <c r="Y237" s="18">
        <v>13957.314999999993</v>
      </c>
      <c r="Z237" s="5"/>
      <c r="AA237" s="2">
        <v>0</v>
      </c>
      <c r="AB237" s="2">
        <v>1</v>
      </c>
      <c r="AC237" s="2">
        <v>0</v>
      </c>
      <c r="AD237" s="5">
        <v>407179.65340000001</v>
      </c>
      <c r="AE237" s="5">
        <v>407179.65340000001</v>
      </c>
      <c r="AF237"/>
      <c r="AG237" s="2">
        <v>8</v>
      </c>
      <c r="AH237" s="2">
        <v>2025</v>
      </c>
      <c r="AI237"/>
      <c r="AJ237" s="5">
        <v>26117.188999999995</v>
      </c>
      <c r="AK237" s="2">
        <v>17</v>
      </c>
      <c r="AL237"/>
    </row>
    <row r="238" spans="1:38">
      <c r="A238" s="17">
        <v>45887</v>
      </c>
      <c r="B238" s="18">
        <v>13763.629400000005</v>
      </c>
      <c r="C238" s="18">
        <v>15034.156699999992</v>
      </c>
      <c r="D238" s="18">
        <v>14899.785999999998</v>
      </c>
      <c r="E238" s="18">
        <v>15089.973499999998</v>
      </c>
      <c r="F238" s="18">
        <v>15830.072399999994</v>
      </c>
      <c r="G238" s="18">
        <v>16166.031099999991</v>
      </c>
      <c r="H238" s="18">
        <v>16666.677199999998</v>
      </c>
      <c r="I238" s="18">
        <v>13649.044699999999</v>
      </c>
      <c r="J238" s="18">
        <v>10324.592000000004</v>
      </c>
      <c r="K238" s="18">
        <v>9681.3684999999969</v>
      </c>
      <c r="L238" s="18">
        <v>14398.819499999998</v>
      </c>
      <c r="M238" s="18">
        <v>10381.528999999999</v>
      </c>
      <c r="N238" s="18">
        <v>10865.093500000006</v>
      </c>
      <c r="O238" s="18">
        <v>11450.03</v>
      </c>
      <c r="P238" s="18">
        <v>12640.373000000001</v>
      </c>
      <c r="Q238" s="18">
        <v>13464.007000000003</v>
      </c>
      <c r="R238" s="18">
        <v>15537.809500000005</v>
      </c>
      <c r="S238" s="18">
        <v>18577.400999999991</v>
      </c>
      <c r="T238" s="18">
        <v>19894.469500000014</v>
      </c>
      <c r="U238" s="18">
        <v>20249.927999999985</v>
      </c>
      <c r="V238" s="18">
        <v>18665.577500000007</v>
      </c>
      <c r="W238" s="18">
        <v>17223.536800000002</v>
      </c>
      <c r="X238" s="18">
        <v>15680.620000000017</v>
      </c>
      <c r="Y238" s="18">
        <v>13819.703800000021</v>
      </c>
      <c r="Z238" s="5"/>
      <c r="AA238" s="2">
        <v>0</v>
      </c>
      <c r="AB238" s="2">
        <v>2</v>
      </c>
      <c r="AC238" s="2">
        <v>232684.19950000002</v>
      </c>
      <c r="AD238" s="5">
        <v>121270.03009999995</v>
      </c>
      <c r="AE238" s="5">
        <v>353954.22959999996</v>
      </c>
      <c r="AF238"/>
      <c r="AG238" s="2">
        <v>8</v>
      </c>
      <c r="AH238" s="2">
        <v>2025</v>
      </c>
      <c r="AI238"/>
      <c r="AJ238" s="5">
        <v>20249.927999999985</v>
      </c>
      <c r="AK238" s="2">
        <v>20</v>
      </c>
      <c r="AL238"/>
    </row>
    <row r="239" spans="1:38">
      <c r="A239" s="17">
        <v>45888</v>
      </c>
      <c r="B239" s="18">
        <v>13304.585699999998</v>
      </c>
      <c r="C239" s="18">
        <v>14144.275000000011</v>
      </c>
      <c r="D239" s="18">
        <v>14342.8717</v>
      </c>
      <c r="E239" s="18">
        <v>14651.376700000003</v>
      </c>
      <c r="F239" s="18">
        <v>15376.578500000005</v>
      </c>
      <c r="G239" s="18">
        <v>15908.972600000005</v>
      </c>
      <c r="H239" s="18">
        <v>16426.784200000002</v>
      </c>
      <c r="I239" s="18">
        <v>13872.486000000003</v>
      </c>
      <c r="J239" s="18">
        <v>11743.640499999998</v>
      </c>
      <c r="K239" s="18">
        <v>10713.519999999995</v>
      </c>
      <c r="L239" s="18">
        <v>8991.1670000000049</v>
      </c>
      <c r="M239" s="18">
        <v>9108.6165000000055</v>
      </c>
      <c r="N239" s="18">
        <v>9607.8170000000009</v>
      </c>
      <c r="O239" s="18">
        <v>10412.686499999996</v>
      </c>
      <c r="P239" s="18">
        <v>10908.938500000004</v>
      </c>
      <c r="Q239" s="18">
        <v>12185.627500000004</v>
      </c>
      <c r="R239" s="18">
        <v>14740.319000000007</v>
      </c>
      <c r="S239" s="18">
        <v>18927.966500000002</v>
      </c>
      <c r="T239" s="18">
        <v>20444.074000000015</v>
      </c>
      <c r="U239" s="18">
        <v>20318.144499999988</v>
      </c>
      <c r="V239" s="18">
        <v>18455.861500000021</v>
      </c>
      <c r="W239" s="18">
        <v>17275.7065</v>
      </c>
      <c r="X239" s="18">
        <v>15619.343300000013</v>
      </c>
      <c r="Y239" s="18">
        <v>14141.398400000004</v>
      </c>
      <c r="Z239" s="5"/>
      <c r="AA239" s="2">
        <v>0</v>
      </c>
      <c r="AB239" s="2">
        <v>3</v>
      </c>
      <c r="AC239" s="2">
        <v>223325.91480000009</v>
      </c>
      <c r="AD239" s="5">
        <v>118296.84280000004</v>
      </c>
      <c r="AE239" s="5">
        <v>341622.75760000013</v>
      </c>
      <c r="AF239"/>
      <c r="AG239" s="2">
        <v>8</v>
      </c>
      <c r="AH239" s="2">
        <v>2025</v>
      </c>
      <c r="AI239"/>
      <c r="AJ239" s="5">
        <v>20444.074000000015</v>
      </c>
      <c r="AK239" s="2">
        <v>19</v>
      </c>
      <c r="AL239"/>
    </row>
    <row r="240" spans="1:38">
      <c r="A240" s="17">
        <v>45889</v>
      </c>
      <c r="B240" s="18">
        <v>14185.399300000006</v>
      </c>
      <c r="C240" s="18">
        <v>14939.188300000007</v>
      </c>
      <c r="D240" s="18">
        <v>15204.890400000002</v>
      </c>
      <c r="E240" s="18">
        <v>15505.157900000007</v>
      </c>
      <c r="F240" s="18">
        <v>16300.667399999998</v>
      </c>
      <c r="G240" s="18">
        <v>16632.711199999998</v>
      </c>
      <c r="H240" s="18">
        <v>17398.455200000011</v>
      </c>
      <c r="I240" s="18">
        <v>16461.890599999992</v>
      </c>
      <c r="J240" s="18">
        <v>15108.0615</v>
      </c>
      <c r="K240" s="18">
        <v>14377.8935</v>
      </c>
      <c r="L240" s="18">
        <v>12614.612999999996</v>
      </c>
      <c r="M240" s="18">
        <v>13731.343000000008</v>
      </c>
      <c r="N240" s="18">
        <v>12458.062500000005</v>
      </c>
      <c r="O240" s="18">
        <v>13006.823</v>
      </c>
      <c r="P240" s="18">
        <v>15498.139000000008</v>
      </c>
      <c r="Q240" s="18">
        <v>18169.468500000006</v>
      </c>
      <c r="R240" s="18">
        <v>20602.748499999998</v>
      </c>
      <c r="S240" s="18">
        <v>20121.142499999987</v>
      </c>
      <c r="T240" s="18">
        <v>21172.324499999995</v>
      </c>
      <c r="U240" s="18">
        <v>20949.323000000004</v>
      </c>
      <c r="V240" s="18">
        <v>19396.999999999993</v>
      </c>
      <c r="W240" s="18">
        <v>17840.704699999998</v>
      </c>
      <c r="X240" s="18">
        <v>16439.20440000001</v>
      </c>
      <c r="Y240" s="18">
        <v>14508.486899999996</v>
      </c>
      <c r="Z240" s="5"/>
      <c r="AA240" s="2">
        <v>0</v>
      </c>
      <c r="AB240" s="2">
        <v>4</v>
      </c>
      <c r="AC240" s="2">
        <v>267948.74219999998</v>
      </c>
      <c r="AD240" s="5">
        <v>124674.95659999998</v>
      </c>
      <c r="AE240" s="5">
        <v>392623.69879999995</v>
      </c>
      <c r="AF240"/>
      <c r="AG240" s="2">
        <v>8</v>
      </c>
      <c r="AH240" s="2">
        <v>2025</v>
      </c>
      <c r="AI240"/>
      <c r="AJ240" s="5">
        <v>21172.324499999995</v>
      </c>
      <c r="AK240" s="2">
        <v>19</v>
      </c>
      <c r="AL240"/>
    </row>
    <row r="241" spans="1:38">
      <c r="A241" s="17">
        <v>45890</v>
      </c>
      <c r="B241" s="18">
        <v>14488.917800000008</v>
      </c>
      <c r="C241" s="18">
        <v>15474.025600000001</v>
      </c>
      <c r="D241" s="18">
        <v>15604.165200000007</v>
      </c>
      <c r="E241" s="18">
        <v>15867.869699999996</v>
      </c>
      <c r="F241" s="18">
        <v>16598.224300000002</v>
      </c>
      <c r="G241" s="18">
        <v>17437.904499999986</v>
      </c>
      <c r="H241" s="18">
        <v>17783.629199999996</v>
      </c>
      <c r="I241" s="18">
        <v>14904.753699999997</v>
      </c>
      <c r="J241" s="18">
        <v>10604.356499999998</v>
      </c>
      <c r="K241" s="18">
        <v>9142.7795000000042</v>
      </c>
      <c r="L241" s="18">
        <v>8323.6200000000063</v>
      </c>
      <c r="M241" s="18">
        <v>8465.2235000000037</v>
      </c>
      <c r="N241" s="18">
        <v>9247.1570000000011</v>
      </c>
      <c r="O241" s="18">
        <v>9972.0445</v>
      </c>
      <c r="P241" s="18">
        <v>11193.493000000002</v>
      </c>
      <c r="Q241" s="18">
        <v>13340.618499999995</v>
      </c>
      <c r="R241" s="18">
        <v>16399.988499999999</v>
      </c>
      <c r="S241" s="18">
        <v>20417.905500000004</v>
      </c>
      <c r="T241" s="18">
        <v>21905.824500000017</v>
      </c>
      <c r="U241" s="18">
        <v>22120.663000000022</v>
      </c>
      <c r="V241" s="18">
        <v>20100.604500000001</v>
      </c>
      <c r="W241" s="18">
        <v>18734.809500000007</v>
      </c>
      <c r="X241" s="18">
        <v>16998.893800000002</v>
      </c>
      <c r="Y241" s="18">
        <v>15261.120599999993</v>
      </c>
      <c r="Z241" s="5"/>
      <c r="AA241" s="2">
        <v>0</v>
      </c>
      <c r="AB241" s="2">
        <v>5</v>
      </c>
      <c r="AC241" s="2">
        <v>231872.73550000007</v>
      </c>
      <c r="AD241" s="5">
        <v>128515.85689999996</v>
      </c>
      <c r="AE241" s="5">
        <v>360388.59240000002</v>
      </c>
      <c r="AF241"/>
      <c r="AG241" s="2">
        <v>8</v>
      </c>
      <c r="AH241" s="2">
        <v>2025</v>
      </c>
      <c r="AI241"/>
      <c r="AJ241" s="5">
        <v>22120.663000000022</v>
      </c>
      <c r="AK241" s="2">
        <v>20</v>
      </c>
      <c r="AL241"/>
    </row>
    <row r="242" spans="1:38">
      <c r="A242" s="17">
        <v>45891</v>
      </c>
      <c r="B242" s="18">
        <v>14956.566400000003</v>
      </c>
      <c r="C242" s="18">
        <v>16110.232800000002</v>
      </c>
      <c r="D242" s="18">
        <v>15985.386600000003</v>
      </c>
      <c r="E242" s="18">
        <v>16382.794000000011</v>
      </c>
      <c r="F242" s="18">
        <v>16952.821199999998</v>
      </c>
      <c r="G242" s="18">
        <v>17587.761500000001</v>
      </c>
      <c r="H242" s="18">
        <v>18501.365700000002</v>
      </c>
      <c r="I242" s="18">
        <v>15323.000500000006</v>
      </c>
      <c r="J242" s="18">
        <v>11584.137500000004</v>
      </c>
      <c r="K242" s="18">
        <v>10507.898000000003</v>
      </c>
      <c r="L242" s="18">
        <v>9387.7124999999996</v>
      </c>
      <c r="M242" s="18">
        <v>10332.819500000009</v>
      </c>
      <c r="N242" s="18">
        <v>12359.211000000007</v>
      </c>
      <c r="O242" s="18">
        <v>12628.205499999996</v>
      </c>
      <c r="P242" s="18">
        <v>13597.480999999998</v>
      </c>
      <c r="Q242" s="18">
        <v>16007.180500000004</v>
      </c>
      <c r="R242" s="18">
        <v>18819.509999999998</v>
      </c>
      <c r="S242" s="18">
        <v>22116.205499999996</v>
      </c>
      <c r="T242" s="18">
        <v>23252.774999999994</v>
      </c>
      <c r="U242" s="18">
        <v>23180.385000000006</v>
      </c>
      <c r="V242" s="18">
        <v>20847.005499999996</v>
      </c>
      <c r="W242" s="18">
        <v>19483.976599999987</v>
      </c>
      <c r="X242" s="18">
        <v>18033.807100000009</v>
      </c>
      <c r="Y242" s="18">
        <v>16327.210599999988</v>
      </c>
      <c r="Z242" s="5"/>
      <c r="AA242" s="2">
        <v>0</v>
      </c>
      <c r="AB242" s="2">
        <v>6</v>
      </c>
      <c r="AC242" s="2">
        <v>257461.31070000003</v>
      </c>
      <c r="AD242" s="5">
        <v>132804.13880000007</v>
      </c>
      <c r="AE242" s="5">
        <v>390265.4495000001</v>
      </c>
      <c r="AF242"/>
      <c r="AG242" s="2">
        <v>8</v>
      </c>
      <c r="AH242" s="2">
        <v>2025</v>
      </c>
      <c r="AI242"/>
      <c r="AJ242" s="5">
        <v>23252.774999999994</v>
      </c>
      <c r="AK242" s="2">
        <v>19</v>
      </c>
      <c r="AL242"/>
    </row>
    <row r="243" spans="1:38">
      <c r="A243" s="17">
        <v>45892</v>
      </c>
      <c r="B243" s="18">
        <v>16078.207299999996</v>
      </c>
      <c r="C243" s="18">
        <v>16639.809100000006</v>
      </c>
      <c r="D243" s="18">
        <v>16626.740099999992</v>
      </c>
      <c r="E243" s="18">
        <v>16390.926400000004</v>
      </c>
      <c r="F243" s="18">
        <v>16973.327499999996</v>
      </c>
      <c r="G243" s="18">
        <v>17037.756499999996</v>
      </c>
      <c r="H243" s="18">
        <v>16554.637500000001</v>
      </c>
      <c r="I243" s="18">
        <v>14905.7515</v>
      </c>
      <c r="J243" s="18">
        <v>13683.266500000005</v>
      </c>
      <c r="K243" s="18">
        <v>9515.9990000000016</v>
      </c>
      <c r="L243" s="18">
        <v>8249.4290000000037</v>
      </c>
      <c r="M243" s="18">
        <v>8753.3960000000061</v>
      </c>
      <c r="N243" s="18">
        <v>9736.0665000000008</v>
      </c>
      <c r="O243" s="18">
        <v>10408.102500000008</v>
      </c>
      <c r="P243" s="18">
        <v>12333.118000000002</v>
      </c>
      <c r="Q243" s="18">
        <v>15045.611500000003</v>
      </c>
      <c r="R243" s="18">
        <v>17916.748000000007</v>
      </c>
      <c r="S243" s="18">
        <v>23124.397500000006</v>
      </c>
      <c r="T243" s="18">
        <v>23632.841499999988</v>
      </c>
      <c r="U243" s="18">
        <v>23367.365000000005</v>
      </c>
      <c r="V243" s="18">
        <v>20898.55950000001</v>
      </c>
      <c r="W243" s="18">
        <v>19814.393300000007</v>
      </c>
      <c r="X243" s="18">
        <v>18179.209400000007</v>
      </c>
      <c r="Y243" s="18">
        <v>16414.861900000011</v>
      </c>
      <c r="Z243" s="5"/>
      <c r="AA243" s="2">
        <v>0</v>
      </c>
      <c r="AB243" s="2">
        <v>7</v>
      </c>
      <c r="AC243" s="2">
        <v>0</v>
      </c>
      <c r="AD243" s="5">
        <v>382280.52100000007</v>
      </c>
      <c r="AE243" s="5">
        <v>382280.52100000007</v>
      </c>
      <c r="AF243"/>
      <c r="AG243" s="2">
        <v>8</v>
      </c>
      <c r="AH243" s="2">
        <v>2025</v>
      </c>
      <c r="AI243"/>
      <c r="AJ243" s="5">
        <v>23632.841499999988</v>
      </c>
      <c r="AK243" s="2">
        <v>19</v>
      </c>
      <c r="AL243"/>
    </row>
    <row r="244" spans="1:38">
      <c r="A244" s="17">
        <v>45893</v>
      </c>
      <c r="B244" s="18">
        <v>16482.882900000004</v>
      </c>
      <c r="C244" s="18">
        <v>16947.580099999988</v>
      </c>
      <c r="D244" s="18">
        <v>17093.241000000009</v>
      </c>
      <c r="E244" s="18">
        <v>17083.133300000009</v>
      </c>
      <c r="F244" s="18">
        <v>17382.746100000004</v>
      </c>
      <c r="G244" s="18">
        <v>17392.970399999998</v>
      </c>
      <c r="H244" s="18">
        <v>16984.901399999992</v>
      </c>
      <c r="I244" s="18">
        <v>13981.762800000002</v>
      </c>
      <c r="J244" s="18">
        <v>10420.626000000002</v>
      </c>
      <c r="K244" s="18">
        <v>9422.485499999997</v>
      </c>
      <c r="L244" s="18">
        <v>8487.9379999999983</v>
      </c>
      <c r="M244" s="18">
        <v>10083.222999999998</v>
      </c>
      <c r="N244" s="18">
        <v>10661.8995</v>
      </c>
      <c r="O244" s="18">
        <v>12342.469000000003</v>
      </c>
      <c r="P244" s="18">
        <v>14580.285500000005</v>
      </c>
      <c r="Q244" s="18">
        <v>17835.039499999995</v>
      </c>
      <c r="R244" s="18">
        <v>21719.305499999995</v>
      </c>
      <c r="S244" s="18">
        <v>24817.616999999991</v>
      </c>
      <c r="T244" s="18">
        <v>24219.379500000014</v>
      </c>
      <c r="U244" s="18">
        <v>23400.302000000003</v>
      </c>
      <c r="V244" s="18">
        <v>20860.882500000007</v>
      </c>
      <c r="W244" s="18">
        <v>19517.066400000003</v>
      </c>
      <c r="X244" s="18">
        <v>18154.858000000004</v>
      </c>
      <c r="Y244" s="18">
        <v>16861.616600000008</v>
      </c>
      <c r="Z244" s="5"/>
      <c r="AA244" s="2">
        <v>0</v>
      </c>
      <c r="AB244" s="2">
        <v>1</v>
      </c>
      <c r="AC244" s="2">
        <v>0</v>
      </c>
      <c r="AD244" s="5">
        <v>396734.21150000009</v>
      </c>
      <c r="AE244" s="5">
        <v>396734.21150000009</v>
      </c>
      <c r="AF244"/>
      <c r="AG244" s="2">
        <v>8</v>
      </c>
      <c r="AH244" s="2">
        <v>2025</v>
      </c>
      <c r="AI244"/>
      <c r="AJ244" s="5">
        <v>24817.616999999991</v>
      </c>
      <c r="AK244" s="2">
        <v>18</v>
      </c>
      <c r="AL244"/>
    </row>
    <row r="245" spans="1:38">
      <c r="A245" s="17">
        <v>45894</v>
      </c>
      <c r="B245" s="18">
        <v>16912.089499999995</v>
      </c>
      <c r="C245" s="18">
        <v>17394.791299999997</v>
      </c>
      <c r="D245" s="18">
        <v>17563.780299999988</v>
      </c>
      <c r="E245" s="18">
        <v>18042.900199999989</v>
      </c>
      <c r="F245" s="18">
        <v>18730.557199999988</v>
      </c>
      <c r="G245" s="18">
        <v>19576.039100000009</v>
      </c>
      <c r="H245" s="18">
        <v>20898.316300000002</v>
      </c>
      <c r="I245" s="18">
        <v>21317.79359999999</v>
      </c>
      <c r="J245" s="18">
        <v>21521.227000000006</v>
      </c>
      <c r="K245" s="18">
        <v>24302.772999999994</v>
      </c>
      <c r="L245" s="18">
        <v>24428.178500000002</v>
      </c>
      <c r="M245" s="18">
        <v>24458.235500000017</v>
      </c>
      <c r="N245" s="18">
        <v>25498.952499999992</v>
      </c>
      <c r="O245" s="18">
        <v>25297.486999999986</v>
      </c>
      <c r="P245" s="18">
        <v>26276.941000000017</v>
      </c>
      <c r="Q245" s="18">
        <v>27610.620500000001</v>
      </c>
      <c r="R245" s="18">
        <v>27100.801999999992</v>
      </c>
      <c r="S245" s="18">
        <v>26303.087000000018</v>
      </c>
      <c r="T245" s="18">
        <v>24530.17600000001</v>
      </c>
      <c r="U245" s="18">
        <v>23623.8855</v>
      </c>
      <c r="V245" s="18">
        <v>20755.081500000011</v>
      </c>
      <c r="W245" s="18">
        <v>19441.588700000011</v>
      </c>
      <c r="X245" s="18">
        <v>17981.722699999998</v>
      </c>
      <c r="Y245" s="18">
        <v>16300.570399999991</v>
      </c>
      <c r="Z245" s="5"/>
      <c r="AA245" s="2">
        <v>0</v>
      </c>
      <c r="AB245" s="2">
        <v>2</v>
      </c>
      <c r="AC245" s="2">
        <v>380448.55200000003</v>
      </c>
      <c r="AD245" s="5">
        <v>145419.04429999995</v>
      </c>
      <c r="AE245" s="5">
        <v>525867.59629999998</v>
      </c>
      <c r="AF245"/>
      <c r="AG245" s="2">
        <v>8</v>
      </c>
      <c r="AH245" s="2">
        <v>2025</v>
      </c>
      <c r="AI245"/>
      <c r="AJ245" s="5">
        <v>27610.620500000001</v>
      </c>
      <c r="AK245" s="2">
        <v>16</v>
      </c>
      <c r="AL245"/>
    </row>
    <row r="246" spans="1:38">
      <c r="A246" s="17">
        <v>45895</v>
      </c>
      <c r="B246" s="18">
        <v>16397.749799999991</v>
      </c>
      <c r="C246" s="18">
        <v>17361.958600000002</v>
      </c>
      <c r="D246" s="18">
        <v>17460.480100000001</v>
      </c>
      <c r="E246" s="18">
        <v>17666.087699999993</v>
      </c>
      <c r="F246" s="18">
        <v>18531.422600000013</v>
      </c>
      <c r="G246" s="18">
        <v>19296.115100000003</v>
      </c>
      <c r="H246" s="18">
        <v>19659.024300000005</v>
      </c>
      <c r="I246" s="18">
        <v>18510.642500000009</v>
      </c>
      <c r="J246" s="18">
        <v>14599.880000000001</v>
      </c>
      <c r="K246" s="18">
        <v>14028.629499999999</v>
      </c>
      <c r="L246" s="18">
        <v>13186.058999999999</v>
      </c>
      <c r="M246" s="18">
        <v>15517.018000000004</v>
      </c>
      <c r="N246" s="18">
        <v>17806.495500000001</v>
      </c>
      <c r="O246" s="18">
        <v>18820.838499999998</v>
      </c>
      <c r="P246" s="18">
        <v>18640.141500000005</v>
      </c>
      <c r="Q246" s="18">
        <v>20511.367999999999</v>
      </c>
      <c r="R246" s="18">
        <v>22007.754000000004</v>
      </c>
      <c r="S246" s="18">
        <v>24166.248000000003</v>
      </c>
      <c r="T246" s="18">
        <v>24397.948500000002</v>
      </c>
      <c r="U246" s="18">
        <v>24467.506000000012</v>
      </c>
      <c r="V246" s="18">
        <v>21532.247000000025</v>
      </c>
      <c r="W246" s="18">
        <v>20099.479300000021</v>
      </c>
      <c r="X246" s="18">
        <v>18144.147900000011</v>
      </c>
      <c r="Y246" s="18">
        <v>16059.558000000023</v>
      </c>
      <c r="Z246" s="5"/>
      <c r="AA246" s="2">
        <v>0</v>
      </c>
      <c r="AB246" s="2">
        <v>3</v>
      </c>
      <c r="AC246" s="2">
        <v>306436.40320000006</v>
      </c>
      <c r="AD246" s="5">
        <v>142432.39620000002</v>
      </c>
      <c r="AE246" s="5">
        <v>448868.79940000008</v>
      </c>
      <c r="AF246"/>
      <c r="AG246" s="2">
        <v>8</v>
      </c>
      <c r="AH246" s="2">
        <v>2025</v>
      </c>
      <c r="AI246"/>
      <c r="AJ246" s="5">
        <v>24467.506000000012</v>
      </c>
      <c r="AK246" s="2">
        <v>20</v>
      </c>
      <c r="AL246"/>
    </row>
    <row r="247" spans="1:38">
      <c r="A247" s="17">
        <v>45896</v>
      </c>
      <c r="B247" s="18">
        <v>15895.907299999993</v>
      </c>
      <c r="C247" s="18">
        <v>16993.471499999992</v>
      </c>
      <c r="D247" s="18">
        <v>17074.801300000014</v>
      </c>
      <c r="E247" s="18">
        <v>17285.909800000005</v>
      </c>
      <c r="F247" s="18">
        <v>17905.012800000004</v>
      </c>
      <c r="G247" s="18">
        <v>18923.569200000016</v>
      </c>
      <c r="H247" s="18">
        <v>20144.455199999997</v>
      </c>
      <c r="I247" s="18">
        <v>16501.867700000003</v>
      </c>
      <c r="J247" s="18">
        <v>12243.107999999997</v>
      </c>
      <c r="K247" s="18">
        <v>12237.498000000001</v>
      </c>
      <c r="L247" s="18">
        <v>10126.291500000005</v>
      </c>
      <c r="M247" s="18">
        <v>12636.850999999993</v>
      </c>
      <c r="N247" s="18">
        <v>15593.728499999994</v>
      </c>
      <c r="O247" s="18">
        <v>17641.769</v>
      </c>
      <c r="P247" s="18">
        <v>19660.702500000003</v>
      </c>
      <c r="Q247" s="18">
        <v>19499.956999999999</v>
      </c>
      <c r="R247" s="18">
        <v>22906.030499999993</v>
      </c>
      <c r="S247" s="18">
        <v>25951.334999999999</v>
      </c>
      <c r="T247" s="18">
        <v>24237.701499999999</v>
      </c>
      <c r="U247" s="18">
        <v>24082.507999999994</v>
      </c>
      <c r="V247" s="18">
        <v>21197.857499999991</v>
      </c>
      <c r="W247" s="18">
        <v>19938.519199999992</v>
      </c>
      <c r="X247" s="18">
        <v>17980.2392</v>
      </c>
      <c r="Y247" s="18">
        <v>16194.527000000007</v>
      </c>
      <c r="Z247" s="5"/>
      <c r="AA247" s="2">
        <v>0</v>
      </c>
      <c r="AB247" s="2">
        <v>4</v>
      </c>
      <c r="AC247" s="2">
        <v>292435.96409999998</v>
      </c>
      <c r="AD247" s="5">
        <v>140417.65410000004</v>
      </c>
      <c r="AE247" s="5">
        <v>432853.61820000003</v>
      </c>
      <c r="AF247"/>
      <c r="AG247" s="2">
        <v>8</v>
      </c>
      <c r="AH247" s="2">
        <v>2025</v>
      </c>
      <c r="AI247"/>
      <c r="AJ247" s="5">
        <v>25951.334999999999</v>
      </c>
      <c r="AK247" s="2">
        <v>18</v>
      </c>
      <c r="AL247"/>
    </row>
    <row r="248" spans="1:38">
      <c r="A248" s="17">
        <v>45897</v>
      </c>
      <c r="B248" s="18">
        <v>16062.454499999993</v>
      </c>
      <c r="C248" s="18">
        <v>17388.814400000003</v>
      </c>
      <c r="D248" s="18">
        <v>17384.5726</v>
      </c>
      <c r="E248" s="18">
        <v>17572.224999999999</v>
      </c>
      <c r="F248" s="18">
        <v>18500.0569</v>
      </c>
      <c r="G248" s="18">
        <v>19362.789099999998</v>
      </c>
      <c r="H248" s="18">
        <v>20538.7052</v>
      </c>
      <c r="I248" s="18">
        <v>16649.092700000001</v>
      </c>
      <c r="J248" s="18">
        <v>11216.569500000005</v>
      </c>
      <c r="K248" s="18">
        <v>9643.606000000007</v>
      </c>
      <c r="L248" s="18">
        <v>8717.023500000003</v>
      </c>
      <c r="M248" s="18">
        <v>11274.199500000002</v>
      </c>
      <c r="N248" s="18">
        <v>11699.726499999999</v>
      </c>
      <c r="O248" s="18">
        <v>10754.497499999998</v>
      </c>
      <c r="P248" s="18">
        <v>11723.769500000002</v>
      </c>
      <c r="Q248" s="18">
        <v>13483.513500000005</v>
      </c>
      <c r="R248" s="18">
        <v>17526.526999999998</v>
      </c>
      <c r="S248" s="18">
        <v>22242.632500000003</v>
      </c>
      <c r="T248" s="18">
        <v>24068.447000000011</v>
      </c>
      <c r="U248" s="18">
        <v>24023.469999999998</v>
      </c>
      <c r="V248" s="18">
        <v>21730.715499999991</v>
      </c>
      <c r="W248" s="18">
        <v>20205.184300000004</v>
      </c>
      <c r="X248" s="18">
        <v>18784.704500000014</v>
      </c>
      <c r="Y248" s="18">
        <v>16745.715499999998</v>
      </c>
      <c r="Z248" s="5"/>
      <c r="AA248" s="2">
        <v>0</v>
      </c>
      <c r="AB248" s="2">
        <v>5</v>
      </c>
      <c r="AC248" s="2">
        <v>253743.67900000006</v>
      </c>
      <c r="AD248" s="5">
        <v>143555.33319999988</v>
      </c>
      <c r="AE248" s="5">
        <v>397299.01219999994</v>
      </c>
      <c r="AF248"/>
      <c r="AG248" s="2">
        <v>8</v>
      </c>
      <c r="AH248" s="2">
        <v>2025</v>
      </c>
      <c r="AI248"/>
      <c r="AJ248" s="5">
        <v>24068.447000000011</v>
      </c>
      <c r="AK248" s="2">
        <v>19</v>
      </c>
      <c r="AL248"/>
    </row>
    <row r="249" spans="1:38">
      <c r="A249" s="17">
        <v>45898</v>
      </c>
      <c r="B249" s="18">
        <v>16820.195599999992</v>
      </c>
      <c r="C249" s="18">
        <v>17617.208200000019</v>
      </c>
      <c r="D249" s="18">
        <v>17625.554700000001</v>
      </c>
      <c r="E249" s="18">
        <v>18072.510900000008</v>
      </c>
      <c r="F249" s="18">
        <v>18685.520500000002</v>
      </c>
      <c r="G249" s="18">
        <v>19731.922700000003</v>
      </c>
      <c r="H249" s="18">
        <v>20879.52589999999</v>
      </c>
      <c r="I249" s="18">
        <v>20145.232699999993</v>
      </c>
      <c r="J249" s="18">
        <v>18662.322999999997</v>
      </c>
      <c r="K249" s="18">
        <v>19973.801499999994</v>
      </c>
      <c r="L249" s="18">
        <v>16252.911000000004</v>
      </c>
      <c r="M249" s="18">
        <v>20497.723499999996</v>
      </c>
      <c r="N249" s="18">
        <v>22557.572000000011</v>
      </c>
      <c r="O249" s="18">
        <v>23979.784499999994</v>
      </c>
      <c r="P249" s="18">
        <v>25354.957500000008</v>
      </c>
      <c r="Q249" s="18">
        <v>25966.366000000005</v>
      </c>
      <c r="R249" s="18">
        <v>27818.054</v>
      </c>
      <c r="S249" s="18">
        <v>27629.018999999993</v>
      </c>
      <c r="T249" s="18">
        <v>25071.945000000014</v>
      </c>
      <c r="U249" s="18">
        <v>23854.260000000009</v>
      </c>
      <c r="V249" s="18">
        <v>21150.590999999997</v>
      </c>
      <c r="W249" s="18">
        <v>20118.693700000011</v>
      </c>
      <c r="X249" s="18">
        <v>18756.402600000001</v>
      </c>
      <c r="Y249" s="18">
        <v>17223.994600000005</v>
      </c>
      <c r="Z249" s="5"/>
      <c r="AA249" s="2">
        <v>0</v>
      </c>
      <c r="AB249" s="2">
        <v>6</v>
      </c>
      <c r="AC249" s="2">
        <v>357789.6370000001</v>
      </c>
      <c r="AD249" s="5">
        <v>146656.43309999991</v>
      </c>
      <c r="AE249" s="5">
        <v>504446.07010000001</v>
      </c>
      <c r="AF249"/>
      <c r="AG249" s="2">
        <v>8</v>
      </c>
      <c r="AH249" s="2">
        <v>2025</v>
      </c>
      <c r="AI249"/>
      <c r="AJ249" s="5">
        <v>27818.054</v>
      </c>
      <c r="AK249" s="2">
        <v>17</v>
      </c>
      <c r="AL249"/>
    </row>
    <row r="250" spans="1:38">
      <c r="A250" s="17">
        <v>45899</v>
      </c>
      <c r="B250" s="18">
        <v>17039.094099999991</v>
      </c>
      <c r="C250" s="18">
        <v>17513.703799999996</v>
      </c>
      <c r="D250" s="18">
        <v>17880.449399999998</v>
      </c>
      <c r="E250" s="18">
        <v>17701.059000000001</v>
      </c>
      <c r="F250" s="18">
        <v>18381.032800000001</v>
      </c>
      <c r="G250" s="18">
        <v>18464.28460000001</v>
      </c>
      <c r="H250" s="18">
        <v>18877.015899999988</v>
      </c>
      <c r="I250" s="18">
        <v>18690.130000000016</v>
      </c>
      <c r="J250" s="18">
        <v>18512.451500000003</v>
      </c>
      <c r="K250" s="18">
        <v>19295.816999999999</v>
      </c>
      <c r="L250" s="18">
        <v>16165.048500000012</v>
      </c>
      <c r="M250" s="18">
        <v>14503.161000000002</v>
      </c>
      <c r="N250" s="18">
        <v>14441.537000000002</v>
      </c>
      <c r="O250" s="18">
        <v>12754.836000000007</v>
      </c>
      <c r="P250" s="18">
        <v>13676.219500000001</v>
      </c>
      <c r="Q250" s="18">
        <v>13903.730500000003</v>
      </c>
      <c r="R250" s="18">
        <v>18851.672500000004</v>
      </c>
      <c r="S250" s="18">
        <v>23892.414500000006</v>
      </c>
      <c r="T250" s="18">
        <v>23428.221000000009</v>
      </c>
      <c r="U250" s="18">
        <v>23556.93399999999</v>
      </c>
      <c r="V250" s="18">
        <v>21039.622499999998</v>
      </c>
      <c r="W250" s="18">
        <v>19886.971600000001</v>
      </c>
      <c r="X250" s="18">
        <v>18516.484700000005</v>
      </c>
      <c r="Y250" s="18">
        <v>16870.814900000005</v>
      </c>
      <c r="Z250" s="5"/>
      <c r="AA250" s="2">
        <v>0</v>
      </c>
      <c r="AB250" s="2">
        <v>7</v>
      </c>
      <c r="AC250" s="2">
        <v>0</v>
      </c>
      <c r="AD250" s="5">
        <v>433842.70630000008</v>
      </c>
      <c r="AE250" s="5">
        <v>433842.70630000008</v>
      </c>
      <c r="AF250"/>
      <c r="AG250" s="2">
        <v>8</v>
      </c>
      <c r="AH250" s="2">
        <v>2025</v>
      </c>
      <c r="AI250"/>
      <c r="AJ250" s="5">
        <v>23892.414500000006</v>
      </c>
      <c r="AK250" s="2">
        <v>18</v>
      </c>
      <c r="AL250"/>
    </row>
    <row r="251" spans="1:38">
      <c r="A251" s="17">
        <v>45900</v>
      </c>
      <c r="B251" s="18">
        <v>16608.062100000017</v>
      </c>
      <c r="C251" s="18">
        <v>16924.577899999997</v>
      </c>
      <c r="D251" s="18">
        <v>17119.936399999995</v>
      </c>
      <c r="E251" s="18">
        <v>17397.231200000009</v>
      </c>
      <c r="F251" s="18">
        <v>17590.895500000006</v>
      </c>
      <c r="G251" s="18">
        <v>17778.757499999996</v>
      </c>
      <c r="H251" s="18">
        <v>17899.252100000005</v>
      </c>
      <c r="I251" s="18">
        <v>14944.992599999998</v>
      </c>
      <c r="J251" s="18">
        <v>10016.434000000001</v>
      </c>
      <c r="K251" s="18">
        <v>8035.9155000000037</v>
      </c>
      <c r="L251" s="18">
        <v>7395.5039999999999</v>
      </c>
      <c r="M251" s="18">
        <v>8764.8094999999994</v>
      </c>
      <c r="N251" s="18">
        <v>10658.143</v>
      </c>
      <c r="O251" s="18">
        <v>11657.911500000004</v>
      </c>
      <c r="P251" s="18">
        <v>12805.6775</v>
      </c>
      <c r="Q251" s="18">
        <v>14198.190500000004</v>
      </c>
      <c r="R251" s="18">
        <v>16918.843999999994</v>
      </c>
      <c r="S251" s="18">
        <v>22046.250000000004</v>
      </c>
      <c r="T251" s="18">
        <v>24057.564499999986</v>
      </c>
      <c r="U251" s="18">
        <v>23748.449000000001</v>
      </c>
      <c r="V251" s="18">
        <v>20967.436999999998</v>
      </c>
      <c r="W251" s="18">
        <v>20038.613700000009</v>
      </c>
      <c r="X251" s="18">
        <v>18748.714799999991</v>
      </c>
      <c r="Y251" s="18">
        <v>17472.345499999996</v>
      </c>
      <c r="Z251" s="5"/>
      <c r="AA251" s="2">
        <v>0</v>
      </c>
      <c r="AB251" s="2">
        <v>1</v>
      </c>
      <c r="AC251" s="2">
        <v>0</v>
      </c>
      <c r="AD251" s="5">
        <v>383794.50929999998</v>
      </c>
      <c r="AE251" s="5">
        <v>383794.50929999998</v>
      </c>
      <c r="AF251"/>
      <c r="AG251" s="2">
        <v>8</v>
      </c>
      <c r="AH251" s="2">
        <v>2025</v>
      </c>
      <c r="AI251"/>
      <c r="AJ251" s="5">
        <v>24057.564499999986</v>
      </c>
      <c r="AK251" s="2">
        <v>19</v>
      </c>
      <c r="AL251"/>
    </row>
    <row r="252" spans="1:38">
      <c r="A252" s="17">
        <v>45901</v>
      </c>
      <c r="B252" s="18">
        <v>18215.989999999991</v>
      </c>
      <c r="C252" s="18">
        <v>18239.210700000003</v>
      </c>
      <c r="D252" s="18">
        <v>18297.593099999998</v>
      </c>
      <c r="E252" s="18">
        <v>18505.079000000005</v>
      </c>
      <c r="F252" s="18">
        <v>18383.225999999999</v>
      </c>
      <c r="G252" s="18">
        <v>18768.138600000006</v>
      </c>
      <c r="H252" s="18">
        <v>18103.09199999999</v>
      </c>
      <c r="I252" s="18">
        <v>13354.992400000005</v>
      </c>
      <c r="J252" s="18">
        <v>10006.886500000002</v>
      </c>
      <c r="K252" s="18">
        <v>9217.8255000000045</v>
      </c>
      <c r="L252" s="18">
        <v>8947.0170000000035</v>
      </c>
      <c r="M252" s="18">
        <v>10319.581000000002</v>
      </c>
      <c r="N252" s="18">
        <v>11943.298000000004</v>
      </c>
      <c r="O252" s="18">
        <v>13583.146499999999</v>
      </c>
      <c r="P252" s="18">
        <v>15058.731</v>
      </c>
      <c r="Q252" s="18">
        <v>17726.766000000007</v>
      </c>
      <c r="R252" s="18">
        <v>21309.982000000007</v>
      </c>
      <c r="S252" s="18">
        <v>24767.953000000005</v>
      </c>
      <c r="T252" s="18">
        <v>25343.938500000011</v>
      </c>
      <c r="U252" s="18">
        <v>25115.160500000002</v>
      </c>
      <c r="V252" s="18">
        <v>23230.551299999988</v>
      </c>
      <c r="W252" s="18">
        <v>21494.924399999996</v>
      </c>
      <c r="X252" s="18">
        <v>20345.079299999994</v>
      </c>
      <c r="Y252" s="18">
        <v>18517.346899999997</v>
      </c>
      <c r="Z252" s="5"/>
      <c r="AA252" s="2">
        <v>1</v>
      </c>
      <c r="AB252" s="2">
        <v>2</v>
      </c>
      <c r="AC252" s="2">
        <v>0</v>
      </c>
      <c r="AD252" s="5">
        <v>418795.50920000003</v>
      </c>
      <c r="AE252" s="5">
        <v>418795.50920000003</v>
      </c>
      <c r="AF252"/>
      <c r="AG252" s="2">
        <v>9</v>
      </c>
      <c r="AH252" s="2">
        <v>2025</v>
      </c>
      <c r="AI252"/>
      <c r="AJ252" s="5">
        <v>25343.938500000011</v>
      </c>
      <c r="AK252" s="2">
        <v>19</v>
      </c>
      <c r="AL252"/>
    </row>
    <row r="253" spans="1:38">
      <c r="A253" s="17">
        <v>45902</v>
      </c>
      <c r="B253" s="18">
        <v>18417.501000000004</v>
      </c>
      <c r="C253" s="18">
        <v>18969.78720000001</v>
      </c>
      <c r="D253" s="18">
        <v>19117.088599999999</v>
      </c>
      <c r="E253" s="18">
        <v>19604.190300000002</v>
      </c>
      <c r="F253" s="18">
        <v>19715.764300000006</v>
      </c>
      <c r="G253" s="18">
        <v>21088.293799999996</v>
      </c>
      <c r="H253" s="18">
        <v>22213.452299999994</v>
      </c>
      <c r="I253" s="18">
        <v>18207.340799999984</v>
      </c>
      <c r="J253" s="18">
        <v>14811.800400000002</v>
      </c>
      <c r="K253" s="18">
        <v>14464.978999999996</v>
      </c>
      <c r="L253" s="18">
        <v>14819.388000000003</v>
      </c>
      <c r="M253" s="18">
        <v>15389.616000000002</v>
      </c>
      <c r="N253" s="18">
        <v>17189.123500000002</v>
      </c>
      <c r="O253" s="18">
        <v>17018.197500000006</v>
      </c>
      <c r="P253" s="18">
        <v>19186.113999999998</v>
      </c>
      <c r="Q253" s="18">
        <v>20486.725000000002</v>
      </c>
      <c r="R253" s="18">
        <v>22072.778000000009</v>
      </c>
      <c r="S253" s="18">
        <v>25463.027499999997</v>
      </c>
      <c r="T253" s="18">
        <v>25578.99200000002</v>
      </c>
      <c r="U253" s="18">
        <v>25190.769500000009</v>
      </c>
      <c r="V253" s="18">
        <v>23017.1296</v>
      </c>
      <c r="W253" s="18">
        <v>21754.923399999978</v>
      </c>
      <c r="X253" s="18">
        <v>20729.771799999999</v>
      </c>
      <c r="Y253" s="18">
        <v>18826.676800000001</v>
      </c>
      <c r="Z253" s="5"/>
      <c r="AA253" s="2">
        <v>0</v>
      </c>
      <c r="AB253" s="2">
        <v>3</v>
      </c>
      <c r="AC253" s="2">
        <v>315380.67599999998</v>
      </c>
      <c r="AD253" s="5">
        <v>157952.75430000003</v>
      </c>
      <c r="AE253" s="5">
        <v>473333.43030000001</v>
      </c>
      <c r="AF253"/>
      <c r="AG253" s="2">
        <v>9</v>
      </c>
      <c r="AH253" s="2">
        <v>2025</v>
      </c>
      <c r="AI253"/>
      <c r="AJ253" s="5">
        <v>25578.99200000002</v>
      </c>
      <c r="AK253" s="2">
        <v>19</v>
      </c>
      <c r="AL253"/>
    </row>
    <row r="254" spans="1:38">
      <c r="A254" s="17">
        <v>45903</v>
      </c>
      <c r="B254" s="18">
        <v>11878.479200000005</v>
      </c>
      <c r="C254" s="18">
        <v>14382.818900000007</v>
      </c>
      <c r="D254" s="18">
        <v>14940.40570000001</v>
      </c>
      <c r="E254" s="18">
        <v>17177.440200000005</v>
      </c>
      <c r="F254" s="18">
        <v>19196.358400000005</v>
      </c>
      <c r="G254" s="18">
        <v>20794.86670000001</v>
      </c>
      <c r="H254" s="18">
        <v>22410.0134</v>
      </c>
      <c r="I254" s="18">
        <v>19016.327499999999</v>
      </c>
      <c r="J254" s="18">
        <v>15049.865200000002</v>
      </c>
      <c r="K254" s="18">
        <v>13222.242000000004</v>
      </c>
      <c r="L254" s="18">
        <v>11251.010000000002</v>
      </c>
      <c r="M254" s="18">
        <v>11293.4905</v>
      </c>
      <c r="N254" s="18">
        <v>14152.806999999997</v>
      </c>
      <c r="O254" s="18">
        <v>13448.891999999996</v>
      </c>
      <c r="P254" s="18">
        <v>14118.4475</v>
      </c>
      <c r="Q254" s="18">
        <v>16287.237000000001</v>
      </c>
      <c r="R254" s="18">
        <v>20484.260000000006</v>
      </c>
      <c r="S254" s="18">
        <v>25867.697999999993</v>
      </c>
      <c r="T254" s="18">
        <v>26068.636500000008</v>
      </c>
      <c r="U254" s="18">
        <v>25205.628500000003</v>
      </c>
      <c r="V254" s="18">
        <v>23560.525100000017</v>
      </c>
      <c r="W254" s="18">
        <v>22082.108700000012</v>
      </c>
      <c r="X254" s="18">
        <v>21194.542999999991</v>
      </c>
      <c r="Y254" s="18">
        <v>19134.348800000007</v>
      </c>
      <c r="Z254" s="5"/>
      <c r="AA254" s="2">
        <v>0</v>
      </c>
      <c r="AB254" s="2">
        <v>4</v>
      </c>
      <c r="AC254" s="2">
        <v>292303.71850000002</v>
      </c>
      <c r="AD254" s="5">
        <v>139914.73130000004</v>
      </c>
      <c r="AE254" s="5">
        <v>432218.44980000006</v>
      </c>
      <c r="AF254"/>
      <c r="AG254" s="2">
        <v>9</v>
      </c>
      <c r="AH254" s="2">
        <v>2025</v>
      </c>
      <c r="AI254"/>
      <c r="AJ254" s="5">
        <v>26068.636500000008</v>
      </c>
      <c r="AK254" s="2">
        <v>19</v>
      </c>
      <c r="AL254"/>
    </row>
    <row r="255" spans="1:38">
      <c r="A255" s="17">
        <v>45904</v>
      </c>
      <c r="B255" s="18">
        <v>19131.258399999999</v>
      </c>
      <c r="C255" s="18">
        <v>19766.5396</v>
      </c>
      <c r="D255" s="18">
        <v>20464.951099999995</v>
      </c>
      <c r="E255" s="18">
        <v>20583.537300000011</v>
      </c>
      <c r="F255" s="18">
        <v>20904.960999999988</v>
      </c>
      <c r="G255" s="18">
        <v>22360.738000000001</v>
      </c>
      <c r="H255" s="18">
        <v>24295.489400000009</v>
      </c>
      <c r="I255" s="18">
        <v>20940.467500000017</v>
      </c>
      <c r="J255" s="18">
        <v>19832.937200000011</v>
      </c>
      <c r="K255" s="18">
        <v>16196.556500000006</v>
      </c>
      <c r="L255" s="18">
        <v>13476.815500000002</v>
      </c>
      <c r="M255" s="18">
        <v>12363.139000000006</v>
      </c>
      <c r="N255" s="18">
        <v>12971.777500000002</v>
      </c>
      <c r="O255" s="18">
        <v>13046.522500000006</v>
      </c>
      <c r="P255" s="18">
        <v>14532.244499999993</v>
      </c>
      <c r="Q255" s="18">
        <v>16972.131000000001</v>
      </c>
      <c r="R255" s="18">
        <v>20734.593500000003</v>
      </c>
      <c r="S255" s="18">
        <v>25580.212500000005</v>
      </c>
      <c r="T255" s="18">
        <v>26133.096000000009</v>
      </c>
      <c r="U255" s="18">
        <v>26135.359500000013</v>
      </c>
      <c r="V255" s="18">
        <v>24047.855</v>
      </c>
      <c r="W255" s="18">
        <v>22762.798800000011</v>
      </c>
      <c r="X255" s="18">
        <v>21875.866999999991</v>
      </c>
      <c r="Y255" s="18">
        <v>20127.346400000006</v>
      </c>
      <c r="Z255" s="5"/>
      <c r="AA255" s="2">
        <v>0</v>
      </c>
      <c r="AB255" s="2">
        <v>5</v>
      </c>
      <c r="AC255" s="2">
        <v>307602.37350000005</v>
      </c>
      <c r="AD255" s="5">
        <v>167634.82119999995</v>
      </c>
      <c r="AE255" s="5">
        <v>475237.19469999999</v>
      </c>
      <c r="AF255"/>
      <c r="AG255" s="2">
        <v>9</v>
      </c>
      <c r="AH255" s="2">
        <v>2025</v>
      </c>
      <c r="AI255"/>
      <c r="AJ255" s="5">
        <v>26135.359500000013</v>
      </c>
      <c r="AK255" s="2">
        <v>20</v>
      </c>
      <c r="AL255"/>
    </row>
    <row r="256" spans="1:38">
      <c r="A256" s="17">
        <v>45905</v>
      </c>
      <c r="B256" s="18">
        <v>19782.997499999998</v>
      </c>
      <c r="C256" s="18">
        <v>20790.07190000001</v>
      </c>
      <c r="D256" s="18">
        <v>20841.727200000012</v>
      </c>
      <c r="E256" s="18">
        <v>21413.916700000002</v>
      </c>
      <c r="F256" s="18">
        <v>21758.786400000015</v>
      </c>
      <c r="G256" s="18">
        <v>23086.510200000012</v>
      </c>
      <c r="H256" s="18">
        <v>24305.791600000004</v>
      </c>
      <c r="I256" s="18">
        <v>22216.404399999992</v>
      </c>
      <c r="J256" s="18">
        <v>22421.07829999999</v>
      </c>
      <c r="K256" s="18">
        <v>23552.750999999993</v>
      </c>
      <c r="L256" s="18">
        <v>22133.564999999995</v>
      </c>
      <c r="M256" s="18">
        <v>19326.702000000001</v>
      </c>
      <c r="N256" s="18">
        <v>22278.562500000004</v>
      </c>
      <c r="O256" s="18">
        <v>24792.507500000007</v>
      </c>
      <c r="P256" s="18">
        <v>27240.4005</v>
      </c>
      <c r="Q256" s="18">
        <v>30277.934000000005</v>
      </c>
      <c r="R256" s="18">
        <v>31269.475000000002</v>
      </c>
      <c r="S256" s="18">
        <v>30401.68250000001</v>
      </c>
      <c r="T256" s="18">
        <v>26572.013000000006</v>
      </c>
      <c r="U256" s="18">
        <v>25219.7045</v>
      </c>
      <c r="V256" s="18">
        <v>23541.074199999995</v>
      </c>
      <c r="W256" s="18">
        <v>22800.475600000023</v>
      </c>
      <c r="X256" s="18">
        <v>22617.239200000007</v>
      </c>
      <c r="Y256" s="18">
        <v>20762.385700000006</v>
      </c>
      <c r="Z256" s="5"/>
      <c r="AA256" s="2">
        <v>0</v>
      </c>
      <c r="AB256" s="2">
        <v>6</v>
      </c>
      <c r="AC256" s="2">
        <v>396661.56920000003</v>
      </c>
      <c r="AD256" s="5">
        <v>172742.18719999993</v>
      </c>
      <c r="AE256" s="5">
        <v>569403.75639999995</v>
      </c>
      <c r="AF256"/>
      <c r="AG256" s="2">
        <v>9</v>
      </c>
      <c r="AH256" s="2">
        <v>2025</v>
      </c>
      <c r="AI256"/>
      <c r="AJ256" s="5">
        <v>31269.475000000002</v>
      </c>
      <c r="AK256" s="2">
        <v>17</v>
      </c>
      <c r="AL256"/>
    </row>
    <row r="257" spans="1:38">
      <c r="A257" s="17">
        <v>45906</v>
      </c>
      <c r="B257" s="18">
        <v>20745.386200000001</v>
      </c>
      <c r="C257" s="18">
        <v>21142.932100000005</v>
      </c>
      <c r="D257" s="18">
        <v>21670.14109999999</v>
      </c>
      <c r="E257" s="18">
        <v>21878.395900000003</v>
      </c>
      <c r="F257" s="18">
        <v>21689.931500000006</v>
      </c>
      <c r="G257" s="18">
        <v>21671.373800000005</v>
      </c>
      <c r="H257" s="18">
        <v>21973.297900000001</v>
      </c>
      <c r="I257" s="18">
        <v>20039.704600000008</v>
      </c>
      <c r="J257" s="18">
        <v>21145.167100000002</v>
      </c>
      <c r="K257" s="18">
        <v>22953.435500000011</v>
      </c>
      <c r="L257" s="18">
        <v>23431.321</v>
      </c>
      <c r="M257" s="18">
        <v>23836.966000000004</v>
      </c>
      <c r="N257" s="18">
        <v>21030.14</v>
      </c>
      <c r="O257" s="18">
        <v>21509.332500000004</v>
      </c>
      <c r="P257" s="18">
        <v>25939.083500000004</v>
      </c>
      <c r="Q257" s="18">
        <v>31071.485500000017</v>
      </c>
      <c r="R257" s="18">
        <v>34119.639500000005</v>
      </c>
      <c r="S257" s="18">
        <v>33585.898000000001</v>
      </c>
      <c r="T257" s="18">
        <v>27910.793000000001</v>
      </c>
      <c r="U257" s="18">
        <v>25281.453000000001</v>
      </c>
      <c r="V257" s="18">
        <v>23295.735000000008</v>
      </c>
      <c r="W257" s="18">
        <v>22441.236200000018</v>
      </c>
      <c r="X257" s="18">
        <v>21853.534900000013</v>
      </c>
      <c r="Y257" s="18">
        <v>20381.501000000004</v>
      </c>
      <c r="Z257" s="5"/>
      <c r="AA257" s="2">
        <v>0</v>
      </c>
      <c r="AB257" s="2">
        <v>7</v>
      </c>
      <c r="AC257" s="2">
        <v>0</v>
      </c>
      <c r="AD257" s="5">
        <v>570597.8848</v>
      </c>
      <c r="AE257" s="5">
        <v>570597.8848</v>
      </c>
      <c r="AF257"/>
      <c r="AG257" s="2">
        <v>9</v>
      </c>
      <c r="AH257" s="2">
        <v>2025</v>
      </c>
      <c r="AI257"/>
      <c r="AJ257" s="5">
        <v>34119.639500000005</v>
      </c>
      <c r="AK257" s="2">
        <v>17</v>
      </c>
      <c r="AL257"/>
    </row>
    <row r="258" spans="1:38">
      <c r="A258" s="17">
        <v>45907</v>
      </c>
      <c r="B258" s="18">
        <v>20056.053999999996</v>
      </c>
      <c r="C258" s="18">
        <v>20312.092399999994</v>
      </c>
      <c r="D258" s="18">
        <v>20592.130700000005</v>
      </c>
      <c r="E258" s="18">
        <v>20564.846899999993</v>
      </c>
      <c r="F258" s="18">
        <v>20752.005499999999</v>
      </c>
      <c r="G258" s="18">
        <v>20882.830300000001</v>
      </c>
      <c r="H258" s="18">
        <v>21114.272900000014</v>
      </c>
      <c r="I258" s="18">
        <v>19456.1446</v>
      </c>
      <c r="J258" s="18">
        <v>20822.254200000007</v>
      </c>
      <c r="K258" s="18">
        <v>22731.309500000007</v>
      </c>
      <c r="L258" s="18">
        <v>24118.945500000002</v>
      </c>
      <c r="M258" s="18">
        <v>25143.596500000014</v>
      </c>
      <c r="N258" s="18">
        <v>25891.274500000003</v>
      </c>
      <c r="O258" s="18">
        <v>24425.604500000012</v>
      </c>
      <c r="P258" s="18">
        <v>24966.193000000007</v>
      </c>
      <c r="Q258" s="18">
        <v>27923.8825</v>
      </c>
      <c r="R258" s="18">
        <v>28426.285</v>
      </c>
      <c r="S258" s="18">
        <v>28581.441500000001</v>
      </c>
      <c r="T258" s="18">
        <v>25687.192999999999</v>
      </c>
      <c r="U258" s="18">
        <v>24753.968000000015</v>
      </c>
      <c r="V258" s="18">
        <v>22942.110299999997</v>
      </c>
      <c r="W258" s="18">
        <v>21689.079799999996</v>
      </c>
      <c r="X258" s="18">
        <v>21316.3626</v>
      </c>
      <c r="Y258" s="18">
        <v>19825.207999999995</v>
      </c>
      <c r="Z258" s="5"/>
      <c r="AA258" s="2">
        <v>0</v>
      </c>
      <c r="AB258" s="2">
        <v>1</v>
      </c>
      <c r="AC258" s="2">
        <v>0</v>
      </c>
      <c r="AD258" s="5">
        <v>552975.08570000005</v>
      </c>
      <c r="AE258" s="5">
        <v>552975.08570000005</v>
      </c>
      <c r="AF258"/>
      <c r="AG258" s="2">
        <v>9</v>
      </c>
      <c r="AH258" s="2">
        <v>2025</v>
      </c>
      <c r="AI258"/>
      <c r="AJ258" s="5">
        <v>28581.441500000001</v>
      </c>
      <c r="AK258" s="2">
        <v>18</v>
      </c>
      <c r="AL258"/>
    </row>
    <row r="259" spans="1:38">
      <c r="A259" s="17">
        <v>45908</v>
      </c>
      <c r="B259" s="18">
        <v>19732.346599999993</v>
      </c>
      <c r="C259" s="18">
        <v>19945.264999999996</v>
      </c>
      <c r="D259" s="18">
        <v>20550.092000000001</v>
      </c>
      <c r="E259" s="18">
        <v>21010.891600000006</v>
      </c>
      <c r="F259" s="18">
        <v>21007.773700000005</v>
      </c>
      <c r="G259" s="18">
        <v>22235.090400000001</v>
      </c>
      <c r="H259" s="18">
        <v>24262.793200000007</v>
      </c>
      <c r="I259" s="18">
        <v>18579.391400000008</v>
      </c>
      <c r="J259" s="18">
        <v>13041.329500000003</v>
      </c>
      <c r="K259" s="18">
        <v>10969.744500000003</v>
      </c>
      <c r="L259" s="18">
        <v>10261.5445</v>
      </c>
      <c r="M259" s="18">
        <v>12224.966999999997</v>
      </c>
      <c r="N259" s="18">
        <v>13768.587499999998</v>
      </c>
      <c r="O259" s="18">
        <v>14533.315499999997</v>
      </c>
      <c r="P259" s="18">
        <v>17095.565500000004</v>
      </c>
      <c r="Q259" s="18">
        <v>18767.445</v>
      </c>
      <c r="R259" s="18">
        <v>23708.213499999998</v>
      </c>
      <c r="S259" s="18">
        <v>25995.231999999996</v>
      </c>
      <c r="T259" s="18">
        <v>25323.023999999998</v>
      </c>
      <c r="U259" s="18">
        <v>25495.97700000001</v>
      </c>
      <c r="V259" s="18">
        <v>23674.733400000001</v>
      </c>
      <c r="W259" s="18">
        <v>22106.333100000011</v>
      </c>
      <c r="X259" s="18">
        <v>21179.496400000004</v>
      </c>
      <c r="Y259" s="18">
        <v>19734.09580000001</v>
      </c>
      <c r="Z259" s="5"/>
      <c r="AA259" s="2">
        <v>0</v>
      </c>
      <c r="AB259" s="2">
        <v>2</v>
      </c>
      <c r="AC259" s="2">
        <v>296724.89980000007</v>
      </c>
      <c r="AD259" s="5">
        <v>168478.34829999995</v>
      </c>
      <c r="AE259" s="5">
        <v>465203.24810000003</v>
      </c>
      <c r="AF259"/>
      <c r="AG259" s="2">
        <v>9</v>
      </c>
      <c r="AH259" s="2">
        <v>2025</v>
      </c>
      <c r="AI259"/>
      <c r="AJ259" s="5">
        <v>25995.231999999996</v>
      </c>
      <c r="AK259" s="2">
        <v>18</v>
      </c>
      <c r="AL259"/>
    </row>
    <row r="260" spans="1:38">
      <c r="A260" s="17">
        <v>45909</v>
      </c>
      <c r="B260" s="18">
        <v>19394.167500000003</v>
      </c>
      <c r="C260" s="18">
        <v>19953.123900000002</v>
      </c>
      <c r="D260" s="18">
        <v>20520.384200000004</v>
      </c>
      <c r="E260" s="18">
        <v>21028.326000000001</v>
      </c>
      <c r="F260" s="18">
        <v>21373.293600000005</v>
      </c>
      <c r="G260" s="18">
        <v>23182.165399999991</v>
      </c>
      <c r="H260" s="18">
        <v>24851.233400000012</v>
      </c>
      <c r="I260" s="18">
        <v>18885.159900000006</v>
      </c>
      <c r="J260" s="18">
        <v>13229.299200000003</v>
      </c>
      <c r="K260" s="18">
        <v>10774.6505</v>
      </c>
      <c r="L260" s="18">
        <v>9520.5535000000018</v>
      </c>
      <c r="M260" s="18">
        <v>9874.8865000000023</v>
      </c>
      <c r="N260" s="18">
        <v>10363.804500000002</v>
      </c>
      <c r="O260" s="18">
        <v>11611.710999999999</v>
      </c>
      <c r="P260" s="18">
        <v>12897.668000000005</v>
      </c>
      <c r="Q260" s="18">
        <v>15178.8</v>
      </c>
      <c r="R260" s="18">
        <v>20676.319000000007</v>
      </c>
      <c r="S260" s="18">
        <v>25956.032000000014</v>
      </c>
      <c r="T260" s="18">
        <v>26157.615000000002</v>
      </c>
      <c r="U260" s="18">
        <v>26052.428500000016</v>
      </c>
      <c r="V260" s="18">
        <v>23992.093400000002</v>
      </c>
      <c r="W260" s="18">
        <v>22467.011300000006</v>
      </c>
      <c r="X260" s="18">
        <v>21462.049100000004</v>
      </c>
      <c r="Y260" s="18">
        <v>19815.555300000011</v>
      </c>
      <c r="Z260" s="5"/>
      <c r="AA260" s="2">
        <v>0</v>
      </c>
      <c r="AB260" s="2">
        <v>3</v>
      </c>
      <c r="AC260" s="2">
        <v>279100.08140000002</v>
      </c>
      <c r="AD260" s="5">
        <v>170118.24930000008</v>
      </c>
      <c r="AE260" s="5">
        <v>449218.33070000011</v>
      </c>
      <c r="AF260"/>
      <c r="AG260" s="2">
        <v>9</v>
      </c>
      <c r="AH260" s="2">
        <v>2025</v>
      </c>
      <c r="AI260"/>
      <c r="AJ260" s="5">
        <v>26157.615000000002</v>
      </c>
      <c r="AK260" s="2">
        <v>19</v>
      </c>
      <c r="AL260"/>
    </row>
    <row r="261" spans="1:38">
      <c r="A261" s="17">
        <v>45910</v>
      </c>
      <c r="B261" s="18">
        <v>19630.574600000004</v>
      </c>
      <c r="C261" s="18">
        <v>20430.106300000007</v>
      </c>
      <c r="D261" s="18">
        <v>20786.8043</v>
      </c>
      <c r="E261" s="18">
        <v>21330.449200000006</v>
      </c>
      <c r="F261" s="18">
        <v>21842.213000000003</v>
      </c>
      <c r="G261" s="18">
        <v>23689.464500000013</v>
      </c>
      <c r="H261" s="18">
        <v>25843.232799999991</v>
      </c>
      <c r="I261" s="18">
        <v>20446.020800000017</v>
      </c>
      <c r="J261" s="18">
        <v>15859.797600000002</v>
      </c>
      <c r="K261" s="18">
        <v>12429.930499999997</v>
      </c>
      <c r="L261" s="18">
        <v>11311.174000000001</v>
      </c>
      <c r="M261" s="18">
        <v>11538.154000000008</v>
      </c>
      <c r="N261" s="18">
        <v>12453.668999999998</v>
      </c>
      <c r="O261" s="18">
        <v>12425.646500000003</v>
      </c>
      <c r="P261" s="18">
        <v>12448.979999999998</v>
      </c>
      <c r="Q261" s="18">
        <v>14592.136499999995</v>
      </c>
      <c r="R261" s="18">
        <v>19387.953500000003</v>
      </c>
      <c r="S261" s="18">
        <v>25659.802</v>
      </c>
      <c r="T261" s="18">
        <v>26562.153999999999</v>
      </c>
      <c r="U261" s="18">
        <v>26521.990999999987</v>
      </c>
      <c r="V261" s="18">
        <v>24691.397100000013</v>
      </c>
      <c r="W261" s="18">
        <v>23053.101600000013</v>
      </c>
      <c r="X261" s="18">
        <v>22032.344699999991</v>
      </c>
      <c r="Y261" s="18">
        <v>20233.5232</v>
      </c>
      <c r="Z261" s="5"/>
      <c r="AA261" s="2">
        <v>0</v>
      </c>
      <c r="AB261" s="2">
        <v>4</v>
      </c>
      <c r="AC261" s="2">
        <v>291414.25280000002</v>
      </c>
      <c r="AD261" s="5">
        <v>173786.36790000001</v>
      </c>
      <c r="AE261" s="5">
        <v>465200.62070000003</v>
      </c>
      <c r="AF261"/>
      <c r="AG261" s="2">
        <v>9</v>
      </c>
      <c r="AH261" s="2">
        <v>2025</v>
      </c>
      <c r="AI261"/>
      <c r="AJ261" s="5">
        <v>26562.153999999999</v>
      </c>
      <c r="AK261" s="2">
        <v>19</v>
      </c>
      <c r="AL261"/>
    </row>
    <row r="262" spans="1:38">
      <c r="A262" s="17">
        <v>45911</v>
      </c>
      <c r="B262" s="18">
        <v>20004.036399999994</v>
      </c>
      <c r="C262" s="18">
        <v>20147.133199999997</v>
      </c>
      <c r="D262" s="18">
        <v>20448.716700000001</v>
      </c>
      <c r="E262" s="18">
        <v>21383.982100000001</v>
      </c>
      <c r="F262" s="18">
        <v>21818.704500000007</v>
      </c>
      <c r="G262" s="18">
        <v>23466.027099999996</v>
      </c>
      <c r="H262" s="18">
        <v>25563.950100000013</v>
      </c>
      <c r="I262" s="18">
        <v>19472.901299999998</v>
      </c>
      <c r="J262" s="18">
        <v>13745.514899999996</v>
      </c>
      <c r="K262" s="18">
        <v>11044.938500000006</v>
      </c>
      <c r="L262" s="18">
        <v>10016.990500000002</v>
      </c>
      <c r="M262" s="18">
        <v>10647.079000000003</v>
      </c>
      <c r="N262" s="18">
        <v>14852.360500000001</v>
      </c>
      <c r="O262" s="18">
        <v>18710.503000000004</v>
      </c>
      <c r="P262" s="18">
        <v>18356.494999999999</v>
      </c>
      <c r="Q262" s="18">
        <v>19052.467000000004</v>
      </c>
      <c r="R262" s="18">
        <v>21138.760500000004</v>
      </c>
      <c r="S262" s="18">
        <v>27040.025500000003</v>
      </c>
      <c r="T262" s="18">
        <v>27020.221000000012</v>
      </c>
      <c r="U262" s="18">
        <v>27078.266500000016</v>
      </c>
      <c r="V262" s="18">
        <v>24702.978299999984</v>
      </c>
      <c r="W262" s="18">
        <v>23306.447900000003</v>
      </c>
      <c r="X262" s="18">
        <v>22196.32980000001</v>
      </c>
      <c r="Y262" s="18">
        <v>20049.017899999992</v>
      </c>
      <c r="Z262" s="5"/>
      <c r="AA262" s="2">
        <v>0</v>
      </c>
      <c r="AB262" s="2">
        <v>5</v>
      </c>
      <c r="AC262" s="2">
        <v>308382.27920000005</v>
      </c>
      <c r="AD262" s="5">
        <v>172881.56800000009</v>
      </c>
      <c r="AE262" s="5">
        <v>481263.84720000013</v>
      </c>
      <c r="AF262"/>
      <c r="AG262" s="2">
        <v>9</v>
      </c>
      <c r="AH262" s="2">
        <v>2025</v>
      </c>
      <c r="AI262"/>
      <c r="AJ262" s="5">
        <v>27078.266500000016</v>
      </c>
      <c r="AK262" s="2">
        <v>20</v>
      </c>
      <c r="AL262"/>
    </row>
    <row r="263" spans="1:38">
      <c r="A263" s="17">
        <v>45912</v>
      </c>
      <c r="B263" s="18">
        <v>20203.53379999999</v>
      </c>
      <c r="C263" s="18">
        <v>20400.400800000003</v>
      </c>
      <c r="D263" s="18">
        <v>20618.555300000004</v>
      </c>
      <c r="E263" s="18">
        <v>21115.396900000003</v>
      </c>
      <c r="F263" s="18">
        <v>21651.947</v>
      </c>
      <c r="G263" s="18">
        <v>23348.197699999993</v>
      </c>
      <c r="H263" s="18">
        <v>25168.025200000015</v>
      </c>
      <c r="I263" s="18">
        <v>18777.996400000011</v>
      </c>
      <c r="J263" s="18">
        <v>13110.205200000006</v>
      </c>
      <c r="K263" s="18">
        <v>10251.907500000001</v>
      </c>
      <c r="L263" s="18">
        <v>9118.4814999999999</v>
      </c>
      <c r="M263" s="18">
        <v>9322.2689999999984</v>
      </c>
      <c r="N263" s="18">
        <v>9616.3929999999946</v>
      </c>
      <c r="O263" s="18">
        <v>9655.9285000000018</v>
      </c>
      <c r="P263" s="18">
        <v>10310.055</v>
      </c>
      <c r="Q263" s="18">
        <v>13041.639500000001</v>
      </c>
      <c r="R263" s="18">
        <v>18375.166499999992</v>
      </c>
      <c r="S263" s="18">
        <v>24978.60950000001</v>
      </c>
      <c r="T263" s="18">
        <v>25908.913500000013</v>
      </c>
      <c r="U263" s="18">
        <v>25284.274000000012</v>
      </c>
      <c r="V263" s="18">
        <v>23388.558600000011</v>
      </c>
      <c r="W263" s="18">
        <v>22423.201899999982</v>
      </c>
      <c r="X263" s="18">
        <v>21851.104799999986</v>
      </c>
      <c r="Y263" s="18">
        <v>20314.734299999996</v>
      </c>
      <c r="Z263" s="5"/>
      <c r="AA263" s="2">
        <v>0</v>
      </c>
      <c r="AB263" s="2">
        <v>6</v>
      </c>
      <c r="AC263" s="2">
        <v>265414.70440000005</v>
      </c>
      <c r="AD263" s="5">
        <v>172820.79099999997</v>
      </c>
      <c r="AE263" s="5">
        <v>438235.49540000001</v>
      </c>
      <c r="AF263"/>
      <c r="AG263" s="2">
        <v>9</v>
      </c>
      <c r="AH263" s="2">
        <v>2025</v>
      </c>
      <c r="AI263"/>
      <c r="AJ263" s="5">
        <v>25908.913500000013</v>
      </c>
      <c r="AK263" s="2">
        <v>19</v>
      </c>
      <c r="AL263"/>
    </row>
    <row r="264" spans="1:38">
      <c r="A264" s="17">
        <v>45913</v>
      </c>
      <c r="B264" s="18">
        <v>20051.235499999992</v>
      </c>
      <c r="C264" s="18">
        <v>20370.52770000001</v>
      </c>
      <c r="D264" s="18">
        <v>20684.659299999999</v>
      </c>
      <c r="E264" s="18">
        <v>21143.561000000002</v>
      </c>
      <c r="F264" s="18">
        <v>21120.9774</v>
      </c>
      <c r="G264" s="18">
        <v>21759.429000000004</v>
      </c>
      <c r="H264" s="18">
        <v>22003.914400000005</v>
      </c>
      <c r="I264" s="18">
        <v>17423.627899999999</v>
      </c>
      <c r="J264" s="18">
        <v>14215.3559</v>
      </c>
      <c r="K264" s="18">
        <v>11193.260000000006</v>
      </c>
      <c r="L264" s="18">
        <v>11948.613499999996</v>
      </c>
      <c r="M264" s="18">
        <v>12870.2515</v>
      </c>
      <c r="N264" s="18">
        <v>13033.650999999994</v>
      </c>
      <c r="O264" s="18">
        <v>12959.803500000007</v>
      </c>
      <c r="P264" s="18">
        <v>15360.499499999998</v>
      </c>
      <c r="Q264" s="18">
        <v>22571.991999999995</v>
      </c>
      <c r="R264" s="18">
        <v>25891.084500000012</v>
      </c>
      <c r="S264" s="18">
        <v>27309.399000000001</v>
      </c>
      <c r="T264" s="18">
        <v>25220.414000000008</v>
      </c>
      <c r="U264" s="18">
        <v>24825.067500000008</v>
      </c>
      <c r="V264" s="18">
        <v>23169.226599999998</v>
      </c>
      <c r="W264" s="18">
        <v>22138.726900000009</v>
      </c>
      <c r="X264" s="18">
        <v>22006.029900000005</v>
      </c>
      <c r="Y264" s="18">
        <v>20512.90080000001</v>
      </c>
      <c r="Z264" s="5"/>
      <c r="AA264" s="2">
        <v>0</v>
      </c>
      <c r="AB264" s="2">
        <v>7</v>
      </c>
      <c r="AC264" s="2">
        <v>0</v>
      </c>
      <c r="AD264" s="5">
        <v>469784.2083</v>
      </c>
      <c r="AE264" s="5">
        <v>469784.2083</v>
      </c>
      <c r="AF264"/>
      <c r="AG264" s="2">
        <v>9</v>
      </c>
      <c r="AH264" s="2">
        <v>2025</v>
      </c>
      <c r="AI264"/>
      <c r="AJ264" s="5">
        <v>27309.399000000001</v>
      </c>
      <c r="AK264" s="2">
        <v>18</v>
      </c>
      <c r="AL264"/>
    </row>
    <row r="265" spans="1:38">
      <c r="A265" s="17">
        <v>45914</v>
      </c>
      <c r="B265" s="18">
        <v>20247.825699999998</v>
      </c>
      <c r="C265" s="18">
        <v>20221.219300000001</v>
      </c>
      <c r="D265" s="18">
        <v>20589.498100000001</v>
      </c>
      <c r="E265" s="18">
        <v>20791.514700000003</v>
      </c>
      <c r="F265" s="18">
        <v>20971.006799999999</v>
      </c>
      <c r="G265" s="18">
        <v>21181.809099999995</v>
      </c>
      <c r="H265" s="18">
        <v>21548.964299999996</v>
      </c>
      <c r="I265" s="18">
        <v>18588.941400000018</v>
      </c>
      <c r="J265" s="18">
        <v>15702.872200000002</v>
      </c>
      <c r="K265" s="18">
        <v>11910.672500000002</v>
      </c>
      <c r="L265" s="18">
        <v>10117.612499999997</v>
      </c>
      <c r="M265" s="18">
        <v>10104.831000000004</v>
      </c>
      <c r="N265" s="18">
        <v>11414.779999999999</v>
      </c>
      <c r="O265" s="18">
        <v>12457.249000000003</v>
      </c>
      <c r="P265" s="18">
        <v>18076.270500000002</v>
      </c>
      <c r="Q265" s="18">
        <v>22740.814999999991</v>
      </c>
      <c r="R265" s="18">
        <v>24222.60249999999</v>
      </c>
      <c r="S265" s="18">
        <v>27907.422500000004</v>
      </c>
      <c r="T265" s="18">
        <v>27698.578499999989</v>
      </c>
      <c r="U265" s="18">
        <v>26345.768499999987</v>
      </c>
      <c r="V265" s="18">
        <v>24223.433700000005</v>
      </c>
      <c r="W265" s="18">
        <v>23069.874399999997</v>
      </c>
      <c r="X265" s="18">
        <v>22629.194600000003</v>
      </c>
      <c r="Y265" s="18">
        <v>20931.836999999992</v>
      </c>
      <c r="Z265" s="5"/>
      <c r="AA265" s="2">
        <v>0</v>
      </c>
      <c r="AB265" s="2">
        <v>1</v>
      </c>
      <c r="AC265" s="2">
        <v>0</v>
      </c>
      <c r="AD265" s="5">
        <v>473694.59379999997</v>
      </c>
      <c r="AE265" s="5">
        <v>473694.59379999997</v>
      </c>
      <c r="AF265"/>
      <c r="AG265" s="2">
        <v>9</v>
      </c>
      <c r="AH265" s="2">
        <v>2025</v>
      </c>
      <c r="AI265"/>
      <c r="AJ265" s="5">
        <v>27907.422500000004</v>
      </c>
      <c r="AK265" s="2">
        <v>18</v>
      </c>
      <c r="AL265"/>
    </row>
    <row r="266" spans="1:38">
      <c r="A266" s="17">
        <v>45915</v>
      </c>
      <c r="B266" s="18">
        <v>20558.634400000014</v>
      </c>
      <c r="C266" s="18">
        <v>20398.215600000007</v>
      </c>
      <c r="D266" s="18">
        <v>20751.579699999998</v>
      </c>
      <c r="E266" s="18">
        <v>20958.480299999999</v>
      </c>
      <c r="F266" s="18">
        <v>21784.533200000002</v>
      </c>
      <c r="G266" s="18">
        <v>23468.109199999999</v>
      </c>
      <c r="H266" s="18">
        <v>25172.474700000002</v>
      </c>
      <c r="I266" s="18">
        <v>19538.514400000004</v>
      </c>
      <c r="J266" s="18">
        <v>14024.968399999996</v>
      </c>
      <c r="K266" s="18">
        <v>11445.708500000001</v>
      </c>
      <c r="L266" s="18">
        <v>10539.267499999998</v>
      </c>
      <c r="M266" s="18">
        <v>11127.913500000004</v>
      </c>
      <c r="N266" s="18">
        <v>11943.339000000002</v>
      </c>
      <c r="O266" s="18">
        <v>12145.055499999999</v>
      </c>
      <c r="P266" s="18">
        <v>13107.133</v>
      </c>
      <c r="Q266" s="18">
        <v>16079.611999999999</v>
      </c>
      <c r="R266" s="18">
        <v>21892.468000000001</v>
      </c>
      <c r="S266" s="18">
        <v>27992.493499999997</v>
      </c>
      <c r="T266" s="18">
        <v>27991.079000000009</v>
      </c>
      <c r="U266" s="18">
        <v>27063.072500000009</v>
      </c>
      <c r="V266" s="18">
        <v>24721.314900000005</v>
      </c>
      <c r="W266" s="18">
        <v>23184.543100000014</v>
      </c>
      <c r="X266" s="18">
        <v>22218.527299999987</v>
      </c>
      <c r="Y266" s="18">
        <v>20502.828000000009</v>
      </c>
      <c r="Z266" s="5"/>
      <c r="AA266" s="2">
        <v>0</v>
      </c>
      <c r="AB266" s="2">
        <v>2</v>
      </c>
      <c r="AC266" s="2">
        <v>295015.01010000007</v>
      </c>
      <c r="AD266" s="5">
        <v>173594.85509999993</v>
      </c>
      <c r="AE266" s="5">
        <v>468609.8652</v>
      </c>
      <c r="AF266"/>
      <c r="AG266" s="2">
        <v>9</v>
      </c>
      <c r="AH266" s="2">
        <v>2025</v>
      </c>
      <c r="AI266"/>
      <c r="AJ266" s="5">
        <v>27992.493499999997</v>
      </c>
      <c r="AK266" s="2">
        <v>18</v>
      </c>
      <c r="AL266"/>
    </row>
    <row r="267" spans="1:38">
      <c r="A267" s="17">
        <v>45916</v>
      </c>
      <c r="B267" s="18">
        <v>20388.1387</v>
      </c>
      <c r="C267" s="18">
        <v>20577.904500000004</v>
      </c>
      <c r="D267" s="18">
        <v>20712.762300000006</v>
      </c>
      <c r="E267" s="18">
        <v>21250.124399999993</v>
      </c>
      <c r="F267" s="18">
        <v>22012.451800000003</v>
      </c>
      <c r="G267" s="18">
        <v>23485.257999999998</v>
      </c>
      <c r="H267" s="18">
        <v>25504.5681</v>
      </c>
      <c r="I267" s="18">
        <v>19943.112600000008</v>
      </c>
      <c r="J267" s="18">
        <v>14281.516600000014</v>
      </c>
      <c r="K267" s="18">
        <v>11675.881000000001</v>
      </c>
      <c r="L267" s="18">
        <v>10761.486999999996</v>
      </c>
      <c r="M267" s="18">
        <v>11415.4565</v>
      </c>
      <c r="N267" s="18">
        <v>12279.756499999998</v>
      </c>
      <c r="O267" s="18">
        <v>12701.366999999998</v>
      </c>
      <c r="P267" s="18">
        <v>14091.206500000004</v>
      </c>
      <c r="Q267" s="18">
        <v>17551.4565</v>
      </c>
      <c r="R267" s="18">
        <v>23539.922500000001</v>
      </c>
      <c r="S267" s="18">
        <v>28674.133000000009</v>
      </c>
      <c r="T267" s="18">
        <v>28301.599500000018</v>
      </c>
      <c r="U267" s="18">
        <v>27270.437999999998</v>
      </c>
      <c r="V267" s="18">
        <v>24943.082099999978</v>
      </c>
      <c r="W267" s="18">
        <v>23253.568300000017</v>
      </c>
      <c r="X267" s="18">
        <v>22392.723400000003</v>
      </c>
      <c r="Y267" s="18">
        <v>20515.351100000014</v>
      </c>
      <c r="Z267" s="5"/>
      <c r="AA267" s="2">
        <v>0</v>
      </c>
      <c r="AB267" s="2">
        <v>3</v>
      </c>
      <c r="AC267" s="2">
        <v>303076.70700000005</v>
      </c>
      <c r="AD267" s="5">
        <v>174446.55890000006</v>
      </c>
      <c r="AE267" s="5">
        <v>477523.26590000011</v>
      </c>
      <c r="AF267"/>
      <c r="AG267" s="2">
        <v>9</v>
      </c>
      <c r="AH267" s="2">
        <v>2025</v>
      </c>
      <c r="AI267"/>
      <c r="AJ267" s="5">
        <v>28674.133000000009</v>
      </c>
      <c r="AK267" s="2">
        <v>18</v>
      </c>
      <c r="AL267"/>
    </row>
    <row r="268" spans="1:38">
      <c r="A268" s="17">
        <v>45917</v>
      </c>
      <c r="B268" s="18">
        <v>20533.137400000011</v>
      </c>
      <c r="C268" s="18">
        <v>20450.611699999998</v>
      </c>
      <c r="D268" s="18">
        <v>21236.931300000004</v>
      </c>
      <c r="E268" s="18">
        <v>21271.349000000002</v>
      </c>
      <c r="F268" s="18">
        <v>21913.504299999997</v>
      </c>
      <c r="G268" s="18">
        <v>23664.628700000005</v>
      </c>
      <c r="H268" s="18">
        <v>25334.382299999994</v>
      </c>
      <c r="I268" s="18">
        <v>20273.913500000006</v>
      </c>
      <c r="J268" s="18">
        <v>15622.256199999994</v>
      </c>
      <c r="K268" s="18">
        <v>15404.517999999996</v>
      </c>
      <c r="L268" s="18">
        <v>12870.214500000009</v>
      </c>
      <c r="M268" s="18">
        <v>14409.5075</v>
      </c>
      <c r="N268" s="18">
        <v>14884.247499999999</v>
      </c>
      <c r="O268" s="18">
        <v>18047.416000000005</v>
      </c>
      <c r="P268" s="18">
        <v>20268.418499999996</v>
      </c>
      <c r="Q268" s="18">
        <v>23574.503999999997</v>
      </c>
      <c r="R268" s="18">
        <v>28502.573000000008</v>
      </c>
      <c r="S268" s="18">
        <v>28918.880999999994</v>
      </c>
      <c r="T268" s="18">
        <v>27591.226000000013</v>
      </c>
      <c r="U268" s="18">
        <v>26910.587</v>
      </c>
      <c r="V268" s="18">
        <v>24585.5507</v>
      </c>
      <c r="W268" s="18">
        <v>22899.865600000008</v>
      </c>
      <c r="X268" s="18">
        <v>22344.837800000016</v>
      </c>
      <c r="Y268" s="18">
        <v>20546.54150000001</v>
      </c>
      <c r="Z268" s="5"/>
      <c r="AA268" s="2">
        <v>0</v>
      </c>
      <c r="AB268" s="2">
        <v>4</v>
      </c>
      <c r="AC268" s="2">
        <v>337108.5168000001</v>
      </c>
      <c r="AD268" s="5">
        <v>174951.08620000002</v>
      </c>
      <c r="AE268" s="5">
        <v>512059.60300000012</v>
      </c>
      <c r="AF268"/>
      <c r="AG268" s="2">
        <v>9</v>
      </c>
      <c r="AH268" s="2">
        <v>2025</v>
      </c>
      <c r="AI268"/>
      <c r="AJ268" s="5">
        <v>28918.880999999994</v>
      </c>
      <c r="AK268" s="2">
        <v>18</v>
      </c>
      <c r="AL268"/>
    </row>
    <row r="269" spans="1:38">
      <c r="A269" s="17">
        <v>45918</v>
      </c>
      <c r="B269" s="18">
        <v>20002.872100000001</v>
      </c>
      <c r="C269" s="18">
        <v>20470.371600000006</v>
      </c>
      <c r="D269" s="18">
        <v>21058.549200000009</v>
      </c>
      <c r="E269" s="18">
        <v>21511.213600000006</v>
      </c>
      <c r="F269" s="18">
        <v>21965.523700000009</v>
      </c>
      <c r="G269" s="18">
        <v>23534.4444</v>
      </c>
      <c r="H269" s="18">
        <v>26066.272799999999</v>
      </c>
      <c r="I269" s="18">
        <v>22911.095099999991</v>
      </c>
      <c r="J269" s="18">
        <v>20343.182199999999</v>
      </c>
      <c r="K269" s="18">
        <v>17765.327999999998</v>
      </c>
      <c r="L269" s="18">
        <v>15543.661500000002</v>
      </c>
      <c r="M269" s="18">
        <v>15517.413</v>
      </c>
      <c r="N269" s="18">
        <v>15792.618499999999</v>
      </c>
      <c r="O269" s="18">
        <v>16243.4655</v>
      </c>
      <c r="P269" s="18">
        <v>16516.299999999996</v>
      </c>
      <c r="Q269" s="18">
        <v>19644.845000000001</v>
      </c>
      <c r="R269" s="18">
        <v>24922.836000000007</v>
      </c>
      <c r="S269" s="18">
        <v>29639.644000000011</v>
      </c>
      <c r="T269" s="18">
        <v>28630.833999999999</v>
      </c>
      <c r="U269" s="18">
        <v>27769.265000000007</v>
      </c>
      <c r="V269" s="18">
        <v>25347.608200000017</v>
      </c>
      <c r="W269" s="18">
        <v>23740.026800000011</v>
      </c>
      <c r="X269" s="18">
        <v>22905.917800000007</v>
      </c>
      <c r="Y269" s="18">
        <v>21215.797700000006</v>
      </c>
      <c r="Z269" s="5"/>
      <c r="AA269" s="2">
        <v>0</v>
      </c>
      <c r="AB269" s="2">
        <v>5</v>
      </c>
      <c r="AC269" s="2">
        <v>343234.04060000001</v>
      </c>
      <c r="AD269" s="5">
        <v>175825.04509999999</v>
      </c>
      <c r="AE269" s="5">
        <v>519059.0857</v>
      </c>
      <c r="AF269"/>
      <c r="AG269" s="2">
        <v>9</v>
      </c>
      <c r="AH269" s="2">
        <v>2025</v>
      </c>
      <c r="AI269"/>
      <c r="AJ269" s="5">
        <v>29639.644000000011</v>
      </c>
      <c r="AK269" s="2">
        <v>18</v>
      </c>
      <c r="AL269"/>
    </row>
    <row r="270" spans="1:38">
      <c r="A270" s="17">
        <v>45919</v>
      </c>
      <c r="B270" s="18">
        <v>19736.182600000007</v>
      </c>
      <c r="C270" s="18">
        <v>11696.753299999998</v>
      </c>
      <c r="D270" s="18">
        <v>12102.985000000001</v>
      </c>
      <c r="E270" s="18">
        <v>12252.075099999993</v>
      </c>
      <c r="F270" s="18">
        <v>12346.558400000002</v>
      </c>
      <c r="G270" s="18">
        <v>13186.516599999995</v>
      </c>
      <c r="H270" s="18">
        <v>14290.616599999992</v>
      </c>
      <c r="I270" s="18">
        <v>12161.651299999998</v>
      </c>
      <c r="J270" s="18">
        <v>9501.7972000000009</v>
      </c>
      <c r="K270" s="18">
        <v>8295.5465000000077</v>
      </c>
      <c r="L270" s="18">
        <v>6983.9765000000025</v>
      </c>
      <c r="M270" s="18">
        <v>7543.4755000000023</v>
      </c>
      <c r="N270" s="18">
        <v>7019.7055</v>
      </c>
      <c r="O270" s="18">
        <v>7312.0130000000008</v>
      </c>
      <c r="P270" s="18">
        <v>7931.2074999999986</v>
      </c>
      <c r="Q270" s="18">
        <v>9619.4210000000003</v>
      </c>
      <c r="R270" s="18">
        <v>13062.573499999997</v>
      </c>
      <c r="S270" s="18">
        <v>16381.444000000005</v>
      </c>
      <c r="T270" s="18">
        <v>16117.946999999996</v>
      </c>
      <c r="U270" s="18">
        <v>15479.258000000011</v>
      </c>
      <c r="V270" s="18">
        <v>13475.86219999999</v>
      </c>
      <c r="W270" s="18">
        <v>12759.944399999998</v>
      </c>
      <c r="X270" s="18">
        <v>12426.799099999998</v>
      </c>
      <c r="Y270" s="18">
        <v>11436.160000000016</v>
      </c>
      <c r="Z270" s="5"/>
      <c r="AA270" s="2">
        <v>0</v>
      </c>
      <c r="AB270" s="2">
        <v>6</v>
      </c>
      <c r="AC270" s="2">
        <v>176072.62220000004</v>
      </c>
      <c r="AD270" s="5">
        <v>107047.84759999998</v>
      </c>
      <c r="AE270" s="5">
        <v>283120.46980000002</v>
      </c>
      <c r="AF270"/>
      <c r="AG270" s="2">
        <v>9</v>
      </c>
      <c r="AH270" s="2">
        <v>2025</v>
      </c>
      <c r="AI270"/>
      <c r="AJ270" s="5">
        <v>19736.182600000007</v>
      </c>
      <c r="AK270" s="2">
        <v>1</v>
      </c>
      <c r="AL270"/>
    </row>
    <row r="271" spans="1:38">
      <c r="A271" s="17">
        <v>45920</v>
      </c>
      <c r="B271" s="18">
        <v>11171.453799999994</v>
      </c>
      <c r="C271" s="18">
        <v>10815.675600000004</v>
      </c>
      <c r="D271" s="18">
        <v>10929.875099999999</v>
      </c>
      <c r="E271" s="18">
        <v>11145.1402</v>
      </c>
      <c r="F271" s="18">
        <v>11228.0962</v>
      </c>
      <c r="G271" s="18">
        <v>11552.314400000005</v>
      </c>
      <c r="H271" s="18">
        <v>11844.488299999999</v>
      </c>
      <c r="I271" s="18">
        <v>9192.2332000000042</v>
      </c>
      <c r="J271" s="18">
        <v>6490.6759000000002</v>
      </c>
      <c r="K271" s="18">
        <v>5196.728500000002</v>
      </c>
      <c r="L271" s="18">
        <v>4224.6074999999983</v>
      </c>
      <c r="M271" s="18">
        <v>4151.6695000000018</v>
      </c>
      <c r="N271" s="18">
        <v>3993.2385000000004</v>
      </c>
      <c r="O271" s="18">
        <v>4064.0090000000023</v>
      </c>
      <c r="P271" s="18">
        <v>4612.1525000000001</v>
      </c>
      <c r="Q271" s="18">
        <v>6398.8389999999981</v>
      </c>
      <c r="R271" s="18">
        <v>10614.226000000002</v>
      </c>
      <c r="S271" s="18">
        <v>14685.694000000009</v>
      </c>
      <c r="T271" s="18">
        <v>14711.885</v>
      </c>
      <c r="U271" s="18">
        <v>14510.646000000006</v>
      </c>
      <c r="V271" s="18">
        <v>12606.887600000004</v>
      </c>
      <c r="W271" s="18">
        <v>12100.311900000004</v>
      </c>
      <c r="X271" s="18">
        <v>11627.525000000001</v>
      </c>
      <c r="Y271" s="18">
        <v>10901.767599999994</v>
      </c>
      <c r="Z271" s="5"/>
      <c r="AA271" s="2">
        <v>0</v>
      </c>
      <c r="AB271" s="2">
        <v>7</v>
      </c>
      <c r="AC271" s="2">
        <v>0</v>
      </c>
      <c r="AD271" s="5">
        <v>228770.14030000006</v>
      </c>
      <c r="AE271" s="5">
        <v>228770.14030000006</v>
      </c>
      <c r="AF271"/>
      <c r="AG271" s="2">
        <v>9</v>
      </c>
      <c r="AH271" s="2">
        <v>2025</v>
      </c>
      <c r="AI271"/>
      <c r="AJ271" s="5">
        <v>14711.885</v>
      </c>
      <c r="AK271" s="2">
        <v>19</v>
      </c>
      <c r="AL271"/>
    </row>
    <row r="272" spans="1:38">
      <c r="A272" s="17">
        <v>45921</v>
      </c>
      <c r="B272" s="18">
        <v>10798.527300000002</v>
      </c>
      <c r="C272" s="18">
        <v>10890.183400000002</v>
      </c>
      <c r="D272" s="18">
        <v>11173.628699999997</v>
      </c>
      <c r="E272" s="18">
        <v>11318.878500000004</v>
      </c>
      <c r="F272" s="18">
        <v>11415.26200000001</v>
      </c>
      <c r="G272" s="18">
        <v>11740.436599999997</v>
      </c>
      <c r="H272" s="18">
        <v>12042.122300000003</v>
      </c>
      <c r="I272" s="18">
        <v>9658.6554000000106</v>
      </c>
      <c r="J272" s="18">
        <v>6957.9037000000026</v>
      </c>
      <c r="K272" s="18">
        <v>5289.2984999999999</v>
      </c>
      <c r="L272" s="18">
        <v>4246.028500000004</v>
      </c>
      <c r="M272" s="18">
        <v>4312.7984999999999</v>
      </c>
      <c r="N272" s="18">
        <v>4539.1860000000015</v>
      </c>
      <c r="O272" s="18">
        <v>4689.5690000000041</v>
      </c>
      <c r="P272" s="18">
        <v>5345.5015000000012</v>
      </c>
      <c r="Q272" s="18">
        <v>7145.9529999999986</v>
      </c>
      <c r="R272" s="18">
        <v>11325.758000000002</v>
      </c>
      <c r="S272" s="18">
        <v>15349.236999999999</v>
      </c>
      <c r="T272" s="18">
        <v>15683.128499999992</v>
      </c>
      <c r="U272" s="18">
        <v>15081.048500000006</v>
      </c>
      <c r="V272" s="18">
        <v>13155.530100000007</v>
      </c>
      <c r="W272" s="18">
        <v>12037.511800000015</v>
      </c>
      <c r="X272" s="18">
        <v>11782.720600000006</v>
      </c>
      <c r="Y272" s="18">
        <v>10632.97110000001</v>
      </c>
      <c r="Z272" s="5"/>
      <c r="AA272" s="2">
        <v>0</v>
      </c>
      <c r="AB272" s="2">
        <v>1</v>
      </c>
      <c r="AC272" s="2">
        <v>0</v>
      </c>
      <c r="AD272" s="5">
        <v>236611.83850000007</v>
      </c>
      <c r="AE272" s="5">
        <v>236611.83850000007</v>
      </c>
      <c r="AF272"/>
      <c r="AG272" s="2">
        <v>9</v>
      </c>
      <c r="AH272" s="2">
        <v>2025</v>
      </c>
      <c r="AI272"/>
      <c r="AJ272" s="5">
        <v>15683.128499999992</v>
      </c>
      <c r="AK272" s="2">
        <v>19</v>
      </c>
      <c r="AL272"/>
    </row>
    <row r="273" spans="1:38">
      <c r="A273" s="17">
        <v>45922</v>
      </c>
      <c r="B273" s="18">
        <v>10767.437699999999</v>
      </c>
      <c r="C273" s="18">
        <v>11024.099399999997</v>
      </c>
      <c r="D273" s="18">
        <v>11414.434899999989</v>
      </c>
      <c r="E273" s="18">
        <v>11655.9985</v>
      </c>
      <c r="F273" s="18">
        <v>11957.896700000001</v>
      </c>
      <c r="G273" s="18">
        <v>12969.103600000006</v>
      </c>
      <c r="H273" s="18">
        <v>14333.165399999991</v>
      </c>
      <c r="I273" s="18">
        <v>11734.17200000002</v>
      </c>
      <c r="J273" s="18">
        <v>9184.5985000000019</v>
      </c>
      <c r="K273" s="18">
        <v>7179.1489999999976</v>
      </c>
      <c r="L273" s="18">
        <v>6138.0355000000009</v>
      </c>
      <c r="M273" s="18">
        <v>6150.4455000000062</v>
      </c>
      <c r="N273" s="18">
        <v>6006.7140000000009</v>
      </c>
      <c r="O273" s="18">
        <v>5998.6814999999979</v>
      </c>
      <c r="P273" s="18">
        <v>6673.2164999999995</v>
      </c>
      <c r="Q273" s="18">
        <v>9106.0744999999988</v>
      </c>
      <c r="R273" s="18">
        <v>14093.069499999994</v>
      </c>
      <c r="S273" s="18">
        <v>17413.682999999994</v>
      </c>
      <c r="T273" s="18">
        <v>16427.309000000001</v>
      </c>
      <c r="U273" s="18">
        <v>15976.260000000013</v>
      </c>
      <c r="V273" s="18">
        <v>13653.816900000002</v>
      </c>
      <c r="W273" s="18">
        <v>12706.38210000001</v>
      </c>
      <c r="X273" s="18">
        <v>12081.259100000017</v>
      </c>
      <c r="Y273" s="18">
        <v>10878.769800000004</v>
      </c>
      <c r="Z273" s="5"/>
      <c r="AA273" s="2">
        <v>0</v>
      </c>
      <c r="AB273" s="2">
        <v>2</v>
      </c>
      <c r="AC273" s="2">
        <v>170522.86660000007</v>
      </c>
      <c r="AD273" s="5">
        <v>95000.905999999959</v>
      </c>
      <c r="AE273" s="5">
        <v>265523.77260000003</v>
      </c>
      <c r="AF273"/>
      <c r="AG273" s="2">
        <v>9</v>
      </c>
      <c r="AH273" s="2">
        <v>2025</v>
      </c>
      <c r="AI273"/>
      <c r="AJ273" s="5">
        <v>17413.682999999994</v>
      </c>
      <c r="AK273" s="2">
        <v>18</v>
      </c>
      <c r="AL273"/>
    </row>
    <row r="274" spans="1:38">
      <c r="A274" s="17">
        <v>45923</v>
      </c>
      <c r="B274" s="18">
        <v>10861.884000000004</v>
      </c>
      <c r="C274" s="18">
        <v>11114.371499999997</v>
      </c>
      <c r="D274" s="18">
        <v>11379.785699999995</v>
      </c>
      <c r="E274" s="18">
        <v>11558.947500000006</v>
      </c>
      <c r="F274" s="18">
        <v>11865.913700000003</v>
      </c>
      <c r="G274" s="18">
        <v>12729.724800000004</v>
      </c>
      <c r="H274" s="18">
        <v>14280.175500000012</v>
      </c>
      <c r="I274" s="18">
        <v>12424.256599999995</v>
      </c>
      <c r="J274" s="18">
        <v>12051.245999999983</v>
      </c>
      <c r="K274" s="18">
        <v>11555.734000000006</v>
      </c>
      <c r="L274" s="18">
        <v>10291.6775</v>
      </c>
      <c r="M274" s="18">
        <v>11906.837000000007</v>
      </c>
      <c r="N274" s="18">
        <v>12775.735500000003</v>
      </c>
      <c r="O274" s="18">
        <v>15759.473499999998</v>
      </c>
      <c r="P274" s="18">
        <v>17002.016000000011</v>
      </c>
      <c r="Q274" s="18">
        <v>18635.319999999996</v>
      </c>
      <c r="R274" s="18">
        <v>19309.62850000001</v>
      </c>
      <c r="S274" s="18">
        <v>18916.981000000007</v>
      </c>
      <c r="T274" s="18">
        <v>17129.754499999999</v>
      </c>
      <c r="U274" s="18">
        <v>16252.457000000009</v>
      </c>
      <c r="V274" s="18">
        <v>13873.668200000011</v>
      </c>
      <c r="W274" s="18">
        <v>13044.549799999992</v>
      </c>
      <c r="X274" s="18">
        <v>12298.794000000004</v>
      </c>
      <c r="Y274" s="18">
        <v>11270.273200000001</v>
      </c>
      <c r="Z274" s="5"/>
      <c r="AA274" s="2">
        <v>0</v>
      </c>
      <c r="AB274" s="2">
        <v>3</v>
      </c>
      <c r="AC274" s="2">
        <v>233228.12910000002</v>
      </c>
      <c r="AD274" s="5">
        <v>95061.075900000054</v>
      </c>
      <c r="AE274" s="5">
        <v>328289.20500000007</v>
      </c>
      <c r="AF274"/>
      <c r="AG274" s="2">
        <v>9</v>
      </c>
      <c r="AH274" s="2">
        <v>2025</v>
      </c>
      <c r="AI274"/>
      <c r="AJ274" s="5">
        <v>19309.62850000001</v>
      </c>
      <c r="AK274" s="2">
        <v>17</v>
      </c>
      <c r="AL274"/>
    </row>
    <row r="275" spans="1:38">
      <c r="A275" s="17">
        <v>45924</v>
      </c>
      <c r="B275" s="18">
        <v>11506.035299999998</v>
      </c>
      <c r="C275" s="18">
        <v>11741.380000000001</v>
      </c>
      <c r="D275" s="18">
        <v>11949.843399999996</v>
      </c>
      <c r="E275" s="18">
        <v>12181.665400000007</v>
      </c>
      <c r="F275" s="18">
        <v>12506.875200000011</v>
      </c>
      <c r="G275" s="18">
        <v>13342.302199999998</v>
      </c>
      <c r="H275" s="18">
        <v>14790.690200000001</v>
      </c>
      <c r="I275" s="18">
        <v>12925.0334</v>
      </c>
      <c r="J275" s="18">
        <v>13564.033200000002</v>
      </c>
      <c r="K275" s="18">
        <v>16111.466500000002</v>
      </c>
      <c r="L275" s="18">
        <v>16572.937999999995</v>
      </c>
      <c r="M275" s="18">
        <v>16509.866500000007</v>
      </c>
      <c r="N275" s="18">
        <v>16860.805999999997</v>
      </c>
      <c r="O275" s="18">
        <v>16493.627500000002</v>
      </c>
      <c r="P275" s="18">
        <v>16570.7045</v>
      </c>
      <c r="Q275" s="18">
        <v>18068.64850000001</v>
      </c>
      <c r="R275" s="18">
        <v>19099.705999999991</v>
      </c>
      <c r="S275" s="18">
        <v>18595.555999999997</v>
      </c>
      <c r="T275" s="18">
        <v>16850.897499999985</v>
      </c>
      <c r="U275" s="18">
        <v>15836.03200000001</v>
      </c>
      <c r="V275" s="18">
        <v>13809.341200000006</v>
      </c>
      <c r="W275" s="18">
        <v>12768.090500000008</v>
      </c>
      <c r="X275" s="18">
        <v>12343.815600000009</v>
      </c>
      <c r="Y275" s="18">
        <v>11056.289899999983</v>
      </c>
      <c r="Z275" s="5"/>
      <c r="AA275" s="2">
        <v>0</v>
      </c>
      <c r="AB275" s="2">
        <v>4</v>
      </c>
      <c r="AC275" s="2">
        <v>252980.56290000002</v>
      </c>
      <c r="AD275" s="5">
        <v>99075.081599999976</v>
      </c>
      <c r="AE275" s="5">
        <v>352055.64449999999</v>
      </c>
      <c r="AF275"/>
      <c r="AG275" s="2">
        <v>9</v>
      </c>
      <c r="AH275" s="2">
        <v>2025</v>
      </c>
      <c r="AI275"/>
      <c r="AJ275" s="5">
        <v>19099.705999999991</v>
      </c>
      <c r="AK275" s="2">
        <v>17</v>
      </c>
      <c r="AL275"/>
    </row>
    <row r="276" spans="1:38">
      <c r="A276" s="17">
        <v>45925</v>
      </c>
      <c r="B276" s="18">
        <v>11160.213499999996</v>
      </c>
      <c r="C276" s="18">
        <v>11294.083400000003</v>
      </c>
      <c r="D276" s="18">
        <v>11479.228700000011</v>
      </c>
      <c r="E276" s="18">
        <v>11647.068900000007</v>
      </c>
      <c r="F276" s="18">
        <v>11960.747399999993</v>
      </c>
      <c r="G276" s="18">
        <v>12874.466700000003</v>
      </c>
      <c r="H276" s="18">
        <v>14202.767499999991</v>
      </c>
      <c r="I276" s="18">
        <v>12256.263899999998</v>
      </c>
      <c r="J276" s="18">
        <v>12812.156300000002</v>
      </c>
      <c r="K276" s="18">
        <v>14808.505999999999</v>
      </c>
      <c r="L276" s="18">
        <v>14346.734</v>
      </c>
      <c r="M276" s="18">
        <v>15710.565000000013</v>
      </c>
      <c r="N276" s="18">
        <v>17449.212000000007</v>
      </c>
      <c r="O276" s="18">
        <v>18595.662500000002</v>
      </c>
      <c r="P276" s="18">
        <v>19595.13749999999</v>
      </c>
      <c r="Q276" s="18">
        <v>21196.913499999991</v>
      </c>
      <c r="R276" s="18">
        <v>21523.860000000008</v>
      </c>
      <c r="S276" s="18">
        <v>20177.125000000004</v>
      </c>
      <c r="T276" s="18">
        <v>17674.288</v>
      </c>
      <c r="U276" s="18">
        <v>16351.017500000005</v>
      </c>
      <c r="V276" s="18">
        <v>14144.550000000007</v>
      </c>
      <c r="W276" s="18">
        <v>13183.784500000012</v>
      </c>
      <c r="X276" s="18">
        <v>12729.121800000006</v>
      </c>
      <c r="Y276" s="18">
        <v>11613.330400000001</v>
      </c>
      <c r="Z276" s="5"/>
      <c r="AA276" s="2">
        <v>0</v>
      </c>
      <c r="AB276" s="2">
        <v>5</v>
      </c>
      <c r="AC276" s="2">
        <v>262554.89750000008</v>
      </c>
      <c r="AD276" s="5">
        <v>96231.906499999925</v>
      </c>
      <c r="AE276" s="5">
        <v>358786.804</v>
      </c>
      <c r="AF276"/>
      <c r="AG276" s="2">
        <v>9</v>
      </c>
      <c r="AH276" s="2">
        <v>2025</v>
      </c>
      <c r="AI276"/>
      <c r="AJ276" s="5">
        <v>21523.860000000008</v>
      </c>
      <c r="AK276" s="2">
        <v>17</v>
      </c>
      <c r="AL276"/>
    </row>
    <row r="277" spans="1:38">
      <c r="A277" s="17">
        <v>45926</v>
      </c>
      <c r="B277" s="18">
        <v>11431.098999999993</v>
      </c>
      <c r="C277" s="18">
        <v>11315.065799999997</v>
      </c>
      <c r="D277" s="18">
        <v>11728.5561</v>
      </c>
      <c r="E277" s="18">
        <v>12056.438800000011</v>
      </c>
      <c r="F277" s="18">
        <v>11871.134600000001</v>
      </c>
      <c r="G277" s="18">
        <v>12952.434200000002</v>
      </c>
      <c r="H277" s="18">
        <v>14249.878400000014</v>
      </c>
      <c r="I277" s="18">
        <v>12287.635400000019</v>
      </c>
      <c r="J277" s="18">
        <v>10623.361700000001</v>
      </c>
      <c r="K277" s="18">
        <v>11236.302500000005</v>
      </c>
      <c r="L277" s="18">
        <v>10355.948500000002</v>
      </c>
      <c r="M277" s="18">
        <v>8424.7704999999914</v>
      </c>
      <c r="N277" s="18">
        <v>8226.3269999999993</v>
      </c>
      <c r="O277" s="18">
        <v>8137.1120000000001</v>
      </c>
      <c r="P277" s="18">
        <v>9359.0685000000012</v>
      </c>
      <c r="Q277" s="18">
        <v>13271.047999999992</v>
      </c>
      <c r="R277" s="18">
        <v>17372.516000000003</v>
      </c>
      <c r="S277" s="18">
        <v>18957.411500000009</v>
      </c>
      <c r="T277" s="18">
        <v>17111.527999999984</v>
      </c>
      <c r="U277" s="18">
        <v>16189.117500000006</v>
      </c>
      <c r="V277" s="18">
        <v>14134.406899999985</v>
      </c>
      <c r="W277" s="18">
        <v>13436.934500000001</v>
      </c>
      <c r="X277" s="18">
        <v>12977.846700000004</v>
      </c>
      <c r="Y277" s="18">
        <v>11508.203200000014</v>
      </c>
      <c r="Z277" s="5"/>
      <c r="AA277" s="2">
        <v>0</v>
      </c>
      <c r="AB277" s="2">
        <v>6</v>
      </c>
      <c r="AC277" s="2">
        <v>202101.33519999997</v>
      </c>
      <c r="AD277" s="5">
        <v>97112.810100000002</v>
      </c>
      <c r="AE277" s="5">
        <v>299214.14529999997</v>
      </c>
      <c r="AF277"/>
      <c r="AG277" s="2">
        <v>9</v>
      </c>
      <c r="AH277" s="2">
        <v>2025</v>
      </c>
      <c r="AI277"/>
      <c r="AJ277" s="5">
        <v>18957.411500000009</v>
      </c>
      <c r="AK277" s="2">
        <v>18</v>
      </c>
      <c r="AL277"/>
    </row>
    <row r="278" spans="1:38">
      <c r="A278" s="17">
        <v>45927</v>
      </c>
      <c r="B278" s="18">
        <v>11918.641000000001</v>
      </c>
      <c r="C278" s="18">
        <v>11561.466900000007</v>
      </c>
      <c r="D278" s="18">
        <v>11636.132600000008</v>
      </c>
      <c r="E278" s="18">
        <v>11827.658200000009</v>
      </c>
      <c r="F278" s="18">
        <v>11681.707100000001</v>
      </c>
      <c r="G278" s="18">
        <v>11643.279400000001</v>
      </c>
      <c r="H278" s="18">
        <v>12280.4637</v>
      </c>
      <c r="I278" s="18">
        <v>9637.5448000000033</v>
      </c>
      <c r="J278" s="18">
        <v>6802.9673999999941</v>
      </c>
      <c r="K278" s="18">
        <v>5139.6849999999995</v>
      </c>
      <c r="L278" s="18">
        <v>4233.0594999999994</v>
      </c>
      <c r="M278" s="18">
        <v>4193.9020000000019</v>
      </c>
      <c r="N278" s="18">
        <v>4355.1340000000009</v>
      </c>
      <c r="O278" s="18">
        <v>4585.5139999999974</v>
      </c>
      <c r="P278" s="18">
        <v>5329.2165000000014</v>
      </c>
      <c r="Q278" s="18">
        <v>7723.6239999999998</v>
      </c>
      <c r="R278" s="18">
        <v>12817.958499999999</v>
      </c>
      <c r="S278" s="18">
        <v>16291.215</v>
      </c>
      <c r="T278" s="18">
        <v>15966.27399999999</v>
      </c>
      <c r="U278" s="18">
        <v>15268.892999999998</v>
      </c>
      <c r="V278" s="18">
        <v>13276.753900000011</v>
      </c>
      <c r="W278" s="18">
        <v>12579.562100000008</v>
      </c>
      <c r="X278" s="18">
        <v>12200.425400000004</v>
      </c>
      <c r="Y278" s="18">
        <v>11048.348499999986</v>
      </c>
      <c r="Z278" s="5"/>
      <c r="AA278" s="2">
        <v>0</v>
      </c>
      <c r="AB278" s="2">
        <v>7</v>
      </c>
      <c r="AC278" s="2">
        <v>0</v>
      </c>
      <c r="AD278" s="5">
        <v>243999.42650000003</v>
      </c>
      <c r="AE278" s="5">
        <v>243999.42650000003</v>
      </c>
      <c r="AF278"/>
      <c r="AG278" s="2">
        <v>9</v>
      </c>
      <c r="AH278" s="2">
        <v>2025</v>
      </c>
      <c r="AI278"/>
      <c r="AJ278" s="5">
        <v>16291.215</v>
      </c>
      <c r="AK278" s="2">
        <v>18</v>
      </c>
      <c r="AL278"/>
    </row>
    <row r="279" spans="1:38">
      <c r="A279" s="17">
        <v>45928</v>
      </c>
      <c r="B279" s="18">
        <v>11109.853300000002</v>
      </c>
      <c r="C279" s="18">
        <v>11233.574700000003</v>
      </c>
      <c r="D279" s="18">
        <v>11387.170700000006</v>
      </c>
      <c r="E279" s="18">
        <v>11511.532299999997</v>
      </c>
      <c r="F279" s="18">
        <v>11510.942300000002</v>
      </c>
      <c r="G279" s="18">
        <v>11871.910499999998</v>
      </c>
      <c r="H279" s="18">
        <v>12128.293300000008</v>
      </c>
      <c r="I279" s="18">
        <v>11163.881700000004</v>
      </c>
      <c r="J279" s="18">
        <v>10253.396700000007</v>
      </c>
      <c r="K279" s="18">
        <v>7981.1960000000054</v>
      </c>
      <c r="L279" s="18">
        <v>5832.4444999999969</v>
      </c>
      <c r="M279" s="18">
        <v>5407.1175000000003</v>
      </c>
      <c r="N279" s="18">
        <v>6411.7380000000021</v>
      </c>
      <c r="O279" s="18">
        <v>7884.2820000000002</v>
      </c>
      <c r="P279" s="18">
        <v>10472.189499999999</v>
      </c>
      <c r="Q279" s="18">
        <v>13480.138999999996</v>
      </c>
      <c r="R279" s="18">
        <v>15893.556500000012</v>
      </c>
      <c r="S279" s="18">
        <v>18391.42600000001</v>
      </c>
      <c r="T279" s="18">
        <v>17469.004000000001</v>
      </c>
      <c r="U279" s="18">
        <v>16278.77249999999</v>
      </c>
      <c r="V279" s="18">
        <v>14094.646100000018</v>
      </c>
      <c r="W279" s="18">
        <v>12956.893900000012</v>
      </c>
      <c r="X279" s="18">
        <v>12468.16219999999</v>
      </c>
      <c r="Y279" s="18">
        <v>11235.883699999997</v>
      </c>
      <c r="Z279" s="5"/>
      <c r="AA279" s="2">
        <v>0</v>
      </c>
      <c r="AB279" s="2">
        <v>1</v>
      </c>
      <c r="AC279" s="2">
        <v>0</v>
      </c>
      <c r="AD279" s="5">
        <v>278428.00690000009</v>
      </c>
      <c r="AE279" s="5">
        <v>278428.00690000009</v>
      </c>
      <c r="AF279"/>
      <c r="AG279" s="2">
        <v>9</v>
      </c>
      <c r="AH279" s="2">
        <v>2025</v>
      </c>
      <c r="AI279"/>
      <c r="AJ279" s="5">
        <v>18391.42600000001</v>
      </c>
      <c r="AK279" s="2">
        <v>18</v>
      </c>
      <c r="AL279"/>
    </row>
    <row r="280" spans="1:38">
      <c r="A280" s="17">
        <v>45929</v>
      </c>
      <c r="B280" s="18">
        <v>11176.53000000001</v>
      </c>
      <c r="C280" s="18">
        <v>11155.743900000003</v>
      </c>
      <c r="D280" s="18">
        <v>11505.502500000004</v>
      </c>
      <c r="E280" s="18">
        <v>11654.049400000014</v>
      </c>
      <c r="F280" s="18">
        <v>11832.628700000008</v>
      </c>
      <c r="G280" s="18">
        <v>12658.738300000005</v>
      </c>
      <c r="H280" s="18">
        <v>14135.349299999994</v>
      </c>
      <c r="I280" s="18">
        <v>11328.662900000005</v>
      </c>
      <c r="J280" s="18">
        <v>8208.8675999999941</v>
      </c>
      <c r="K280" s="18">
        <v>7085.2675000000045</v>
      </c>
      <c r="L280" s="18">
        <v>6018.7265000000007</v>
      </c>
      <c r="M280" s="18">
        <v>6418.793999999999</v>
      </c>
      <c r="N280" s="18">
        <v>7125.5075000000033</v>
      </c>
      <c r="O280" s="18">
        <v>7958.391499999997</v>
      </c>
      <c r="P280" s="18">
        <v>8642.7245000000003</v>
      </c>
      <c r="Q280" s="18">
        <v>11475.497000000001</v>
      </c>
      <c r="R280" s="18">
        <v>15580.932000000003</v>
      </c>
      <c r="S280" s="18">
        <v>18498.000000000004</v>
      </c>
      <c r="T280" s="18">
        <v>17704.532999999996</v>
      </c>
      <c r="U280" s="18">
        <v>16508.392499999991</v>
      </c>
      <c r="V280" s="18">
        <v>14030.827899999998</v>
      </c>
      <c r="W280" s="18">
        <v>13032.001500000013</v>
      </c>
      <c r="X280" s="18">
        <v>12407.621399999989</v>
      </c>
      <c r="Y280" s="18">
        <v>11169.624399999997</v>
      </c>
      <c r="Z280" s="5"/>
      <c r="AA280" s="2">
        <v>0</v>
      </c>
      <c r="AB280" s="2">
        <v>2</v>
      </c>
      <c r="AC280" s="2">
        <v>182024.74729999999</v>
      </c>
      <c r="AD280" s="5">
        <v>95288.16650000005</v>
      </c>
      <c r="AE280" s="5">
        <v>277312.91380000004</v>
      </c>
      <c r="AF280"/>
      <c r="AG280" s="2">
        <v>9</v>
      </c>
      <c r="AH280" s="2">
        <v>2025</v>
      </c>
      <c r="AI280"/>
      <c r="AJ280" s="5">
        <v>18498.000000000004</v>
      </c>
      <c r="AK280" s="2">
        <v>18</v>
      </c>
      <c r="AL280"/>
    </row>
    <row r="281" spans="1:38">
      <c r="A281" s="17">
        <v>45930</v>
      </c>
      <c r="B281" s="18">
        <v>11037.779100000007</v>
      </c>
      <c r="C281" s="18">
        <v>11198.474200000004</v>
      </c>
      <c r="D281" s="18">
        <v>11962.88440000001</v>
      </c>
      <c r="E281" s="18">
        <v>11709.672900000003</v>
      </c>
      <c r="F281" s="18">
        <v>12089.889899999996</v>
      </c>
      <c r="G281" s="18">
        <v>12725.237199999994</v>
      </c>
      <c r="H281" s="18">
        <v>14065.546599999994</v>
      </c>
      <c r="I281" s="18">
        <v>11486.192300000006</v>
      </c>
      <c r="J281" s="18">
        <v>8690.5196000000033</v>
      </c>
      <c r="K281" s="18">
        <v>6868.949999999998</v>
      </c>
      <c r="L281" s="18">
        <v>6617.0180000000037</v>
      </c>
      <c r="M281" s="18">
        <v>6640.0339999999978</v>
      </c>
      <c r="N281" s="18">
        <v>7651.6455000000033</v>
      </c>
      <c r="O281" s="18">
        <v>7718.0625000000018</v>
      </c>
      <c r="P281" s="18">
        <v>8121.1765000000032</v>
      </c>
      <c r="Q281" s="18">
        <v>10079.94200000001</v>
      </c>
      <c r="R281" s="18">
        <v>14557.646000000001</v>
      </c>
      <c r="S281" s="18">
        <v>17753.942500000008</v>
      </c>
      <c r="T281" s="18">
        <v>16910.647999999994</v>
      </c>
      <c r="U281" s="18">
        <v>15618.971000000005</v>
      </c>
      <c r="V281" s="18">
        <v>13654.535899999999</v>
      </c>
      <c r="W281" s="18">
        <v>12607.229400000004</v>
      </c>
      <c r="X281" s="18">
        <v>12228.628499999992</v>
      </c>
      <c r="Y281" s="18">
        <v>10955.2801</v>
      </c>
      <c r="Z281" s="5"/>
      <c r="AA281" s="2">
        <v>0</v>
      </c>
      <c r="AB281" s="2">
        <v>3</v>
      </c>
      <c r="AC281" s="2">
        <v>177205.14170000001</v>
      </c>
      <c r="AD281" s="5">
        <v>95744.764400000015</v>
      </c>
      <c r="AE281" s="5">
        <v>272949.90610000002</v>
      </c>
      <c r="AF281"/>
      <c r="AG281" s="2">
        <v>9</v>
      </c>
      <c r="AH281" s="2">
        <v>2025</v>
      </c>
      <c r="AI281"/>
      <c r="AJ281" s="5">
        <v>17753.942500000008</v>
      </c>
      <c r="AK281" s="2">
        <v>18</v>
      </c>
      <c r="AL281"/>
    </row>
    <row r="282" spans="1:38" ht="15.75">
      <c r="A282" s="17">
        <f>Total_StdO_Customers!A282</f>
        <v>45931</v>
      </c>
      <c r="B282" s="18">
        <v>10768.136</v>
      </c>
      <c r="C282" s="18">
        <v>11716.952000000001</v>
      </c>
      <c r="D282" s="18">
        <v>11734.664000000001</v>
      </c>
      <c r="E282" s="18">
        <v>12566.096000000001</v>
      </c>
      <c r="F282" s="18">
        <v>12980.744000000001</v>
      </c>
      <c r="G282" s="18">
        <v>14051.192000000003</v>
      </c>
      <c r="H282" s="18">
        <v>15231.856</v>
      </c>
      <c r="I282" s="18">
        <v>12153.264000000001</v>
      </c>
      <c r="J282" s="18">
        <v>9616.0240000000013</v>
      </c>
      <c r="K282" s="18">
        <v>8130.0880000000006</v>
      </c>
      <c r="L282" s="18">
        <v>8487.2720000000008</v>
      </c>
      <c r="M282" s="18">
        <v>9468.2800000000007</v>
      </c>
      <c r="N282" s="18">
        <v>10845.552000000001</v>
      </c>
      <c r="O282" s="18">
        <v>10769.688000000002</v>
      </c>
      <c r="P282" s="18">
        <v>10595.848</v>
      </c>
      <c r="Q282" s="18">
        <v>12055.704</v>
      </c>
      <c r="R282" s="18">
        <v>15499.432000000001</v>
      </c>
      <c r="S282" s="18">
        <v>18748.304</v>
      </c>
      <c r="T282" s="18">
        <v>16985.856</v>
      </c>
      <c r="U282" s="18">
        <v>14991.735999999999</v>
      </c>
      <c r="V282" s="18">
        <v>13339.544000000002</v>
      </c>
      <c r="W282" s="18">
        <v>13018.448</v>
      </c>
      <c r="X282" s="18">
        <v>12362.776</v>
      </c>
      <c r="Y282" s="18">
        <v>12057.192000000001</v>
      </c>
      <c r="Z282" s="5">
        <v>0</v>
      </c>
      <c r="AA282" s="2">
        <f>IFERROR(INDEX('Holiday Schedule'!$D$3:$D$24,MATCH(A282,'Holiday Schedule'!$C$3:$C$24,0)),0)</f>
        <v>0</v>
      </c>
      <c r="AB282" s="2">
        <f t="shared" ref="AB282:AB329" si="0">WEEKDAY(A282)</f>
        <v>4</v>
      </c>
      <c r="AC282" s="2">
        <f t="shared" ref="AC282:AC329" si="1">IF(AND(AB282&gt;1,AB282&lt;7,AA282&lt;1),SUM(I282:X282),0)</f>
        <v>197067.81600000002</v>
      </c>
      <c r="AD282" s="5">
        <f t="shared" ref="AD282:AD329" si="2">AE282-AC282</f>
        <v>101106.83199999997</v>
      </c>
      <c r="AE282" s="5">
        <f t="shared" ref="AE282:AE329" si="3">SUM(B282:Y282)</f>
        <v>298174.64799999999</v>
      </c>
      <c r="AG282" s="2">
        <f t="shared" ref="AG282:AG329" si="4">MONTH(A282)</f>
        <v>10</v>
      </c>
      <c r="AH282" s="2">
        <f t="shared" ref="AH282:AH329" si="5">YEAR(A282)</f>
        <v>2025</v>
      </c>
      <c r="AJ282" s="5">
        <f t="shared" ref="AJ282:AJ329" si="6">MAX(B282:Y282)</f>
        <v>18748.304</v>
      </c>
      <c r="AK282" s="2">
        <f t="shared" ref="AK282:AK329" si="7">IF(AE282&gt;0,INDEX(B$8:Y$8,MATCH(AJ282,B282:Y282,0)),"")</f>
        <v>18</v>
      </c>
      <c r="AL282" s="8"/>
    </row>
    <row r="283" spans="1:38" ht="15.75">
      <c r="A283" s="17">
        <f>Total_StdO_Customers!A283</f>
        <v>45932</v>
      </c>
      <c r="B283" s="18">
        <v>11480.133960768142</v>
      </c>
      <c r="C283" s="18">
        <v>11532.076603626741</v>
      </c>
      <c r="D283" s="18">
        <v>11706.519714526557</v>
      </c>
      <c r="E283" s="18">
        <v>11927.68250531822</v>
      </c>
      <c r="F283" s="18">
        <v>12136.233566565686</v>
      </c>
      <c r="G283" s="18">
        <v>12912.669192911238</v>
      </c>
      <c r="H283" s="18">
        <v>13532.159881412586</v>
      </c>
      <c r="I283" s="18">
        <v>13873.932895470633</v>
      </c>
      <c r="J283" s="18">
        <v>10737.396949509015</v>
      </c>
      <c r="K283" s="18">
        <v>7411.8606184902128</v>
      </c>
      <c r="L283" s="18">
        <v>6213.5976813410416</v>
      </c>
      <c r="M283" s="18">
        <v>5735.8146891213173</v>
      </c>
      <c r="N283" s="18">
        <v>5317.0967759971627</v>
      </c>
      <c r="O283" s="18">
        <v>5673.4035615412413</v>
      </c>
      <c r="P283" s="18">
        <v>5998.0041487192912</v>
      </c>
      <c r="Q283" s="18">
        <v>7767.6281998715513</v>
      </c>
      <c r="R283" s="18">
        <v>11704.854781860087</v>
      </c>
      <c r="S283" s="18">
        <v>14597.047570906871</v>
      </c>
      <c r="T283" s="18">
        <v>15548.615583426337</v>
      </c>
      <c r="U283" s="18">
        <v>14521.409787879114</v>
      </c>
      <c r="V283" s="18">
        <v>14079.41127007115</v>
      </c>
      <c r="W283" s="18">
        <v>13584.739665283842</v>
      </c>
      <c r="X283" s="18">
        <v>13034.279486861242</v>
      </c>
      <c r="Y283" s="18">
        <v>12137.068383569183</v>
      </c>
      <c r="Z283" s="5">
        <v>0</v>
      </c>
      <c r="AA283" s="2">
        <f>IFERROR(INDEX('Holiday Schedule'!$D$3:$D$24,MATCH(A283,'Holiday Schedule'!$C$3:$C$24,0)),0)</f>
        <v>0</v>
      </c>
      <c r="AB283" s="2">
        <f t="shared" si="0"/>
        <v>5</v>
      </c>
      <c r="AC283" s="2">
        <f t="shared" si="1"/>
        <v>165799.09366635012</v>
      </c>
      <c r="AD283" s="5">
        <f t="shared" si="2"/>
        <v>97364.543808698305</v>
      </c>
      <c r="AE283" s="5">
        <f t="shared" si="3"/>
        <v>263163.63747504842</v>
      </c>
      <c r="AG283" s="2">
        <f t="shared" si="4"/>
        <v>10</v>
      </c>
      <c r="AH283" s="2">
        <f t="shared" si="5"/>
        <v>2025</v>
      </c>
      <c r="AJ283" s="5">
        <f t="shared" si="6"/>
        <v>15548.615583426337</v>
      </c>
      <c r="AK283" s="2">
        <f t="shared" si="7"/>
        <v>19</v>
      </c>
      <c r="AL283" s="8"/>
    </row>
    <row r="284" spans="1:38" ht="15.75">
      <c r="A284" s="17">
        <f>Total_StdO_Customers!A284</f>
        <v>45933</v>
      </c>
      <c r="B284" s="18">
        <v>11760.050065303936</v>
      </c>
      <c r="C284" s="18">
        <v>11619.359274957405</v>
      </c>
      <c r="D284" s="18">
        <v>11773.742145671817</v>
      </c>
      <c r="E284" s="18">
        <v>11854.26424503889</v>
      </c>
      <c r="F284" s="18">
        <v>12099.968029446616</v>
      </c>
      <c r="G284" s="18">
        <v>12698.7614720647</v>
      </c>
      <c r="H284" s="18">
        <v>13287.098573631056</v>
      </c>
      <c r="I284" s="18">
        <v>13490.383450768022</v>
      </c>
      <c r="J284" s="18">
        <v>10786.767466844876</v>
      </c>
      <c r="K284" s="18">
        <v>7338.3612616920163</v>
      </c>
      <c r="L284" s="18">
        <v>6188.0466450207477</v>
      </c>
      <c r="M284" s="18">
        <v>5720.1021107359411</v>
      </c>
      <c r="N284" s="18">
        <v>5186.3617794658994</v>
      </c>
      <c r="O284" s="18">
        <v>5702.2314479502811</v>
      </c>
      <c r="P284" s="18">
        <v>6510.6252767143851</v>
      </c>
      <c r="Q284" s="18">
        <v>7709.6134503326675</v>
      </c>
      <c r="R284" s="18">
        <v>11685.893179402765</v>
      </c>
      <c r="S284" s="18">
        <v>14056.200423123648</v>
      </c>
      <c r="T284" s="18">
        <v>14906.915190466847</v>
      </c>
      <c r="U284" s="18">
        <v>13682.165110521395</v>
      </c>
      <c r="V284" s="18">
        <v>13006.236987180631</v>
      </c>
      <c r="W284" s="18">
        <v>13096.660243241666</v>
      </c>
      <c r="X284" s="18">
        <v>12539.556890381487</v>
      </c>
      <c r="Y284" s="18">
        <v>11753.439674178613</v>
      </c>
      <c r="Z284" s="5">
        <v>0</v>
      </c>
      <c r="AA284" s="2">
        <f>IFERROR(INDEX('Holiday Schedule'!$D$3:$D$24,MATCH(A284,'Holiday Schedule'!$C$3:$C$24,0)),0)</f>
        <v>0</v>
      </c>
      <c r="AB284" s="2">
        <f t="shared" si="0"/>
        <v>6</v>
      </c>
      <c r="AC284" s="2">
        <f t="shared" si="1"/>
        <v>161606.12091384328</v>
      </c>
      <c r="AD284" s="5">
        <f t="shared" si="2"/>
        <v>96846.683480293024</v>
      </c>
      <c r="AE284" s="5">
        <f t="shared" si="3"/>
        <v>258452.8043941363</v>
      </c>
      <c r="AG284" s="2">
        <f t="shared" si="4"/>
        <v>10</v>
      </c>
      <c r="AH284" s="2">
        <f t="shared" si="5"/>
        <v>2025</v>
      </c>
      <c r="AJ284" s="5">
        <f t="shared" si="6"/>
        <v>14906.915190466847</v>
      </c>
      <c r="AK284" s="2">
        <f t="shared" si="7"/>
        <v>19</v>
      </c>
      <c r="AL284" s="8"/>
    </row>
    <row r="285" spans="1:38" ht="15.75">
      <c r="A285" s="17">
        <f>Total_StdO_Customers!A285</f>
        <v>45934</v>
      </c>
      <c r="B285">
        <v>11134.540557354117</v>
      </c>
      <c r="C285">
        <v>11240.574109869325</v>
      </c>
      <c r="D285">
        <v>11230.656479661637</v>
      </c>
      <c r="E285">
        <v>11332.843126393909</v>
      </c>
      <c r="F285">
        <v>11262.200391095272</v>
      </c>
      <c r="G285">
        <v>11570.916541190029</v>
      </c>
      <c r="H285">
        <v>11223.435414618476</v>
      </c>
      <c r="I285">
        <v>12016.457910430987</v>
      </c>
      <c r="J285">
        <v>11928.389409763868</v>
      </c>
      <c r="K285">
        <v>9135.4399746649942</v>
      </c>
      <c r="L285">
        <v>7551.1223928991303</v>
      </c>
      <c r="M285">
        <v>6377.8308068659744</v>
      </c>
      <c r="N285">
        <v>6718.6602514642227</v>
      </c>
      <c r="O285">
        <v>6167.6815143262711</v>
      </c>
      <c r="P285">
        <v>7658.2559408482593</v>
      </c>
      <c r="Q285">
        <v>9078.9140023172404</v>
      </c>
      <c r="R285">
        <v>12381.971961598681</v>
      </c>
      <c r="S285">
        <v>14181.076228289805</v>
      </c>
      <c r="T285">
        <v>14260.142468918046</v>
      </c>
      <c r="U285">
        <v>14230.879424282008</v>
      </c>
      <c r="V285">
        <v>12996.311086997071</v>
      </c>
      <c r="W285">
        <v>12771.956913895896</v>
      </c>
      <c r="X285">
        <v>12438.315300703158</v>
      </c>
      <c r="Y285">
        <v>11690.677586102058</v>
      </c>
      <c r="Z285" s="5">
        <v>0</v>
      </c>
      <c r="AA285" s="2">
        <f>IFERROR(INDEX('Holiday Schedule'!$D$3:$D$24,MATCH(A285,'Holiday Schedule'!$C$3:$C$24,0)),0)</f>
        <v>0</v>
      </c>
      <c r="AB285" s="2">
        <f t="shared" si="0"/>
        <v>7</v>
      </c>
      <c r="AC285" s="2">
        <f t="shared" si="1"/>
        <v>0</v>
      </c>
      <c r="AD285" s="5">
        <f t="shared" si="2"/>
        <v>260579.24979455041</v>
      </c>
      <c r="AE285" s="5">
        <f t="shared" si="3"/>
        <v>260579.24979455041</v>
      </c>
      <c r="AG285" s="2">
        <f t="shared" si="4"/>
        <v>10</v>
      </c>
      <c r="AH285" s="2">
        <f t="shared" si="5"/>
        <v>2025</v>
      </c>
      <c r="AJ285" s="5">
        <f t="shared" si="6"/>
        <v>14260.142468918046</v>
      </c>
      <c r="AK285" s="2">
        <f t="shared" si="7"/>
        <v>19</v>
      </c>
      <c r="AL285" s="8"/>
    </row>
    <row r="286" spans="1:38" ht="15.75">
      <c r="A286" s="17">
        <f>Total_StdO_Customers!A286</f>
        <v>45935</v>
      </c>
      <c r="B286">
        <v>11188.039844966966</v>
      </c>
      <c r="C286">
        <v>11145.779168871748</v>
      </c>
      <c r="D286">
        <v>11168.744147015439</v>
      </c>
      <c r="E286">
        <v>11039.422536379479</v>
      </c>
      <c r="F286">
        <v>11113.923205897518</v>
      </c>
      <c r="G286">
        <v>11014.465270793535</v>
      </c>
      <c r="H286">
        <v>10610.533295637961</v>
      </c>
      <c r="I286">
        <v>11004.050402372015</v>
      </c>
      <c r="J286">
        <v>9500.0459240733962</v>
      </c>
      <c r="K286">
        <v>7084.5983553216693</v>
      </c>
      <c r="L286">
        <v>6013.8832806727469</v>
      </c>
      <c r="M286">
        <v>6273.3963774507056</v>
      </c>
      <c r="N286">
        <v>6458.7186351597065</v>
      </c>
      <c r="O286">
        <v>6895.0390314944725</v>
      </c>
      <c r="P286">
        <v>8210.5667300813111</v>
      </c>
      <c r="Q286">
        <v>10226.731572260678</v>
      </c>
      <c r="R286">
        <v>14184.064990961742</v>
      </c>
      <c r="S286">
        <v>15978.251162849494</v>
      </c>
      <c r="T286">
        <v>16376.686853002295</v>
      </c>
      <c r="U286">
        <v>15057.361204597959</v>
      </c>
      <c r="V286">
        <v>14141.264936684656</v>
      </c>
      <c r="W286">
        <v>13467.811861300021</v>
      </c>
      <c r="X286">
        <v>12720.587913373836</v>
      </c>
      <c r="Y286">
        <v>11908.37923213921</v>
      </c>
      <c r="Z286" s="5">
        <v>0</v>
      </c>
      <c r="AA286" s="2">
        <f>IFERROR(INDEX('Holiday Schedule'!$D$3:$D$24,MATCH(A286,'Holiday Schedule'!$C$3:$C$24,0)),0)</f>
        <v>0</v>
      </c>
      <c r="AB286" s="2">
        <f t="shared" si="0"/>
        <v>1</v>
      </c>
      <c r="AC286" s="2">
        <f t="shared" si="1"/>
        <v>0</v>
      </c>
      <c r="AD286" s="5">
        <f t="shared" si="2"/>
        <v>262782.34593335853</v>
      </c>
      <c r="AE286" s="5">
        <f t="shared" si="3"/>
        <v>262782.34593335853</v>
      </c>
      <c r="AG286" s="2">
        <f t="shared" si="4"/>
        <v>10</v>
      </c>
      <c r="AH286" s="2">
        <f t="shared" si="5"/>
        <v>2025</v>
      </c>
      <c r="AJ286" s="5">
        <f t="shared" si="6"/>
        <v>16376.686853002295</v>
      </c>
      <c r="AK286" s="2">
        <f t="shared" si="7"/>
        <v>19</v>
      </c>
      <c r="AL286" s="8"/>
    </row>
    <row r="287" spans="1:38" ht="15.75">
      <c r="A287" s="17">
        <f>Total_StdO_Customers!A287</f>
        <v>45936</v>
      </c>
      <c r="B287">
        <v>11226.369535696515</v>
      </c>
      <c r="C287">
        <v>11191.653152571138</v>
      </c>
      <c r="D287">
        <v>11171.830059520375</v>
      </c>
      <c r="E287">
        <v>11093.006750706923</v>
      </c>
      <c r="F287">
        <v>11491.021185094221</v>
      </c>
      <c r="G287">
        <v>12009.781482356197</v>
      </c>
      <c r="H287">
        <v>12583.616811963837</v>
      </c>
      <c r="I287">
        <v>13055.149913503081</v>
      </c>
      <c r="J287">
        <v>10635.97154125286</v>
      </c>
      <c r="K287">
        <v>7960.6545515748303</v>
      </c>
      <c r="L287">
        <v>7213.9466011248187</v>
      </c>
      <c r="M287">
        <v>6851.8592179659254</v>
      </c>
      <c r="N287">
        <v>7164.6418491025297</v>
      </c>
      <c r="O287">
        <v>8883.4519360882732</v>
      </c>
      <c r="P287">
        <v>10170.204196092651</v>
      </c>
      <c r="Q287">
        <v>11426.583667220979</v>
      </c>
      <c r="R287">
        <v>14901.054421558574</v>
      </c>
      <c r="S287">
        <v>15816.072815162594</v>
      </c>
      <c r="T287">
        <v>16606.828846295193</v>
      </c>
      <c r="U287">
        <v>15204.112966181776</v>
      </c>
      <c r="V287">
        <v>14844.144489077324</v>
      </c>
      <c r="W287">
        <v>13724.141168769131</v>
      </c>
      <c r="X287">
        <v>13050.798655552833</v>
      </c>
      <c r="Y287">
        <v>12208.0988385525</v>
      </c>
      <c r="Z287" s="5">
        <v>0</v>
      </c>
      <c r="AA287" s="2">
        <f>IFERROR(INDEX('Holiday Schedule'!$D$3:$D$24,MATCH(A287,'Holiday Schedule'!$C$3:$C$24,0)),0)</f>
        <v>0</v>
      </c>
      <c r="AB287" s="2">
        <f t="shared" si="0"/>
        <v>2</v>
      </c>
      <c r="AC287" s="2">
        <f t="shared" si="1"/>
        <v>187509.61683652335</v>
      </c>
      <c r="AD287" s="5">
        <f t="shared" si="2"/>
        <v>92975.377816461667</v>
      </c>
      <c r="AE287" s="5">
        <f t="shared" si="3"/>
        <v>280484.99465298501</v>
      </c>
      <c r="AG287" s="2">
        <f t="shared" si="4"/>
        <v>10</v>
      </c>
      <c r="AH287" s="2">
        <f t="shared" si="5"/>
        <v>2025</v>
      </c>
      <c r="AJ287" s="5">
        <f t="shared" si="6"/>
        <v>16606.828846295193</v>
      </c>
      <c r="AK287" s="2">
        <f t="shared" si="7"/>
        <v>19</v>
      </c>
      <c r="AL287" s="8"/>
    </row>
    <row r="288" spans="1:38" ht="15.75">
      <c r="A288" s="17">
        <f>Total_StdO_Customers!A288</f>
        <v>45937</v>
      </c>
      <c r="B288">
        <v>11454.895984930206</v>
      </c>
      <c r="C288">
        <v>11427.295704561031</v>
      </c>
      <c r="D288">
        <v>11530.337400400413</v>
      </c>
      <c r="E288">
        <v>11418.923081523631</v>
      </c>
      <c r="F288">
        <v>11685.230219856016</v>
      </c>
      <c r="G288">
        <v>12135.81177598531</v>
      </c>
      <c r="H288">
        <v>12621.327817944939</v>
      </c>
      <c r="I288">
        <v>13328.762449592125</v>
      </c>
      <c r="J288">
        <v>11725.301320124699</v>
      </c>
      <c r="K288">
        <v>9337.5361805514476</v>
      </c>
      <c r="L288">
        <v>7707.9411657793044</v>
      </c>
      <c r="M288">
        <v>7049.8826458222484</v>
      </c>
      <c r="N288">
        <v>7280.6998100359297</v>
      </c>
      <c r="O288">
        <v>8010.4644191874122</v>
      </c>
      <c r="P288">
        <v>9604.7158838144951</v>
      </c>
      <c r="Q288">
        <v>11276.832711626013</v>
      </c>
      <c r="R288">
        <v>14669.836962073519</v>
      </c>
      <c r="S288">
        <v>15993.294646057724</v>
      </c>
      <c r="T288">
        <v>16176.336503256596</v>
      </c>
      <c r="U288">
        <v>14917.504155602255</v>
      </c>
      <c r="V288">
        <v>14138.853619917569</v>
      </c>
      <c r="W288">
        <v>13468.409385316503</v>
      </c>
      <c r="X288">
        <v>12949.164443442824</v>
      </c>
      <c r="Y288">
        <v>12081.847682012436</v>
      </c>
      <c r="Z288" s="5">
        <v>0</v>
      </c>
      <c r="AA288" s="2">
        <f>IFERROR(INDEX('Holiday Schedule'!$D$3:$D$24,MATCH(A288,'Holiday Schedule'!$C$3:$C$24,0)),0)</f>
        <v>0</v>
      </c>
      <c r="AB288" s="2">
        <f t="shared" si="0"/>
        <v>3</v>
      </c>
      <c r="AC288" s="2">
        <f t="shared" si="1"/>
        <v>187635.53630220066</v>
      </c>
      <c r="AD288" s="5">
        <f t="shared" si="2"/>
        <v>94355.66966721401</v>
      </c>
      <c r="AE288" s="5">
        <f t="shared" si="3"/>
        <v>281991.20596941467</v>
      </c>
      <c r="AG288" s="2">
        <f t="shared" si="4"/>
        <v>10</v>
      </c>
      <c r="AH288" s="2">
        <f t="shared" si="5"/>
        <v>2025</v>
      </c>
      <c r="AJ288" s="5">
        <f t="shared" si="6"/>
        <v>16176.336503256596</v>
      </c>
      <c r="AK288" s="2">
        <f t="shared" si="7"/>
        <v>19</v>
      </c>
      <c r="AL288" s="8"/>
    </row>
    <row r="289" spans="1:38" ht="15.75">
      <c r="A289" s="17">
        <f>Total_StdO_Customers!A289</f>
        <v>45938</v>
      </c>
      <c r="B289">
        <v>11492.229068422654</v>
      </c>
      <c r="C289">
        <v>11459.697486117429</v>
      </c>
      <c r="D289">
        <v>11580.664945787517</v>
      </c>
      <c r="E289">
        <v>11486.278601363007</v>
      </c>
      <c r="F289">
        <v>11925.958985596748</v>
      </c>
      <c r="G289">
        <v>12196.361002339838</v>
      </c>
      <c r="H289">
        <v>12785.416342793103</v>
      </c>
      <c r="I289">
        <v>14350.937433455316</v>
      </c>
      <c r="J289">
        <v>16290.806356088682</v>
      </c>
      <c r="K289">
        <v>16414.872788042376</v>
      </c>
      <c r="L289">
        <v>17667.675761840805</v>
      </c>
      <c r="M289">
        <v>18699.598906976971</v>
      </c>
      <c r="N289">
        <v>17935.608325589703</v>
      </c>
      <c r="O289">
        <v>17623.974017150183</v>
      </c>
      <c r="P289">
        <v>17898.11796262992</v>
      </c>
      <c r="Q289">
        <v>16967.927616635177</v>
      </c>
      <c r="R289">
        <v>15705.661786418388</v>
      </c>
      <c r="S289">
        <v>15079.284712329309</v>
      </c>
      <c r="T289">
        <v>15655.630962086629</v>
      </c>
      <c r="U289">
        <v>14736.227639386132</v>
      </c>
      <c r="V289">
        <v>13883.497435307831</v>
      </c>
      <c r="W289">
        <v>13386.937976822619</v>
      </c>
      <c r="X289">
        <v>12574.955545495968</v>
      </c>
      <c r="Y289">
        <v>11836.952995122905</v>
      </c>
      <c r="Z289" s="5">
        <v>0</v>
      </c>
      <c r="AA289" s="2">
        <f>IFERROR(INDEX('Holiday Schedule'!$D$3:$D$24,MATCH(A289,'Holiday Schedule'!$C$3:$C$24,0)),0)</f>
        <v>0</v>
      </c>
      <c r="AB289" s="2">
        <f t="shared" si="0"/>
        <v>4</v>
      </c>
      <c r="AC289" s="2">
        <f t="shared" si="1"/>
        <v>254871.71522625597</v>
      </c>
      <c r="AD289" s="5">
        <f t="shared" si="2"/>
        <v>94763.559427543165</v>
      </c>
      <c r="AE289" s="5">
        <f t="shared" si="3"/>
        <v>349635.27465379913</v>
      </c>
      <c r="AG289" s="2">
        <f t="shared" si="4"/>
        <v>10</v>
      </c>
      <c r="AH289" s="2">
        <f t="shared" si="5"/>
        <v>2025</v>
      </c>
      <c r="AJ289" s="5">
        <f t="shared" si="6"/>
        <v>18699.598906976971</v>
      </c>
      <c r="AK289" s="2">
        <f t="shared" si="7"/>
        <v>12</v>
      </c>
      <c r="AL289" s="8"/>
    </row>
    <row r="290" spans="1:38" ht="15.75">
      <c r="A290" s="17">
        <f>Total_StdO_Customers!A290</f>
        <v>45939</v>
      </c>
      <c r="B290">
        <v>11319.704890287556</v>
      </c>
      <c r="C290">
        <v>11481.513965990049</v>
      </c>
      <c r="D290">
        <v>11439.400022778544</v>
      </c>
      <c r="E290">
        <v>11742.747395061351</v>
      </c>
      <c r="F290">
        <v>12125.757712500199</v>
      </c>
      <c r="G290">
        <v>12995.399011168354</v>
      </c>
      <c r="H290">
        <v>13489.809496038972</v>
      </c>
      <c r="I290">
        <v>14093.533082559743</v>
      </c>
      <c r="J290">
        <v>10873.657240038625</v>
      </c>
      <c r="K290">
        <v>7119.7653937195264</v>
      </c>
      <c r="L290">
        <v>6480.6383452636401</v>
      </c>
      <c r="M290">
        <v>6612.0970634540354</v>
      </c>
      <c r="N290">
        <v>6433.4101436517358</v>
      </c>
      <c r="O290">
        <v>6466.545823761202</v>
      </c>
      <c r="P290">
        <v>7624.4151145624219</v>
      </c>
      <c r="Q290">
        <v>9104.6574450215503</v>
      </c>
      <c r="R290">
        <v>12564.08495158416</v>
      </c>
      <c r="S290">
        <v>14905.695493716034</v>
      </c>
      <c r="T290">
        <v>15918.857266483243</v>
      </c>
      <c r="U290">
        <v>14879.067278000844</v>
      </c>
      <c r="V290">
        <v>14535.41215195967</v>
      </c>
      <c r="W290">
        <v>14213.541656942536</v>
      </c>
      <c r="X290">
        <v>13514.60796446444</v>
      </c>
      <c r="Y290">
        <v>12690.230906387864</v>
      </c>
      <c r="Z290" s="5">
        <v>0</v>
      </c>
      <c r="AA290" s="2">
        <f>IFERROR(INDEX('Holiday Schedule'!$D$3:$D$24,MATCH(A290,'Holiday Schedule'!$C$3:$C$24,0)),0)</f>
        <v>0</v>
      </c>
      <c r="AB290" s="2">
        <f t="shared" si="0"/>
        <v>5</v>
      </c>
      <c r="AC290" s="2">
        <f t="shared" si="1"/>
        <v>175339.9864151834</v>
      </c>
      <c r="AD290" s="5">
        <f t="shared" si="2"/>
        <v>97284.563400212966</v>
      </c>
      <c r="AE290" s="5">
        <f t="shared" si="3"/>
        <v>272624.54981539637</v>
      </c>
      <c r="AG290" s="2">
        <f t="shared" si="4"/>
        <v>10</v>
      </c>
      <c r="AH290" s="2">
        <f t="shared" si="5"/>
        <v>2025</v>
      </c>
      <c r="AJ290" s="5">
        <f t="shared" si="6"/>
        <v>15918.857266483243</v>
      </c>
      <c r="AK290" s="2">
        <f t="shared" si="7"/>
        <v>19</v>
      </c>
      <c r="AL290" s="8"/>
    </row>
    <row r="291" spans="1:38" ht="15.75">
      <c r="A291" s="17">
        <f>Total_StdO_Customers!A291</f>
        <v>45940</v>
      </c>
      <c r="B291">
        <v>12395.98073353126</v>
      </c>
      <c r="C291">
        <v>12515.53619217173</v>
      </c>
      <c r="D291">
        <v>12825.669553014761</v>
      </c>
      <c r="E291">
        <v>12867.238972776042</v>
      </c>
      <c r="F291">
        <v>13483.081452978533</v>
      </c>
      <c r="G291">
        <v>13954.96844194466</v>
      </c>
      <c r="H291">
        <v>14316.834745020877</v>
      </c>
      <c r="I291">
        <v>15004.819052943127</v>
      </c>
      <c r="J291">
        <v>12129.021545470576</v>
      </c>
      <c r="K291">
        <v>7996.3734752217724</v>
      </c>
      <c r="L291">
        <v>6461.3851411127616</v>
      </c>
      <c r="M291">
        <v>5932.7414111653843</v>
      </c>
      <c r="N291">
        <v>5606.615001871508</v>
      </c>
      <c r="O291">
        <v>5556.5641291444454</v>
      </c>
      <c r="P291">
        <v>6532.4883993477879</v>
      </c>
      <c r="Q291">
        <v>8568.1458736175628</v>
      </c>
      <c r="R291">
        <v>12517.545537467666</v>
      </c>
      <c r="S291">
        <v>14752.098054767823</v>
      </c>
      <c r="T291">
        <v>15636.825189666493</v>
      </c>
      <c r="U291">
        <v>14626.724569295338</v>
      </c>
      <c r="V291">
        <v>13935.700514793922</v>
      </c>
      <c r="W291">
        <v>13966.40034317712</v>
      </c>
      <c r="X291">
        <v>13538.727509022179</v>
      </c>
      <c r="Y291">
        <v>12816.543334623411</v>
      </c>
      <c r="Z291" s="5">
        <v>0</v>
      </c>
      <c r="AA291" s="2">
        <f>IFERROR(INDEX('Holiday Schedule'!$D$3:$D$24,MATCH(A291,'Holiday Schedule'!$C$3:$C$24,0)),0)</f>
        <v>0</v>
      </c>
      <c r="AB291" s="2">
        <f t="shared" si="0"/>
        <v>6</v>
      </c>
      <c r="AC291" s="2">
        <f t="shared" si="1"/>
        <v>172762.17574808543</v>
      </c>
      <c r="AD291" s="5">
        <f t="shared" si="2"/>
        <v>105175.85342606128</v>
      </c>
      <c r="AE291" s="5">
        <f t="shared" si="3"/>
        <v>277938.02917414671</v>
      </c>
      <c r="AG291" s="2">
        <f t="shared" si="4"/>
        <v>10</v>
      </c>
      <c r="AH291" s="2">
        <f t="shared" si="5"/>
        <v>2025</v>
      </c>
      <c r="AJ291" s="5">
        <f t="shared" si="6"/>
        <v>15636.825189666493</v>
      </c>
      <c r="AK291" s="2">
        <f t="shared" si="7"/>
        <v>19</v>
      </c>
      <c r="AL291" s="8"/>
    </row>
    <row r="292" spans="1:38" ht="15.75">
      <c r="A292" s="17">
        <f>Total_StdO_Customers!A292</f>
        <v>45941</v>
      </c>
      <c r="B292">
        <v>12236.09141847466</v>
      </c>
      <c r="C292">
        <v>12255.396865879004</v>
      </c>
      <c r="D292">
        <v>12366.392612657501</v>
      </c>
      <c r="E292">
        <v>12203.901194600823</v>
      </c>
      <c r="F292">
        <v>12399.448314556274</v>
      </c>
      <c r="G292">
        <v>12292.99244719036</v>
      </c>
      <c r="H292">
        <v>12166.010850513141</v>
      </c>
      <c r="I292">
        <v>12766.714944849413</v>
      </c>
      <c r="J292">
        <v>10241.322586271792</v>
      </c>
      <c r="K292">
        <v>6676.8329132763374</v>
      </c>
      <c r="L292">
        <v>4928.5155922174054</v>
      </c>
      <c r="M292">
        <v>4629.2735696648733</v>
      </c>
      <c r="N292">
        <v>4369.1693784701974</v>
      </c>
      <c r="O292">
        <v>4288.872532412227</v>
      </c>
      <c r="P292">
        <v>5032.8962942823737</v>
      </c>
      <c r="Q292">
        <v>7426.5933007924295</v>
      </c>
      <c r="R292">
        <v>11834.400972763267</v>
      </c>
      <c r="S292">
        <v>14097.03628100738</v>
      </c>
      <c r="T292">
        <v>14869.71320338081</v>
      </c>
      <c r="U292">
        <v>13674.270812794482</v>
      </c>
      <c r="V292">
        <v>13160.96159471835</v>
      </c>
      <c r="W292">
        <v>13051.729835442991</v>
      </c>
      <c r="X292">
        <v>12778.586037872827</v>
      </c>
      <c r="Y292">
        <v>12284.14198062309</v>
      </c>
      <c r="Z292" s="5">
        <v>0</v>
      </c>
      <c r="AA292" s="2">
        <f>IFERROR(INDEX('Holiday Schedule'!$D$3:$D$24,MATCH(A292,'Holiday Schedule'!$C$3:$C$24,0)),0)</f>
        <v>0</v>
      </c>
      <c r="AB292" s="2">
        <f t="shared" si="0"/>
        <v>7</v>
      </c>
      <c r="AC292" s="2">
        <f t="shared" si="1"/>
        <v>0</v>
      </c>
      <c r="AD292" s="5">
        <f t="shared" si="2"/>
        <v>252031.26553471203</v>
      </c>
      <c r="AE292" s="5">
        <f t="shared" si="3"/>
        <v>252031.26553471203</v>
      </c>
      <c r="AG292" s="2">
        <f t="shared" si="4"/>
        <v>10</v>
      </c>
      <c r="AH292" s="2">
        <f t="shared" si="5"/>
        <v>2025</v>
      </c>
      <c r="AJ292" s="5">
        <f t="shared" si="6"/>
        <v>14869.71320338081</v>
      </c>
      <c r="AK292" s="2">
        <f t="shared" si="7"/>
        <v>19</v>
      </c>
      <c r="AL292" s="8"/>
    </row>
    <row r="293" spans="1:38" ht="15.75">
      <c r="A293" s="17">
        <f>Total_StdO_Customers!A293</f>
        <v>45942</v>
      </c>
      <c r="B293">
        <v>11668.277531973197</v>
      </c>
      <c r="C293">
        <v>11791.879031800116</v>
      </c>
      <c r="D293">
        <v>12061.083298041798</v>
      </c>
      <c r="E293">
        <v>12095.775800137306</v>
      </c>
      <c r="F293">
        <v>12163.804241184404</v>
      </c>
      <c r="G293">
        <v>11897.922978665007</v>
      </c>
      <c r="H293">
        <v>11608.798719559943</v>
      </c>
      <c r="I293">
        <v>12422.865872804512</v>
      </c>
      <c r="J293">
        <v>10560.527540387462</v>
      </c>
      <c r="K293">
        <v>8415.3207572279389</v>
      </c>
      <c r="L293">
        <v>7524.2956720975781</v>
      </c>
      <c r="M293">
        <v>7394.1369511079465</v>
      </c>
      <c r="N293">
        <v>7850.586995422801</v>
      </c>
      <c r="O293">
        <v>9955.1327842995688</v>
      </c>
      <c r="P293">
        <v>11938.105059082305</v>
      </c>
      <c r="Q293">
        <v>14050.059972745174</v>
      </c>
      <c r="R293">
        <v>15887.96690796538</v>
      </c>
      <c r="S293">
        <v>15829.790684503962</v>
      </c>
      <c r="T293">
        <v>16052.292066750293</v>
      </c>
      <c r="U293">
        <v>14305.050797020629</v>
      </c>
      <c r="V293">
        <v>13803.548917830418</v>
      </c>
      <c r="W293">
        <v>13234.550945481486</v>
      </c>
      <c r="X293">
        <v>12664.12208575801</v>
      </c>
      <c r="Y293">
        <v>12009.000604057615</v>
      </c>
      <c r="Z293" s="5">
        <v>0</v>
      </c>
      <c r="AA293" s="2">
        <f>IFERROR(INDEX('Holiday Schedule'!$D$3:$D$24,MATCH(A293,'Holiday Schedule'!$C$3:$C$24,0)),0)</f>
        <v>0</v>
      </c>
      <c r="AB293" s="2">
        <f t="shared" si="0"/>
        <v>1</v>
      </c>
      <c r="AC293" s="2">
        <f t="shared" si="1"/>
        <v>0</v>
      </c>
      <c r="AD293" s="5">
        <f t="shared" si="2"/>
        <v>287184.89621590485</v>
      </c>
      <c r="AE293" s="5">
        <f t="shared" si="3"/>
        <v>287184.89621590485</v>
      </c>
      <c r="AG293" s="2">
        <f t="shared" si="4"/>
        <v>10</v>
      </c>
      <c r="AH293" s="2">
        <f t="shared" si="5"/>
        <v>2025</v>
      </c>
      <c r="AJ293" s="5">
        <f t="shared" si="6"/>
        <v>16052.292066750293</v>
      </c>
      <c r="AK293" s="2">
        <f t="shared" si="7"/>
        <v>19</v>
      </c>
      <c r="AL293" s="8"/>
    </row>
    <row r="294" spans="1:38" ht="15.75">
      <c r="A294" s="17">
        <f>Total_StdO_Customers!A294</f>
        <v>45943</v>
      </c>
      <c r="B294">
        <v>11632.124502005743</v>
      </c>
      <c r="C294">
        <v>11512.151220379887</v>
      </c>
      <c r="D294">
        <v>11559.721498088922</v>
      </c>
      <c r="E294">
        <v>11632.165984054212</v>
      </c>
      <c r="F294">
        <v>12049.335056043439</v>
      </c>
      <c r="G294">
        <v>12290.062353467267</v>
      </c>
      <c r="H294">
        <v>12364.362943631879</v>
      </c>
      <c r="I294">
        <v>14187.612244577667</v>
      </c>
      <c r="J294">
        <v>14968.430099269612</v>
      </c>
      <c r="K294">
        <v>13906.912771887641</v>
      </c>
      <c r="L294">
        <v>14062.461687180901</v>
      </c>
      <c r="M294">
        <v>13492.944772269497</v>
      </c>
      <c r="N294">
        <v>12871.99325479212</v>
      </c>
      <c r="O294">
        <v>14378.542770752643</v>
      </c>
      <c r="P294">
        <v>15513.947057659097</v>
      </c>
      <c r="Q294">
        <v>15938.820789291465</v>
      </c>
      <c r="R294">
        <v>16683.635203370493</v>
      </c>
      <c r="S294">
        <v>16226.271696896236</v>
      </c>
      <c r="T294">
        <v>16309.952510731457</v>
      </c>
      <c r="U294">
        <v>14704.47666615651</v>
      </c>
      <c r="V294">
        <v>13897.568991510707</v>
      </c>
      <c r="W294">
        <v>13479.559863112248</v>
      </c>
      <c r="X294">
        <v>12755.777271705671</v>
      </c>
      <c r="Y294">
        <v>12082.367663428162</v>
      </c>
      <c r="Z294" s="5">
        <v>0</v>
      </c>
      <c r="AA294" s="2">
        <f>IFERROR(INDEX('Holiday Schedule'!$D$3:$D$24,MATCH(A294,'Holiday Schedule'!$C$3:$C$24,0)),0)</f>
        <v>1</v>
      </c>
      <c r="AB294" s="2">
        <f t="shared" si="0"/>
        <v>2</v>
      </c>
      <c r="AC294" s="2">
        <f t="shared" si="1"/>
        <v>0</v>
      </c>
      <c r="AD294" s="5">
        <f t="shared" si="2"/>
        <v>328501.19887226354</v>
      </c>
      <c r="AE294" s="5">
        <f t="shared" si="3"/>
        <v>328501.19887226354</v>
      </c>
      <c r="AG294" s="2">
        <f t="shared" si="4"/>
        <v>10</v>
      </c>
      <c r="AH294" s="2">
        <f t="shared" si="5"/>
        <v>2025</v>
      </c>
      <c r="AJ294" s="5">
        <f t="shared" si="6"/>
        <v>16683.635203370493</v>
      </c>
      <c r="AK294" s="2">
        <f t="shared" si="7"/>
        <v>17</v>
      </c>
      <c r="AL294" s="8"/>
    </row>
    <row r="295" spans="1:38" ht="15.75">
      <c r="A295" s="17">
        <f>Total_StdO_Customers!A295</f>
        <v>45944</v>
      </c>
      <c r="B295">
        <v>11464.595707402446</v>
      </c>
      <c r="C295">
        <v>11544.597673510123</v>
      </c>
      <c r="D295">
        <v>11536.567450174529</v>
      </c>
      <c r="E295">
        <v>11588.679813842382</v>
      </c>
      <c r="F295">
        <v>12062.921862907766</v>
      </c>
      <c r="G295">
        <v>12468.428182506848</v>
      </c>
      <c r="H295">
        <v>12870.503860575449</v>
      </c>
      <c r="I295">
        <v>14406.060304769819</v>
      </c>
      <c r="J295">
        <v>14081.623558339423</v>
      </c>
      <c r="K295">
        <v>12752.949163744899</v>
      </c>
      <c r="L295">
        <v>10800.196417117273</v>
      </c>
      <c r="M295">
        <v>9393.8666185180045</v>
      </c>
      <c r="N295">
        <v>9428.12793876055</v>
      </c>
      <c r="O295">
        <v>11862.666476361517</v>
      </c>
      <c r="P295">
        <v>14039.667271393868</v>
      </c>
      <c r="Q295">
        <v>15361.54292544983</v>
      </c>
      <c r="R295">
        <v>15986.643301072956</v>
      </c>
      <c r="S295">
        <v>15592.864926191869</v>
      </c>
      <c r="T295">
        <v>15427.340818063776</v>
      </c>
      <c r="U295">
        <v>14299.904684850528</v>
      </c>
      <c r="V295">
        <v>13322.529128216731</v>
      </c>
      <c r="W295">
        <v>12975.892427095043</v>
      </c>
      <c r="X295">
        <v>12288.108957881925</v>
      </c>
      <c r="Y295">
        <v>11648.734626555806</v>
      </c>
      <c r="Z295" s="5">
        <v>0</v>
      </c>
      <c r="AA295" s="2">
        <f>IFERROR(INDEX('Holiday Schedule'!$D$3:$D$24,MATCH(A295,'Holiday Schedule'!$C$3:$C$24,0)),0)</f>
        <v>0</v>
      </c>
      <c r="AB295" s="2">
        <f t="shared" si="0"/>
        <v>3</v>
      </c>
      <c r="AC295" s="2">
        <f t="shared" si="1"/>
        <v>212019.98491782797</v>
      </c>
      <c r="AD295" s="5">
        <f t="shared" si="2"/>
        <v>95185.029177475459</v>
      </c>
      <c r="AE295" s="5">
        <f t="shared" si="3"/>
        <v>307205.01409530343</v>
      </c>
      <c r="AG295" s="2">
        <f t="shared" si="4"/>
        <v>10</v>
      </c>
      <c r="AH295" s="2">
        <f t="shared" si="5"/>
        <v>2025</v>
      </c>
      <c r="AJ295" s="5">
        <f t="shared" si="6"/>
        <v>15986.643301072956</v>
      </c>
      <c r="AK295" s="2">
        <f t="shared" si="7"/>
        <v>17</v>
      </c>
      <c r="AL295" s="8"/>
    </row>
    <row r="296" spans="1:38" ht="15.75">
      <c r="A296" s="17">
        <f>Total_StdO_Customers!A296</f>
        <v>45945</v>
      </c>
      <c r="B296">
        <v>11116.90325511736</v>
      </c>
      <c r="C296">
        <v>11047.620830627364</v>
      </c>
      <c r="D296">
        <v>11330.898174609711</v>
      </c>
      <c r="E296">
        <v>11426.643388507371</v>
      </c>
      <c r="F296">
        <v>11897.549857156782</v>
      </c>
      <c r="G296">
        <v>12586.184950357208</v>
      </c>
      <c r="H296">
        <v>13049.886328627703</v>
      </c>
      <c r="I296">
        <v>14179.136111003791</v>
      </c>
      <c r="J296">
        <v>14032.989650113801</v>
      </c>
      <c r="K296">
        <v>11752.874300504138</v>
      </c>
      <c r="L296">
        <v>11822.589715109536</v>
      </c>
      <c r="M296">
        <v>13361.146295952169</v>
      </c>
      <c r="N296">
        <v>13771.239333274138</v>
      </c>
      <c r="O296">
        <v>13531.3998096463</v>
      </c>
      <c r="P296">
        <v>14178.393258212687</v>
      </c>
      <c r="Q296">
        <v>14766.451440431254</v>
      </c>
      <c r="R296">
        <v>15355.716925607287</v>
      </c>
      <c r="S296">
        <v>15670.399270339909</v>
      </c>
      <c r="T296">
        <v>15918.550834782234</v>
      </c>
      <c r="U296">
        <v>14587.212666167296</v>
      </c>
      <c r="V296">
        <v>13858.848271687049</v>
      </c>
      <c r="W296">
        <v>13570.778559116727</v>
      </c>
      <c r="X296">
        <v>12877.180099636376</v>
      </c>
      <c r="Y296">
        <v>12094.971416788338</v>
      </c>
      <c r="Z296" s="5">
        <v>0</v>
      </c>
      <c r="AA296" s="2">
        <f>IFERROR(INDEX('Holiday Schedule'!$D$3:$D$24,MATCH(A296,'Holiday Schedule'!$C$3:$C$24,0)),0)</f>
        <v>0</v>
      </c>
      <c r="AB296" s="2">
        <f t="shared" si="0"/>
        <v>4</v>
      </c>
      <c r="AC296" s="2">
        <f t="shared" si="1"/>
        <v>223234.9065415847</v>
      </c>
      <c r="AD296" s="5">
        <f t="shared" si="2"/>
        <v>94550.658201791812</v>
      </c>
      <c r="AE296" s="5">
        <f t="shared" si="3"/>
        <v>317785.56474337651</v>
      </c>
      <c r="AG296" s="2">
        <f t="shared" si="4"/>
        <v>10</v>
      </c>
      <c r="AH296" s="2">
        <f t="shared" si="5"/>
        <v>2025</v>
      </c>
      <c r="AJ296" s="5">
        <f t="shared" si="6"/>
        <v>15918.550834782234</v>
      </c>
      <c r="AK296" s="2">
        <f t="shared" si="7"/>
        <v>19</v>
      </c>
      <c r="AL296" s="8"/>
    </row>
    <row r="297" spans="1:38" ht="15.75">
      <c r="A297" s="17">
        <f>Total_StdO_Customers!A297</f>
        <v>45946</v>
      </c>
      <c r="B297">
        <v>12005.672297443783</v>
      </c>
      <c r="C297">
        <v>11971.214926284112</v>
      </c>
      <c r="D297">
        <v>12007.819283711318</v>
      </c>
      <c r="E297">
        <v>12114.801611162886</v>
      </c>
      <c r="F297">
        <v>12458.672066537169</v>
      </c>
      <c r="G297">
        <v>13160.36365041377</v>
      </c>
      <c r="H297">
        <v>13687.919079746349</v>
      </c>
      <c r="I297">
        <v>15706.112294417046</v>
      </c>
      <c r="J297">
        <v>17384.198109236702</v>
      </c>
      <c r="K297">
        <v>17585.973286599994</v>
      </c>
      <c r="L297">
        <v>17894.055702836904</v>
      </c>
      <c r="M297">
        <v>17430.291802346583</v>
      </c>
      <c r="N297">
        <v>17668.381726661159</v>
      </c>
      <c r="O297">
        <v>18667.608484249547</v>
      </c>
      <c r="P297">
        <v>19330.308448871856</v>
      </c>
      <c r="Q297">
        <v>19079.492321957681</v>
      </c>
      <c r="R297">
        <v>18645.680728799416</v>
      </c>
      <c r="S297">
        <v>17274.488036266936</v>
      </c>
      <c r="T297">
        <v>17112.379277329168</v>
      </c>
      <c r="U297">
        <v>15588.08298586017</v>
      </c>
      <c r="V297">
        <v>14683.249943049515</v>
      </c>
      <c r="W297">
        <v>14344.583487931814</v>
      </c>
      <c r="X297">
        <v>13607.020896428101</v>
      </c>
      <c r="Y297">
        <v>12995.074151337005</v>
      </c>
      <c r="Z297" s="5">
        <v>0</v>
      </c>
      <c r="AA297" s="2">
        <f>IFERROR(INDEX('Holiday Schedule'!$D$3:$D$24,MATCH(A297,'Holiday Schedule'!$C$3:$C$24,0)),0)</f>
        <v>0</v>
      </c>
      <c r="AB297" s="2">
        <f t="shared" si="0"/>
        <v>5</v>
      </c>
      <c r="AC297" s="2">
        <f t="shared" si="1"/>
        <v>272001.9075328426</v>
      </c>
      <c r="AD297" s="5">
        <f t="shared" si="2"/>
        <v>100401.53706663649</v>
      </c>
      <c r="AE297" s="5">
        <f t="shared" si="3"/>
        <v>372403.44459947909</v>
      </c>
      <c r="AG297" s="2">
        <f t="shared" si="4"/>
        <v>10</v>
      </c>
      <c r="AH297" s="2">
        <f t="shared" si="5"/>
        <v>2025</v>
      </c>
      <c r="AJ297" s="5">
        <f t="shared" si="6"/>
        <v>19330.308448871856</v>
      </c>
      <c r="AK297" s="2">
        <f t="shared" si="7"/>
        <v>15</v>
      </c>
      <c r="AL297" s="8"/>
    </row>
    <row r="298" spans="1:38" ht="15.75">
      <c r="A298" s="17">
        <f>Total_StdO_Customers!A298</f>
        <v>45947</v>
      </c>
      <c r="B298">
        <v>12316.772507014444</v>
      </c>
      <c r="C298">
        <v>12401.603204416175</v>
      </c>
      <c r="D298">
        <v>12513.008391500505</v>
      </c>
      <c r="E298">
        <v>12441.569230582365</v>
      </c>
      <c r="F298">
        <v>12605.060321287052</v>
      </c>
      <c r="G298">
        <v>13476.598004467403</v>
      </c>
      <c r="H298">
        <v>13871.633431597629</v>
      </c>
      <c r="I298">
        <v>15139.72511169579</v>
      </c>
      <c r="J298">
        <v>14611.67755817643</v>
      </c>
      <c r="K298">
        <v>12404.066653704998</v>
      </c>
      <c r="L298">
        <v>10099.971436300857</v>
      </c>
      <c r="M298">
        <v>9335.79687034985</v>
      </c>
      <c r="N298">
        <v>8099.6851145362207</v>
      </c>
      <c r="O298">
        <v>8731.2032889657821</v>
      </c>
      <c r="P298">
        <v>10522.07684583574</v>
      </c>
      <c r="Q298">
        <v>12221.241597158787</v>
      </c>
      <c r="R298">
        <v>14563.451537652469</v>
      </c>
      <c r="S298">
        <v>15290.429680606436</v>
      </c>
      <c r="T298">
        <v>15415.476902254975</v>
      </c>
      <c r="U298">
        <v>14255.283042596517</v>
      </c>
      <c r="V298">
        <v>13844.651694096359</v>
      </c>
      <c r="W298">
        <v>13809.136836213314</v>
      </c>
      <c r="X298">
        <v>13044.890986512753</v>
      </c>
      <c r="Y298">
        <v>12732.303033292163</v>
      </c>
      <c r="Z298" s="5">
        <v>0</v>
      </c>
      <c r="AA298" s="2">
        <f>IFERROR(INDEX('Holiday Schedule'!$D$3:$D$24,MATCH(A298,'Holiday Schedule'!$C$3:$C$24,0)),0)</f>
        <v>0</v>
      </c>
      <c r="AB298" s="2">
        <f t="shared" si="0"/>
        <v>6</v>
      </c>
      <c r="AC298" s="2">
        <f t="shared" si="1"/>
        <v>201388.76515665729</v>
      </c>
      <c r="AD298" s="5">
        <f t="shared" si="2"/>
        <v>102358.54812415774</v>
      </c>
      <c r="AE298" s="5">
        <f t="shared" si="3"/>
        <v>303747.31328081503</v>
      </c>
      <c r="AG298" s="2">
        <f t="shared" si="4"/>
        <v>10</v>
      </c>
      <c r="AH298" s="2">
        <f t="shared" si="5"/>
        <v>2025</v>
      </c>
      <c r="AJ298" s="5">
        <f t="shared" si="6"/>
        <v>15415.476902254975</v>
      </c>
      <c r="AK298" s="2">
        <f t="shared" si="7"/>
        <v>19</v>
      </c>
      <c r="AL298" s="8"/>
    </row>
    <row r="299" spans="1:38" ht="15.75">
      <c r="A299" s="17">
        <f>Total_StdO_Customers!A299</f>
        <v>45948</v>
      </c>
      <c r="B299">
        <v>12167.796482180749</v>
      </c>
      <c r="C299">
        <v>12353.225751266338</v>
      </c>
      <c r="D299">
        <v>12375.000173638251</v>
      </c>
      <c r="E299">
        <v>12340.974315529098</v>
      </c>
      <c r="F299">
        <v>12487.279725422164</v>
      </c>
      <c r="G299">
        <v>12327.856210870807</v>
      </c>
      <c r="H299">
        <v>12211.589939618409</v>
      </c>
      <c r="I299">
        <v>13443.800720077228</v>
      </c>
      <c r="J299">
        <v>12092.598349803167</v>
      </c>
      <c r="K299">
        <v>9208.0821076398697</v>
      </c>
      <c r="L299">
        <v>8043.1041672472866</v>
      </c>
      <c r="M299">
        <v>6681.511120052357</v>
      </c>
      <c r="N299">
        <v>5421.7318001993417</v>
      </c>
      <c r="O299">
        <v>4900.3499368882267</v>
      </c>
      <c r="P299">
        <v>5841.223953581939</v>
      </c>
      <c r="Q299">
        <v>8485.9758362382763</v>
      </c>
      <c r="R299">
        <v>13147.404295287404</v>
      </c>
      <c r="S299">
        <v>14868.54189657359</v>
      </c>
      <c r="T299">
        <v>15072.884787296862</v>
      </c>
      <c r="U299">
        <v>14021.60374698122</v>
      </c>
      <c r="V299">
        <v>13578.465199263559</v>
      </c>
      <c r="W299">
        <v>13472.063910166131</v>
      </c>
      <c r="X299">
        <v>13081.300988124396</v>
      </c>
      <c r="Y299">
        <v>12551.838018191407</v>
      </c>
      <c r="Z299" s="5">
        <v>0</v>
      </c>
      <c r="AA299" s="2">
        <f>IFERROR(INDEX('Holiday Schedule'!$D$3:$D$24,MATCH(A299,'Holiday Schedule'!$C$3:$C$24,0)),0)</f>
        <v>0</v>
      </c>
      <c r="AB299" s="2">
        <f t="shared" si="0"/>
        <v>7</v>
      </c>
      <c r="AC299" s="2">
        <f t="shared" si="1"/>
        <v>0</v>
      </c>
      <c r="AD299" s="5">
        <f t="shared" si="2"/>
        <v>270176.20343213814</v>
      </c>
      <c r="AE299" s="5">
        <f t="shared" si="3"/>
        <v>270176.20343213814</v>
      </c>
      <c r="AG299" s="2">
        <f t="shared" si="4"/>
        <v>10</v>
      </c>
      <c r="AH299" s="2">
        <f t="shared" si="5"/>
        <v>2025</v>
      </c>
      <c r="AJ299" s="5">
        <f t="shared" si="6"/>
        <v>15072.884787296862</v>
      </c>
      <c r="AK299" s="2">
        <f t="shared" si="7"/>
        <v>19</v>
      </c>
      <c r="AL299" s="8"/>
    </row>
    <row r="300" spans="1:38" ht="15.75">
      <c r="A300" s="17">
        <f>Total_StdO_Customers!A300</f>
        <v>45949</v>
      </c>
      <c r="B300">
        <v>12085.423807197814</v>
      </c>
      <c r="C300">
        <v>12430.313997184296</v>
      </c>
      <c r="D300">
        <v>12583.32061680165</v>
      </c>
      <c r="E300">
        <v>12432.841076172359</v>
      </c>
      <c r="F300">
        <v>12545.312294732872</v>
      </c>
      <c r="G300">
        <v>12460.872674744396</v>
      </c>
      <c r="H300">
        <v>11861.514131573264</v>
      </c>
      <c r="I300">
        <v>13153.97839861847</v>
      </c>
      <c r="J300">
        <v>13124.300860663547</v>
      </c>
      <c r="K300">
        <v>11420.313180339228</v>
      </c>
      <c r="L300">
        <v>9375.699115047295</v>
      </c>
      <c r="M300">
        <v>7080.0214408884003</v>
      </c>
      <c r="N300">
        <v>6548.9684429527106</v>
      </c>
      <c r="O300">
        <v>6679.9911651743423</v>
      </c>
      <c r="P300">
        <v>8288.6870390389213</v>
      </c>
      <c r="Q300">
        <v>10809.794700923796</v>
      </c>
      <c r="R300">
        <v>14651.283391592195</v>
      </c>
      <c r="S300">
        <v>15749.510780549272</v>
      </c>
      <c r="T300">
        <v>15923.826469019326</v>
      </c>
      <c r="U300">
        <v>14178.056334150617</v>
      </c>
      <c r="V300">
        <v>13708.952947757331</v>
      </c>
      <c r="W300">
        <v>13009.326869278018</v>
      </c>
      <c r="X300">
        <v>12453.25939652681</v>
      </c>
      <c r="Y300">
        <v>11684.621624199792</v>
      </c>
      <c r="Z300" s="5">
        <v>0</v>
      </c>
      <c r="AA300" s="2">
        <f>IFERROR(INDEX('Holiday Schedule'!$D$3:$D$24,MATCH(A300,'Holiday Schedule'!$C$3:$C$24,0)),0)</f>
        <v>0</v>
      </c>
      <c r="AB300" s="2">
        <f t="shared" si="0"/>
        <v>1</v>
      </c>
      <c r="AC300" s="2">
        <f t="shared" si="1"/>
        <v>0</v>
      </c>
      <c r="AD300" s="5">
        <f t="shared" si="2"/>
        <v>284240.19075512665</v>
      </c>
      <c r="AE300" s="5">
        <f t="shared" si="3"/>
        <v>284240.19075512665</v>
      </c>
      <c r="AG300" s="2">
        <f t="shared" si="4"/>
        <v>10</v>
      </c>
      <c r="AH300" s="2">
        <f t="shared" si="5"/>
        <v>2025</v>
      </c>
      <c r="AJ300" s="5">
        <f t="shared" si="6"/>
        <v>15923.826469019326</v>
      </c>
      <c r="AK300" s="2">
        <f t="shared" si="7"/>
        <v>19</v>
      </c>
      <c r="AL300" s="8"/>
    </row>
    <row r="301" spans="1:38" ht="15.75">
      <c r="A301" s="17">
        <f>Total_StdO_Customers!A301</f>
        <v>45950</v>
      </c>
      <c r="B301">
        <v>11036.806019666919</v>
      </c>
      <c r="C301">
        <v>11088.657255143329</v>
      </c>
      <c r="D301">
        <v>11286.666762038962</v>
      </c>
      <c r="E301">
        <v>11456.278016810227</v>
      </c>
      <c r="F301">
        <v>11738.106780036054</v>
      </c>
      <c r="G301">
        <v>12193.387392373335</v>
      </c>
      <c r="H301">
        <v>12796.029695855035</v>
      </c>
      <c r="I301">
        <v>14295.587337113915</v>
      </c>
      <c r="J301">
        <v>15109.655418513434</v>
      </c>
      <c r="K301">
        <v>14971.859754819774</v>
      </c>
      <c r="L301">
        <v>14231.752290621291</v>
      </c>
      <c r="M301">
        <v>13183.275868134608</v>
      </c>
      <c r="N301">
        <v>14392.270455751484</v>
      </c>
      <c r="O301">
        <v>15745.652378427034</v>
      </c>
      <c r="P301">
        <v>16659.9885871894</v>
      </c>
      <c r="Q301">
        <v>16888.508920647706</v>
      </c>
      <c r="R301">
        <v>17185.175827690535</v>
      </c>
      <c r="S301">
        <v>16384.309363066415</v>
      </c>
      <c r="T301">
        <v>15690.107474908878</v>
      </c>
      <c r="U301">
        <v>14148.119971678358</v>
      </c>
      <c r="V301">
        <v>13354.283230706678</v>
      </c>
      <c r="W301">
        <v>12833.962066042366</v>
      </c>
      <c r="X301">
        <v>12299.363625018792</v>
      </c>
      <c r="Y301">
        <v>11375.408216970067</v>
      </c>
      <c r="Z301" s="5">
        <v>0</v>
      </c>
      <c r="AA301" s="2">
        <f>IFERROR(INDEX('Holiday Schedule'!$D$3:$D$24,MATCH(A301,'Holiday Schedule'!$C$3:$C$24,0)),0)</f>
        <v>0</v>
      </c>
      <c r="AB301" s="2">
        <f t="shared" si="0"/>
        <v>2</v>
      </c>
      <c r="AC301" s="2">
        <f t="shared" si="1"/>
        <v>237373.87257033066</v>
      </c>
      <c r="AD301" s="5">
        <f t="shared" si="2"/>
        <v>92971.340138893953</v>
      </c>
      <c r="AE301" s="5">
        <f t="shared" si="3"/>
        <v>330345.21270922461</v>
      </c>
      <c r="AG301" s="2">
        <f t="shared" si="4"/>
        <v>10</v>
      </c>
      <c r="AH301" s="2">
        <f t="shared" si="5"/>
        <v>2025</v>
      </c>
      <c r="AJ301" s="5">
        <f t="shared" si="6"/>
        <v>17185.175827690535</v>
      </c>
      <c r="AK301" s="2">
        <f t="shared" si="7"/>
        <v>17</v>
      </c>
      <c r="AL301" s="8"/>
    </row>
    <row r="302" spans="1:38" ht="15.75">
      <c r="A302" s="17">
        <f>Total_StdO_Customers!A302</f>
        <v>45951</v>
      </c>
      <c r="B302">
        <v>10857.52255138568</v>
      </c>
      <c r="C302">
        <v>11081.055642328742</v>
      </c>
      <c r="D302">
        <v>11043.624951131347</v>
      </c>
      <c r="E302">
        <v>11171.23723782352</v>
      </c>
      <c r="F302">
        <v>11346.467891350841</v>
      </c>
      <c r="G302">
        <v>12093.207560507908</v>
      </c>
      <c r="H302">
        <v>12653.37710093661</v>
      </c>
      <c r="I302">
        <v>14163.32316934303</v>
      </c>
      <c r="J302">
        <v>16023.766075981854</v>
      </c>
      <c r="K302">
        <v>15790.601435222123</v>
      </c>
      <c r="L302">
        <v>15521.593134951594</v>
      </c>
      <c r="M302">
        <v>14811.836585362686</v>
      </c>
      <c r="N302">
        <v>13013.794286888584</v>
      </c>
      <c r="O302">
        <v>13058.977662305102</v>
      </c>
      <c r="P302">
        <v>13425.327868587241</v>
      </c>
      <c r="Q302">
        <v>13824.662462784318</v>
      </c>
      <c r="R302">
        <v>15567.428079754442</v>
      </c>
      <c r="S302">
        <v>14904.730658654384</v>
      </c>
      <c r="T302">
        <v>15288.765920658156</v>
      </c>
      <c r="U302">
        <v>14711.706819040526</v>
      </c>
      <c r="V302">
        <v>13333.065505176955</v>
      </c>
      <c r="W302">
        <v>12884.162579029075</v>
      </c>
      <c r="X302">
        <v>12332.13614021088</v>
      </c>
      <c r="Y302">
        <v>11675.798500050138</v>
      </c>
      <c r="Z302" s="5">
        <v>0</v>
      </c>
      <c r="AA302" s="2">
        <f>IFERROR(INDEX('Holiday Schedule'!$D$3:$D$24,MATCH(A302,'Holiday Schedule'!$C$3:$C$24,0)),0)</f>
        <v>0</v>
      </c>
      <c r="AB302" s="2">
        <f t="shared" si="0"/>
        <v>3</v>
      </c>
      <c r="AC302" s="2">
        <f t="shared" si="1"/>
        <v>228655.87838395094</v>
      </c>
      <c r="AD302" s="5">
        <f t="shared" si="2"/>
        <v>91922.291435514897</v>
      </c>
      <c r="AE302" s="5">
        <f t="shared" si="3"/>
        <v>320578.16981946584</v>
      </c>
      <c r="AG302" s="2">
        <f t="shared" si="4"/>
        <v>10</v>
      </c>
      <c r="AH302" s="2">
        <f t="shared" si="5"/>
        <v>2025</v>
      </c>
      <c r="AJ302" s="5">
        <f t="shared" si="6"/>
        <v>16023.766075981854</v>
      </c>
      <c r="AK302" s="2">
        <f t="shared" si="7"/>
        <v>9</v>
      </c>
      <c r="AL302" s="8"/>
    </row>
    <row r="303" spans="1:38" ht="15.75">
      <c r="A303" s="17">
        <f>Total_StdO_Customers!A303</f>
        <v>45952</v>
      </c>
      <c r="B303">
        <v>11086.892147981025</v>
      </c>
      <c r="C303">
        <v>11273.361183750067</v>
      </c>
      <c r="D303">
        <v>11493.477242982965</v>
      </c>
      <c r="E303">
        <v>11513.815341430989</v>
      </c>
      <c r="F303">
        <v>11798.799271814169</v>
      </c>
      <c r="G303">
        <v>12528.183237419105</v>
      </c>
      <c r="H303">
        <v>12905.217577034431</v>
      </c>
      <c r="I303">
        <v>14443.582837557025</v>
      </c>
      <c r="J303">
        <v>15577.182637338896</v>
      </c>
      <c r="K303">
        <v>15141.186114593054</v>
      </c>
      <c r="L303">
        <v>16671.081167726061</v>
      </c>
      <c r="M303">
        <v>18916.92394483359</v>
      </c>
      <c r="N303">
        <v>18475.912603150871</v>
      </c>
      <c r="O303">
        <v>17998.859473885226</v>
      </c>
      <c r="P303">
        <v>15728.673748398385</v>
      </c>
      <c r="Q303">
        <v>14220.303602480612</v>
      </c>
      <c r="R303">
        <v>15540.991173037857</v>
      </c>
      <c r="S303">
        <v>15701.53547419906</v>
      </c>
      <c r="T303">
        <v>15698.008403815196</v>
      </c>
      <c r="U303">
        <v>14145.844635695294</v>
      </c>
      <c r="V303">
        <v>13236.439932574036</v>
      </c>
      <c r="W303">
        <v>12910.813282911169</v>
      </c>
      <c r="X303">
        <v>12345.74043108285</v>
      </c>
      <c r="Y303">
        <v>11713.666063850838</v>
      </c>
      <c r="Z303" s="5">
        <v>0</v>
      </c>
      <c r="AA303" s="2">
        <f>IFERROR(INDEX('Holiday Schedule'!$D$3:$D$24,MATCH(A303,'Holiday Schedule'!$C$3:$C$24,0)),0)</f>
        <v>0</v>
      </c>
      <c r="AB303" s="2">
        <f t="shared" si="0"/>
        <v>4</v>
      </c>
      <c r="AC303" s="2">
        <f t="shared" si="1"/>
        <v>246753.07946327917</v>
      </c>
      <c r="AD303" s="5">
        <f t="shared" si="2"/>
        <v>94313.412066263612</v>
      </c>
      <c r="AE303" s="5">
        <f t="shared" si="3"/>
        <v>341066.49152954278</v>
      </c>
      <c r="AG303" s="2">
        <f t="shared" si="4"/>
        <v>10</v>
      </c>
      <c r="AH303" s="2">
        <f t="shared" si="5"/>
        <v>2025</v>
      </c>
      <c r="AJ303" s="5">
        <f t="shared" si="6"/>
        <v>18916.92394483359</v>
      </c>
      <c r="AK303" s="2">
        <f t="shared" si="7"/>
        <v>12</v>
      </c>
      <c r="AL303" s="8"/>
    </row>
    <row r="304" spans="1:38" ht="15.75">
      <c r="A304" s="17">
        <f>Total_StdO_Customers!A304</f>
        <v>45953</v>
      </c>
      <c r="B304">
        <v>11039.797605284835</v>
      </c>
      <c r="C304">
        <v>11080.763415783225</v>
      </c>
      <c r="D304">
        <v>11369.254708468232</v>
      </c>
      <c r="E304">
        <v>11105.324016145618</v>
      </c>
      <c r="F304">
        <v>11633.606521707728</v>
      </c>
      <c r="G304">
        <v>12052.982233003708</v>
      </c>
      <c r="H304">
        <v>12882.348781040175</v>
      </c>
      <c r="I304">
        <v>13949.001963688735</v>
      </c>
      <c r="J304">
        <v>12408.477938752898</v>
      </c>
      <c r="K304">
        <v>8947.9962273160945</v>
      </c>
      <c r="L304">
        <v>8151.1147408144961</v>
      </c>
      <c r="M304">
        <v>7651.3804313490391</v>
      </c>
      <c r="N304">
        <v>8894.4914147480577</v>
      </c>
      <c r="O304">
        <v>10011.60971345319</v>
      </c>
      <c r="P304">
        <v>11656.675695541457</v>
      </c>
      <c r="Q304">
        <v>12835.095215155787</v>
      </c>
      <c r="R304">
        <v>13924.215967335816</v>
      </c>
      <c r="S304">
        <v>14928.371600087783</v>
      </c>
      <c r="T304">
        <v>14538.008253184529</v>
      </c>
      <c r="U304">
        <v>13779.696060492892</v>
      </c>
      <c r="V304">
        <v>13656.114121214057</v>
      </c>
      <c r="W304">
        <v>12724.693047378822</v>
      </c>
      <c r="X304">
        <v>12043.972663351282</v>
      </c>
      <c r="Y304">
        <v>11430.188424716041</v>
      </c>
      <c r="Z304" s="5">
        <v>0</v>
      </c>
      <c r="AA304" s="2">
        <f>IFERROR(INDEX('Holiday Schedule'!$D$3:$D$24,MATCH(A304,'Holiday Schedule'!$C$3:$C$24,0)),0)</f>
        <v>0</v>
      </c>
      <c r="AB304" s="2">
        <f t="shared" si="0"/>
        <v>5</v>
      </c>
      <c r="AC304" s="2">
        <f t="shared" si="1"/>
        <v>190100.91505386491</v>
      </c>
      <c r="AD304" s="5">
        <f t="shared" si="2"/>
        <v>92594.265706149599</v>
      </c>
      <c r="AE304" s="5">
        <f t="shared" si="3"/>
        <v>282695.18076001451</v>
      </c>
      <c r="AG304" s="2">
        <f t="shared" si="4"/>
        <v>10</v>
      </c>
      <c r="AH304" s="2">
        <f t="shared" si="5"/>
        <v>2025</v>
      </c>
      <c r="AJ304" s="5">
        <f t="shared" si="6"/>
        <v>14928.371600087783</v>
      </c>
      <c r="AK304" s="2">
        <f t="shared" si="7"/>
        <v>18</v>
      </c>
      <c r="AL304" s="8"/>
    </row>
    <row r="305" spans="1:38" ht="15.75">
      <c r="A305" s="17">
        <f>Total_StdO_Customers!A305</f>
        <v>45954</v>
      </c>
      <c r="B305">
        <v>11075.998260730879</v>
      </c>
      <c r="C305">
        <v>11261.212376981994</v>
      </c>
      <c r="D305">
        <v>11603.894685895426</v>
      </c>
      <c r="E305">
        <v>11584.131780019768</v>
      </c>
      <c r="F305">
        <v>12231.865489189264</v>
      </c>
      <c r="G305">
        <v>12659.852510923722</v>
      </c>
      <c r="H305">
        <v>13401.696158215524</v>
      </c>
      <c r="I305">
        <v>13619.040821280927</v>
      </c>
      <c r="J305">
        <v>14186.48588554504</v>
      </c>
      <c r="K305">
        <v>10928.972208545916</v>
      </c>
      <c r="L305">
        <v>8844.0492536170659</v>
      </c>
      <c r="M305">
        <v>7645.5711889074246</v>
      </c>
      <c r="N305">
        <v>9065.7472901341807</v>
      </c>
      <c r="O305">
        <v>9570.2721588284112</v>
      </c>
      <c r="P305">
        <v>9772.6723852110754</v>
      </c>
      <c r="Q305">
        <v>11596.669576749246</v>
      </c>
      <c r="R305">
        <v>14864.091874451495</v>
      </c>
      <c r="S305">
        <v>14816.697320284889</v>
      </c>
      <c r="T305">
        <v>14719.713412507257</v>
      </c>
      <c r="U305">
        <v>13509.61812489749</v>
      </c>
      <c r="V305">
        <v>12874.55754545834</v>
      </c>
      <c r="W305">
        <v>12894.487567484512</v>
      </c>
      <c r="X305">
        <v>12312.318637550441</v>
      </c>
      <c r="Y305">
        <v>11794.496678128007</v>
      </c>
      <c r="Z305" s="5">
        <v>0</v>
      </c>
      <c r="AA305" s="2">
        <f>IFERROR(INDEX('Holiday Schedule'!$D$3:$D$24,MATCH(A305,'Holiday Schedule'!$C$3:$C$24,0)),0)</f>
        <v>0</v>
      </c>
      <c r="AB305" s="2">
        <f t="shared" si="0"/>
        <v>6</v>
      </c>
      <c r="AC305" s="2">
        <f t="shared" si="1"/>
        <v>191220.96525145372</v>
      </c>
      <c r="AD305" s="5">
        <f t="shared" si="2"/>
        <v>95613.1479400846</v>
      </c>
      <c r="AE305" s="5">
        <f t="shared" si="3"/>
        <v>286834.11319153832</v>
      </c>
      <c r="AG305" s="2">
        <f t="shared" si="4"/>
        <v>10</v>
      </c>
      <c r="AH305" s="2">
        <f t="shared" si="5"/>
        <v>2025</v>
      </c>
      <c r="AJ305" s="5">
        <f t="shared" si="6"/>
        <v>14864.091874451495</v>
      </c>
      <c r="AK305" s="2">
        <f t="shared" si="7"/>
        <v>17</v>
      </c>
      <c r="AL305" s="8"/>
    </row>
    <row r="306" spans="1:38" ht="15.75">
      <c r="A306" s="17">
        <f>Total_StdO_Customers!A306</f>
        <v>45955</v>
      </c>
      <c r="B306">
        <v>11277.72391286633</v>
      </c>
      <c r="C306">
        <v>11310.72523263352</v>
      </c>
      <c r="D306">
        <v>11376.967548905097</v>
      </c>
      <c r="E306">
        <v>11336.911698819562</v>
      </c>
      <c r="F306">
        <v>11325.774465546412</v>
      </c>
      <c r="G306">
        <v>11380.629074632301</v>
      </c>
      <c r="H306">
        <v>11160.964673246033</v>
      </c>
      <c r="I306">
        <v>12918.622876213449</v>
      </c>
      <c r="J306">
        <v>12410.112290216242</v>
      </c>
      <c r="K306">
        <v>8933.1749791319144</v>
      </c>
      <c r="L306">
        <v>8140.8778151158967</v>
      </c>
      <c r="M306">
        <v>8338.5160981780245</v>
      </c>
      <c r="N306">
        <v>7159.4310920786575</v>
      </c>
      <c r="O306">
        <v>8510.3599901053021</v>
      </c>
      <c r="P306">
        <v>12412.910247585489</v>
      </c>
      <c r="Q306">
        <v>14809.614203794576</v>
      </c>
      <c r="R306">
        <v>15734.877668194789</v>
      </c>
      <c r="S306">
        <v>15109.573582480802</v>
      </c>
      <c r="T306">
        <v>14510.603241154813</v>
      </c>
      <c r="U306">
        <v>13213.524032697627</v>
      </c>
      <c r="V306">
        <v>12783.765417610222</v>
      </c>
      <c r="W306">
        <v>12713.981509026466</v>
      </c>
      <c r="X306">
        <v>12374.598943668088</v>
      </c>
      <c r="Y306">
        <v>11986.015438292376</v>
      </c>
      <c r="Z306" s="5">
        <v>0</v>
      </c>
      <c r="AA306" s="2">
        <f>IFERROR(INDEX('Holiday Schedule'!$D$3:$D$24,MATCH(A306,'Holiday Schedule'!$C$3:$C$24,0)),0)</f>
        <v>0</v>
      </c>
      <c r="AB306" s="2">
        <f t="shared" si="0"/>
        <v>7</v>
      </c>
      <c r="AC306" s="2">
        <f t="shared" si="1"/>
        <v>0</v>
      </c>
      <c r="AD306" s="5">
        <f t="shared" si="2"/>
        <v>281230.25603219395</v>
      </c>
      <c r="AE306" s="5">
        <f t="shared" si="3"/>
        <v>281230.25603219395</v>
      </c>
      <c r="AG306" s="2">
        <f t="shared" si="4"/>
        <v>10</v>
      </c>
      <c r="AH306" s="2">
        <f t="shared" si="5"/>
        <v>2025</v>
      </c>
      <c r="AJ306" s="5">
        <f t="shared" si="6"/>
        <v>15734.877668194789</v>
      </c>
      <c r="AK306" s="2">
        <f t="shared" si="7"/>
        <v>17</v>
      </c>
      <c r="AL306" s="8"/>
    </row>
    <row r="307" spans="1:38" ht="15.75">
      <c r="A307" s="17">
        <f>Total_StdO_Customers!A307</f>
        <v>45956</v>
      </c>
      <c r="B307">
        <v>11305.283189808737</v>
      </c>
      <c r="C307">
        <v>11635.165566833379</v>
      </c>
      <c r="D307">
        <v>11484.62901964334</v>
      </c>
      <c r="E307">
        <v>11526.054327457936</v>
      </c>
      <c r="F307">
        <v>11466.952741724261</v>
      </c>
      <c r="G307">
        <v>11484.748939703346</v>
      </c>
      <c r="H307">
        <v>11018.557757796634</v>
      </c>
      <c r="I307">
        <v>12522.227216609746</v>
      </c>
      <c r="J307">
        <v>13991.344674960579</v>
      </c>
      <c r="K307">
        <v>14082.497624176312</v>
      </c>
      <c r="L307">
        <v>14173.078666945565</v>
      </c>
      <c r="M307">
        <v>14714.792551317605</v>
      </c>
      <c r="N307">
        <v>13675.136346358428</v>
      </c>
      <c r="O307">
        <v>14046.708157786081</v>
      </c>
      <c r="P307">
        <v>15888.577572011525</v>
      </c>
      <c r="Q307">
        <v>17056.121689705142</v>
      </c>
      <c r="R307">
        <v>17589.896010172459</v>
      </c>
      <c r="S307">
        <v>16805.894291496719</v>
      </c>
      <c r="T307">
        <v>16080.824099218822</v>
      </c>
      <c r="U307">
        <v>14478.539440342678</v>
      </c>
      <c r="V307">
        <v>13821.361805564362</v>
      </c>
      <c r="W307">
        <v>13280.284187681456</v>
      </c>
      <c r="X307">
        <v>12714.034021420914</v>
      </c>
      <c r="Y307">
        <v>12043.788023166435</v>
      </c>
      <c r="Z307" s="5">
        <v>0</v>
      </c>
      <c r="AA307" s="2">
        <f>IFERROR(INDEX('Holiday Schedule'!$D$3:$D$24,MATCH(A307,'Holiday Schedule'!$C$3:$C$24,0)),0)</f>
        <v>0</v>
      </c>
      <c r="AB307" s="2">
        <f t="shared" si="0"/>
        <v>1</v>
      </c>
      <c r="AC307" s="2">
        <f t="shared" si="1"/>
        <v>0</v>
      </c>
      <c r="AD307" s="5">
        <f t="shared" si="2"/>
        <v>326886.49792190251</v>
      </c>
      <c r="AE307" s="5">
        <f t="shared" si="3"/>
        <v>326886.49792190251</v>
      </c>
      <c r="AG307" s="2">
        <f t="shared" si="4"/>
        <v>10</v>
      </c>
      <c r="AH307" s="2">
        <f t="shared" si="5"/>
        <v>2025</v>
      </c>
      <c r="AJ307" s="5">
        <f t="shared" si="6"/>
        <v>17589.896010172459</v>
      </c>
      <c r="AK307" s="2">
        <f t="shared" si="7"/>
        <v>17</v>
      </c>
      <c r="AL307" s="8"/>
    </row>
    <row r="308" spans="1:38" ht="15.75">
      <c r="A308" s="17">
        <f>Total_StdO_Customers!A308</f>
        <v>45957</v>
      </c>
      <c r="B308">
        <v>9463.7294063083591</v>
      </c>
      <c r="C308">
        <v>8952.1350027190783</v>
      </c>
      <c r="D308">
        <v>8819.7145542251274</v>
      </c>
      <c r="E308">
        <v>9006.5140412006949</v>
      </c>
      <c r="F308">
        <v>10009.721927874007</v>
      </c>
      <c r="G308">
        <v>12937.303013036189</v>
      </c>
      <c r="H308">
        <v>14558.111003950571</v>
      </c>
      <c r="I308">
        <v>17119.307945874378</v>
      </c>
      <c r="J308">
        <v>16946.979876324662</v>
      </c>
      <c r="K308">
        <v>14852.206860489881</v>
      </c>
      <c r="L308">
        <v>15110.048279466355</v>
      </c>
      <c r="M308">
        <v>16685.605879576302</v>
      </c>
      <c r="N308">
        <v>17275.563706829267</v>
      </c>
      <c r="O308">
        <v>17878.404481869507</v>
      </c>
      <c r="P308">
        <v>18887.709418108137</v>
      </c>
      <c r="Q308">
        <v>18655.124198971367</v>
      </c>
      <c r="R308">
        <v>18292.990565470202</v>
      </c>
      <c r="S308">
        <v>17721.991115469973</v>
      </c>
      <c r="T308">
        <v>17792.186220184409</v>
      </c>
      <c r="U308">
        <v>16340.406864935327</v>
      </c>
      <c r="V308">
        <v>15670.075677418366</v>
      </c>
      <c r="W308">
        <v>15671.862736185452</v>
      </c>
      <c r="X308">
        <v>15563.041407630277</v>
      </c>
      <c r="Y308">
        <v>15430.756526155958</v>
      </c>
      <c r="Z308" s="5">
        <v>0</v>
      </c>
      <c r="AA308" s="2">
        <f>IFERROR(INDEX('Holiday Schedule'!$D$3:$D$24,MATCH(A308,'Holiday Schedule'!$C$3:$C$24,0)),0)</f>
        <v>0</v>
      </c>
      <c r="AB308" s="2">
        <f t="shared" si="0"/>
        <v>2</v>
      </c>
      <c r="AC308" s="2">
        <f t="shared" si="1"/>
        <v>270463.50523480389</v>
      </c>
      <c r="AD308" s="5">
        <f t="shared" si="2"/>
        <v>89177.985475469904</v>
      </c>
      <c r="AE308" s="5">
        <f t="shared" si="3"/>
        <v>359641.49071027379</v>
      </c>
      <c r="AG308" s="2">
        <f t="shared" si="4"/>
        <v>10</v>
      </c>
      <c r="AH308" s="2">
        <f t="shared" si="5"/>
        <v>2025</v>
      </c>
      <c r="AJ308" s="5">
        <f t="shared" si="6"/>
        <v>18887.709418108137</v>
      </c>
      <c r="AK308" s="2">
        <f t="shared" si="7"/>
        <v>15</v>
      </c>
      <c r="AL308" s="8"/>
    </row>
    <row r="309" spans="1:38" ht="15.75">
      <c r="A309" s="17">
        <f>Total_StdO_Customers!A309</f>
        <v>45958</v>
      </c>
      <c r="B309">
        <v>14638.770354594928</v>
      </c>
      <c r="C309">
        <v>14702.045935719523</v>
      </c>
      <c r="D309">
        <v>14871.183153928083</v>
      </c>
      <c r="E309">
        <v>14451.232654442303</v>
      </c>
      <c r="F309">
        <v>14188.911154506206</v>
      </c>
      <c r="G309">
        <v>15194.942039855039</v>
      </c>
      <c r="H309">
        <v>16041.42695117185</v>
      </c>
      <c r="I309">
        <v>17553.875809821075</v>
      </c>
      <c r="J309">
        <v>16137.947570848995</v>
      </c>
      <c r="K309">
        <v>12866.580629669834</v>
      </c>
      <c r="L309">
        <v>11294.159531923222</v>
      </c>
      <c r="M309">
        <v>12129.972394545699</v>
      </c>
      <c r="N309">
        <v>13572.090582054343</v>
      </c>
      <c r="O309">
        <v>13439.188770306389</v>
      </c>
      <c r="P309">
        <v>13788.071747172828</v>
      </c>
      <c r="Q309">
        <v>14145.474126410221</v>
      </c>
      <c r="R309">
        <v>15874.642485137596</v>
      </c>
      <c r="S309">
        <v>15619.504634575029</v>
      </c>
      <c r="T309">
        <v>16005.489044109067</v>
      </c>
      <c r="U309">
        <v>15004.44650828134</v>
      </c>
      <c r="V309">
        <v>14911.645398378678</v>
      </c>
      <c r="W309">
        <v>16317.849915019633</v>
      </c>
      <c r="X309">
        <v>16745.375737647064</v>
      </c>
      <c r="Y309">
        <v>15645.015365303632</v>
      </c>
      <c r="Z309" s="5">
        <v>0</v>
      </c>
      <c r="AA309" s="2">
        <f>IFERROR(INDEX('Holiday Schedule'!$D$3:$D$24,MATCH(A309,'Holiday Schedule'!$C$3:$C$24,0)),0)</f>
        <v>0</v>
      </c>
      <c r="AB309" s="2">
        <f t="shared" si="0"/>
        <v>3</v>
      </c>
      <c r="AC309" s="2">
        <f t="shared" si="1"/>
        <v>235406.314885901</v>
      </c>
      <c r="AD309" s="5">
        <f t="shared" si="2"/>
        <v>119733.52760952152</v>
      </c>
      <c r="AE309" s="5">
        <f t="shared" si="3"/>
        <v>355139.84249542252</v>
      </c>
      <c r="AG309" s="2">
        <f t="shared" si="4"/>
        <v>10</v>
      </c>
      <c r="AH309" s="2">
        <f t="shared" si="5"/>
        <v>2025</v>
      </c>
      <c r="AJ309" s="5">
        <f t="shared" si="6"/>
        <v>17553.875809821075</v>
      </c>
      <c r="AK309" s="2">
        <f t="shared" si="7"/>
        <v>8</v>
      </c>
      <c r="AL309" s="8"/>
    </row>
    <row r="310" spans="1:38" ht="15.75">
      <c r="A310" s="17">
        <f>Total_StdO_Customers!A310</f>
        <v>45959</v>
      </c>
      <c r="B310">
        <v>11950.865955029711</v>
      </c>
      <c r="C310">
        <v>12079.58630309697</v>
      </c>
      <c r="D310">
        <v>12447.119307456436</v>
      </c>
      <c r="E310">
        <v>12587.278527611841</v>
      </c>
      <c r="F310">
        <v>12956.175869425291</v>
      </c>
      <c r="G310">
        <v>13460.788915871095</v>
      </c>
      <c r="H310">
        <v>13998.069596531492</v>
      </c>
      <c r="I310">
        <v>15706.187502700597</v>
      </c>
      <c r="J310">
        <v>16056.187501002283</v>
      </c>
      <c r="K310">
        <v>14942.128122345894</v>
      </c>
      <c r="L310">
        <v>14810.16217997855</v>
      </c>
      <c r="M310">
        <v>13321.05262801499</v>
      </c>
      <c r="N310">
        <v>11855.780167112665</v>
      </c>
      <c r="O310">
        <v>10717.484615909325</v>
      </c>
      <c r="P310">
        <v>9902.9040150013388</v>
      </c>
      <c r="Q310">
        <v>10713.705855261391</v>
      </c>
      <c r="R310">
        <v>14832.691238939542</v>
      </c>
      <c r="S310">
        <v>15855.01210189598</v>
      </c>
      <c r="T310">
        <v>15973.992874225003</v>
      </c>
      <c r="U310">
        <v>14523.702636809354</v>
      </c>
      <c r="V310">
        <v>14095.350167002647</v>
      </c>
      <c r="W310">
        <v>13810.755248419096</v>
      </c>
      <c r="X310">
        <v>13325.318120983167</v>
      </c>
      <c r="Y310">
        <v>12637.083506526942</v>
      </c>
      <c r="Z310" s="5">
        <v>0</v>
      </c>
      <c r="AA310" s="2">
        <f>IFERROR(INDEX('Holiday Schedule'!$D$3:$D$24,MATCH(A310,'Holiday Schedule'!$C$3:$C$24,0)),0)</f>
        <v>0</v>
      </c>
      <c r="AB310" s="2">
        <f t="shared" si="0"/>
        <v>4</v>
      </c>
      <c r="AC310" s="2">
        <f t="shared" si="1"/>
        <v>220442.4149756018</v>
      </c>
      <c r="AD310" s="5">
        <f t="shared" si="2"/>
        <v>102116.96798154988</v>
      </c>
      <c r="AE310" s="5">
        <f t="shared" si="3"/>
        <v>322559.38295715168</v>
      </c>
      <c r="AG310" s="2">
        <f t="shared" si="4"/>
        <v>10</v>
      </c>
      <c r="AH310" s="2">
        <f t="shared" si="5"/>
        <v>2025</v>
      </c>
      <c r="AJ310" s="5">
        <f t="shared" si="6"/>
        <v>16056.187501002283</v>
      </c>
      <c r="AK310" s="2">
        <f t="shared" si="7"/>
        <v>9</v>
      </c>
      <c r="AL310" s="8"/>
    </row>
    <row r="311" spans="1:38" ht="15.75">
      <c r="A311" s="17">
        <f>Total_StdO_Customers!A311</f>
        <v>45960</v>
      </c>
      <c r="B311">
        <v>12235.518148825</v>
      </c>
      <c r="C311">
        <v>12457.277014626046</v>
      </c>
      <c r="D311">
        <v>12587.809746124867</v>
      </c>
      <c r="E311">
        <v>12514.666545273525</v>
      </c>
      <c r="F311">
        <v>12812.083243413585</v>
      </c>
      <c r="G311">
        <v>13277.850254919609</v>
      </c>
      <c r="H311">
        <v>13759.48471655926</v>
      </c>
      <c r="I311">
        <v>15430.95878860332</v>
      </c>
      <c r="J311">
        <v>16646.098073826215</v>
      </c>
      <c r="K311">
        <v>16396.319202503561</v>
      </c>
      <c r="L311">
        <v>16390.66842132889</v>
      </c>
      <c r="M311">
        <v>16081.020001367631</v>
      </c>
      <c r="N311">
        <v>15416.711165016983</v>
      </c>
      <c r="O311">
        <v>16199.404012981993</v>
      </c>
      <c r="P311">
        <v>17367.353835127844</v>
      </c>
      <c r="Q311">
        <v>17113.639182479743</v>
      </c>
      <c r="R311">
        <v>16902.011540038162</v>
      </c>
      <c r="S311">
        <v>16012.568178009657</v>
      </c>
      <c r="T311">
        <v>15435.919432462715</v>
      </c>
      <c r="U311">
        <v>14047.128193914976</v>
      </c>
      <c r="V311">
        <v>13414.028823919283</v>
      </c>
      <c r="W311">
        <v>13085.855253265878</v>
      </c>
      <c r="X311">
        <v>12418.149479309555</v>
      </c>
      <c r="Y311">
        <v>11784.843902101667</v>
      </c>
      <c r="Z311" s="5">
        <v>0</v>
      </c>
      <c r="AA311" s="2">
        <f>IFERROR(INDEX('Holiday Schedule'!$D$3:$D$24,MATCH(A311,'Holiday Schedule'!$C$3:$C$24,0)),0)</f>
        <v>0</v>
      </c>
      <c r="AB311" s="2">
        <f t="shared" si="0"/>
        <v>5</v>
      </c>
      <c r="AC311" s="2">
        <f t="shared" si="1"/>
        <v>248357.83358415638</v>
      </c>
      <c r="AD311" s="5">
        <f t="shared" si="2"/>
        <v>101429.53357184361</v>
      </c>
      <c r="AE311" s="5">
        <f t="shared" si="3"/>
        <v>349787.36715599999</v>
      </c>
      <c r="AG311" s="2">
        <f t="shared" si="4"/>
        <v>10</v>
      </c>
      <c r="AH311" s="2">
        <f t="shared" si="5"/>
        <v>2025</v>
      </c>
      <c r="AJ311" s="5">
        <f t="shared" si="6"/>
        <v>17367.353835127844</v>
      </c>
      <c r="AK311" s="2">
        <f t="shared" si="7"/>
        <v>15</v>
      </c>
      <c r="AL311" s="8"/>
    </row>
    <row r="312" spans="1:38" ht="15.75">
      <c r="A312" s="17">
        <f>Total_StdO_Customers!A312</f>
        <v>45961</v>
      </c>
      <c r="B312">
        <v>10626.904108907387</v>
      </c>
      <c r="C312">
        <v>10887.341085015976</v>
      </c>
      <c r="D312">
        <v>10946.674896188539</v>
      </c>
      <c r="E312">
        <v>11029.713932337316</v>
      </c>
      <c r="F312">
        <v>11432.021020798995</v>
      </c>
      <c r="G312">
        <v>11438.888258677262</v>
      </c>
      <c r="H312">
        <v>12477.584723189802</v>
      </c>
      <c r="I312">
        <v>16746.263658225289</v>
      </c>
      <c r="J312">
        <v>17528.320285462145</v>
      </c>
      <c r="K312">
        <v>16838.936861808099</v>
      </c>
      <c r="L312">
        <v>17692.279371473942</v>
      </c>
      <c r="M312">
        <v>16955.521259493977</v>
      </c>
      <c r="N312">
        <v>14371.448421842229</v>
      </c>
      <c r="O312">
        <v>11245.602187107037</v>
      </c>
      <c r="P312">
        <v>12696.461492860622</v>
      </c>
      <c r="Q312">
        <v>13010.804288181494</v>
      </c>
      <c r="R312">
        <v>14390.737148279126</v>
      </c>
      <c r="S312">
        <v>14032.220217217458</v>
      </c>
      <c r="T312">
        <v>14724.038813825357</v>
      </c>
      <c r="U312">
        <v>13466.392129818407</v>
      </c>
      <c r="V312">
        <v>12890.753135239285</v>
      </c>
      <c r="W312">
        <v>11899.537867422086</v>
      </c>
      <c r="X312">
        <v>11644.715370891587</v>
      </c>
      <c r="Y312">
        <v>10281.963475318445</v>
      </c>
      <c r="Z312" s="5">
        <v>0</v>
      </c>
      <c r="AA312" s="2">
        <f>IFERROR(INDEX('Holiday Schedule'!$D$3:$D$24,MATCH(A312,'Holiday Schedule'!$C$3:$C$24,0)),0)</f>
        <v>0</v>
      </c>
      <c r="AB312" s="2">
        <f t="shared" si="0"/>
        <v>6</v>
      </c>
      <c r="AC312" s="2">
        <f t="shared" si="1"/>
        <v>230134.03250914818</v>
      </c>
      <c r="AD312" s="5">
        <f t="shared" si="2"/>
        <v>89121.091500433744</v>
      </c>
      <c r="AE312" s="5">
        <f t="shared" si="3"/>
        <v>319255.12400958192</v>
      </c>
      <c r="AG312" s="2">
        <f t="shared" si="4"/>
        <v>10</v>
      </c>
      <c r="AH312" s="2">
        <f t="shared" si="5"/>
        <v>2025</v>
      </c>
      <c r="AJ312" s="5">
        <f t="shared" si="6"/>
        <v>17692.279371473942</v>
      </c>
      <c r="AK312" s="2">
        <f t="shared" si="7"/>
        <v>11</v>
      </c>
      <c r="AL312" s="8"/>
    </row>
    <row r="313" spans="1:38" ht="15.75">
      <c r="A313" s="17">
        <f>Total_StdO_Customers!A313</f>
        <v>45962</v>
      </c>
      <c r="B313" s="18">
        <v>10985.982578388021</v>
      </c>
      <c r="C313" s="18">
        <v>10790.478222412865</v>
      </c>
      <c r="D313" s="18">
        <v>11318.304158103718</v>
      </c>
      <c r="E313" s="18">
        <v>11111.337831953231</v>
      </c>
      <c r="F313" s="18">
        <v>11279.661432857782</v>
      </c>
      <c r="G313" s="18">
        <v>11655.281844928722</v>
      </c>
      <c r="H313" s="18">
        <v>11223.780950903947</v>
      </c>
      <c r="I313" s="18">
        <v>14614.544067479519</v>
      </c>
      <c r="J313" s="18">
        <v>14989.552719644744</v>
      </c>
      <c r="K313" s="18">
        <v>14188.18270111958</v>
      </c>
      <c r="L313" s="18">
        <v>14357.270601745611</v>
      </c>
      <c r="M313" s="18">
        <v>11688.340095926227</v>
      </c>
      <c r="N313" s="18">
        <v>8330.6631515090085</v>
      </c>
      <c r="O313" s="18">
        <v>9008.3127739784159</v>
      </c>
      <c r="P313" s="18">
        <v>9276.6233356965131</v>
      </c>
      <c r="Q313" s="18">
        <v>4919.6831811620787</v>
      </c>
      <c r="R313" s="18">
        <v>8790.5022392118462</v>
      </c>
      <c r="S313" s="18">
        <v>1646.3859434667438</v>
      </c>
      <c r="T313" s="18">
        <v>15831.369542615659</v>
      </c>
      <c r="U313" s="18">
        <v>13970.765008479821</v>
      </c>
      <c r="V313" s="18">
        <v>12661.631491848992</v>
      </c>
      <c r="W313" s="18">
        <v>12765.228397008863</v>
      </c>
      <c r="X313" s="18">
        <v>11952.227342292847</v>
      </c>
      <c r="Y313" s="18">
        <v>10702.509209233836</v>
      </c>
      <c r="Z313" s="5">
        <v>0</v>
      </c>
      <c r="AA313" s="2">
        <f>IFERROR(INDEX('Holiday Schedule'!$D$3:$D$24,MATCH(A313,'Holiday Schedule'!$C$3:$C$24,0)),0)</f>
        <v>0</v>
      </c>
      <c r="AB313" s="2">
        <f t="shared" si="0"/>
        <v>7</v>
      </c>
      <c r="AC313" s="2">
        <f t="shared" si="1"/>
        <v>0</v>
      </c>
      <c r="AD313" s="5">
        <f t="shared" si="2"/>
        <v>268058.61882196867</v>
      </c>
      <c r="AE313" s="5">
        <f t="shared" si="3"/>
        <v>268058.61882196867</v>
      </c>
      <c r="AG313" s="2">
        <f t="shared" si="4"/>
        <v>11</v>
      </c>
      <c r="AH313" s="2">
        <f t="shared" si="5"/>
        <v>2025</v>
      </c>
      <c r="AJ313" s="5">
        <f t="shared" si="6"/>
        <v>15831.369542615659</v>
      </c>
      <c r="AK313" s="2">
        <f t="shared" si="7"/>
        <v>19</v>
      </c>
      <c r="AL313" s="8"/>
    </row>
    <row r="314" spans="1:38" ht="15.75">
      <c r="A314" s="17">
        <f>Total_StdO_Customers!A314</f>
        <v>45963</v>
      </c>
      <c r="B314" s="18">
        <v>11895.96259775185</v>
      </c>
      <c r="C314" s="18">
        <v>10976.142589857096</v>
      </c>
      <c r="D314" s="18">
        <v>11930.351234884578</v>
      </c>
      <c r="E314" s="18">
        <v>12126.138426969426</v>
      </c>
      <c r="F314" s="18">
        <v>12474.876391307831</v>
      </c>
      <c r="G314" s="18">
        <v>12647.437689313569</v>
      </c>
      <c r="H314" s="18">
        <v>12256.709370362276</v>
      </c>
      <c r="I314" s="18">
        <v>10994.990204468428</v>
      </c>
      <c r="J314" s="18">
        <v>8605.6006050144188</v>
      </c>
      <c r="K314" s="18">
        <v>7798.8611409746236</v>
      </c>
      <c r="L314" s="18">
        <v>7802.9197083592426</v>
      </c>
      <c r="M314" s="18">
        <v>8710.8703976871639</v>
      </c>
      <c r="N314" s="18">
        <v>8338.0489062269717</v>
      </c>
      <c r="O314" s="18">
        <v>9133.7158360494195</v>
      </c>
      <c r="P314" s="18">
        <v>12530.46978109568</v>
      </c>
      <c r="Q314" s="18">
        <v>17660.308373337426</v>
      </c>
      <c r="R314" s="18">
        <v>20303.043231686555</v>
      </c>
      <c r="S314" s="18">
        <v>18792.46982405048</v>
      </c>
      <c r="T314" s="18">
        <v>16371.490773149117</v>
      </c>
      <c r="U314" s="18">
        <v>14606.292348540377</v>
      </c>
      <c r="V314" s="18">
        <v>13523.927943866689</v>
      </c>
      <c r="W314" s="18">
        <v>12905.907072681041</v>
      </c>
      <c r="X314" s="18">
        <v>12271.884637942525</v>
      </c>
      <c r="Y314" s="18">
        <v>13304.237878813634</v>
      </c>
      <c r="Z314" s="5">
        <v>12906.328306444229</v>
      </c>
      <c r="AA314" s="2">
        <f>IFERROR(INDEX('Holiday Schedule'!$D$3:$D$24,MATCH(A314,'Holiday Schedule'!$C$3:$C$24,0)),0)</f>
        <v>0</v>
      </c>
      <c r="AB314" s="2">
        <f t="shared" si="0"/>
        <v>1</v>
      </c>
      <c r="AC314" s="2">
        <f t="shared" si="1"/>
        <v>0</v>
      </c>
      <c r="AD314" s="5">
        <f t="shared" si="2"/>
        <v>297962.65696439048</v>
      </c>
      <c r="AE314" s="5">
        <f t="shared" si="3"/>
        <v>297962.65696439048</v>
      </c>
      <c r="AG314" s="2">
        <f t="shared" si="4"/>
        <v>11</v>
      </c>
      <c r="AH314" s="2">
        <f t="shared" si="5"/>
        <v>2025</v>
      </c>
      <c r="AJ314" s="5">
        <f t="shared" si="6"/>
        <v>20303.043231686555</v>
      </c>
      <c r="AK314" s="2">
        <f t="shared" si="7"/>
        <v>17</v>
      </c>
      <c r="AL314" s="8"/>
    </row>
    <row r="315" spans="1:38" ht="15.75">
      <c r="A315" s="17">
        <f>Total_StdO_Customers!A315</f>
        <v>45964</v>
      </c>
      <c r="B315" s="18">
        <v>12124.157432542046</v>
      </c>
      <c r="C315" s="18">
        <v>12579.222965938603</v>
      </c>
      <c r="D315" s="18">
        <v>12882.436757327259</v>
      </c>
      <c r="E315" s="18">
        <v>13298.041887395157</v>
      </c>
      <c r="F315" s="18">
        <v>14041.584216972535</v>
      </c>
      <c r="G315" s="18">
        <v>14710.773062943101</v>
      </c>
      <c r="H315" s="18">
        <v>15320.839558345078</v>
      </c>
      <c r="I315" s="18">
        <v>13766.345045585862</v>
      </c>
      <c r="J315" s="18">
        <v>11176.511596740931</v>
      </c>
      <c r="K315" s="18">
        <v>8703.5717503838678</v>
      </c>
      <c r="L315" s="18">
        <v>8360.6768753057513</v>
      </c>
      <c r="M315" s="18">
        <v>10321.288055039919</v>
      </c>
      <c r="N315" s="18">
        <v>11922.827200277206</v>
      </c>
      <c r="O315" s="18">
        <v>15663.317722041298</v>
      </c>
      <c r="P315" s="18">
        <v>17824.817421517248</v>
      </c>
      <c r="Q315" s="18">
        <v>19097.049647797972</v>
      </c>
      <c r="R315" s="18">
        <v>19860.625648393216</v>
      </c>
      <c r="S315" s="18">
        <v>18569.768349365972</v>
      </c>
      <c r="T315" s="18">
        <v>16419.677158132883</v>
      </c>
      <c r="U315" s="18">
        <v>13963.943041979977</v>
      </c>
      <c r="V315" s="18">
        <v>12923.494108684105</v>
      </c>
      <c r="W315" s="18">
        <v>12371.52520309618</v>
      </c>
      <c r="X315" s="18">
        <v>11470.499478902033</v>
      </c>
      <c r="Y315" s="18">
        <v>12297.560481934021</v>
      </c>
      <c r="Z315" s="5">
        <v>0</v>
      </c>
      <c r="AA315" s="2">
        <f>IFERROR(INDEX('Holiday Schedule'!$D$3:$D$24,MATCH(A315,'Holiday Schedule'!$C$3:$C$24,0)),0)</f>
        <v>0</v>
      </c>
      <c r="AB315" s="2">
        <f t="shared" si="0"/>
        <v>2</v>
      </c>
      <c r="AC315" s="2">
        <f t="shared" si="1"/>
        <v>222415.93830324442</v>
      </c>
      <c r="AD315" s="5">
        <f t="shared" si="2"/>
        <v>107254.61636339774</v>
      </c>
      <c r="AE315" s="5">
        <f t="shared" si="3"/>
        <v>329670.55466664216</v>
      </c>
      <c r="AG315" s="2">
        <f t="shared" si="4"/>
        <v>11</v>
      </c>
      <c r="AH315" s="2">
        <f t="shared" si="5"/>
        <v>2025</v>
      </c>
      <c r="AJ315" s="5">
        <f t="shared" si="6"/>
        <v>19860.625648393216</v>
      </c>
      <c r="AK315" s="2">
        <f t="shared" si="7"/>
        <v>17</v>
      </c>
      <c r="AL315" s="8"/>
    </row>
    <row r="316" spans="1:38" ht="15.75">
      <c r="A316" s="17">
        <f>Total_StdO_Customers!A316</f>
        <v>45965</v>
      </c>
      <c r="B316" s="18">
        <v>11138.7951001079</v>
      </c>
      <c r="C316" s="18">
        <v>11295.140437311155</v>
      </c>
      <c r="D316" s="18">
        <v>11413.64332790244</v>
      </c>
      <c r="E316" s="18">
        <v>11738.952800576821</v>
      </c>
      <c r="F316" s="18">
        <v>12268.408583435366</v>
      </c>
      <c r="G316" s="18">
        <v>12891.955461047006</v>
      </c>
      <c r="H316" s="18">
        <v>13874.728992907358</v>
      </c>
      <c r="I316" s="18">
        <v>13957.401288802814</v>
      </c>
      <c r="J316" s="18">
        <v>11278.282290517513</v>
      </c>
      <c r="K316" s="18">
        <v>9054.6693874716402</v>
      </c>
      <c r="L316" s="18">
        <v>10636.277840930006</v>
      </c>
      <c r="M316" s="18">
        <v>11863.528542048776</v>
      </c>
      <c r="N316" s="18">
        <v>12494.880985683674</v>
      </c>
      <c r="O316" s="18">
        <v>13266.278528081713</v>
      </c>
      <c r="P316" s="18">
        <v>15556.73985709859</v>
      </c>
      <c r="Q316" s="18">
        <v>17835.432567261534</v>
      </c>
      <c r="R316" s="18">
        <v>19690.511967682411</v>
      </c>
      <c r="S316" s="18">
        <v>18603.89835532894</v>
      </c>
      <c r="T316" s="18">
        <v>16632.501340630741</v>
      </c>
      <c r="U316" s="18">
        <v>14387.221545169219</v>
      </c>
      <c r="V316" s="18">
        <v>13488.622701956923</v>
      </c>
      <c r="W316" s="18">
        <v>12991.361502640251</v>
      </c>
      <c r="X316" s="18">
        <v>12019.049541365281</v>
      </c>
      <c r="Y316" s="18">
        <v>11901.116052236734</v>
      </c>
      <c r="Z316" s="5">
        <v>0</v>
      </c>
      <c r="AA316" s="2">
        <f>IFERROR(INDEX('Holiday Schedule'!$D$3:$D$24,MATCH(A316,'Holiday Schedule'!$C$3:$C$24,0)),0)</f>
        <v>0</v>
      </c>
      <c r="AB316" s="2">
        <f t="shared" si="0"/>
        <v>3</v>
      </c>
      <c r="AC316" s="2">
        <f t="shared" si="1"/>
        <v>223756.65824267003</v>
      </c>
      <c r="AD316" s="5">
        <f t="shared" si="2"/>
        <v>96522.740755524865</v>
      </c>
      <c r="AE316" s="5">
        <f t="shared" si="3"/>
        <v>320279.3989981949</v>
      </c>
      <c r="AG316" s="2">
        <f t="shared" si="4"/>
        <v>11</v>
      </c>
      <c r="AH316" s="2">
        <f t="shared" si="5"/>
        <v>2025</v>
      </c>
      <c r="AJ316" s="5">
        <f t="shared" si="6"/>
        <v>19690.511967682411</v>
      </c>
      <c r="AK316" s="2">
        <f t="shared" si="7"/>
        <v>17</v>
      </c>
      <c r="AL316" s="8"/>
    </row>
    <row r="317" spans="1:38" ht="15.75">
      <c r="A317" s="17">
        <f>Total_StdO_Customers!A317</f>
        <v>45966</v>
      </c>
      <c r="B317" s="18">
        <v>11680.519043876699</v>
      </c>
      <c r="C317" s="18">
        <v>11990.183593324626</v>
      </c>
      <c r="D317" s="18">
        <v>12183.211681869219</v>
      </c>
      <c r="E317" s="18">
        <v>12608.390484960531</v>
      </c>
      <c r="F317" s="18">
        <v>13209.508427205436</v>
      </c>
      <c r="G317" s="18">
        <v>13874.579434947762</v>
      </c>
      <c r="H317" s="18">
        <v>14399.113591712161</v>
      </c>
      <c r="I317" s="18">
        <v>12955.993392257307</v>
      </c>
      <c r="J317" s="18">
        <v>13324.660309343868</v>
      </c>
      <c r="K317" s="18">
        <v>14046.579566676608</v>
      </c>
      <c r="L317" s="18">
        <v>13698.472933913772</v>
      </c>
      <c r="M317" s="18">
        <v>14087.184096959905</v>
      </c>
      <c r="N317" s="18">
        <v>15322.6446141662</v>
      </c>
      <c r="O317" s="18">
        <v>16866.897346295904</v>
      </c>
      <c r="P317" s="18">
        <v>18304.845353259108</v>
      </c>
      <c r="Q317" s="18">
        <v>19223.057140537934</v>
      </c>
      <c r="R317" s="18">
        <v>20102.697550734858</v>
      </c>
      <c r="S317" s="18">
        <v>18516.548510750974</v>
      </c>
      <c r="T317" s="18">
        <v>16423.679922227322</v>
      </c>
      <c r="U317" s="18">
        <v>14160.793956834465</v>
      </c>
      <c r="V317" s="18">
        <v>13040.237484606936</v>
      </c>
      <c r="W317" s="18">
        <v>12549.898865419575</v>
      </c>
      <c r="X317" s="18">
        <v>11645.109521037008</v>
      </c>
      <c r="Y317" s="18">
        <v>11301.812630735287</v>
      </c>
      <c r="Z317" s="5">
        <v>0</v>
      </c>
      <c r="AA317" s="2">
        <f>IFERROR(INDEX('Holiday Schedule'!$D$3:$D$24,MATCH(A317,'Holiday Schedule'!$C$3:$C$24,0)),0)</f>
        <v>0</v>
      </c>
      <c r="AB317" s="2">
        <f t="shared" si="0"/>
        <v>4</v>
      </c>
      <c r="AC317" s="2">
        <f t="shared" si="1"/>
        <v>244269.30056502175</v>
      </c>
      <c r="AD317" s="5">
        <f t="shared" si="2"/>
        <v>101247.31888863177</v>
      </c>
      <c r="AE317" s="5">
        <f t="shared" si="3"/>
        <v>345516.61945365352</v>
      </c>
      <c r="AG317" s="2">
        <f t="shared" si="4"/>
        <v>11</v>
      </c>
      <c r="AH317" s="2">
        <f t="shared" si="5"/>
        <v>2025</v>
      </c>
      <c r="AJ317" s="5">
        <f t="shared" si="6"/>
        <v>20102.697550734858</v>
      </c>
      <c r="AK317" s="2">
        <f t="shared" si="7"/>
        <v>17</v>
      </c>
      <c r="AL317" s="8"/>
    </row>
    <row r="318" spans="1:38" ht="15.75">
      <c r="A318" s="17">
        <f>Total_StdO_Customers!A318</f>
        <v>45967</v>
      </c>
      <c r="B318" s="18">
        <v>11224.060581938347</v>
      </c>
      <c r="C318" s="18">
        <v>11331.735762861495</v>
      </c>
      <c r="D318" s="18">
        <v>11630.503403154969</v>
      </c>
      <c r="E318" s="18">
        <v>11986.491870379905</v>
      </c>
      <c r="F318" s="18">
        <v>12567.748162501457</v>
      </c>
      <c r="G318" s="18">
        <v>13261.660399193444</v>
      </c>
      <c r="H318" s="18">
        <v>14222.048435812914</v>
      </c>
      <c r="I318" s="18">
        <v>13730.936345619324</v>
      </c>
      <c r="J318" s="18">
        <v>12346.556735423326</v>
      </c>
      <c r="K318" s="18">
        <v>12525.606578353931</v>
      </c>
      <c r="L318" s="18">
        <v>13497.138866045854</v>
      </c>
      <c r="M318" s="18">
        <v>13298.848458270975</v>
      </c>
      <c r="N318" s="18">
        <v>12812.185017041886</v>
      </c>
      <c r="O318" s="18">
        <v>13503.979071819975</v>
      </c>
      <c r="P318" s="18">
        <v>15780.71221492256</v>
      </c>
      <c r="Q318" s="18">
        <v>18768.511884578966</v>
      </c>
      <c r="R318" s="18">
        <v>20226.018282897479</v>
      </c>
      <c r="S318" s="18">
        <v>18829.408277868712</v>
      </c>
      <c r="T318" s="18">
        <v>17024.695613960455</v>
      </c>
      <c r="U318" s="18">
        <v>14775.431045213925</v>
      </c>
      <c r="V318" s="18">
        <v>13901.99794067475</v>
      </c>
      <c r="W318" s="18">
        <v>13429.983776882103</v>
      </c>
      <c r="X318" s="18">
        <v>12557.159208116114</v>
      </c>
      <c r="Y318" s="18">
        <v>12317.763581525945</v>
      </c>
      <c r="Z318" s="5">
        <v>0</v>
      </c>
      <c r="AA318" s="2">
        <f>IFERROR(INDEX('Holiday Schedule'!$D$3:$D$24,MATCH(A318,'Holiday Schedule'!$C$3:$C$24,0)),0)</f>
        <v>0</v>
      </c>
      <c r="AB318" s="2">
        <f t="shared" si="0"/>
        <v>5</v>
      </c>
      <c r="AC318" s="2">
        <f t="shared" si="1"/>
        <v>237009.16931769034</v>
      </c>
      <c r="AD318" s="5">
        <f t="shared" si="2"/>
        <v>98542.012197368575</v>
      </c>
      <c r="AE318" s="5">
        <f t="shared" si="3"/>
        <v>335551.18151505891</v>
      </c>
      <c r="AG318" s="2">
        <f t="shared" si="4"/>
        <v>11</v>
      </c>
      <c r="AH318" s="2">
        <f t="shared" si="5"/>
        <v>2025</v>
      </c>
      <c r="AJ318" s="5">
        <f t="shared" si="6"/>
        <v>20226.018282897479</v>
      </c>
      <c r="AK318" s="2">
        <f t="shared" si="7"/>
        <v>17</v>
      </c>
      <c r="AL318" s="8"/>
    </row>
    <row r="319" spans="1:38" ht="15.75">
      <c r="A319" s="17">
        <f>Total_StdO_Customers!A319</f>
        <v>45968</v>
      </c>
      <c r="B319" s="18">
        <v>12224.12683990961</v>
      </c>
      <c r="C319" s="18">
        <v>12489.317700960597</v>
      </c>
      <c r="D319" s="18">
        <v>12770.897517290357</v>
      </c>
      <c r="E319" s="18">
        <v>13184.386052491576</v>
      </c>
      <c r="F319" s="18">
        <v>13830.899082753192</v>
      </c>
      <c r="G319" s="18">
        <v>14385.851778798296</v>
      </c>
      <c r="H319" s="18">
        <v>14974.467962681314</v>
      </c>
      <c r="I319" s="18">
        <v>13773.93468151958</v>
      </c>
      <c r="J319" s="18">
        <v>12423.714769026014</v>
      </c>
      <c r="K319" s="18">
        <v>12190.396029690837</v>
      </c>
      <c r="L319" s="18">
        <v>11223.194914316362</v>
      </c>
      <c r="M319" s="18">
        <v>11954.217042223205</v>
      </c>
      <c r="N319" s="18">
        <v>14069.043964455986</v>
      </c>
      <c r="O319" s="18">
        <v>14147.373064820269</v>
      </c>
      <c r="P319" s="18">
        <v>15685.707919976268</v>
      </c>
      <c r="Q319" s="18">
        <v>18833.777382530992</v>
      </c>
      <c r="R319" s="18">
        <v>20062.389537572162</v>
      </c>
      <c r="S319" s="18">
        <v>18571.918127659424</v>
      </c>
      <c r="T319" s="18">
        <v>16480.197419082288</v>
      </c>
      <c r="U319" s="18">
        <v>14228.515176413282</v>
      </c>
      <c r="V319" s="18">
        <v>13454.865597232427</v>
      </c>
      <c r="W319" s="18">
        <v>12957.451306737994</v>
      </c>
      <c r="X319" s="18">
        <v>12088.329831848494</v>
      </c>
      <c r="Y319" s="18">
        <v>11868.16181601712</v>
      </c>
      <c r="Z319" s="5">
        <v>0</v>
      </c>
      <c r="AA319" s="2">
        <f>IFERROR(INDEX('Holiday Schedule'!$D$3:$D$24,MATCH(A319,'Holiday Schedule'!$C$3:$C$24,0)),0)</f>
        <v>0</v>
      </c>
      <c r="AB319" s="2">
        <f t="shared" si="0"/>
        <v>6</v>
      </c>
      <c r="AC319" s="2">
        <f t="shared" si="1"/>
        <v>232145.02676510558</v>
      </c>
      <c r="AD319" s="5">
        <f t="shared" si="2"/>
        <v>105728.10875090209</v>
      </c>
      <c r="AE319" s="5">
        <f t="shared" si="3"/>
        <v>337873.13551600766</v>
      </c>
      <c r="AG319" s="2">
        <f t="shared" si="4"/>
        <v>11</v>
      </c>
      <c r="AH319" s="2">
        <f t="shared" si="5"/>
        <v>2025</v>
      </c>
      <c r="AJ319" s="5">
        <f t="shared" si="6"/>
        <v>20062.389537572162</v>
      </c>
      <c r="AK319" s="2">
        <f t="shared" si="7"/>
        <v>17</v>
      </c>
      <c r="AL319" s="8"/>
    </row>
    <row r="320" spans="1:38" ht="15.75">
      <c r="A320" s="17">
        <f>Total_StdO_Customers!A320</f>
        <v>45969</v>
      </c>
      <c r="B320" s="18">
        <v>11637.814864743594</v>
      </c>
      <c r="C320" s="18">
        <v>11741.437379675897</v>
      </c>
      <c r="D320" s="18">
        <v>11691.534601035608</v>
      </c>
      <c r="E320" s="18">
        <v>11762.105893586864</v>
      </c>
      <c r="F320" s="18">
        <v>11961.923835828196</v>
      </c>
      <c r="G320" s="18">
        <v>11743.00877847101</v>
      </c>
      <c r="H320" s="18">
        <v>11796.951152142017</v>
      </c>
      <c r="I320" s="18">
        <v>12150.618287053117</v>
      </c>
      <c r="J320" s="18">
        <v>12570.792235167302</v>
      </c>
      <c r="K320" s="18">
        <v>12939.945334053305</v>
      </c>
      <c r="L320" s="18">
        <v>12476.396685101754</v>
      </c>
      <c r="M320" s="18">
        <v>13276.071197895739</v>
      </c>
      <c r="N320" s="18">
        <v>12793.456103500397</v>
      </c>
      <c r="O320" s="18">
        <v>12595.760154600906</v>
      </c>
      <c r="P320" s="18">
        <v>13490.124945882802</v>
      </c>
      <c r="Q320" s="18">
        <v>16348.788181139413</v>
      </c>
      <c r="R320" s="18">
        <v>18452.887600879134</v>
      </c>
      <c r="S320" s="18">
        <v>17325.862607139672</v>
      </c>
      <c r="T320" s="18">
        <v>15392.294165490131</v>
      </c>
      <c r="U320" s="18">
        <v>13546.733448562021</v>
      </c>
      <c r="V320" s="18">
        <v>12981.981507929986</v>
      </c>
      <c r="W320" s="18">
        <v>12748.092767512469</v>
      </c>
      <c r="X320" s="18">
        <v>12150.355009771238</v>
      </c>
      <c r="Y320" s="18">
        <v>12194.557793850599</v>
      </c>
      <c r="Z320" s="5">
        <v>0</v>
      </c>
      <c r="AA320" s="2">
        <f>IFERROR(INDEX('Holiday Schedule'!$D$3:$D$24,MATCH(A320,'Holiday Schedule'!$C$3:$C$24,0)),0)</f>
        <v>0</v>
      </c>
      <c r="AB320" s="2">
        <f t="shared" si="0"/>
        <v>7</v>
      </c>
      <c r="AC320" s="2">
        <f t="shared" si="1"/>
        <v>0</v>
      </c>
      <c r="AD320" s="5">
        <f t="shared" si="2"/>
        <v>315769.49453101319</v>
      </c>
      <c r="AE320" s="5">
        <f t="shared" si="3"/>
        <v>315769.49453101319</v>
      </c>
      <c r="AG320" s="2">
        <f t="shared" si="4"/>
        <v>11</v>
      </c>
      <c r="AH320" s="2">
        <f t="shared" si="5"/>
        <v>2025</v>
      </c>
      <c r="AJ320" s="5">
        <f t="shared" si="6"/>
        <v>18452.887600879134</v>
      </c>
      <c r="AK320" s="2">
        <f t="shared" si="7"/>
        <v>17</v>
      </c>
      <c r="AL320" s="8"/>
    </row>
    <row r="321" spans="1:38" ht="15.75">
      <c r="A321" s="17">
        <f>Total_StdO_Customers!A321</f>
        <v>45970</v>
      </c>
      <c r="B321" s="18">
        <v>8467.7395365228294</v>
      </c>
      <c r="C321" s="18">
        <v>8374.8907869136328</v>
      </c>
      <c r="D321" s="18">
        <v>8637.3138352777169</v>
      </c>
      <c r="E321" s="18">
        <v>8746.2075993413582</v>
      </c>
      <c r="F321" s="18">
        <v>9173.8355100503359</v>
      </c>
      <c r="G321" s="18">
        <v>9231.708129271723</v>
      </c>
      <c r="H321" s="18">
        <v>8887.3374998883537</v>
      </c>
      <c r="I321" s="18">
        <v>9587.6239950744603</v>
      </c>
      <c r="J321" s="18">
        <v>10786.825899779104</v>
      </c>
      <c r="K321" s="18">
        <v>12180.338821869887</v>
      </c>
      <c r="L321" s="18">
        <v>11238.925735431163</v>
      </c>
      <c r="M321" s="18">
        <v>12523.817592725471</v>
      </c>
      <c r="N321" s="18">
        <v>14746.93154209873</v>
      </c>
      <c r="O321" s="18">
        <v>17323.867202102436</v>
      </c>
      <c r="P321" s="18">
        <v>20833.224531761367</v>
      </c>
      <c r="Q321" s="18">
        <v>22670.021315536305</v>
      </c>
      <c r="R321" s="18">
        <v>23023.313186140858</v>
      </c>
      <c r="S321" s="18">
        <v>20552.429928367757</v>
      </c>
      <c r="T321" s="18">
        <v>17794.653879315134</v>
      </c>
      <c r="U321" s="18">
        <v>15425.328432007072</v>
      </c>
      <c r="V321" s="18">
        <v>14197.125556771685</v>
      </c>
      <c r="W321" s="18">
        <v>13477.63844109716</v>
      </c>
      <c r="X321" s="18">
        <v>12776.945273313984</v>
      </c>
      <c r="Y321" s="18">
        <v>12161.106760100038</v>
      </c>
      <c r="Z321" s="5">
        <v>0</v>
      </c>
      <c r="AA321" s="2">
        <f>IFERROR(INDEX('Holiday Schedule'!$D$3:$D$24,MATCH(A321,'Holiday Schedule'!$C$3:$C$24,0)),0)</f>
        <v>0</v>
      </c>
      <c r="AB321" s="2">
        <f t="shared" si="0"/>
        <v>1</v>
      </c>
      <c r="AC321" s="2">
        <f t="shared" si="1"/>
        <v>0</v>
      </c>
      <c r="AD321" s="5">
        <f t="shared" si="2"/>
        <v>322819.15099075856</v>
      </c>
      <c r="AE321" s="5">
        <f t="shared" si="3"/>
        <v>322819.15099075856</v>
      </c>
      <c r="AG321" s="2">
        <f t="shared" si="4"/>
        <v>11</v>
      </c>
      <c r="AH321" s="2">
        <f t="shared" si="5"/>
        <v>2025</v>
      </c>
      <c r="AJ321" s="5">
        <f t="shared" si="6"/>
        <v>23023.313186140858</v>
      </c>
      <c r="AK321" s="2">
        <f t="shared" si="7"/>
        <v>17</v>
      </c>
      <c r="AL321" s="8"/>
    </row>
    <row r="322" spans="1:38" ht="15.75">
      <c r="A322" s="17">
        <f>Total_StdO_Customers!A322</f>
        <v>45971</v>
      </c>
      <c r="B322" s="18">
        <v>12262.047304304631</v>
      </c>
      <c r="C322" s="18">
        <v>12318.644369169813</v>
      </c>
      <c r="D322" s="18">
        <v>12392.585993265435</v>
      </c>
      <c r="E322" s="18">
        <v>12547.502801516912</v>
      </c>
      <c r="F322" s="18">
        <v>13024.530094397573</v>
      </c>
      <c r="G322" s="18">
        <v>9457.8511672243367</v>
      </c>
      <c r="H322" s="18">
        <v>359.54635531889653</v>
      </c>
      <c r="I322" s="18">
        <v>15410.530938649741</v>
      </c>
      <c r="J322" s="18">
        <v>16474.832914305407</v>
      </c>
      <c r="K322" s="18">
        <v>17551.225377549377</v>
      </c>
      <c r="L322" s="18">
        <v>18140.475094197289</v>
      </c>
      <c r="M322" s="18">
        <v>18392.644968170545</v>
      </c>
      <c r="N322" s="18">
        <v>18834.272865112976</v>
      </c>
      <c r="O322" s="18">
        <v>18580.398200715284</v>
      </c>
      <c r="P322" s="18">
        <v>19622.290303655631</v>
      </c>
      <c r="Q322" s="18">
        <v>20195.338691571866</v>
      </c>
      <c r="R322" s="18">
        <v>20503.466161410412</v>
      </c>
      <c r="S322" s="18">
        <v>18677.760368427575</v>
      </c>
      <c r="T322" s="18">
        <v>16352.240085470785</v>
      </c>
      <c r="U322" s="18">
        <v>14052.025083375271</v>
      </c>
      <c r="V322" s="18">
        <v>12992.318382675614</v>
      </c>
      <c r="W322" s="18">
        <v>12636.684273045832</v>
      </c>
      <c r="X322" s="18">
        <v>11558.628701533295</v>
      </c>
      <c r="Y322" s="18">
        <v>11360.765937741231</v>
      </c>
      <c r="Z322" s="5">
        <v>0</v>
      </c>
      <c r="AA322" s="2">
        <f>IFERROR(INDEX('Holiday Schedule'!$D$3:$D$24,MATCH(A322,'Holiday Schedule'!$C$3:$C$24,0)),0)</f>
        <v>0</v>
      </c>
      <c r="AB322" s="2">
        <f t="shared" si="0"/>
        <v>2</v>
      </c>
      <c r="AC322" s="2">
        <f t="shared" si="1"/>
        <v>269975.1324098669</v>
      </c>
      <c r="AD322" s="5">
        <f t="shared" si="2"/>
        <v>83723.474022938812</v>
      </c>
      <c r="AE322" s="5">
        <f t="shared" si="3"/>
        <v>353698.60643280571</v>
      </c>
      <c r="AG322" s="2">
        <f t="shared" si="4"/>
        <v>11</v>
      </c>
      <c r="AH322" s="2">
        <f t="shared" si="5"/>
        <v>2025</v>
      </c>
      <c r="AJ322" s="5">
        <f t="shared" si="6"/>
        <v>20503.466161410412</v>
      </c>
      <c r="AK322" s="2">
        <f t="shared" si="7"/>
        <v>17</v>
      </c>
      <c r="AL322" s="8"/>
    </row>
    <row r="323" spans="1:38" ht="15.75">
      <c r="A323" s="17">
        <f>Total_StdO_Customers!A323</f>
        <v>45972</v>
      </c>
      <c r="B323" s="18">
        <v>10973.460605332841</v>
      </c>
      <c r="C323" s="18">
        <v>11252.884851092556</v>
      </c>
      <c r="D323" s="18">
        <v>11327.528901585452</v>
      </c>
      <c r="E323" s="18">
        <v>11628.821496187238</v>
      </c>
      <c r="F323" s="18">
        <v>12326.984702119847</v>
      </c>
      <c r="G323" s="18">
        <v>12670.116904838587</v>
      </c>
      <c r="H323" s="18">
        <v>13358.442306407425</v>
      </c>
      <c r="I323" s="18">
        <v>13519.487456326202</v>
      </c>
      <c r="J323" s="18">
        <v>12420.736460075477</v>
      </c>
      <c r="K323" s="18">
        <v>12403.554595226466</v>
      </c>
      <c r="L323" s="18">
        <v>14614.919554649026</v>
      </c>
      <c r="M323" s="18">
        <v>16164.0892822148</v>
      </c>
      <c r="N323" s="18">
        <v>17111.995902442912</v>
      </c>
      <c r="O323" s="18">
        <v>18311.422078415526</v>
      </c>
      <c r="P323" s="18">
        <v>19767.404702648699</v>
      </c>
      <c r="Q323" s="18">
        <v>20508.207390319811</v>
      </c>
      <c r="R323" s="18">
        <v>21749.859254222105</v>
      </c>
      <c r="S323" s="18">
        <v>19826.981533668994</v>
      </c>
      <c r="T323" s="18">
        <v>18122.957142984338</v>
      </c>
      <c r="U323" s="18">
        <v>15862.024547032499</v>
      </c>
      <c r="V323" s="18">
        <v>14989.300970402994</v>
      </c>
      <c r="W323" s="18">
        <v>14439.333522555031</v>
      </c>
      <c r="X323" s="18">
        <v>13634.395998969916</v>
      </c>
      <c r="Y323" s="18">
        <v>13473.811436044218</v>
      </c>
      <c r="Z323" s="5">
        <v>0</v>
      </c>
      <c r="AA323" s="2">
        <f>IFERROR(INDEX('Holiday Schedule'!$D$3:$D$24,MATCH(A323,'Holiday Schedule'!$C$3:$C$24,0)),0)</f>
        <v>0</v>
      </c>
      <c r="AB323" s="2">
        <f t="shared" si="0"/>
        <v>3</v>
      </c>
      <c r="AC323" s="2">
        <f t="shared" si="1"/>
        <v>263446.67039215477</v>
      </c>
      <c r="AD323" s="5">
        <f t="shared" si="2"/>
        <v>97012.051203608164</v>
      </c>
      <c r="AE323" s="5">
        <f t="shared" si="3"/>
        <v>360458.72159576294</v>
      </c>
      <c r="AG323" s="2">
        <f t="shared" si="4"/>
        <v>11</v>
      </c>
      <c r="AH323" s="2">
        <f t="shared" si="5"/>
        <v>2025</v>
      </c>
      <c r="AJ323" s="5">
        <f t="shared" si="6"/>
        <v>21749.859254222105</v>
      </c>
      <c r="AK323" s="2">
        <f t="shared" si="7"/>
        <v>17</v>
      </c>
      <c r="AL323" s="8"/>
    </row>
    <row r="324" spans="1:38" ht="15.75">
      <c r="A324" s="17">
        <f>Total_StdO_Customers!A324</f>
        <v>45973</v>
      </c>
      <c r="B324" s="18">
        <v>13440.874914199288</v>
      </c>
      <c r="C324" s="18">
        <v>13656.453771914072</v>
      </c>
      <c r="D324" s="18">
        <v>13929.878916997934</v>
      </c>
      <c r="E324" s="18">
        <v>14117.259415171333</v>
      </c>
      <c r="F324" s="18">
        <v>14674.668893976652</v>
      </c>
      <c r="G324" s="18">
        <v>15224.710776702637</v>
      </c>
      <c r="H324" s="18">
        <v>15974.911216219054</v>
      </c>
      <c r="I324" s="18">
        <v>16033.402742670653</v>
      </c>
      <c r="J324" s="18">
        <v>14542.825854708686</v>
      </c>
      <c r="K324" s="18">
        <v>11970.318985156369</v>
      </c>
      <c r="L324" s="18">
        <v>10414.475818511488</v>
      </c>
      <c r="M324" s="18">
        <v>9868.5052268368054</v>
      </c>
      <c r="N324" s="18">
        <v>10194.478718947581</v>
      </c>
      <c r="O324" s="18">
        <v>13788.883852647299</v>
      </c>
      <c r="P324" s="18">
        <v>17106.369211902307</v>
      </c>
      <c r="Q324" s="18">
        <v>19947.639106204901</v>
      </c>
      <c r="R324" s="18">
        <v>21114.573274974071</v>
      </c>
      <c r="S324" s="18">
        <v>20027.718529900292</v>
      </c>
      <c r="T324" s="18">
        <v>17762.578730303681</v>
      </c>
      <c r="U324" s="18">
        <v>15620.814684131636</v>
      </c>
      <c r="V324" s="18">
        <v>14597.968066368558</v>
      </c>
      <c r="W324" s="18">
        <v>14221.509115806872</v>
      </c>
      <c r="X324" s="18">
        <v>13369.976249087544</v>
      </c>
      <c r="Y324" s="18">
        <v>13134.829920760032</v>
      </c>
      <c r="Z324" s="5">
        <v>0</v>
      </c>
      <c r="AA324" s="2">
        <f>IFERROR(INDEX('Holiday Schedule'!$D$3:$D$24,MATCH(A324,'Holiday Schedule'!$C$3:$C$24,0)),0)</f>
        <v>0</v>
      </c>
      <c r="AB324" s="2">
        <f t="shared" si="0"/>
        <v>4</v>
      </c>
      <c r="AC324" s="2">
        <f t="shared" si="1"/>
        <v>240582.03816815876</v>
      </c>
      <c r="AD324" s="5">
        <f t="shared" si="2"/>
        <v>114153.58782594095</v>
      </c>
      <c r="AE324" s="5">
        <f t="shared" si="3"/>
        <v>354735.62599409971</v>
      </c>
      <c r="AG324" s="2">
        <f t="shared" si="4"/>
        <v>11</v>
      </c>
      <c r="AH324" s="2">
        <f t="shared" si="5"/>
        <v>2025</v>
      </c>
      <c r="AJ324" s="5">
        <f t="shared" si="6"/>
        <v>21114.573274974071</v>
      </c>
      <c r="AK324" s="2">
        <f t="shared" si="7"/>
        <v>17</v>
      </c>
      <c r="AL324" s="8"/>
    </row>
    <row r="325" spans="1:38" ht="15.75">
      <c r="A325" s="17">
        <f>Total_StdO_Customers!A325</f>
        <v>45974</v>
      </c>
      <c r="B325" s="18">
        <v>13075.033626759283</v>
      </c>
      <c r="C325" s="18">
        <v>13483.485438017415</v>
      </c>
      <c r="D325" s="18">
        <v>13579.905385730601</v>
      </c>
      <c r="E325" s="18">
        <v>13968.444382480719</v>
      </c>
      <c r="F325" s="18">
        <v>14476.674288398921</v>
      </c>
      <c r="G325" s="18">
        <v>14839.746142532967</v>
      </c>
      <c r="H325" s="18">
        <v>15906.095604430404</v>
      </c>
      <c r="I325" s="18">
        <v>15834.291212232463</v>
      </c>
      <c r="J325" s="18">
        <v>15477.246383558009</v>
      </c>
      <c r="K325" s="18">
        <v>15215.470627725001</v>
      </c>
      <c r="L325" s="18">
        <v>14771.248889261355</v>
      </c>
      <c r="M325" s="18">
        <v>14814.873141117298</v>
      </c>
      <c r="N325" s="18">
        <v>16312.02923125417</v>
      </c>
      <c r="O325" s="18">
        <v>18093.663091191105</v>
      </c>
      <c r="P325" s="18">
        <v>20037.958283952772</v>
      </c>
      <c r="Q325" s="18">
        <v>20590.245994193116</v>
      </c>
      <c r="R325" s="18">
        <v>21335.294805134847</v>
      </c>
      <c r="S325" s="18">
        <v>19914.344617836141</v>
      </c>
      <c r="T325" s="18">
        <v>17712.259109247501</v>
      </c>
      <c r="U325" s="18">
        <v>15418.813615657695</v>
      </c>
      <c r="V325" s="18">
        <v>14532.438238947418</v>
      </c>
      <c r="W325" s="18">
        <v>14052.095481863349</v>
      </c>
      <c r="X325" s="18">
        <v>13143.399496306754</v>
      </c>
      <c r="Y325" s="18">
        <v>12991.586632669743</v>
      </c>
      <c r="Z325" s="5">
        <v>0</v>
      </c>
      <c r="AA325" s="2">
        <f>IFERROR(INDEX('Holiday Schedule'!$D$3:$D$24,MATCH(A325,'Holiday Schedule'!$C$3:$C$24,0)),0)</f>
        <v>0</v>
      </c>
      <c r="AB325" s="2">
        <f t="shared" si="0"/>
        <v>5</v>
      </c>
      <c r="AC325" s="2">
        <f t="shared" si="1"/>
        <v>267255.67221947905</v>
      </c>
      <c r="AD325" s="5">
        <f t="shared" si="2"/>
        <v>112320.97150101996</v>
      </c>
      <c r="AE325" s="5">
        <f t="shared" si="3"/>
        <v>379576.64372049901</v>
      </c>
      <c r="AG325" s="2">
        <f t="shared" si="4"/>
        <v>11</v>
      </c>
      <c r="AH325" s="2">
        <f t="shared" si="5"/>
        <v>2025</v>
      </c>
      <c r="AJ325" s="5">
        <f t="shared" si="6"/>
        <v>21335.294805134847</v>
      </c>
      <c r="AK325" s="2">
        <f t="shared" si="7"/>
        <v>17</v>
      </c>
      <c r="AL325" s="8"/>
    </row>
    <row r="326" spans="1:38" ht="15.75">
      <c r="A326" s="17">
        <f>Total_StdO_Customers!A326</f>
        <v>45975</v>
      </c>
      <c r="B326" s="18">
        <v>13104.347990782955</v>
      </c>
      <c r="C326" s="18">
        <v>13398.505214054931</v>
      </c>
      <c r="D326" s="18">
        <v>13581.640483705072</v>
      </c>
      <c r="E326" s="18">
        <v>14029.110926586147</v>
      </c>
      <c r="F326" s="18">
        <v>14645.296025512262</v>
      </c>
      <c r="G326" s="18">
        <v>15266.676753943326</v>
      </c>
      <c r="H326" s="18">
        <v>15913.939912122087</v>
      </c>
      <c r="I326" s="18">
        <v>15256.681993499578</v>
      </c>
      <c r="J326" s="18">
        <v>13730.565572290792</v>
      </c>
      <c r="K326" s="18">
        <v>11237.206757954784</v>
      </c>
      <c r="L326" s="18">
        <v>10733.463769754093</v>
      </c>
      <c r="M326" s="18">
        <v>11812.886295838442</v>
      </c>
      <c r="N326" s="18">
        <v>12184.943814275814</v>
      </c>
      <c r="O326" s="18">
        <v>14321.422636396626</v>
      </c>
      <c r="P326" s="18">
        <v>18124.039173205554</v>
      </c>
      <c r="Q326" s="18">
        <v>20614.567764474428</v>
      </c>
      <c r="R326" s="18">
        <v>21079.446871758973</v>
      </c>
      <c r="S326" s="18">
        <v>19793.319878173344</v>
      </c>
      <c r="T326" s="18">
        <v>18086.930792905063</v>
      </c>
      <c r="U326" s="18">
        <v>15396.90491874084</v>
      </c>
      <c r="V326" s="18">
        <v>14503.965282880201</v>
      </c>
      <c r="W326" s="18">
        <v>14336.863817462938</v>
      </c>
      <c r="X326" s="18">
        <v>13581.454606956744</v>
      </c>
      <c r="Y326" s="18">
        <v>13268.468456585308</v>
      </c>
      <c r="Z326" s="5">
        <v>0</v>
      </c>
      <c r="AA326" s="2">
        <f>IFERROR(INDEX('Holiday Schedule'!$D$3:$D$24,MATCH(A326,'Holiday Schedule'!$C$3:$C$24,0)),0)</f>
        <v>0</v>
      </c>
      <c r="AB326" s="2">
        <f t="shared" si="0"/>
        <v>6</v>
      </c>
      <c r="AC326" s="2">
        <f t="shared" si="1"/>
        <v>244794.66394656824</v>
      </c>
      <c r="AD326" s="5">
        <f t="shared" si="2"/>
        <v>113207.98576329203</v>
      </c>
      <c r="AE326" s="5">
        <f t="shared" si="3"/>
        <v>358002.64970986027</v>
      </c>
      <c r="AG326" s="2">
        <f t="shared" si="4"/>
        <v>11</v>
      </c>
      <c r="AH326" s="2">
        <f t="shared" si="5"/>
        <v>2025</v>
      </c>
      <c r="AJ326" s="5">
        <f t="shared" si="6"/>
        <v>21079.446871758973</v>
      </c>
      <c r="AK326" s="2">
        <f t="shared" si="7"/>
        <v>17</v>
      </c>
      <c r="AL326" s="8"/>
    </row>
    <row r="327" spans="1:38" ht="15.75">
      <c r="A327" s="17">
        <f>Total_StdO_Customers!A327</f>
        <v>45976</v>
      </c>
      <c r="B327" s="18">
        <v>13254.49524960857</v>
      </c>
      <c r="C327" s="18">
        <v>13638.609339481789</v>
      </c>
      <c r="D327" s="18">
        <v>13556.367054372196</v>
      </c>
      <c r="E327" s="18">
        <v>13884.399692056468</v>
      </c>
      <c r="F327" s="18">
        <v>14285.423935512106</v>
      </c>
      <c r="G327" s="18">
        <v>14279.023027574838</v>
      </c>
      <c r="H327" s="18">
        <v>14141.823786488456</v>
      </c>
      <c r="I327" s="18">
        <v>13836.9688241932</v>
      </c>
      <c r="J327" s="18">
        <v>11121.802434050805</v>
      </c>
      <c r="K327" s="18">
        <v>9110.8611676954515</v>
      </c>
      <c r="L327" s="18">
        <v>8531.4829683224907</v>
      </c>
      <c r="M327" s="18">
        <v>8432.3524738699616</v>
      </c>
      <c r="N327" s="18">
        <v>8677.8230151139942</v>
      </c>
      <c r="O327" s="18">
        <v>9862.0568205578002</v>
      </c>
      <c r="P327" s="18">
        <v>14335.325992058404</v>
      </c>
      <c r="Q327" s="18">
        <v>19127.842327690283</v>
      </c>
      <c r="R327" s="18">
        <v>21116.631261493778</v>
      </c>
      <c r="S327" s="18">
        <v>19669.011720393373</v>
      </c>
      <c r="T327" s="18">
        <v>17614.878650417035</v>
      </c>
      <c r="U327" s="18">
        <v>15335.175821395691</v>
      </c>
      <c r="V327" s="18">
        <v>14782.115260514973</v>
      </c>
      <c r="W327" s="18">
        <v>14569.355881288699</v>
      </c>
      <c r="X327" s="18">
        <v>14020.678418619318</v>
      </c>
      <c r="Y327" s="18">
        <v>13940.801115136257</v>
      </c>
      <c r="Z327" s="5">
        <v>0</v>
      </c>
      <c r="AA327" s="2">
        <f>IFERROR(INDEX('Holiday Schedule'!$D$3:$D$24,MATCH(A327,'Holiday Schedule'!$C$3:$C$24,0)),0)</f>
        <v>0</v>
      </c>
      <c r="AB327" s="2">
        <f t="shared" si="0"/>
        <v>7</v>
      </c>
      <c r="AC327" s="2">
        <f t="shared" si="1"/>
        <v>0</v>
      </c>
      <c r="AD327" s="5">
        <f t="shared" si="2"/>
        <v>331125.30623790593</v>
      </c>
      <c r="AE327" s="5">
        <f t="shared" si="3"/>
        <v>331125.30623790593</v>
      </c>
      <c r="AG327" s="2">
        <f t="shared" si="4"/>
        <v>11</v>
      </c>
      <c r="AH327" s="2">
        <f t="shared" si="5"/>
        <v>2025</v>
      </c>
      <c r="AJ327" s="5">
        <f t="shared" si="6"/>
        <v>21116.631261493778</v>
      </c>
      <c r="AK327" s="2">
        <f t="shared" si="7"/>
        <v>17</v>
      </c>
      <c r="AL327" s="8"/>
    </row>
    <row r="328" spans="1:38" ht="15.75">
      <c r="A328" s="17">
        <f>Total_StdO_Customers!A328</f>
        <v>45977</v>
      </c>
      <c r="B328" s="18">
        <v>14089.221721084932</v>
      </c>
      <c r="C328" s="18">
        <v>14023.998452235432</v>
      </c>
      <c r="D328" s="18">
        <v>14199.938959340272</v>
      </c>
      <c r="E328" s="18">
        <v>14207.251383903209</v>
      </c>
      <c r="F328" s="18">
        <v>14279.705102207176</v>
      </c>
      <c r="G328" s="18">
        <v>13859.976108929333</v>
      </c>
      <c r="H328" s="18">
        <v>13624.961734522351</v>
      </c>
      <c r="I328" s="18">
        <v>14853.79121851427</v>
      </c>
      <c r="J328" s="18">
        <v>17429.175532335772</v>
      </c>
      <c r="K328" s="18">
        <v>19209.602620791069</v>
      </c>
      <c r="L328" s="18">
        <v>19419.970903974649</v>
      </c>
      <c r="M328" s="18">
        <v>20472.869131541476</v>
      </c>
      <c r="N328" s="18">
        <v>21362.839947866178</v>
      </c>
      <c r="O328" s="18">
        <v>22481.363115093474</v>
      </c>
      <c r="P328" s="18">
        <v>23473.849432649542</v>
      </c>
      <c r="Q328" s="18">
        <v>23883.183243535357</v>
      </c>
      <c r="R328" s="18">
        <v>23805.876920608163</v>
      </c>
      <c r="S328" s="18">
        <v>21362.95757809974</v>
      </c>
      <c r="T328" s="18">
        <v>18763.791277096745</v>
      </c>
      <c r="U328" s="18">
        <v>16454.028171911985</v>
      </c>
      <c r="V328" s="18">
        <v>15298.436301994134</v>
      </c>
      <c r="W328" s="18">
        <v>14666.236896112881</v>
      </c>
      <c r="X328" s="18">
        <v>13938.936567143104</v>
      </c>
      <c r="Y328" s="18">
        <v>13293.805130663704</v>
      </c>
      <c r="Z328" s="5">
        <v>0</v>
      </c>
      <c r="AA328" s="2">
        <f>IFERROR(INDEX('Holiday Schedule'!$D$3:$D$24,MATCH(A328,'Holiday Schedule'!$C$3:$C$24,0)),0)</f>
        <v>0</v>
      </c>
      <c r="AB328" s="2">
        <f t="shared" si="0"/>
        <v>1</v>
      </c>
      <c r="AC328" s="2">
        <f t="shared" si="1"/>
        <v>0</v>
      </c>
      <c r="AD328" s="5">
        <f t="shared" si="2"/>
        <v>418455.76745215495</v>
      </c>
      <c r="AE328" s="5">
        <f t="shared" si="3"/>
        <v>418455.76745215495</v>
      </c>
      <c r="AG328" s="2">
        <f t="shared" si="4"/>
        <v>11</v>
      </c>
      <c r="AH328" s="2">
        <f t="shared" si="5"/>
        <v>2025</v>
      </c>
      <c r="AJ328" s="5">
        <f t="shared" si="6"/>
        <v>23883.183243535357</v>
      </c>
      <c r="AK328" s="2">
        <f t="shared" si="7"/>
        <v>16</v>
      </c>
      <c r="AL328" s="8"/>
    </row>
    <row r="329" spans="1:38" ht="15.75">
      <c r="A329" s="17">
        <f>Total_StdO_Customers!A329</f>
        <v>45978</v>
      </c>
      <c r="B329" s="18">
        <v>21598.614918878804</v>
      </c>
      <c r="C329" s="18">
        <v>21547.402508927451</v>
      </c>
      <c r="D329" s="18">
        <v>22274.430874354544</v>
      </c>
      <c r="E329" s="18">
        <v>22542.014567150964</v>
      </c>
      <c r="F329" s="18">
        <v>22323.940929630335</v>
      </c>
      <c r="G329" s="18">
        <v>21699.13362500328</v>
      </c>
      <c r="H329" s="18">
        <v>21160.857686047348</v>
      </c>
      <c r="I329" s="18">
        <v>21963.72791744865</v>
      </c>
      <c r="J329" s="18">
        <v>23760.352083190348</v>
      </c>
      <c r="K329" s="18">
        <v>25324.90272394464</v>
      </c>
      <c r="L329" s="18">
        <v>18853.515888292291</v>
      </c>
      <c r="M329" s="18">
        <v>17195.596758523654</v>
      </c>
      <c r="N329" s="18">
        <v>16966.319343567207</v>
      </c>
      <c r="O329" s="18">
        <v>17581.823221617135</v>
      </c>
      <c r="P329" s="18">
        <v>20314.126200403567</v>
      </c>
      <c r="Q329" s="18">
        <v>21983.445538681437</v>
      </c>
      <c r="R329" s="18">
        <v>23018.224670867396</v>
      </c>
      <c r="S329" s="18">
        <v>21212.51116137689</v>
      </c>
      <c r="T329" s="18">
        <v>18914.003212994074</v>
      </c>
      <c r="U329" s="18">
        <v>16342.938159377112</v>
      </c>
      <c r="V329" s="18">
        <v>15330.826151541261</v>
      </c>
      <c r="W329" s="18">
        <v>14853.686693378588</v>
      </c>
      <c r="X329" s="18">
        <v>13759.874767164118</v>
      </c>
      <c r="Y329" s="18">
        <v>13627.653071461418</v>
      </c>
      <c r="Z329" s="5">
        <v>0</v>
      </c>
      <c r="AA329" s="2">
        <f>IFERROR(INDEX('Holiday Schedule'!$D$3:$D$24,MATCH(A329,'Holiday Schedule'!$C$3:$C$24,0)),0)</f>
        <v>0</v>
      </c>
      <c r="AB329" s="2">
        <f t="shared" si="0"/>
        <v>2</v>
      </c>
      <c r="AC329" s="2">
        <f t="shared" si="1"/>
        <v>307375.87449236843</v>
      </c>
      <c r="AD329" s="5">
        <f t="shared" si="2"/>
        <v>166774.04818145413</v>
      </c>
      <c r="AE329" s="5">
        <f t="shared" si="3"/>
        <v>474149.92267382256</v>
      </c>
      <c r="AG329" s="2">
        <f t="shared" si="4"/>
        <v>11</v>
      </c>
      <c r="AH329" s="2">
        <f t="shared" si="5"/>
        <v>2025</v>
      </c>
      <c r="AJ329" s="5">
        <f t="shared" si="6"/>
        <v>25324.90272394464</v>
      </c>
      <c r="AK329" s="2">
        <f t="shared" si="7"/>
        <v>10</v>
      </c>
      <c r="AL329" s="8"/>
    </row>
    <row r="330" spans="1:38" ht="15.75">
      <c r="A330" s="17">
        <f>Total_StdO_Customers!A330</f>
        <v>45979</v>
      </c>
      <c r="B330" s="18">
        <v>13621.255532394644</v>
      </c>
      <c r="C330" s="18">
        <v>13914.949556552714</v>
      </c>
      <c r="D330" s="18">
        <v>14082.161906227358</v>
      </c>
      <c r="E330" s="18">
        <v>14380.644194897697</v>
      </c>
      <c r="F330" s="18">
        <v>15031.643981463385</v>
      </c>
      <c r="G330" s="18">
        <v>15468.459761469123</v>
      </c>
      <c r="H330" s="18">
        <v>16303.96478685972</v>
      </c>
      <c r="I330" s="18">
        <v>16326.785456276262</v>
      </c>
      <c r="J330" s="18">
        <v>14057.687303646568</v>
      </c>
      <c r="K330" s="18">
        <v>11798.667500587979</v>
      </c>
      <c r="L330" s="18">
        <v>10119.855603037999</v>
      </c>
      <c r="M330" s="18">
        <v>10268.794602402129</v>
      </c>
      <c r="N330" s="18">
        <v>10477.173834295099</v>
      </c>
      <c r="O330" s="18">
        <v>12278.651208861869</v>
      </c>
      <c r="P330" s="18">
        <v>16431.588053428535</v>
      </c>
      <c r="Q330" s="18">
        <v>20471.309624074795</v>
      </c>
      <c r="R330" s="18">
        <v>22089.320070135411</v>
      </c>
      <c r="S330" s="18">
        <v>20621.4975552338</v>
      </c>
      <c r="T330" s="18">
        <v>18554.445389051216</v>
      </c>
      <c r="U330" s="18">
        <v>16147.292943578184</v>
      </c>
      <c r="V330" s="18">
        <v>15119.911080255049</v>
      </c>
      <c r="W330" s="18">
        <v>14751.760706822819</v>
      </c>
      <c r="X330" s="18">
        <v>13790.028781002517</v>
      </c>
      <c r="Y330" s="18">
        <v>13613.577141417863</v>
      </c>
      <c r="Z330" s="5">
        <v>0</v>
      </c>
      <c r="AA330" s="2">
        <f>IFERROR(INDEX('Holiday Schedule'!$D$3:$D$24,MATCH(A330,'Holiday Schedule'!$C$3:$C$24,0)),0)</f>
        <v>0</v>
      </c>
      <c r="AB330" s="2">
        <f t="shared" ref="AB330:AB393" si="8">WEEKDAY(A330)</f>
        <v>3</v>
      </c>
      <c r="AC330" s="2">
        <f t="shared" ref="AC330:AC393" si="9">IF(AND(AB330&gt;1,AB330&lt;7,AA330&lt;1),SUM(I330:X330),0)</f>
        <v>243304.76971269026</v>
      </c>
      <c r="AD330" s="5">
        <f t="shared" ref="AD330:AD393" si="10">AE330-AC330</f>
        <v>116416.65686128248</v>
      </c>
      <c r="AE330" s="5">
        <f t="shared" ref="AE330:AE393" si="11">SUM(B330:Y330)</f>
        <v>359721.42657397274</v>
      </c>
      <c r="AG330" s="2">
        <f t="shared" ref="AG330:AG393" si="12">MONTH(A330)</f>
        <v>11</v>
      </c>
      <c r="AH330" s="2">
        <f t="shared" ref="AH330:AH393" si="13">YEAR(A330)</f>
        <v>2025</v>
      </c>
      <c r="AJ330" s="5">
        <f t="shared" ref="AJ330:AJ393" si="14">MAX(B330:Y330)</f>
        <v>22089.320070135411</v>
      </c>
      <c r="AK330" s="2">
        <f t="shared" ref="AK330:AK393" si="15">IF(AE330&gt;0,INDEX(B$8:Y$8,MATCH(AJ330,B330:Y330,0)),"")</f>
        <v>17</v>
      </c>
      <c r="AL330" s="8"/>
    </row>
    <row r="331" spans="1:38" ht="15.75">
      <c r="A331" s="17">
        <f>Total_StdO_Customers!A331</f>
        <v>45980</v>
      </c>
      <c r="B331" s="18">
        <v>13816.385937699088</v>
      </c>
      <c r="C331" s="18">
        <v>14056.361146164723</v>
      </c>
      <c r="D331" s="18">
        <v>14367.700031731249</v>
      </c>
      <c r="E331" s="18">
        <v>14746.567176073997</v>
      </c>
      <c r="F331" s="18">
        <v>15323.774785146787</v>
      </c>
      <c r="G331" s="18">
        <v>15855.52768073705</v>
      </c>
      <c r="H331" s="18">
        <v>16796.273157182699</v>
      </c>
      <c r="I331" s="18">
        <v>16133.264941640815</v>
      </c>
      <c r="J331" s="18">
        <v>12974.902013408017</v>
      </c>
      <c r="K331" s="18">
        <v>10573.317250999207</v>
      </c>
      <c r="L331" s="18">
        <v>9564.2959942579691</v>
      </c>
      <c r="M331" s="18">
        <v>9418.4043803287022</v>
      </c>
      <c r="N331" s="18">
        <v>9633.7428993411522</v>
      </c>
      <c r="O331" s="18">
        <v>10956.748170241801</v>
      </c>
      <c r="P331" s="18">
        <v>15763.327355563124</v>
      </c>
      <c r="Q331" s="18">
        <v>20074.995982939574</v>
      </c>
      <c r="R331" s="18">
        <v>21754.280260874639</v>
      </c>
      <c r="S331" s="18">
        <v>20515.647039722415</v>
      </c>
      <c r="T331" s="18">
        <v>18400.02296372367</v>
      </c>
      <c r="U331" s="18">
        <v>16215.513955726403</v>
      </c>
      <c r="V331" s="18">
        <v>15264.352013637699</v>
      </c>
      <c r="W331" s="18">
        <v>14883.122538825666</v>
      </c>
      <c r="X331" s="18">
        <v>14079.55956166115</v>
      </c>
      <c r="Y331" s="18">
        <v>13966.634586745604</v>
      </c>
      <c r="Z331" s="5">
        <v>0</v>
      </c>
      <c r="AA331" s="2">
        <f>IFERROR(INDEX('Holiday Schedule'!$D$3:$D$24,MATCH(A331,'Holiday Schedule'!$C$3:$C$24,0)),0)</f>
        <v>0</v>
      </c>
      <c r="AB331" s="2">
        <f t="shared" si="8"/>
        <v>4</v>
      </c>
      <c r="AC331" s="2">
        <f t="shared" si="9"/>
        <v>236205.49732289198</v>
      </c>
      <c r="AD331" s="5">
        <f t="shared" si="10"/>
        <v>118929.22450148119</v>
      </c>
      <c r="AE331" s="5">
        <f t="shared" si="11"/>
        <v>355134.72182437318</v>
      </c>
      <c r="AG331" s="2">
        <f t="shared" si="12"/>
        <v>11</v>
      </c>
      <c r="AH331" s="2">
        <f t="shared" si="13"/>
        <v>2025</v>
      </c>
      <c r="AJ331" s="5">
        <f t="shared" si="14"/>
        <v>21754.280260874639</v>
      </c>
      <c r="AK331" s="2">
        <f t="shared" si="15"/>
        <v>17</v>
      </c>
      <c r="AL331" s="8"/>
    </row>
    <row r="332" spans="1:38" ht="15.75">
      <c r="A332" s="17">
        <f>Total_StdO_Customers!A332</f>
        <v>45981</v>
      </c>
      <c r="B332" s="18">
        <v>13611.042513097631</v>
      </c>
      <c r="C332" s="18">
        <v>13957.536456943937</v>
      </c>
      <c r="D332" s="18">
        <v>14219.273462720255</v>
      </c>
      <c r="E332" s="18">
        <v>14552.099590451398</v>
      </c>
      <c r="F332" s="18">
        <v>15185.333530638303</v>
      </c>
      <c r="G332" s="18">
        <v>15827.706295782151</v>
      </c>
      <c r="H332" s="18">
        <v>16676.754058073544</v>
      </c>
      <c r="I332" s="18">
        <v>16137.723032661548</v>
      </c>
      <c r="J332" s="18">
        <v>13023.558940668334</v>
      </c>
      <c r="K332" s="18">
        <v>10595.366109782224</v>
      </c>
      <c r="L332" s="18">
        <v>9734.8544197174851</v>
      </c>
      <c r="M332" s="18">
        <v>9360.6046856594294</v>
      </c>
      <c r="N332" s="18">
        <v>9509.1256086791745</v>
      </c>
      <c r="O332" s="18">
        <v>11019.611051387801</v>
      </c>
      <c r="P332" s="18">
        <v>15567.702153826678</v>
      </c>
      <c r="Q332" s="18">
        <v>19651.249978548221</v>
      </c>
      <c r="R332" s="18">
        <v>21447.012375572303</v>
      </c>
      <c r="S332" s="18">
        <v>20028.425192972889</v>
      </c>
      <c r="T332" s="18">
        <v>18093.159606519817</v>
      </c>
      <c r="U332" s="18">
        <v>15862.482577958634</v>
      </c>
      <c r="V332" s="18">
        <v>15054.462383734513</v>
      </c>
      <c r="W332" s="18">
        <v>14618.62754177585</v>
      </c>
      <c r="X332" s="18">
        <v>13855.610476516498</v>
      </c>
      <c r="Y332" s="18">
        <v>13734.795738969415</v>
      </c>
      <c r="Z332" s="5">
        <v>0</v>
      </c>
      <c r="AA332" s="2">
        <f>IFERROR(INDEX('Holiday Schedule'!$D$3:$D$24,MATCH(A332,'Holiday Schedule'!$C$3:$C$24,0)),0)</f>
        <v>0</v>
      </c>
      <c r="AB332" s="2">
        <f t="shared" si="8"/>
        <v>5</v>
      </c>
      <c r="AC332" s="2">
        <f t="shared" si="9"/>
        <v>233559.57613598142</v>
      </c>
      <c r="AD332" s="5">
        <f t="shared" si="10"/>
        <v>117764.54164667655</v>
      </c>
      <c r="AE332" s="5">
        <f t="shared" si="11"/>
        <v>351324.11778265797</v>
      </c>
      <c r="AG332" s="2">
        <f t="shared" si="12"/>
        <v>11</v>
      </c>
      <c r="AH332" s="2">
        <f t="shared" si="13"/>
        <v>2025</v>
      </c>
      <c r="AJ332" s="5">
        <f t="shared" si="14"/>
        <v>21447.012375572303</v>
      </c>
      <c r="AK332" s="2">
        <f t="shared" si="15"/>
        <v>17</v>
      </c>
      <c r="AL332" s="8"/>
    </row>
    <row r="333" spans="1:38" ht="15.75">
      <c r="A333" s="17">
        <f>Total_StdO_Customers!A333</f>
        <v>45982</v>
      </c>
      <c r="B333" s="18">
        <v>13820.36001930119</v>
      </c>
      <c r="C333" s="18">
        <v>14146.687068463028</v>
      </c>
      <c r="D333" s="18">
        <v>14410.666026092427</v>
      </c>
      <c r="E333" s="18">
        <v>14781.237127537601</v>
      </c>
      <c r="F333" s="18">
        <v>15390.581243639846</v>
      </c>
      <c r="G333" s="18">
        <v>15775.165871392286</v>
      </c>
      <c r="H333" s="18">
        <v>16215.93387053556</v>
      </c>
      <c r="I333" s="18">
        <v>16900.231016417638</v>
      </c>
      <c r="J333" s="18">
        <v>14920.876314979676</v>
      </c>
      <c r="K333" s="18">
        <v>14124.841067325155</v>
      </c>
      <c r="L333" s="18">
        <v>14339.857213734113</v>
      </c>
      <c r="M333" s="18">
        <v>15681.633552768037</v>
      </c>
      <c r="N333" s="18">
        <v>17704.210404892186</v>
      </c>
      <c r="O333" s="18">
        <v>18235.521669293339</v>
      </c>
      <c r="P333" s="18">
        <v>19846.351452668052</v>
      </c>
      <c r="Q333" s="18">
        <v>20813.402562877043</v>
      </c>
      <c r="R333" s="18">
        <v>21121.709873078504</v>
      </c>
      <c r="S333" s="18">
        <v>19301.455900466826</v>
      </c>
      <c r="T333" s="18">
        <v>16813.038229093367</v>
      </c>
      <c r="U333" s="18">
        <v>14687.679055515406</v>
      </c>
      <c r="V333" s="18">
        <v>13830.209063774335</v>
      </c>
      <c r="W333" s="18">
        <v>13608.56699739137</v>
      </c>
      <c r="X333" s="18">
        <v>12770.321106528934</v>
      </c>
      <c r="Y333" s="18">
        <v>12524.431354400722</v>
      </c>
      <c r="Z333" s="5">
        <v>0</v>
      </c>
      <c r="AA333" s="2">
        <f>IFERROR(INDEX('Holiday Schedule'!$D$3:$D$24,MATCH(A333,'Holiday Schedule'!$C$3:$C$24,0)),0)</f>
        <v>0</v>
      </c>
      <c r="AB333" s="2">
        <f t="shared" si="8"/>
        <v>6</v>
      </c>
      <c r="AC333" s="2">
        <f t="shared" si="9"/>
        <v>264699.90548080398</v>
      </c>
      <c r="AD333" s="5">
        <f t="shared" si="10"/>
        <v>117065.06258136261</v>
      </c>
      <c r="AE333" s="5">
        <f t="shared" si="11"/>
        <v>381764.96806216659</v>
      </c>
      <c r="AG333" s="2">
        <f t="shared" si="12"/>
        <v>11</v>
      </c>
      <c r="AH333" s="2">
        <f t="shared" si="13"/>
        <v>2025</v>
      </c>
      <c r="AJ333" s="5">
        <f t="shared" si="14"/>
        <v>21121.709873078504</v>
      </c>
      <c r="AK333" s="2">
        <f t="shared" si="15"/>
        <v>17</v>
      </c>
      <c r="AL333" s="8"/>
    </row>
    <row r="334" spans="1:38" ht="15.75">
      <c r="A334" s="17">
        <f>Total_StdO_Customers!A334</f>
        <v>45983</v>
      </c>
      <c r="B334" s="18">
        <v>12563.400165924464</v>
      </c>
      <c r="C334" s="18">
        <v>12754.973966622187</v>
      </c>
      <c r="D334" s="18">
        <v>12923.793807369824</v>
      </c>
      <c r="E334" s="18">
        <v>13180.746059845253</v>
      </c>
      <c r="F334" s="18">
        <v>13626.474403732505</v>
      </c>
      <c r="G334" s="18">
        <v>13636.083223396494</v>
      </c>
      <c r="H334" s="18">
        <v>13733.317475564723</v>
      </c>
      <c r="I334" s="18">
        <v>14349.697296864839</v>
      </c>
      <c r="J334" s="18">
        <v>14194.562025333034</v>
      </c>
      <c r="K334" s="18">
        <v>13476.277280980757</v>
      </c>
      <c r="L334" s="18">
        <v>13758.088087430056</v>
      </c>
      <c r="M334" s="18">
        <v>14256.175742947786</v>
      </c>
      <c r="N334" s="18">
        <v>12185.808774748753</v>
      </c>
      <c r="O334" s="18">
        <v>12401.845859896661</v>
      </c>
      <c r="P334" s="18">
        <v>16108.342593521165</v>
      </c>
      <c r="Q334" s="18">
        <v>19134.683441676465</v>
      </c>
      <c r="R334" s="18">
        <v>20764.145114152565</v>
      </c>
      <c r="S334" s="18">
        <v>18857.434833218704</v>
      </c>
      <c r="T334" s="18">
        <v>16868.59812688268</v>
      </c>
      <c r="U334" s="18">
        <v>14737.943908209354</v>
      </c>
      <c r="V334" s="18">
        <v>14203.006882057991</v>
      </c>
      <c r="W334" s="18">
        <v>14120.639415782611</v>
      </c>
      <c r="X334" s="18">
        <v>13465.525577363405</v>
      </c>
      <c r="Y334" s="18">
        <v>13318.148209680205</v>
      </c>
      <c r="Z334" s="5">
        <v>0</v>
      </c>
      <c r="AA334" s="2">
        <f>IFERROR(INDEX('Holiday Schedule'!$D$3:$D$24,MATCH(A334,'Holiday Schedule'!$C$3:$C$24,0)),0)</f>
        <v>0</v>
      </c>
      <c r="AB334" s="2">
        <f t="shared" si="8"/>
        <v>7</v>
      </c>
      <c r="AC334" s="2">
        <f t="shared" si="9"/>
        <v>0</v>
      </c>
      <c r="AD334" s="5">
        <f t="shared" si="10"/>
        <v>348619.71227320237</v>
      </c>
      <c r="AE334" s="5">
        <f t="shared" si="11"/>
        <v>348619.71227320237</v>
      </c>
      <c r="AG334" s="2">
        <f t="shared" si="12"/>
        <v>11</v>
      </c>
      <c r="AH334" s="2">
        <f t="shared" si="13"/>
        <v>2025</v>
      </c>
      <c r="AJ334" s="5">
        <f t="shared" si="14"/>
        <v>20764.145114152565</v>
      </c>
      <c r="AK334" s="2">
        <f t="shared" si="15"/>
        <v>17</v>
      </c>
      <c r="AL334" s="8"/>
    </row>
    <row r="335" spans="1:38" ht="15.75">
      <c r="A335" s="17">
        <f>Total_StdO_Customers!A335</f>
        <v>45984</v>
      </c>
      <c r="B335" s="18">
        <v>13568.056108906232</v>
      </c>
      <c r="C335" s="18">
        <v>13759.172333320976</v>
      </c>
      <c r="D335" s="18">
        <v>14031.640278292776</v>
      </c>
      <c r="E335" s="18">
        <v>14365.275989386088</v>
      </c>
      <c r="F335" s="18">
        <v>14578.566666221153</v>
      </c>
      <c r="G335" s="18">
        <v>14473.014814353035</v>
      </c>
      <c r="H335" s="18">
        <v>14041.973310160887</v>
      </c>
      <c r="I335" s="18">
        <v>14343.784645636695</v>
      </c>
      <c r="J335" s="18">
        <v>15234.168918568683</v>
      </c>
      <c r="K335" s="18">
        <v>16258.400992593137</v>
      </c>
      <c r="L335" s="18">
        <v>16101.500823345401</v>
      </c>
      <c r="M335" s="18">
        <v>16521.932844482446</v>
      </c>
      <c r="N335" s="18">
        <v>15580.386039753143</v>
      </c>
      <c r="O335" s="18">
        <v>16706.063117103226</v>
      </c>
      <c r="P335" s="18">
        <v>20404.012480179612</v>
      </c>
      <c r="Q335" s="18">
        <v>22211.425717034766</v>
      </c>
      <c r="R335" s="18">
        <v>23109.766446608286</v>
      </c>
      <c r="S335" s="18">
        <v>20785.45000787111</v>
      </c>
      <c r="T335" s="18">
        <v>18045.958811959008</v>
      </c>
      <c r="U335" s="18">
        <v>16042.957540054018</v>
      </c>
      <c r="V335" s="18">
        <v>15106.725313884983</v>
      </c>
      <c r="W335" s="18">
        <v>14144.486570961777</v>
      </c>
      <c r="X335" s="18">
        <v>13423.177352436844</v>
      </c>
      <c r="Y335" s="18">
        <v>12899.01669273625</v>
      </c>
      <c r="Z335" s="5">
        <v>0</v>
      </c>
      <c r="AA335" s="2">
        <f>IFERROR(INDEX('Holiday Schedule'!$D$3:$D$24,MATCH(A335,'Holiday Schedule'!$C$3:$C$24,0)),0)</f>
        <v>0</v>
      </c>
      <c r="AB335" s="2">
        <f t="shared" si="8"/>
        <v>1</v>
      </c>
      <c r="AC335" s="2">
        <f t="shared" si="9"/>
        <v>0</v>
      </c>
      <c r="AD335" s="5">
        <f t="shared" si="10"/>
        <v>385736.91381585045</v>
      </c>
      <c r="AE335" s="5">
        <f t="shared" si="11"/>
        <v>385736.91381585045</v>
      </c>
      <c r="AG335" s="2">
        <f t="shared" si="12"/>
        <v>11</v>
      </c>
      <c r="AH335" s="2">
        <f t="shared" si="13"/>
        <v>2025</v>
      </c>
      <c r="AJ335" s="5">
        <f t="shared" si="14"/>
        <v>23109.766446608286</v>
      </c>
      <c r="AK335" s="2">
        <f t="shared" si="15"/>
        <v>17</v>
      </c>
      <c r="AL335" s="8"/>
    </row>
    <row r="336" spans="1:38" ht="15.75">
      <c r="A336" s="17">
        <f>Total_StdO_Customers!A336</f>
        <v>45985</v>
      </c>
      <c r="B336" s="18">
        <v>13166.583907856617</v>
      </c>
      <c r="C336" s="18">
        <v>13472.485062960068</v>
      </c>
      <c r="D336" s="18">
        <v>13644.28644838075</v>
      </c>
      <c r="E336" s="18">
        <v>13980.059090198969</v>
      </c>
      <c r="F336" s="18">
        <v>14492.556724001424</v>
      </c>
      <c r="G336" s="18">
        <v>15072.788318243234</v>
      </c>
      <c r="H336" s="18">
        <v>15904.323542195752</v>
      </c>
      <c r="I336" s="18">
        <v>16160.463137290275</v>
      </c>
      <c r="J336" s="18">
        <v>14090.234448010333</v>
      </c>
      <c r="K336" s="18">
        <v>11348.556718880922</v>
      </c>
      <c r="L336" s="18">
        <v>10104.830437899731</v>
      </c>
      <c r="M336" s="18">
        <v>9668.1049158948954</v>
      </c>
      <c r="N336" s="18">
        <v>11243.377655178476</v>
      </c>
      <c r="O336" s="18">
        <v>13160.733603419802</v>
      </c>
      <c r="P336" s="18">
        <v>18758.381637082377</v>
      </c>
      <c r="Q336" s="18">
        <v>20639.881857725875</v>
      </c>
      <c r="R336" s="18">
        <v>21391.111994860876</v>
      </c>
      <c r="S336" s="18">
        <v>19870.046607381271</v>
      </c>
      <c r="T336" s="18">
        <v>17672.511381876157</v>
      </c>
      <c r="U336" s="18">
        <v>15376.817568330262</v>
      </c>
      <c r="V336" s="18">
        <v>14451.766193438401</v>
      </c>
      <c r="W336" s="18">
        <v>14135.050788862622</v>
      </c>
      <c r="X336" s="18">
        <v>13317.72691139947</v>
      </c>
      <c r="Y336" s="18">
        <v>13178.382504306559</v>
      </c>
      <c r="Z336" s="5">
        <v>0</v>
      </c>
      <c r="AA336" s="2">
        <f>IFERROR(INDEX('Holiday Schedule'!$D$3:$D$24,MATCH(A336,'Holiday Schedule'!$C$3:$C$24,0)),0)</f>
        <v>0</v>
      </c>
      <c r="AB336" s="2">
        <f t="shared" si="8"/>
        <v>2</v>
      </c>
      <c r="AC336" s="2">
        <f t="shared" si="9"/>
        <v>241389.59585753176</v>
      </c>
      <c r="AD336" s="5">
        <f t="shared" si="10"/>
        <v>112911.46559814329</v>
      </c>
      <c r="AE336" s="5">
        <f t="shared" si="11"/>
        <v>354301.06145567505</v>
      </c>
      <c r="AG336" s="2">
        <f t="shared" si="12"/>
        <v>11</v>
      </c>
      <c r="AH336" s="2">
        <f t="shared" si="13"/>
        <v>2025</v>
      </c>
      <c r="AJ336" s="5">
        <f t="shared" si="14"/>
        <v>21391.111994860876</v>
      </c>
      <c r="AK336" s="2">
        <f t="shared" si="15"/>
        <v>17</v>
      </c>
      <c r="AL336" s="8"/>
    </row>
    <row r="337" spans="1:38" ht="15.75">
      <c r="A337" s="17">
        <f>Total_StdO_Customers!A337</f>
        <v>45986</v>
      </c>
      <c r="B337" s="18">
        <v>13162.479297165053</v>
      </c>
      <c r="C337" s="18">
        <v>13468.369694220339</v>
      </c>
      <c r="D337" s="18">
        <v>13686.617792811667</v>
      </c>
      <c r="E337" s="18">
        <v>13981.425065933987</v>
      </c>
      <c r="F337" s="18">
        <v>14463.189637977181</v>
      </c>
      <c r="G337" s="18">
        <v>14739.491970418378</v>
      </c>
      <c r="H337" s="18">
        <v>15467.392909220107</v>
      </c>
      <c r="I337" s="18">
        <v>16088.437604291639</v>
      </c>
      <c r="J337" s="18">
        <v>16764.58235748635</v>
      </c>
      <c r="K337" s="18">
        <v>17628.631550887487</v>
      </c>
      <c r="L337" s="18">
        <v>17116.973189044118</v>
      </c>
      <c r="M337" s="18">
        <v>16956.943678686566</v>
      </c>
      <c r="N337" s="18">
        <v>16846.089837828637</v>
      </c>
      <c r="O337" s="18">
        <v>17078.604057946941</v>
      </c>
      <c r="P337" s="18">
        <v>19349.375787417597</v>
      </c>
      <c r="Q337" s="18">
        <v>20290.036532629332</v>
      </c>
      <c r="R337" s="18">
        <v>20954.165209226274</v>
      </c>
      <c r="S337" s="18">
        <v>19014.279281413837</v>
      </c>
      <c r="T337" s="18">
        <v>17016.23338467873</v>
      </c>
      <c r="U337" s="18">
        <v>14629.905189932409</v>
      </c>
      <c r="V337" s="18">
        <v>13796.18861612657</v>
      </c>
      <c r="W337" s="18">
        <v>13374.558468585388</v>
      </c>
      <c r="X337" s="18">
        <v>12472.817187851118</v>
      </c>
      <c r="Y337" s="18">
        <v>12147.030830056481</v>
      </c>
      <c r="Z337" s="5">
        <v>0</v>
      </c>
      <c r="AA337" s="2">
        <f>IFERROR(INDEX('Holiday Schedule'!$D$3:$D$24,MATCH(A337,'Holiday Schedule'!$C$3:$C$24,0)),0)</f>
        <v>0</v>
      </c>
      <c r="AB337" s="2">
        <f t="shared" si="8"/>
        <v>3</v>
      </c>
      <c r="AC337" s="2">
        <f t="shared" si="9"/>
        <v>269377.82193403301</v>
      </c>
      <c r="AD337" s="5">
        <f t="shared" si="10"/>
        <v>111115.99719780311</v>
      </c>
      <c r="AE337" s="5">
        <f t="shared" si="11"/>
        <v>380493.81913183612</v>
      </c>
      <c r="AG337" s="2">
        <f t="shared" si="12"/>
        <v>11</v>
      </c>
      <c r="AH337" s="2">
        <f t="shared" si="13"/>
        <v>2025</v>
      </c>
      <c r="AJ337" s="5">
        <f t="shared" si="14"/>
        <v>20954.165209226274</v>
      </c>
      <c r="AK337" s="2">
        <f t="shared" si="15"/>
        <v>17</v>
      </c>
      <c r="AL337" s="8"/>
    </row>
    <row r="338" spans="1:38" ht="15.75">
      <c r="A338" s="17">
        <f>Total_StdO_Customers!A338</f>
        <v>45987</v>
      </c>
      <c r="B338" s="18">
        <v>12024.445555540175</v>
      </c>
      <c r="C338" s="18">
        <v>12146.861693295412</v>
      </c>
      <c r="D338" s="18">
        <v>12215.642875553167</v>
      </c>
      <c r="E338" s="18">
        <v>12418.555083528177</v>
      </c>
      <c r="F338" s="18">
        <v>12705.753806518904</v>
      </c>
      <c r="G338" s="18">
        <v>12947.413286922301</v>
      </c>
      <c r="H338" s="18">
        <v>13562.408571650623</v>
      </c>
      <c r="I338" s="18">
        <v>14633.424547003435</v>
      </c>
      <c r="J338" s="18">
        <v>16051.852839699715</v>
      </c>
      <c r="K338" s="18">
        <v>16940.04375665071</v>
      </c>
      <c r="L338" s="18">
        <v>16974.033627446166</v>
      </c>
      <c r="M338" s="18">
        <v>17357.028968019909</v>
      </c>
      <c r="N338" s="18">
        <v>16629.849719593796</v>
      </c>
      <c r="O338" s="18">
        <v>17990.587811077636</v>
      </c>
      <c r="P338" s="18">
        <v>19520.055218593367</v>
      </c>
      <c r="Q338" s="18">
        <v>19976.280657716037</v>
      </c>
      <c r="R338" s="18">
        <v>20057.689246897218</v>
      </c>
      <c r="S338" s="18">
        <v>18171.425519744953</v>
      </c>
      <c r="T338" s="18">
        <v>16042.094373315731</v>
      </c>
      <c r="U338" s="18">
        <v>14078.22849379953</v>
      </c>
      <c r="V338" s="18">
        <v>13195.741480796345</v>
      </c>
      <c r="W338" s="18">
        <v>12815.649795650954</v>
      </c>
      <c r="X338" s="18">
        <v>12006.397016154537</v>
      </c>
      <c r="Y338" s="18">
        <v>11700.078651379383</v>
      </c>
      <c r="Z338" s="5">
        <v>0</v>
      </c>
      <c r="AA338" s="2">
        <f>IFERROR(INDEX('Holiday Schedule'!$D$3:$D$24,MATCH(A338,'Holiday Schedule'!$C$3:$C$24,0)),0)</f>
        <v>0</v>
      </c>
      <c r="AB338" s="2">
        <f t="shared" si="8"/>
        <v>4</v>
      </c>
      <c r="AC338" s="2">
        <f t="shared" si="9"/>
        <v>262440.38307216001</v>
      </c>
      <c r="AD338" s="5">
        <f t="shared" si="10"/>
        <v>99721.159524388204</v>
      </c>
      <c r="AE338" s="5">
        <f t="shared" si="11"/>
        <v>362161.54259654821</v>
      </c>
      <c r="AG338" s="2">
        <f t="shared" si="12"/>
        <v>11</v>
      </c>
      <c r="AH338" s="2">
        <f t="shared" si="13"/>
        <v>2025</v>
      </c>
      <c r="AJ338" s="5">
        <f t="shared" si="14"/>
        <v>20057.689246897218</v>
      </c>
      <c r="AK338" s="2">
        <f t="shared" si="15"/>
        <v>17</v>
      </c>
      <c r="AL338" s="8"/>
    </row>
    <row r="339" spans="1:38" ht="15.75">
      <c r="A339" s="17">
        <f>Total_StdO_Customers!A339</f>
        <v>45988</v>
      </c>
      <c r="B339" s="18">
        <v>11646.470354500147</v>
      </c>
      <c r="C339" s="18">
        <v>11512.981367127024</v>
      </c>
      <c r="D339" s="18">
        <v>11619.949194222992</v>
      </c>
      <c r="E339" s="18">
        <v>11790.425427772338</v>
      </c>
      <c r="F339" s="18">
        <v>12054.032324922478</v>
      </c>
      <c r="G339" s="18">
        <v>12038.103304110336</v>
      </c>
      <c r="H339" s="18">
        <v>12474.340169169824</v>
      </c>
      <c r="I339" s="18">
        <v>13117.19994778555</v>
      </c>
      <c r="J339" s="18">
        <v>12520.075989649271</v>
      </c>
      <c r="K339" s="18">
        <v>11100.274734743753</v>
      </c>
      <c r="L339" s="18">
        <v>12596.662871520492</v>
      </c>
      <c r="M339" s="18">
        <v>13488.368293128126</v>
      </c>
      <c r="N339" s="18">
        <v>12680.345726314588</v>
      </c>
      <c r="O339" s="18">
        <v>13616.957077762805</v>
      </c>
      <c r="P339" s="18">
        <v>16092.28049519995</v>
      </c>
      <c r="Q339" s="18">
        <v>17842.394161961525</v>
      </c>
      <c r="R339" s="18">
        <v>18245.205267310495</v>
      </c>
      <c r="S339" s="18">
        <v>16411.422386762835</v>
      </c>
      <c r="T339" s="18">
        <v>14710.829839636641</v>
      </c>
      <c r="U339" s="18">
        <v>13078.010194601507</v>
      </c>
      <c r="V339" s="18">
        <v>12688.640101661071</v>
      </c>
      <c r="W339" s="18">
        <v>12657.811419609679</v>
      </c>
      <c r="X339" s="18">
        <v>12139.164506611531</v>
      </c>
      <c r="Y339" s="18">
        <v>12065.390435803865</v>
      </c>
      <c r="Z339" s="5">
        <v>0</v>
      </c>
      <c r="AA339" s="2">
        <f>IFERROR(INDEX('Holiday Schedule'!$D$3:$D$24,MATCH(A339,'Holiday Schedule'!$C$3:$C$24,0)),0)</f>
        <v>1</v>
      </c>
      <c r="AB339" s="2">
        <f t="shared" si="8"/>
        <v>5</v>
      </c>
      <c r="AC339" s="2">
        <f t="shared" si="9"/>
        <v>0</v>
      </c>
      <c r="AD339" s="5">
        <f t="shared" si="10"/>
        <v>318187.33559188887</v>
      </c>
      <c r="AE339" s="5">
        <f t="shared" si="11"/>
        <v>318187.33559188887</v>
      </c>
      <c r="AG339" s="2">
        <f t="shared" si="12"/>
        <v>11</v>
      </c>
      <c r="AH339" s="2">
        <f t="shared" si="13"/>
        <v>2025</v>
      </c>
      <c r="AJ339" s="5">
        <f t="shared" si="14"/>
        <v>18245.205267310495</v>
      </c>
      <c r="AK339" s="2">
        <f t="shared" si="15"/>
        <v>17</v>
      </c>
      <c r="AL339" s="8"/>
    </row>
    <row r="340" spans="1:38" ht="15.75">
      <c r="A340" s="17">
        <f>Total_StdO_Customers!A340</f>
        <v>45989</v>
      </c>
      <c r="B340" s="18">
        <v>12124.243863966147</v>
      </c>
      <c r="C340" s="18">
        <v>12442.946746002268</v>
      </c>
      <c r="D340" s="18">
        <v>12580.875176703397</v>
      </c>
      <c r="E340" s="18">
        <v>12977.078686356861</v>
      </c>
      <c r="F340" s="18">
        <v>13415.931903036777</v>
      </c>
      <c r="G340" s="18">
        <v>13522.815881324832</v>
      </c>
      <c r="H340" s="18">
        <v>13625.08536677128</v>
      </c>
      <c r="I340" s="18">
        <v>13755.838288356097</v>
      </c>
      <c r="J340" s="18">
        <v>12516.534599696193</v>
      </c>
      <c r="K340" s="18">
        <v>11699.938832901214</v>
      </c>
      <c r="L340" s="18">
        <v>12117.158824579155</v>
      </c>
      <c r="M340" s="18">
        <v>12971.844593280321</v>
      </c>
      <c r="N340" s="18">
        <v>14304.865360193513</v>
      </c>
      <c r="O340" s="18">
        <v>14749.900477452706</v>
      </c>
      <c r="P340" s="18">
        <v>17755.371328662237</v>
      </c>
      <c r="Q340" s="18">
        <v>20239.769788267877</v>
      </c>
      <c r="R340" s="18">
        <v>21143.77529158624</v>
      </c>
      <c r="S340" s="18">
        <v>19144.783566931059</v>
      </c>
      <c r="T340" s="18">
        <v>17214.863002564914</v>
      </c>
      <c r="U340" s="18">
        <v>15107.964191887379</v>
      </c>
      <c r="V340" s="18">
        <v>14548.963672389831</v>
      </c>
      <c r="W340" s="18">
        <v>14418.723191787431</v>
      </c>
      <c r="X340" s="18">
        <v>13765.467727173358</v>
      </c>
      <c r="Y340" s="18">
        <v>13638.913815496262</v>
      </c>
      <c r="Z340" s="5">
        <v>0</v>
      </c>
      <c r="AA340" s="2">
        <f>IFERROR(INDEX('Holiday Schedule'!$D$3:$D$24,MATCH(A340,'Holiday Schedule'!$C$3:$C$24,0)),0)</f>
        <v>1</v>
      </c>
      <c r="AB340" s="2">
        <f t="shared" si="8"/>
        <v>6</v>
      </c>
      <c r="AC340" s="2">
        <f t="shared" si="9"/>
        <v>0</v>
      </c>
      <c r="AD340" s="5">
        <f t="shared" si="10"/>
        <v>349783.65417736734</v>
      </c>
      <c r="AE340" s="5">
        <f t="shared" si="11"/>
        <v>349783.65417736734</v>
      </c>
      <c r="AG340" s="2">
        <f t="shared" si="12"/>
        <v>11</v>
      </c>
      <c r="AH340" s="2">
        <f t="shared" si="13"/>
        <v>2025</v>
      </c>
      <c r="AJ340" s="5">
        <f t="shared" si="14"/>
        <v>21143.77529158624</v>
      </c>
      <c r="AK340" s="2">
        <f t="shared" si="15"/>
        <v>17</v>
      </c>
      <c r="AL340" s="8"/>
    </row>
    <row r="341" spans="1:38" ht="15.75">
      <c r="A341" s="17">
        <f>Total_StdO_Customers!A341</f>
        <v>45990</v>
      </c>
      <c r="B341" s="18">
        <v>13734.230223229717</v>
      </c>
      <c r="C341" s="18">
        <v>13922.808030916864</v>
      </c>
      <c r="D341" s="18">
        <v>14020.360200633226</v>
      </c>
      <c r="E341" s="18">
        <v>14209.096821035191</v>
      </c>
      <c r="F341" s="18">
        <v>14432.571617401234</v>
      </c>
      <c r="G341" s="18">
        <v>14089.341162071263</v>
      </c>
      <c r="H341" s="18">
        <v>14143.123510131045</v>
      </c>
      <c r="I341" s="18">
        <v>14620.090278347379</v>
      </c>
      <c r="J341" s="18">
        <v>14390.760340818491</v>
      </c>
      <c r="K341" s="18">
        <v>13851.291842041748</v>
      </c>
      <c r="L341" s="18">
        <v>14244.149427791237</v>
      </c>
      <c r="M341" s="18">
        <v>14704.025456472835</v>
      </c>
      <c r="N341" s="18">
        <v>15266.844166568493</v>
      </c>
      <c r="O341" s="18">
        <v>15304.749481242778</v>
      </c>
      <c r="P341" s="18">
        <v>18520.428082122951</v>
      </c>
      <c r="Q341" s="18">
        <v>21288.081241393476</v>
      </c>
      <c r="R341" s="18">
        <v>22116.012492021429</v>
      </c>
      <c r="S341" s="18">
        <v>20112.840813598359</v>
      </c>
      <c r="T341" s="18">
        <v>17913.499289509593</v>
      </c>
      <c r="U341" s="18">
        <v>15748.127074350377</v>
      </c>
      <c r="V341" s="18">
        <v>14972.258161217394</v>
      </c>
      <c r="W341" s="18">
        <v>14814.836304837681</v>
      </c>
      <c r="X341" s="18">
        <v>14165.137502343376</v>
      </c>
      <c r="Y341" s="18">
        <v>14044.135001573644</v>
      </c>
      <c r="Z341" s="5">
        <v>0</v>
      </c>
      <c r="AA341" s="2">
        <f>IFERROR(INDEX('Holiday Schedule'!$D$3:$D$24,MATCH(A341,'Holiday Schedule'!$C$3:$C$24,0)),0)</f>
        <v>0</v>
      </c>
      <c r="AB341" s="2">
        <f t="shared" si="8"/>
        <v>7</v>
      </c>
      <c r="AC341" s="2">
        <f t="shared" si="9"/>
        <v>0</v>
      </c>
      <c r="AD341" s="5">
        <f t="shared" si="10"/>
        <v>374628.79852166976</v>
      </c>
      <c r="AE341" s="5">
        <f t="shared" si="11"/>
        <v>374628.79852166976</v>
      </c>
      <c r="AG341" s="2">
        <f t="shared" si="12"/>
        <v>11</v>
      </c>
      <c r="AH341" s="2">
        <f t="shared" si="13"/>
        <v>2025</v>
      </c>
      <c r="AJ341" s="5">
        <f t="shared" si="14"/>
        <v>22116.012492021429</v>
      </c>
      <c r="AK341" s="2">
        <f t="shared" si="15"/>
        <v>17</v>
      </c>
      <c r="AL341" s="8"/>
    </row>
    <row r="342" spans="1:38" ht="15.75">
      <c r="A342" s="17">
        <f>Total_StdO_Customers!A342</f>
        <v>45991</v>
      </c>
      <c r="B342" s="18">
        <v>14341.592659931233</v>
      </c>
      <c r="C342" s="18">
        <v>14495.298446739829</v>
      </c>
      <c r="D342" s="18">
        <v>14846.728752945573</v>
      </c>
      <c r="E342" s="18">
        <v>15032.314426751738</v>
      </c>
      <c r="F342" s="18">
        <v>15189.980685036075</v>
      </c>
      <c r="G342" s="18">
        <v>14841.093332901941</v>
      </c>
      <c r="H342" s="18">
        <v>14453.865242670683</v>
      </c>
      <c r="I342" s="18">
        <v>15255.20023029599</v>
      </c>
      <c r="J342" s="18">
        <v>17666.708951353554</v>
      </c>
      <c r="K342" s="18">
        <v>19267.704189488511</v>
      </c>
      <c r="L342" s="18">
        <v>19567.299685058962</v>
      </c>
      <c r="M342" s="18">
        <v>21056.926820880879</v>
      </c>
      <c r="N342" s="18">
        <v>21677.265676291379</v>
      </c>
      <c r="O342" s="18">
        <v>22666.858665937023</v>
      </c>
      <c r="P342" s="18">
        <v>23800.27316176406</v>
      </c>
      <c r="Q342" s="18">
        <v>24157.859556004398</v>
      </c>
      <c r="R342" s="18">
        <v>24274.228303230211</v>
      </c>
      <c r="S342" s="18">
        <v>21277.098842253417</v>
      </c>
      <c r="T342" s="18">
        <v>18455.54750400902</v>
      </c>
      <c r="U342" s="18">
        <v>15998.104188037374</v>
      </c>
      <c r="V342" s="18">
        <v>14672.419632826453</v>
      </c>
      <c r="W342" s="18">
        <v>13836.808428284708</v>
      </c>
      <c r="X342" s="18">
        <v>12874.002455053142</v>
      </c>
      <c r="Y342" s="18">
        <v>13183.681677970015</v>
      </c>
      <c r="Z342" s="5">
        <v>0</v>
      </c>
      <c r="AA342" s="2">
        <f>IFERROR(INDEX('Holiday Schedule'!$D$3:$D$24,MATCH(A342,'Holiday Schedule'!$C$3:$C$24,0)),0)</f>
        <v>0</v>
      </c>
      <c r="AB342" s="2">
        <f t="shared" si="8"/>
        <v>1</v>
      </c>
      <c r="AC342" s="2">
        <f t="shared" si="9"/>
        <v>0</v>
      </c>
      <c r="AD342" s="5">
        <f t="shared" si="10"/>
        <v>422888.86151571624</v>
      </c>
      <c r="AE342" s="5">
        <f t="shared" si="11"/>
        <v>422888.86151571624</v>
      </c>
      <c r="AG342" s="2">
        <f t="shared" si="12"/>
        <v>11</v>
      </c>
      <c r="AH342" s="2">
        <f t="shared" si="13"/>
        <v>2025</v>
      </c>
      <c r="AJ342" s="5">
        <f t="shared" si="14"/>
        <v>24274.228303230211</v>
      </c>
      <c r="AK342" s="2">
        <f t="shared" si="15"/>
        <v>17</v>
      </c>
      <c r="AL342" s="8"/>
    </row>
    <row r="343" spans="1:38" ht="15.75">
      <c r="A343" s="17">
        <f>Total_StdO_Customers!A343</f>
        <v>45992</v>
      </c>
      <c r="B343" s="18">
        <v>13568.624</v>
      </c>
      <c r="C343" s="18">
        <v>13513.656000000001</v>
      </c>
      <c r="D343" s="18">
        <v>13623.576000000001</v>
      </c>
      <c r="E343" s="18">
        <v>14099.304000000002</v>
      </c>
      <c r="F343" s="18">
        <v>14243.6</v>
      </c>
      <c r="G343" s="18">
        <v>15393.807999999999</v>
      </c>
      <c r="H343" s="18">
        <v>15543.84</v>
      </c>
      <c r="I343" s="18">
        <v>16058.152</v>
      </c>
      <c r="J343" s="18">
        <v>15721.832000000002</v>
      </c>
      <c r="K343" s="18">
        <v>14479.592000000002</v>
      </c>
      <c r="L343" s="18">
        <v>14451.968000000001</v>
      </c>
      <c r="M343" s="18">
        <v>13872.456</v>
      </c>
      <c r="N343" s="18">
        <v>12915.184000000001</v>
      </c>
      <c r="O343" s="18">
        <v>13828.84</v>
      </c>
      <c r="P343" s="18">
        <v>17004.344000000001</v>
      </c>
      <c r="Q343" s="18">
        <v>19484.744000000002</v>
      </c>
      <c r="R343" s="18">
        <v>20153.423999999999</v>
      </c>
      <c r="S343" s="18">
        <v>18882.464000000004</v>
      </c>
      <c r="T343" s="18">
        <v>17257.079999999998</v>
      </c>
      <c r="U343" s="18">
        <v>16937.135999999999</v>
      </c>
      <c r="V343" s="18">
        <v>16687.944</v>
      </c>
      <c r="W343" s="18">
        <v>16407.736000000001</v>
      </c>
      <c r="X343" s="18">
        <v>16756.079999999998</v>
      </c>
      <c r="Y343" s="18">
        <v>16222.655819302641</v>
      </c>
      <c r="Z343" s="5">
        <v>0</v>
      </c>
      <c r="AA343" s="2">
        <f>IFERROR(INDEX('Holiday Schedule'!$D$3:$D$24,MATCH(A343,'Holiday Schedule'!$C$3:$C$24,0)),0)</f>
        <v>0</v>
      </c>
      <c r="AB343" s="2">
        <f t="shared" si="8"/>
        <v>2</v>
      </c>
      <c r="AC343" s="2">
        <f t="shared" si="9"/>
        <v>260898.97599999997</v>
      </c>
      <c r="AD343" s="5">
        <f t="shared" si="10"/>
        <v>116209.06381930277</v>
      </c>
      <c r="AE343" s="5">
        <f t="shared" si="11"/>
        <v>377108.03981930274</v>
      </c>
      <c r="AG343" s="2">
        <f t="shared" si="12"/>
        <v>12</v>
      </c>
      <c r="AH343" s="2">
        <f t="shared" si="13"/>
        <v>2025</v>
      </c>
      <c r="AJ343" s="5">
        <f t="shared" si="14"/>
        <v>20153.423999999999</v>
      </c>
      <c r="AK343" s="2">
        <f t="shared" si="15"/>
        <v>17</v>
      </c>
      <c r="AL343" s="8"/>
    </row>
    <row r="344" spans="1:38" ht="15.75">
      <c r="A344" s="17">
        <f>Total_StdO_Customers!A344</f>
        <v>45993</v>
      </c>
      <c r="B344" s="18">
        <v>16324.576000000001</v>
      </c>
      <c r="C344" s="18">
        <v>16436.704000000002</v>
      </c>
      <c r="D344" s="18">
        <v>16445.128000000001</v>
      </c>
      <c r="E344" s="18">
        <v>16845</v>
      </c>
      <c r="F344" s="18">
        <v>16860.04</v>
      </c>
      <c r="G344" s="18">
        <v>17887.504000000001</v>
      </c>
      <c r="H344" s="18">
        <v>17512.416000000001</v>
      </c>
      <c r="I344" s="18">
        <v>18572.968000000001</v>
      </c>
      <c r="J344" s="18">
        <v>20361.688000000002</v>
      </c>
      <c r="K344" s="18">
        <v>21526.792000000001</v>
      </c>
      <c r="L344" s="18">
        <v>22974.248000000003</v>
      </c>
      <c r="M344" s="18">
        <v>23437.200000000001</v>
      </c>
      <c r="N344" s="18">
        <v>23784.992000000002</v>
      </c>
      <c r="O344" s="18">
        <v>24783.784</v>
      </c>
      <c r="P344" s="18">
        <v>24228.232000000004</v>
      </c>
      <c r="Q344" s="18">
        <v>22694.68</v>
      </c>
      <c r="R344" s="18">
        <v>21742.696</v>
      </c>
      <c r="S344" s="18">
        <v>19781.576000000001</v>
      </c>
      <c r="T344" s="18">
        <v>17700.688000000002</v>
      </c>
      <c r="U344" s="18">
        <v>16875.488000000001</v>
      </c>
      <c r="V344" s="18">
        <v>16320.608</v>
      </c>
      <c r="W344" s="18">
        <v>16029.232000000002</v>
      </c>
      <c r="X344" s="18">
        <v>16095.912</v>
      </c>
      <c r="Y344" s="18">
        <v>15597.845753235362</v>
      </c>
      <c r="Z344" s="5">
        <v>0</v>
      </c>
      <c r="AA344" s="2">
        <f>IFERROR(INDEX('Holiday Schedule'!$D$3:$D$24,MATCH(A344,'Holiday Schedule'!$C$3:$C$24,0)),0)</f>
        <v>0</v>
      </c>
      <c r="AB344" s="2">
        <f t="shared" si="8"/>
        <v>3</v>
      </c>
      <c r="AC344" s="2">
        <f t="shared" si="9"/>
        <v>326910.78400000004</v>
      </c>
      <c r="AD344" s="5">
        <f t="shared" si="10"/>
        <v>133909.21375323535</v>
      </c>
      <c r="AE344" s="5">
        <f t="shared" si="11"/>
        <v>460819.9977532354</v>
      </c>
      <c r="AG344" s="2">
        <f t="shared" si="12"/>
        <v>12</v>
      </c>
      <c r="AH344" s="2">
        <f t="shared" si="13"/>
        <v>2025</v>
      </c>
      <c r="AJ344" s="5">
        <f t="shared" si="14"/>
        <v>24783.784</v>
      </c>
      <c r="AK344" s="2">
        <f t="shared" si="15"/>
        <v>14</v>
      </c>
      <c r="AL344" s="8"/>
    </row>
    <row r="345" spans="1:38" ht="15.75">
      <c r="A345" s="17">
        <f>Total_StdO_Customers!A345</f>
        <v>45994</v>
      </c>
      <c r="B345" s="18">
        <v>15701.023999999999</v>
      </c>
      <c r="C345" s="18">
        <v>15726.207999999999</v>
      </c>
      <c r="D345" s="18">
        <v>15742.592000000002</v>
      </c>
      <c r="E345" s="18">
        <v>16131.296</v>
      </c>
      <c r="F345" s="18">
        <v>16297.904000000002</v>
      </c>
      <c r="G345" s="18">
        <v>17329.144</v>
      </c>
      <c r="H345" s="18">
        <v>16930.904000000002</v>
      </c>
      <c r="I345" s="18">
        <v>18003.511999999999</v>
      </c>
      <c r="J345" s="18">
        <v>19675.104000000003</v>
      </c>
      <c r="K345" s="18">
        <v>19934.984</v>
      </c>
      <c r="L345" s="18">
        <v>20384.768</v>
      </c>
      <c r="M345" s="18">
        <v>20336.112000000001</v>
      </c>
      <c r="N345" s="18">
        <v>20148.664000000004</v>
      </c>
      <c r="O345" s="18">
        <v>20554.584000000003</v>
      </c>
      <c r="P345" s="18">
        <v>20886.088000000003</v>
      </c>
      <c r="Q345" s="18">
        <v>20669.344000000001</v>
      </c>
      <c r="R345" s="18">
        <v>20630.800000000003</v>
      </c>
      <c r="S345" s="18">
        <v>19264.583999999999</v>
      </c>
      <c r="T345" s="18">
        <v>17617.592000000001</v>
      </c>
      <c r="U345" s="18">
        <v>17191.712</v>
      </c>
      <c r="V345" s="18">
        <v>16860.632000000001</v>
      </c>
      <c r="W345" s="18">
        <v>16580.400000000001</v>
      </c>
      <c r="X345" s="18">
        <v>16583.944</v>
      </c>
      <c r="Y345" s="18">
        <v>15971.45906994104</v>
      </c>
      <c r="Z345" s="5">
        <v>0</v>
      </c>
      <c r="AA345" s="2">
        <f>IFERROR(INDEX('Holiday Schedule'!$D$3:$D$24,MATCH(A345,'Holiday Schedule'!$C$3:$C$24,0)),0)</f>
        <v>0</v>
      </c>
      <c r="AB345" s="2">
        <f t="shared" si="8"/>
        <v>4</v>
      </c>
      <c r="AC345" s="2">
        <f t="shared" si="9"/>
        <v>305322.82400000008</v>
      </c>
      <c r="AD345" s="5">
        <f t="shared" si="10"/>
        <v>129830.53106994095</v>
      </c>
      <c r="AE345" s="5">
        <f t="shared" si="11"/>
        <v>435153.35506994103</v>
      </c>
      <c r="AG345" s="2">
        <f t="shared" si="12"/>
        <v>12</v>
      </c>
      <c r="AH345" s="2">
        <f t="shared" si="13"/>
        <v>2025</v>
      </c>
      <c r="AJ345" s="5">
        <f t="shared" si="14"/>
        <v>20886.088000000003</v>
      </c>
      <c r="AK345" s="2">
        <f t="shared" si="15"/>
        <v>15</v>
      </c>
      <c r="AL345" s="8"/>
    </row>
    <row r="346" spans="1:38" ht="15.75">
      <c r="A346" s="17">
        <f>Total_StdO_Customers!A346</f>
        <v>45995</v>
      </c>
      <c r="B346" s="18">
        <v>15798.656000000001</v>
      </c>
      <c r="C346" s="18">
        <v>15744.456</v>
      </c>
      <c r="D346" s="18">
        <v>15752.423999999999</v>
      </c>
      <c r="E346" s="18">
        <v>16031.584000000001</v>
      </c>
      <c r="F346" s="18">
        <v>16186.400000000001</v>
      </c>
      <c r="G346" s="18">
        <v>17184.328000000001</v>
      </c>
      <c r="H346" s="18">
        <v>16990.88</v>
      </c>
      <c r="I346" s="18">
        <v>17914.304</v>
      </c>
      <c r="J346" s="18">
        <v>19272.128000000001</v>
      </c>
      <c r="K346" s="18">
        <v>19887.192000000003</v>
      </c>
      <c r="L346" s="18">
        <v>20998.432000000001</v>
      </c>
      <c r="M346" s="18">
        <v>21076.880000000001</v>
      </c>
      <c r="N346" s="18">
        <v>21240.592000000004</v>
      </c>
      <c r="O346" s="18">
        <v>21927.728000000003</v>
      </c>
      <c r="P346" s="18">
        <v>22124.184000000001</v>
      </c>
      <c r="Q346" s="18">
        <v>21519.407999999999</v>
      </c>
      <c r="R346" s="18">
        <v>21136.008000000002</v>
      </c>
      <c r="S346" s="18">
        <v>19617.544000000002</v>
      </c>
      <c r="T346" s="18">
        <v>18329.960000000003</v>
      </c>
      <c r="U346" s="18">
        <v>18254.935999999998</v>
      </c>
      <c r="V346" s="18">
        <v>18405.344000000001</v>
      </c>
      <c r="W346" s="18">
        <v>18465.400000000001</v>
      </c>
      <c r="X346" s="18">
        <v>18947.552</v>
      </c>
      <c r="Y346" s="18">
        <v>18546.927597418642</v>
      </c>
      <c r="Z346" s="5">
        <v>0</v>
      </c>
      <c r="AA346" s="2">
        <f>IFERROR(INDEX('Holiday Schedule'!$D$3:$D$24,MATCH(A346,'Holiday Schedule'!$C$3:$C$24,0)),0)</f>
        <v>0</v>
      </c>
      <c r="AB346" s="2">
        <f t="shared" si="8"/>
        <v>5</v>
      </c>
      <c r="AC346" s="2">
        <f t="shared" si="9"/>
        <v>319117.59200000006</v>
      </c>
      <c r="AD346" s="5">
        <f t="shared" si="10"/>
        <v>132235.65559741866</v>
      </c>
      <c r="AE346" s="5">
        <f t="shared" si="11"/>
        <v>451353.24759741873</v>
      </c>
      <c r="AG346" s="2">
        <f t="shared" si="12"/>
        <v>12</v>
      </c>
      <c r="AH346" s="2">
        <f t="shared" si="13"/>
        <v>2025</v>
      </c>
      <c r="AJ346" s="5">
        <f t="shared" si="14"/>
        <v>22124.184000000001</v>
      </c>
      <c r="AK346" s="2">
        <f t="shared" si="15"/>
        <v>15</v>
      </c>
      <c r="AL346" s="8"/>
    </row>
    <row r="347" spans="1:38" ht="15.75">
      <c r="A347" s="17">
        <f>Total_StdO_Customers!A347</f>
        <v>45996</v>
      </c>
      <c r="B347" s="18">
        <v>18893.007999999998</v>
      </c>
      <c r="C347" s="18">
        <v>18893.120000000003</v>
      </c>
      <c r="D347" s="18">
        <v>19185.304</v>
      </c>
      <c r="E347" s="18">
        <v>19723.407999999999</v>
      </c>
      <c r="F347" s="18">
        <v>19700.064000000002</v>
      </c>
      <c r="G347" s="18">
        <v>20663</v>
      </c>
      <c r="H347" s="18">
        <v>20315.112000000001</v>
      </c>
      <c r="I347" s="18">
        <v>20811.672000000002</v>
      </c>
      <c r="J347" s="18">
        <v>20545.320000000003</v>
      </c>
      <c r="K347" s="18">
        <v>19403.120000000003</v>
      </c>
      <c r="L347" s="18">
        <v>20025.712</v>
      </c>
      <c r="M347" s="18">
        <v>19783.423999999999</v>
      </c>
      <c r="N347" s="18">
        <v>19459.583999999999</v>
      </c>
      <c r="O347" s="18">
        <v>19568.223999999998</v>
      </c>
      <c r="P347" s="18">
        <v>21471.168000000001</v>
      </c>
      <c r="Q347" s="18">
        <v>22690.088000000003</v>
      </c>
      <c r="R347" s="18">
        <v>22656.800000000003</v>
      </c>
      <c r="S347" s="18">
        <v>20934.536</v>
      </c>
      <c r="T347" s="18">
        <v>19200.832000000002</v>
      </c>
      <c r="U347" s="18">
        <v>18773.367999999999</v>
      </c>
      <c r="V347" s="18">
        <v>18507.400000000001</v>
      </c>
      <c r="W347" s="18">
        <v>18519.664000000001</v>
      </c>
      <c r="X347" s="18">
        <v>19136.328000000001</v>
      </c>
      <c r="Y347" s="18">
        <v>17644.324000000001</v>
      </c>
      <c r="Z347" s="5">
        <v>0</v>
      </c>
      <c r="AA347" s="2">
        <f>IFERROR(INDEX('Holiday Schedule'!$D$3:$D$24,MATCH(A347,'Holiday Schedule'!$C$3:$C$24,0)),0)</f>
        <v>0</v>
      </c>
      <c r="AB347" s="2">
        <f t="shared" si="8"/>
        <v>6</v>
      </c>
      <c r="AC347" s="2">
        <f t="shared" si="9"/>
        <v>321487.24</v>
      </c>
      <c r="AD347" s="5">
        <f t="shared" si="10"/>
        <v>155017.34000000003</v>
      </c>
      <c r="AE347" s="5">
        <f t="shared" si="11"/>
        <v>476504.58</v>
      </c>
      <c r="AG347" s="2">
        <f t="shared" si="12"/>
        <v>12</v>
      </c>
      <c r="AH347" s="2">
        <f t="shared" si="13"/>
        <v>2025</v>
      </c>
      <c r="AJ347" s="5">
        <f t="shared" si="14"/>
        <v>22690.088000000003</v>
      </c>
      <c r="AK347" s="2">
        <f t="shared" si="15"/>
        <v>16</v>
      </c>
      <c r="AL347" s="8"/>
    </row>
    <row r="348" spans="1:38" ht="15.75">
      <c r="A348" s="17">
        <f>Total_StdO_Customers!A348</f>
        <v>45997</v>
      </c>
      <c r="B348" s="18">
        <v>18911.056</v>
      </c>
      <c r="C348" s="18">
        <v>19022.28</v>
      </c>
      <c r="D348" s="18">
        <v>19058.784</v>
      </c>
      <c r="E348" s="18">
        <v>19526.096000000001</v>
      </c>
      <c r="F348" s="18">
        <v>19068.992000000002</v>
      </c>
      <c r="G348" s="18">
        <v>19213.240000000002</v>
      </c>
      <c r="H348" s="18">
        <v>17826.592000000001</v>
      </c>
      <c r="I348" s="18">
        <v>18666.648000000001</v>
      </c>
      <c r="J348" s="18">
        <v>19937.912</v>
      </c>
      <c r="K348" s="18">
        <v>21078.216</v>
      </c>
      <c r="L348" s="18">
        <v>22819.351999999999</v>
      </c>
      <c r="M348" s="18">
        <v>23421.904000000002</v>
      </c>
      <c r="N348" s="18">
        <v>23472.712</v>
      </c>
      <c r="O348" s="18">
        <v>24077.736000000001</v>
      </c>
      <c r="P348" s="18">
        <v>23569.192000000003</v>
      </c>
      <c r="Q348" s="18">
        <v>22422.728000000003</v>
      </c>
      <c r="R348" s="18">
        <v>21582.072</v>
      </c>
      <c r="S348" s="18">
        <v>19624.567999999999</v>
      </c>
      <c r="T348" s="18">
        <v>17804.984</v>
      </c>
      <c r="U348" s="18">
        <v>17280.28</v>
      </c>
      <c r="V348" s="18">
        <v>17059.367999999999</v>
      </c>
      <c r="W348" s="18">
        <v>16861.567999999999</v>
      </c>
      <c r="X348" s="18">
        <v>17204.871999999999</v>
      </c>
      <c r="Y348" s="18">
        <v>18728.151999999998</v>
      </c>
      <c r="Z348" s="5">
        <v>0</v>
      </c>
      <c r="AA348" s="2">
        <f>IFERROR(INDEX('Holiday Schedule'!$D$3:$D$24,MATCH(A348,'Holiday Schedule'!$C$3:$C$24,0)),0)</f>
        <v>0</v>
      </c>
      <c r="AB348" s="2">
        <f t="shared" si="8"/>
        <v>7</v>
      </c>
      <c r="AC348" s="2">
        <f t="shared" si="9"/>
        <v>0</v>
      </c>
      <c r="AD348" s="5">
        <f t="shared" si="10"/>
        <v>478239.304</v>
      </c>
      <c r="AE348" s="5">
        <f t="shared" si="11"/>
        <v>478239.304</v>
      </c>
      <c r="AG348" s="2">
        <f t="shared" si="12"/>
        <v>12</v>
      </c>
      <c r="AH348" s="2">
        <f t="shared" si="13"/>
        <v>2025</v>
      </c>
      <c r="AJ348" s="5">
        <f t="shared" si="14"/>
        <v>24077.736000000001</v>
      </c>
      <c r="AK348" s="2">
        <f t="shared" si="15"/>
        <v>14</v>
      </c>
      <c r="AL348" s="8"/>
    </row>
    <row r="349" spans="1:38" ht="15.75">
      <c r="A349" s="17">
        <f>Total_StdO_Customers!A349</f>
        <v>45998</v>
      </c>
      <c r="B349" s="18">
        <v>16840.2</v>
      </c>
      <c r="C349" s="18">
        <v>16882.616000000002</v>
      </c>
      <c r="D349" s="18">
        <v>16947.655999999999</v>
      </c>
      <c r="E349" s="18">
        <v>17356.216</v>
      </c>
      <c r="F349" s="18">
        <v>17274.176000000003</v>
      </c>
      <c r="G349" s="18">
        <v>17587.992000000002</v>
      </c>
      <c r="H349" s="18">
        <v>16669.688000000002</v>
      </c>
      <c r="I349" s="18">
        <v>17053.288</v>
      </c>
      <c r="J349" s="18">
        <v>17544.616000000002</v>
      </c>
      <c r="K349" s="18">
        <v>16781.351999999999</v>
      </c>
      <c r="L349" s="18">
        <v>16213.6</v>
      </c>
      <c r="M349" s="18">
        <v>16108.656000000001</v>
      </c>
      <c r="N349" s="18">
        <v>16953.712</v>
      </c>
      <c r="O349" s="18">
        <v>19461.8</v>
      </c>
      <c r="P349" s="18">
        <v>20763.216</v>
      </c>
      <c r="Q349" s="18">
        <v>21140.495999999999</v>
      </c>
      <c r="R349" s="18">
        <v>21207.48</v>
      </c>
      <c r="S349" s="18">
        <v>19583.544000000002</v>
      </c>
      <c r="T349" s="18">
        <v>18285.472000000002</v>
      </c>
      <c r="U349" s="18">
        <v>17658.52</v>
      </c>
      <c r="V349" s="18">
        <v>17291.920000000002</v>
      </c>
      <c r="W349" s="18">
        <v>17055.600000000002</v>
      </c>
      <c r="X349" s="18">
        <v>17022.848000000002</v>
      </c>
      <c r="Y349" s="18">
        <v>16738.144</v>
      </c>
      <c r="Z349" s="5">
        <v>0</v>
      </c>
      <c r="AA349" s="2">
        <f>IFERROR(INDEX('Holiday Schedule'!$D$3:$D$24,MATCH(A349,'Holiday Schedule'!$C$3:$C$24,0)),0)</f>
        <v>0</v>
      </c>
      <c r="AB349" s="2">
        <f t="shared" si="8"/>
        <v>1</v>
      </c>
      <c r="AC349" s="2">
        <f t="shared" si="9"/>
        <v>0</v>
      </c>
      <c r="AD349" s="5">
        <f t="shared" si="10"/>
        <v>426422.80799999996</v>
      </c>
      <c r="AE349" s="5">
        <f t="shared" si="11"/>
        <v>426422.80799999996</v>
      </c>
      <c r="AG349" s="2">
        <f t="shared" si="12"/>
        <v>12</v>
      </c>
      <c r="AH349" s="2">
        <f t="shared" si="13"/>
        <v>2025</v>
      </c>
      <c r="AJ349" s="5">
        <f t="shared" si="14"/>
        <v>21207.48</v>
      </c>
      <c r="AK349" s="2">
        <f t="shared" si="15"/>
        <v>17</v>
      </c>
      <c r="AL349" s="8"/>
    </row>
    <row r="350" spans="1:38" ht="15.75">
      <c r="A350" s="17">
        <f>Total_StdO_Customers!A350</f>
        <v>45999</v>
      </c>
      <c r="B350" s="18">
        <v>16821.272000000001</v>
      </c>
      <c r="C350" s="18">
        <v>16844.007999999998</v>
      </c>
      <c r="D350" s="18">
        <v>16993.48</v>
      </c>
      <c r="E350" s="18">
        <v>17515.632000000001</v>
      </c>
      <c r="F350" s="18">
        <v>17704.536</v>
      </c>
      <c r="G350" s="18">
        <v>19012.848000000002</v>
      </c>
      <c r="H350" s="18">
        <v>18548.464000000004</v>
      </c>
      <c r="I350" s="18">
        <v>19836.528000000002</v>
      </c>
      <c r="J350" s="18">
        <v>21622.400000000001</v>
      </c>
      <c r="K350" s="18">
        <v>22300.520000000004</v>
      </c>
      <c r="L350" s="18">
        <v>23553.120000000003</v>
      </c>
      <c r="M350" s="18">
        <v>23561.112000000001</v>
      </c>
      <c r="N350" s="18">
        <v>23069.760000000002</v>
      </c>
      <c r="O350" s="18">
        <v>23597.808000000001</v>
      </c>
      <c r="P350" s="18">
        <v>24024.616000000002</v>
      </c>
      <c r="Q350" s="18">
        <v>23580.04</v>
      </c>
      <c r="R350" s="18">
        <v>23448.984</v>
      </c>
      <c r="S350" s="18">
        <v>21875.064000000002</v>
      </c>
      <c r="T350" s="18">
        <v>20083.504000000001</v>
      </c>
      <c r="U350" s="18">
        <v>19612.984</v>
      </c>
      <c r="V350" s="18">
        <v>19468.351999999999</v>
      </c>
      <c r="W350" s="18">
        <v>19485.600000000002</v>
      </c>
      <c r="X350" s="18">
        <v>19870.696</v>
      </c>
      <c r="Y350" s="18">
        <v>19381.313123437521</v>
      </c>
      <c r="Z350" s="5">
        <v>0</v>
      </c>
      <c r="AA350" s="2">
        <f>IFERROR(INDEX('Holiday Schedule'!$D$3:$D$24,MATCH(A350,'Holiday Schedule'!$C$3:$C$24,0)),0)</f>
        <v>0</v>
      </c>
      <c r="AB350" s="2">
        <f t="shared" si="8"/>
        <v>2</v>
      </c>
      <c r="AC350" s="2">
        <f t="shared" si="9"/>
        <v>348991.08799999999</v>
      </c>
      <c r="AD350" s="5">
        <f t="shared" si="10"/>
        <v>142821.55312343745</v>
      </c>
      <c r="AE350" s="5">
        <f t="shared" si="11"/>
        <v>491812.64112343744</v>
      </c>
      <c r="AG350" s="2">
        <f t="shared" si="12"/>
        <v>12</v>
      </c>
      <c r="AH350" s="2">
        <f t="shared" si="13"/>
        <v>2025</v>
      </c>
      <c r="AJ350" s="5">
        <f t="shared" si="14"/>
        <v>24024.616000000002</v>
      </c>
      <c r="AK350" s="2">
        <f t="shared" si="15"/>
        <v>15</v>
      </c>
      <c r="AL350" s="8"/>
    </row>
    <row r="351" spans="1:38" ht="15.75">
      <c r="A351" s="17">
        <f>Total_StdO_Customers!A351</f>
        <v>46000</v>
      </c>
      <c r="B351" s="18">
        <v>19844.528000000002</v>
      </c>
      <c r="C351" s="18">
        <v>20069.032000000003</v>
      </c>
      <c r="D351" s="18">
        <v>20107.448000000004</v>
      </c>
      <c r="E351" s="18">
        <v>20613.800000000003</v>
      </c>
      <c r="F351" s="18">
        <v>20761.351999999999</v>
      </c>
      <c r="G351" s="18">
        <v>21979.216</v>
      </c>
      <c r="H351" s="18">
        <v>21574.144</v>
      </c>
      <c r="I351" s="18">
        <v>22517.776000000002</v>
      </c>
      <c r="J351" s="18">
        <v>23668.128000000001</v>
      </c>
      <c r="K351" s="18">
        <v>23445.272000000001</v>
      </c>
      <c r="L351" s="18">
        <v>24004.816000000003</v>
      </c>
      <c r="M351" s="18">
        <v>23520.264000000003</v>
      </c>
      <c r="N351" s="18">
        <v>22783.600000000002</v>
      </c>
      <c r="O351" s="18">
        <v>23152.776000000002</v>
      </c>
      <c r="P351" s="18">
        <v>23553.072</v>
      </c>
      <c r="Q351" s="18">
        <v>23723.168000000001</v>
      </c>
      <c r="R351" s="18">
        <v>23727.64</v>
      </c>
      <c r="S351" s="18">
        <v>21936.344000000001</v>
      </c>
      <c r="T351" s="18">
        <v>20071.824000000001</v>
      </c>
      <c r="U351" s="18">
        <v>19797.896000000001</v>
      </c>
      <c r="V351" s="18">
        <v>19522.528000000002</v>
      </c>
      <c r="W351" s="18">
        <v>19130.760000000002</v>
      </c>
      <c r="X351" s="18">
        <v>18996.72</v>
      </c>
      <c r="Y351" s="18">
        <v>18243.60217934848</v>
      </c>
      <c r="Z351" s="5">
        <v>0</v>
      </c>
      <c r="AA351" s="2">
        <f>IFERROR(INDEX('Holiday Schedule'!$D$3:$D$24,MATCH(A351,'Holiday Schedule'!$C$3:$C$24,0)),0)</f>
        <v>0</v>
      </c>
      <c r="AB351" s="2">
        <f t="shared" si="8"/>
        <v>3</v>
      </c>
      <c r="AC351" s="2">
        <f t="shared" si="9"/>
        <v>353552.58400000003</v>
      </c>
      <c r="AD351" s="5">
        <f t="shared" si="10"/>
        <v>163193.12217934849</v>
      </c>
      <c r="AE351" s="5">
        <f t="shared" si="11"/>
        <v>516745.70617934852</v>
      </c>
      <c r="AG351" s="2">
        <f t="shared" si="12"/>
        <v>12</v>
      </c>
      <c r="AH351" s="2">
        <f t="shared" si="13"/>
        <v>2025</v>
      </c>
      <c r="AJ351" s="5">
        <f t="shared" si="14"/>
        <v>24004.816000000003</v>
      </c>
      <c r="AK351" s="2">
        <f t="shared" si="15"/>
        <v>11</v>
      </c>
      <c r="AL351" s="8"/>
    </row>
    <row r="352" spans="1:38" ht="15.75">
      <c r="A352" s="17">
        <f>Total_StdO_Customers!A352</f>
        <v>46001</v>
      </c>
      <c r="B352" s="18">
        <v>18337.968000000001</v>
      </c>
      <c r="C352" s="18">
        <v>18027.511999999999</v>
      </c>
      <c r="D352" s="18">
        <v>18013.032000000003</v>
      </c>
      <c r="E352" s="18">
        <v>18499.760000000002</v>
      </c>
      <c r="F352" s="18">
        <v>18353.248000000003</v>
      </c>
      <c r="G352" s="18">
        <v>19215.28</v>
      </c>
      <c r="H352" s="18">
        <v>18636.064000000002</v>
      </c>
      <c r="I352" s="18">
        <v>19623.207999999999</v>
      </c>
      <c r="J352" s="18">
        <v>21467.888000000003</v>
      </c>
      <c r="K352" s="18">
        <v>22010.904000000002</v>
      </c>
      <c r="L352" s="18">
        <v>22367.016000000003</v>
      </c>
      <c r="M352" s="18">
        <v>22222.176000000003</v>
      </c>
      <c r="N352" s="18">
        <v>22609.56</v>
      </c>
      <c r="O352" s="18">
        <v>23901.048000000003</v>
      </c>
      <c r="P352" s="18">
        <v>23759.784</v>
      </c>
      <c r="Q352" s="18">
        <v>22590.488000000001</v>
      </c>
      <c r="R352" s="18">
        <v>21672.104000000003</v>
      </c>
      <c r="S352" s="18">
        <v>19863.232000000004</v>
      </c>
      <c r="T352" s="18">
        <v>17896.328000000001</v>
      </c>
      <c r="U352" s="18">
        <v>17073.216</v>
      </c>
      <c r="V352" s="18">
        <v>16377.304000000002</v>
      </c>
      <c r="W352" s="18">
        <v>15886.760000000002</v>
      </c>
      <c r="X352" s="18">
        <v>15746.272000000001</v>
      </c>
      <c r="Y352" s="18">
        <v>22402.388864318884</v>
      </c>
      <c r="Z352" s="5">
        <v>0</v>
      </c>
      <c r="AA352" s="2">
        <f>IFERROR(INDEX('Holiday Schedule'!$D$3:$D$24,MATCH(A352,'Holiday Schedule'!$C$3:$C$24,0)),0)</f>
        <v>0</v>
      </c>
      <c r="AB352" s="2">
        <f t="shared" si="8"/>
        <v>4</v>
      </c>
      <c r="AC352" s="2">
        <f t="shared" si="9"/>
        <v>325067.28800000006</v>
      </c>
      <c r="AD352" s="5">
        <f t="shared" si="10"/>
        <v>151485.25286431884</v>
      </c>
      <c r="AE352" s="5">
        <f t="shared" si="11"/>
        <v>476552.5408643189</v>
      </c>
      <c r="AG352" s="2">
        <f t="shared" si="12"/>
        <v>12</v>
      </c>
      <c r="AH352" s="2">
        <f t="shared" si="13"/>
        <v>2025</v>
      </c>
      <c r="AJ352" s="5">
        <f t="shared" si="14"/>
        <v>23901.048000000003</v>
      </c>
      <c r="AK352" s="2">
        <f t="shared" si="15"/>
        <v>14</v>
      </c>
      <c r="AL352" s="8"/>
    </row>
    <row r="353" spans="1:38" ht="15.75">
      <c r="A353" s="17">
        <f>Total_StdO_Customers!A353</f>
        <v>46002</v>
      </c>
      <c r="B353" s="18">
        <v>15111.224</v>
      </c>
      <c r="C353" s="18">
        <v>15050.6</v>
      </c>
      <c r="D353" s="18">
        <v>15072.608</v>
      </c>
      <c r="E353" s="18">
        <v>15562.944000000001</v>
      </c>
      <c r="F353" s="18">
        <v>15624.096</v>
      </c>
      <c r="G353" s="18">
        <v>16666.495999999999</v>
      </c>
      <c r="H353" s="18">
        <v>16466.912</v>
      </c>
      <c r="I353" s="18">
        <v>17556.992000000002</v>
      </c>
      <c r="J353" s="18">
        <v>18983.712</v>
      </c>
      <c r="K353" s="18">
        <v>19260.784</v>
      </c>
      <c r="L353" s="18">
        <v>19658.896000000001</v>
      </c>
      <c r="M353" s="18">
        <v>18304.272000000001</v>
      </c>
      <c r="N353" s="18">
        <v>18434.04</v>
      </c>
      <c r="O353" s="18">
        <v>19938.351999999999</v>
      </c>
      <c r="P353" s="18">
        <v>21145.08</v>
      </c>
      <c r="Q353" s="18">
        <v>21393.736000000001</v>
      </c>
      <c r="R353" s="18">
        <v>21101.176000000003</v>
      </c>
      <c r="S353" s="18">
        <v>19510.264000000003</v>
      </c>
      <c r="T353" s="18">
        <v>17986.712</v>
      </c>
      <c r="U353" s="18">
        <v>17797.472000000002</v>
      </c>
      <c r="V353" s="18">
        <v>17843.128000000001</v>
      </c>
      <c r="W353" s="18">
        <v>17846.832000000002</v>
      </c>
      <c r="X353" s="18">
        <v>18172.576000000001</v>
      </c>
      <c r="Y353" s="18">
        <v>17699.954881495923</v>
      </c>
      <c r="Z353" s="5">
        <v>0</v>
      </c>
      <c r="AA353" s="2">
        <f>IFERROR(INDEX('Holiday Schedule'!$D$3:$D$24,MATCH(A353,'Holiday Schedule'!$C$3:$C$24,0)),0)</f>
        <v>1</v>
      </c>
      <c r="AB353" s="2">
        <f t="shared" si="8"/>
        <v>5</v>
      </c>
      <c r="AC353" s="2">
        <f t="shared" si="9"/>
        <v>0</v>
      </c>
      <c r="AD353" s="5">
        <f t="shared" si="10"/>
        <v>432188.85888149595</v>
      </c>
      <c r="AE353" s="5">
        <f t="shared" si="11"/>
        <v>432188.85888149595</v>
      </c>
      <c r="AG353" s="2">
        <f t="shared" si="12"/>
        <v>12</v>
      </c>
      <c r="AH353" s="2">
        <f t="shared" si="13"/>
        <v>2025</v>
      </c>
      <c r="AJ353" s="5">
        <f t="shared" si="14"/>
        <v>21393.736000000001</v>
      </c>
      <c r="AK353" s="2">
        <f t="shared" si="15"/>
        <v>16</v>
      </c>
      <c r="AL353" s="8"/>
    </row>
    <row r="354" spans="1:38" ht="15.75">
      <c r="A354" s="17">
        <f>Total_StdO_Customers!A354</f>
        <v>46003</v>
      </c>
      <c r="B354" s="18">
        <v>17965.151999999998</v>
      </c>
      <c r="C354" s="18">
        <v>18032.096000000001</v>
      </c>
      <c r="D354" s="18">
        <v>18126.367999999999</v>
      </c>
      <c r="E354" s="18">
        <v>18636.423999999999</v>
      </c>
      <c r="F354" s="18">
        <v>18613.056</v>
      </c>
      <c r="G354" s="18">
        <v>19531.151999999998</v>
      </c>
      <c r="H354" s="18">
        <v>19074.144</v>
      </c>
      <c r="I354" s="18">
        <v>19818.48</v>
      </c>
      <c r="J354" s="18">
        <v>19693.896000000001</v>
      </c>
      <c r="K354" s="18">
        <v>18147.448</v>
      </c>
      <c r="L354" s="18">
        <v>17742.079999999998</v>
      </c>
      <c r="M354" s="18">
        <v>17416.760000000002</v>
      </c>
      <c r="N354" s="18">
        <v>18118.423999999999</v>
      </c>
      <c r="O354" s="18">
        <v>20164</v>
      </c>
      <c r="P354" s="18">
        <v>21756.616000000002</v>
      </c>
      <c r="Q354" s="18">
        <v>22286.736000000001</v>
      </c>
      <c r="R354" s="18">
        <v>22091.648000000001</v>
      </c>
      <c r="S354" s="18">
        <v>20118.472000000002</v>
      </c>
      <c r="T354" s="18">
        <v>18273.760000000002</v>
      </c>
      <c r="U354" s="18">
        <v>17846.351999999999</v>
      </c>
      <c r="V354" s="18">
        <v>17696.144</v>
      </c>
      <c r="W354" s="18">
        <v>17644.488000000001</v>
      </c>
      <c r="X354" s="18">
        <v>18123.04</v>
      </c>
      <c r="Y354" s="18">
        <v>17440.128000000001</v>
      </c>
      <c r="Z354" s="5">
        <v>0</v>
      </c>
      <c r="AA354" s="2">
        <f>IFERROR(INDEX('Holiday Schedule'!$D$3:$D$24,MATCH(A354,'Holiday Schedule'!$C$3:$C$24,0)),0)</f>
        <v>0</v>
      </c>
      <c r="AB354" s="2">
        <f t="shared" si="8"/>
        <v>6</v>
      </c>
      <c r="AC354" s="2">
        <f t="shared" si="9"/>
        <v>306938.3440000001</v>
      </c>
      <c r="AD354" s="5">
        <f t="shared" si="10"/>
        <v>147418.5199999999</v>
      </c>
      <c r="AE354" s="5">
        <f t="shared" si="11"/>
        <v>454356.864</v>
      </c>
      <c r="AG354" s="2">
        <f t="shared" si="12"/>
        <v>12</v>
      </c>
      <c r="AH354" s="2">
        <f t="shared" si="13"/>
        <v>2025</v>
      </c>
      <c r="AJ354" s="5">
        <f t="shared" si="14"/>
        <v>22286.736000000001</v>
      </c>
      <c r="AK354" s="2">
        <f t="shared" si="15"/>
        <v>16</v>
      </c>
      <c r="AL354" s="8"/>
    </row>
    <row r="355" spans="1:38" ht="15.75">
      <c r="A355" s="17">
        <f>Total_StdO_Customers!A355</f>
        <v>46004</v>
      </c>
      <c r="B355" s="18">
        <v>17720.272000000001</v>
      </c>
      <c r="C355" s="18">
        <v>17725.407999999999</v>
      </c>
      <c r="D355" s="18">
        <v>17962.495999999999</v>
      </c>
      <c r="E355" s="18">
        <v>18271.264000000003</v>
      </c>
      <c r="F355" s="18">
        <v>18140.904000000002</v>
      </c>
      <c r="G355" s="18">
        <v>18611.344000000001</v>
      </c>
      <c r="H355" s="18">
        <v>17351.151999999998</v>
      </c>
      <c r="I355" s="18">
        <v>18105.064000000002</v>
      </c>
      <c r="J355" s="18">
        <v>18042.48</v>
      </c>
      <c r="K355" s="18">
        <v>17336.495999999999</v>
      </c>
      <c r="L355" s="18">
        <v>18886.816000000003</v>
      </c>
      <c r="M355" s="18">
        <v>19838.576000000001</v>
      </c>
      <c r="N355" s="18">
        <v>20018.84</v>
      </c>
      <c r="O355" s="18">
        <v>20823.152000000002</v>
      </c>
      <c r="P355" s="18">
        <v>21588.056</v>
      </c>
      <c r="Q355" s="18">
        <v>21347.207999999999</v>
      </c>
      <c r="R355" s="18">
        <v>21070.784</v>
      </c>
      <c r="S355" s="18">
        <v>19163.048000000003</v>
      </c>
      <c r="T355" s="18">
        <v>17336.472000000002</v>
      </c>
      <c r="U355" s="18">
        <v>16902.576000000001</v>
      </c>
      <c r="V355" s="18">
        <v>16689.096000000001</v>
      </c>
      <c r="W355" s="18">
        <v>16782.168000000001</v>
      </c>
      <c r="X355" s="18">
        <v>17187.592000000001</v>
      </c>
      <c r="Y355" s="18">
        <v>17608.52</v>
      </c>
      <c r="Z355" s="5">
        <v>0</v>
      </c>
      <c r="AA355" s="2">
        <f>IFERROR(INDEX('Holiday Schedule'!$D$3:$D$24,MATCH(A355,'Holiday Schedule'!$C$3:$C$24,0)),0)</f>
        <v>0</v>
      </c>
      <c r="AB355" s="2">
        <f t="shared" si="8"/>
        <v>7</v>
      </c>
      <c r="AC355" s="2">
        <f t="shared" si="9"/>
        <v>0</v>
      </c>
      <c r="AD355" s="5">
        <f t="shared" si="10"/>
        <v>444509.78400000004</v>
      </c>
      <c r="AE355" s="5">
        <f t="shared" si="11"/>
        <v>444509.78400000004</v>
      </c>
      <c r="AG355" s="2">
        <f t="shared" si="12"/>
        <v>12</v>
      </c>
      <c r="AH355" s="2">
        <f t="shared" si="13"/>
        <v>2025</v>
      </c>
      <c r="AJ355" s="5">
        <f t="shared" si="14"/>
        <v>21588.056</v>
      </c>
      <c r="AK355" s="2">
        <f t="shared" si="15"/>
        <v>15</v>
      </c>
      <c r="AL355" s="8"/>
    </row>
    <row r="356" spans="1:38" ht="15.75">
      <c r="A356" s="17">
        <f>Total_StdO_Customers!A356</f>
        <v>46005</v>
      </c>
      <c r="B356" s="18">
        <v>16789.8</v>
      </c>
      <c r="C356" s="18">
        <v>16869.248000000003</v>
      </c>
      <c r="D356" s="18">
        <v>16908.583999999999</v>
      </c>
      <c r="E356" s="18">
        <v>17079.104000000003</v>
      </c>
      <c r="F356" s="18">
        <v>16915.007999999998</v>
      </c>
      <c r="G356" s="18">
        <v>17225.848000000002</v>
      </c>
      <c r="H356" s="18">
        <v>16371.384</v>
      </c>
      <c r="I356" s="18">
        <v>17057.312000000002</v>
      </c>
      <c r="J356" s="18">
        <v>18787.144</v>
      </c>
      <c r="K356" s="18">
        <v>19760.984</v>
      </c>
      <c r="L356" s="18">
        <v>19955.616000000002</v>
      </c>
      <c r="M356" s="18">
        <v>19268.688000000002</v>
      </c>
      <c r="N356" s="18">
        <v>20043.800000000003</v>
      </c>
      <c r="O356" s="18">
        <v>21046.384000000002</v>
      </c>
      <c r="P356" s="18">
        <v>21398.896000000001</v>
      </c>
      <c r="Q356" s="18">
        <v>21249.423999999999</v>
      </c>
      <c r="R356" s="18">
        <v>21460.936000000002</v>
      </c>
      <c r="S356" s="18">
        <v>19687.84</v>
      </c>
      <c r="T356" s="18">
        <v>18502.335999999999</v>
      </c>
      <c r="U356" s="18">
        <v>17902.207999999999</v>
      </c>
      <c r="V356" s="18">
        <v>17679.28</v>
      </c>
      <c r="W356" s="18">
        <v>17674.264000000003</v>
      </c>
      <c r="X356" s="18">
        <v>17893.968000000001</v>
      </c>
      <c r="Y356" s="18">
        <v>16686.552</v>
      </c>
      <c r="Z356" s="5">
        <v>0</v>
      </c>
      <c r="AA356" s="2">
        <f>IFERROR(INDEX('Holiday Schedule'!$D$3:$D$24,MATCH(A356,'Holiday Schedule'!$C$3:$C$24,0)),0)</f>
        <v>0</v>
      </c>
      <c r="AB356" s="2">
        <f t="shared" si="8"/>
        <v>1</v>
      </c>
      <c r="AC356" s="2">
        <f t="shared" si="9"/>
        <v>0</v>
      </c>
      <c r="AD356" s="5">
        <f t="shared" si="10"/>
        <v>444214.60800000007</v>
      </c>
      <c r="AE356" s="5">
        <f t="shared" si="11"/>
        <v>444214.60800000007</v>
      </c>
      <c r="AG356" s="2">
        <f t="shared" si="12"/>
        <v>12</v>
      </c>
      <c r="AH356" s="2">
        <f t="shared" si="13"/>
        <v>2025</v>
      </c>
      <c r="AJ356" s="5">
        <f t="shared" si="14"/>
        <v>21460.936000000002</v>
      </c>
      <c r="AK356" s="2">
        <f t="shared" si="15"/>
        <v>17</v>
      </c>
      <c r="AL356" s="8"/>
    </row>
    <row r="357" spans="1:38" ht="15.75">
      <c r="A357" s="17">
        <f>Total_StdO_Customers!A357</f>
        <v>46006</v>
      </c>
      <c r="B357" s="18">
        <v>17885.104000000003</v>
      </c>
      <c r="C357" s="18">
        <v>18051.135999999999</v>
      </c>
      <c r="D357" s="18">
        <v>18249.511999999999</v>
      </c>
      <c r="E357" s="18">
        <v>18765.511999999999</v>
      </c>
      <c r="F357" s="18">
        <v>18879.992000000002</v>
      </c>
      <c r="G357" s="18">
        <v>20015.024000000001</v>
      </c>
      <c r="H357" s="18">
        <v>19673.216</v>
      </c>
      <c r="I357" s="18">
        <v>20466.656000000003</v>
      </c>
      <c r="J357" s="18">
        <v>20179.824000000001</v>
      </c>
      <c r="K357" s="18">
        <v>18926.583999999999</v>
      </c>
      <c r="L357" s="18">
        <v>19294.248000000003</v>
      </c>
      <c r="M357" s="18">
        <v>18474.920000000002</v>
      </c>
      <c r="N357" s="18">
        <v>19119.056</v>
      </c>
      <c r="O357" s="18">
        <v>21529.616000000002</v>
      </c>
      <c r="P357" s="18">
        <v>23262.760000000002</v>
      </c>
      <c r="Q357" s="18">
        <v>23287.728000000003</v>
      </c>
      <c r="R357" s="18">
        <v>23279.896000000001</v>
      </c>
      <c r="S357" s="18">
        <v>21661.912</v>
      </c>
      <c r="T357" s="18">
        <v>19774.824000000001</v>
      </c>
      <c r="U357" s="18">
        <v>19329.72</v>
      </c>
      <c r="V357" s="18">
        <v>18913.223999999998</v>
      </c>
      <c r="W357" s="18">
        <v>18627.648000000001</v>
      </c>
      <c r="X357" s="18">
        <v>18767.472000000002</v>
      </c>
      <c r="Y357" s="18">
        <v>18122.37877214792</v>
      </c>
      <c r="Z357" s="5">
        <v>0</v>
      </c>
      <c r="AA357" s="2">
        <f>IFERROR(INDEX('Holiday Schedule'!$D$3:$D$24,MATCH(A357,'Holiday Schedule'!$C$3:$C$24,0)),0)</f>
        <v>0</v>
      </c>
      <c r="AB357" s="2">
        <f t="shared" si="8"/>
        <v>2</v>
      </c>
      <c r="AC357" s="2">
        <f t="shared" si="9"/>
        <v>324896.08800000005</v>
      </c>
      <c r="AD357" s="5">
        <f t="shared" si="10"/>
        <v>149641.87477214797</v>
      </c>
      <c r="AE357" s="5">
        <f t="shared" si="11"/>
        <v>474537.96277214802</v>
      </c>
      <c r="AG357" s="2">
        <f t="shared" si="12"/>
        <v>12</v>
      </c>
      <c r="AH357" s="2">
        <f t="shared" si="13"/>
        <v>2025</v>
      </c>
      <c r="AJ357" s="5">
        <f t="shared" si="14"/>
        <v>23287.728000000003</v>
      </c>
      <c r="AK357" s="2">
        <f t="shared" si="15"/>
        <v>16</v>
      </c>
      <c r="AL357" s="8"/>
    </row>
    <row r="358" spans="1:38" ht="15.75">
      <c r="A358" s="17">
        <f>Total_StdO_Customers!A358</f>
        <v>46007</v>
      </c>
      <c r="B358" s="18">
        <v>18381.600000000002</v>
      </c>
      <c r="C358" s="18">
        <v>18711.592000000001</v>
      </c>
      <c r="D358" s="18">
        <v>18810.960000000003</v>
      </c>
      <c r="E358" s="18">
        <v>19269.68</v>
      </c>
      <c r="F358" s="18">
        <v>19301.264000000003</v>
      </c>
      <c r="G358" s="18">
        <v>20501.432000000001</v>
      </c>
      <c r="H358" s="18">
        <v>19809.928</v>
      </c>
      <c r="I358" s="18">
        <v>20470.920000000002</v>
      </c>
      <c r="J358" s="18">
        <v>19633.935999999998</v>
      </c>
      <c r="K358" s="18">
        <v>17454.528000000002</v>
      </c>
      <c r="L358" s="18">
        <v>16851.232</v>
      </c>
      <c r="M358" s="18">
        <v>16210.896000000001</v>
      </c>
      <c r="N358" s="18">
        <v>16003.735999999999</v>
      </c>
      <c r="O358" s="18">
        <v>17406.824000000001</v>
      </c>
      <c r="P358" s="18">
        <v>19943.351999999999</v>
      </c>
      <c r="Q358" s="18">
        <v>21342.888000000003</v>
      </c>
      <c r="R358" s="18">
        <v>21600.176000000003</v>
      </c>
      <c r="S358" s="18">
        <v>20045.816000000003</v>
      </c>
      <c r="T358" s="18">
        <v>18379.472000000002</v>
      </c>
      <c r="U358" s="18">
        <v>17877.064000000002</v>
      </c>
      <c r="V358" s="18">
        <v>17611.184000000001</v>
      </c>
      <c r="W358" s="18">
        <v>17212.312000000002</v>
      </c>
      <c r="X358" s="18">
        <v>17324.84</v>
      </c>
      <c r="Y358" s="18">
        <v>16575.621435761121</v>
      </c>
      <c r="Z358" s="5">
        <v>0</v>
      </c>
      <c r="AA358" s="2">
        <f>IFERROR(INDEX('Holiday Schedule'!$D$3:$D$24,MATCH(A358,'Holiday Schedule'!$C$3:$C$24,0)),0)</f>
        <v>0</v>
      </c>
      <c r="AB358" s="2">
        <f t="shared" si="8"/>
        <v>3</v>
      </c>
      <c r="AC358" s="2">
        <f t="shared" si="9"/>
        <v>295369.17600000004</v>
      </c>
      <c r="AD358" s="5">
        <f t="shared" si="10"/>
        <v>151362.07743576105</v>
      </c>
      <c r="AE358" s="5">
        <f t="shared" si="11"/>
        <v>446731.25343576109</v>
      </c>
      <c r="AG358" s="2">
        <f t="shared" si="12"/>
        <v>12</v>
      </c>
      <c r="AH358" s="2">
        <f t="shared" si="13"/>
        <v>2025</v>
      </c>
      <c r="AJ358" s="5">
        <f t="shared" si="14"/>
        <v>21600.176000000003</v>
      </c>
      <c r="AK358" s="2">
        <f t="shared" si="15"/>
        <v>17</v>
      </c>
      <c r="AL358" s="8"/>
    </row>
    <row r="359" spans="1:38" ht="15.75">
      <c r="A359" s="17">
        <f>Total_StdO_Customers!A359</f>
        <v>46008</v>
      </c>
      <c r="B359" s="18">
        <v>16507.832000000002</v>
      </c>
      <c r="C359" s="18">
        <v>16288.64</v>
      </c>
      <c r="D359" s="18">
        <v>16320.288</v>
      </c>
      <c r="E359" s="18">
        <v>16640.48</v>
      </c>
      <c r="F359" s="18">
        <v>16636.784</v>
      </c>
      <c r="G359" s="18">
        <v>17580.16</v>
      </c>
      <c r="H359" s="18">
        <v>17069.544000000002</v>
      </c>
      <c r="I359" s="18">
        <v>17690.48</v>
      </c>
      <c r="J359" s="18">
        <v>17243.304</v>
      </c>
      <c r="K359" s="18">
        <v>15895.704000000002</v>
      </c>
      <c r="L359" s="18">
        <v>16796.272000000001</v>
      </c>
      <c r="M359" s="18">
        <v>15815.023999999999</v>
      </c>
      <c r="N359" s="18">
        <v>15950.64</v>
      </c>
      <c r="O359" s="18">
        <v>18933.968000000001</v>
      </c>
      <c r="P359" s="18">
        <v>20757.944000000003</v>
      </c>
      <c r="Q359" s="18">
        <v>20666.68</v>
      </c>
      <c r="R359" s="18">
        <v>20279.552</v>
      </c>
      <c r="S359" s="18">
        <v>18505.392000000003</v>
      </c>
      <c r="T359" s="18">
        <v>16812.416000000001</v>
      </c>
      <c r="U359" s="18">
        <v>16188.328000000001</v>
      </c>
      <c r="V359" s="18">
        <v>15996.279999999999</v>
      </c>
      <c r="W359" s="18">
        <v>15560.120000000003</v>
      </c>
      <c r="X359" s="18">
        <v>15409.872000000001</v>
      </c>
      <c r="Y359" s="18">
        <v>14787.206779728642</v>
      </c>
      <c r="Z359" s="5">
        <v>0</v>
      </c>
      <c r="AA359" s="2">
        <f>IFERROR(INDEX('Holiday Schedule'!$D$3:$D$24,MATCH(A359,'Holiday Schedule'!$C$3:$C$24,0)),0)</f>
        <v>0</v>
      </c>
      <c r="AB359" s="2">
        <f t="shared" si="8"/>
        <v>4</v>
      </c>
      <c r="AC359" s="2">
        <f t="shared" si="9"/>
        <v>278501.97599999997</v>
      </c>
      <c r="AD359" s="5">
        <f t="shared" si="10"/>
        <v>131830.9347797287</v>
      </c>
      <c r="AE359" s="5">
        <f t="shared" si="11"/>
        <v>410332.91077972867</v>
      </c>
      <c r="AG359" s="2">
        <f t="shared" si="12"/>
        <v>12</v>
      </c>
      <c r="AH359" s="2">
        <f t="shared" si="13"/>
        <v>2025</v>
      </c>
      <c r="AJ359" s="5">
        <f t="shared" si="14"/>
        <v>20757.944000000003</v>
      </c>
      <c r="AK359" s="2">
        <f t="shared" si="15"/>
        <v>15</v>
      </c>
      <c r="AL359" s="8"/>
    </row>
    <row r="360" spans="1:38" ht="15.75">
      <c r="A360" s="17">
        <f>Total_StdO_Customers!A360</f>
        <v>46009</v>
      </c>
      <c r="B360" s="18">
        <v>15019.016000000001</v>
      </c>
      <c r="C360" s="18">
        <v>15151.784</v>
      </c>
      <c r="D360" s="18">
        <v>15295.728000000001</v>
      </c>
      <c r="E360" s="18">
        <v>15730.688000000002</v>
      </c>
      <c r="F360" s="18">
        <v>16275.368</v>
      </c>
      <c r="G360" s="18">
        <v>17403.84</v>
      </c>
      <c r="H360" s="18">
        <v>17285.760000000002</v>
      </c>
      <c r="I360" s="18">
        <v>17841.064000000002</v>
      </c>
      <c r="J360" s="18">
        <v>17897.72</v>
      </c>
      <c r="K360" s="18">
        <v>15185.536</v>
      </c>
      <c r="L360" s="18">
        <v>14448.104000000001</v>
      </c>
      <c r="M360" s="18">
        <v>13006.008000000002</v>
      </c>
      <c r="N360" s="18">
        <v>12639.872000000001</v>
      </c>
      <c r="O360" s="18">
        <v>13498.848000000002</v>
      </c>
      <c r="P360" s="18">
        <v>16857.464000000004</v>
      </c>
      <c r="Q360" s="18">
        <v>19318.007999999998</v>
      </c>
      <c r="R360" s="18">
        <v>19595.056</v>
      </c>
      <c r="S360" s="18">
        <v>18046.664000000001</v>
      </c>
      <c r="T360" s="18">
        <v>16520.312000000002</v>
      </c>
      <c r="U360" s="18">
        <v>16111.544000000002</v>
      </c>
      <c r="V360" s="18">
        <v>15648.624</v>
      </c>
      <c r="W360" s="18">
        <v>15297.407999999999</v>
      </c>
      <c r="X360" s="18">
        <v>15152.696</v>
      </c>
      <c r="Y360" s="18">
        <v>14361.0142989344</v>
      </c>
      <c r="Z360" s="5">
        <v>0</v>
      </c>
      <c r="AA360" s="2">
        <f>IFERROR(INDEX('Holiday Schedule'!$D$3:$D$24,MATCH(A360,'Holiday Schedule'!$C$3:$C$24,0)),0)</f>
        <v>0</v>
      </c>
      <c r="AB360" s="2">
        <f t="shared" si="8"/>
        <v>5</v>
      </c>
      <c r="AC360" s="2">
        <f t="shared" si="9"/>
        <v>257064.92800000001</v>
      </c>
      <c r="AD360" s="5">
        <f t="shared" si="10"/>
        <v>126523.19829893432</v>
      </c>
      <c r="AE360" s="5">
        <f t="shared" si="11"/>
        <v>383588.12629893434</v>
      </c>
      <c r="AG360" s="2">
        <f t="shared" si="12"/>
        <v>12</v>
      </c>
      <c r="AH360" s="2">
        <f t="shared" si="13"/>
        <v>2025</v>
      </c>
      <c r="AJ360" s="5">
        <f t="shared" si="14"/>
        <v>19595.056</v>
      </c>
      <c r="AK360" s="2">
        <f t="shared" si="15"/>
        <v>17</v>
      </c>
      <c r="AL360" s="8"/>
    </row>
    <row r="361" spans="1:38" ht="15.75">
      <c r="A361" s="17">
        <f>Total_StdO_Customers!A361</f>
        <v>46010</v>
      </c>
      <c r="B361" s="18">
        <v>14242.544000000002</v>
      </c>
      <c r="C361" s="18">
        <v>14159.44</v>
      </c>
      <c r="D361" s="18">
        <v>14063.712</v>
      </c>
      <c r="E361" s="18">
        <v>14267.192000000003</v>
      </c>
      <c r="F361" s="18">
        <v>14211.160000000002</v>
      </c>
      <c r="G361" s="18">
        <v>15169.416000000001</v>
      </c>
      <c r="H361" s="18">
        <v>15020.688000000002</v>
      </c>
      <c r="I361" s="18">
        <v>16006.232000000002</v>
      </c>
      <c r="J361" s="18">
        <v>17576.600000000002</v>
      </c>
      <c r="K361" s="18">
        <v>18732.88</v>
      </c>
      <c r="L361" s="18">
        <v>19963.952000000001</v>
      </c>
      <c r="M361" s="18">
        <v>20136.784</v>
      </c>
      <c r="N361" s="18">
        <v>20125.184000000001</v>
      </c>
      <c r="O361" s="18">
        <v>20460.920000000002</v>
      </c>
      <c r="P361" s="18">
        <v>19881.816000000003</v>
      </c>
      <c r="Q361" s="18">
        <v>17732.655999999999</v>
      </c>
      <c r="R361" s="18">
        <v>15623.08</v>
      </c>
      <c r="S361" s="18">
        <v>13452.960000000001</v>
      </c>
      <c r="T361" s="18">
        <v>11760.656000000001</v>
      </c>
      <c r="U361" s="18">
        <v>11287.872000000001</v>
      </c>
      <c r="V361" s="18">
        <v>11365.808000000001</v>
      </c>
      <c r="W361" s="18">
        <v>11568.84</v>
      </c>
      <c r="X361" s="18">
        <v>11958.744000000001</v>
      </c>
      <c r="Y361" s="18">
        <v>16376.786000000002</v>
      </c>
      <c r="Z361" s="5">
        <v>0</v>
      </c>
      <c r="AA361" s="2">
        <f>IFERROR(INDEX('Holiday Schedule'!$D$3:$D$24,MATCH(A361,'Holiday Schedule'!$C$3:$C$24,0)),0)</f>
        <v>0</v>
      </c>
      <c r="AB361" s="2">
        <f t="shared" si="8"/>
        <v>6</v>
      </c>
      <c r="AC361" s="2">
        <f t="shared" si="9"/>
        <v>257634.98399999997</v>
      </c>
      <c r="AD361" s="5">
        <f t="shared" si="10"/>
        <v>117510.93800000011</v>
      </c>
      <c r="AE361" s="5">
        <f t="shared" si="11"/>
        <v>375145.92200000008</v>
      </c>
      <c r="AG361" s="2">
        <f t="shared" si="12"/>
        <v>12</v>
      </c>
      <c r="AH361" s="2">
        <f t="shared" si="13"/>
        <v>2025</v>
      </c>
      <c r="AJ361" s="5">
        <f t="shared" si="14"/>
        <v>20460.920000000002</v>
      </c>
      <c r="AK361" s="2">
        <f t="shared" si="15"/>
        <v>14</v>
      </c>
      <c r="AL361" s="8"/>
    </row>
    <row r="362" spans="1:38" ht="15.75">
      <c r="A362" s="17">
        <f>Total_StdO_Customers!A362</f>
        <v>46011</v>
      </c>
      <c r="B362" s="18">
        <v>11967.800000000001</v>
      </c>
      <c r="C362" s="18">
        <v>12013.272000000001</v>
      </c>
      <c r="D362" s="18">
        <v>12310.664000000001</v>
      </c>
      <c r="E362" s="18">
        <v>12650.584000000001</v>
      </c>
      <c r="F362" s="18">
        <v>12679.992</v>
      </c>
      <c r="G362" s="18">
        <v>13211.432000000001</v>
      </c>
      <c r="H362" s="18">
        <v>12645.392</v>
      </c>
      <c r="I362" s="18">
        <v>13554.288</v>
      </c>
      <c r="J362" s="18">
        <v>13823.120000000003</v>
      </c>
      <c r="K362" s="18">
        <v>12465.456</v>
      </c>
      <c r="L362" s="18">
        <v>12102.112000000001</v>
      </c>
      <c r="M362" s="18">
        <v>11951.68</v>
      </c>
      <c r="N362" s="18">
        <v>12861.616000000002</v>
      </c>
      <c r="O362" s="18">
        <v>13832.816000000001</v>
      </c>
      <c r="P362" s="18">
        <v>17639.912</v>
      </c>
      <c r="Q362" s="18">
        <v>19182.752</v>
      </c>
      <c r="R362" s="18">
        <v>18908.264000000003</v>
      </c>
      <c r="S362" s="18">
        <v>17292.960000000003</v>
      </c>
      <c r="T362" s="18">
        <v>15794.888000000001</v>
      </c>
      <c r="U362" s="18">
        <v>15408.384</v>
      </c>
      <c r="V362" s="18">
        <v>15445.656000000001</v>
      </c>
      <c r="W362" s="18">
        <v>15350.768</v>
      </c>
      <c r="X362" s="18">
        <v>15614.08</v>
      </c>
      <c r="Y362" s="18">
        <v>11688.232000000002</v>
      </c>
      <c r="Z362" s="5">
        <v>0</v>
      </c>
      <c r="AA362" s="2">
        <f>IFERROR(INDEX('Holiday Schedule'!$D$3:$D$24,MATCH(A362,'Holiday Schedule'!$C$3:$C$24,0)),0)</f>
        <v>0</v>
      </c>
      <c r="AB362" s="2">
        <f t="shared" si="8"/>
        <v>7</v>
      </c>
      <c r="AC362" s="2">
        <f t="shared" si="9"/>
        <v>0</v>
      </c>
      <c r="AD362" s="5">
        <f t="shared" si="10"/>
        <v>340396.12000000005</v>
      </c>
      <c r="AE362" s="5">
        <f t="shared" si="11"/>
        <v>340396.12000000005</v>
      </c>
      <c r="AG362" s="2">
        <f t="shared" si="12"/>
        <v>12</v>
      </c>
      <c r="AH362" s="2">
        <f t="shared" si="13"/>
        <v>2025</v>
      </c>
      <c r="AJ362" s="5">
        <f t="shared" si="14"/>
        <v>19182.752</v>
      </c>
      <c r="AK362" s="2">
        <f t="shared" si="15"/>
        <v>16</v>
      </c>
      <c r="AL362" s="8"/>
    </row>
    <row r="363" spans="1:38" ht="15.75">
      <c r="A363" s="17">
        <f>Total_StdO_Customers!A363</f>
        <v>46012</v>
      </c>
      <c r="B363" s="18">
        <v>14760.984</v>
      </c>
      <c r="C363" s="18">
        <v>14477.096</v>
      </c>
      <c r="D363" s="18">
        <v>14379.112000000001</v>
      </c>
      <c r="E363" s="18">
        <v>14469.351999999999</v>
      </c>
      <c r="F363" s="18">
        <v>14136.392000000002</v>
      </c>
      <c r="G363" s="18">
        <v>14414.752</v>
      </c>
      <c r="H363" s="18">
        <v>13773.872000000001</v>
      </c>
      <c r="I363" s="18">
        <v>14424.160000000002</v>
      </c>
      <c r="J363" s="18">
        <v>15690.760000000002</v>
      </c>
      <c r="K363" s="18">
        <v>14298.792000000001</v>
      </c>
      <c r="L363" s="18">
        <v>13331.048000000003</v>
      </c>
      <c r="M363" s="18">
        <v>12880.736000000001</v>
      </c>
      <c r="N363" s="18">
        <v>17239.423999999999</v>
      </c>
      <c r="O363" s="18">
        <v>17384.920000000002</v>
      </c>
      <c r="P363" s="18">
        <v>17256.135999999999</v>
      </c>
      <c r="Q363" s="18">
        <v>18780.896000000001</v>
      </c>
      <c r="R363" s="18">
        <v>19351.248000000003</v>
      </c>
      <c r="S363" s="18">
        <v>17990.528000000002</v>
      </c>
      <c r="T363" s="18">
        <v>16993.135999999999</v>
      </c>
      <c r="U363" s="18">
        <v>16528.976000000002</v>
      </c>
      <c r="V363" s="18">
        <v>16380.24</v>
      </c>
      <c r="W363" s="18">
        <v>16250.888000000001</v>
      </c>
      <c r="X363" s="18">
        <v>16343.44</v>
      </c>
      <c r="Y363" s="18">
        <v>14911.023999999999</v>
      </c>
      <c r="Z363" s="5">
        <v>0</v>
      </c>
      <c r="AA363" s="2">
        <f>IFERROR(INDEX('Holiday Schedule'!$D$3:$D$24,MATCH(A363,'Holiday Schedule'!$C$3:$C$24,0)),0)</f>
        <v>0</v>
      </c>
      <c r="AB363" s="2">
        <f t="shared" si="8"/>
        <v>1</v>
      </c>
      <c r="AC363" s="2">
        <f t="shared" si="9"/>
        <v>0</v>
      </c>
      <c r="AD363" s="5">
        <f t="shared" si="10"/>
        <v>376447.91200000001</v>
      </c>
      <c r="AE363" s="5">
        <f t="shared" si="11"/>
        <v>376447.91200000001</v>
      </c>
      <c r="AG363" s="2">
        <f t="shared" si="12"/>
        <v>12</v>
      </c>
      <c r="AH363" s="2">
        <f t="shared" si="13"/>
        <v>2025</v>
      </c>
      <c r="AJ363" s="5">
        <f t="shared" si="14"/>
        <v>19351.248000000003</v>
      </c>
      <c r="AK363" s="2">
        <f t="shared" si="15"/>
        <v>17</v>
      </c>
      <c r="AL363" s="8"/>
    </row>
    <row r="364" spans="1:38" ht="15.75">
      <c r="A364" s="17">
        <f>Total_StdO_Customers!A364</f>
        <v>46013</v>
      </c>
      <c r="B364" s="18">
        <v>16268.432000000001</v>
      </c>
      <c r="C364" s="18">
        <v>16304.335999999999</v>
      </c>
      <c r="D364" s="18">
        <v>16773.776000000002</v>
      </c>
      <c r="E364" s="18">
        <v>17277.407999999999</v>
      </c>
      <c r="F364" s="18">
        <v>17334.824000000001</v>
      </c>
      <c r="G364" s="18">
        <v>18467.792000000001</v>
      </c>
      <c r="H364" s="18">
        <v>18276.400000000001</v>
      </c>
      <c r="I364" s="18">
        <v>19299.464000000004</v>
      </c>
      <c r="J364" s="18">
        <v>19584.48</v>
      </c>
      <c r="K364" s="18">
        <v>18736.856</v>
      </c>
      <c r="L364" s="18">
        <v>17998.264000000003</v>
      </c>
      <c r="M364" s="18">
        <v>16392.439999999999</v>
      </c>
      <c r="N364" s="18">
        <v>15759.224</v>
      </c>
      <c r="O364" s="18">
        <v>16938.088</v>
      </c>
      <c r="P364" s="18">
        <v>20236.248000000003</v>
      </c>
      <c r="Q364" s="18">
        <v>22475.104000000003</v>
      </c>
      <c r="R364" s="18">
        <v>22587.224000000002</v>
      </c>
      <c r="S364" s="18">
        <v>20969.592000000004</v>
      </c>
      <c r="T364" s="18">
        <v>19108.312000000002</v>
      </c>
      <c r="U364" s="18">
        <v>18652.992000000002</v>
      </c>
      <c r="V364" s="18">
        <v>18288.960000000003</v>
      </c>
      <c r="W364" s="18">
        <v>18124.096000000001</v>
      </c>
      <c r="X364" s="18">
        <v>18225.536</v>
      </c>
      <c r="Y364" s="18">
        <v>17630.338074038482</v>
      </c>
      <c r="Z364" s="5">
        <v>0</v>
      </c>
      <c r="AA364" s="2">
        <f>IFERROR(INDEX('Holiday Schedule'!$D$3:$D$24,MATCH(A364,'Holiday Schedule'!$C$3:$C$24,0)),0)</f>
        <v>0</v>
      </c>
      <c r="AB364" s="2">
        <f t="shared" si="8"/>
        <v>2</v>
      </c>
      <c r="AC364" s="2">
        <f t="shared" si="9"/>
        <v>303376.88000000006</v>
      </c>
      <c r="AD364" s="5">
        <f t="shared" si="10"/>
        <v>138333.3060740385</v>
      </c>
      <c r="AE364" s="5">
        <f t="shared" si="11"/>
        <v>441710.18607403856</v>
      </c>
      <c r="AG364" s="2">
        <f t="shared" si="12"/>
        <v>12</v>
      </c>
      <c r="AH364" s="2">
        <f t="shared" si="13"/>
        <v>2025</v>
      </c>
      <c r="AJ364" s="5">
        <f t="shared" si="14"/>
        <v>22587.224000000002</v>
      </c>
      <c r="AK364" s="2">
        <f t="shared" si="15"/>
        <v>17</v>
      </c>
      <c r="AL364" s="8"/>
    </row>
    <row r="365" spans="1:38" ht="15.75">
      <c r="A365" s="17">
        <f>Total_StdO_Customers!A365</f>
        <v>46014</v>
      </c>
      <c r="B365" s="18">
        <v>17788.864000000001</v>
      </c>
      <c r="C365" s="18">
        <v>17787.664000000001</v>
      </c>
      <c r="D365" s="18">
        <v>17770.216</v>
      </c>
      <c r="E365" s="18">
        <v>18363.832000000002</v>
      </c>
      <c r="F365" s="18">
        <v>18181.848000000002</v>
      </c>
      <c r="G365" s="18">
        <v>19238.335999999999</v>
      </c>
      <c r="H365" s="18">
        <v>18460.864000000001</v>
      </c>
      <c r="I365" s="18">
        <v>19432.007999999998</v>
      </c>
      <c r="J365" s="18">
        <v>19423.176000000003</v>
      </c>
      <c r="K365" s="18">
        <v>19688.368000000002</v>
      </c>
      <c r="L365" s="18">
        <v>20161.544000000002</v>
      </c>
      <c r="M365" s="18">
        <v>20106.520000000004</v>
      </c>
      <c r="N365" s="18">
        <v>20610.416000000001</v>
      </c>
      <c r="O365" s="18">
        <v>22937.048000000003</v>
      </c>
      <c r="P365" s="18">
        <v>23665.904000000002</v>
      </c>
      <c r="Q365" s="18">
        <v>23160.432000000001</v>
      </c>
      <c r="R365" s="18">
        <v>21988.736000000001</v>
      </c>
      <c r="S365" s="18">
        <v>20087.824000000001</v>
      </c>
      <c r="T365" s="18">
        <v>18253.151999999998</v>
      </c>
      <c r="U365" s="18">
        <v>17805.736000000001</v>
      </c>
      <c r="V365" s="18">
        <v>17597.135999999999</v>
      </c>
      <c r="W365" s="18">
        <v>17716.68</v>
      </c>
      <c r="X365" s="18">
        <v>17888.88</v>
      </c>
      <c r="Y365" s="18">
        <v>17470.941239050881</v>
      </c>
      <c r="Z365" s="5">
        <v>0</v>
      </c>
      <c r="AA365" s="2">
        <f>IFERROR(INDEX('Holiday Schedule'!$D$3:$D$24,MATCH(A365,'Holiday Schedule'!$C$3:$C$24,0)),0)</f>
        <v>0</v>
      </c>
      <c r="AB365" s="2">
        <f t="shared" si="8"/>
        <v>3</v>
      </c>
      <c r="AC365" s="2">
        <f t="shared" si="9"/>
        <v>320523.56</v>
      </c>
      <c r="AD365" s="5">
        <f t="shared" si="10"/>
        <v>145062.56523905077</v>
      </c>
      <c r="AE365" s="5">
        <f t="shared" si="11"/>
        <v>465586.12523905077</v>
      </c>
      <c r="AG365" s="2">
        <f t="shared" si="12"/>
        <v>12</v>
      </c>
      <c r="AH365" s="2">
        <f t="shared" si="13"/>
        <v>2025</v>
      </c>
      <c r="AJ365" s="5">
        <f t="shared" si="14"/>
        <v>23665.904000000002</v>
      </c>
      <c r="AK365" s="2">
        <f t="shared" si="15"/>
        <v>15</v>
      </c>
      <c r="AL365" s="8"/>
    </row>
    <row r="366" spans="1:38" ht="15.75">
      <c r="A366" s="17">
        <f>Total_StdO_Customers!A366</f>
        <v>46015</v>
      </c>
      <c r="B366" s="18">
        <v>17548.544000000002</v>
      </c>
      <c r="C366" s="18">
        <v>17690.952000000001</v>
      </c>
      <c r="D366" s="18">
        <v>17564.16</v>
      </c>
      <c r="E366" s="18">
        <v>18073.744000000002</v>
      </c>
      <c r="F366" s="18">
        <v>17810.16</v>
      </c>
      <c r="G366" s="18">
        <v>18664.808000000001</v>
      </c>
      <c r="H366" s="18">
        <v>17591.416000000001</v>
      </c>
      <c r="I366" s="18">
        <v>18911.312000000002</v>
      </c>
      <c r="J366" s="18">
        <v>21383.928</v>
      </c>
      <c r="K366" s="18">
        <v>22924.432000000001</v>
      </c>
      <c r="L366" s="18">
        <v>24587.200000000001</v>
      </c>
      <c r="M366" s="18">
        <v>24766.960000000003</v>
      </c>
      <c r="N366" s="18">
        <v>24370.064000000002</v>
      </c>
      <c r="O366" s="18">
        <v>24835.552</v>
      </c>
      <c r="P366" s="18">
        <v>24232.824000000001</v>
      </c>
      <c r="Q366" s="18">
        <v>22972.048000000003</v>
      </c>
      <c r="R366" s="18">
        <v>22105.704000000002</v>
      </c>
      <c r="S366" s="18">
        <v>19906.824000000001</v>
      </c>
      <c r="T366" s="18">
        <v>18170.168000000001</v>
      </c>
      <c r="U366" s="18">
        <v>17871.439999999999</v>
      </c>
      <c r="V366" s="18">
        <v>18113.072</v>
      </c>
      <c r="W366" s="18">
        <v>18577.192000000003</v>
      </c>
      <c r="X366" s="18">
        <v>19355.600000000002</v>
      </c>
      <c r="Y366" s="18">
        <v>15889.794000000002</v>
      </c>
      <c r="Z366" s="5">
        <v>0</v>
      </c>
      <c r="AA366" s="2">
        <f>IFERROR(INDEX('Holiday Schedule'!$D$3:$D$24,MATCH(A366,'Holiday Schedule'!$C$3:$C$24,0)),0)</f>
        <v>0</v>
      </c>
      <c r="AB366" s="2">
        <f t="shared" si="8"/>
        <v>4</v>
      </c>
      <c r="AC366" s="2">
        <f t="shared" si="9"/>
        <v>343084.31999999995</v>
      </c>
      <c r="AD366" s="5">
        <f t="shared" si="10"/>
        <v>140833.57800000015</v>
      </c>
      <c r="AE366" s="5">
        <f t="shared" si="11"/>
        <v>483917.8980000001</v>
      </c>
      <c r="AG366" s="2">
        <f t="shared" si="12"/>
        <v>12</v>
      </c>
      <c r="AH366" s="2">
        <f t="shared" si="13"/>
        <v>2025</v>
      </c>
      <c r="AJ366" s="5">
        <f t="shared" si="14"/>
        <v>24835.552</v>
      </c>
      <c r="AK366" s="2">
        <f t="shared" si="15"/>
        <v>14</v>
      </c>
      <c r="AL366" s="8"/>
    </row>
    <row r="367" spans="1:38" ht="15.75">
      <c r="A367" s="17">
        <f>Total_StdO_Customers!A367</f>
        <v>46016</v>
      </c>
      <c r="B367" s="18">
        <v>18933.351999999999</v>
      </c>
      <c r="C367" s="18">
        <v>18737.376</v>
      </c>
      <c r="D367" s="18">
        <v>18764.384000000002</v>
      </c>
      <c r="E367" s="18">
        <v>18888.176000000003</v>
      </c>
      <c r="F367" s="18">
        <v>18400.727999999999</v>
      </c>
      <c r="G367" s="18">
        <v>18665.407999999999</v>
      </c>
      <c r="H367" s="18">
        <v>17276.016</v>
      </c>
      <c r="I367" s="18">
        <v>18610.567999999999</v>
      </c>
      <c r="J367" s="18">
        <v>20838.848000000002</v>
      </c>
      <c r="K367" s="18">
        <v>21990.616000000002</v>
      </c>
      <c r="L367" s="18">
        <v>23374.192000000003</v>
      </c>
      <c r="M367" s="18">
        <v>23129.024000000001</v>
      </c>
      <c r="N367" s="18">
        <v>22657.432000000001</v>
      </c>
      <c r="O367" s="18">
        <v>22871.440000000002</v>
      </c>
      <c r="P367" s="18">
        <v>22685.440000000002</v>
      </c>
      <c r="Q367" s="18">
        <v>21626.456000000002</v>
      </c>
      <c r="R367" s="18">
        <v>20778.072</v>
      </c>
      <c r="S367" s="18">
        <v>18789.367999999999</v>
      </c>
      <c r="T367" s="18">
        <v>17159.223999999998</v>
      </c>
      <c r="U367" s="18">
        <v>17089.944</v>
      </c>
      <c r="V367" s="18">
        <v>17235.2</v>
      </c>
      <c r="W367" s="18">
        <v>17651.056</v>
      </c>
      <c r="X367" s="18">
        <v>18377.904000000002</v>
      </c>
      <c r="Y367" s="18">
        <v>18749.511999999999</v>
      </c>
      <c r="Z367" s="5">
        <v>0</v>
      </c>
      <c r="AA367" s="2">
        <f>IFERROR(INDEX('Holiday Schedule'!$D$3:$D$24,MATCH(A367,'Holiday Schedule'!$C$3:$C$24,0)),0)</f>
        <v>1</v>
      </c>
      <c r="AB367" s="2">
        <f t="shared" si="8"/>
        <v>5</v>
      </c>
      <c r="AC367" s="2">
        <f t="shared" si="9"/>
        <v>0</v>
      </c>
      <c r="AD367" s="5">
        <f t="shared" si="10"/>
        <v>473279.73600000003</v>
      </c>
      <c r="AE367" s="5">
        <f t="shared" si="11"/>
        <v>473279.73600000003</v>
      </c>
      <c r="AG367" s="2">
        <f t="shared" si="12"/>
        <v>12</v>
      </c>
      <c r="AH367" s="2">
        <f t="shared" si="13"/>
        <v>2025</v>
      </c>
      <c r="AJ367" s="5">
        <f t="shared" si="14"/>
        <v>23374.192000000003</v>
      </c>
      <c r="AK367" s="2">
        <f t="shared" si="15"/>
        <v>11</v>
      </c>
      <c r="AL367" s="8"/>
    </row>
    <row r="368" spans="1:38" ht="15.75">
      <c r="A368" s="17">
        <f>Total_StdO_Customers!A368</f>
        <v>46017</v>
      </c>
      <c r="B368" s="18">
        <v>18773.696</v>
      </c>
      <c r="C368" s="18">
        <v>18909.792000000001</v>
      </c>
      <c r="D368" s="18">
        <v>19280.824000000001</v>
      </c>
      <c r="E368" s="18">
        <v>19837.016000000003</v>
      </c>
      <c r="F368" s="18">
        <v>19692.376000000004</v>
      </c>
      <c r="G368" s="18">
        <v>20401.896000000001</v>
      </c>
      <c r="H368" s="18">
        <v>18976.688000000002</v>
      </c>
      <c r="I368" s="18">
        <v>20135.768</v>
      </c>
      <c r="J368" s="18">
        <v>21859.48</v>
      </c>
      <c r="K368" s="18">
        <v>22589.656000000003</v>
      </c>
      <c r="L368" s="18">
        <v>23648.04</v>
      </c>
      <c r="M368" s="18">
        <v>23430.688000000002</v>
      </c>
      <c r="N368" s="18">
        <v>23244.968000000001</v>
      </c>
      <c r="O368" s="18">
        <v>23848.800000000003</v>
      </c>
      <c r="P368" s="18">
        <v>24301.056</v>
      </c>
      <c r="Q368" s="18">
        <v>24072.567999999999</v>
      </c>
      <c r="R368" s="18">
        <v>23596.160000000003</v>
      </c>
      <c r="S368" s="18">
        <v>21679.176000000003</v>
      </c>
      <c r="T368" s="18">
        <v>19845.816000000003</v>
      </c>
      <c r="U368" s="18">
        <v>19469.448</v>
      </c>
      <c r="V368" s="18">
        <v>19237.784</v>
      </c>
      <c r="W368" s="18">
        <v>19562.384000000002</v>
      </c>
      <c r="X368" s="18">
        <v>20136.216</v>
      </c>
      <c r="Y368" s="18">
        <v>18490.438000000002</v>
      </c>
      <c r="Z368" s="5">
        <v>0</v>
      </c>
      <c r="AA368" s="2">
        <f>IFERROR(INDEX('Holiday Schedule'!$D$3:$D$24,MATCH(A368,'Holiday Schedule'!$C$3:$C$24,0)),0)</f>
        <v>0</v>
      </c>
      <c r="AB368" s="2">
        <f t="shared" si="8"/>
        <v>6</v>
      </c>
      <c r="AC368" s="2">
        <f t="shared" si="9"/>
        <v>350658.00800000003</v>
      </c>
      <c r="AD368" s="5">
        <f t="shared" si="10"/>
        <v>154362.72600000002</v>
      </c>
      <c r="AE368" s="5">
        <f t="shared" si="11"/>
        <v>505020.73400000005</v>
      </c>
      <c r="AG368" s="2">
        <f t="shared" si="12"/>
        <v>12</v>
      </c>
      <c r="AH368" s="2">
        <f t="shared" si="13"/>
        <v>2025</v>
      </c>
      <c r="AJ368" s="5">
        <f t="shared" si="14"/>
        <v>24301.056</v>
      </c>
      <c r="AK368" s="2">
        <f t="shared" si="15"/>
        <v>15</v>
      </c>
      <c r="AL368" s="8"/>
    </row>
    <row r="369" spans="1:38" ht="15.75">
      <c r="A369" s="17">
        <f>Total_StdO_Customers!A369</f>
        <v>46018</v>
      </c>
      <c r="B369" s="18">
        <v>20210.320000000003</v>
      </c>
      <c r="C369" s="18">
        <v>20329.096000000001</v>
      </c>
      <c r="D369" s="18">
        <v>20319.528000000002</v>
      </c>
      <c r="E369" s="18">
        <v>20835.320000000003</v>
      </c>
      <c r="F369" s="18">
        <v>20407.624</v>
      </c>
      <c r="G369" s="18">
        <v>20577.712</v>
      </c>
      <c r="H369" s="18">
        <v>19072.920000000002</v>
      </c>
      <c r="I369" s="18">
        <v>20139.888000000003</v>
      </c>
      <c r="J369" s="18">
        <v>22231.272000000001</v>
      </c>
      <c r="K369" s="18">
        <v>23317.008000000002</v>
      </c>
      <c r="L369" s="18">
        <v>24671.68</v>
      </c>
      <c r="M369" s="18">
        <v>24966.544000000002</v>
      </c>
      <c r="N369" s="18">
        <v>24589.351999999999</v>
      </c>
      <c r="O369" s="18">
        <v>26032.256000000001</v>
      </c>
      <c r="P369" s="18">
        <v>24844.056</v>
      </c>
      <c r="Q369" s="18">
        <v>24010.248000000003</v>
      </c>
      <c r="R369" s="18">
        <v>23300.032000000003</v>
      </c>
      <c r="S369" s="18">
        <v>21538.184000000001</v>
      </c>
      <c r="T369" s="18">
        <v>19652.912</v>
      </c>
      <c r="U369" s="18">
        <v>19293.904000000002</v>
      </c>
      <c r="V369" s="18">
        <v>19232.672000000002</v>
      </c>
      <c r="W369" s="18">
        <v>19306.223999999998</v>
      </c>
      <c r="X369" s="18">
        <v>20047.608</v>
      </c>
      <c r="Y369" s="18">
        <v>19851.68</v>
      </c>
      <c r="Z369" s="5">
        <v>0</v>
      </c>
      <c r="AA369" s="2">
        <f>IFERROR(INDEX('Holiday Schedule'!$D$3:$D$24,MATCH(A369,'Holiday Schedule'!$C$3:$C$24,0)),0)</f>
        <v>0</v>
      </c>
      <c r="AB369" s="2">
        <f t="shared" si="8"/>
        <v>7</v>
      </c>
      <c r="AC369" s="2">
        <f t="shared" si="9"/>
        <v>0</v>
      </c>
      <c r="AD369" s="5">
        <f t="shared" si="10"/>
        <v>518778.04000000004</v>
      </c>
      <c r="AE369" s="5">
        <f t="shared" si="11"/>
        <v>518778.04000000004</v>
      </c>
      <c r="AG369" s="2">
        <f t="shared" si="12"/>
        <v>12</v>
      </c>
      <c r="AH369" s="2">
        <f t="shared" si="13"/>
        <v>2025</v>
      </c>
      <c r="AJ369" s="5">
        <f t="shared" si="14"/>
        <v>26032.256000000001</v>
      </c>
      <c r="AK369" s="2">
        <f t="shared" si="15"/>
        <v>14</v>
      </c>
      <c r="AL369" s="8"/>
    </row>
    <row r="370" spans="1:38" ht="15.75">
      <c r="A370" s="17">
        <f>Total_StdO_Customers!A370</f>
        <v>46019</v>
      </c>
      <c r="B370" s="18">
        <v>19834.096000000001</v>
      </c>
      <c r="C370" s="18">
        <v>19944.032000000003</v>
      </c>
      <c r="D370" s="18">
        <v>20112.240000000002</v>
      </c>
      <c r="E370" s="18">
        <v>20229.456000000002</v>
      </c>
      <c r="F370" s="18">
        <v>20067.576000000001</v>
      </c>
      <c r="G370" s="18">
        <v>20212.128000000001</v>
      </c>
      <c r="H370" s="18">
        <v>18893.904000000002</v>
      </c>
      <c r="I370" s="18">
        <v>19407.464000000004</v>
      </c>
      <c r="J370" s="18">
        <v>20459.080000000002</v>
      </c>
      <c r="K370" s="18">
        <v>20520.864000000001</v>
      </c>
      <c r="L370" s="18">
        <v>20602.320000000003</v>
      </c>
      <c r="M370" s="18">
        <v>19670.296000000002</v>
      </c>
      <c r="N370" s="18">
        <v>18923.04</v>
      </c>
      <c r="O370" s="18">
        <v>19250.207999999999</v>
      </c>
      <c r="P370" s="18">
        <v>20127.04</v>
      </c>
      <c r="Q370" s="18">
        <v>21051.120000000003</v>
      </c>
      <c r="R370" s="18">
        <v>21186.944000000003</v>
      </c>
      <c r="S370" s="18">
        <v>19725.864000000001</v>
      </c>
      <c r="T370" s="18">
        <v>18242.344000000001</v>
      </c>
      <c r="U370" s="18">
        <v>17673.2</v>
      </c>
      <c r="V370" s="18">
        <v>17515.304</v>
      </c>
      <c r="W370" s="18">
        <v>17369.560000000001</v>
      </c>
      <c r="X370" s="18">
        <v>17817.056</v>
      </c>
      <c r="Y370" s="18">
        <v>19625.423999999999</v>
      </c>
      <c r="Z370" s="5">
        <v>0</v>
      </c>
      <c r="AA370" s="2">
        <f>IFERROR(INDEX('Holiday Schedule'!$D$3:$D$24,MATCH(A370,'Holiday Schedule'!$C$3:$C$24,0)),0)</f>
        <v>0</v>
      </c>
      <c r="AB370" s="2">
        <f t="shared" si="8"/>
        <v>1</v>
      </c>
      <c r="AC370" s="2">
        <f t="shared" si="9"/>
        <v>0</v>
      </c>
      <c r="AD370" s="5">
        <f t="shared" si="10"/>
        <v>468460.56</v>
      </c>
      <c r="AE370" s="5">
        <f t="shared" si="11"/>
        <v>468460.56</v>
      </c>
      <c r="AG370" s="2">
        <f t="shared" si="12"/>
        <v>12</v>
      </c>
      <c r="AH370" s="2">
        <f t="shared" si="13"/>
        <v>2025</v>
      </c>
      <c r="AJ370" s="5">
        <f t="shared" si="14"/>
        <v>21186.944000000003</v>
      </c>
      <c r="AK370" s="2">
        <f t="shared" si="15"/>
        <v>17</v>
      </c>
      <c r="AL370" s="8"/>
    </row>
    <row r="371" spans="1:38" ht="15.75">
      <c r="A371" s="17">
        <f>Total_StdO_Customers!A371</f>
        <v>46020</v>
      </c>
      <c r="B371" s="18">
        <v>17712.736000000001</v>
      </c>
      <c r="C371" s="18">
        <v>17786.048000000003</v>
      </c>
      <c r="D371" s="18">
        <v>17657.935999999998</v>
      </c>
      <c r="E371" s="18">
        <v>18016.024000000001</v>
      </c>
      <c r="F371" s="18">
        <v>17653.168000000001</v>
      </c>
      <c r="G371" s="18">
        <v>18047.192000000003</v>
      </c>
      <c r="H371" s="18">
        <v>17342.112000000001</v>
      </c>
      <c r="I371" s="18">
        <v>18368.920000000002</v>
      </c>
      <c r="J371" s="18">
        <v>20487.224000000002</v>
      </c>
      <c r="K371" s="18">
        <v>21961.848000000002</v>
      </c>
      <c r="L371" s="18">
        <v>23668.712</v>
      </c>
      <c r="M371" s="18">
        <v>24141.600000000002</v>
      </c>
      <c r="N371" s="18">
        <v>23851.296000000002</v>
      </c>
      <c r="O371" s="18">
        <v>24447.552</v>
      </c>
      <c r="P371" s="18">
        <v>23825.88</v>
      </c>
      <c r="Q371" s="18">
        <v>22394.960000000003</v>
      </c>
      <c r="R371" s="18">
        <v>21190.976000000002</v>
      </c>
      <c r="S371" s="18">
        <v>18908.407999999999</v>
      </c>
      <c r="T371" s="18">
        <v>16909.312000000002</v>
      </c>
      <c r="U371" s="18">
        <v>16260.176000000001</v>
      </c>
      <c r="V371" s="18">
        <v>15586.224</v>
      </c>
      <c r="W371" s="18">
        <v>15438.384</v>
      </c>
      <c r="X371" s="18">
        <v>15534.296</v>
      </c>
      <c r="Y371" s="18">
        <v>19851.678711702083</v>
      </c>
      <c r="Z371" s="5">
        <v>0</v>
      </c>
      <c r="AA371" s="2">
        <f>IFERROR(INDEX('Holiday Schedule'!$D$3:$D$24,MATCH(A371,'Holiday Schedule'!$C$3:$C$24,0)),0)</f>
        <v>0</v>
      </c>
      <c r="AB371" s="2">
        <f t="shared" si="8"/>
        <v>2</v>
      </c>
      <c r="AC371" s="2">
        <f t="shared" si="9"/>
        <v>322975.76799999998</v>
      </c>
      <c r="AD371" s="5">
        <f t="shared" si="10"/>
        <v>144066.89471170213</v>
      </c>
      <c r="AE371" s="5">
        <f t="shared" si="11"/>
        <v>467042.66271170211</v>
      </c>
      <c r="AG371" s="2">
        <f t="shared" si="12"/>
        <v>12</v>
      </c>
      <c r="AH371" s="2">
        <f t="shared" si="13"/>
        <v>2025</v>
      </c>
      <c r="AJ371" s="5">
        <f t="shared" si="14"/>
        <v>24447.552</v>
      </c>
      <c r="AK371" s="2">
        <f t="shared" si="15"/>
        <v>14</v>
      </c>
      <c r="AL371" s="8"/>
    </row>
    <row r="372" spans="1:38" ht="15.75">
      <c r="A372" s="17">
        <f>Total_StdO_Customers!A372</f>
        <v>46021</v>
      </c>
      <c r="B372" s="18">
        <v>16576.734857142856</v>
      </c>
      <c r="C372" s="18">
        <v>16602.719999999998</v>
      </c>
      <c r="D372" s="18">
        <v>16679.352000000003</v>
      </c>
      <c r="E372" s="18">
        <v>17101.843428571428</v>
      </c>
      <c r="F372" s="18">
        <v>17090.168000000001</v>
      </c>
      <c r="G372" s="18">
        <v>17894.145142857142</v>
      </c>
      <c r="H372" s="18">
        <v>17398.490285714284</v>
      </c>
      <c r="I372" s="18">
        <v>18154.363428571429</v>
      </c>
      <c r="J372" s="18">
        <v>19008.371428571427</v>
      </c>
      <c r="K372" s="18">
        <v>19013.035428571427</v>
      </c>
      <c r="L372" s="18">
        <v>19695.440000000002</v>
      </c>
      <c r="M372" s="18">
        <v>19719.518857142859</v>
      </c>
      <c r="N372" s="18">
        <v>19710.777142857143</v>
      </c>
      <c r="O372" s="18">
        <v>20600.385142857143</v>
      </c>
      <c r="P372" s="18">
        <v>21435.203428571425</v>
      </c>
      <c r="Q372" s="18">
        <v>21517.355428571427</v>
      </c>
      <c r="R372" s="18">
        <v>21301.325714285715</v>
      </c>
      <c r="S372" s="18">
        <v>19669.830857142857</v>
      </c>
      <c r="T372" s="18">
        <v>18028.086857142858</v>
      </c>
      <c r="U372" s="18">
        <v>17567.348571428571</v>
      </c>
      <c r="V372" s="18">
        <v>17304.745142857144</v>
      </c>
      <c r="W372" s="18">
        <v>17131.37142857143</v>
      </c>
      <c r="X372" s="18">
        <v>17392.505142857142</v>
      </c>
      <c r="Y372" s="18">
        <v>14890.516384180002</v>
      </c>
      <c r="Z372" s="5">
        <v>0</v>
      </c>
      <c r="AA372" s="2">
        <f>IFERROR(INDEX('Holiday Schedule'!$D$3:$D$24,MATCH(A372,'Holiday Schedule'!$C$3:$C$24,0)),0)</f>
        <v>0</v>
      </c>
      <c r="AB372" s="2">
        <f t="shared" si="8"/>
        <v>3</v>
      </c>
      <c r="AC372" s="2">
        <f t="shared" si="9"/>
        <v>307249.66399999999</v>
      </c>
      <c r="AD372" s="5">
        <f t="shared" si="10"/>
        <v>134233.97009846568</v>
      </c>
      <c r="AE372" s="5">
        <f t="shared" si="11"/>
        <v>441483.63409846567</v>
      </c>
      <c r="AG372" s="2">
        <f t="shared" si="12"/>
        <v>12</v>
      </c>
      <c r="AH372" s="2">
        <f t="shared" si="13"/>
        <v>2025</v>
      </c>
      <c r="AJ372" s="5">
        <f t="shared" si="14"/>
        <v>21517.355428571427</v>
      </c>
      <c r="AK372" s="2">
        <f t="shared" si="15"/>
        <v>16</v>
      </c>
      <c r="AL372" s="8"/>
    </row>
    <row r="373" spans="1:38" ht="15.75">
      <c r="A373" s="17">
        <f>Total_StdO_Customers!A373</f>
        <v>46022</v>
      </c>
      <c r="B373" s="18">
        <v>17041.398857142856</v>
      </c>
      <c r="C373" s="18">
        <v>17078.484571428573</v>
      </c>
      <c r="D373" s="18">
        <v>17160.766857142858</v>
      </c>
      <c r="E373" s="18">
        <v>17589.890285714282</v>
      </c>
      <c r="F373" s="18">
        <v>17584.587428571431</v>
      </c>
      <c r="G373" s="18">
        <v>18411.150857142857</v>
      </c>
      <c r="H373" s="18">
        <v>17827.722285714288</v>
      </c>
      <c r="I373" s="18">
        <v>18694.131428571429</v>
      </c>
      <c r="J373" s="18">
        <v>19851.309714285719</v>
      </c>
      <c r="K373" s="18">
        <v>20130.31085714286</v>
      </c>
      <c r="L373" s="18">
        <v>20995.604571428572</v>
      </c>
      <c r="M373" s="18">
        <v>21103.612571428574</v>
      </c>
      <c r="N373" s="18">
        <v>21161.430857142859</v>
      </c>
      <c r="O373" s="18">
        <v>21995.952000000005</v>
      </c>
      <c r="P373" s="18">
        <v>22438.099428571426</v>
      </c>
      <c r="Q373" s="18">
        <v>22102.397714285715</v>
      </c>
      <c r="R373" s="18">
        <v>21772.120000000003</v>
      </c>
      <c r="S373" s="18">
        <v>20097.345142857146</v>
      </c>
      <c r="T373" s="18">
        <v>18431.861714285715</v>
      </c>
      <c r="U373" s="18">
        <v>17949.612571428574</v>
      </c>
      <c r="V373" s="18">
        <v>17701.946285714286</v>
      </c>
      <c r="W373" s="18">
        <v>17571.066285714285</v>
      </c>
      <c r="X373" s="18">
        <v>17837.450285714287</v>
      </c>
      <c r="Y373" s="18">
        <v>19079.384429089998</v>
      </c>
      <c r="Z373" s="5">
        <v>0</v>
      </c>
      <c r="AA373" s="2">
        <f>IFERROR(INDEX('Holiday Schedule'!$D$3:$D$24,MATCH(A373,'Holiday Schedule'!$C$3:$C$24,0)),0)</f>
        <v>0</v>
      </c>
      <c r="AB373" s="2">
        <f t="shared" si="8"/>
        <v>4</v>
      </c>
      <c r="AC373" s="2">
        <f t="shared" si="9"/>
        <v>319834.25142857141</v>
      </c>
      <c r="AD373" s="5">
        <f t="shared" si="10"/>
        <v>141773.38557194726</v>
      </c>
      <c r="AE373" s="5">
        <f t="shared" si="11"/>
        <v>461607.63700051868</v>
      </c>
      <c r="AG373" s="2">
        <f t="shared" si="12"/>
        <v>12</v>
      </c>
      <c r="AH373" s="2">
        <f t="shared" si="13"/>
        <v>2025</v>
      </c>
      <c r="AJ373" s="5">
        <f t="shared" si="14"/>
        <v>22438.099428571426</v>
      </c>
      <c r="AK373" s="2">
        <f t="shared" si="15"/>
        <v>15</v>
      </c>
      <c r="AL373" s="8"/>
    </row>
    <row r="374" spans="1:38" ht="15.75">
      <c r="A374" s="17">
        <f>Total_StdO_Customers!A374</f>
        <v>46023</v>
      </c>
      <c r="B374" s="18">
        <v>17544.249142857145</v>
      </c>
      <c r="C374" s="18">
        <v>17597.388571428572</v>
      </c>
      <c r="D374" s="18">
        <v>17683.955428571433</v>
      </c>
      <c r="E374" s="18">
        <v>18128.290285714287</v>
      </c>
      <c r="F374" s="18">
        <v>18141.917714285719</v>
      </c>
      <c r="G374" s="18">
        <v>18995.681142857142</v>
      </c>
      <c r="H374" s="18">
        <v>18407.969142857142</v>
      </c>
      <c r="I374" s="18">
        <v>19257.675428571431</v>
      </c>
      <c r="J374" s="18">
        <v>20323.658285714289</v>
      </c>
      <c r="K374" s="18">
        <v>20404.379428571432</v>
      </c>
      <c r="L374" s="18">
        <v>21142.828571428574</v>
      </c>
      <c r="M374" s="18">
        <v>21115.478857142858</v>
      </c>
      <c r="N374" s="18">
        <v>21018.374857142859</v>
      </c>
      <c r="O374" s="18">
        <v>21762.95085714286</v>
      </c>
      <c r="P374" s="18">
        <v>22341.648000000001</v>
      </c>
      <c r="Q374" s="18">
        <v>22249.324571428573</v>
      </c>
      <c r="R374" s="18">
        <v>22055.683428571429</v>
      </c>
      <c r="S374" s="18">
        <v>20405.169142857143</v>
      </c>
      <c r="T374" s="18">
        <v>18770.595428571429</v>
      </c>
      <c r="U374" s="18">
        <v>18367.09942857143</v>
      </c>
      <c r="V374" s="18">
        <v>18159.363428571429</v>
      </c>
      <c r="W374" s="18">
        <v>18014.141714285717</v>
      </c>
      <c r="X374" s="18">
        <v>18251.85142857143</v>
      </c>
      <c r="Y374" s="18">
        <v>17593.308000000001</v>
      </c>
      <c r="Z374" s="5">
        <v>0</v>
      </c>
      <c r="AA374" s="2">
        <f>IFERROR(INDEX('Holiday Schedule'!$D$3:$D$24,MATCH(A374,'Holiday Schedule'!$C$3:$C$24,0)),0)</f>
        <v>0</v>
      </c>
      <c r="AB374" s="2">
        <f t="shared" si="8"/>
        <v>5</v>
      </c>
      <c r="AC374" s="2">
        <f t="shared" si="9"/>
        <v>323640.22285714292</v>
      </c>
      <c r="AD374" s="5">
        <f t="shared" si="10"/>
        <v>144092.75942857144</v>
      </c>
      <c r="AE374" s="5">
        <f t="shared" si="11"/>
        <v>467732.98228571436</v>
      </c>
      <c r="AG374" s="2">
        <f t="shared" si="12"/>
        <v>1</v>
      </c>
      <c r="AH374" s="2">
        <f t="shared" si="13"/>
        <v>2026</v>
      </c>
      <c r="AJ374" s="5">
        <f t="shared" si="14"/>
        <v>22341.648000000001</v>
      </c>
      <c r="AK374" s="2">
        <f t="shared" si="15"/>
        <v>15</v>
      </c>
      <c r="AL374" s="8"/>
    </row>
    <row r="375" spans="1:38" ht="15.75">
      <c r="A375" s="17">
        <f>Total_StdO_Customers!A375</f>
        <v>46024</v>
      </c>
      <c r="B375" s="18">
        <v>17920.955428571426</v>
      </c>
      <c r="C375" s="18">
        <v>17926.146285714287</v>
      </c>
      <c r="D375" s="18">
        <v>18008.304</v>
      </c>
      <c r="E375" s="18">
        <v>18466.64228571429</v>
      </c>
      <c r="F375" s="18">
        <v>18435.538285714287</v>
      </c>
      <c r="G375" s="18">
        <v>19265.129142857142</v>
      </c>
      <c r="H375" s="18">
        <v>18651.56342857143</v>
      </c>
      <c r="I375" s="18">
        <v>19489.060571428574</v>
      </c>
      <c r="J375" s="18">
        <v>20579.770285714287</v>
      </c>
      <c r="K375" s="18">
        <v>20700.93942857143</v>
      </c>
      <c r="L375" s="18">
        <v>21426.006857142856</v>
      </c>
      <c r="M375" s="18">
        <v>21384.916571428574</v>
      </c>
      <c r="N375" s="18">
        <v>21369.931428571435</v>
      </c>
      <c r="O375" s="18">
        <v>22241.017142857145</v>
      </c>
      <c r="P375" s="18">
        <v>22752.176000000003</v>
      </c>
      <c r="Q375" s="18">
        <v>22523.773714285711</v>
      </c>
      <c r="R375" s="18">
        <v>22204.441142857144</v>
      </c>
      <c r="S375" s="18">
        <v>20490.690285714289</v>
      </c>
      <c r="T375" s="18">
        <v>18810.41485714286</v>
      </c>
      <c r="U375" s="18">
        <v>18350.17142857143</v>
      </c>
      <c r="V375" s="18">
        <v>18090.316571428575</v>
      </c>
      <c r="W375" s="18">
        <v>17915.050285714289</v>
      </c>
      <c r="X375" s="18">
        <v>18132.184000000001</v>
      </c>
      <c r="Y375" s="18">
        <v>15486.34</v>
      </c>
      <c r="Z375" s="5">
        <v>0</v>
      </c>
      <c r="AA375" s="2">
        <f>IFERROR(INDEX('Holiday Schedule'!$D$3:$D$24,MATCH(A375,'Holiday Schedule'!$C$3:$C$24,0)),0)</f>
        <v>0</v>
      </c>
      <c r="AB375" s="2">
        <f t="shared" si="8"/>
        <v>6</v>
      </c>
      <c r="AC375" s="2">
        <f t="shared" si="9"/>
        <v>326460.86057142861</v>
      </c>
      <c r="AD375" s="5">
        <f t="shared" si="10"/>
        <v>144160.61885714275</v>
      </c>
      <c r="AE375" s="5">
        <f t="shared" si="11"/>
        <v>470621.47942857136</v>
      </c>
      <c r="AG375" s="2">
        <f t="shared" si="12"/>
        <v>1</v>
      </c>
      <c r="AH375" s="2">
        <f t="shared" si="13"/>
        <v>2026</v>
      </c>
      <c r="AJ375" s="5">
        <f t="shared" si="14"/>
        <v>22752.176000000003</v>
      </c>
      <c r="AK375" s="2">
        <f t="shared" si="15"/>
        <v>15</v>
      </c>
      <c r="AL375" s="8"/>
    </row>
    <row r="376" spans="1:38" ht="15.75">
      <c r="A376" s="17">
        <f>Total_StdO_Customers!A376</f>
        <v>46025</v>
      </c>
      <c r="B376" s="18">
        <v>17822.750857142859</v>
      </c>
      <c r="C376" s="18">
        <v>17827.024000000001</v>
      </c>
      <c r="D376" s="18">
        <v>17911.187428571429</v>
      </c>
      <c r="E376" s="18">
        <v>18399.693714285717</v>
      </c>
      <c r="F376" s="18">
        <v>18355.209142857144</v>
      </c>
      <c r="G376" s="18">
        <v>19191.153142857143</v>
      </c>
      <c r="H376" s="18">
        <v>18576.710857142862</v>
      </c>
      <c r="I376" s="18">
        <v>19438.016</v>
      </c>
      <c r="J376" s="18">
        <v>20538.568000000003</v>
      </c>
      <c r="K376" s="18">
        <v>20611.452571428574</v>
      </c>
      <c r="L376" s="18">
        <v>21234.644571428569</v>
      </c>
      <c r="M376" s="18">
        <v>20988.829714285719</v>
      </c>
      <c r="N376" s="18">
        <v>20968.99542857143</v>
      </c>
      <c r="O376" s="18">
        <v>21956.820571428572</v>
      </c>
      <c r="P376" s="18">
        <v>22612.304000000004</v>
      </c>
      <c r="Q376" s="18">
        <v>22505.820571428572</v>
      </c>
      <c r="R376" s="18">
        <v>22199.465142857145</v>
      </c>
      <c r="S376" s="18">
        <v>20475.364571428574</v>
      </c>
      <c r="T376" s="18">
        <v>18761.379428571432</v>
      </c>
      <c r="U376" s="18">
        <v>18284.819428571427</v>
      </c>
      <c r="V376" s="18">
        <v>18010</v>
      </c>
      <c r="W376" s="18">
        <v>17826.683428571429</v>
      </c>
      <c r="X376" s="18">
        <v>18021.473142857143</v>
      </c>
      <c r="Y376" s="18">
        <v>17261.938285714288</v>
      </c>
      <c r="Z376" s="5">
        <v>0</v>
      </c>
      <c r="AA376" s="2">
        <f>IFERROR(INDEX('Holiday Schedule'!$D$3:$D$24,MATCH(A376,'Holiday Schedule'!$C$3:$C$24,0)),0)</f>
        <v>0</v>
      </c>
      <c r="AB376" s="2">
        <f t="shared" si="8"/>
        <v>7</v>
      </c>
      <c r="AC376" s="2">
        <f t="shared" si="9"/>
        <v>0</v>
      </c>
      <c r="AD376" s="5">
        <f t="shared" si="10"/>
        <v>469780.30400000012</v>
      </c>
      <c r="AE376" s="5">
        <f t="shared" si="11"/>
        <v>469780.30400000012</v>
      </c>
      <c r="AG376" s="2">
        <f t="shared" si="12"/>
        <v>1</v>
      </c>
      <c r="AH376" s="2">
        <f t="shared" si="13"/>
        <v>2026</v>
      </c>
      <c r="AJ376" s="5">
        <f t="shared" si="14"/>
        <v>22612.304000000004</v>
      </c>
      <c r="AK376" s="2">
        <f t="shared" si="15"/>
        <v>15</v>
      </c>
      <c r="AL376" s="8"/>
    </row>
    <row r="377" spans="1:38" ht="15.75">
      <c r="A377" s="17">
        <f>Total_StdO_Customers!A377</f>
        <v>46026</v>
      </c>
      <c r="B377" s="18">
        <v>17690.2</v>
      </c>
      <c r="C377" s="18">
        <v>17704.020571428569</v>
      </c>
      <c r="D377" s="18">
        <v>17759.910857142859</v>
      </c>
      <c r="E377" s="18">
        <v>18244.410285714286</v>
      </c>
      <c r="F377" s="18">
        <v>18199.922285714285</v>
      </c>
      <c r="G377" s="18">
        <v>19029.460571428572</v>
      </c>
      <c r="H377" s="18">
        <v>18399.429714285718</v>
      </c>
      <c r="I377" s="18">
        <v>19296.131428571429</v>
      </c>
      <c r="J377" s="18">
        <v>20416.936000000002</v>
      </c>
      <c r="K377" s="18">
        <v>20432.070857142859</v>
      </c>
      <c r="L377" s="18">
        <v>20908.411428571431</v>
      </c>
      <c r="M377" s="18">
        <v>20650.734857142859</v>
      </c>
      <c r="N377" s="18">
        <v>20777.401142857139</v>
      </c>
      <c r="O377" s="18">
        <v>22041.931428571428</v>
      </c>
      <c r="P377" s="18">
        <v>22653.082285714288</v>
      </c>
      <c r="Q377" s="18">
        <v>22448.198857142856</v>
      </c>
      <c r="R377" s="18">
        <v>22118.729142857144</v>
      </c>
      <c r="S377" s="18">
        <v>20358.784000000003</v>
      </c>
      <c r="T377" s="18">
        <v>18628.940571428575</v>
      </c>
      <c r="U377" s="18">
        <v>18152.388571428572</v>
      </c>
      <c r="V377" s="18">
        <v>17894.106285714286</v>
      </c>
      <c r="W377" s="18">
        <v>17701.658285714289</v>
      </c>
      <c r="X377" s="18">
        <v>17876.717714285714</v>
      </c>
      <c r="Y377" s="18">
        <v>17704.258285714284</v>
      </c>
      <c r="Z377" s="5">
        <v>0</v>
      </c>
      <c r="AA377" s="2">
        <f>IFERROR(INDEX('Holiday Schedule'!$D$3:$D$24,MATCH(A377,'Holiday Schedule'!$C$3:$C$24,0)),0)</f>
        <v>0</v>
      </c>
      <c r="AB377" s="2">
        <f t="shared" si="8"/>
        <v>1</v>
      </c>
      <c r="AC377" s="2">
        <f t="shared" si="9"/>
        <v>0</v>
      </c>
      <c r="AD377" s="5">
        <f t="shared" si="10"/>
        <v>467087.83542857133</v>
      </c>
      <c r="AE377" s="5">
        <f t="shared" si="11"/>
        <v>467087.83542857133</v>
      </c>
      <c r="AG377" s="2">
        <f t="shared" si="12"/>
        <v>1</v>
      </c>
      <c r="AH377" s="2">
        <f t="shared" si="13"/>
        <v>2026</v>
      </c>
      <c r="AJ377" s="5">
        <f t="shared" si="14"/>
        <v>22653.082285714288</v>
      </c>
      <c r="AK377" s="2">
        <f t="shared" si="15"/>
        <v>15</v>
      </c>
      <c r="AL377" s="8"/>
    </row>
    <row r="378" spans="1:38" ht="15.75">
      <c r="A378" s="17">
        <f>Total_StdO_Customers!A378</f>
        <v>46027</v>
      </c>
      <c r="B378" s="18">
        <v>20827</v>
      </c>
      <c r="C378" s="18">
        <v>21194.68</v>
      </c>
      <c r="D378" s="18">
        <v>21649.200000000001</v>
      </c>
      <c r="E378" s="18">
        <v>22060.712</v>
      </c>
      <c r="F378" s="18">
        <v>22720.432000000001</v>
      </c>
      <c r="G378" s="18">
        <v>22781.256000000001</v>
      </c>
      <c r="H378" s="18">
        <v>21372.720000000001</v>
      </c>
      <c r="I378" s="18">
        <v>24286.232000000004</v>
      </c>
      <c r="J378" s="18">
        <v>24075.096000000001</v>
      </c>
      <c r="K378" s="18">
        <v>23000.712</v>
      </c>
      <c r="L378" s="18">
        <v>22622.84</v>
      </c>
      <c r="M378" s="18">
        <v>21778.464000000004</v>
      </c>
      <c r="N378" s="18">
        <v>22211.08</v>
      </c>
      <c r="O378" s="18">
        <v>23929.248000000003</v>
      </c>
      <c r="P378" s="18">
        <v>25978.176000000003</v>
      </c>
      <c r="Q378" s="18">
        <v>26695.808000000005</v>
      </c>
      <c r="R378" s="18">
        <v>25908.48</v>
      </c>
      <c r="S378" s="18">
        <v>23215.248000000003</v>
      </c>
      <c r="T378" s="18">
        <v>21617.872000000003</v>
      </c>
      <c r="U378" s="18">
        <v>20361.120000000003</v>
      </c>
      <c r="V378" s="18">
        <v>19974.832000000002</v>
      </c>
      <c r="W378" s="18">
        <v>20791.104000000003</v>
      </c>
      <c r="X378" s="18">
        <v>19950.848000000002</v>
      </c>
      <c r="Y378" s="18">
        <v>18132.996571428575</v>
      </c>
      <c r="Z378" s="5">
        <v>0</v>
      </c>
      <c r="AA378" s="2">
        <f>IFERROR(INDEX('Holiday Schedule'!$D$3:$D$24,MATCH(A378,'Holiday Schedule'!$C$3:$C$24,0)),0)</f>
        <v>0</v>
      </c>
      <c r="AB378" s="2">
        <f t="shared" si="8"/>
        <v>2</v>
      </c>
      <c r="AC378" s="2">
        <f t="shared" si="9"/>
        <v>366397.16000000003</v>
      </c>
      <c r="AD378" s="5">
        <f t="shared" si="10"/>
        <v>170738.99657142861</v>
      </c>
      <c r="AE378" s="5">
        <f t="shared" si="11"/>
        <v>537136.15657142864</v>
      </c>
      <c r="AG378" s="2">
        <f t="shared" si="12"/>
        <v>1</v>
      </c>
      <c r="AH378" s="2">
        <f t="shared" si="13"/>
        <v>2026</v>
      </c>
      <c r="AJ378" s="5">
        <f t="shared" si="14"/>
        <v>26695.808000000005</v>
      </c>
      <c r="AK378" s="2">
        <f t="shared" si="15"/>
        <v>16</v>
      </c>
      <c r="AL378" s="8"/>
    </row>
    <row r="379" spans="1:38" ht="15.75">
      <c r="A379" s="17">
        <f>Total_StdO_Customers!A379</f>
        <v>46028</v>
      </c>
      <c r="B379" s="18">
        <v>17405.87768895712</v>
      </c>
      <c r="C379" s="18">
        <v>17743.549128035131</v>
      </c>
      <c r="D379" s="18">
        <v>18277.141661309903</v>
      </c>
      <c r="E379" s="18">
        <v>18501.730363920604</v>
      </c>
      <c r="F379" s="18">
        <v>18834.564045319887</v>
      </c>
      <c r="G379" s="18">
        <v>19005.356674938765</v>
      </c>
      <c r="H379" s="18">
        <v>19145.246261118624</v>
      </c>
      <c r="I379" s="18">
        <v>20259.671430149054</v>
      </c>
      <c r="J379" s="18">
        <v>21804.692080097018</v>
      </c>
      <c r="K379" s="18">
        <v>22462.298591610073</v>
      </c>
      <c r="L379" s="18">
        <v>22658.239939605002</v>
      </c>
      <c r="M379" s="18">
        <v>22638.522967028446</v>
      </c>
      <c r="N379" s="18">
        <v>22224.235607982606</v>
      </c>
      <c r="O379" s="18">
        <v>22200.458060814832</v>
      </c>
      <c r="P379" s="18">
        <v>23835.653035316394</v>
      </c>
      <c r="Q379" s="18">
        <v>25519.348576616983</v>
      </c>
      <c r="R379" s="18">
        <v>25875.763712702585</v>
      </c>
      <c r="S379" s="18">
        <v>23320.046890596179</v>
      </c>
      <c r="T379" s="18">
        <v>20812.163447082341</v>
      </c>
      <c r="U379" s="18">
        <v>18667.319824581584</v>
      </c>
      <c r="V379" s="18">
        <v>17212.918073912035</v>
      </c>
      <c r="W379" s="18">
        <v>16663.274017960695</v>
      </c>
      <c r="X379" s="18">
        <v>15889.597858538555</v>
      </c>
      <c r="Y379" s="18">
        <v>15658.230179626875</v>
      </c>
      <c r="Z379" s="5">
        <v>0</v>
      </c>
      <c r="AA379" s="2">
        <f>IFERROR(INDEX('Holiday Schedule'!$D$3:$D$24,MATCH(A379,'Holiday Schedule'!$C$3:$C$24,0)),0)</f>
        <v>0</v>
      </c>
      <c r="AB379" s="2">
        <f t="shared" si="8"/>
        <v>3</v>
      </c>
      <c r="AC379" s="2">
        <f t="shared" si="9"/>
        <v>342044.20411459438</v>
      </c>
      <c r="AD379" s="5">
        <f t="shared" si="10"/>
        <v>144571.69600322691</v>
      </c>
      <c r="AE379" s="5">
        <f t="shared" si="11"/>
        <v>486615.90011782129</v>
      </c>
      <c r="AG379" s="2">
        <f t="shared" si="12"/>
        <v>1</v>
      </c>
      <c r="AH379" s="2">
        <f t="shared" si="13"/>
        <v>2026</v>
      </c>
      <c r="AJ379" s="5">
        <f t="shared" si="14"/>
        <v>25875.763712702585</v>
      </c>
      <c r="AK379" s="2">
        <f t="shared" si="15"/>
        <v>17</v>
      </c>
      <c r="AL379" s="8"/>
    </row>
    <row r="380" spans="1:38" ht="15.75">
      <c r="A380" s="17">
        <f>Total_StdO_Customers!A380</f>
        <v>46029</v>
      </c>
      <c r="B380" s="18">
        <v>15900.207002958841</v>
      </c>
      <c r="C380" s="18">
        <v>16220.620723310563</v>
      </c>
      <c r="D380" s="18">
        <v>16607.449505337332</v>
      </c>
      <c r="E380" s="18">
        <v>16759.23065838921</v>
      </c>
      <c r="F380" s="18">
        <v>17016.37211524188</v>
      </c>
      <c r="G380" s="18">
        <v>17220.102788951175</v>
      </c>
      <c r="H380" s="18">
        <v>17150.011966859583</v>
      </c>
      <c r="I380" s="18">
        <v>18311.136815667265</v>
      </c>
      <c r="J380" s="18">
        <v>20234.085635906893</v>
      </c>
      <c r="K380" s="18">
        <v>21745.227070376724</v>
      </c>
      <c r="L380" s="18">
        <v>22519.27092138477</v>
      </c>
      <c r="M380" s="18">
        <v>23516.093764542857</v>
      </c>
      <c r="N380" s="18">
        <v>23770.247482430539</v>
      </c>
      <c r="O380" s="18">
        <v>24300.424260851956</v>
      </c>
      <c r="P380" s="18">
        <v>24773.424587195852</v>
      </c>
      <c r="Q380" s="18">
        <v>24211.147080444924</v>
      </c>
      <c r="R380" s="18">
        <v>25257.575461691427</v>
      </c>
      <c r="S380" s="18">
        <v>22010.982510209866</v>
      </c>
      <c r="T380" s="18">
        <v>19483.015943953014</v>
      </c>
      <c r="U380" s="18">
        <v>17416.760681255222</v>
      </c>
      <c r="V380" s="18">
        <v>15965.364225301744</v>
      </c>
      <c r="W380" s="18">
        <v>15494.845538335499</v>
      </c>
      <c r="X380" s="18">
        <v>14629.845106935243</v>
      </c>
      <c r="Y380" s="18">
        <v>14259.579530828518</v>
      </c>
      <c r="Z380" s="5">
        <v>0</v>
      </c>
      <c r="AA380" s="2">
        <f>IFERROR(INDEX('Holiday Schedule'!$D$3:$D$24,MATCH(A380,'Holiday Schedule'!$C$3:$C$24,0)),0)</f>
        <v>0</v>
      </c>
      <c r="AB380" s="2">
        <f t="shared" si="8"/>
        <v>4</v>
      </c>
      <c r="AC380" s="2">
        <f t="shared" si="9"/>
        <v>333639.44708648376</v>
      </c>
      <c r="AD380" s="5">
        <f t="shared" si="10"/>
        <v>131133.57429187704</v>
      </c>
      <c r="AE380" s="5">
        <f t="shared" si="11"/>
        <v>464773.02137836081</v>
      </c>
      <c r="AG380" s="2">
        <f t="shared" si="12"/>
        <v>1</v>
      </c>
      <c r="AH380" s="2">
        <f t="shared" si="13"/>
        <v>2026</v>
      </c>
      <c r="AJ380" s="5">
        <f t="shared" si="14"/>
        <v>25257.575461691427</v>
      </c>
      <c r="AK380" s="2">
        <f t="shared" si="15"/>
        <v>17</v>
      </c>
      <c r="AL380" s="8"/>
    </row>
    <row r="381" spans="1:38" ht="15.75">
      <c r="A381" s="17">
        <f>Total_StdO_Customers!A381</f>
        <v>46030</v>
      </c>
      <c r="B381" s="18">
        <v>14566.340821197013</v>
      </c>
      <c r="C381" s="18">
        <v>14844.736249132613</v>
      </c>
      <c r="D381" s="18">
        <v>15211.801906406869</v>
      </c>
      <c r="E381" s="18">
        <v>15430.046246892218</v>
      </c>
      <c r="F381" s="18">
        <v>15912.118795257049</v>
      </c>
      <c r="G381" s="18">
        <v>16372.623948497592</v>
      </c>
      <c r="H381" s="18">
        <v>16615.698747448459</v>
      </c>
      <c r="I381" s="18">
        <v>17539.531829953936</v>
      </c>
      <c r="J381" s="18">
        <v>19010.889546113725</v>
      </c>
      <c r="K381" s="18">
        <v>18181.869013658034</v>
      </c>
      <c r="L381" s="18">
        <v>16812.69590445442</v>
      </c>
      <c r="M381" s="18">
        <v>16301.130094773798</v>
      </c>
      <c r="N381" s="18">
        <v>15226.453451668298</v>
      </c>
      <c r="O381" s="18">
        <v>18089.871912404291</v>
      </c>
      <c r="P381" s="18">
        <v>20980.674822019857</v>
      </c>
      <c r="Q381" s="18">
        <v>22438.109084795782</v>
      </c>
      <c r="R381" s="18">
        <v>23138.780293134438</v>
      </c>
      <c r="S381" s="18">
        <v>20983.093905079728</v>
      </c>
      <c r="T381" s="18">
        <v>18649.904756833046</v>
      </c>
      <c r="U381" s="18">
        <v>16885.04066200399</v>
      </c>
      <c r="V381" s="18">
        <v>15619.028380762171</v>
      </c>
      <c r="W381" s="18">
        <v>15253.995217947417</v>
      </c>
      <c r="X381" s="18">
        <v>14510.836206438156</v>
      </c>
      <c r="Y381" s="18">
        <v>14315.220854294805</v>
      </c>
      <c r="Z381" s="5">
        <v>0</v>
      </c>
      <c r="AA381" s="2">
        <f>IFERROR(INDEX('Holiday Schedule'!$D$3:$D$24,MATCH(A381,'Holiday Schedule'!$C$3:$C$24,0)),0)</f>
        <v>0</v>
      </c>
      <c r="AB381" s="2">
        <f t="shared" si="8"/>
        <v>5</v>
      </c>
      <c r="AC381" s="2">
        <f t="shared" si="9"/>
        <v>289621.90508204111</v>
      </c>
      <c r="AD381" s="5">
        <f t="shared" si="10"/>
        <v>123268.58756912645</v>
      </c>
      <c r="AE381" s="5">
        <f t="shared" si="11"/>
        <v>412890.49265116756</v>
      </c>
      <c r="AG381" s="2">
        <f t="shared" si="12"/>
        <v>1</v>
      </c>
      <c r="AH381" s="2">
        <f t="shared" si="13"/>
        <v>2026</v>
      </c>
      <c r="AJ381" s="5">
        <f t="shared" si="14"/>
        <v>23138.780293134438</v>
      </c>
      <c r="AK381" s="2">
        <f t="shared" si="15"/>
        <v>17</v>
      </c>
      <c r="AL381" s="8"/>
    </row>
    <row r="382" spans="1:38" ht="15.75">
      <c r="A382" s="17">
        <f>Total_StdO_Customers!A382</f>
        <v>46031</v>
      </c>
      <c r="B382" s="18">
        <v>14782.595772114761</v>
      </c>
      <c r="C382" s="18">
        <v>15190.940946368948</v>
      </c>
      <c r="D382" s="18">
        <v>15668.478140627893</v>
      </c>
      <c r="E382" s="18">
        <v>16047.670805591351</v>
      </c>
      <c r="F382" s="18">
        <v>16453.355192973475</v>
      </c>
      <c r="G382" s="18">
        <v>16810.143512471597</v>
      </c>
      <c r="H382" s="18">
        <v>17239.88310165819</v>
      </c>
      <c r="I382" s="18">
        <v>17953.817459985417</v>
      </c>
      <c r="J382" s="18">
        <v>17906.330019748675</v>
      </c>
      <c r="K382" s="18">
        <v>15784.676728974217</v>
      </c>
      <c r="L382" s="18">
        <v>16394.216357366902</v>
      </c>
      <c r="M382" s="18">
        <v>19064.746282576994</v>
      </c>
      <c r="N382" s="18">
        <v>19682.469480342581</v>
      </c>
      <c r="O382" s="18">
        <v>19570.780545631394</v>
      </c>
      <c r="P382" s="18">
        <v>21603.351489752396</v>
      </c>
      <c r="Q382" s="18">
        <v>22548.951341504267</v>
      </c>
      <c r="R382" s="18">
        <v>23063.116111177929</v>
      </c>
      <c r="S382" s="18">
        <v>20195.172853876284</v>
      </c>
      <c r="T382" s="18">
        <v>17936.567114386562</v>
      </c>
      <c r="U382" s="18">
        <v>16030.947699740807</v>
      </c>
      <c r="V382" s="18">
        <v>14932.075755168127</v>
      </c>
      <c r="W382" s="18">
        <v>14491.231740034069</v>
      </c>
      <c r="X382" s="18">
        <v>13828.712020662169</v>
      </c>
      <c r="Y382" s="18">
        <v>13511.236850042374</v>
      </c>
      <c r="Z382" s="5">
        <v>0</v>
      </c>
      <c r="AA382" s="2">
        <f>IFERROR(INDEX('Holiday Schedule'!$D$3:$D$24,MATCH(A382,'Holiday Schedule'!$C$3:$C$24,0)),0)</f>
        <v>0</v>
      </c>
      <c r="AB382" s="2">
        <f t="shared" si="8"/>
        <v>6</v>
      </c>
      <c r="AC382" s="2">
        <f t="shared" si="9"/>
        <v>290987.16300092876</v>
      </c>
      <c r="AD382" s="5">
        <f t="shared" si="10"/>
        <v>125704.30432184855</v>
      </c>
      <c r="AE382" s="5">
        <f t="shared" si="11"/>
        <v>416691.46732277732</v>
      </c>
      <c r="AG382" s="2">
        <f t="shared" si="12"/>
        <v>1</v>
      </c>
      <c r="AH382" s="2">
        <f t="shared" si="13"/>
        <v>2026</v>
      </c>
      <c r="AJ382" s="5">
        <f t="shared" si="14"/>
        <v>23063.116111177929</v>
      </c>
      <c r="AK382" s="2">
        <f t="shared" si="15"/>
        <v>17</v>
      </c>
      <c r="AL382" s="8"/>
    </row>
    <row r="383" spans="1:38" ht="15.75">
      <c r="A383" s="17">
        <f>Total_StdO_Customers!A383</f>
        <v>46032</v>
      </c>
      <c r="B383" s="18">
        <v>13510.819103177602</v>
      </c>
      <c r="C383" s="18">
        <v>13432.369989654489</v>
      </c>
      <c r="D383" s="18">
        <v>13800.821786225468</v>
      </c>
      <c r="E383" s="18">
        <v>13826.101100156448</v>
      </c>
      <c r="F383" s="18">
        <v>14145.390582483275</v>
      </c>
      <c r="G383" s="18">
        <v>14122.290211041573</v>
      </c>
      <c r="H383" s="18">
        <v>13801.163049707926</v>
      </c>
      <c r="I383" s="18">
        <v>14631.691556129257</v>
      </c>
      <c r="J383" s="18">
        <v>13495.174694194622</v>
      </c>
      <c r="K383" s="18">
        <v>12074.528575076312</v>
      </c>
      <c r="L383" s="18">
        <v>10951.03382192893</v>
      </c>
      <c r="M383" s="18">
        <v>11701.150114567887</v>
      </c>
      <c r="N383" s="18">
        <v>12541.716915758441</v>
      </c>
      <c r="O383" s="18">
        <v>15728.452676171868</v>
      </c>
      <c r="P383" s="18">
        <v>18560.773432137172</v>
      </c>
      <c r="Q383" s="18">
        <v>20842.287266374238</v>
      </c>
      <c r="R383" s="18">
        <v>22014.71162139835</v>
      </c>
      <c r="S383" s="18">
        <v>19752.308595732949</v>
      </c>
      <c r="T383" s="18">
        <v>17617.170995257278</v>
      </c>
      <c r="U383" s="18">
        <v>15802.875241521317</v>
      </c>
      <c r="V383" s="18">
        <v>14801.468305345599</v>
      </c>
      <c r="W383" s="18">
        <v>14393.673908906856</v>
      </c>
      <c r="X383" s="18">
        <v>14032.661805211092</v>
      </c>
      <c r="Y383" s="18">
        <v>13826.206484664026</v>
      </c>
      <c r="Z383" s="5">
        <v>0</v>
      </c>
      <c r="AA383" s="2">
        <f>IFERROR(INDEX('Holiday Schedule'!$D$3:$D$24,MATCH(A383,'Holiday Schedule'!$C$3:$C$24,0)),0)</f>
        <v>0</v>
      </c>
      <c r="AB383" s="2">
        <f t="shared" si="8"/>
        <v>7</v>
      </c>
      <c r="AC383" s="2">
        <f t="shared" si="9"/>
        <v>0</v>
      </c>
      <c r="AD383" s="5">
        <f t="shared" si="10"/>
        <v>359406.841832823</v>
      </c>
      <c r="AE383" s="5">
        <f t="shared" si="11"/>
        <v>359406.841832823</v>
      </c>
      <c r="AG383" s="2">
        <f t="shared" si="12"/>
        <v>1</v>
      </c>
      <c r="AH383" s="2">
        <f t="shared" si="13"/>
        <v>2026</v>
      </c>
      <c r="AJ383" s="5">
        <f t="shared" si="14"/>
        <v>22014.71162139835</v>
      </c>
      <c r="AK383" s="2">
        <f t="shared" si="15"/>
        <v>17</v>
      </c>
      <c r="AL383" s="8"/>
    </row>
    <row r="384" spans="1:38" ht="15.75">
      <c r="A384" s="17">
        <f>Total_StdO_Customers!A384</f>
        <v>46033</v>
      </c>
      <c r="B384" s="18">
        <v>14056.395418992113</v>
      </c>
      <c r="C384" s="18">
        <v>14394.670142725377</v>
      </c>
      <c r="D384" s="18">
        <v>14871.187035579034</v>
      </c>
      <c r="E384" s="18">
        <v>14853.518379361278</v>
      </c>
      <c r="F384" s="18">
        <v>15082.916878242782</v>
      </c>
      <c r="G384" s="18">
        <v>14607.315007407286</v>
      </c>
      <c r="H384" s="18">
        <v>14213.429049022176</v>
      </c>
      <c r="I384" s="18">
        <v>15507.147980193467</v>
      </c>
      <c r="J384" s="18">
        <v>18008.322050397324</v>
      </c>
      <c r="K384" s="18">
        <v>19968.953103735217</v>
      </c>
      <c r="L384" s="18">
        <v>20754.737856939202</v>
      </c>
      <c r="M384" s="18">
        <v>21657.053724142348</v>
      </c>
      <c r="N384" s="18">
        <v>21997.918280354297</v>
      </c>
      <c r="O384" s="18">
        <v>22813.149432788865</v>
      </c>
      <c r="P384" s="18">
        <v>24457.191354479037</v>
      </c>
      <c r="Q384" s="18">
        <v>24929.431190617091</v>
      </c>
      <c r="R384" s="18">
        <v>24982.649062331129</v>
      </c>
      <c r="S384" s="18">
        <v>22291.165316277376</v>
      </c>
      <c r="T384" s="18">
        <v>19603.084134492852</v>
      </c>
      <c r="U384" s="18">
        <v>17374.594893055164</v>
      </c>
      <c r="V384" s="18">
        <v>16019.362824719203</v>
      </c>
      <c r="W384" s="18">
        <v>15375.907108514224</v>
      </c>
      <c r="X384" s="18">
        <v>14823.86475216156</v>
      </c>
      <c r="Y384" s="18">
        <v>14459.292138270008</v>
      </c>
      <c r="Z384" s="5">
        <v>0</v>
      </c>
      <c r="AA384" s="2">
        <f>IFERROR(INDEX('Holiday Schedule'!$D$3:$D$24,MATCH(A384,'Holiday Schedule'!$C$3:$C$24,0)),0)</f>
        <v>0</v>
      </c>
      <c r="AB384" s="2">
        <f t="shared" si="8"/>
        <v>1</v>
      </c>
      <c r="AC384" s="2">
        <f t="shared" si="9"/>
        <v>0</v>
      </c>
      <c r="AD384" s="5">
        <f t="shared" si="10"/>
        <v>437103.25711479835</v>
      </c>
      <c r="AE384" s="5">
        <f t="shared" si="11"/>
        <v>437103.25711479835</v>
      </c>
      <c r="AG384" s="2">
        <f t="shared" si="12"/>
        <v>1</v>
      </c>
      <c r="AH384" s="2">
        <f t="shared" si="13"/>
        <v>2026</v>
      </c>
      <c r="AJ384" s="5">
        <f t="shared" si="14"/>
        <v>24982.649062331129</v>
      </c>
      <c r="AK384" s="2">
        <f t="shared" si="15"/>
        <v>17</v>
      </c>
      <c r="AL384" s="8"/>
    </row>
    <row r="385" spans="1:38" ht="15.75">
      <c r="A385" s="17">
        <f>Total_StdO_Customers!A385</f>
        <v>46034</v>
      </c>
      <c r="B385" s="18">
        <v>14664.061247631296</v>
      </c>
      <c r="C385" s="18">
        <v>15059.718198222918</v>
      </c>
      <c r="D385" s="18">
        <v>15538.830998911088</v>
      </c>
      <c r="E385" s="18">
        <v>16092.485768817618</v>
      </c>
      <c r="F385" s="18">
        <v>16772.738637067534</v>
      </c>
      <c r="G385" s="18">
        <v>17372.22832321317</v>
      </c>
      <c r="H385" s="18">
        <v>17859.31236937064</v>
      </c>
      <c r="I385" s="18">
        <v>18849.91615762014</v>
      </c>
      <c r="J385" s="18">
        <v>18801.416330389158</v>
      </c>
      <c r="K385" s="18">
        <v>17314.593672055256</v>
      </c>
      <c r="L385" s="18">
        <v>16267.827278561233</v>
      </c>
      <c r="M385" s="18">
        <v>15956.657272916485</v>
      </c>
      <c r="N385" s="18">
        <v>15568.448745459131</v>
      </c>
      <c r="O385" s="18">
        <v>17952.669437490724</v>
      </c>
      <c r="P385" s="18">
        <v>20757.558502320448</v>
      </c>
      <c r="Q385" s="18">
        <v>23393.630673259035</v>
      </c>
      <c r="R385" s="18">
        <v>24793.488607439856</v>
      </c>
      <c r="S385" s="18">
        <v>22481.980895365294</v>
      </c>
      <c r="T385" s="18">
        <v>19836.296337713171</v>
      </c>
      <c r="U385" s="18">
        <v>17926.522159047632</v>
      </c>
      <c r="V385" s="18">
        <v>16318.749148090394</v>
      </c>
      <c r="W385" s="18">
        <v>15765.713652916571</v>
      </c>
      <c r="X385" s="18">
        <v>15114.588677252646</v>
      </c>
      <c r="Y385" s="18">
        <v>14555.505260097127</v>
      </c>
      <c r="Z385" s="5">
        <v>0</v>
      </c>
      <c r="AA385" s="2">
        <f>IFERROR(INDEX('Holiday Schedule'!$D$3:$D$24,MATCH(A385,'Holiday Schedule'!$C$3:$C$24,0)),0)</f>
        <v>0</v>
      </c>
      <c r="AB385" s="2">
        <f t="shared" si="8"/>
        <v>2</v>
      </c>
      <c r="AC385" s="2">
        <f t="shared" si="9"/>
        <v>297100.0575478971</v>
      </c>
      <c r="AD385" s="5">
        <f t="shared" si="10"/>
        <v>127914.8808033315</v>
      </c>
      <c r="AE385" s="5">
        <f t="shared" si="11"/>
        <v>425014.9383512286</v>
      </c>
      <c r="AG385" s="2">
        <f t="shared" si="12"/>
        <v>1</v>
      </c>
      <c r="AH385" s="2">
        <f t="shared" si="13"/>
        <v>2026</v>
      </c>
      <c r="AJ385" s="5">
        <f t="shared" si="14"/>
        <v>24793.488607439856</v>
      </c>
      <c r="AK385" s="2">
        <f t="shared" si="15"/>
        <v>17</v>
      </c>
      <c r="AL385" s="8"/>
    </row>
    <row r="386" spans="1:38" ht="15.75">
      <c r="A386" s="17">
        <f>Total_StdO_Customers!A386</f>
        <v>46035</v>
      </c>
      <c r="B386" s="18">
        <v>15053.179046754094</v>
      </c>
      <c r="C386" s="18">
        <v>15327.933772802251</v>
      </c>
      <c r="D386" s="18">
        <v>15713.311209095829</v>
      </c>
      <c r="E386" s="18">
        <v>15982.307496780986</v>
      </c>
      <c r="F386" s="18">
        <v>16337.706390042615</v>
      </c>
      <c r="G386" s="18">
        <v>16775.693153103566</v>
      </c>
      <c r="H386" s="18">
        <v>17276.021759037525</v>
      </c>
      <c r="I386" s="18">
        <v>17943.57633201245</v>
      </c>
      <c r="J386" s="18">
        <v>17161.3986431187</v>
      </c>
      <c r="K386" s="18">
        <v>15013.554590562477</v>
      </c>
      <c r="L386" s="18">
        <v>13498.471553377583</v>
      </c>
      <c r="M386" s="18">
        <v>13451.550312288078</v>
      </c>
      <c r="N386" s="18">
        <v>13524.244831621605</v>
      </c>
      <c r="O386" s="18">
        <v>14154.026836043677</v>
      </c>
      <c r="P386" s="18">
        <v>16647.437155857737</v>
      </c>
      <c r="Q386" s="18">
        <v>21331.219908614032</v>
      </c>
      <c r="R386" s="18">
        <v>23044.299102576177</v>
      </c>
      <c r="S386" s="18">
        <v>21090.831062049576</v>
      </c>
      <c r="T386" s="18">
        <v>18991.841284738523</v>
      </c>
      <c r="U386" s="18">
        <v>17054.512104673879</v>
      </c>
      <c r="V386" s="18">
        <v>15565.162782821108</v>
      </c>
      <c r="W386" s="18">
        <v>15205.287099068228</v>
      </c>
      <c r="X386" s="18">
        <v>14322.774644805404</v>
      </c>
      <c r="Y386" s="18">
        <v>13948.915474808424</v>
      </c>
      <c r="Z386" s="5">
        <v>0</v>
      </c>
      <c r="AA386" s="2">
        <f>IFERROR(INDEX('Holiday Schedule'!$D$3:$D$24,MATCH(A386,'Holiday Schedule'!$C$3:$C$24,0)),0)</f>
        <v>0</v>
      </c>
      <c r="AB386" s="2">
        <f t="shared" si="8"/>
        <v>3</v>
      </c>
      <c r="AC386" s="2">
        <f t="shared" si="9"/>
        <v>268000.18824422924</v>
      </c>
      <c r="AD386" s="5">
        <f t="shared" si="10"/>
        <v>126415.06830242526</v>
      </c>
      <c r="AE386" s="5">
        <f t="shared" si="11"/>
        <v>394415.25654665451</v>
      </c>
      <c r="AG386" s="2">
        <f t="shared" si="12"/>
        <v>1</v>
      </c>
      <c r="AH386" s="2">
        <f t="shared" si="13"/>
        <v>2026</v>
      </c>
      <c r="AJ386" s="5">
        <f t="shared" si="14"/>
        <v>23044.299102576177</v>
      </c>
      <c r="AK386" s="2">
        <f t="shared" si="15"/>
        <v>17</v>
      </c>
      <c r="AL386" s="8"/>
    </row>
    <row r="387" spans="1:38" ht="15.75">
      <c r="A387" s="17">
        <f>Total_StdO_Customers!A387</f>
        <v>46036</v>
      </c>
      <c r="B387" s="18">
        <v>13750.181230743168</v>
      </c>
      <c r="C387" s="18">
        <v>14057.213628698779</v>
      </c>
      <c r="D387" s="18">
        <v>14252.451874212004</v>
      </c>
      <c r="E387" s="18">
        <v>14346.463489757522</v>
      </c>
      <c r="F387" s="18">
        <v>14634.006774866159</v>
      </c>
      <c r="G387" s="18">
        <v>15271.300354805879</v>
      </c>
      <c r="H387" s="18">
        <v>15803.212967946405</v>
      </c>
      <c r="I387" s="18">
        <v>16593.987686324726</v>
      </c>
      <c r="J387" s="18">
        <v>17005.40041568561</v>
      </c>
      <c r="K387" s="18">
        <v>15456.769651425298</v>
      </c>
      <c r="L387" s="18">
        <v>13256.700842753984</v>
      </c>
      <c r="M387" s="18">
        <v>12940.510141501558</v>
      </c>
      <c r="N387" s="18">
        <v>14023.696522185379</v>
      </c>
      <c r="O387" s="18">
        <v>17085.769319996827</v>
      </c>
      <c r="P387" s="18">
        <v>19593.938594173829</v>
      </c>
      <c r="Q387" s="18">
        <v>21092.668095263165</v>
      </c>
      <c r="R387" s="18">
        <v>22006.590596633385</v>
      </c>
      <c r="S387" s="18">
        <v>19772.498969235749</v>
      </c>
      <c r="T387" s="18">
        <v>17553.969456924042</v>
      </c>
      <c r="U387" s="18">
        <v>15841.673155264501</v>
      </c>
      <c r="V387" s="18">
        <v>14492.771878626572</v>
      </c>
      <c r="W387" s="18">
        <v>14051.867516539525</v>
      </c>
      <c r="X387" s="18">
        <v>13358.328959518996</v>
      </c>
      <c r="Y387" s="18">
        <v>12948.199648300199</v>
      </c>
      <c r="Z387" s="5">
        <v>0</v>
      </c>
      <c r="AA387" s="2">
        <f>IFERROR(INDEX('Holiday Schedule'!$D$3:$D$24,MATCH(A387,'Holiday Schedule'!$C$3:$C$24,0)),0)</f>
        <v>0</v>
      </c>
      <c r="AB387" s="2">
        <f t="shared" si="8"/>
        <v>4</v>
      </c>
      <c r="AC387" s="2">
        <f t="shared" si="9"/>
        <v>264127.14180205314</v>
      </c>
      <c r="AD387" s="5">
        <f t="shared" si="10"/>
        <v>115063.02996933012</v>
      </c>
      <c r="AE387" s="5">
        <f t="shared" si="11"/>
        <v>379190.17177138326</v>
      </c>
      <c r="AG387" s="2">
        <f t="shared" si="12"/>
        <v>1</v>
      </c>
      <c r="AH387" s="2">
        <f t="shared" si="13"/>
        <v>2026</v>
      </c>
      <c r="AJ387" s="5">
        <f t="shared" si="14"/>
        <v>22006.590596633385</v>
      </c>
      <c r="AK387" s="2">
        <f t="shared" si="15"/>
        <v>17</v>
      </c>
      <c r="AL387" s="8"/>
    </row>
    <row r="388" spans="1:38" ht="15.75">
      <c r="A388" s="17">
        <f>Total_StdO_Customers!A388</f>
        <v>46037</v>
      </c>
      <c r="B388" s="18">
        <v>13048.675570221243</v>
      </c>
      <c r="C388" s="18">
        <v>13464.570749128621</v>
      </c>
      <c r="D388" s="18">
        <v>13783.936604594686</v>
      </c>
      <c r="E388" s="18">
        <v>14024.148011881263</v>
      </c>
      <c r="F388" s="18">
        <v>14362.617583988407</v>
      </c>
      <c r="G388" s="18">
        <v>14910.840805207734</v>
      </c>
      <c r="H388" s="18">
        <v>15385.874876368389</v>
      </c>
      <c r="I388" s="18">
        <v>16517.339244152041</v>
      </c>
      <c r="J388" s="18">
        <v>17744.842637888312</v>
      </c>
      <c r="K388" s="18">
        <v>18849.820851209966</v>
      </c>
      <c r="L388" s="18">
        <v>19327.307856493204</v>
      </c>
      <c r="M388" s="18">
        <v>19698.856635678785</v>
      </c>
      <c r="N388" s="18">
        <v>19729.706399374463</v>
      </c>
      <c r="O388" s="18">
        <v>20701.109414959345</v>
      </c>
      <c r="P388" s="18">
        <v>21546.20639154367</v>
      </c>
      <c r="Q388" s="18">
        <v>21975.025032065085</v>
      </c>
      <c r="R388" s="18">
        <v>22115.927320298284</v>
      </c>
      <c r="S388" s="18">
        <v>19934.187452122907</v>
      </c>
      <c r="T388" s="18">
        <v>17593.746648882025</v>
      </c>
      <c r="U388" s="18">
        <v>16127.538339163946</v>
      </c>
      <c r="V388" s="18">
        <v>14784.976122272286</v>
      </c>
      <c r="W388" s="18">
        <v>14302.062999270707</v>
      </c>
      <c r="X388" s="18">
        <v>13476.879545893502</v>
      </c>
      <c r="Y388" s="18">
        <v>13182.35688455415</v>
      </c>
      <c r="Z388" s="5">
        <v>0</v>
      </c>
      <c r="AA388" s="2">
        <f>IFERROR(INDEX('Holiday Schedule'!$D$3:$D$24,MATCH(A388,'Holiday Schedule'!$C$3:$C$24,0)),0)</f>
        <v>0</v>
      </c>
      <c r="AB388" s="2">
        <f t="shared" si="8"/>
        <v>5</v>
      </c>
      <c r="AC388" s="2">
        <f t="shared" si="9"/>
        <v>294425.53289126849</v>
      </c>
      <c r="AD388" s="5">
        <f t="shared" si="10"/>
        <v>112163.02108594455</v>
      </c>
      <c r="AE388" s="5">
        <f t="shared" si="11"/>
        <v>406588.55397721304</v>
      </c>
      <c r="AG388" s="2">
        <f t="shared" si="12"/>
        <v>1</v>
      </c>
      <c r="AH388" s="2">
        <f t="shared" si="13"/>
        <v>2026</v>
      </c>
      <c r="AJ388" s="5">
        <f t="shared" si="14"/>
        <v>22115.927320298284</v>
      </c>
      <c r="AK388" s="2">
        <f t="shared" si="15"/>
        <v>17</v>
      </c>
      <c r="AL388" s="8"/>
    </row>
    <row r="389" spans="1:38" ht="15.75">
      <c r="A389" s="17">
        <f>Total_StdO_Customers!A389</f>
        <v>46038</v>
      </c>
      <c r="B389" s="18">
        <v>13430.384961563825</v>
      </c>
      <c r="C389" s="18">
        <v>13760.8921889137</v>
      </c>
      <c r="D389" s="18">
        <v>14391.026813112901</v>
      </c>
      <c r="E389" s="18">
        <v>14769.368011731169</v>
      </c>
      <c r="F389" s="18">
        <v>15431.983515089094</v>
      </c>
      <c r="G389" s="18">
        <v>16224.668720895939</v>
      </c>
      <c r="H389" s="18">
        <v>16810.815796720217</v>
      </c>
      <c r="I389" s="18">
        <v>18331.459053988623</v>
      </c>
      <c r="J389" s="18">
        <v>20050.110427844487</v>
      </c>
      <c r="K389" s="18">
        <v>20783.505387178018</v>
      </c>
      <c r="L389" s="18">
        <v>19565.73702070981</v>
      </c>
      <c r="M389" s="18">
        <v>18649.564796508395</v>
      </c>
      <c r="N389" s="18">
        <v>17080.659980066474</v>
      </c>
      <c r="O389" s="18">
        <v>17128.137444250136</v>
      </c>
      <c r="P389" s="18">
        <v>19778.123392782833</v>
      </c>
      <c r="Q389" s="18">
        <v>23767.55899776769</v>
      </c>
      <c r="R389" s="18">
        <v>25741.667767193278</v>
      </c>
      <c r="S389" s="18">
        <v>23332.789995184008</v>
      </c>
      <c r="T389" s="18">
        <v>20714.341019452339</v>
      </c>
      <c r="U389" s="18">
        <v>18847.703180491742</v>
      </c>
      <c r="V389" s="18">
        <v>17656.877002127505</v>
      </c>
      <c r="W389" s="18">
        <v>17522.887360157081</v>
      </c>
      <c r="X389" s="18">
        <v>16990.162838231772</v>
      </c>
      <c r="Y389" s="18">
        <v>17042.639299204693</v>
      </c>
      <c r="Z389" s="5">
        <v>0</v>
      </c>
      <c r="AA389" s="2">
        <f>IFERROR(INDEX('Holiday Schedule'!$D$3:$D$24,MATCH(A389,'Holiday Schedule'!$C$3:$C$24,0)),0)</f>
        <v>0</v>
      </c>
      <c r="AB389" s="2">
        <f t="shared" si="8"/>
        <v>6</v>
      </c>
      <c r="AC389" s="2">
        <f t="shared" si="9"/>
        <v>315941.28566393419</v>
      </c>
      <c r="AD389" s="5">
        <f t="shared" si="10"/>
        <v>121861.7793072316</v>
      </c>
      <c r="AE389" s="5">
        <f t="shared" si="11"/>
        <v>437803.06497116579</v>
      </c>
      <c r="AG389" s="2">
        <f t="shared" si="12"/>
        <v>1</v>
      </c>
      <c r="AH389" s="2">
        <f t="shared" si="13"/>
        <v>2026</v>
      </c>
      <c r="AJ389" s="5">
        <f t="shared" si="14"/>
        <v>25741.667767193278</v>
      </c>
      <c r="AK389" s="2">
        <f t="shared" si="15"/>
        <v>17</v>
      </c>
      <c r="AL389" s="8"/>
    </row>
    <row r="390" spans="1:38" ht="15.75">
      <c r="A390" s="17">
        <f>Total_StdO_Customers!A390</f>
        <v>46039</v>
      </c>
      <c r="B390" s="18">
        <v>17279.052803386272</v>
      </c>
      <c r="C390" s="18">
        <v>17505.486865795738</v>
      </c>
      <c r="D390" s="18">
        <v>17799.116346866052</v>
      </c>
      <c r="E390" s="18">
        <v>17875.103672870344</v>
      </c>
      <c r="F390" s="18">
        <v>17955.054899030692</v>
      </c>
      <c r="G390" s="18">
        <v>17516.738514878019</v>
      </c>
      <c r="H390" s="18">
        <v>16898.62639403667</v>
      </c>
      <c r="I390" s="18">
        <v>17796.040082151874</v>
      </c>
      <c r="J390" s="18">
        <v>19935.90060185772</v>
      </c>
      <c r="K390" s="18">
        <v>21348.476575158486</v>
      </c>
      <c r="L390" s="18">
        <v>22233.666984363557</v>
      </c>
      <c r="M390" s="18">
        <v>23368.904300266302</v>
      </c>
      <c r="N390" s="18">
        <v>23323.071315595382</v>
      </c>
      <c r="O390" s="18">
        <v>24245.982318806255</v>
      </c>
      <c r="P390" s="18">
        <v>25494.454571367314</v>
      </c>
      <c r="Q390" s="18">
        <v>25459.765387240092</v>
      </c>
      <c r="R390" s="18">
        <v>25449.508949429273</v>
      </c>
      <c r="S390" s="18">
        <v>22388.807286495827</v>
      </c>
      <c r="T390" s="18">
        <v>19767.201882052825</v>
      </c>
      <c r="U390" s="18">
        <v>17710.843478829436</v>
      </c>
      <c r="V390" s="18">
        <v>16422.756302633385</v>
      </c>
      <c r="W390" s="18">
        <v>16263.555937739909</v>
      </c>
      <c r="X390" s="18">
        <v>15916.332849022496</v>
      </c>
      <c r="Y390" s="18">
        <v>15910.106527818007</v>
      </c>
      <c r="Z390" s="5">
        <v>0</v>
      </c>
      <c r="AA390" s="2">
        <f>IFERROR(INDEX('Holiday Schedule'!$D$3:$D$24,MATCH(A390,'Holiday Schedule'!$C$3:$C$24,0)),0)</f>
        <v>0</v>
      </c>
      <c r="AB390" s="2">
        <f t="shared" si="8"/>
        <v>7</v>
      </c>
      <c r="AC390" s="2">
        <f t="shared" si="9"/>
        <v>0</v>
      </c>
      <c r="AD390" s="5">
        <f t="shared" si="10"/>
        <v>475864.55484769191</v>
      </c>
      <c r="AE390" s="5">
        <f t="shared" si="11"/>
        <v>475864.55484769191</v>
      </c>
      <c r="AG390" s="2">
        <f t="shared" si="12"/>
        <v>1</v>
      </c>
      <c r="AH390" s="2">
        <f t="shared" si="13"/>
        <v>2026</v>
      </c>
      <c r="AJ390" s="5">
        <f t="shared" si="14"/>
        <v>25494.454571367314</v>
      </c>
      <c r="AK390" s="2">
        <f t="shared" si="15"/>
        <v>15</v>
      </c>
      <c r="AL390" s="8"/>
    </row>
    <row r="391" spans="1:38" ht="15.75">
      <c r="A391" s="17">
        <f>Total_StdO_Customers!A391</f>
        <v>46040</v>
      </c>
      <c r="B391" s="18">
        <v>16440.491598930341</v>
      </c>
      <c r="C391" s="18">
        <v>16729.876665051754</v>
      </c>
      <c r="D391" s="18">
        <v>17205.805999218937</v>
      </c>
      <c r="E391" s="18">
        <v>17327.539187686514</v>
      </c>
      <c r="F391" s="18">
        <v>17376.618136371508</v>
      </c>
      <c r="G391" s="18">
        <v>16928.000005046444</v>
      </c>
      <c r="H391" s="18">
        <v>16227.683689270341</v>
      </c>
      <c r="I391" s="18">
        <v>17431.99998623777</v>
      </c>
      <c r="J391" s="18">
        <v>20161.487141868794</v>
      </c>
      <c r="K391" s="18">
        <v>22068.961819582048</v>
      </c>
      <c r="L391" s="18">
        <v>22350.03142394825</v>
      </c>
      <c r="M391" s="18">
        <v>22823.849757483098</v>
      </c>
      <c r="N391" s="18">
        <v>22939.507533056494</v>
      </c>
      <c r="O391" s="18">
        <v>23827.130603390109</v>
      </c>
      <c r="P391" s="18">
        <v>25230.130033437708</v>
      </c>
      <c r="Q391" s="18">
        <v>25310.588357954563</v>
      </c>
      <c r="R391" s="18">
        <v>25202.70902608422</v>
      </c>
      <c r="S391" s="18">
        <v>22476.188575098098</v>
      </c>
      <c r="T391" s="18">
        <v>19691.183248533122</v>
      </c>
      <c r="U391" s="18">
        <v>17683.092193304798</v>
      </c>
      <c r="V391" s="18">
        <v>16304.783993068637</v>
      </c>
      <c r="W391" s="18">
        <v>15989.147988937966</v>
      </c>
      <c r="X391" s="18">
        <v>15326.329801885462</v>
      </c>
      <c r="Y391" s="18">
        <v>15225.519530170315</v>
      </c>
      <c r="Z391" s="5">
        <v>0</v>
      </c>
      <c r="AA391" s="2">
        <f>IFERROR(INDEX('Holiday Schedule'!$D$3:$D$24,MATCH(A391,'Holiday Schedule'!$C$3:$C$24,0)),0)</f>
        <v>0</v>
      </c>
      <c r="AB391" s="2">
        <f t="shared" si="8"/>
        <v>1</v>
      </c>
      <c r="AC391" s="2">
        <f t="shared" si="9"/>
        <v>0</v>
      </c>
      <c r="AD391" s="5">
        <f t="shared" si="10"/>
        <v>468278.65629561723</v>
      </c>
      <c r="AE391" s="5">
        <f t="shared" si="11"/>
        <v>468278.65629561723</v>
      </c>
      <c r="AG391" s="2">
        <f t="shared" si="12"/>
        <v>1</v>
      </c>
      <c r="AH391" s="2">
        <f t="shared" si="13"/>
        <v>2026</v>
      </c>
      <c r="AJ391" s="5">
        <f t="shared" si="14"/>
        <v>25310.588357954563</v>
      </c>
      <c r="AK391" s="2">
        <f t="shared" si="15"/>
        <v>16</v>
      </c>
      <c r="AL391" s="8"/>
    </row>
    <row r="392" spans="1:38" ht="15.75">
      <c r="A392" s="17">
        <f>Total_StdO_Customers!A392</f>
        <v>46041</v>
      </c>
      <c r="B392" s="18">
        <v>15322.527586763392</v>
      </c>
      <c r="C392" s="18">
        <v>15658.875682310962</v>
      </c>
      <c r="D392" s="18">
        <v>16033.741494985719</v>
      </c>
      <c r="E392" s="18">
        <v>16304.622974657244</v>
      </c>
      <c r="F392" s="18">
        <v>16699.301647206437</v>
      </c>
      <c r="G392" s="18">
        <v>16619.578629862117</v>
      </c>
      <c r="H392" s="18">
        <v>16542.78742115682</v>
      </c>
      <c r="I392" s="18">
        <v>17664.185559499911</v>
      </c>
      <c r="J392" s="18">
        <v>19739.884667954848</v>
      </c>
      <c r="K392" s="18">
        <v>21332.356215649139</v>
      </c>
      <c r="L392" s="18">
        <v>21687.81555070361</v>
      </c>
      <c r="M392" s="18">
        <v>21551.91839251624</v>
      </c>
      <c r="N392" s="18">
        <v>21820.727348519144</v>
      </c>
      <c r="O392" s="18">
        <v>22670.897906798476</v>
      </c>
      <c r="P392" s="18">
        <v>23989.785431680168</v>
      </c>
      <c r="Q392" s="18">
        <v>24711.251570692883</v>
      </c>
      <c r="R392" s="18">
        <v>25205.283985156038</v>
      </c>
      <c r="S392" s="18">
        <v>22710.694798487151</v>
      </c>
      <c r="T392" s="18">
        <v>20117.683140082601</v>
      </c>
      <c r="U392" s="18">
        <v>18012.470315187049</v>
      </c>
      <c r="V392" s="18">
        <v>16457.070683543985</v>
      </c>
      <c r="W392" s="18">
        <v>16095.909389039445</v>
      </c>
      <c r="X392" s="18">
        <v>15556.250720047356</v>
      </c>
      <c r="Y392" s="18">
        <v>15313.949490679233</v>
      </c>
      <c r="Z392" s="5">
        <v>0</v>
      </c>
      <c r="AA392" s="2">
        <f>IFERROR(INDEX('Holiday Schedule'!$D$3:$D$24,MATCH(A392,'Holiday Schedule'!$C$3:$C$24,0)),0)</f>
        <v>0</v>
      </c>
      <c r="AB392" s="2">
        <f t="shared" si="8"/>
        <v>2</v>
      </c>
      <c r="AC392" s="2">
        <f t="shared" si="9"/>
        <v>329324.18567555799</v>
      </c>
      <c r="AD392" s="5">
        <f t="shared" si="10"/>
        <v>128495.38492762198</v>
      </c>
      <c r="AE392" s="5">
        <f t="shared" si="11"/>
        <v>457819.57060317998</v>
      </c>
      <c r="AG392" s="2">
        <f t="shared" si="12"/>
        <v>1</v>
      </c>
      <c r="AH392" s="2">
        <f t="shared" si="13"/>
        <v>2026</v>
      </c>
      <c r="AJ392" s="5">
        <f t="shared" si="14"/>
        <v>25205.283985156038</v>
      </c>
      <c r="AK392" s="2">
        <f t="shared" si="15"/>
        <v>17</v>
      </c>
      <c r="AL392" s="8"/>
    </row>
    <row r="393" spans="1:38" ht="15.75">
      <c r="A393" s="17">
        <f>Total_StdO_Customers!A393</f>
        <v>46042</v>
      </c>
      <c r="B393" s="18">
        <v>15854.69821230894</v>
      </c>
      <c r="C393" s="18">
        <v>16198.471067949744</v>
      </c>
      <c r="D393" s="18">
        <v>16749.712012640353</v>
      </c>
      <c r="E393" s="18">
        <v>17144.16966566462</v>
      </c>
      <c r="F393" s="18">
        <v>17541.2249325431</v>
      </c>
      <c r="G393" s="18">
        <v>18179.817273872191</v>
      </c>
      <c r="H393" s="18">
        <v>18580.975996774632</v>
      </c>
      <c r="I393" s="18">
        <v>19587.117354049278</v>
      </c>
      <c r="J393" s="18">
        <v>20092.961246276733</v>
      </c>
      <c r="K393" s="18">
        <v>19198.589570476859</v>
      </c>
      <c r="L393" s="18">
        <v>19400.035631233633</v>
      </c>
      <c r="M393" s="18">
        <v>19362.835869893373</v>
      </c>
      <c r="N393" s="18">
        <v>19247.050057799803</v>
      </c>
      <c r="O393" s="18">
        <v>20370.067283487886</v>
      </c>
      <c r="P393" s="18">
        <v>22165.695683280501</v>
      </c>
      <c r="Q393" s="18">
        <v>24684.307701967304</v>
      </c>
      <c r="R393" s="18">
        <v>26220.015933227223</v>
      </c>
      <c r="S393" s="18">
        <v>24383.847881382932</v>
      </c>
      <c r="T393" s="18">
        <v>21893.80842247311</v>
      </c>
      <c r="U393" s="18">
        <v>19852.946348379421</v>
      </c>
      <c r="V393" s="18">
        <v>18536.016761116203</v>
      </c>
      <c r="W393" s="18">
        <v>18297.827867790227</v>
      </c>
      <c r="X393" s="18">
        <v>17581.235284988164</v>
      </c>
      <c r="Y393" s="18">
        <v>17588.785384894603</v>
      </c>
      <c r="Z393" s="5">
        <v>0</v>
      </c>
      <c r="AA393" s="2">
        <f>IFERROR(INDEX('Holiday Schedule'!$D$3:$D$24,MATCH(A393,'Holiday Schedule'!$C$3:$C$24,0)),0)</f>
        <v>0</v>
      </c>
      <c r="AB393" s="2">
        <f t="shared" si="8"/>
        <v>3</v>
      </c>
      <c r="AC393" s="2">
        <f t="shared" si="9"/>
        <v>330874.35889782273</v>
      </c>
      <c r="AD393" s="5">
        <f t="shared" si="10"/>
        <v>137837.8545466481</v>
      </c>
      <c r="AE393" s="5">
        <f t="shared" si="11"/>
        <v>468712.21344447084</v>
      </c>
      <c r="AG393" s="2">
        <f t="shared" si="12"/>
        <v>1</v>
      </c>
      <c r="AH393" s="2">
        <f t="shared" si="13"/>
        <v>2026</v>
      </c>
      <c r="AJ393" s="5">
        <f t="shared" si="14"/>
        <v>26220.015933227223</v>
      </c>
      <c r="AK393" s="2">
        <f t="shared" si="15"/>
        <v>17</v>
      </c>
      <c r="AL393" s="8"/>
    </row>
    <row r="394" spans="1:38" ht="15.75">
      <c r="A394" s="17">
        <f>Total_StdO_Customers!A394</f>
        <v>46043</v>
      </c>
      <c r="B394" s="18">
        <v>17962.037444457656</v>
      </c>
      <c r="C394" s="18">
        <v>18506.130119743335</v>
      </c>
      <c r="D394" s="18">
        <v>19018.731075231932</v>
      </c>
      <c r="E394" s="18">
        <v>19291.96102552615</v>
      </c>
      <c r="F394" s="18">
        <v>19741.250660297828</v>
      </c>
      <c r="G394" s="18">
        <v>19934.609789471204</v>
      </c>
      <c r="H394" s="18">
        <v>20393.13946088836</v>
      </c>
      <c r="I394" s="18">
        <v>21430.040336309834</v>
      </c>
      <c r="J394" s="18">
        <v>22440.194507176882</v>
      </c>
      <c r="K394" s="18">
        <v>22120.926272588644</v>
      </c>
      <c r="L394" s="18">
        <v>19848.589095984084</v>
      </c>
      <c r="M394" s="18">
        <v>19059.386442141153</v>
      </c>
      <c r="N394" s="18">
        <v>18336.742142589828</v>
      </c>
      <c r="O394" s="18">
        <v>18888.280554421337</v>
      </c>
      <c r="P394" s="18">
        <v>21563.053950378115</v>
      </c>
      <c r="Q394" s="18">
        <v>25178.935796132828</v>
      </c>
      <c r="R394" s="18">
        <v>26251.509663413308</v>
      </c>
      <c r="S394" s="18">
        <v>23880.081513001649</v>
      </c>
      <c r="T394" s="18">
        <v>21195.055750411218</v>
      </c>
      <c r="U394" s="18">
        <v>19089.516566495276</v>
      </c>
      <c r="V394" s="18">
        <v>17644.640866298916</v>
      </c>
      <c r="W394" s="18">
        <v>17289.116708210739</v>
      </c>
      <c r="X394" s="18">
        <v>16483.267418656244</v>
      </c>
      <c r="Y394" s="18">
        <v>16258.527196190224</v>
      </c>
      <c r="Z394" s="5">
        <v>0</v>
      </c>
      <c r="AA394" s="2">
        <f>IFERROR(INDEX('Holiday Schedule'!$D$3:$D$24,MATCH(A394,'Holiday Schedule'!$C$3:$C$24,0)),0)</f>
        <v>0</v>
      </c>
      <c r="AB394" s="2">
        <f t="shared" ref="AB394:AB457" si="16">WEEKDAY(A394)</f>
        <v>4</v>
      </c>
      <c r="AC394" s="2">
        <f t="shared" ref="AC394:AC457" si="17">IF(AND(AB394&gt;1,AB394&lt;7,AA394&lt;1),SUM(I394:X394),0)</f>
        <v>330699.33758421009</v>
      </c>
      <c r="AD394" s="5">
        <f t="shared" ref="AD394:AD457" si="18">AE394-AC394</f>
        <v>151106.38677180663</v>
      </c>
      <c r="AE394" s="5">
        <f t="shared" ref="AE394:AE457" si="19">SUM(B394:Y394)</f>
        <v>481805.72435601673</v>
      </c>
      <c r="AG394" s="2">
        <f t="shared" ref="AG394:AG457" si="20">MONTH(A394)</f>
        <v>1</v>
      </c>
      <c r="AH394" s="2">
        <f t="shared" ref="AH394:AH457" si="21">YEAR(A394)</f>
        <v>2026</v>
      </c>
      <c r="AJ394" s="5">
        <f t="shared" ref="AJ394:AJ457" si="22">MAX(B394:Y394)</f>
        <v>26251.509663413308</v>
      </c>
      <c r="AK394" s="2">
        <f t="shared" ref="AK394:AK457" si="23">IF(AE394&gt;0,INDEX(B$8:Y$8,MATCH(AJ394,B394:Y394,0)),"")</f>
        <v>17</v>
      </c>
      <c r="AL394" s="8"/>
    </row>
    <row r="395" spans="1:38" ht="15.75">
      <c r="A395" s="17">
        <f>Total_StdO_Customers!A395</f>
        <v>46044</v>
      </c>
      <c r="B395" s="18">
        <v>16553.734403570794</v>
      </c>
      <c r="C395" s="18">
        <v>16800.978920075559</v>
      </c>
      <c r="D395" s="18">
        <v>17109.735138216212</v>
      </c>
      <c r="E395" s="18">
        <v>17293.487643575725</v>
      </c>
      <c r="F395" s="18">
        <v>17554.331796875264</v>
      </c>
      <c r="G395" s="18">
        <v>17787.989765481048</v>
      </c>
      <c r="H395" s="18">
        <v>17831.415861919926</v>
      </c>
      <c r="I395" s="18">
        <v>18954.087631220176</v>
      </c>
      <c r="J395" s="18">
        <v>20922.885981780579</v>
      </c>
      <c r="K395" s="18">
        <v>21609.057445344843</v>
      </c>
      <c r="L395" s="18">
        <v>21013.60942270447</v>
      </c>
      <c r="M395" s="18">
        <v>19264.5034126666</v>
      </c>
      <c r="N395" s="18">
        <v>16229.135786318398</v>
      </c>
      <c r="O395" s="18">
        <v>15323.870018146734</v>
      </c>
      <c r="P395" s="18">
        <v>17872.300217064705</v>
      </c>
      <c r="Q395" s="18">
        <v>22386.630961620893</v>
      </c>
      <c r="R395" s="18">
        <v>23794.206413799584</v>
      </c>
      <c r="S395" s="18">
        <v>21918.305385934727</v>
      </c>
      <c r="T395" s="18">
        <v>19504.52509219696</v>
      </c>
      <c r="U395" s="18">
        <v>17588.926423490608</v>
      </c>
      <c r="V395" s="18">
        <v>16594.328207186398</v>
      </c>
      <c r="W395" s="18">
        <v>16378.246566496138</v>
      </c>
      <c r="X395" s="18">
        <v>15657.996455260527</v>
      </c>
      <c r="Y395" s="18">
        <v>15514.490094005638</v>
      </c>
      <c r="Z395" s="5">
        <v>0</v>
      </c>
      <c r="AA395" s="2">
        <f>IFERROR(INDEX('Holiday Schedule'!$D$3:$D$24,MATCH(A395,'Holiday Schedule'!$C$3:$C$24,0)),0)</f>
        <v>0</v>
      </c>
      <c r="AB395" s="2">
        <f t="shared" si="16"/>
        <v>5</v>
      </c>
      <c r="AC395" s="2">
        <f t="shared" si="17"/>
        <v>305012.61542123242</v>
      </c>
      <c r="AD395" s="5">
        <f t="shared" si="18"/>
        <v>136446.16362372017</v>
      </c>
      <c r="AE395" s="5">
        <f t="shared" si="19"/>
        <v>441458.77904495259</v>
      </c>
      <c r="AG395" s="2">
        <f t="shared" si="20"/>
        <v>1</v>
      </c>
      <c r="AH395" s="2">
        <f t="shared" si="21"/>
        <v>2026</v>
      </c>
      <c r="AJ395" s="5">
        <f t="shared" si="22"/>
        <v>23794.206413799584</v>
      </c>
      <c r="AK395" s="2">
        <f t="shared" si="23"/>
        <v>17</v>
      </c>
      <c r="AL395" s="8"/>
    </row>
    <row r="396" spans="1:38" ht="15.75">
      <c r="A396" s="17">
        <f>Total_StdO_Customers!A396</f>
        <v>46045</v>
      </c>
      <c r="B396" s="18">
        <v>15881.509592846867</v>
      </c>
      <c r="C396" s="18">
        <v>16499.445796676173</v>
      </c>
      <c r="D396" s="18">
        <v>16920.892819517932</v>
      </c>
      <c r="E396" s="18">
        <v>17339.868195036972</v>
      </c>
      <c r="F396" s="18">
        <v>18192.520441048728</v>
      </c>
      <c r="G396" s="18">
        <v>18305.107791363294</v>
      </c>
      <c r="H396" s="18">
        <v>18840.603719526167</v>
      </c>
      <c r="I396" s="18">
        <v>19775.618115801724</v>
      </c>
      <c r="J396" s="18">
        <v>19747.321586856313</v>
      </c>
      <c r="K396" s="18">
        <v>18167.834818320487</v>
      </c>
      <c r="L396" s="18">
        <v>16314.412366705781</v>
      </c>
      <c r="M396" s="18">
        <v>16078.902864395472</v>
      </c>
      <c r="N396" s="18">
        <v>17015.368060871293</v>
      </c>
      <c r="O396" s="18">
        <v>18713.978530291137</v>
      </c>
      <c r="P396" s="18">
        <v>21102.933458426574</v>
      </c>
      <c r="Q396" s="18">
        <v>23862.191122072167</v>
      </c>
      <c r="R396" s="18">
        <v>25736.51784904964</v>
      </c>
      <c r="S396" s="18">
        <v>23453.104761876912</v>
      </c>
      <c r="T396" s="18">
        <v>21050.53195296388</v>
      </c>
      <c r="U396" s="18">
        <v>19229.081283988126</v>
      </c>
      <c r="V396" s="18">
        <v>18289.831028304088</v>
      </c>
      <c r="W396" s="18">
        <v>18435.031842191194</v>
      </c>
      <c r="X396" s="18">
        <v>18187.12655504137</v>
      </c>
      <c r="Y396" s="18">
        <v>18193.222380882526</v>
      </c>
      <c r="Z396" s="5">
        <v>0</v>
      </c>
      <c r="AA396" s="2">
        <f>IFERROR(INDEX('Holiday Schedule'!$D$3:$D$24,MATCH(A396,'Holiday Schedule'!$C$3:$C$24,0)),0)</f>
        <v>0</v>
      </c>
      <c r="AB396" s="2">
        <f t="shared" si="16"/>
        <v>6</v>
      </c>
      <c r="AC396" s="2">
        <f t="shared" si="17"/>
        <v>315159.78619715612</v>
      </c>
      <c r="AD396" s="5">
        <f t="shared" si="18"/>
        <v>140173.17073689873</v>
      </c>
      <c r="AE396" s="5">
        <f t="shared" si="19"/>
        <v>455332.95693405485</v>
      </c>
      <c r="AG396" s="2">
        <f t="shared" si="20"/>
        <v>1</v>
      </c>
      <c r="AH396" s="2">
        <f t="shared" si="21"/>
        <v>2026</v>
      </c>
      <c r="AJ396" s="5">
        <f t="shared" si="22"/>
        <v>25736.51784904964</v>
      </c>
      <c r="AK396" s="2">
        <f t="shared" si="23"/>
        <v>17</v>
      </c>
      <c r="AL396" s="8"/>
    </row>
    <row r="397" spans="1:38" ht="15.75">
      <c r="A397" s="17">
        <f>Total_StdO_Customers!A397</f>
        <v>46046</v>
      </c>
      <c r="B397" s="18">
        <v>18708.875504968044</v>
      </c>
      <c r="C397" s="18">
        <v>19288.254925005207</v>
      </c>
      <c r="D397" s="18">
        <v>19973.034961192312</v>
      </c>
      <c r="E397" s="18">
        <v>20502.356429694129</v>
      </c>
      <c r="F397" s="18">
        <v>20777.463934558335</v>
      </c>
      <c r="G397" s="18">
        <v>20463.33214693005</v>
      </c>
      <c r="H397" s="18">
        <v>19946.478335910448</v>
      </c>
      <c r="I397" s="18">
        <v>20625.471719933517</v>
      </c>
      <c r="J397" s="18">
        <v>20308.454824921533</v>
      </c>
      <c r="K397" s="18">
        <v>18523.999937832843</v>
      </c>
      <c r="L397" s="18">
        <v>17694.274471240467</v>
      </c>
      <c r="M397" s="18">
        <v>18287.363271670991</v>
      </c>
      <c r="N397" s="18">
        <v>18148.004408324661</v>
      </c>
      <c r="O397" s="18">
        <v>18991.676339516202</v>
      </c>
      <c r="P397" s="18">
        <v>22139.513666172916</v>
      </c>
      <c r="Q397" s="18">
        <v>26887.79042969583</v>
      </c>
      <c r="R397" s="18">
        <v>29528.04604541478</v>
      </c>
      <c r="S397" s="18">
        <v>26177.481225836389</v>
      </c>
      <c r="T397" s="18">
        <v>24052.678685259318</v>
      </c>
      <c r="U397" s="18">
        <v>21681.70217846187</v>
      </c>
      <c r="V397" s="18">
        <v>20644.356164972312</v>
      </c>
      <c r="W397" s="18">
        <v>20653.091964989148</v>
      </c>
      <c r="X397" s="18">
        <v>20666.147644086599</v>
      </c>
      <c r="Y397" s="18">
        <v>20532.310755767299</v>
      </c>
      <c r="Z397" s="5">
        <v>0</v>
      </c>
      <c r="AA397" s="2">
        <f>IFERROR(INDEX('Holiday Schedule'!$D$3:$D$24,MATCH(A397,'Holiday Schedule'!$C$3:$C$24,0)),0)</f>
        <v>0</v>
      </c>
      <c r="AB397" s="2">
        <f t="shared" si="16"/>
        <v>7</v>
      </c>
      <c r="AC397" s="2">
        <f t="shared" si="17"/>
        <v>0</v>
      </c>
      <c r="AD397" s="5">
        <f t="shared" si="18"/>
        <v>505202.15997235518</v>
      </c>
      <c r="AE397" s="5">
        <f t="shared" si="19"/>
        <v>505202.15997235518</v>
      </c>
      <c r="AG397" s="2">
        <f t="shared" si="20"/>
        <v>1</v>
      </c>
      <c r="AH397" s="2">
        <f t="shared" si="21"/>
        <v>2026</v>
      </c>
      <c r="AJ397" s="5">
        <f t="shared" si="22"/>
        <v>29528.04604541478</v>
      </c>
      <c r="AK397" s="2">
        <f t="shared" si="23"/>
        <v>17</v>
      </c>
      <c r="AL397" s="8"/>
    </row>
    <row r="398" spans="1:38" ht="15.75">
      <c r="A398" s="17">
        <f>Total_StdO_Customers!A398</f>
        <v>46047</v>
      </c>
      <c r="B398" s="18">
        <v>21397.245575879449</v>
      </c>
      <c r="C398" s="18">
        <v>22020.852322922754</v>
      </c>
      <c r="D398" s="18">
        <v>22692.131451390582</v>
      </c>
      <c r="E398" s="18">
        <v>22757.977679239822</v>
      </c>
      <c r="F398" s="18">
        <v>22866.274063494555</v>
      </c>
      <c r="G398" s="18">
        <v>22141.608601195858</v>
      </c>
      <c r="H398" s="18">
        <v>21073.116829999522</v>
      </c>
      <c r="I398" s="18">
        <v>22219.247260726701</v>
      </c>
      <c r="J398" s="18">
        <v>23896.414055882586</v>
      </c>
      <c r="K398" s="18">
        <v>24650.874459114122</v>
      </c>
      <c r="L398" s="18">
        <v>24420.021142303634</v>
      </c>
      <c r="M398" s="18">
        <v>25326.070650184512</v>
      </c>
      <c r="N398" s="18">
        <v>27607.564842718337</v>
      </c>
      <c r="O398" s="18">
        <v>29823.208043052884</v>
      </c>
      <c r="P398" s="18">
        <v>31668.174205335592</v>
      </c>
      <c r="Q398" s="18">
        <v>32283.354905954042</v>
      </c>
      <c r="R398" s="18">
        <v>31615.941705109952</v>
      </c>
      <c r="S398" s="18">
        <v>28005.372007298694</v>
      </c>
      <c r="T398" s="18">
        <v>24647.12672063139</v>
      </c>
      <c r="U398" s="18">
        <v>22298.157919048044</v>
      </c>
      <c r="V398" s="18">
        <v>20737.723201403485</v>
      </c>
      <c r="W398" s="18">
        <v>20426.684168222222</v>
      </c>
      <c r="X398" s="18">
        <v>20013.661104904237</v>
      </c>
      <c r="Y398" s="18">
        <v>20022.099691482697</v>
      </c>
      <c r="Z398" s="5">
        <v>0</v>
      </c>
      <c r="AA398" s="2">
        <f>IFERROR(INDEX('Holiday Schedule'!$D$3:$D$24,MATCH(A398,'Holiday Schedule'!$C$3:$C$24,0)),0)</f>
        <v>0</v>
      </c>
      <c r="AB398" s="2">
        <f t="shared" si="16"/>
        <v>1</v>
      </c>
      <c r="AC398" s="2">
        <f t="shared" si="17"/>
        <v>0</v>
      </c>
      <c r="AD398" s="5">
        <f t="shared" si="18"/>
        <v>584610.90260749578</v>
      </c>
      <c r="AE398" s="5">
        <f t="shared" si="19"/>
        <v>584610.90260749578</v>
      </c>
      <c r="AG398" s="2">
        <f t="shared" si="20"/>
        <v>1</v>
      </c>
      <c r="AH398" s="2">
        <f t="shared" si="21"/>
        <v>2026</v>
      </c>
      <c r="AJ398" s="5">
        <f t="shared" si="22"/>
        <v>32283.354905954042</v>
      </c>
      <c r="AK398" s="2">
        <f t="shared" si="23"/>
        <v>16</v>
      </c>
      <c r="AL398" s="8"/>
    </row>
    <row r="399" spans="1:38" ht="15.75">
      <c r="A399" s="17">
        <f>Total_StdO_Customers!A399</f>
        <v>46048</v>
      </c>
      <c r="B399" s="18">
        <v>20123.881390989387</v>
      </c>
      <c r="C399" s="18">
        <v>20678.285397564858</v>
      </c>
      <c r="D399" s="18">
        <v>21141.994144665845</v>
      </c>
      <c r="E399" s="18">
        <v>21301.393525121428</v>
      </c>
      <c r="F399" s="18">
        <v>21605.509363543293</v>
      </c>
      <c r="G399" s="18">
        <v>21059.867317039654</v>
      </c>
      <c r="H399" s="18">
        <v>20131.9267093044</v>
      </c>
      <c r="I399" s="18">
        <v>21286.184491814547</v>
      </c>
      <c r="J399" s="18">
        <v>23748.206886346266</v>
      </c>
      <c r="K399" s="18">
        <v>25311.809198997282</v>
      </c>
      <c r="L399" s="18">
        <v>26058.558251050239</v>
      </c>
      <c r="M399" s="18">
        <v>27668.733216065124</v>
      </c>
      <c r="N399" s="18">
        <v>28299.323279207467</v>
      </c>
      <c r="O399" s="18">
        <v>28975.626034026816</v>
      </c>
      <c r="P399" s="18">
        <v>29637.588026356978</v>
      </c>
      <c r="Q399" s="18">
        <v>29756.764809361852</v>
      </c>
      <c r="R399" s="18">
        <v>29230.143088182871</v>
      </c>
      <c r="S399" s="18">
        <v>26503.340614582365</v>
      </c>
      <c r="T399" s="18">
        <v>23633.986909168256</v>
      </c>
      <c r="U399" s="18">
        <v>21165.474381712262</v>
      </c>
      <c r="V399" s="18">
        <v>19398.531335555195</v>
      </c>
      <c r="W399" s="18">
        <v>18930.891819850847</v>
      </c>
      <c r="X399" s="18">
        <v>18210.653346667241</v>
      </c>
      <c r="Y399" s="18">
        <v>18020.66803846625</v>
      </c>
      <c r="Z399" s="5">
        <v>0</v>
      </c>
      <c r="AA399" s="2">
        <f>IFERROR(INDEX('Holiday Schedule'!$D$3:$D$24,MATCH(A399,'Holiday Schedule'!$C$3:$C$24,0)),0)</f>
        <v>0</v>
      </c>
      <c r="AB399" s="2">
        <f t="shared" si="16"/>
        <v>2</v>
      </c>
      <c r="AC399" s="2">
        <f t="shared" si="17"/>
        <v>397815.81568894559</v>
      </c>
      <c r="AD399" s="5">
        <f t="shared" si="18"/>
        <v>164063.52588669513</v>
      </c>
      <c r="AE399" s="5">
        <f t="shared" si="19"/>
        <v>561879.34157564072</v>
      </c>
      <c r="AG399" s="2">
        <f t="shared" si="20"/>
        <v>1</v>
      </c>
      <c r="AH399" s="2">
        <f t="shared" si="21"/>
        <v>2026</v>
      </c>
      <c r="AJ399" s="5">
        <f t="shared" si="22"/>
        <v>29756.764809361852</v>
      </c>
      <c r="AK399" s="2">
        <f t="shared" si="23"/>
        <v>16</v>
      </c>
      <c r="AL399" s="8"/>
    </row>
    <row r="400" spans="1:38" ht="15.75">
      <c r="A400" s="17">
        <f>Total_StdO_Customers!A400</f>
        <v>46049</v>
      </c>
      <c r="B400" s="18">
        <v>18643.258178914701</v>
      </c>
      <c r="C400" s="18">
        <v>19083.696343143525</v>
      </c>
      <c r="D400" s="18">
        <v>19716.069668328462</v>
      </c>
      <c r="E400" s="18">
        <v>20055.772385666427</v>
      </c>
      <c r="F400" s="18">
        <v>20408.544253208893</v>
      </c>
      <c r="G400" s="18">
        <v>20631.594954790755</v>
      </c>
      <c r="H400" s="18">
        <v>20588.098007276873</v>
      </c>
      <c r="I400" s="18">
        <v>21779.678846011953</v>
      </c>
      <c r="J400" s="18">
        <v>23113.589806754673</v>
      </c>
      <c r="K400" s="18">
        <v>22724.77597467988</v>
      </c>
      <c r="L400" s="18">
        <v>22655.488077858066</v>
      </c>
      <c r="M400" s="18">
        <v>22711.499256039508</v>
      </c>
      <c r="N400" s="18">
        <v>22224.02566612024</v>
      </c>
      <c r="O400" s="18">
        <v>23466.233213377454</v>
      </c>
      <c r="P400" s="18">
        <v>25418.868226326289</v>
      </c>
      <c r="Q400" s="18">
        <v>26576.073964683634</v>
      </c>
      <c r="R400" s="18">
        <v>27238.313209244003</v>
      </c>
      <c r="S400" s="18">
        <v>25338.753251146398</v>
      </c>
      <c r="T400" s="18">
        <v>23067.972199899483</v>
      </c>
      <c r="U400" s="18">
        <v>20806.997824522619</v>
      </c>
      <c r="V400" s="18">
        <v>19219.910352753101</v>
      </c>
      <c r="W400" s="18">
        <v>19223.565313232484</v>
      </c>
      <c r="X400" s="18">
        <v>18403.603592274198</v>
      </c>
      <c r="Y400" s="18">
        <v>19006.479939046003</v>
      </c>
      <c r="Z400" s="5">
        <v>0</v>
      </c>
      <c r="AA400" s="2">
        <f>IFERROR(INDEX('Holiday Schedule'!$D$3:$D$24,MATCH(A400,'Holiday Schedule'!$C$3:$C$24,0)),0)</f>
        <v>0</v>
      </c>
      <c r="AB400" s="2">
        <f t="shared" si="16"/>
        <v>3</v>
      </c>
      <c r="AC400" s="2">
        <f t="shared" si="17"/>
        <v>363969.348774924</v>
      </c>
      <c r="AD400" s="5">
        <f t="shared" si="18"/>
        <v>158133.51373037568</v>
      </c>
      <c r="AE400" s="5">
        <f t="shared" si="19"/>
        <v>522102.86250529968</v>
      </c>
      <c r="AG400" s="2">
        <f t="shared" si="20"/>
        <v>1</v>
      </c>
      <c r="AH400" s="2">
        <f t="shared" si="21"/>
        <v>2026</v>
      </c>
      <c r="AJ400" s="5">
        <f t="shared" si="22"/>
        <v>27238.313209244003</v>
      </c>
      <c r="AK400" s="2">
        <f t="shared" si="23"/>
        <v>17</v>
      </c>
      <c r="AL400" s="8"/>
    </row>
    <row r="401" spans="1:38" ht="15.75">
      <c r="A401" s="17">
        <f>Total_StdO_Customers!A401</f>
        <v>46050</v>
      </c>
      <c r="B401" s="18">
        <v>19797.382276675562</v>
      </c>
      <c r="C401" s="18">
        <v>20353.671961016382</v>
      </c>
      <c r="D401" s="18">
        <v>21320.938253442633</v>
      </c>
      <c r="E401" s="18">
        <v>21610.597201529741</v>
      </c>
      <c r="F401" s="18">
        <v>22242.734267692333</v>
      </c>
      <c r="G401" s="18">
        <v>22417.755429182766</v>
      </c>
      <c r="H401" s="18">
        <v>22558.130343100329</v>
      </c>
      <c r="I401" s="18">
        <v>23364.813435077947</v>
      </c>
      <c r="J401" s="18">
        <v>23570.074971706439</v>
      </c>
      <c r="K401" s="18">
        <v>22570.779128543549</v>
      </c>
      <c r="L401" s="18">
        <v>22224.821714462694</v>
      </c>
      <c r="M401" s="18">
        <v>22554.002406309417</v>
      </c>
      <c r="N401" s="18">
        <v>22290.367294627242</v>
      </c>
      <c r="O401" s="18">
        <v>22807.661333792323</v>
      </c>
      <c r="P401" s="18">
        <v>24080.397977843808</v>
      </c>
      <c r="Q401" s="18">
        <v>26588.12203606499</v>
      </c>
      <c r="R401" s="18">
        <v>28147.075687821125</v>
      </c>
      <c r="S401" s="18">
        <v>26180.294638537602</v>
      </c>
      <c r="T401" s="18">
        <v>23547.655670326116</v>
      </c>
      <c r="U401" s="18">
        <v>21753.235831925871</v>
      </c>
      <c r="V401" s="18">
        <v>20220.480459692888</v>
      </c>
      <c r="W401" s="18">
        <v>19975.850881852053</v>
      </c>
      <c r="X401" s="18">
        <v>19338.106088218592</v>
      </c>
      <c r="Y401" s="18">
        <v>19032.313410655352</v>
      </c>
      <c r="Z401" s="5">
        <v>0</v>
      </c>
      <c r="AA401" s="2">
        <f>IFERROR(INDEX('Holiday Schedule'!$D$3:$D$24,MATCH(A401,'Holiday Schedule'!$C$3:$C$24,0)),0)</f>
        <v>0</v>
      </c>
      <c r="AB401" s="2">
        <f t="shared" si="16"/>
        <v>4</v>
      </c>
      <c r="AC401" s="2">
        <f t="shared" si="17"/>
        <v>369213.73955680267</v>
      </c>
      <c r="AD401" s="5">
        <f t="shared" si="18"/>
        <v>169333.52314329508</v>
      </c>
      <c r="AE401" s="5">
        <f t="shared" si="19"/>
        <v>538547.26270009775</v>
      </c>
      <c r="AG401" s="2">
        <f t="shared" si="20"/>
        <v>1</v>
      </c>
      <c r="AH401" s="2">
        <f t="shared" si="21"/>
        <v>2026</v>
      </c>
      <c r="AJ401" s="5">
        <f t="shared" si="22"/>
        <v>28147.075687821125</v>
      </c>
      <c r="AK401" s="2">
        <f t="shared" si="23"/>
        <v>17</v>
      </c>
      <c r="AL401" s="8"/>
    </row>
    <row r="402" spans="1:38" ht="15.75">
      <c r="A402" s="17">
        <f>Total_StdO_Customers!A402</f>
        <v>46051</v>
      </c>
      <c r="B402" s="18">
        <v>19404.560273662657</v>
      </c>
      <c r="C402" s="18">
        <v>20016.029315432126</v>
      </c>
      <c r="D402" s="18">
        <v>20738.302445906927</v>
      </c>
      <c r="E402" s="18">
        <v>21222.52701778437</v>
      </c>
      <c r="F402" s="18">
        <v>21633.265076246702</v>
      </c>
      <c r="G402" s="18">
        <v>22105.345065018981</v>
      </c>
      <c r="H402" s="18">
        <v>22337.177323860014</v>
      </c>
      <c r="I402" s="18">
        <v>22982.531329961992</v>
      </c>
      <c r="J402" s="18">
        <v>22787.25072257853</v>
      </c>
      <c r="K402" s="18">
        <v>22039.755521176881</v>
      </c>
      <c r="L402" s="18">
        <v>21774.892318838778</v>
      </c>
      <c r="M402" s="18">
        <v>21674.576279413366</v>
      </c>
      <c r="N402" s="18">
        <v>21455.218566143554</v>
      </c>
      <c r="O402" s="18">
        <v>22000.691257340673</v>
      </c>
      <c r="P402" s="18">
        <v>23770.767166832382</v>
      </c>
      <c r="Q402" s="18">
        <v>26209.155427160491</v>
      </c>
      <c r="R402" s="18">
        <v>27699.428956874242</v>
      </c>
      <c r="S402" s="18">
        <v>25567.467154268255</v>
      </c>
      <c r="T402" s="18">
        <v>23173.89738885426</v>
      </c>
      <c r="U402" s="18">
        <v>21098.251607553062</v>
      </c>
      <c r="V402" s="18">
        <v>19695.257629398431</v>
      </c>
      <c r="W402" s="18">
        <v>19604.87625550474</v>
      </c>
      <c r="X402" s="18">
        <v>18878.111480520605</v>
      </c>
      <c r="Y402" s="18">
        <v>18763.049148881004</v>
      </c>
      <c r="Z402" s="5">
        <v>0</v>
      </c>
      <c r="AA402" s="2">
        <f>IFERROR(INDEX('Holiday Schedule'!$D$3:$D$24,MATCH(A402,'Holiday Schedule'!$C$3:$C$24,0)),0)</f>
        <v>0</v>
      </c>
      <c r="AB402" s="2">
        <f t="shared" si="16"/>
        <v>5</v>
      </c>
      <c r="AC402" s="2">
        <f t="shared" si="17"/>
        <v>360412.12906242022</v>
      </c>
      <c r="AD402" s="5">
        <f t="shared" si="18"/>
        <v>166220.25566679274</v>
      </c>
      <c r="AE402" s="5">
        <f t="shared" si="19"/>
        <v>526632.38472921296</v>
      </c>
      <c r="AG402" s="2">
        <f t="shared" si="20"/>
        <v>1</v>
      </c>
      <c r="AH402" s="2">
        <f t="shared" si="21"/>
        <v>2026</v>
      </c>
      <c r="AJ402" s="5">
        <f t="shared" si="22"/>
        <v>27699.428956874242</v>
      </c>
      <c r="AK402" s="2">
        <f t="shared" si="23"/>
        <v>17</v>
      </c>
      <c r="AL402" s="8"/>
    </row>
    <row r="403" spans="1:38" ht="15.75">
      <c r="A403" s="17">
        <f>Total_StdO_Customers!A403</f>
        <v>46052</v>
      </c>
      <c r="B403" s="18">
        <v>19356.582013752683</v>
      </c>
      <c r="C403" s="18">
        <v>19940.459903024625</v>
      </c>
      <c r="D403" s="18">
        <v>20548.101549376286</v>
      </c>
      <c r="E403" s="18">
        <v>21032.699444293194</v>
      </c>
      <c r="F403" s="18">
        <v>21513.56856521326</v>
      </c>
      <c r="G403" s="18">
        <v>21620.320268653268</v>
      </c>
      <c r="H403" s="18">
        <v>21656.565943215883</v>
      </c>
      <c r="I403" s="18">
        <v>22786.349722229821</v>
      </c>
      <c r="J403" s="18">
        <v>24349.534900378923</v>
      </c>
      <c r="K403" s="18">
        <v>25147.00222942527</v>
      </c>
      <c r="L403" s="18">
        <v>24184.540401387316</v>
      </c>
      <c r="M403" s="18">
        <v>23435.696158005241</v>
      </c>
      <c r="N403" s="18">
        <v>22406.88502823922</v>
      </c>
      <c r="O403" s="18">
        <v>22519.865422413619</v>
      </c>
      <c r="P403" s="18">
        <v>24201.745935394611</v>
      </c>
      <c r="Q403" s="18">
        <v>26820.978397490122</v>
      </c>
      <c r="R403" s="18">
        <v>28321.182535830994</v>
      </c>
      <c r="S403" s="18">
        <v>26078.680791564504</v>
      </c>
      <c r="T403" s="18">
        <v>23300.595111387094</v>
      </c>
      <c r="U403" s="18">
        <v>21329.8266552077</v>
      </c>
      <c r="V403" s="18">
        <v>20112.084256428774</v>
      </c>
      <c r="W403" s="18">
        <v>20187.108188153652</v>
      </c>
      <c r="X403" s="18">
        <v>19779.615359639109</v>
      </c>
      <c r="Y403" s="18">
        <v>19936.484916982492</v>
      </c>
      <c r="Z403" s="5">
        <v>0</v>
      </c>
      <c r="AA403" s="2">
        <f>IFERROR(INDEX('Holiday Schedule'!$D$3:$D$24,MATCH(A403,'Holiday Schedule'!$C$3:$C$24,0)),0)</f>
        <v>0</v>
      </c>
      <c r="AB403" s="2">
        <f t="shared" si="16"/>
        <v>6</v>
      </c>
      <c r="AC403" s="2">
        <f t="shared" si="17"/>
        <v>374961.69109317602</v>
      </c>
      <c r="AD403" s="5">
        <f t="shared" si="18"/>
        <v>165604.78260451171</v>
      </c>
      <c r="AE403" s="5">
        <f t="shared" si="19"/>
        <v>540566.47369768773</v>
      </c>
      <c r="AG403" s="2">
        <f t="shared" si="20"/>
        <v>1</v>
      </c>
      <c r="AH403" s="2">
        <f t="shared" si="21"/>
        <v>2026</v>
      </c>
      <c r="AJ403" s="5">
        <f t="shared" si="22"/>
        <v>28321.182535830994</v>
      </c>
      <c r="AK403" s="2">
        <f t="shared" si="23"/>
        <v>17</v>
      </c>
      <c r="AL403" s="8"/>
    </row>
    <row r="404" spans="1:38" ht="15.75">
      <c r="A404" s="17">
        <f>Total_StdO_Customers!A404</f>
        <v>46053</v>
      </c>
      <c r="B404" s="18">
        <v>20411.574559787794</v>
      </c>
      <c r="C404" s="18">
        <v>20986.891520155095</v>
      </c>
      <c r="D404" s="18">
        <v>21587.801756227975</v>
      </c>
      <c r="E404" s="18">
        <v>21881.248267651699</v>
      </c>
      <c r="F404" s="18">
        <v>22029.169478280011</v>
      </c>
      <c r="G404" s="18">
        <v>21543.622889639177</v>
      </c>
      <c r="H404" s="18">
        <v>20555.763419095369</v>
      </c>
      <c r="I404" s="18">
        <v>21428.600177688637</v>
      </c>
      <c r="J404" s="18">
        <v>21311.553529130899</v>
      </c>
      <c r="K404" s="18">
        <v>20472.477274291829</v>
      </c>
      <c r="L404" s="18">
        <v>20454.391803416551</v>
      </c>
      <c r="M404" s="18">
        <v>20868.744884655596</v>
      </c>
      <c r="N404" s="18">
        <v>20221.390241030771</v>
      </c>
      <c r="O404" s="18">
        <v>20470.170209184824</v>
      </c>
      <c r="P404" s="18">
        <v>21988.340976090869</v>
      </c>
      <c r="Q404" s="18">
        <v>25302.48329175256</v>
      </c>
      <c r="R404" s="18">
        <v>27133.53218239847</v>
      </c>
      <c r="S404" s="18">
        <v>25427.458498666889</v>
      </c>
      <c r="T404" s="18">
        <v>22793.656898322581</v>
      </c>
      <c r="U404" s="18">
        <v>20919.080686447378</v>
      </c>
      <c r="V404" s="18">
        <v>19712.813824282923</v>
      </c>
      <c r="W404" s="18">
        <v>19841.620368196614</v>
      </c>
      <c r="X404" s="18">
        <v>19382.562558109032</v>
      </c>
      <c r="Y404" s="18">
        <v>19640.393588536899</v>
      </c>
      <c r="Z404" s="5">
        <v>0</v>
      </c>
      <c r="AA404" s="2">
        <f>IFERROR(INDEX('Holiday Schedule'!$D$3:$D$24,MATCH(A404,'Holiday Schedule'!$C$3:$C$24,0)),0)</f>
        <v>0</v>
      </c>
      <c r="AB404" s="2">
        <f t="shared" si="16"/>
        <v>7</v>
      </c>
      <c r="AC404" s="2">
        <f t="shared" si="17"/>
        <v>0</v>
      </c>
      <c r="AD404" s="5">
        <f t="shared" si="18"/>
        <v>516365.34288304043</v>
      </c>
      <c r="AE404" s="5">
        <f t="shared" si="19"/>
        <v>516365.34288304043</v>
      </c>
      <c r="AG404" s="2">
        <f t="shared" si="20"/>
        <v>1</v>
      </c>
      <c r="AH404" s="2">
        <f t="shared" si="21"/>
        <v>2026</v>
      </c>
      <c r="AJ404" s="5">
        <f t="shared" si="22"/>
        <v>27133.53218239847</v>
      </c>
      <c r="AK404" s="2">
        <f t="shared" si="23"/>
        <v>17</v>
      </c>
      <c r="AL404" s="8"/>
    </row>
    <row r="405" spans="1:38" ht="15.75">
      <c r="A405" s="17">
        <f>Total_StdO_Customers!A405</f>
        <v>46054</v>
      </c>
      <c r="B405" s="18">
        <v>19939.023977806843</v>
      </c>
      <c r="C405" s="18">
        <v>20980.190784079554</v>
      </c>
      <c r="D405" s="18">
        <v>21509.780572140913</v>
      </c>
      <c r="E405" s="18">
        <v>21426.640583919732</v>
      </c>
      <c r="F405" s="18">
        <v>21538.240309838511</v>
      </c>
      <c r="G405" s="18">
        <v>20913.362630885076</v>
      </c>
      <c r="H405" s="18">
        <v>20074.707168453788</v>
      </c>
      <c r="I405" s="18">
        <v>20935.745893989537</v>
      </c>
      <c r="J405" s="18">
        <v>23060.823096453812</v>
      </c>
      <c r="K405" s="18">
        <v>24187.746012975054</v>
      </c>
      <c r="L405" s="18">
        <v>23856.282607288609</v>
      </c>
      <c r="M405" s="18">
        <v>23243.978788569395</v>
      </c>
      <c r="N405" s="18">
        <v>22592.473634568927</v>
      </c>
      <c r="O405" s="18">
        <v>24022.287403707171</v>
      </c>
      <c r="P405" s="18">
        <v>25791.563548109898</v>
      </c>
      <c r="Q405" s="18">
        <v>27649.447596840884</v>
      </c>
      <c r="R405" s="18">
        <v>28401.006267057364</v>
      </c>
      <c r="S405" s="18">
        <v>26177.646720701166</v>
      </c>
      <c r="T405" s="18">
        <v>23504.637373838224</v>
      </c>
      <c r="U405" s="18">
        <v>20959.091034995039</v>
      </c>
      <c r="V405" s="18">
        <v>19468.623113616773</v>
      </c>
      <c r="W405" s="18">
        <v>18900.307652182517</v>
      </c>
      <c r="X405" s="18">
        <v>18267.025983744807</v>
      </c>
      <c r="Y405" s="18">
        <v>18342.592838521188</v>
      </c>
      <c r="Z405" s="5">
        <v>0</v>
      </c>
      <c r="AA405" s="2">
        <f>IFERROR(INDEX('Holiday Schedule'!$D$3:$D$24,MATCH(A405,'Holiday Schedule'!$C$3:$C$24,0)),0)</f>
        <v>0</v>
      </c>
      <c r="AB405" s="2">
        <f t="shared" si="16"/>
        <v>1</v>
      </c>
      <c r="AC405" s="2">
        <f t="shared" si="17"/>
        <v>0</v>
      </c>
      <c r="AD405" s="5">
        <f t="shared" si="18"/>
        <v>535743.22559428494</v>
      </c>
      <c r="AE405" s="5">
        <f t="shared" si="19"/>
        <v>535743.22559428494</v>
      </c>
      <c r="AG405" s="2">
        <f t="shared" si="20"/>
        <v>2</v>
      </c>
      <c r="AH405" s="2">
        <f t="shared" si="21"/>
        <v>2026</v>
      </c>
      <c r="AJ405" s="5">
        <f t="shared" si="22"/>
        <v>28401.006267057364</v>
      </c>
      <c r="AK405" s="2">
        <f t="shared" si="23"/>
        <v>17</v>
      </c>
      <c r="AL405" s="8"/>
    </row>
    <row r="406" spans="1:38" ht="15.75">
      <c r="A406" s="17">
        <f>Total_StdO_Customers!A406</f>
        <v>46055</v>
      </c>
      <c r="B406" s="18">
        <v>18359.445604667835</v>
      </c>
      <c r="C406" s="18">
        <v>18922.878677330515</v>
      </c>
      <c r="D406" s="18">
        <v>19480.259373139961</v>
      </c>
      <c r="E406" s="18">
        <v>19658.504371040559</v>
      </c>
      <c r="F406" s="18">
        <v>20231.987080734445</v>
      </c>
      <c r="G406" s="18">
        <v>20586.990805293197</v>
      </c>
      <c r="H406" s="18">
        <v>21423.883710615606</v>
      </c>
      <c r="I406" s="18">
        <v>21337.07009643023</v>
      </c>
      <c r="J406" s="18">
        <v>20943.603113006087</v>
      </c>
      <c r="K406" s="18">
        <v>19492.549067411979</v>
      </c>
      <c r="L406" s="18">
        <v>18859.88448262091</v>
      </c>
      <c r="M406" s="18">
        <v>18433.315849693121</v>
      </c>
      <c r="N406" s="18">
        <v>17486.267658153574</v>
      </c>
      <c r="O406" s="18">
        <v>17370.711419897329</v>
      </c>
      <c r="P406" s="18">
        <v>18782.979072980666</v>
      </c>
      <c r="Q406" s="18">
        <v>22597.800794559585</v>
      </c>
      <c r="R406" s="18">
        <v>24586.105365271102</v>
      </c>
      <c r="S406" s="18">
        <v>23584.507684509874</v>
      </c>
      <c r="T406" s="18">
        <v>21308.789054824414</v>
      </c>
      <c r="U406" s="18">
        <v>19037.651299859423</v>
      </c>
      <c r="V406" s="18">
        <v>17728.032792000267</v>
      </c>
      <c r="W406" s="18">
        <v>17460.586277869745</v>
      </c>
      <c r="X406" s="18">
        <v>16896.208443102492</v>
      </c>
      <c r="Y406" s="18">
        <v>17082.714300034579</v>
      </c>
      <c r="Z406" s="5">
        <v>0</v>
      </c>
      <c r="AA406" s="2">
        <f>IFERROR(INDEX('Holiday Schedule'!$D$3:$D$24,MATCH(A406,'Holiday Schedule'!$C$3:$C$24,0)),0)</f>
        <v>0</v>
      </c>
      <c r="AB406" s="2">
        <f t="shared" si="16"/>
        <v>2</v>
      </c>
      <c r="AC406" s="2">
        <f t="shared" si="17"/>
        <v>315906.06247219082</v>
      </c>
      <c r="AD406" s="5">
        <f t="shared" si="18"/>
        <v>155746.66392285656</v>
      </c>
      <c r="AE406" s="5">
        <f t="shared" si="19"/>
        <v>471652.72639504739</v>
      </c>
      <c r="AG406" s="2">
        <f t="shared" si="20"/>
        <v>2</v>
      </c>
      <c r="AH406" s="2">
        <f t="shared" si="21"/>
        <v>2026</v>
      </c>
      <c r="AJ406" s="5">
        <f t="shared" si="22"/>
        <v>24586.105365271102</v>
      </c>
      <c r="AK406" s="2">
        <f t="shared" si="23"/>
        <v>17</v>
      </c>
      <c r="AL406" s="8"/>
    </row>
    <row r="407" spans="1:38" ht="15.75">
      <c r="A407" s="17">
        <f>Total_StdO_Customers!A407</f>
        <v>46056</v>
      </c>
      <c r="B407" s="18">
        <v>17322.0921247761</v>
      </c>
      <c r="C407" s="18">
        <v>18082.680826080614</v>
      </c>
      <c r="D407" s="18">
        <v>18914.120582140076</v>
      </c>
      <c r="E407" s="18">
        <v>19127.378562324004</v>
      </c>
      <c r="F407" s="18">
        <v>19715.422427643269</v>
      </c>
      <c r="G407" s="18">
        <v>20236.866363505462</v>
      </c>
      <c r="H407" s="18">
        <v>20938.547882126473</v>
      </c>
      <c r="I407" s="18">
        <v>20795.410437234957</v>
      </c>
      <c r="J407" s="18">
        <v>18914.563739390003</v>
      </c>
      <c r="K407" s="18">
        <v>16448.266586894206</v>
      </c>
      <c r="L407" s="18">
        <v>15452.29339370163</v>
      </c>
      <c r="M407" s="18">
        <v>15164.843922375529</v>
      </c>
      <c r="N407" s="18">
        <v>14326.01280398943</v>
      </c>
      <c r="O407" s="18">
        <v>14400.991290888102</v>
      </c>
      <c r="P407" s="18">
        <v>16164.32202279432</v>
      </c>
      <c r="Q407" s="18">
        <v>20466.825550962498</v>
      </c>
      <c r="R407" s="18">
        <v>23660.308542065028</v>
      </c>
      <c r="S407" s="18">
        <v>22985.416274017021</v>
      </c>
      <c r="T407" s="18">
        <v>20945.490701608171</v>
      </c>
      <c r="U407" s="18">
        <v>19140.438828283208</v>
      </c>
      <c r="V407" s="18">
        <v>17808.365683744469</v>
      </c>
      <c r="W407" s="18">
        <v>17663.489575410087</v>
      </c>
      <c r="X407" s="18">
        <v>17058.451642496468</v>
      </c>
      <c r="Y407" s="18">
        <v>17414.74064988548</v>
      </c>
      <c r="Z407" s="5">
        <v>0</v>
      </c>
      <c r="AA407" s="2">
        <f>IFERROR(INDEX('Holiday Schedule'!$D$3:$D$24,MATCH(A407,'Holiday Schedule'!$C$3:$C$24,0)),0)</f>
        <v>0</v>
      </c>
      <c r="AB407" s="2">
        <f t="shared" si="16"/>
        <v>3</v>
      </c>
      <c r="AC407" s="2">
        <f t="shared" si="17"/>
        <v>291395.49099585513</v>
      </c>
      <c r="AD407" s="5">
        <f t="shared" si="18"/>
        <v>151751.84941848152</v>
      </c>
      <c r="AE407" s="5">
        <f t="shared" si="19"/>
        <v>443147.34041433665</v>
      </c>
      <c r="AG407" s="2">
        <f t="shared" si="20"/>
        <v>2</v>
      </c>
      <c r="AH407" s="2">
        <f t="shared" si="21"/>
        <v>2026</v>
      </c>
      <c r="AJ407" s="5">
        <f t="shared" si="22"/>
        <v>23660.308542065028</v>
      </c>
      <c r="AK407" s="2">
        <f t="shared" si="23"/>
        <v>17</v>
      </c>
      <c r="AL407" s="8"/>
    </row>
    <row r="408" spans="1:38" ht="15.75">
      <c r="A408" s="17">
        <f>Total_StdO_Customers!A408</f>
        <v>46057</v>
      </c>
      <c r="B408" s="18">
        <v>17635.891111466695</v>
      </c>
      <c r="C408" s="18">
        <v>18491.053463573367</v>
      </c>
      <c r="D408" s="18">
        <v>19259.199351559957</v>
      </c>
      <c r="E408" s="18">
        <v>19343.821135809823</v>
      </c>
      <c r="F408" s="18">
        <v>19807.363225973302</v>
      </c>
      <c r="G408" s="18">
        <v>20064.43324898442</v>
      </c>
      <c r="H408" s="18">
        <v>20734.396168509884</v>
      </c>
      <c r="I408" s="18">
        <v>20656.515139101575</v>
      </c>
      <c r="J408" s="18">
        <v>19965.117068970612</v>
      </c>
      <c r="K408" s="18">
        <v>20074.588871343516</v>
      </c>
      <c r="L408" s="18">
        <v>20096.453214761612</v>
      </c>
      <c r="M408" s="18">
        <v>19682.36481895312</v>
      </c>
      <c r="N408" s="18">
        <v>19692.756631598411</v>
      </c>
      <c r="O408" s="18">
        <v>20141.981889191567</v>
      </c>
      <c r="P408" s="18">
        <v>20323.620027476492</v>
      </c>
      <c r="Q408" s="18">
        <v>22373.268555179751</v>
      </c>
      <c r="R408" s="18">
        <v>24496.972166631236</v>
      </c>
      <c r="S408" s="18">
        <v>23383.762413535336</v>
      </c>
      <c r="T408" s="18">
        <v>21267.09666473512</v>
      </c>
      <c r="U408" s="18">
        <v>19054.086527208965</v>
      </c>
      <c r="V408" s="18">
        <v>17771.52427478231</v>
      </c>
      <c r="W408" s="18">
        <v>17495.559839971953</v>
      </c>
      <c r="X408" s="18">
        <v>16851.59920183786</v>
      </c>
      <c r="Y408" s="18">
        <v>16991.800351870916</v>
      </c>
      <c r="Z408" s="5">
        <v>0</v>
      </c>
      <c r="AA408" s="2">
        <f>IFERROR(INDEX('Holiday Schedule'!$D$3:$D$24,MATCH(A408,'Holiday Schedule'!$C$3:$C$24,0)),0)</f>
        <v>0</v>
      </c>
      <c r="AB408" s="2">
        <f t="shared" si="16"/>
        <v>4</v>
      </c>
      <c r="AC408" s="2">
        <f t="shared" si="17"/>
        <v>323327.26730527944</v>
      </c>
      <c r="AD408" s="5">
        <f t="shared" si="18"/>
        <v>152327.95805774844</v>
      </c>
      <c r="AE408" s="5">
        <f t="shared" si="19"/>
        <v>475655.22536302789</v>
      </c>
      <c r="AG408" s="2">
        <f t="shared" si="20"/>
        <v>2</v>
      </c>
      <c r="AH408" s="2">
        <f t="shared" si="21"/>
        <v>2026</v>
      </c>
      <c r="AJ408" s="5">
        <f t="shared" si="22"/>
        <v>24496.972166631236</v>
      </c>
      <c r="AK408" s="2">
        <f t="shared" si="23"/>
        <v>17</v>
      </c>
      <c r="AL408" s="8"/>
    </row>
    <row r="409" spans="1:38" ht="15.75">
      <c r="A409" s="17">
        <f>Total_StdO_Customers!A409</f>
        <v>46058</v>
      </c>
      <c r="B409" s="18">
        <v>17294.398790931005</v>
      </c>
      <c r="C409" s="18">
        <v>18023.118727631354</v>
      </c>
      <c r="D409" s="18">
        <v>18918.778563279604</v>
      </c>
      <c r="E409" s="18">
        <v>19074.735657922844</v>
      </c>
      <c r="F409" s="18">
        <v>19725.445323897278</v>
      </c>
      <c r="G409" s="18">
        <v>19877.857355354394</v>
      </c>
      <c r="H409" s="18">
        <v>20867.538590433749</v>
      </c>
      <c r="I409" s="18">
        <v>21122.806497120786</v>
      </c>
      <c r="J409" s="18">
        <v>21847.011690036303</v>
      </c>
      <c r="K409" s="18">
        <v>19991.711258336647</v>
      </c>
      <c r="L409" s="18">
        <v>16566.797401210417</v>
      </c>
      <c r="M409" s="18">
        <v>15230.192746150973</v>
      </c>
      <c r="N409" s="18">
        <v>15670.270548705634</v>
      </c>
      <c r="O409" s="18">
        <v>16085.837682826734</v>
      </c>
      <c r="P409" s="18">
        <v>17361.18170918187</v>
      </c>
      <c r="Q409" s="18">
        <v>20973.939828195973</v>
      </c>
      <c r="R409" s="18">
        <v>24260.274005798703</v>
      </c>
      <c r="S409" s="18">
        <v>23467.668309977289</v>
      </c>
      <c r="T409" s="18">
        <v>21465.246009859144</v>
      </c>
      <c r="U409" s="18">
        <v>19455.671877446592</v>
      </c>
      <c r="V409" s="18">
        <v>18185.6908722847</v>
      </c>
      <c r="W409" s="18">
        <v>18174.358450166234</v>
      </c>
      <c r="X409" s="18">
        <v>17647.538061388339</v>
      </c>
      <c r="Y409" s="18">
        <v>18028.947997315398</v>
      </c>
      <c r="Z409" s="5">
        <v>0</v>
      </c>
      <c r="AA409" s="2">
        <f>IFERROR(INDEX('Holiday Schedule'!$D$3:$D$24,MATCH(A409,'Holiday Schedule'!$C$3:$C$24,0)),0)</f>
        <v>0</v>
      </c>
      <c r="AB409" s="2">
        <f t="shared" si="16"/>
        <v>5</v>
      </c>
      <c r="AC409" s="2">
        <f t="shared" si="17"/>
        <v>307506.19694868638</v>
      </c>
      <c r="AD409" s="5">
        <f t="shared" si="18"/>
        <v>151810.82100676553</v>
      </c>
      <c r="AE409" s="5">
        <f t="shared" si="19"/>
        <v>459317.01795545191</v>
      </c>
      <c r="AG409" s="2">
        <f t="shared" si="20"/>
        <v>2</v>
      </c>
      <c r="AH409" s="2">
        <f t="shared" si="21"/>
        <v>2026</v>
      </c>
      <c r="AJ409" s="5">
        <f t="shared" si="22"/>
        <v>24260.274005798703</v>
      </c>
      <c r="AK409" s="2">
        <f t="shared" si="23"/>
        <v>17</v>
      </c>
      <c r="AL409" s="8"/>
    </row>
    <row r="410" spans="1:38" ht="15.75">
      <c r="A410" s="17">
        <f>Total_StdO_Customers!A410</f>
        <v>46059</v>
      </c>
      <c r="B410" s="18">
        <v>18446.053419431795</v>
      </c>
      <c r="C410" s="18">
        <v>19302.214791829254</v>
      </c>
      <c r="D410" s="18">
        <v>20173.716315286885</v>
      </c>
      <c r="E410" s="18">
        <v>20581.222937031183</v>
      </c>
      <c r="F410" s="18">
        <v>21209.797709514867</v>
      </c>
      <c r="G410" s="18">
        <v>21427.760891554059</v>
      </c>
      <c r="H410" s="18">
        <v>21941.237121519764</v>
      </c>
      <c r="I410" s="18">
        <v>21518.210047452107</v>
      </c>
      <c r="J410" s="18">
        <v>20710.933793088858</v>
      </c>
      <c r="K410" s="18">
        <v>19069.626694402097</v>
      </c>
      <c r="L410" s="18">
        <v>17281.102086093473</v>
      </c>
      <c r="M410" s="18">
        <v>15901.20353917644</v>
      </c>
      <c r="N410" s="18">
        <v>15210.077986403912</v>
      </c>
      <c r="O410" s="18">
        <v>16789.411974183517</v>
      </c>
      <c r="P410" s="18">
        <v>19661.55649922559</v>
      </c>
      <c r="Q410" s="18">
        <v>23534.264524655962</v>
      </c>
      <c r="R410" s="18">
        <v>25449.310875654519</v>
      </c>
      <c r="S410" s="18">
        <v>23902.257824881774</v>
      </c>
      <c r="T410" s="18">
        <v>21703.17254694115</v>
      </c>
      <c r="U410" s="18">
        <v>19675.392007013037</v>
      </c>
      <c r="V410" s="18">
        <v>18606.241540654184</v>
      </c>
      <c r="W410" s="18">
        <v>18651.528103139684</v>
      </c>
      <c r="X410" s="18">
        <v>18397.951051429023</v>
      </c>
      <c r="Y410" s="18">
        <v>18559.196562014942</v>
      </c>
      <c r="Z410" s="5">
        <v>0</v>
      </c>
      <c r="AA410" s="2">
        <f>IFERROR(INDEX('Holiday Schedule'!$D$3:$D$24,MATCH(A410,'Holiday Schedule'!$C$3:$C$24,0)),0)</f>
        <v>0</v>
      </c>
      <c r="AB410" s="2">
        <f t="shared" si="16"/>
        <v>6</v>
      </c>
      <c r="AC410" s="2">
        <f t="shared" si="17"/>
        <v>316062.24109439534</v>
      </c>
      <c r="AD410" s="5">
        <f t="shared" si="18"/>
        <v>161641.19974818273</v>
      </c>
      <c r="AE410" s="5">
        <f t="shared" si="19"/>
        <v>477703.44084257807</v>
      </c>
      <c r="AG410" s="2">
        <f t="shared" si="20"/>
        <v>2</v>
      </c>
      <c r="AH410" s="2">
        <f t="shared" si="21"/>
        <v>2026</v>
      </c>
      <c r="AJ410" s="5">
        <f t="shared" si="22"/>
        <v>25449.310875654519</v>
      </c>
      <c r="AK410" s="2">
        <f t="shared" si="23"/>
        <v>17</v>
      </c>
      <c r="AL410" s="8"/>
    </row>
    <row r="411" spans="1:38" ht="15.75">
      <c r="A411" s="17">
        <f>Total_StdO_Customers!A411</f>
        <v>46060</v>
      </c>
      <c r="B411" s="18">
        <v>18903.081623206577</v>
      </c>
      <c r="C411" s="18">
        <v>19526.689450359911</v>
      </c>
      <c r="D411" s="18">
        <v>20172.745902549486</v>
      </c>
      <c r="E411" s="18">
        <v>20095.89058418776</v>
      </c>
      <c r="F411" s="18">
        <v>20230.252348690483</v>
      </c>
      <c r="G411" s="18">
        <v>19654.111337143069</v>
      </c>
      <c r="H411" s="18">
        <v>19279.973711874914</v>
      </c>
      <c r="I411" s="18">
        <v>19650.324315757443</v>
      </c>
      <c r="J411" s="18">
        <v>20742.275094173598</v>
      </c>
      <c r="K411" s="18">
        <v>20668.576706440803</v>
      </c>
      <c r="L411" s="18">
        <v>19421.853963655765</v>
      </c>
      <c r="M411" s="18">
        <v>18130.897160486253</v>
      </c>
      <c r="N411" s="18">
        <v>17800.760567974732</v>
      </c>
      <c r="O411" s="18">
        <v>19913.896494895249</v>
      </c>
      <c r="P411" s="18">
        <v>22585.973975285717</v>
      </c>
      <c r="Q411" s="18">
        <v>24515.634702628307</v>
      </c>
      <c r="R411" s="18">
        <v>24995.325783915465</v>
      </c>
      <c r="S411" s="18">
        <v>23239.285396584986</v>
      </c>
      <c r="T411" s="18">
        <v>20801.703518826725</v>
      </c>
      <c r="U411" s="18">
        <v>18799.20578831276</v>
      </c>
      <c r="V411" s="18">
        <v>17412.95229441415</v>
      </c>
      <c r="W411" s="18">
        <v>17450.674742051306</v>
      </c>
      <c r="X411" s="18">
        <v>17110.39390972241</v>
      </c>
      <c r="Y411" s="18">
        <v>17348.500979092281</v>
      </c>
      <c r="Z411" s="5">
        <v>0</v>
      </c>
      <c r="AA411" s="2">
        <f>IFERROR(INDEX('Holiday Schedule'!$D$3:$D$24,MATCH(A411,'Holiday Schedule'!$C$3:$C$24,0)),0)</f>
        <v>0</v>
      </c>
      <c r="AB411" s="2">
        <f t="shared" si="16"/>
        <v>7</v>
      </c>
      <c r="AC411" s="2">
        <f t="shared" si="17"/>
        <v>0</v>
      </c>
      <c r="AD411" s="5">
        <f t="shared" si="18"/>
        <v>478450.98035223014</v>
      </c>
      <c r="AE411" s="5">
        <f t="shared" si="19"/>
        <v>478450.98035223014</v>
      </c>
      <c r="AG411" s="2">
        <f t="shared" si="20"/>
        <v>2</v>
      </c>
      <c r="AH411" s="2">
        <f t="shared" si="21"/>
        <v>2026</v>
      </c>
      <c r="AJ411" s="5">
        <f t="shared" si="22"/>
        <v>24995.325783915465</v>
      </c>
      <c r="AK411" s="2">
        <f t="shared" si="23"/>
        <v>17</v>
      </c>
      <c r="AL411" s="8"/>
    </row>
    <row r="412" spans="1:38" ht="15.75">
      <c r="A412" s="17">
        <f>Total_StdO_Customers!A412</f>
        <v>46061</v>
      </c>
      <c r="B412" s="18">
        <v>17721.264191600618</v>
      </c>
      <c r="C412" s="18">
        <v>18437.075311853725</v>
      </c>
      <c r="D412" s="18">
        <v>19163.710738199676</v>
      </c>
      <c r="E412" s="18">
        <v>19383.939334331153</v>
      </c>
      <c r="F412" s="18">
        <v>19670.319394500235</v>
      </c>
      <c r="G412" s="18">
        <v>18971.631586294272</v>
      </c>
      <c r="H412" s="18">
        <v>18559.419604653624</v>
      </c>
      <c r="I412" s="18">
        <v>18448.431937554869</v>
      </c>
      <c r="J412" s="18">
        <v>17205.311878536868</v>
      </c>
      <c r="K412" s="18">
        <v>15813.883027379385</v>
      </c>
      <c r="L412" s="18">
        <v>14688.258635820386</v>
      </c>
      <c r="M412" s="18">
        <v>15391.194106935272</v>
      </c>
      <c r="N412" s="18">
        <v>15480.483105128646</v>
      </c>
      <c r="O412" s="18">
        <v>15889.14421479064</v>
      </c>
      <c r="P412" s="18">
        <v>18076.064611075901</v>
      </c>
      <c r="Q412" s="18">
        <v>23316.084904731753</v>
      </c>
      <c r="R412" s="18">
        <v>26763.530371155652</v>
      </c>
      <c r="S412" s="18">
        <v>25641.93984341792</v>
      </c>
      <c r="T412" s="18">
        <v>22599.33794946118</v>
      </c>
      <c r="U412" s="18">
        <v>19919.226117690698</v>
      </c>
      <c r="V412" s="18">
        <v>18632.176828551732</v>
      </c>
      <c r="W412" s="18">
        <v>18739.315991817293</v>
      </c>
      <c r="X412" s="18">
        <v>18538.042401564875</v>
      </c>
      <c r="Y412" s="18">
        <v>18910.763614749834</v>
      </c>
      <c r="Z412" s="5">
        <v>0</v>
      </c>
      <c r="AA412" s="2">
        <f>IFERROR(INDEX('Holiday Schedule'!$D$3:$D$24,MATCH(A412,'Holiday Schedule'!$C$3:$C$24,0)),0)</f>
        <v>0</v>
      </c>
      <c r="AB412" s="2">
        <f t="shared" si="16"/>
        <v>1</v>
      </c>
      <c r="AC412" s="2">
        <f t="shared" si="17"/>
        <v>0</v>
      </c>
      <c r="AD412" s="5">
        <f t="shared" si="18"/>
        <v>455960.54970179615</v>
      </c>
      <c r="AE412" s="5">
        <f t="shared" si="19"/>
        <v>455960.54970179615</v>
      </c>
      <c r="AG412" s="2">
        <f t="shared" si="20"/>
        <v>2</v>
      </c>
      <c r="AH412" s="2">
        <f t="shared" si="21"/>
        <v>2026</v>
      </c>
      <c r="AJ412" s="5">
        <f t="shared" si="22"/>
        <v>26763.530371155652</v>
      </c>
      <c r="AK412" s="2">
        <f t="shared" si="23"/>
        <v>17</v>
      </c>
      <c r="AL412" s="8"/>
    </row>
    <row r="413" spans="1:38" ht="15.75">
      <c r="A413" s="17">
        <f>Total_StdO_Customers!A413</f>
        <v>46062</v>
      </c>
      <c r="B413" s="18">
        <v>18891.969011536254</v>
      </c>
      <c r="C413" s="18">
        <v>19466.941220352994</v>
      </c>
      <c r="D413" s="18">
        <v>20102.876185456596</v>
      </c>
      <c r="E413" s="18">
        <v>20255.971981214341</v>
      </c>
      <c r="F413" s="18">
        <v>20745.467765747464</v>
      </c>
      <c r="G413" s="18">
        <v>21015.081849861213</v>
      </c>
      <c r="H413" s="18">
        <v>21497.746054206702</v>
      </c>
      <c r="I413" s="18">
        <v>20862.937874806714</v>
      </c>
      <c r="J413" s="18">
        <v>18227.888227488162</v>
      </c>
      <c r="K413" s="18">
        <v>15493.562001364275</v>
      </c>
      <c r="L413" s="18">
        <v>14531.402516245074</v>
      </c>
      <c r="M413" s="18">
        <v>14118.850446550272</v>
      </c>
      <c r="N413" s="18">
        <v>14084.369720408553</v>
      </c>
      <c r="O413" s="18">
        <v>14332.280291451385</v>
      </c>
      <c r="P413" s="18">
        <v>16211.221983873993</v>
      </c>
      <c r="Q413" s="18">
        <v>21015.341382579183</v>
      </c>
      <c r="R413" s="18">
        <v>24805.967255249438</v>
      </c>
      <c r="S413" s="18">
        <v>24220.835439577557</v>
      </c>
      <c r="T413" s="18">
        <v>21767.110699940276</v>
      </c>
      <c r="U413" s="18">
        <v>19678.759881469912</v>
      </c>
      <c r="V413" s="18">
        <v>18279.722916097864</v>
      </c>
      <c r="W413" s="18">
        <v>17918.074452575151</v>
      </c>
      <c r="X413" s="18">
        <v>17187.848996438745</v>
      </c>
      <c r="Y413" s="18">
        <v>17510.788172535613</v>
      </c>
      <c r="Z413" s="5">
        <v>0</v>
      </c>
      <c r="AA413" s="2">
        <f>IFERROR(INDEX('Holiday Schedule'!$D$3:$D$24,MATCH(A413,'Holiday Schedule'!$C$3:$C$24,0)),0)</f>
        <v>0</v>
      </c>
      <c r="AB413" s="2">
        <f t="shared" si="16"/>
        <v>2</v>
      </c>
      <c r="AC413" s="2">
        <f t="shared" si="17"/>
        <v>292736.17408611655</v>
      </c>
      <c r="AD413" s="5">
        <f t="shared" si="18"/>
        <v>159486.84224091121</v>
      </c>
      <c r="AE413" s="5">
        <f t="shared" si="19"/>
        <v>452223.01632702776</v>
      </c>
      <c r="AG413" s="2">
        <f t="shared" si="20"/>
        <v>2</v>
      </c>
      <c r="AH413" s="2">
        <f t="shared" si="21"/>
        <v>2026</v>
      </c>
      <c r="AJ413" s="5">
        <f t="shared" si="22"/>
        <v>24805.967255249438</v>
      </c>
      <c r="AK413" s="2">
        <f t="shared" si="23"/>
        <v>17</v>
      </c>
      <c r="AL413" s="8"/>
    </row>
    <row r="414" spans="1:38" ht="15.75">
      <c r="A414" s="17">
        <f>Total_StdO_Customers!A414</f>
        <v>46063</v>
      </c>
      <c r="B414" s="18">
        <v>17648.062067105624</v>
      </c>
      <c r="C414" s="18">
        <v>18468.345413539588</v>
      </c>
      <c r="D414" s="18">
        <v>19199.033761841081</v>
      </c>
      <c r="E414" s="18">
        <v>19388.440400506719</v>
      </c>
      <c r="F414" s="18">
        <v>19990.281082608948</v>
      </c>
      <c r="G414" s="18">
        <v>20440.12348377685</v>
      </c>
      <c r="H414" s="18">
        <v>20950.435598369677</v>
      </c>
      <c r="I414" s="18">
        <v>20021.245169528385</v>
      </c>
      <c r="J414" s="18">
        <v>17011.420778605843</v>
      </c>
      <c r="K414" s="18">
        <v>13870.146973129033</v>
      </c>
      <c r="L414" s="18">
        <v>12664.067759396137</v>
      </c>
      <c r="M414" s="18">
        <v>12590.471331499333</v>
      </c>
      <c r="N414" s="18">
        <v>11745.827315536806</v>
      </c>
      <c r="O414" s="18">
        <v>12053.182540167103</v>
      </c>
      <c r="P414" s="18">
        <v>13901.285065843158</v>
      </c>
      <c r="Q414" s="18">
        <v>19379.870456520806</v>
      </c>
      <c r="R414" s="18">
        <v>23583.05976991048</v>
      </c>
      <c r="S414" s="18">
        <v>22673.623948777094</v>
      </c>
      <c r="T414" s="18">
        <v>20620.348988084959</v>
      </c>
      <c r="U414" s="18">
        <v>18555.641107591651</v>
      </c>
      <c r="V414" s="18">
        <v>17210.657048813267</v>
      </c>
      <c r="W414" s="18">
        <v>16736.053009541811</v>
      </c>
      <c r="X414" s="18">
        <v>15942.915068132244</v>
      </c>
      <c r="Y414" s="18">
        <v>15969.225434000935</v>
      </c>
      <c r="Z414" s="5">
        <v>0</v>
      </c>
      <c r="AA414" s="2">
        <f>IFERROR(INDEX('Holiday Schedule'!$D$3:$D$24,MATCH(A414,'Holiday Schedule'!$C$3:$C$24,0)),0)</f>
        <v>0</v>
      </c>
      <c r="AB414" s="2">
        <f t="shared" si="16"/>
        <v>3</v>
      </c>
      <c r="AC414" s="2">
        <f t="shared" si="17"/>
        <v>268559.81633107812</v>
      </c>
      <c r="AD414" s="5">
        <f t="shared" si="18"/>
        <v>152053.94724174932</v>
      </c>
      <c r="AE414" s="5">
        <f t="shared" si="19"/>
        <v>420613.76357282745</v>
      </c>
      <c r="AG414" s="2">
        <f t="shared" si="20"/>
        <v>2</v>
      </c>
      <c r="AH414" s="2">
        <f t="shared" si="21"/>
        <v>2026</v>
      </c>
      <c r="AJ414" s="5">
        <f t="shared" si="22"/>
        <v>23583.05976991048</v>
      </c>
      <c r="AK414" s="2">
        <f t="shared" si="23"/>
        <v>17</v>
      </c>
      <c r="AL414" s="8"/>
    </row>
    <row r="415" spans="1:38" ht="15.75">
      <c r="A415" s="17">
        <f>Total_StdO_Customers!A415</f>
        <v>46064</v>
      </c>
      <c r="B415" s="18">
        <v>16057.723863619158</v>
      </c>
      <c r="C415" s="18">
        <v>16695.814590001082</v>
      </c>
      <c r="D415" s="18">
        <v>17142.146923645414</v>
      </c>
      <c r="E415" s="18">
        <v>17239.866246527701</v>
      </c>
      <c r="F415" s="18">
        <v>17540.83943653333</v>
      </c>
      <c r="G415" s="18">
        <v>17384.376607832422</v>
      </c>
      <c r="H415" s="18">
        <v>17953.780087783289</v>
      </c>
      <c r="I415" s="18">
        <v>18895.681198249342</v>
      </c>
      <c r="J415" s="18">
        <v>20753.253403028139</v>
      </c>
      <c r="K415" s="18">
        <v>21812.553277739284</v>
      </c>
      <c r="L415" s="18">
        <v>22041.822908291499</v>
      </c>
      <c r="M415" s="18">
        <v>21911.852292553864</v>
      </c>
      <c r="N415" s="18">
        <v>21118.891702636545</v>
      </c>
      <c r="O415" s="18">
        <v>21378.560355092584</v>
      </c>
      <c r="P415" s="18">
        <v>23178.598240773026</v>
      </c>
      <c r="Q415" s="18">
        <v>24093.514092594221</v>
      </c>
      <c r="R415" s="18">
        <v>24290.381219561503</v>
      </c>
      <c r="S415" s="18">
        <v>22609.080951514054</v>
      </c>
      <c r="T415" s="18">
        <v>20299.332316690721</v>
      </c>
      <c r="U415" s="18">
        <v>18445.983115275842</v>
      </c>
      <c r="V415" s="18">
        <v>16856.873121595429</v>
      </c>
      <c r="W415" s="18">
        <v>16600.406562198023</v>
      </c>
      <c r="X415" s="18">
        <v>15856.140927590081</v>
      </c>
      <c r="Y415" s="18">
        <v>15801.142269363198</v>
      </c>
      <c r="Z415" s="5">
        <v>0</v>
      </c>
      <c r="AA415" s="2">
        <f>IFERROR(INDEX('Holiday Schedule'!$D$3:$D$24,MATCH(A415,'Holiday Schedule'!$C$3:$C$24,0)),0)</f>
        <v>0</v>
      </c>
      <c r="AB415" s="2">
        <f t="shared" si="16"/>
        <v>4</v>
      </c>
      <c r="AC415" s="2">
        <f t="shared" si="17"/>
        <v>330142.92568538414</v>
      </c>
      <c r="AD415" s="5">
        <f t="shared" si="18"/>
        <v>135815.69002530567</v>
      </c>
      <c r="AE415" s="5">
        <f t="shared" si="19"/>
        <v>465958.6157106898</v>
      </c>
      <c r="AG415" s="2">
        <f t="shared" si="20"/>
        <v>2</v>
      </c>
      <c r="AH415" s="2">
        <f t="shared" si="21"/>
        <v>2026</v>
      </c>
      <c r="AJ415" s="5">
        <f t="shared" si="22"/>
        <v>24290.381219561503</v>
      </c>
      <c r="AK415" s="2">
        <f t="shared" si="23"/>
        <v>17</v>
      </c>
      <c r="AL415" s="8"/>
    </row>
    <row r="416" spans="1:38" ht="15.75">
      <c r="A416" s="17">
        <f>Total_StdO_Customers!A416</f>
        <v>46065</v>
      </c>
      <c r="B416" s="18">
        <v>15801.428232555956</v>
      </c>
      <c r="C416" s="18">
        <v>16285.394505374135</v>
      </c>
      <c r="D416" s="18">
        <v>16900.125986937546</v>
      </c>
      <c r="E416" s="18">
        <v>16936.142128941814</v>
      </c>
      <c r="F416" s="18">
        <v>17361.198295980728</v>
      </c>
      <c r="G416" s="18">
        <v>17685.001322738721</v>
      </c>
      <c r="H416" s="18">
        <v>18195.021476078669</v>
      </c>
      <c r="I416" s="18">
        <v>18638.692893177671</v>
      </c>
      <c r="J416" s="18">
        <v>17978.928513786774</v>
      </c>
      <c r="K416" s="18">
        <v>16768.397961620969</v>
      </c>
      <c r="L416" s="18">
        <v>16342.127545728486</v>
      </c>
      <c r="M416" s="18">
        <v>17607.900422573624</v>
      </c>
      <c r="N416" s="18">
        <v>18498.817260334778</v>
      </c>
      <c r="O416" s="18">
        <v>19305.156554198726</v>
      </c>
      <c r="P416" s="18">
        <v>19944.094614273516</v>
      </c>
      <c r="Q416" s="18">
        <v>21605.69688026567</v>
      </c>
      <c r="R416" s="18">
        <v>23203.550417479404</v>
      </c>
      <c r="S416" s="18">
        <v>22306.721833566418</v>
      </c>
      <c r="T416" s="18">
        <v>20352.663218501053</v>
      </c>
      <c r="U416" s="18">
        <v>18432.107472513522</v>
      </c>
      <c r="V416" s="18">
        <v>17316.526224025831</v>
      </c>
      <c r="W416" s="18">
        <v>17024.053921751896</v>
      </c>
      <c r="X416" s="18">
        <v>16495.641899965955</v>
      </c>
      <c r="Y416" s="18">
        <v>16469.334948489573</v>
      </c>
      <c r="Z416" s="5">
        <v>0</v>
      </c>
      <c r="AA416" s="2">
        <f>IFERROR(INDEX('Holiday Schedule'!$D$3:$D$24,MATCH(A416,'Holiday Schedule'!$C$3:$C$24,0)),0)</f>
        <v>0</v>
      </c>
      <c r="AB416" s="2">
        <f t="shared" si="16"/>
        <v>5</v>
      </c>
      <c r="AC416" s="2">
        <f t="shared" si="17"/>
        <v>301821.07763376425</v>
      </c>
      <c r="AD416" s="5">
        <f t="shared" si="18"/>
        <v>135633.64689709723</v>
      </c>
      <c r="AE416" s="5">
        <f t="shared" si="19"/>
        <v>437454.72453086148</v>
      </c>
      <c r="AG416" s="2">
        <f t="shared" si="20"/>
        <v>2</v>
      </c>
      <c r="AH416" s="2">
        <f t="shared" si="21"/>
        <v>2026</v>
      </c>
      <c r="AJ416" s="5">
        <f t="shared" si="22"/>
        <v>23203.550417479404</v>
      </c>
      <c r="AK416" s="2">
        <f t="shared" si="23"/>
        <v>17</v>
      </c>
      <c r="AL416" s="8"/>
    </row>
    <row r="417" spans="1:38" ht="15.75">
      <c r="A417" s="17">
        <f>Total_StdO_Customers!A417</f>
        <v>46066</v>
      </c>
      <c r="B417" s="18">
        <v>16606.651602000911</v>
      </c>
      <c r="C417" s="18">
        <v>17373.891854534399</v>
      </c>
      <c r="D417" s="18">
        <v>17956.323210325056</v>
      </c>
      <c r="E417" s="18">
        <v>18286.070584552279</v>
      </c>
      <c r="F417" s="18">
        <v>18894.894170848816</v>
      </c>
      <c r="G417" s="18">
        <v>18947.516334736647</v>
      </c>
      <c r="H417" s="18">
        <v>19682.888041077847</v>
      </c>
      <c r="I417" s="18">
        <v>18702.05987251041</v>
      </c>
      <c r="J417" s="18">
        <v>16142.009545125176</v>
      </c>
      <c r="K417" s="18">
        <v>13784.234939508638</v>
      </c>
      <c r="L417" s="18">
        <v>12914.880301473953</v>
      </c>
      <c r="M417" s="18">
        <v>12385.766656392025</v>
      </c>
      <c r="N417" s="18">
        <v>11897.405340163559</v>
      </c>
      <c r="O417" s="18">
        <v>12336.587972348572</v>
      </c>
      <c r="P417" s="18">
        <v>13911.302533258235</v>
      </c>
      <c r="Q417" s="18">
        <v>18480.208108098395</v>
      </c>
      <c r="R417" s="18">
        <v>22245.665642762979</v>
      </c>
      <c r="S417" s="18">
        <v>21666.918686338417</v>
      </c>
      <c r="T417" s="18">
        <v>19696.044905327988</v>
      </c>
      <c r="U417" s="18">
        <v>17825.75535529797</v>
      </c>
      <c r="V417" s="18">
        <v>16792.766409971744</v>
      </c>
      <c r="W417" s="18">
        <v>16863.911821599679</v>
      </c>
      <c r="X417" s="18">
        <v>16530.932087404759</v>
      </c>
      <c r="Y417" s="18">
        <v>16747.541565821</v>
      </c>
      <c r="Z417" s="5">
        <v>0</v>
      </c>
      <c r="AA417" s="2">
        <f>IFERROR(INDEX('Holiday Schedule'!$D$3:$D$24,MATCH(A417,'Holiday Schedule'!$C$3:$C$24,0)),0)</f>
        <v>0</v>
      </c>
      <c r="AB417" s="2">
        <f t="shared" si="16"/>
        <v>6</v>
      </c>
      <c r="AC417" s="2">
        <f t="shared" si="17"/>
        <v>262176.45017758245</v>
      </c>
      <c r="AD417" s="5">
        <f t="shared" si="18"/>
        <v>144495.77736389707</v>
      </c>
      <c r="AE417" s="5">
        <f t="shared" si="19"/>
        <v>406672.22754147951</v>
      </c>
      <c r="AG417" s="2">
        <f t="shared" si="20"/>
        <v>2</v>
      </c>
      <c r="AH417" s="2">
        <f t="shared" si="21"/>
        <v>2026</v>
      </c>
      <c r="AJ417" s="5">
        <f t="shared" si="22"/>
        <v>22245.665642762979</v>
      </c>
      <c r="AK417" s="2">
        <f t="shared" si="23"/>
        <v>17</v>
      </c>
      <c r="AL417" s="8"/>
    </row>
    <row r="418" spans="1:38" ht="15.75">
      <c r="A418" s="17">
        <f>Total_StdO_Customers!A418</f>
        <v>46067</v>
      </c>
      <c r="B418" s="18">
        <v>17125.416537277495</v>
      </c>
      <c r="C418" s="18">
        <v>17653.089191015315</v>
      </c>
      <c r="D418" s="18">
        <v>18473.747281907396</v>
      </c>
      <c r="E418" s="18">
        <v>18658.484885947855</v>
      </c>
      <c r="F418" s="18">
        <v>19050.249062785941</v>
      </c>
      <c r="G418" s="18">
        <v>18718.693421460564</v>
      </c>
      <c r="H418" s="18">
        <v>18632.964942478236</v>
      </c>
      <c r="I418" s="18">
        <v>17681.467462954293</v>
      </c>
      <c r="J418" s="18">
        <v>14929.437625191244</v>
      </c>
      <c r="K418" s="18">
        <v>14010.488926504509</v>
      </c>
      <c r="L418" s="18">
        <v>12466.719959830209</v>
      </c>
      <c r="M418" s="18">
        <v>12387.828133482733</v>
      </c>
      <c r="N418" s="18">
        <v>15126.311183320708</v>
      </c>
      <c r="O418" s="18">
        <v>17833.906975205537</v>
      </c>
      <c r="P418" s="18">
        <v>19624.90167527497</v>
      </c>
      <c r="Q418" s="18">
        <v>20541.961705213504</v>
      </c>
      <c r="R418" s="18">
        <v>22500.784664647752</v>
      </c>
      <c r="S418" s="18">
        <v>21932.537944305554</v>
      </c>
      <c r="T418" s="18">
        <v>19784.29134230144</v>
      </c>
      <c r="U418" s="18">
        <v>17976.905560922463</v>
      </c>
      <c r="V418" s="18">
        <v>16830.671830745083</v>
      </c>
      <c r="W418" s="18">
        <v>16741.008777451028</v>
      </c>
      <c r="X418" s="18">
        <v>16533.376429391861</v>
      </c>
      <c r="Y418" s="18">
        <v>16835.309129621986</v>
      </c>
      <c r="Z418" s="5">
        <v>0</v>
      </c>
      <c r="AA418" s="2">
        <f>IFERROR(INDEX('Holiday Schedule'!$D$3:$D$24,MATCH(A418,'Holiday Schedule'!$C$3:$C$24,0)),0)</f>
        <v>0</v>
      </c>
      <c r="AB418" s="2">
        <f t="shared" si="16"/>
        <v>7</v>
      </c>
      <c r="AC418" s="2">
        <f t="shared" si="17"/>
        <v>0</v>
      </c>
      <c r="AD418" s="5">
        <f t="shared" si="18"/>
        <v>422050.55464923766</v>
      </c>
      <c r="AE418" s="5">
        <f t="shared" si="19"/>
        <v>422050.55464923766</v>
      </c>
      <c r="AG418" s="2">
        <f t="shared" si="20"/>
        <v>2</v>
      </c>
      <c r="AH418" s="2">
        <f t="shared" si="21"/>
        <v>2026</v>
      </c>
      <c r="AJ418" s="5">
        <f t="shared" si="22"/>
        <v>22500.784664647752</v>
      </c>
      <c r="AK418" s="2">
        <f t="shared" si="23"/>
        <v>17</v>
      </c>
      <c r="AL418" s="8"/>
    </row>
    <row r="419" spans="1:38" ht="15.75">
      <c r="A419" s="17">
        <f>Total_StdO_Customers!A419</f>
        <v>46068</v>
      </c>
      <c r="B419" s="18">
        <v>16963.842691404203</v>
      </c>
      <c r="C419" s="18">
        <v>17329.778675370413</v>
      </c>
      <c r="D419" s="18">
        <v>17790.382632229444</v>
      </c>
      <c r="E419" s="18">
        <v>18103.09245958913</v>
      </c>
      <c r="F419" s="18">
        <v>18015.770520569396</v>
      </c>
      <c r="G419" s="18">
        <v>17647.468562795657</v>
      </c>
      <c r="H419" s="18">
        <v>17367.47792266856</v>
      </c>
      <c r="I419" s="18">
        <v>17671.706387855058</v>
      </c>
      <c r="J419" s="18">
        <v>16823.018833102091</v>
      </c>
      <c r="K419" s="18">
        <v>14514.392399637809</v>
      </c>
      <c r="L419" s="18">
        <v>12100.918909041169</v>
      </c>
      <c r="M419" s="18">
        <v>11716.405045039126</v>
      </c>
      <c r="N419" s="18">
        <v>11852.267839755315</v>
      </c>
      <c r="O419" s="18">
        <v>12344.929882823317</v>
      </c>
      <c r="P419" s="18">
        <v>13798.378355124654</v>
      </c>
      <c r="Q419" s="18">
        <v>18651.947889243555</v>
      </c>
      <c r="R419" s="18">
        <v>23035.781930261703</v>
      </c>
      <c r="S419" s="18">
        <v>22653.268080409522</v>
      </c>
      <c r="T419" s="18">
        <v>20688.412183213062</v>
      </c>
      <c r="U419" s="18">
        <v>18614.511553097804</v>
      </c>
      <c r="V419" s="18">
        <v>17362.544734859428</v>
      </c>
      <c r="W419" s="18">
        <v>17162.673829841217</v>
      </c>
      <c r="X419" s="18">
        <v>16957.469764154266</v>
      </c>
      <c r="Y419" s="18">
        <v>17184.557793879118</v>
      </c>
      <c r="Z419" s="5">
        <v>0</v>
      </c>
      <c r="AA419" s="2">
        <f>IFERROR(INDEX('Holiday Schedule'!$D$3:$D$24,MATCH(A419,'Holiday Schedule'!$C$3:$C$24,0)),0)</f>
        <v>0</v>
      </c>
      <c r="AB419" s="2">
        <f t="shared" si="16"/>
        <v>1</v>
      </c>
      <c r="AC419" s="2">
        <f t="shared" si="17"/>
        <v>0</v>
      </c>
      <c r="AD419" s="5">
        <f t="shared" si="18"/>
        <v>406350.99887596502</v>
      </c>
      <c r="AE419" s="5">
        <f t="shared" si="19"/>
        <v>406350.99887596502</v>
      </c>
      <c r="AG419" s="2">
        <f t="shared" si="20"/>
        <v>2</v>
      </c>
      <c r="AH419" s="2">
        <f t="shared" si="21"/>
        <v>2026</v>
      </c>
      <c r="AJ419" s="5">
        <f t="shared" si="22"/>
        <v>23035.781930261703</v>
      </c>
      <c r="AK419" s="2">
        <f t="shared" si="23"/>
        <v>17</v>
      </c>
      <c r="AL419" s="8"/>
    </row>
    <row r="420" spans="1:38" ht="15.75">
      <c r="A420" s="17">
        <f>Total_StdO_Customers!A420</f>
        <v>46069</v>
      </c>
      <c r="B420" s="18">
        <v>17304.100277309859</v>
      </c>
      <c r="C420" s="18">
        <v>17999.107756693993</v>
      </c>
      <c r="D420" s="18">
        <v>18918.778563279604</v>
      </c>
      <c r="E420" s="18">
        <v>19073.561466746611</v>
      </c>
      <c r="F420" s="18">
        <v>19598.038892668446</v>
      </c>
      <c r="G420" s="18">
        <v>19536.07352688734</v>
      </c>
      <c r="H420" s="18">
        <v>19463.837056436441</v>
      </c>
      <c r="I420" s="18">
        <v>18329.378824869113</v>
      </c>
      <c r="J420" s="18">
        <v>15997.697904537245</v>
      </c>
      <c r="K420" s="18">
        <v>13711.408844784068</v>
      </c>
      <c r="L420" s="18">
        <v>11997.920655084448</v>
      </c>
      <c r="M420" s="18">
        <v>11525.30611873049</v>
      </c>
      <c r="N420" s="18">
        <v>10825.442190933365</v>
      </c>
      <c r="O420" s="18">
        <v>11382.756366749438</v>
      </c>
      <c r="P420" s="18">
        <v>13072.339637245655</v>
      </c>
      <c r="Q420" s="18">
        <v>17622.823537432378</v>
      </c>
      <c r="R420" s="18">
        <v>22020.059613316742</v>
      </c>
      <c r="S420" s="18">
        <v>22037.296193709411</v>
      </c>
      <c r="T420" s="18">
        <v>20007.780231932029</v>
      </c>
      <c r="U420" s="18">
        <v>18091.143862499623</v>
      </c>
      <c r="V420" s="18">
        <v>16741.294838605838</v>
      </c>
      <c r="W420" s="18">
        <v>16619.663260359561</v>
      </c>
      <c r="X420" s="18">
        <v>16240.666476436252</v>
      </c>
      <c r="Y420" s="18">
        <v>16267.303952570323</v>
      </c>
      <c r="Z420" s="5">
        <v>0</v>
      </c>
      <c r="AA420" s="2">
        <f>IFERROR(INDEX('Holiday Schedule'!$D$3:$D$24,MATCH(A420,'Holiday Schedule'!$C$3:$C$24,0)),0)</f>
        <v>0</v>
      </c>
      <c r="AB420" s="2">
        <f t="shared" si="16"/>
        <v>2</v>
      </c>
      <c r="AC420" s="2">
        <f t="shared" si="17"/>
        <v>256222.97855722567</v>
      </c>
      <c r="AD420" s="5">
        <f t="shared" si="18"/>
        <v>148160.80149259261</v>
      </c>
      <c r="AE420" s="5">
        <f t="shared" si="19"/>
        <v>404383.78004981828</v>
      </c>
      <c r="AG420" s="2">
        <f t="shared" si="20"/>
        <v>2</v>
      </c>
      <c r="AH420" s="2">
        <f t="shared" si="21"/>
        <v>2026</v>
      </c>
      <c r="AJ420" s="5">
        <f t="shared" si="22"/>
        <v>22037.296193709411</v>
      </c>
      <c r="AK420" s="2">
        <f t="shared" si="23"/>
        <v>18</v>
      </c>
      <c r="AL420" s="8"/>
    </row>
    <row r="421" spans="1:38" ht="15.75">
      <c r="A421" s="17">
        <f>Total_StdO_Customers!A421</f>
        <v>46070</v>
      </c>
      <c r="B421" s="18">
        <v>16388.456353807393</v>
      </c>
      <c r="C421" s="18">
        <v>17000.325818322934</v>
      </c>
      <c r="D421" s="18">
        <v>17695.088101416641</v>
      </c>
      <c r="E421" s="18">
        <v>17951.426099325559</v>
      </c>
      <c r="F421" s="18">
        <v>18277.715059207792</v>
      </c>
      <c r="G421" s="18">
        <v>18491.865002674207</v>
      </c>
      <c r="H421" s="18">
        <v>18749.940070311346</v>
      </c>
      <c r="I421" s="18">
        <v>18242.969307597195</v>
      </c>
      <c r="J421" s="18">
        <v>16098.450448702317</v>
      </c>
      <c r="K421" s="18">
        <v>13649.58252478352</v>
      </c>
      <c r="L421" s="18">
        <v>12632.028226199678</v>
      </c>
      <c r="M421" s="18">
        <v>12666.952131564602</v>
      </c>
      <c r="N421" s="18">
        <v>12673.140521598258</v>
      </c>
      <c r="O421" s="18">
        <v>15263.061881265041</v>
      </c>
      <c r="P421" s="18">
        <v>17002.374239950983</v>
      </c>
      <c r="Q421" s="18">
        <v>20422.138158929829</v>
      </c>
      <c r="R421" s="18">
        <v>22410.661097134111</v>
      </c>
      <c r="S421" s="18">
        <v>21347.844587048305</v>
      </c>
      <c r="T421" s="18">
        <v>19470.788140499266</v>
      </c>
      <c r="U421" s="18">
        <v>17386.853956078183</v>
      </c>
      <c r="V421" s="18">
        <v>15821.456627839449</v>
      </c>
      <c r="W421" s="18">
        <v>15647.200003201799</v>
      </c>
      <c r="X421" s="18">
        <v>14809.504242987328</v>
      </c>
      <c r="Y421" s="18">
        <v>14779.064149024167</v>
      </c>
      <c r="Z421" s="5">
        <v>0</v>
      </c>
      <c r="AA421" s="2">
        <f>IFERROR(INDEX('Holiday Schedule'!$D$3:$D$24,MATCH(A421,'Holiday Schedule'!$C$3:$C$24,0)),0)</f>
        <v>0</v>
      </c>
      <c r="AB421" s="2">
        <f t="shared" si="16"/>
        <v>3</v>
      </c>
      <c r="AC421" s="2">
        <f t="shared" si="17"/>
        <v>265545.00609537988</v>
      </c>
      <c r="AD421" s="5">
        <f t="shared" si="18"/>
        <v>139333.88065408997</v>
      </c>
      <c r="AE421" s="5">
        <f t="shared" si="19"/>
        <v>404878.88674946985</v>
      </c>
      <c r="AG421" s="2">
        <f t="shared" si="20"/>
        <v>2</v>
      </c>
      <c r="AH421" s="2">
        <f t="shared" si="21"/>
        <v>2026</v>
      </c>
      <c r="AJ421" s="5">
        <f t="shared" si="22"/>
        <v>22410.661097134111</v>
      </c>
      <c r="AK421" s="2">
        <f t="shared" si="23"/>
        <v>17</v>
      </c>
      <c r="AL421" s="8"/>
    </row>
    <row r="422" spans="1:38" ht="15.75">
      <c r="A422" s="17">
        <f>Total_StdO_Customers!A422</f>
        <v>46071</v>
      </c>
      <c r="B422" s="18">
        <v>14927.94167713615</v>
      </c>
      <c r="C422" s="18">
        <v>15530.631039087395</v>
      </c>
      <c r="D422" s="18">
        <v>15845.869589024838</v>
      </c>
      <c r="E422" s="18">
        <v>16237.49837908253</v>
      </c>
      <c r="F422" s="18">
        <v>16725.900871880534</v>
      </c>
      <c r="G422" s="18">
        <v>16967.527259479237</v>
      </c>
      <c r="H422" s="18">
        <v>17421.68590873756</v>
      </c>
      <c r="I422" s="18">
        <v>16027.36527769534</v>
      </c>
      <c r="J422" s="18">
        <v>13782.204349891601</v>
      </c>
      <c r="K422" s="18">
        <v>12611.431372381683</v>
      </c>
      <c r="L422" s="18">
        <v>12652.667189301694</v>
      </c>
      <c r="M422" s="18">
        <v>12278.982143093348</v>
      </c>
      <c r="N422" s="18">
        <v>10234.665790241283</v>
      </c>
      <c r="O422" s="18">
        <v>10233.767960833242</v>
      </c>
      <c r="P422" s="18">
        <v>12242.255860078258</v>
      </c>
      <c r="Q422" s="18">
        <v>17984.484734716381</v>
      </c>
      <c r="R422" s="18">
        <v>21652.632761145738</v>
      </c>
      <c r="S422" s="18">
        <v>21482.722901841582</v>
      </c>
      <c r="T422" s="18">
        <v>19774.56802871171</v>
      </c>
      <c r="U422" s="18">
        <v>17675.413439543125</v>
      </c>
      <c r="V422" s="18">
        <v>16522.108405502455</v>
      </c>
      <c r="W422" s="18">
        <v>16230.281496063719</v>
      </c>
      <c r="X422" s="18">
        <v>15707.341609125173</v>
      </c>
      <c r="Y422" s="18">
        <v>15772.162413391174</v>
      </c>
      <c r="Z422" s="5">
        <v>0</v>
      </c>
      <c r="AA422" s="2">
        <f>IFERROR(INDEX('Holiday Schedule'!$D$3:$D$24,MATCH(A422,'Holiday Schedule'!$C$3:$C$24,0)),0)</f>
        <v>0</v>
      </c>
      <c r="AB422" s="2">
        <f t="shared" si="16"/>
        <v>4</v>
      </c>
      <c r="AC422" s="2">
        <f t="shared" si="17"/>
        <v>247092.89332016636</v>
      </c>
      <c r="AD422" s="5">
        <f t="shared" si="18"/>
        <v>129429.21713781936</v>
      </c>
      <c r="AE422" s="5">
        <f t="shared" si="19"/>
        <v>376522.11045798572</v>
      </c>
      <c r="AG422" s="2">
        <f t="shared" si="20"/>
        <v>2</v>
      </c>
      <c r="AH422" s="2">
        <f t="shared" si="21"/>
        <v>2026</v>
      </c>
      <c r="AJ422" s="5">
        <f t="shared" si="22"/>
        <v>21652.632761145738</v>
      </c>
      <c r="AK422" s="2">
        <f t="shared" si="23"/>
        <v>17</v>
      </c>
      <c r="AL422" s="8"/>
    </row>
    <row r="423" spans="1:38" ht="15.75">
      <c r="A423" s="17">
        <f>Total_StdO_Customers!A423</f>
        <v>46072</v>
      </c>
      <c r="B423" s="18">
        <v>16052.432143776146</v>
      </c>
      <c r="C423" s="18">
        <v>16744.394926548761</v>
      </c>
      <c r="D423" s="18">
        <v>17440.839964217517</v>
      </c>
      <c r="E423" s="18">
        <v>17618.542900863195</v>
      </c>
      <c r="F423" s="18">
        <v>18181.726552775181</v>
      </c>
      <c r="G423" s="18">
        <v>18516.705524955367</v>
      </c>
      <c r="H423" s="18">
        <v>18759.133237539419</v>
      </c>
      <c r="I423" s="18">
        <v>16732.722966833528</v>
      </c>
      <c r="J423" s="18">
        <v>13096.76832447334</v>
      </c>
      <c r="K423" s="18">
        <v>10182.756973832556</v>
      </c>
      <c r="L423" s="18">
        <v>9339.4256459916196</v>
      </c>
      <c r="M423" s="18">
        <v>9087.1971635500959</v>
      </c>
      <c r="N423" s="18">
        <v>8834.563510136275</v>
      </c>
      <c r="O423" s="18">
        <v>9254.910623809872</v>
      </c>
      <c r="P423" s="18">
        <v>11215.693119746991</v>
      </c>
      <c r="Q423" s="18">
        <v>16108.92860440406</v>
      </c>
      <c r="R423" s="18">
        <v>20971.060902212896</v>
      </c>
      <c r="S423" s="18">
        <v>21348.672061372188</v>
      </c>
      <c r="T423" s="18">
        <v>19693.982384263501</v>
      </c>
      <c r="U423" s="18">
        <v>17810.128417818076</v>
      </c>
      <c r="V423" s="18">
        <v>16689.158259857948</v>
      </c>
      <c r="W423" s="18">
        <v>16435.308694136584</v>
      </c>
      <c r="X423" s="18">
        <v>16091.408843848763</v>
      </c>
      <c r="Y423" s="18">
        <v>16307.378953400206</v>
      </c>
      <c r="Z423" s="5">
        <v>0</v>
      </c>
      <c r="AA423" s="2">
        <f>IFERROR(INDEX('Holiday Schedule'!$D$3:$D$24,MATCH(A423,'Holiday Schedule'!$C$3:$C$24,0)),0)</f>
        <v>0</v>
      </c>
      <c r="AB423" s="2">
        <f t="shared" si="16"/>
        <v>5</v>
      </c>
      <c r="AC423" s="2">
        <f t="shared" si="17"/>
        <v>232892.68649628831</v>
      </c>
      <c r="AD423" s="5">
        <f t="shared" si="18"/>
        <v>139621.15420407566</v>
      </c>
      <c r="AE423" s="5">
        <f t="shared" si="19"/>
        <v>372513.84070036397</v>
      </c>
      <c r="AG423" s="2">
        <f t="shared" si="20"/>
        <v>2</v>
      </c>
      <c r="AH423" s="2">
        <f t="shared" si="21"/>
        <v>2026</v>
      </c>
      <c r="AJ423" s="5">
        <f t="shared" si="22"/>
        <v>21348.672061372188</v>
      </c>
      <c r="AK423" s="2">
        <f t="shared" si="23"/>
        <v>18</v>
      </c>
      <c r="AL423" s="8"/>
    </row>
    <row r="424" spans="1:38" ht="15.75">
      <c r="A424" s="17">
        <f>Total_StdO_Customers!A424</f>
        <v>46073</v>
      </c>
      <c r="B424" s="18">
        <v>16554.439966216527</v>
      </c>
      <c r="C424" s="18">
        <v>17343.73854219446</v>
      </c>
      <c r="D424" s="18">
        <v>18175.248323882774</v>
      </c>
      <c r="E424" s="18">
        <v>18433.040180110911</v>
      </c>
      <c r="F424" s="18">
        <v>19086.29293969939</v>
      </c>
      <c r="G424" s="18">
        <v>19113.784648107623</v>
      </c>
      <c r="H424" s="18">
        <v>19237.177933399387</v>
      </c>
      <c r="I424" s="18">
        <v>17292.784652855233</v>
      </c>
      <c r="J424" s="18">
        <v>15443.293307382872</v>
      </c>
      <c r="K424" s="18">
        <v>13887.215589080104</v>
      </c>
      <c r="L424" s="18">
        <v>14058.475418878912</v>
      </c>
      <c r="M424" s="18">
        <v>13851.064572467298</v>
      </c>
      <c r="N424" s="18">
        <v>13245.861922127042</v>
      </c>
      <c r="O424" s="18">
        <v>15029.48838797218</v>
      </c>
      <c r="P424" s="18">
        <v>18686.447114253573</v>
      </c>
      <c r="Q424" s="18">
        <v>21519.388878006495</v>
      </c>
      <c r="R424" s="18">
        <v>22421.357080970894</v>
      </c>
      <c r="S424" s="18">
        <v>21165.303751199237</v>
      </c>
      <c r="T424" s="18">
        <v>19129.146258460147</v>
      </c>
      <c r="U424" s="18">
        <v>17242.708929323984</v>
      </c>
      <c r="V424" s="18">
        <v>16202.239854766021</v>
      </c>
      <c r="W424" s="18">
        <v>16258.741763199523</v>
      </c>
      <c r="X424" s="18">
        <v>15941.540125764499</v>
      </c>
      <c r="Y424" s="18">
        <v>16359.0458966189</v>
      </c>
      <c r="Z424" s="5">
        <v>0</v>
      </c>
      <c r="AA424" s="2">
        <f>IFERROR(INDEX('Holiday Schedule'!$D$3:$D$24,MATCH(A424,'Holiday Schedule'!$C$3:$C$24,0)),0)</f>
        <v>0</v>
      </c>
      <c r="AB424" s="2">
        <f t="shared" si="16"/>
        <v>6</v>
      </c>
      <c r="AC424" s="2">
        <f t="shared" si="17"/>
        <v>271375.05760670803</v>
      </c>
      <c r="AD424" s="5">
        <f t="shared" si="18"/>
        <v>144302.76843022992</v>
      </c>
      <c r="AE424" s="5">
        <f t="shared" si="19"/>
        <v>415677.82603693794</v>
      </c>
      <c r="AG424" s="2">
        <f t="shared" si="20"/>
        <v>2</v>
      </c>
      <c r="AH424" s="2">
        <f t="shared" si="21"/>
        <v>2026</v>
      </c>
      <c r="AJ424" s="5">
        <f t="shared" si="22"/>
        <v>22421.357080970894</v>
      </c>
      <c r="AK424" s="2">
        <f t="shared" si="23"/>
        <v>17</v>
      </c>
      <c r="AL424" s="8"/>
    </row>
    <row r="425" spans="1:38" ht="15.75">
      <c r="A425" s="17">
        <f>Total_StdO_Customers!A425</f>
        <v>46074</v>
      </c>
      <c r="B425" s="18">
        <v>16454.779242506473</v>
      </c>
      <c r="C425" s="18">
        <v>17086.318597959056</v>
      </c>
      <c r="D425" s="18">
        <v>17926.046332918137</v>
      </c>
      <c r="E425" s="18">
        <v>17961.211025794179</v>
      </c>
      <c r="F425" s="18">
        <v>18201.001353263655</v>
      </c>
      <c r="G425" s="18">
        <v>18016.631361076248</v>
      </c>
      <c r="H425" s="18">
        <v>17664.829331631856</v>
      </c>
      <c r="I425" s="18">
        <v>17871.568400952518</v>
      </c>
      <c r="J425" s="18">
        <v>16894.731979651922</v>
      </c>
      <c r="K425" s="18">
        <v>15977.931391798014</v>
      </c>
      <c r="L425" s="18">
        <v>14729.340000471062</v>
      </c>
      <c r="M425" s="18">
        <v>13927.751520241636</v>
      </c>
      <c r="N425" s="18">
        <v>12672.72063787353</v>
      </c>
      <c r="O425" s="18">
        <v>12897.471689795242</v>
      </c>
      <c r="P425" s="18">
        <v>14195.662006017992</v>
      </c>
      <c r="Q425" s="18">
        <v>18028.514959219159</v>
      </c>
      <c r="R425" s="18">
        <v>21912.307479849882</v>
      </c>
      <c r="S425" s="18">
        <v>21937.833779978417</v>
      </c>
      <c r="T425" s="18">
        <v>20169.98278136069</v>
      </c>
      <c r="U425" s="18">
        <v>18222.625681295973</v>
      </c>
      <c r="V425" s="18">
        <v>17055.045321427981</v>
      </c>
      <c r="W425" s="18">
        <v>17028.443316185778</v>
      </c>
      <c r="X425" s="18">
        <v>16805.920560953869</v>
      </c>
      <c r="Y425" s="18">
        <v>17077.083928017157</v>
      </c>
      <c r="Z425" s="5">
        <v>0</v>
      </c>
      <c r="AA425" s="2">
        <f>IFERROR(INDEX('Holiday Schedule'!$D$3:$D$24,MATCH(A425,'Holiday Schedule'!$C$3:$C$24,0)),0)</f>
        <v>0</v>
      </c>
      <c r="AB425" s="2">
        <f t="shared" si="16"/>
        <v>7</v>
      </c>
      <c r="AC425" s="2">
        <f t="shared" si="17"/>
        <v>0</v>
      </c>
      <c r="AD425" s="5">
        <f t="shared" si="18"/>
        <v>410715.75268024049</v>
      </c>
      <c r="AE425" s="5">
        <f t="shared" si="19"/>
        <v>410715.75268024049</v>
      </c>
      <c r="AG425" s="2">
        <f t="shared" si="20"/>
        <v>2</v>
      </c>
      <c r="AH425" s="2">
        <f t="shared" si="21"/>
        <v>2026</v>
      </c>
      <c r="AJ425" s="5">
        <f t="shared" si="22"/>
        <v>21937.833779978417</v>
      </c>
      <c r="AK425" s="2">
        <f t="shared" si="23"/>
        <v>18</v>
      </c>
      <c r="AL425" s="8"/>
    </row>
    <row r="426" spans="1:38" ht="15.75">
      <c r="A426" s="17">
        <f>Total_StdO_Customers!A426</f>
        <v>46075</v>
      </c>
      <c r="B426" s="18">
        <v>17334.439471076461</v>
      </c>
      <c r="C426" s="18">
        <v>17889.290137678167</v>
      </c>
      <c r="D426" s="18">
        <v>18720.23211720731</v>
      </c>
      <c r="E426" s="18">
        <v>18999.196025585115</v>
      </c>
      <c r="F426" s="18">
        <v>19119.831092549339</v>
      </c>
      <c r="G426" s="18">
        <v>18663.57284647171</v>
      </c>
      <c r="H426" s="18">
        <v>17941.733868656844</v>
      </c>
      <c r="I426" s="18">
        <v>16394.925761350154</v>
      </c>
      <c r="J426" s="18">
        <v>13860.64613735228</v>
      </c>
      <c r="K426" s="18">
        <v>11765.396975073572</v>
      </c>
      <c r="L426" s="18">
        <v>10426.804159137759</v>
      </c>
      <c r="M426" s="18">
        <v>9952.3990985202581</v>
      </c>
      <c r="N426" s="18">
        <v>9534.0897955328692</v>
      </c>
      <c r="O426" s="18">
        <v>9645.4437484038572</v>
      </c>
      <c r="P426" s="18">
        <v>11184.50236893187</v>
      </c>
      <c r="Q426" s="18">
        <v>16470.370745844768</v>
      </c>
      <c r="R426" s="18">
        <v>21897.451946743236</v>
      </c>
      <c r="S426" s="18">
        <v>22122.691543934361</v>
      </c>
      <c r="T426" s="18">
        <v>20243.349602083192</v>
      </c>
      <c r="U426" s="18">
        <v>18151.496172766798</v>
      </c>
      <c r="V426" s="18">
        <v>16803.273526607161</v>
      </c>
      <c r="W426" s="18">
        <v>16473.397310353161</v>
      </c>
      <c r="X426" s="18">
        <v>15996.537820474321</v>
      </c>
      <c r="Y426" s="18">
        <v>15947.697540993146</v>
      </c>
      <c r="Z426" s="5">
        <v>0</v>
      </c>
      <c r="AA426" s="2">
        <f>IFERROR(INDEX('Holiday Schedule'!$D$3:$D$24,MATCH(A426,'Holiday Schedule'!$C$3:$C$24,0)),0)</f>
        <v>0</v>
      </c>
      <c r="AB426" s="2">
        <f t="shared" si="16"/>
        <v>1</v>
      </c>
      <c r="AC426" s="2">
        <f t="shared" si="17"/>
        <v>0</v>
      </c>
      <c r="AD426" s="5">
        <f t="shared" si="18"/>
        <v>385538.7698133277</v>
      </c>
      <c r="AE426" s="5">
        <f t="shared" si="19"/>
        <v>385538.7698133277</v>
      </c>
      <c r="AG426" s="2">
        <f t="shared" si="20"/>
        <v>2</v>
      </c>
      <c r="AH426" s="2">
        <f t="shared" si="21"/>
        <v>2026</v>
      </c>
      <c r="AJ426" s="5">
        <f t="shared" si="22"/>
        <v>22122.691543934361</v>
      </c>
      <c r="AK426" s="2">
        <f t="shared" si="23"/>
        <v>18</v>
      </c>
      <c r="AL426" s="8"/>
    </row>
    <row r="427" spans="1:38" ht="15.75">
      <c r="A427" s="17">
        <f>Total_StdO_Customers!A427</f>
        <v>46076</v>
      </c>
      <c r="B427" s="18">
        <v>16133.395457374227</v>
      </c>
      <c r="C427" s="18">
        <v>16722.245271187941</v>
      </c>
      <c r="D427" s="18">
        <v>17348.84483671188</v>
      </c>
      <c r="E427" s="18">
        <v>17521.085033235766</v>
      </c>
      <c r="F427" s="18">
        <v>18060.680805707547</v>
      </c>
      <c r="G427" s="18">
        <v>18128.141734820143</v>
      </c>
      <c r="H427" s="18">
        <v>18858.831551099076</v>
      </c>
      <c r="I427" s="18">
        <v>19650.964386255753</v>
      </c>
      <c r="J427" s="18">
        <v>21811.243651510213</v>
      </c>
      <c r="K427" s="18">
        <v>23095.164940818133</v>
      </c>
      <c r="L427" s="18">
        <v>24026.30835093854</v>
      </c>
      <c r="M427" s="18">
        <v>25571.798719396909</v>
      </c>
      <c r="N427" s="18">
        <v>25817.180640478797</v>
      </c>
      <c r="O427" s="18">
        <v>26736.262119477502</v>
      </c>
      <c r="P427" s="18">
        <v>27323.780723188502</v>
      </c>
      <c r="Q427" s="18">
        <v>27398.409600422066</v>
      </c>
      <c r="R427" s="18">
        <v>26923.375907383142</v>
      </c>
      <c r="S427" s="18">
        <v>24632.090178548478</v>
      </c>
      <c r="T427" s="18">
        <v>21868.616200899723</v>
      </c>
      <c r="U427" s="18">
        <v>19436.946495466374</v>
      </c>
      <c r="V427" s="18">
        <v>17997.626784658376</v>
      </c>
      <c r="W427" s="18">
        <v>17494.143906283607</v>
      </c>
      <c r="X427" s="18">
        <v>16965.41387561235</v>
      </c>
      <c r="Y427" s="18">
        <v>16948.578966678353</v>
      </c>
      <c r="Z427" s="5">
        <v>0</v>
      </c>
      <c r="AA427" s="2">
        <f>IFERROR(INDEX('Holiday Schedule'!$D$3:$D$24,MATCH(A427,'Holiday Schedule'!$C$3:$C$24,0)),0)</f>
        <v>0</v>
      </c>
      <c r="AB427" s="2">
        <f t="shared" si="16"/>
        <v>2</v>
      </c>
      <c r="AC427" s="2">
        <f t="shared" si="17"/>
        <v>366749.32648133847</v>
      </c>
      <c r="AD427" s="5">
        <f t="shared" si="18"/>
        <v>139721.80365681491</v>
      </c>
      <c r="AE427" s="5">
        <f t="shared" si="19"/>
        <v>506471.13013815338</v>
      </c>
      <c r="AG427" s="2">
        <f t="shared" si="20"/>
        <v>2</v>
      </c>
      <c r="AH427" s="2">
        <f t="shared" si="21"/>
        <v>2026</v>
      </c>
      <c r="AJ427" s="5">
        <f t="shared" si="22"/>
        <v>27398.409600422066</v>
      </c>
      <c r="AK427" s="2">
        <f t="shared" si="23"/>
        <v>16</v>
      </c>
      <c r="AL427" s="8"/>
    </row>
    <row r="428" spans="1:38" ht="15.75">
      <c r="A428" s="17">
        <f>Total_StdO_Customers!A428</f>
        <v>46077</v>
      </c>
      <c r="B428" s="18">
        <v>16987.831821359192</v>
      </c>
      <c r="C428" s="18">
        <v>17458.767844824597</v>
      </c>
      <c r="D428" s="18">
        <v>18195.43290882072</v>
      </c>
      <c r="E428" s="18">
        <v>18269.631908085001</v>
      </c>
      <c r="F428" s="18">
        <v>18738.575538887271</v>
      </c>
      <c r="G428" s="18">
        <v>18967.098644272162</v>
      </c>
      <c r="H428" s="18">
        <v>19169.338699371514</v>
      </c>
      <c r="I428" s="18">
        <v>18429.869893103863</v>
      </c>
      <c r="J428" s="18">
        <v>14817.175563678669</v>
      </c>
      <c r="K428" s="18">
        <v>11970.030715198085</v>
      </c>
      <c r="L428" s="18">
        <v>11306.81023349699</v>
      </c>
      <c r="M428" s="18">
        <v>11136.511539422954</v>
      </c>
      <c r="N428" s="18">
        <v>11159.03981022964</v>
      </c>
      <c r="O428" s="18">
        <v>11828.829053188434</v>
      </c>
      <c r="P428" s="18">
        <v>13472.355324706741</v>
      </c>
      <c r="Q428" s="18">
        <v>17223.703790944517</v>
      </c>
      <c r="R428" s="18">
        <v>21840.208625838968</v>
      </c>
      <c r="S428" s="18">
        <v>22538.083654524708</v>
      </c>
      <c r="T428" s="18">
        <v>20935.767388018445</v>
      </c>
      <c r="U428" s="18">
        <v>18939.848225631809</v>
      </c>
      <c r="V428" s="18">
        <v>17714.333639931305</v>
      </c>
      <c r="W428" s="18">
        <v>17498.391707348652</v>
      </c>
      <c r="X428" s="18">
        <v>17162.18340557416</v>
      </c>
      <c r="Y428" s="18">
        <v>17388.575979922167</v>
      </c>
      <c r="Z428" s="5">
        <v>0</v>
      </c>
      <c r="AA428" s="2">
        <f>IFERROR(INDEX('Holiday Schedule'!$D$3:$D$24,MATCH(A428,'Holiday Schedule'!$C$3:$C$24,0)),0)</f>
        <v>0</v>
      </c>
      <c r="AB428" s="2">
        <f t="shared" si="16"/>
        <v>3</v>
      </c>
      <c r="AC428" s="2">
        <f t="shared" si="17"/>
        <v>257973.14257083795</v>
      </c>
      <c r="AD428" s="5">
        <f t="shared" si="18"/>
        <v>145175.2533455425</v>
      </c>
      <c r="AE428" s="5">
        <f t="shared" si="19"/>
        <v>403148.39591638045</v>
      </c>
      <c r="AG428" s="2">
        <f t="shared" si="20"/>
        <v>2</v>
      </c>
      <c r="AH428" s="2">
        <f t="shared" si="21"/>
        <v>2026</v>
      </c>
      <c r="AJ428" s="5">
        <f t="shared" si="22"/>
        <v>22538.083654524708</v>
      </c>
      <c r="AK428" s="2">
        <f t="shared" si="23"/>
        <v>18</v>
      </c>
      <c r="AL428" s="8"/>
    </row>
    <row r="429" spans="1:38" ht="15.75">
      <c r="A429" s="17">
        <f>Total_StdO_Customers!A429</f>
        <v>46078</v>
      </c>
      <c r="B429" s="18">
        <v>17749.663088091449</v>
      </c>
      <c r="C429" s="18">
        <v>18672.159469170656</v>
      </c>
      <c r="D429" s="18">
        <v>19595.156241248267</v>
      </c>
      <c r="E429" s="18">
        <v>19969.860731271965</v>
      </c>
      <c r="F429" s="18">
        <v>20580.282725561217</v>
      </c>
      <c r="G429" s="18">
        <v>20689.797930354638</v>
      </c>
      <c r="H429" s="18">
        <v>20701.11056302892</v>
      </c>
      <c r="I429" s="18">
        <v>20738.284145260743</v>
      </c>
      <c r="J429" s="18">
        <v>21515.360520930542</v>
      </c>
      <c r="K429" s="18">
        <v>22160.753043141143</v>
      </c>
      <c r="L429" s="18">
        <v>20223.038855120634</v>
      </c>
      <c r="M429" s="18">
        <v>18797.372703912159</v>
      </c>
      <c r="N429" s="18">
        <v>19049.49476531535</v>
      </c>
      <c r="O429" s="18">
        <v>23215.536851215384</v>
      </c>
      <c r="P429" s="18">
        <v>25722.807294488241</v>
      </c>
      <c r="Q429" s="18">
        <v>26387.466883604571</v>
      </c>
      <c r="R429" s="18">
        <v>25620.842764592569</v>
      </c>
      <c r="S429" s="18">
        <v>23446.153977556274</v>
      </c>
      <c r="T429" s="18">
        <v>20974.365996511006</v>
      </c>
      <c r="U429" s="18">
        <v>18751.112541068604</v>
      </c>
      <c r="V429" s="18">
        <v>17237.390345569209</v>
      </c>
      <c r="W429" s="18">
        <v>16837.858641734067</v>
      </c>
      <c r="X429" s="18">
        <v>16164.891874836054</v>
      </c>
      <c r="Y429" s="18">
        <v>16414.852819262167</v>
      </c>
      <c r="Z429" s="5">
        <v>0</v>
      </c>
      <c r="AA429" s="2">
        <f>IFERROR(INDEX('Holiday Schedule'!$D$3:$D$24,MATCH(A429,'Holiday Schedule'!$C$3:$C$24,0)),0)</f>
        <v>0</v>
      </c>
      <c r="AB429" s="2">
        <f t="shared" si="16"/>
        <v>4</v>
      </c>
      <c r="AC429" s="2">
        <f t="shared" si="17"/>
        <v>336842.73120485654</v>
      </c>
      <c r="AD429" s="5">
        <f t="shared" si="18"/>
        <v>154372.88356798934</v>
      </c>
      <c r="AE429" s="5">
        <f t="shared" si="19"/>
        <v>491215.61477284587</v>
      </c>
      <c r="AG429" s="2">
        <f t="shared" si="20"/>
        <v>2</v>
      </c>
      <c r="AH429" s="2">
        <f t="shared" si="21"/>
        <v>2026</v>
      </c>
      <c r="AJ429" s="5">
        <f t="shared" si="22"/>
        <v>26387.466883604571</v>
      </c>
      <c r="AK429" s="2">
        <f t="shared" si="23"/>
        <v>16</v>
      </c>
      <c r="AL429" s="8"/>
    </row>
    <row r="430" spans="1:38" ht="15.75">
      <c r="A430" s="17">
        <f>Total_StdO_Customers!A430</f>
        <v>46079</v>
      </c>
      <c r="B430" s="18">
        <v>16472.771089972714</v>
      </c>
      <c r="C430" s="18">
        <v>16991.391503555544</v>
      </c>
      <c r="D430" s="18">
        <v>17575.921417263769</v>
      </c>
      <c r="E430" s="18">
        <v>17637.134261153569</v>
      </c>
      <c r="F430" s="18">
        <v>17954.862151025809</v>
      </c>
      <c r="G430" s="18">
        <v>18313.992357726631</v>
      </c>
      <c r="H430" s="18">
        <v>18576.69641892708</v>
      </c>
      <c r="I430" s="18">
        <v>18786.389160662824</v>
      </c>
      <c r="J430" s="18">
        <v>18359.805003240323</v>
      </c>
      <c r="K430" s="18">
        <v>12903.873659010042</v>
      </c>
      <c r="L430" s="18">
        <v>10230.439167338593</v>
      </c>
      <c r="M430" s="18">
        <v>10471.685177669613</v>
      </c>
      <c r="N430" s="18">
        <v>9292.0268282272664</v>
      </c>
      <c r="O430" s="18">
        <v>10080.320712889907</v>
      </c>
      <c r="P430" s="18">
        <v>10816.360441427842</v>
      </c>
      <c r="Q430" s="18">
        <v>15344.642767139438</v>
      </c>
      <c r="R430" s="18">
        <v>20233.632238799073</v>
      </c>
      <c r="S430" s="18">
        <v>21553.223714236599</v>
      </c>
      <c r="T430" s="18">
        <v>19898.024646714632</v>
      </c>
      <c r="U430" s="18">
        <v>18032.677561928293</v>
      </c>
      <c r="V430" s="18">
        <v>16889.990489218453</v>
      </c>
      <c r="W430" s="18">
        <v>16769.752231324503</v>
      </c>
      <c r="X430" s="18">
        <v>16209.042801978105</v>
      </c>
      <c r="Y430" s="18">
        <v>16398.624099917834</v>
      </c>
      <c r="Z430" s="5">
        <v>0</v>
      </c>
      <c r="AA430" s="2">
        <f>IFERROR(INDEX('Holiday Schedule'!$D$3:$D$24,MATCH(A430,'Holiday Schedule'!$C$3:$C$24,0)),0)</f>
        <v>0</v>
      </c>
      <c r="AB430" s="2">
        <f t="shared" si="16"/>
        <v>5</v>
      </c>
      <c r="AC430" s="2">
        <f t="shared" si="17"/>
        <v>245871.88660180548</v>
      </c>
      <c r="AD430" s="5">
        <f t="shared" si="18"/>
        <v>139921.39329954298</v>
      </c>
      <c r="AE430" s="5">
        <f t="shared" si="19"/>
        <v>385793.27990134846</v>
      </c>
      <c r="AG430" s="2">
        <f t="shared" si="20"/>
        <v>2</v>
      </c>
      <c r="AH430" s="2">
        <f t="shared" si="21"/>
        <v>2026</v>
      </c>
      <c r="AJ430" s="5">
        <f t="shared" si="22"/>
        <v>21553.223714236599</v>
      </c>
      <c r="AK430" s="2">
        <f t="shared" si="23"/>
        <v>18</v>
      </c>
      <c r="AL430" s="8"/>
    </row>
    <row r="431" spans="1:38" ht="15.75">
      <c r="A431" s="17">
        <f>Total_StdO_Customers!A431</f>
        <v>46080</v>
      </c>
      <c r="B431" s="18">
        <v>16404.684294659295</v>
      </c>
      <c r="C431" s="18">
        <v>17356.209356557272</v>
      </c>
      <c r="D431" s="18">
        <v>18072.772738813204</v>
      </c>
      <c r="E431" s="18">
        <v>18368.85106247678</v>
      </c>
      <c r="F431" s="18">
        <v>18993.773897354702</v>
      </c>
      <c r="G431" s="18">
        <v>19468.98598496012</v>
      </c>
      <c r="H431" s="18">
        <v>19720.77023017285</v>
      </c>
      <c r="I431" s="18">
        <v>16702.799671037512</v>
      </c>
      <c r="J431" s="18">
        <v>12902.523085547007</v>
      </c>
      <c r="K431" s="18">
        <v>10443.52749530726</v>
      </c>
      <c r="L431" s="18">
        <v>9629.3539371865863</v>
      </c>
      <c r="M431" s="18">
        <v>9332.9252327624945</v>
      </c>
      <c r="N431" s="18">
        <v>9495.4604928579083</v>
      </c>
      <c r="O431" s="18">
        <v>10000.633515460106</v>
      </c>
      <c r="P431" s="18">
        <v>12084.025408862859</v>
      </c>
      <c r="Q431" s="18">
        <v>15959.751575118531</v>
      </c>
      <c r="R431" s="18">
        <v>21295.703819036764</v>
      </c>
      <c r="S431" s="18">
        <v>21516.814843985649</v>
      </c>
      <c r="T431" s="18">
        <v>19873.421716873956</v>
      </c>
      <c r="U431" s="18">
        <v>17920.864129960086</v>
      </c>
      <c r="V431" s="18">
        <v>16622.923524611899</v>
      </c>
      <c r="W431" s="18">
        <v>16538.247073279523</v>
      </c>
      <c r="X431" s="18">
        <v>16297.03911351382</v>
      </c>
      <c r="Y431" s="18">
        <v>16490.034845612448</v>
      </c>
      <c r="Z431" s="5">
        <v>0</v>
      </c>
      <c r="AA431" s="2">
        <f>IFERROR(INDEX('Holiday Schedule'!$D$3:$D$24,MATCH(A431,'Holiday Schedule'!$C$3:$C$24,0)),0)</f>
        <v>0</v>
      </c>
      <c r="AB431" s="2">
        <f t="shared" si="16"/>
        <v>6</v>
      </c>
      <c r="AC431" s="2">
        <f t="shared" si="17"/>
        <v>236616.01463540189</v>
      </c>
      <c r="AD431" s="5">
        <f t="shared" si="18"/>
        <v>144876.08241060679</v>
      </c>
      <c r="AE431" s="5">
        <f t="shared" si="19"/>
        <v>381492.09704600868</v>
      </c>
      <c r="AG431" s="2">
        <f t="shared" si="20"/>
        <v>2</v>
      </c>
      <c r="AH431" s="2">
        <f t="shared" si="21"/>
        <v>2026</v>
      </c>
      <c r="AJ431" s="5">
        <f t="shared" si="22"/>
        <v>21516.814843985649</v>
      </c>
      <c r="AK431" s="2">
        <f t="shared" si="23"/>
        <v>18</v>
      </c>
      <c r="AL431" s="8"/>
    </row>
    <row r="432" spans="1:38" ht="15.75">
      <c r="A432" s="17">
        <f>Total_StdO_Customers!A432</f>
        <v>46081</v>
      </c>
      <c r="B432" s="18">
        <v>16661.861879029668</v>
      </c>
      <c r="C432" s="18">
        <v>17274.8698658625</v>
      </c>
      <c r="D432" s="18">
        <v>17858.699688942488</v>
      </c>
      <c r="E432" s="18">
        <v>17844.379003758884</v>
      </c>
      <c r="F432" s="18">
        <v>17852.512960431999</v>
      </c>
      <c r="G432" s="18">
        <v>17383.107384066232</v>
      </c>
      <c r="H432" s="18">
        <v>16402.512369487034</v>
      </c>
      <c r="I432" s="18">
        <v>14799.069991437458</v>
      </c>
      <c r="J432" s="18">
        <v>12891.721846190119</v>
      </c>
      <c r="K432" s="18">
        <v>11486.230278629382</v>
      </c>
      <c r="L432" s="18">
        <v>8871.6091490126237</v>
      </c>
      <c r="M432" s="18">
        <v>9891.9978197625132</v>
      </c>
      <c r="N432" s="18">
        <v>11693.971675532917</v>
      </c>
      <c r="O432" s="18">
        <v>11559.692678397976</v>
      </c>
      <c r="P432" s="18">
        <v>19017.023538951067</v>
      </c>
      <c r="Q432" s="18">
        <v>21751.588071901737</v>
      </c>
      <c r="R432" s="18">
        <v>21749.49083700106</v>
      </c>
      <c r="S432" s="18">
        <v>20203.116607385582</v>
      </c>
      <c r="T432" s="18">
        <v>18429.804294665544</v>
      </c>
      <c r="U432" s="18">
        <v>16529.258404379849</v>
      </c>
      <c r="V432" s="18">
        <v>15484.297885171316</v>
      </c>
      <c r="W432" s="18">
        <v>15419.801052853027</v>
      </c>
      <c r="X432" s="18">
        <v>15028.120079458871</v>
      </c>
      <c r="Y432" s="18">
        <v>15065.385126027761</v>
      </c>
      <c r="Z432" s="5">
        <v>0</v>
      </c>
      <c r="AA432" s="2">
        <f>IFERROR(INDEX('Holiday Schedule'!$D$3:$D$24,MATCH(A432,'Holiday Schedule'!$C$3:$C$24,0)),0)</f>
        <v>0</v>
      </c>
      <c r="AB432" s="2">
        <f t="shared" si="16"/>
        <v>7</v>
      </c>
      <c r="AC432" s="2">
        <f t="shared" si="17"/>
        <v>0</v>
      </c>
      <c r="AD432" s="5">
        <f t="shared" si="18"/>
        <v>381150.12248833745</v>
      </c>
      <c r="AE432" s="5">
        <f t="shared" si="19"/>
        <v>381150.12248833745</v>
      </c>
      <c r="AG432" s="2">
        <f t="shared" si="20"/>
        <v>2</v>
      </c>
      <c r="AH432" s="2">
        <f t="shared" si="21"/>
        <v>2026</v>
      </c>
      <c r="AJ432" s="5">
        <f t="shared" si="22"/>
        <v>21751.588071901737</v>
      </c>
      <c r="AK432" s="2">
        <f t="shared" si="23"/>
        <v>16</v>
      </c>
      <c r="AL432" s="8"/>
    </row>
    <row r="433" spans="1:38" ht="15.75">
      <c r="A433" s="17">
        <f>Total_StdO_Customers!A433</f>
        <v>46082</v>
      </c>
      <c r="B433" s="18">
        <v>15362.391876247415</v>
      </c>
      <c r="C433" s="18">
        <v>15182.937289389829</v>
      </c>
      <c r="D433" s="18">
        <v>16364.652238439541</v>
      </c>
      <c r="E433" s="18">
        <v>16488.18819520851</v>
      </c>
      <c r="F433" s="18">
        <v>16478.21968560361</v>
      </c>
      <c r="G433" s="18">
        <v>16134.735151177287</v>
      </c>
      <c r="H433" s="18">
        <v>15133.855292012504</v>
      </c>
      <c r="I433" s="18">
        <v>15585.396598611927</v>
      </c>
      <c r="J433" s="18">
        <v>17870.207842227279</v>
      </c>
      <c r="K433" s="18">
        <v>19409.861105693453</v>
      </c>
      <c r="L433" s="18">
        <v>19667.162782239709</v>
      </c>
      <c r="M433" s="18">
        <v>19184.930396965272</v>
      </c>
      <c r="N433" s="18">
        <v>16744.753000284196</v>
      </c>
      <c r="O433" s="18">
        <v>13756.249420774257</v>
      </c>
      <c r="P433" s="18">
        <v>12252.045657779354</v>
      </c>
      <c r="Q433" s="18">
        <v>16115.281223859685</v>
      </c>
      <c r="R433" s="18">
        <v>22099.883344543108</v>
      </c>
      <c r="S433" s="18">
        <v>23284.465494669115</v>
      </c>
      <c r="T433" s="18">
        <v>21524.764474862939</v>
      </c>
      <c r="U433" s="18">
        <v>19952.77014728116</v>
      </c>
      <c r="V433" s="18">
        <v>19031.447260697583</v>
      </c>
      <c r="W433" s="18">
        <v>18549.014504103252</v>
      </c>
      <c r="X433" s="18">
        <v>18065.367769808792</v>
      </c>
      <c r="Y433" s="18">
        <v>18250.188497764677</v>
      </c>
      <c r="Z433" s="5">
        <v>0</v>
      </c>
      <c r="AA433" s="2">
        <f>IFERROR(INDEX('Holiday Schedule'!$D$3:$D$24,MATCH(A433,'Holiday Schedule'!$C$3:$C$24,0)),0)</f>
        <v>0</v>
      </c>
      <c r="AB433" s="2">
        <f t="shared" si="16"/>
        <v>1</v>
      </c>
      <c r="AC433" s="2">
        <f t="shared" si="17"/>
        <v>0</v>
      </c>
      <c r="AD433" s="5">
        <f t="shared" si="18"/>
        <v>422488.76925024448</v>
      </c>
      <c r="AE433" s="5">
        <f t="shared" si="19"/>
        <v>422488.76925024448</v>
      </c>
      <c r="AG433" s="2">
        <f t="shared" si="20"/>
        <v>3</v>
      </c>
      <c r="AH433" s="2">
        <f t="shared" si="21"/>
        <v>2026</v>
      </c>
      <c r="AJ433" s="5">
        <f t="shared" si="22"/>
        <v>23284.465494669115</v>
      </c>
      <c r="AK433" s="2">
        <f t="shared" si="23"/>
        <v>18</v>
      </c>
      <c r="AL433" s="8"/>
    </row>
    <row r="434" spans="1:38" ht="15.75">
      <c r="A434" s="17">
        <f>Total_StdO_Customers!A434</f>
        <v>46083</v>
      </c>
      <c r="B434" s="18">
        <v>18618.563486313979</v>
      </c>
      <c r="C434" s="18">
        <v>19127.623390749854</v>
      </c>
      <c r="D434" s="18">
        <v>20014.180461258122</v>
      </c>
      <c r="E434" s="18">
        <v>20627.212091433685</v>
      </c>
      <c r="F434" s="18">
        <v>21016.085964605678</v>
      </c>
      <c r="G434" s="18">
        <v>21719.682357777907</v>
      </c>
      <c r="H434" s="18">
        <v>21245.726469850819</v>
      </c>
      <c r="I434" s="18">
        <v>18221.846981152947</v>
      </c>
      <c r="J434" s="18">
        <v>14082.691287410276</v>
      </c>
      <c r="K434" s="18">
        <v>12274.610684280538</v>
      </c>
      <c r="L434" s="18">
        <v>11714.478895150116</v>
      </c>
      <c r="M434" s="18">
        <v>11865.449838697317</v>
      </c>
      <c r="N434" s="18">
        <v>11716.855338530586</v>
      </c>
      <c r="O434" s="18">
        <v>12460.619009670438</v>
      </c>
      <c r="P434" s="18">
        <v>12739.94185483633</v>
      </c>
      <c r="Q434" s="18">
        <v>16846.489628786399</v>
      </c>
      <c r="R434" s="18">
        <v>22503.953845043834</v>
      </c>
      <c r="S434" s="18">
        <v>23738.748898482067</v>
      </c>
      <c r="T434" s="18">
        <v>21981.318244780672</v>
      </c>
      <c r="U434" s="18">
        <v>20410.531643459439</v>
      </c>
      <c r="V434" s="18">
        <v>19471.549146097524</v>
      </c>
      <c r="W434" s="18">
        <v>19151.919068602052</v>
      </c>
      <c r="X434" s="18">
        <v>18423.00555679683</v>
      </c>
      <c r="Y434" s="18">
        <v>18762.883549704024</v>
      </c>
      <c r="Z434" s="5">
        <v>0</v>
      </c>
      <c r="AA434" s="2">
        <f>IFERROR(INDEX('Holiday Schedule'!$D$3:$D$24,MATCH(A434,'Holiday Schedule'!$C$3:$C$24,0)),0)</f>
        <v>0</v>
      </c>
      <c r="AB434" s="2">
        <f t="shared" si="16"/>
        <v>2</v>
      </c>
      <c r="AC434" s="2">
        <f t="shared" si="17"/>
        <v>267604.00992177735</v>
      </c>
      <c r="AD434" s="5">
        <f t="shared" si="18"/>
        <v>161131.95777169411</v>
      </c>
      <c r="AE434" s="5">
        <f t="shared" si="19"/>
        <v>428735.96769347147</v>
      </c>
      <c r="AG434" s="2">
        <f t="shared" si="20"/>
        <v>3</v>
      </c>
      <c r="AH434" s="2">
        <f t="shared" si="21"/>
        <v>2026</v>
      </c>
      <c r="AJ434" s="5">
        <f t="shared" si="22"/>
        <v>23738.748898482067</v>
      </c>
      <c r="AK434" s="2">
        <f t="shared" si="23"/>
        <v>18</v>
      </c>
      <c r="AL434" s="8"/>
    </row>
    <row r="435" spans="1:38" ht="15.75">
      <c r="A435" s="17">
        <f>Total_StdO_Customers!A435</f>
        <v>46084</v>
      </c>
      <c r="B435" s="18">
        <v>19210.53054608556</v>
      </c>
      <c r="C435" s="18">
        <v>19730.689637548632</v>
      </c>
      <c r="D435" s="18">
        <v>20611.954707497287</v>
      </c>
      <c r="E435" s="18">
        <v>21091.996098693016</v>
      </c>
      <c r="F435" s="18">
        <v>21377.102977754847</v>
      </c>
      <c r="G435" s="18">
        <v>21926.203196305214</v>
      </c>
      <c r="H435" s="18">
        <v>21165.207005163527</v>
      </c>
      <c r="I435" s="18">
        <v>18122.796071539393</v>
      </c>
      <c r="J435" s="18">
        <v>13419.388949198752</v>
      </c>
      <c r="K435" s="18">
        <v>11018.739852858369</v>
      </c>
      <c r="L435" s="18">
        <v>10148.669561143943</v>
      </c>
      <c r="M435" s="18">
        <v>9451.2540177691353</v>
      </c>
      <c r="N435" s="18">
        <v>8009.7019329084196</v>
      </c>
      <c r="O435" s="18">
        <v>9710.4228405229223</v>
      </c>
      <c r="P435" s="18">
        <v>15761.118959337529</v>
      </c>
      <c r="Q435" s="18">
        <v>20714.577709731853</v>
      </c>
      <c r="R435" s="18">
        <v>22557.433764227753</v>
      </c>
      <c r="S435" s="18">
        <v>21519.628256686865</v>
      </c>
      <c r="T435" s="18">
        <v>19828.046253455217</v>
      </c>
      <c r="U435" s="18">
        <v>18050.459939060587</v>
      </c>
      <c r="V435" s="18">
        <v>17579.337141387656</v>
      </c>
      <c r="W435" s="18">
        <v>16514.176200577596</v>
      </c>
      <c r="X435" s="18">
        <v>15648.371858686309</v>
      </c>
      <c r="Y435" s="18">
        <v>15637.530282504002</v>
      </c>
      <c r="Z435" s="5">
        <v>0</v>
      </c>
      <c r="AA435" s="2">
        <f>IFERROR(INDEX('Holiday Schedule'!$D$3:$D$24,MATCH(A435,'Holiday Schedule'!$C$3:$C$24,0)),0)</f>
        <v>0</v>
      </c>
      <c r="AB435" s="2">
        <f t="shared" si="16"/>
        <v>3</v>
      </c>
      <c r="AC435" s="2">
        <f t="shared" si="17"/>
        <v>248054.12330909228</v>
      </c>
      <c r="AD435" s="5">
        <f t="shared" si="18"/>
        <v>160751.21445155199</v>
      </c>
      <c r="AE435" s="5">
        <f t="shared" si="19"/>
        <v>408805.33776064427</v>
      </c>
      <c r="AG435" s="2">
        <f t="shared" si="20"/>
        <v>3</v>
      </c>
      <c r="AH435" s="2">
        <f t="shared" si="21"/>
        <v>2026</v>
      </c>
      <c r="AJ435" s="5">
        <f t="shared" si="22"/>
        <v>22557.433764227753</v>
      </c>
      <c r="AK435" s="2">
        <f t="shared" si="23"/>
        <v>17</v>
      </c>
      <c r="AL435" s="8"/>
    </row>
    <row r="436" spans="1:38" ht="15.75">
      <c r="A436" s="17">
        <f>Total_StdO_Customers!A436</f>
        <v>46085</v>
      </c>
      <c r="B436" s="18">
        <v>15743.042923621393</v>
      </c>
      <c r="C436" s="18">
        <v>15908.291969567246</v>
      </c>
      <c r="D436" s="18">
        <v>16453.347962638014</v>
      </c>
      <c r="E436" s="18">
        <v>16773.712349562764</v>
      </c>
      <c r="F436" s="18">
        <v>17229.936904654201</v>
      </c>
      <c r="G436" s="18">
        <v>17834.769727149218</v>
      </c>
      <c r="H436" s="18">
        <v>17996.100357609088</v>
      </c>
      <c r="I436" s="18">
        <v>18181.842575008541</v>
      </c>
      <c r="J436" s="18">
        <v>15517.839565895167</v>
      </c>
      <c r="K436" s="18">
        <v>12047.408440842943</v>
      </c>
      <c r="L436" s="18">
        <v>10426.607597584407</v>
      </c>
      <c r="M436" s="18">
        <v>11853.905566989351</v>
      </c>
      <c r="N436" s="18">
        <v>14198.578093534528</v>
      </c>
      <c r="O436" s="18">
        <v>14064.90010833982</v>
      </c>
      <c r="P436" s="18">
        <v>13373.774338553838</v>
      </c>
      <c r="Q436" s="18">
        <v>15748.143630493245</v>
      </c>
      <c r="R436" s="18">
        <v>19338.536850680062</v>
      </c>
      <c r="S436" s="18">
        <v>19791.696373549883</v>
      </c>
      <c r="T436" s="18">
        <v>18512.599783111418</v>
      </c>
      <c r="U436" s="18">
        <v>17026.491389192688</v>
      </c>
      <c r="V436" s="18">
        <v>16111.665849339197</v>
      </c>
      <c r="W436" s="18">
        <v>15725.642729536306</v>
      </c>
      <c r="X436" s="18">
        <v>14872.598820529429</v>
      </c>
      <c r="Y436" s="18">
        <v>14965.694421483999</v>
      </c>
      <c r="Z436" s="5">
        <v>0</v>
      </c>
      <c r="AA436" s="2">
        <f>IFERROR(INDEX('Holiday Schedule'!$D$3:$D$24,MATCH(A436,'Holiday Schedule'!$C$3:$C$24,0)),0)</f>
        <v>0</v>
      </c>
      <c r="AB436" s="2">
        <f t="shared" si="16"/>
        <v>4</v>
      </c>
      <c r="AC436" s="2">
        <f t="shared" si="17"/>
        <v>246792.23171318084</v>
      </c>
      <c r="AD436" s="5">
        <f t="shared" si="18"/>
        <v>132904.8966162859</v>
      </c>
      <c r="AE436" s="5">
        <f t="shared" si="19"/>
        <v>379697.12832946674</v>
      </c>
      <c r="AG436" s="2">
        <f t="shared" si="20"/>
        <v>3</v>
      </c>
      <c r="AH436" s="2">
        <f t="shared" si="21"/>
        <v>2026</v>
      </c>
      <c r="AJ436" s="5">
        <f t="shared" si="22"/>
        <v>19791.696373549883</v>
      </c>
      <c r="AK436" s="2">
        <f t="shared" si="23"/>
        <v>18</v>
      </c>
      <c r="AL436" s="8"/>
    </row>
    <row r="437" spans="1:38" ht="15.75">
      <c r="A437" s="17">
        <f>Total_StdO_Customers!A437</f>
        <v>46086</v>
      </c>
      <c r="B437" s="18">
        <v>15192.880450609604</v>
      </c>
      <c r="C437" s="18">
        <v>15642.868368352723</v>
      </c>
      <c r="D437" s="18">
        <v>16096.62424036932</v>
      </c>
      <c r="E437" s="18">
        <v>16496.016136383401</v>
      </c>
      <c r="F437" s="18">
        <v>16847.139366953052</v>
      </c>
      <c r="G437" s="18">
        <v>17552.82073337401</v>
      </c>
      <c r="H437" s="18">
        <v>17600.318658152079</v>
      </c>
      <c r="I437" s="18">
        <v>17580.336324221233</v>
      </c>
      <c r="J437" s="18">
        <v>16984.683284460105</v>
      </c>
      <c r="K437" s="18">
        <v>15593.697881610562</v>
      </c>
      <c r="L437" s="18">
        <v>15640.992484920049</v>
      </c>
      <c r="M437" s="18">
        <v>15459.222850928636</v>
      </c>
      <c r="N437" s="18">
        <v>14906.502053425678</v>
      </c>
      <c r="O437" s="18">
        <v>16399.756945428981</v>
      </c>
      <c r="P437" s="18">
        <v>19093.975902275964</v>
      </c>
      <c r="Q437" s="18">
        <v>22535.150823376531</v>
      </c>
      <c r="R437" s="18">
        <v>23462.828988634039</v>
      </c>
      <c r="S437" s="18">
        <v>22505.812155893185</v>
      </c>
      <c r="T437" s="18">
        <v>20609.005122230275</v>
      </c>
      <c r="U437" s="18">
        <v>19039.672024533545</v>
      </c>
      <c r="V437" s="18">
        <v>18023.828075508718</v>
      </c>
      <c r="W437" s="18">
        <v>17461.011057976251</v>
      </c>
      <c r="X437" s="18">
        <v>16589.290752346846</v>
      </c>
      <c r="Y437" s="18">
        <v>16552.631334512018</v>
      </c>
      <c r="Z437" s="5">
        <v>0</v>
      </c>
      <c r="AA437" s="2">
        <f>IFERROR(INDEX('Holiday Schedule'!$D$3:$D$24,MATCH(A437,'Holiday Schedule'!$C$3:$C$24,0)),0)</f>
        <v>0</v>
      </c>
      <c r="AB437" s="2">
        <f t="shared" si="16"/>
        <v>5</v>
      </c>
      <c r="AC437" s="2">
        <f t="shared" si="17"/>
        <v>291885.76672777056</v>
      </c>
      <c r="AD437" s="5">
        <f t="shared" si="18"/>
        <v>131981.29928870627</v>
      </c>
      <c r="AE437" s="5">
        <f t="shared" si="19"/>
        <v>423867.06601647683</v>
      </c>
      <c r="AG437" s="2">
        <f t="shared" si="20"/>
        <v>3</v>
      </c>
      <c r="AH437" s="2">
        <f t="shared" si="21"/>
        <v>2026</v>
      </c>
      <c r="AJ437" s="5">
        <f t="shared" si="22"/>
        <v>23462.828988634039</v>
      </c>
      <c r="AK437" s="2">
        <f t="shared" si="23"/>
        <v>17</v>
      </c>
      <c r="AL437" s="8"/>
    </row>
    <row r="438" spans="1:38" ht="15.75">
      <c r="A438" s="17">
        <f>Total_StdO_Customers!A438</f>
        <v>46087</v>
      </c>
      <c r="B438" s="18">
        <v>16536.97729073459</v>
      </c>
      <c r="C438" s="18">
        <v>16661.007988719794</v>
      </c>
      <c r="D438" s="18">
        <v>17557.289492705666</v>
      </c>
      <c r="E438" s="18">
        <v>17338.498305331363</v>
      </c>
      <c r="F438" s="18">
        <v>17793.339322932374</v>
      </c>
      <c r="G438" s="18">
        <v>18184.168898213415</v>
      </c>
      <c r="H438" s="18">
        <v>18350.829810306237</v>
      </c>
      <c r="I438" s="18">
        <v>18176.722011022055</v>
      </c>
      <c r="J438" s="18">
        <v>18871.181712464797</v>
      </c>
      <c r="K438" s="18">
        <v>18872.199703234703</v>
      </c>
      <c r="L438" s="18">
        <v>17280.905524540121</v>
      </c>
      <c r="M438" s="18">
        <v>15555.699978773773</v>
      </c>
      <c r="N438" s="18">
        <v>14838.480890019768</v>
      </c>
      <c r="O438" s="18">
        <v>15914.169946214875</v>
      </c>
      <c r="P438" s="18">
        <v>17625.733916825458</v>
      </c>
      <c r="Q438" s="18">
        <v>19046.686518865466</v>
      </c>
      <c r="R438" s="18">
        <v>21204.391808874592</v>
      </c>
      <c r="S438" s="18">
        <v>20304.73045435868</v>
      </c>
      <c r="T438" s="18">
        <v>18664.342404284464</v>
      </c>
      <c r="U438" s="18">
        <v>17512.543030808713</v>
      </c>
      <c r="V438" s="18">
        <v>16699.93137944616</v>
      </c>
      <c r="W438" s="18">
        <v>16252.228468233121</v>
      </c>
      <c r="X438" s="18">
        <v>15517.2940196279</v>
      </c>
      <c r="Y438" s="18">
        <v>15441.460856956137</v>
      </c>
      <c r="Z438" s="5">
        <v>0</v>
      </c>
      <c r="AA438" s="2">
        <f>IFERROR(INDEX('Holiday Schedule'!$D$3:$D$24,MATCH(A438,'Holiday Schedule'!$C$3:$C$24,0)),0)</f>
        <v>0</v>
      </c>
      <c r="AB438" s="2">
        <f t="shared" si="16"/>
        <v>6</v>
      </c>
      <c r="AC438" s="2">
        <f t="shared" si="17"/>
        <v>282337.24176759465</v>
      </c>
      <c r="AD438" s="5">
        <f t="shared" si="18"/>
        <v>137863.57196589967</v>
      </c>
      <c r="AE438" s="5">
        <f t="shared" si="19"/>
        <v>420200.81373349432</v>
      </c>
      <c r="AG438" s="2">
        <f t="shared" si="20"/>
        <v>3</v>
      </c>
      <c r="AH438" s="2">
        <f t="shared" si="21"/>
        <v>2026</v>
      </c>
      <c r="AJ438" s="5">
        <f t="shared" si="22"/>
        <v>21204.391808874592</v>
      </c>
      <c r="AK438" s="2">
        <f t="shared" si="23"/>
        <v>17</v>
      </c>
      <c r="AL438" s="8"/>
    </row>
    <row r="439" spans="1:38" ht="15.75">
      <c r="A439" s="17">
        <f>Total_StdO_Customers!A439</f>
        <v>46088</v>
      </c>
      <c r="B439" s="18">
        <v>15303.301004667117</v>
      </c>
      <c r="C439" s="18">
        <v>14959.393288647443</v>
      </c>
      <c r="D439" s="18">
        <v>14894.282858729184</v>
      </c>
      <c r="E439" s="18">
        <v>13621.204739903598</v>
      </c>
      <c r="F439" s="18">
        <v>15792.03678821384</v>
      </c>
      <c r="G439" s="18">
        <v>11704.600254129273</v>
      </c>
      <c r="H439" s="18">
        <v>15916.701032348174</v>
      </c>
      <c r="I439" s="18">
        <v>16175.381580429646</v>
      </c>
      <c r="J439" s="18">
        <v>12652.146815864387</v>
      </c>
      <c r="K439" s="18">
        <v>16624.452633766934</v>
      </c>
      <c r="L439" s="18">
        <v>20795.622660036526</v>
      </c>
      <c r="M439" s="18">
        <v>21078.397104780604</v>
      </c>
      <c r="N439" s="18">
        <v>20972.352282706528</v>
      </c>
      <c r="O439" s="18">
        <v>22938.27808991004</v>
      </c>
      <c r="P439" s="18">
        <v>20922.846714669195</v>
      </c>
      <c r="Q439" s="18">
        <v>21619.935510080002</v>
      </c>
      <c r="R439" s="18">
        <v>21942.216619837924</v>
      </c>
      <c r="S439" s="18">
        <v>19968.113899402197</v>
      </c>
      <c r="T439" s="18">
        <v>18677.748791203634</v>
      </c>
      <c r="U439" s="18">
        <v>16233.424312088058</v>
      </c>
      <c r="V439" s="18">
        <v>15695.770232643636</v>
      </c>
      <c r="W439" s="18">
        <v>15219.304842582877</v>
      </c>
      <c r="X439" s="18">
        <v>15372.31398551784</v>
      </c>
      <c r="Y439" s="18">
        <v>12790.549231812391</v>
      </c>
      <c r="Z439" s="5">
        <v>0</v>
      </c>
      <c r="AA439" s="2">
        <f>IFERROR(INDEX('Holiday Schedule'!$D$3:$D$24,MATCH(A439,'Holiday Schedule'!$C$3:$C$24,0)),0)</f>
        <v>0</v>
      </c>
      <c r="AB439" s="2">
        <f t="shared" si="16"/>
        <v>7</v>
      </c>
      <c r="AC439" s="2">
        <f t="shared" si="17"/>
        <v>0</v>
      </c>
      <c r="AD439" s="5">
        <f t="shared" si="18"/>
        <v>411870.37527397112</v>
      </c>
      <c r="AE439" s="5">
        <f t="shared" si="19"/>
        <v>411870.37527397112</v>
      </c>
      <c r="AG439" s="2">
        <f t="shared" si="20"/>
        <v>3</v>
      </c>
      <c r="AH439" s="2">
        <f t="shared" si="21"/>
        <v>2026</v>
      </c>
      <c r="AJ439" s="5">
        <f t="shared" si="22"/>
        <v>22938.27808991004</v>
      </c>
      <c r="AK439" s="2">
        <f t="shared" si="23"/>
        <v>14</v>
      </c>
      <c r="AL439" s="8"/>
    </row>
    <row r="440" spans="1:38" ht="15.75">
      <c r="A440" s="17">
        <f>Total_StdO_Customers!A440</f>
        <v>46089</v>
      </c>
      <c r="B440" s="18">
        <v>16084.358853495651</v>
      </c>
      <c r="C440" s="18">
        <v>0</v>
      </c>
      <c r="D440" s="18">
        <v>15828.790324846577</v>
      </c>
      <c r="E440" s="18">
        <v>8436.56360124196</v>
      </c>
      <c r="F440" s="18">
        <v>14903.661233699948</v>
      </c>
      <c r="G440" s="18">
        <v>14231.262137253085</v>
      </c>
      <c r="H440" s="18">
        <v>12951.904601293567</v>
      </c>
      <c r="I440" s="18">
        <v>14345.580043384458</v>
      </c>
      <c r="J440" s="18">
        <v>16846.214937294753</v>
      </c>
      <c r="K440" s="18">
        <v>18290.539201879856</v>
      </c>
      <c r="L440" s="18">
        <v>18535.361358035902</v>
      </c>
      <c r="M440" s="18">
        <v>17241.369795845734</v>
      </c>
      <c r="N440" s="18">
        <v>14738.128679809812</v>
      </c>
      <c r="O440" s="18">
        <v>13633.316003251699</v>
      </c>
      <c r="P440" s="18">
        <v>14580.879162070445</v>
      </c>
      <c r="Q440" s="18">
        <v>11450.706096684889</v>
      </c>
      <c r="R440" s="18">
        <v>12318.406125804224</v>
      </c>
      <c r="S440" s="18">
        <v>15083.86395523769</v>
      </c>
      <c r="T440" s="18">
        <v>17059.111724380102</v>
      </c>
      <c r="U440" s="18">
        <v>16237.331046458032</v>
      </c>
      <c r="V440" s="18">
        <v>15893.011422141402</v>
      </c>
      <c r="W440" s="18">
        <v>15851.80242116816</v>
      </c>
      <c r="X440" s="18">
        <v>15297.150469414417</v>
      </c>
      <c r="Y440" s="18">
        <v>14674.736667524881</v>
      </c>
      <c r="Z440" s="5">
        <v>0</v>
      </c>
      <c r="AA440" s="2">
        <f>IFERROR(INDEX('Holiday Schedule'!$D$3:$D$24,MATCH(A440,'Holiday Schedule'!$C$3:$C$24,0)),0)</f>
        <v>0</v>
      </c>
      <c r="AB440" s="2">
        <f t="shared" si="16"/>
        <v>1</v>
      </c>
      <c r="AC440" s="2">
        <f t="shared" si="17"/>
        <v>0</v>
      </c>
      <c r="AD440" s="5">
        <f t="shared" si="18"/>
        <v>344514.04986221727</v>
      </c>
      <c r="AE440" s="5">
        <f t="shared" si="19"/>
        <v>344514.04986221727</v>
      </c>
      <c r="AG440" s="2">
        <f t="shared" si="20"/>
        <v>3</v>
      </c>
      <c r="AH440" s="2">
        <f t="shared" si="21"/>
        <v>2026</v>
      </c>
      <c r="AJ440" s="5">
        <f t="shared" si="22"/>
        <v>18535.361358035902</v>
      </c>
      <c r="AK440" s="2">
        <f t="shared" si="23"/>
        <v>11</v>
      </c>
      <c r="AL440" s="8"/>
    </row>
    <row r="441" spans="1:38" ht="15.75">
      <c r="A441" s="17">
        <f>Total_StdO_Customers!A441</f>
        <v>46090</v>
      </c>
      <c r="B441" s="18">
        <v>14691.22540949209</v>
      </c>
      <c r="C441" s="18">
        <v>14738.827392827519</v>
      </c>
      <c r="D441" s="18">
        <v>15079.437609025341</v>
      </c>
      <c r="E441" s="18">
        <v>15144.522092537962</v>
      </c>
      <c r="F441" s="18">
        <v>15692.771565698184</v>
      </c>
      <c r="G441" s="18">
        <v>15820.51161020466</v>
      </c>
      <c r="H441" s="18">
        <v>15758.039646222236</v>
      </c>
      <c r="I441" s="18">
        <v>17365.11261916432</v>
      </c>
      <c r="J441" s="18">
        <v>18171.757196731876</v>
      </c>
      <c r="K441" s="18">
        <v>16731.41596039365</v>
      </c>
      <c r="L441" s="18">
        <v>15319.810906742032</v>
      </c>
      <c r="M441" s="18">
        <v>12547.798755721677</v>
      </c>
      <c r="N441" s="18">
        <v>11476.89178984862</v>
      </c>
      <c r="O441" s="18">
        <v>13369.228679538061</v>
      </c>
      <c r="P441" s="18">
        <v>11941.048828484054</v>
      </c>
      <c r="Q441" s="18">
        <v>10939.210702585466</v>
      </c>
      <c r="R441" s="18">
        <v>13814.061198981175</v>
      </c>
      <c r="S441" s="18">
        <v>15303.310145932031</v>
      </c>
      <c r="T441" s="18">
        <v>16298.041451584037</v>
      </c>
      <c r="U441" s="18">
        <v>15199.082708892989</v>
      </c>
      <c r="V441" s="18">
        <v>14788.833165087819</v>
      </c>
      <c r="W441" s="18">
        <v>14648.25878607192</v>
      </c>
      <c r="X441" s="18">
        <v>14168.933870992096</v>
      </c>
      <c r="Y441" s="18">
        <v>13573.170942234014</v>
      </c>
      <c r="Z441" s="5">
        <v>0</v>
      </c>
      <c r="AA441" s="2">
        <f>IFERROR(INDEX('Holiday Schedule'!$D$3:$D$24,MATCH(A441,'Holiday Schedule'!$C$3:$C$24,0)),0)</f>
        <v>0</v>
      </c>
      <c r="AB441" s="2">
        <f t="shared" si="16"/>
        <v>2</v>
      </c>
      <c r="AC441" s="2">
        <f t="shared" si="17"/>
        <v>232082.79676675182</v>
      </c>
      <c r="AD441" s="5">
        <f t="shared" si="18"/>
        <v>120498.50626824194</v>
      </c>
      <c r="AE441" s="5">
        <f t="shared" si="19"/>
        <v>352581.30303499376</v>
      </c>
      <c r="AG441" s="2">
        <f t="shared" si="20"/>
        <v>3</v>
      </c>
      <c r="AH441" s="2">
        <f t="shared" si="21"/>
        <v>2026</v>
      </c>
      <c r="AJ441" s="5">
        <f t="shared" si="22"/>
        <v>18171.757196731876</v>
      </c>
      <c r="AK441" s="2">
        <f t="shared" si="23"/>
        <v>9</v>
      </c>
      <c r="AL441" s="8"/>
    </row>
    <row r="442" spans="1:38" ht="15.75">
      <c r="A442" s="17">
        <f>Total_StdO_Customers!A442</f>
        <v>46091</v>
      </c>
      <c r="B442" s="18">
        <v>13459.665811361823</v>
      </c>
      <c r="C442" s="18">
        <v>13711.195063020097</v>
      </c>
      <c r="D442" s="18">
        <v>13905.23819676984</v>
      </c>
      <c r="E442" s="18">
        <v>14026.104997174987</v>
      </c>
      <c r="F442" s="18">
        <v>14385.940092579463</v>
      </c>
      <c r="G442" s="18">
        <v>14926.071490402022</v>
      </c>
      <c r="H442" s="18">
        <v>15069.50312141597</v>
      </c>
      <c r="I442" s="18">
        <v>16117.295182707967</v>
      </c>
      <c r="J442" s="18">
        <v>14525.719170540344</v>
      </c>
      <c r="K442" s="18">
        <v>10029.898035426293</v>
      </c>
      <c r="L442" s="18">
        <v>6836.6073871539866</v>
      </c>
      <c r="M442" s="18">
        <v>5721.0112221329427</v>
      </c>
      <c r="N442" s="18">
        <v>6884.6234925001518</v>
      </c>
      <c r="O442" s="18">
        <v>6961.5438151345779</v>
      </c>
      <c r="P442" s="18">
        <v>7339.1608998267247</v>
      </c>
      <c r="Q442" s="18">
        <v>8466.508343444435</v>
      </c>
      <c r="R442" s="18">
        <v>10896.236423061475</v>
      </c>
      <c r="S442" s="18">
        <v>13347.491833997083</v>
      </c>
      <c r="T442" s="18">
        <v>14999.095149756142</v>
      </c>
      <c r="U442" s="18">
        <v>14420.968994376877</v>
      </c>
      <c r="V442" s="18">
        <v>14095.762471579481</v>
      </c>
      <c r="W442" s="18">
        <v>14031.761258164976</v>
      </c>
      <c r="X442" s="18">
        <v>13562.27874406792</v>
      </c>
      <c r="Y442" s="18">
        <v>12970.88673554687</v>
      </c>
      <c r="Z442" s="5">
        <v>0</v>
      </c>
      <c r="AA442" s="2">
        <f>IFERROR(INDEX('Holiday Schedule'!$D$3:$D$24,MATCH(A442,'Holiday Schedule'!$C$3:$C$24,0)),0)</f>
        <v>0</v>
      </c>
      <c r="AB442" s="2">
        <f t="shared" si="16"/>
        <v>3</v>
      </c>
      <c r="AC442" s="2">
        <f t="shared" si="17"/>
        <v>178235.96242387139</v>
      </c>
      <c r="AD442" s="5">
        <f t="shared" si="18"/>
        <v>112454.60550827114</v>
      </c>
      <c r="AE442" s="5">
        <f t="shared" si="19"/>
        <v>290690.56793214253</v>
      </c>
      <c r="AG442" s="2">
        <f t="shared" si="20"/>
        <v>3</v>
      </c>
      <c r="AH442" s="2">
        <f t="shared" si="21"/>
        <v>2026</v>
      </c>
      <c r="AJ442" s="5">
        <f t="shared" si="22"/>
        <v>16117.295182707967</v>
      </c>
      <c r="AK442" s="2">
        <f t="shared" si="23"/>
        <v>8</v>
      </c>
      <c r="AL442" s="8"/>
    </row>
    <row r="443" spans="1:38" ht="15.75">
      <c r="A443" s="17">
        <f>Total_StdO_Customers!A443</f>
        <v>46092</v>
      </c>
      <c r="B443" s="18">
        <v>12855.175014628447</v>
      </c>
      <c r="C443" s="18">
        <v>13142.190891271992</v>
      </c>
      <c r="D443" s="18">
        <v>13453.025861140863</v>
      </c>
      <c r="E443" s="18">
        <v>13752.32275458307</v>
      </c>
      <c r="F443" s="18">
        <v>14382.663376496423</v>
      </c>
      <c r="G443" s="18">
        <v>14677.303632228655</v>
      </c>
      <c r="H443" s="18">
        <v>14810.826415963891</v>
      </c>
      <c r="I443" s="18">
        <v>16756.085540021864</v>
      </c>
      <c r="J443" s="18">
        <v>18982.381356991449</v>
      </c>
      <c r="K443" s="18">
        <v>18813.40780384768</v>
      </c>
      <c r="L443" s="18">
        <v>16873.826547547051</v>
      </c>
      <c r="M443" s="18">
        <v>16953.793741691963</v>
      </c>
      <c r="N443" s="18">
        <v>17106.692770999598</v>
      </c>
      <c r="O443" s="18">
        <v>18345.397801683324</v>
      </c>
      <c r="P443" s="18">
        <v>20292.656946375348</v>
      </c>
      <c r="Q443" s="18">
        <v>21093.325262793056</v>
      </c>
      <c r="R443" s="18">
        <v>20431.111792230065</v>
      </c>
      <c r="S443" s="18">
        <v>18852.016531345904</v>
      </c>
      <c r="T443" s="18">
        <v>18043.818209739937</v>
      </c>
      <c r="U443" s="18">
        <v>16476.719562852617</v>
      </c>
      <c r="V443" s="18">
        <v>15976.802352271945</v>
      </c>
      <c r="W443" s="18">
        <v>15835.094403645648</v>
      </c>
      <c r="X443" s="18">
        <v>15141.934753233363</v>
      </c>
      <c r="Y443" s="18">
        <v>14386.097302043525</v>
      </c>
      <c r="Z443" s="5">
        <v>0</v>
      </c>
      <c r="AA443" s="2">
        <f>IFERROR(INDEX('Holiday Schedule'!$D$3:$D$24,MATCH(A443,'Holiday Schedule'!$C$3:$C$24,0)),0)</f>
        <v>0</v>
      </c>
      <c r="AB443" s="2">
        <f t="shared" si="16"/>
        <v>4</v>
      </c>
      <c r="AC443" s="2">
        <f t="shared" si="17"/>
        <v>285975.0653772708</v>
      </c>
      <c r="AD443" s="5">
        <f t="shared" si="18"/>
        <v>111459.60524835688</v>
      </c>
      <c r="AE443" s="5">
        <f t="shared" si="19"/>
        <v>397434.67062562768</v>
      </c>
      <c r="AG443" s="2">
        <f t="shared" si="20"/>
        <v>3</v>
      </c>
      <c r="AH443" s="2">
        <f t="shared" si="21"/>
        <v>2026</v>
      </c>
      <c r="AJ443" s="5">
        <f t="shared" si="22"/>
        <v>21093.325262793056</v>
      </c>
      <c r="AK443" s="2">
        <f t="shared" si="23"/>
        <v>16</v>
      </c>
      <c r="AL443" s="8"/>
    </row>
    <row r="444" spans="1:38" ht="15.75">
      <c r="A444" s="17">
        <f>Total_StdO_Customers!A444</f>
        <v>46093</v>
      </c>
      <c r="B444" s="18">
        <v>14196.978776154792</v>
      </c>
      <c r="C444" s="18">
        <v>14428.918349333704</v>
      </c>
      <c r="D444" s="18">
        <v>14624.70220027912</v>
      </c>
      <c r="E444" s="18">
        <v>14805.767938194425</v>
      </c>
      <c r="F444" s="18">
        <v>15199.33667319318</v>
      </c>
      <c r="G444" s="18">
        <v>15332.948366306568</v>
      </c>
      <c r="H444" s="18">
        <v>15356.710345851732</v>
      </c>
      <c r="I444" s="18">
        <v>17135.967380769154</v>
      </c>
      <c r="J444" s="18">
        <v>19276.493792594581</v>
      </c>
      <c r="K444" s="18">
        <v>19425.22286004942</v>
      </c>
      <c r="L444" s="18">
        <v>20205.937999978967</v>
      </c>
      <c r="M444" s="18">
        <v>20554.78192374076</v>
      </c>
      <c r="N444" s="18">
        <v>19365.247326310691</v>
      </c>
      <c r="O444" s="18">
        <v>19267.398433102509</v>
      </c>
      <c r="P444" s="18">
        <v>20508.032495799474</v>
      </c>
      <c r="Q444" s="18">
        <v>20759.703213451117</v>
      </c>
      <c r="R444" s="18">
        <v>20118.155228116757</v>
      </c>
      <c r="S444" s="18">
        <v>18236.210139510571</v>
      </c>
      <c r="T444" s="18">
        <v>17411.213534674836</v>
      </c>
      <c r="U444" s="18">
        <v>16443.04081828388</v>
      </c>
      <c r="V444" s="18">
        <v>16597.653244096338</v>
      </c>
      <c r="W444" s="18">
        <v>16337.609269640536</v>
      </c>
      <c r="X444" s="18">
        <v>16137.087484732754</v>
      </c>
      <c r="Y444" s="18">
        <v>15726.953838074816</v>
      </c>
      <c r="Z444" s="5">
        <v>0</v>
      </c>
      <c r="AA444" s="2">
        <f>IFERROR(INDEX('Holiday Schedule'!$D$3:$D$24,MATCH(A444,'Holiday Schedule'!$C$3:$C$24,0)),0)</f>
        <v>0</v>
      </c>
      <c r="AB444" s="2">
        <f t="shared" si="16"/>
        <v>5</v>
      </c>
      <c r="AC444" s="2">
        <f t="shared" si="17"/>
        <v>297779.75514485233</v>
      </c>
      <c r="AD444" s="5">
        <f t="shared" si="18"/>
        <v>119672.31648738834</v>
      </c>
      <c r="AE444" s="5">
        <f t="shared" si="19"/>
        <v>417452.07163224067</v>
      </c>
      <c r="AG444" s="2">
        <f t="shared" si="20"/>
        <v>3</v>
      </c>
      <c r="AH444" s="2">
        <f t="shared" si="21"/>
        <v>2026</v>
      </c>
      <c r="AJ444" s="5">
        <f t="shared" si="22"/>
        <v>20759.703213451117</v>
      </c>
      <c r="AK444" s="2">
        <f t="shared" si="23"/>
        <v>16</v>
      </c>
      <c r="AL444" s="8"/>
    </row>
    <row r="445" spans="1:38" ht="15.75">
      <c r="A445" s="17">
        <f>Total_StdO_Customers!A445</f>
        <v>46094</v>
      </c>
      <c r="B445" s="18">
        <v>15920.491929023719</v>
      </c>
      <c r="C445" s="18">
        <v>16194.748436796666</v>
      </c>
      <c r="D445" s="18">
        <v>16590.952488801511</v>
      </c>
      <c r="E445" s="18">
        <v>16763.731724564776</v>
      </c>
      <c r="F445" s="18">
        <v>17273.883449767927</v>
      </c>
      <c r="G445" s="18">
        <v>17296.981485646153</v>
      </c>
      <c r="H445" s="18">
        <v>16837.761286871475</v>
      </c>
      <c r="I445" s="18">
        <v>18003.102888355326</v>
      </c>
      <c r="J445" s="18">
        <v>15652.766523107441</v>
      </c>
      <c r="K445" s="18">
        <v>11359.922520591454</v>
      </c>
      <c r="L445" s="18">
        <v>9175.2967489422663</v>
      </c>
      <c r="M445" s="18">
        <v>8732.8292516573838</v>
      </c>
      <c r="N445" s="18">
        <v>8156.4512947008016</v>
      </c>
      <c r="O445" s="18">
        <v>7809.7843960402297</v>
      </c>
      <c r="P445" s="18">
        <v>8041.5219674519103</v>
      </c>
      <c r="Q445" s="18">
        <v>12857.701778184077</v>
      </c>
      <c r="R445" s="18">
        <v>17732.35661118968</v>
      </c>
      <c r="S445" s="18">
        <v>17328.139816479004</v>
      </c>
      <c r="T445" s="18">
        <v>17333.721671823361</v>
      </c>
      <c r="U445" s="18">
        <v>16019.362211609161</v>
      </c>
      <c r="V445" s="18">
        <v>15828.638707564924</v>
      </c>
      <c r="W445" s="18">
        <v>16062.068573887915</v>
      </c>
      <c r="X445" s="18">
        <v>15833.989078331957</v>
      </c>
      <c r="Y445" s="18">
        <v>15167.394219049285</v>
      </c>
      <c r="Z445" s="5">
        <v>0</v>
      </c>
      <c r="AA445" s="2">
        <f>IFERROR(INDEX('Holiday Schedule'!$D$3:$D$24,MATCH(A445,'Holiday Schedule'!$C$3:$C$24,0)),0)</f>
        <v>0</v>
      </c>
      <c r="AB445" s="2">
        <f t="shared" si="16"/>
        <v>6</v>
      </c>
      <c r="AC445" s="2">
        <f t="shared" si="17"/>
        <v>215927.65403991687</v>
      </c>
      <c r="AD445" s="5">
        <f t="shared" si="18"/>
        <v>132045.94502052153</v>
      </c>
      <c r="AE445" s="5">
        <f t="shared" si="19"/>
        <v>347973.5990604384</v>
      </c>
      <c r="AG445" s="2">
        <f t="shared" si="20"/>
        <v>3</v>
      </c>
      <c r="AH445" s="2">
        <f t="shared" si="21"/>
        <v>2026</v>
      </c>
      <c r="AJ445" s="5">
        <f t="shared" si="22"/>
        <v>18003.102888355326</v>
      </c>
      <c r="AK445" s="2">
        <f t="shared" si="23"/>
        <v>8</v>
      </c>
      <c r="AL445" s="8"/>
    </row>
    <row r="446" spans="1:38" ht="15.75">
      <c r="A446" s="17">
        <f>Total_StdO_Customers!A446</f>
        <v>46095</v>
      </c>
      <c r="B446" s="18">
        <v>15210.872298075845</v>
      </c>
      <c r="C446" s="18">
        <v>15384.145503213742</v>
      </c>
      <c r="D446" s="18">
        <v>15530.679531916916</v>
      </c>
      <c r="E446" s="18">
        <v>15602.456651269258</v>
      </c>
      <c r="F446" s="18">
        <v>15628.971976081326</v>
      </c>
      <c r="G446" s="18">
        <v>15189.34476304614</v>
      </c>
      <c r="H446" s="18">
        <v>14333.257228753653</v>
      </c>
      <c r="I446" s="18">
        <v>16092.81248614759</v>
      </c>
      <c r="J446" s="18">
        <v>18456.662018457006</v>
      </c>
      <c r="K446" s="18">
        <v>17587.501875984057</v>
      </c>
      <c r="L446" s="18">
        <v>15701.926566459329</v>
      </c>
      <c r="M446" s="18">
        <v>14502.491333131036</v>
      </c>
      <c r="N446" s="18">
        <v>13956.30518436656</v>
      </c>
      <c r="O446" s="18">
        <v>14604.490001679907</v>
      </c>
      <c r="P446" s="18">
        <v>15089.265633385528</v>
      </c>
      <c r="Q446" s="18">
        <v>16471.246969217955</v>
      </c>
      <c r="R446" s="18">
        <v>15973.857638912503</v>
      </c>
      <c r="S446" s="18">
        <v>15697.022429236589</v>
      </c>
      <c r="T446" s="18">
        <v>16805.274310514902</v>
      </c>
      <c r="U446" s="18">
        <v>15497.476385772005</v>
      </c>
      <c r="V446" s="18">
        <v>15417.531144019678</v>
      </c>
      <c r="W446" s="18">
        <v>15602.598092018821</v>
      </c>
      <c r="X446" s="18">
        <v>15506.600023434323</v>
      </c>
      <c r="Y446" s="18">
        <v>15158.617462669186</v>
      </c>
      <c r="Z446" s="5">
        <v>0</v>
      </c>
      <c r="AA446" s="2">
        <f>IFERROR(INDEX('Holiday Schedule'!$D$3:$D$24,MATCH(A446,'Holiday Schedule'!$C$3:$C$24,0)),0)</f>
        <v>0</v>
      </c>
      <c r="AB446" s="2">
        <f t="shared" si="16"/>
        <v>7</v>
      </c>
      <c r="AC446" s="2">
        <f t="shared" si="17"/>
        <v>0</v>
      </c>
      <c r="AD446" s="5">
        <f t="shared" si="18"/>
        <v>375001.40750776388</v>
      </c>
      <c r="AE446" s="5">
        <f t="shared" si="19"/>
        <v>375001.40750776388</v>
      </c>
      <c r="AG446" s="2">
        <f t="shared" si="20"/>
        <v>3</v>
      </c>
      <c r="AH446" s="2">
        <f t="shared" si="21"/>
        <v>2026</v>
      </c>
      <c r="AJ446" s="5">
        <f t="shared" si="22"/>
        <v>18456.662018457006</v>
      </c>
      <c r="AK446" s="2">
        <f t="shared" si="23"/>
        <v>9</v>
      </c>
      <c r="AL446" s="8"/>
    </row>
    <row r="447" spans="1:38" ht="15.75">
      <c r="A447" s="17">
        <f>Total_StdO_Customers!A447</f>
        <v>46096</v>
      </c>
      <c r="B447" s="18">
        <v>15169.94966462322</v>
      </c>
      <c r="C447" s="18">
        <v>15431.795181973152</v>
      </c>
      <c r="D447" s="18">
        <v>15263.039698941655</v>
      </c>
      <c r="E447" s="18">
        <v>15965.477423254964</v>
      </c>
      <c r="F447" s="18">
        <v>15992.494713293996</v>
      </c>
      <c r="G447" s="18">
        <v>15576.820647096056</v>
      </c>
      <c r="H447" s="18">
        <v>14590.824414023031</v>
      </c>
      <c r="I447" s="18">
        <v>15151.90885363113</v>
      </c>
      <c r="J447" s="18">
        <v>13723.771415665813</v>
      </c>
      <c r="K447" s="18">
        <v>11147.323426356441</v>
      </c>
      <c r="L447" s="18">
        <v>9277.7053182389282</v>
      </c>
      <c r="M447" s="18">
        <v>8139.1238495334701</v>
      </c>
      <c r="N447" s="18">
        <v>7881.217513141698</v>
      </c>
      <c r="O447" s="18">
        <v>8470.1124673042559</v>
      </c>
      <c r="P447" s="18">
        <v>8740.6956590813897</v>
      </c>
      <c r="Q447" s="18">
        <v>10294.967467447817</v>
      </c>
      <c r="R447" s="18">
        <v>14714.30650524382</v>
      </c>
      <c r="S447" s="18">
        <v>17868.480549976008</v>
      </c>
      <c r="T447" s="18">
        <v>18082.711464098851</v>
      </c>
      <c r="U447" s="18">
        <v>16695.361972592862</v>
      </c>
      <c r="V447" s="18">
        <v>16129.754050129282</v>
      </c>
      <c r="W447" s="18">
        <v>16093.643895138086</v>
      </c>
      <c r="X447" s="18">
        <v>15381.021953846895</v>
      </c>
      <c r="Y447" s="18">
        <v>14840.004646153908</v>
      </c>
      <c r="Z447" s="5">
        <v>0</v>
      </c>
      <c r="AA447" s="2">
        <f>IFERROR(INDEX('Holiday Schedule'!$D$3:$D$24,MATCH(A447,'Holiday Schedule'!$C$3:$C$24,0)),0)</f>
        <v>0</v>
      </c>
      <c r="AB447" s="2">
        <f t="shared" si="16"/>
        <v>1</v>
      </c>
      <c r="AC447" s="2">
        <f t="shared" si="17"/>
        <v>0</v>
      </c>
      <c r="AD447" s="5">
        <f t="shared" si="18"/>
        <v>330622.51275078679</v>
      </c>
      <c r="AE447" s="5">
        <f t="shared" si="19"/>
        <v>330622.51275078679</v>
      </c>
      <c r="AG447" s="2">
        <f t="shared" si="20"/>
        <v>3</v>
      </c>
      <c r="AH447" s="2">
        <f t="shared" si="21"/>
        <v>2026</v>
      </c>
      <c r="AJ447" s="5">
        <f t="shared" si="22"/>
        <v>18082.711464098851</v>
      </c>
      <c r="AK447" s="2">
        <f t="shared" si="23"/>
        <v>19</v>
      </c>
      <c r="AL447" s="8"/>
    </row>
    <row r="448" spans="1:38" ht="15.75">
      <c r="A448" s="17">
        <f>Total_StdO_Customers!A448</f>
        <v>46097</v>
      </c>
      <c r="B448" s="18">
        <v>14830.397641363299</v>
      </c>
      <c r="C448" s="18">
        <v>14829.287329847335</v>
      </c>
      <c r="D448" s="18">
        <v>15056.53586842267</v>
      </c>
      <c r="E448" s="18">
        <v>15195.990805762889</v>
      </c>
      <c r="F448" s="18">
        <v>15748.668487114766</v>
      </c>
      <c r="G448" s="18">
        <v>15833.022530185683</v>
      </c>
      <c r="H448" s="18">
        <v>15851.873353101912</v>
      </c>
      <c r="I448" s="18">
        <v>17780.038319694111</v>
      </c>
      <c r="J448" s="18">
        <v>20055.776651769411</v>
      </c>
      <c r="K448" s="18">
        <v>20931.62304337565</v>
      </c>
      <c r="L448" s="18">
        <v>21643.392639645943</v>
      </c>
      <c r="M448" s="18">
        <v>22277.146033027326</v>
      </c>
      <c r="N448" s="18">
        <v>21826.815662527697</v>
      </c>
      <c r="O448" s="18">
        <v>22051.401292068727</v>
      </c>
      <c r="P448" s="18">
        <v>21275.962441050608</v>
      </c>
      <c r="Q448" s="18">
        <v>20564.305401229838</v>
      </c>
      <c r="R448" s="18">
        <v>19984.851577706468</v>
      </c>
      <c r="S448" s="18">
        <v>17868.31505511123</v>
      </c>
      <c r="T448" s="18">
        <v>16868.623171781321</v>
      </c>
      <c r="U448" s="18">
        <v>15269.673357509064</v>
      </c>
      <c r="V448" s="18">
        <v>14756.380804846784</v>
      </c>
      <c r="W448" s="18">
        <v>14507.656570818912</v>
      </c>
      <c r="X448" s="18">
        <v>13946.957064288286</v>
      </c>
      <c r="Y448" s="18">
        <v>13248.596555347349</v>
      </c>
      <c r="Z448" s="5">
        <v>0</v>
      </c>
      <c r="AA448" s="2">
        <f>IFERROR(INDEX('Holiday Schedule'!$D$3:$D$24,MATCH(A448,'Holiday Schedule'!$C$3:$C$24,0)),0)</f>
        <v>0</v>
      </c>
      <c r="AB448" s="2">
        <f t="shared" si="16"/>
        <v>2</v>
      </c>
      <c r="AC448" s="2">
        <f t="shared" si="17"/>
        <v>301608.91908645135</v>
      </c>
      <c r="AD448" s="5">
        <f t="shared" si="18"/>
        <v>120594.37257114582</v>
      </c>
      <c r="AE448" s="5">
        <f t="shared" si="19"/>
        <v>422203.29165759718</v>
      </c>
      <c r="AG448" s="2">
        <f t="shared" si="20"/>
        <v>3</v>
      </c>
      <c r="AH448" s="2">
        <f t="shared" si="21"/>
        <v>2026</v>
      </c>
      <c r="AJ448" s="5">
        <f t="shared" si="22"/>
        <v>22277.146033027326</v>
      </c>
      <c r="AK448" s="2">
        <f t="shared" si="23"/>
        <v>12</v>
      </c>
      <c r="AL448" s="8"/>
    </row>
    <row r="449" spans="1:38" ht="15.75">
      <c r="A449" s="17">
        <f>Total_StdO_Customers!A449</f>
        <v>46098</v>
      </c>
      <c r="B449" s="18">
        <v>13094.889923516879</v>
      </c>
      <c r="C449" s="18">
        <v>13099.008369896277</v>
      </c>
      <c r="D449" s="18">
        <v>13159.961214445688</v>
      </c>
      <c r="E449" s="18">
        <v>13207.498048810452</v>
      </c>
      <c r="F449" s="18">
        <v>13332.957741893983</v>
      </c>
      <c r="G449" s="18">
        <v>13602.815055307829</v>
      </c>
      <c r="H449" s="18">
        <v>13556.434597981204</v>
      </c>
      <c r="I449" s="18">
        <v>15300.40520923917</v>
      </c>
      <c r="J449" s="18">
        <v>15984.063553217895</v>
      </c>
      <c r="K449" s="18">
        <v>13749.528753741461</v>
      </c>
      <c r="L449" s="18">
        <v>11015.702572981909</v>
      </c>
      <c r="M449" s="18">
        <v>9486.0929806021013</v>
      </c>
      <c r="N449" s="18">
        <v>7725.8605349923946</v>
      </c>
      <c r="O449" s="18">
        <v>7521.5494367418032</v>
      </c>
      <c r="P449" s="18">
        <v>8394.8653635473038</v>
      </c>
      <c r="Q449" s="18">
        <v>9304.8350557435788</v>
      </c>
      <c r="R449" s="18">
        <v>13556.763365574096</v>
      </c>
      <c r="S449" s="18">
        <v>14410.134360730397</v>
      </c>
      <c r="T449" s="18">
        <v>16087.075011273551</v>
      </c>
      <c r="U449" s="18">
        <v>15658.46078481057</v>
      </c>
      <c r="V449" s="18">
        <v>15638.180593363437</v>
      </c>
      <c r="W449" s="18">
        <v>15855.34225538903</v>
      </c>
      <c r="X449" s="18">
        <v>15764.783645822097</v>
      </c>
      <c r="Y449" s="18">
        <v>15479.714266839208</v>
      </c>
      <c r="Z449" s="5">
        <v>0</v>
      </c>
      <c r="AA449" s="2">
        <f>IFERROR(INDEX('Holiday Schedule'!$D$3:$D$24,MATCH(A449,'Holiday Schedule'!$C$3:$C$24,0)),0)</f>
        <v>0</v>
      </c>
      <c r="AB449" s="2">
        <f t="shared" si="16"/>
        <v>3</v>
      </c>
      <c r="AC449" s="2">
        <f t="shared" si="17"/>
        <v>205453.64347777076</v>
      </c>
      <c r="AD449" s="5">
        <f t="shared" si="18"/>
        <v>108533.27921869155</v>
      </c>
      <c r="AE449" s="5">
        <f t="shared" si="19"/>
        <v>313986.92269646231</v>
      </c>
      <c r="AG449" s="2">
        <f t="shared" si="20"/>
        <v>3</v>
      </c>
      <c r="AH449" s="2">
        <f t="shared" si="21"/>
        <v>2026</v>
      </c>
      <c r="AJ449" s="5">
        <f t="shared" si="22"/>
        <v>16087.075011273551</v>
      </c>
      <c r="AK449" s="2">
        <f t="shared" si="23"/>
        <v>19</v>
      </c>
      <c r="AL449" s="8"/>
    </row>
    <row r="450" spans="1:38" ht="15.75">
      <c r="A450" s="17">
        <f>Total_StdO_Customers!A450</f>
        <v>46099</v>
      </c>
      <c r="B450" s="18">
        <v>15833.531332936895</v>
      </c>
      <c r="C450" s="18">
        <v>16305.310582043108</v>
      </c>
      <c r="D450" s="18">
        <v>16774.554578717823</v>
      </c>
      <c r="E450" s="18">
        <v>17198.769555359508</v>
      </c>
      <c r="F450" s="18">
        <v>17740.719117598834</v>
      </c>
      <c r="G450" s="18">
        <v>18079.548596343127</v>
      </c>
      <c r="H450" s="18">
        <v>17847.741658893927</v>
      </c>
      <c r="I450" s="18">
        <v>18486.356114579768</v>
      </c>
      <c r="J450" s="18">
        <v>15593.271171895729</v>
      </c>
      <c r="K450" s="18">
        <v>11552.41857826187</v>
      </c>
      <c r="L450" s="18">
        <v>10025.228905638562</v>
      </c>
      <c r="M450" s="18">
        <v>9413.3228393001064</v>
      </c>
      <c r="N450" s="18">
        <v>9361.7275265320877</v>
      </c>
      <c r="O450" s="18">
        <v>11003.858012028124</v>
      </c>
      <c r="P450" s="18">
        <v>11748.21258074385</v>
      </c>
      <c r="Q450" s="18">
        <v>11909.628088392939</v>
      </c>
      <c r="R450" s="18">
        <v>14633.69047891843</v>
      </c>
      <c r="S450" s="18">
        <v>16555.775282564602</v>
      </c>
      <c r="T450" s="18">
        <v>18090.666902490448</v>
      </c>
      <c r="U450" s="18">
        <v>17490.853919306446</v>
      </c>
      <c r="V450" s="18">
        <v>17217.972130015143</v>
      </c>
      <c r="W450" s="18">
        <v>17401.117062959107</v>
      </c>
      <c r="X450" s="18">
        <v>16973.357987070438</v>
      </c>
      <c r="Y450" s="18">
        <v>16449.131848897647</v>
      </c>
      <c r="Z450" s="5">
        <v>0</v>
      </c>
      <c r="AA450" s="2">
        <f>IFERROR(INDEX('Holiday Schedule'!$D$3:$D$24,MATCH(A450,'Holiday Schedule'!$C$3:$C$24,0)),0)</f>
        <v>0</v>
      </c>
      <c r="AB450" s="2">
        <f t="shared" si="16"/>
        <v>4</v>
      </c>
      <c r="AC450" s="2">
        <f t="shared" si="17"/>
        <v>227457.45758069769</v>
      </c>
      <c r="AD450" s="5">
        <f t="shared" si="18"/>
        <v>136229.30727079083</v>
      </c>
      <c r="AE450" s="5">
        <f t="shared" si="19"/>
        <v>363686.76485148852</v>
      </c>
      <c r="AG450" s="2">
        <f t="shared" si="20"/>
        <v>3</v>
      </c>
      <c r="AH450" s="2">
        <f t="shared" si="21"/>
        <v>2026</v>
      </c>
      <c r="AJ450" s="5">
        <f t="shared" si="22"/>
        <v>18486.356114579768</v>
      </c>
      <c r="AK450" s="2">
        <f t="shared" si="23"/>
        <v>8</v>
      </c>
      <c r="AL450" s="8"/>
    </row>
    <row r="451" spans="1:38" ht="15.75">
      <c r="A451" s="17">
        <f>Total_StdO_Customers!A451</f>
        <v>46100</v>
      </c>
      <c r="B451" s="18">
        <v>16499.758861172075</v>
      </c>
      <c r="C451" s="18">
        <v>16767.102976582541</v>
      </c>
      <c r="D451" s="18">
        <v>17172.229718504852</v>
      </c>
      <c r="E451" s="18">
        <v>17475.682974421379</v>
      </c>
      <c r="F451" s="18">
        <v>17960.066347157699</v>
      </c>
      <c r="G451" s="18">
        <v>18063.955275787073</v>
      </c>
      <c r="H451" s="18">
        <v>17779.26841333308</v>
      </c>
      <c r="I451" s="18">
        <v>18874.238836555942</v>
      </c>
      <c r="J451" s="18">
        <v>17382.912584683734</v>
      </c>
      <c r="K451" s="18">
        <v>15482.182924063562</v>
      </c>
      <c r="L451" s="18">
        <v>14305.946414549735</v>
      </c>
      <c r="M451" s="18">
        <v>13547.408997006003</v>
      </c>
      <c r="N451" s="18">
        <v>15325.755952566435</v>
      </c>
      <c r="O451" s="18">
        <v>15713.085998981547</v>
      </c>
      <c r="P451" s="18">
        <v>16659.275980984647</v>
      </c>
      <c r="Q451" s="18">
        <v>17196.102754689047</v>
      </c>
      <c r="R451" s="18">
        <v>17701.06095477835</v>
      </c>
      <c r="S451" s="18">
        <v>17803.772057848189</v>
      </c>
      <c r="T451" s="18">
        <v>18077.113192638099</v>
      </c>
      <c r="U451" s="18">
        <v>17047.372210825306</v>
      </c>
      <c r="V451" s="18">
        <v>16760.580052683505</v>
      </c>
      <c r="W451" s="18">
        <v>16690.459944776987</v>
      </c>
      <c r="X451" s="18">
        <v>16130.976629764997</v>
      </c>
      <c r="Y451" s="18">
        <v>15496.108585360525</v>
      </c>
      <c r="Z451" s="5">
        <v>0</v>
      </c>
      <c r="AA451" s="2">
        <f>IFERROR(INDEX('Holiday Schedule'!$D$3:$D$24,MATCH(A451,'Holiday Schedule'!$C$3:$C$24,0)),0)</f>
        <v>0</v>
      </c>
      <c r="AB451" s="2">
        <f t="shared" si="16"/>
        <v>5</v>
      </c>
      <c r="AC451" s="2">
        <f t="shared" si="17"/>
        <v>264698.24548739608</v>
      </c>
      <c r="AD451" s="5">
        <f t="shared" si="18"/>
        <v>137214.17315231916</v>
      </c>
      <c r="AE451" s="5">
        <f t="shared" si="19"/>
        <v>401912.41863971524</v>
      </c>
      <c r="AG451" s="2">
        <f t="shared" si="20"/>
        <v>3</v>
      </c>
      <c r="AH451" s="2">
        <f t="shared" si="21"/>
        <v>2026</v>
      </c>
      <c r="AJ451" s="5">
        <f t="shared" si="22"/>
        <v>18874.238836555942</v>
      </c>
      <c r="AK451" s="2">
        <f t="shared" si="23"/>
        <v>8</v>
      </c>
      <c r="AL451" s="8"/>
    </row>
    <row r="452" spans="1:38" ht="15.75">
      <c r="A452" s="17">
        <f>Total_StdO_Customers!A452</f>
        <v>46101</v>
      </c>
      <c r="B452" s="18">
        <v>15466.285975831879</v>
      </c>
      <c r="C452" s="18">
        <v>15647.149394178763</v>
      </c>
      <c r="D452" s="18">
        <v>15804.141841316587</v>
      </c>
      <c r="E452" s="18">
        <v>15905.593673267025</v>
      </c>
      <c r="F452" s="18">
        <v>16387.435375302884</v>
      </c>
      <c r="G452" s="18">
        <v>16682.858500490762</v>
      </c>
      <c r="H452" s="18">
        <v>16517.743965604473</v>
      </c>
      <c r="I452" s="18">
        <v>16868.097877226202</v>
      </c>
      <c r="J452" s="18">
        <v>13888.268978986289</v>
      </c>
      <c r="K452" s="18">
        <v>9865.0910658542816</v>
      </c>
      <c r="L452" s="18">
        <v>9300.5064584278207</v>
      </c>
      <c r="M452" s="18">
        <v>9083.6926524958926</v>
      </c>
      <c r="N452" s="18">
        <v>10828.591318868823</v>
      </c>
      <c r="O452" s="18">
        <v>12086.111134146358</v>
      </c>
      <c r="P452" s="18">
        <v>16057.089587510216</v>
      </c>
      <c r="Q452" s="18">
        <v>18191.930618319017</v>
      </c>
      <c r="R452" s="18">
        <v>18694.004787626454</v>
      </c>
      <c r="S452" s="18">
        <v>17531.367510425196</v>
      </c>
      <c r="T452" s="18">
        <v>16992.669081516953</v>
      </c>
      <c r="U452" s="18">
        <v>15589.082570998969</v>
      </c>
      <c r="V452" s="18">
        <v>15347.971371863689</v>
      </c>
      <c r="W452" s="18">
        <v>15494.845538335499</v>
      </c>
      <c r="X452" s="18">
        <v>15118.102418859107</v>
      </c>
      <c r="Y452" s="18">
        <v>14413.255567068736</v>
      </c>
      <c r="Z452" s="5">
        <v>0</v>
      </c>
      <c r="AA452" s="2">
        <f>IFERROR(INDEX('Holiday Schedule'!$D$3:$D$24,MATCH(A452,'Holiday Schedule'!$C$3:$C$24,0)),0)</f>
        <v>0</v>
      </c>
      <c r="AB452" s="2">
        <f t="shared" si="16"/>
        <v>6</v>
      </c>
      <c r="AC452" s="2">
        <f t="shared" si="17"/>
        <v>230937.42297146074</v>
      </c>
      <c r="AD452" s="5">
        <f t="shared" si="18"/>
        <v>126824.46429306117</v>
      </c>
      <c r="AE452" s="5">
        <f t="shared" si="19"/>
        <v>357761.88726452191</v>
      </c>
      <c r="AG452" s="2">
        <f t="shared" si="20"/>
        <v>3</v>
      </c>
      <c r="AH452" s="2">
        <f t="shared" si="21"/>
        <v>2026</v>
      </c>
      <c r="AJ452" s="5">
        <f t="shared" si="22"/>
        <v>18694.004787626454</v>
      </c>
      <c r="AK452" s="2">
        <f t="shared" si="23"/>
        <v>17</v>
      </c>
      <c r="AL452" s="8"/>
    </row>
    <row r="453" spans="1:38" ht="15.75">
      <c r="A453" s="17">
        <f>Total_StdO_Customers!A453</f>
        <v>46102</v>
      </c>
      <c r="B453" s="18">
        <v>14470.5606920385</v>
      </c>
      <c r="C453" s="18">
        <v>14690.805450952801</v>
      </c>
      <c r="D453" s="18">
        <v>14814.320849167321</v>
      </c>
      <c r="E453" s="18">
        <v>14854.888269066885</v>
      </c>
      <c r="F453" s="18">
        <v>15089.663058413749</v>
      </c>
      <c r="G453" s="18">
        <v>14688.001375400832</v>
      </c>
      <c r="H453" s="18">
        <v>13861.869653989877</v>
      </c>
      <c r="I453" s="18">
        <v>15610.039312796884</v>
      </c>
      <c r="J453" s="18">
        <v>17821.69079987011</v>
      </c>
      <c r="K453" s="18">
        <v>18057.647419791901</v>
      </c>
      <c r="L453" s="18">
        <v>18533.199180949025</v>
      </c>
      <c r="M453" s="18">
        <v>18491.449503651089</v>
      </c>
      <c r="N453" s="18">
        <v>16972.120037224326</v>
      </c>
      <c r="O453" s="18">
        <v>17812.832675058813</v>
      </c>
      <c r="P453" s="18">
        <v>16455.283917259469</v>
      </c>
      <c r="Q453" s="18">
        <v>16101.042594045353</v>
      </c>
      <c r="R453" s="18">
        <v>16707.324826831224</v>
      </c>
      <c r="S453" s="18">
        <v>15959.166295043406</v>
      </c>
      <c r="T453" s="18">
        <v>16774.336494547584</v>
      </c>
      <c r="U453" s="18">
        <v>16070.284473397092</v>
      </c>
      <c r="V453" s="18">
        <v>16060.726283878883</v>
      </c>
      <c r="W453" s="18">
        <v>16279.131208311743</v>
      </c>
      <c r="X453" s="18">
        <v>16183.988296610298</v>
      </c>
      <c r="Y453" s="18">
        <v>15712.712308854279</v>
      </c>
      <c r="Z453" s="5">
        <v>0</v>
      </c>
      <c r="AA453" s="2">
        <f>IFERROR(INDEX('Holiday Schedule'!$D$3:$D$24,MATCH(A453,'Holiday Schedule'!$C$3:$C$24,0)),0)</f>
        <v>0</v>
      </c>
      <c r="AB453" s="2">
        <f t="shared" si="16"/>
        <v>7</v>
      </c>
      <c r="AC453" s="2">
        <f t="shared" si="17"/>
        <v>0</v>
      </c>
      <c r="AD453" s="5">
        <f t="shared" si="18"/>
        <v>388073.08497715148</v>
      </c>
      <c r="AE453" s="5">
        <f t="shared" si="19"/>
        <v>388073.08497715148</v>
      </c>
      <c r="AG453" s="2">
        <f t="shared" si="20"/>
        <v>3</v>
      </c>
      <c r="AH453" s="2">
        <f t="shared" si="21"/>
        <v>2026</v>
      </c>
      <c r="AJ453" s="5">
        <f t="shared" si="22"/>
        <v>18533.199180949025</v>
      </c>
      <c r="AK453" s="2">
        <f t="shared" si="23"/>
        <v>11</v>
      </c>
      <c r="AL453" s="8"/>
    </row>
    <row r="454" spans="1:38" ht="15.75">
      <c r="A454" s="17">
        <f>Total_StdO_Customers!A454</f>
        <v>46103</v>
      </c>
      <c r="B454" s="18">
        <v>15749.216596771574</v>
      </c>
      <c r="C454" s="18">
        <v>15913.875916296865</v>
      </c>
      <c r="D454" s="18">
        <v>15523.304395112667</v>
      </c>
      <c r="E454" s="18">
        <v>16013.227864421817</v>
      </c>
      <c r="F454" s="18">
        <v>16001.553869523581</v>
      </c>
      <c r="G454" s="18">
        <v>15493.777149251011</v>
      </c>
      <c r="H454" s="18">
        <v>14324.064061525576</v>
      </c>
      <c r="I454" s="18">
        <v>15365.21234719311</v>
      </c>
      <c r="J454" s="18">
        <v>17095.882928986757</v>
      </c>
      <c r="K454" s="18">
        <v>19141.504532684943</v>
      </c>
      <c r="L454" s="18">
        <v>21148.254086750945</v>
      </c>
      <c r="M454" s="18">
        <v>23237.175914170057</v>
      </c>
      <c r="N454" s="18">
        <v>23886.765216042517</v>
      </c>
      <c r="O454" s="18">
        <v>24970.191862390038</v>
      </c>
      <c r="P454" s="18">
        <v>25703.227699086048</v>
      </c>
      <c r="Q454" s="18">
        <v>24445.317776929842</v>
      </c>
      <c r="R454" s="18">
        <v>23278.224230562137</v>
      </c>
      <c r="S454" s="18">
        <v>20779.535221403978</v>
      </c>
      <c r="T454" s="18">
        <v>19561.244421470379</v>
      </c>
      <c r="U454" s="18">
        <v>17904.698332567092</v>
      </c>
      <c r="V454" s="18">
        <v>17301.497057192893</v>
      </c>
      <c r="W454" s="18">
        <v>17087.912531096415</v>
      </c>
      <c r="X454" s="18">
        <v>16391.75736551407</v>
      </c>
      <c r="Y454" s="18">
        <v>15747.322536843725</v>
      </c>
      <c r="Z454" s="5">
        <v>0</v>
      </c>
      <c r="AA454" s="2">
        <f>IFERROR(INDEX('Holiday Schedule'!$D$3:$D$24,MATCH(A454,'Holiday Schedule'!$C$3:$C$24,0)),0)</f>
        <v>0</v>
      </c>
      <c r="AB454" s="2">
        <f t="shared" si="16"/>
        <v>1</v>
      </c>
      <c r="AC454" s="2">
        <f t="shared" si="17"/>
        <v>0</v>
      </c>
      <c r="AD454" s="5">
        <f t="shared" si="18"/>
        <v>452064.74391378806</v>
      </c>
      <c r="AE454" s="5">
        <f t="shared" si="19"/>
        <v>452064.74391378806</v>
      </c>
      <c r="AG454" s="2">
        <f t="shared" si="20"/>
        <v>3</v>
      </c>
      <c r="AH454" s="2">
        <f t="shared" si="21"/>
        <v>2026</v>
      </c>
      <c r="AJ454" s="5">
        <f t="shared" si="22"/>
        <v>25703.227699086048</v>
      </c>
      <c r="AK454" s="2">
        <f t="shared" si="23"/>
        <v>15</v>
      </c>
      <c r="AL454" s="8"/>
    </row>
    <row r="455" spans="1:38" ht="15.75">
      <c r="A455" s="17">
        <f>Total_StdO_Customers!A455</f>
        <v>46104</v>
      </c>
      <c r="B455" s="18">
        <v>15659.257359440373</v>
      </c>
      <c r="C455" s="18">
        <v>15785.817404630952</v>
      </c>
      <c r="D455" s="18">
        <v>15993.372325109827</v>
      </c>
      <c r="E455" s="18">
        <v>16189.552239386303</v>
      </c>
      <c r="F455" s="18">
        <v>16668.461966424875</v>
      </c>
      <c r="G455" s="18">
        <v>16828.819233602688</v>
      </c>
      <c r="H455" s="18">
        <v>16866.925817388128</v>
      </c>
      <c r="I455" s="18">
        <v>18861.917479463464</v>
      </c>
      <c r="J455" s="18">
        <v>21538.02541663024</v>
      </c>
      <c r="K455" s="18">
        <v>22297.681273326405</v>
      </c>
      <c r="L455" s="18">
        <v>23233.379044714475</v>
      </c>
      <c r="M455" s="18">
        <v>23758.935765828264</v>
      </c>
      <c r="N455" s="18">
        <v>23535.112596582945</v>
      </c>
      <c r="O455" s="18">
        <v>24043.361703853894</v>
      </c>
      <c r="P455" s="18">
        <v>24190.817789123619</v>
      </c>
      <c r="Q455" s="18">
        <v>23295.712711305096</v>
      </c>
      <c r="R455" s="18">
        <v>22032.538261126323</v>
      </c>
      <c r="S455" s="18">
        <v>19675.187988746853</v>
      </c>
      <c r="T455" s="18">
        <v>18804.299190803289</v>
      </c>
      <c r="U455" s="18">
        <v>17512.812460765261</v>
      </c>
      <c r="V455" s="18">
        <v>17165.702549790854</v>
      </c>
      <c r="W455" s="18">
        <v>17077.009841696134</v>
      </c>
      <c r="X455" s="18">
        <v>16576.457956914554</v>
      </c>
      <c r="Y455" s="18">
        <v>15969.556632354901</v>
      </c>
      <c r="Z455" s="5">
        <v>0</v>
      </c>
      <c r="AA455" s="2">
        <f>IFERROR(INDEX('Holiday Schedule'!$D$3:$D$24,MATCH(A455,'Holiday Schedule'!$C$3:$C$24,0)),0)</f>
        <v>0</v>
      </c>
      <c r="AB455" s="2">
        <f t="shared" si="16"/>
        <v>2</v>
      </c>
      <c r="AC455" s="2">
        <f t="shared" si="17"/>
        <v>333598.95203067164</v>
      </c>
      <c r="AD455" s="5">
        <f t="shared" si="18"/>
        <v>129961.76297833811</v>
      </c>
      <c r="AE455" s="5">
        <f t="shared" si="19"/>
        <v>463560.71500900976</v>
      </c>
      <c r="AG455" s="2">
        <f t="shared" si="20"/>
        <v>3</v>
      </c>
      <c r="AH455" s="2">
        <f t="shared" si="21"/>
        <v>2026</v>
      </c>
      <c r="AJ455" s="5">
        <f t="shared" si="22"/>
        <v>24190.817789123619</v>
      </c>
      <c r="AK455" s="2">
        <f t="shared" si="23"/>
        <v>15</v>
      </c>
      <c r="AL455" s="8"/>
    </row>
    <row r="456" spans="1:38" ht="15.75">
      <c r="A456" s="17">
        <f>Total_StdO_Customers!A456</f>
        <v>46105</v>
      </c>
      <c r="B456" s="18">
        <v>16134.277410681396</v>
      </c>
      <c r="C456" s="18">
        <v>16490.88374502409</v>
      </c>
      <c r="D456" s="18">
        <v>16921.280984612891</v>
      </c>
      <c r="E456" s="18">
        <v>17233.799592117157</v>
      </c>
      <c r="F456" s="18">
        <v>17798.543519064264</v>
      </c>
      <c r="G456" s="18">
        <v>18047.636684507477</v>
      </c>
      <c r="H456" s="18">
        <v>17895.134020983493</v>
      </c>
      <c r="I456" s="18">
        <v>19231.078139364054</v>
      </c>
      <c r="J456" s="18">
        <v>19205.665993533021</v>
      </c>
      <c r="K456" s="18">
        <v>16464.386946403552</v>
      </c>
      <c r="L456" s="18">
        <v>13383.48304466636</v>
      </c>
      <c r="M456" s="18">
        <v>10899.853969409673</v>
      </c>
      <c r="N456" s="18">
        <v>10140.191952177518</v>
      </c>
      <c r="O456" s="18">
        <v>10641.863002216163</v>
      </c>
      <c r="P456" s="18">
        <v>9795.4894439460513</v>
      </c>
      <c r="Q456" s="18">
        <v>12279.17529603565</v>
      </c>
      <c r="R456" s="18">
        <v>14009.361940889859</v>
      </c>
      <c r="S456" s="18">
        <v>15694.705501129711</v>
      </c>
      <c r="T456" s="18">
        <v>17074.875278230116</v>
      </c>
      <c r="U456" s="18">
        <v>16531.009699097423</v>
      </c>
      <c r="V456" s="18">
        <v>16176.304566868472</v>
      </c>
      <c r="W456" s="18">
        <v>16153.113110048724</v>
      </c>
      <c r="X456" s="18">
        <v>15692.981099950941</v>
      </c>
      <c r="Y456" s="18">
        <v>15056.773968824646</v>
      </c>
      <c r="Z456" s="5">
        <v>0</v>
      </c>
      <c r="AA456" s="2">
        <f>IFERROR(INDEX('Holiday Schedule'!$D$3:$D$24,MATCH(A456,'Holiday Schedule'!$C$3:$C$24,0)),0)</f>
        <v>0</v>
      </c>
      <c r="AB456" s="2">
        <f t="shared" si="16"/>
        <v>3</v>
      </c>
      <c r="AC456" s="2">
        <f t="shared" si="17"/>
        <v>233373.53898396727</v>
      </c>
      <c r="AD456" s="5">
        <f t="shared" si="18"/>
        <v>135578.32992581546</v>
      </c>
      <c r="AE456" s="5">
        <f t="shared" si="19"/>
        <v>368951.86890978273</v>
      </c>
      <c r="AG456" s="2">
        <f t="shared" si="20"/>
        <v>3</v>
      </c>
      <c r="AH456" s="2">
        <f t="shared" si="21"/>
        <v>2026</v>
      </c>
      <c r="AJ456" s="5">
        <f t="shared" si="22"/>
        <v>19231.078139364054</v>
      </c>
      <c r="AK456" s="2">
        <f t="shared" si="23"/>
        <v>8</v>
      </c>
      <c r="AL456" s="8"/>
    </row>
    <row r="457" spans="1:38" ht="15.75">
      <c r="A457" s="17">
        <f>Total_StdO_Customers!A457</f>
        <v>46106</v>
      </c>
      <c r="B457" s="18">
        <v>15061.46940784148</v>
      </c>
      <c r="C457" s="18">
        <v>15150.178135242735</v>
      </c>
      <c r="D457" s="18">
        <v>15392.880923205941</v>
      </c>
      <c r="E457" s="18">
        <v>15736.118746830571</v>
      </c>
      <c r="F457" s="18">
        <v>16456.824657061399</v>
      </c>
      <c r="G457" s="18">
        <v>16764.270139207849</v>
      </c>
      <c r="H457" s="18">
        <v>16574.170992038871</v>
      </c>
      <c r="I457" s="18">
        <v>16541.341887838684</v>
      </c>
      <c r="J457" s="18">
        <v>13051.792672069249</v>
      </c>
      <c r="K457" s="18">
        <v>9817.2989411912822</v>
      </c>
      <c r="L457" s="18">
        <v>9411.3671745186421</v>
      </c>
      <c r="M457" s="18">
        <v>7875.4609296319122</v>
      </c>
      <c r="N457" s="18">
        <v>7526.8356494713944</v>
      </c>
      <c r="O457" s="18">
        <v>7301.3669050005064</v>
      </c>
      <c r="P457" s="18">
        <v>6892.4729209999477</v>
      </c>
      <c r="Q457" s="18">
        <v>7133.7725928230666</v>
      </c>
      <c r="R457" s="18">
        <v>10650.624942364955</v>
      </c>
      <c r="S457" s="18">
        <v>13892.300928843068</v>
      </c>
      <c r="T457" s="18">
        <v>16172.522312516625</v>
      </c>
      <c r="U457" s="18">
        <v>15975.983988604627</v>
      </c>
      <c r="V457" s="18">
        <v>15769.586052044351</v>
      </c>
      <c r="W457" s="18">
        <v>15679.766478033815</v>
      </c>
      <c r="X457" s="18">
        <v>15267.51282282079</v>
      </c>
      <c r="Y457" s="18">
        <v>14636.317658464826</v>
      </c>
      <c r="Z457" s="5">
        <v>0</v>
      </c>
      <c r="AA457" s="2">
        <f>IFERROR(INDEX('Holiday Schedule'!$D$3:$D$24,MATCH(A457,'Holiday Schedule'!$C$3:$C$24,0)),0)</f>
        <v>0</v>
      </c>
      <c r="AB457" s="2">
        <f t="shared" si="16"/>
        <v>4</v>
      </c>
      <c r="AC457" s="2">
        <f t="shared" si="17"/>
        <v>188960.00719877292</v>
      </c>
      <c r="AD457" s="5">
        <f t="shared" si="18"/>
        <v>125772.23065989366</v>
      </c>
      <c r="AE457" s="5">
        <f t="shared" si="19"/>
        <v>314732.23785866657</v>
      </c>
      <c r="AG457" s="2">
        <f t="shared" si="20"/>
        <v>3</v>
      </c>
      <c r="AH457" s="2">
        <f t="shared" si="21"/>
        <v>2026</v>
      </c>
      <c r="AJ457" s="5">
        <f t="shared" si="22"/>
        <v>16764.270139207849</v>
      </c>
      <c r="AK457" s="2">
        <f t="shared" si="23"/>
        <v>6</v>
      </c>
      <c r="AL457" s="8"/>
    </row>
    <row r="458" spans="1:38" ht="15.75">
      <c r="A458" s="17">
        <f>Total_StdO_Customers!A458</f>
        <v>46107</v>
      </c>
      <c r="B458" s="18">
        <v>14409.00035119813</v>
      </c>
      <c r="C458" s="18">
        <v>14641.480588174507</v>
      </c>
      <c r="D458" s="18">
        <v>14864.782311512186</v>
      </c>
      <c r="E458" s="18">
        <v>14955.477313164272</v>
      </c>
      <c r="F458" s="18">
        <v>15308.817539967727</v>
      </c>
      <c r="G458" s="18">
        <v>15770.83056564234</v>
      </c>
      <c r="H458" s="18">
        <v>15625.689738714585</v>
      </c>
      <c r="I458" s="18">
        <v>17355.511561689662</v>
      </c>
      <c r="J458" s="18">
        <v>19202.478742575251</v>
      </c>
      <c r="K458" s="18">
        <v>18817.76978347962</v>
      </c>
      <c r="L458" s="18">
        <v>18637.966488885915</v>
      </c>
      <c r="M458" s="18">
        <v>15323.783806069119</v>
      </c>
      <c r="N458" s="18">
        <v>12514.004589926404</v>
      </c>
      <c r="O458" s="18">
        <v>10486.879086553794</v>
      </c>
      <c r="P458" s="18">
        <v>12511.816801429382</v>
      </c>
      <c r="Q458" s="18">
        <v>16015.610815159369</v>
      </c>
      <c r="R458" s="18">
        <v>17378.398775702033</v>
      </c>
      <c r="S458" s="18">
        <v>16243.982957324675</v>
      </c>
      <c r="T458" s="18">
        <v>16114.771722710962</v>
      </c>
      <c r="U458" s="18">
        <v>15161.227799997729</v>
      </c>
      <c r="V458" s="18">
        <v>14781.252080933151</v>
      </c>
      <c r="W458" s="18">
        <v>14734.064367585841</v>
      </c>
      <c r="X458" s="18">
        <v>14174.586411837272</v>
      </c>
      <c r="Y458" s="18">
        <v>13493.186539751228</v>
      </c>
      <c r="Z458" s="5">
        <v>0</v>
      </c>
      <c r="AA458" s="2">
        <f>IFERROR(INDEX('Holiday Schedule'!$D$3:$D$24,MATCH(A458,'Holiday Schedule'!$C$3:$C$24,0)),0)</f>
        <v>0</v>
      </c>
      <c r="AB458" s="2">
        <f t="shared" ref="AB458:AB521" si="24">WEEKDAY(A458)</f>
        <v>5</v>
      </c>
      <c r="AC458" s="2">
        <f t="shared" ref="AC458:AC521" si="25">IF(AND(AB458&gt;1,AB458&lt;7,AA458&lt;1),SUM(I458:X458),0)</f>
        <v>249454.10579186017</v>
      </c>
      <c r="AD458" s="5">
        <f t="shared" ref="AD458:AD521" si="26">AE458-AC458</f>
        <v>119069.26494812491</v>
      </c>
      <c r="AE458" s="5">
        <f t="shared" ref="AE458:AE521" si="27">SUM(B458:Y458)</f>
        <v>368523.37073998508</v>
      </c>
      <c r="AG458" s="2">
        <f t="shared" ref="AG458:AG521" si="28">MONTH(A458)</f>
        <v>3</v>
      </c>
      <c r="AH458" s="2">
        <f t="shared" ref="AH458:AH521" si="29">YEAR(A458)</f>
        <v>2026</v>
      </c>
      <c r="AJ458" s="5">
        <f t="shared" ref="AJ458:AJ521" si="30">MAX(B458:Y458)</f>
        <v>19202.478742575251</v>
      </c>
      <c r="AK458" s="2">
        <f t="shared" ref="AK458:AK521" si="31">IF(AE458&gt;0,INDEX(B$8:Y$8,MATCH(AJ458,B458:Y458,0)),"")</f>
        <v>9</v>
      </c>
      <c r="AL458" s="8"/>
    </row>
    <row r="459" spans="1:38" ht="15.75">
      <c r="A459" s="17">
        <f>Total_StdO_Customers!A459</f>
        <v>46108</v>
      </c>
      <c r="B459" s="18">
        <v>13299.150309457133</v>
      </c>
      <c r="C459" s="18">
        <v>13457.311618380118</v>
      </c>
      <c r="D459" s="18">
        <v>13781.413531477443</v>
      </c>
      <c r="E459" s="18">
        <v>13964.068563363953</v>
      </c>
      <c r="F459" s="18">
        <v>14614.539226372797</v>
      </c>
      <c r="G459" s="18">
        <v>15063.328974831496</v>
      </c>
      <c r="H459" s="18">
        <v>15233.236599805674</v>
      </c>
      <c r="I459" s="18">
        <v>16124.335958189384</v>
      </c>
      <c r="J459" s="18">
        <v>15772.996712014441</v>
      </c>
      <c r="K459" s="18">
        <v>12468.434300969373</v>
      </c>
      <c r="L459" s="18">
        <v>10626.707258897271</v>
      </c>
      <c r="M459" s="18">
        <v>9055.2442686441209</v>
      </c>
      <c r="N459" s="18">
        <v>8426.6464715631719</v>
      </c>
      <c r="O459" s="18">
        <v>8444.8672119201601</v>
      </c>
      <c r="P459" s="18">
        <v>8329.524155635334</v>
      </c>
      <c r="Q459" s="18">
        <v>8190.059869203119</v>
      </c>
      <c r="R459" s="18">
        <v>10021.740707517012</v>
      </c>
      <c r="S459" s="18">
        <v>13235.61730540781</v>
      </c>
      <c r="T459" s="18">
        <v>15986.600770846351</v>
      </c>
      <c r="U459" s="18">
        <v>15826.046217784608</v>
      </c>
      <c r="V459" s="18">
        <v>15936.901909352639</v>
      </c>
      <c r="W459" s="18">
        <v>16343.697784500435</v>
      </c>
      <c r="X459" s="18">
        <v>16360.897547926892</v>
      </c>
      <c r="Y459" s="18">
        <v>16033.974712201285</v>
      </c>
      <c r="Z459" s="5">
        <v>0</v>
      </c>
      <c r="AA459" s="2">
        <f>IFERROR(INDEX('Holiday Schedule'!$D$3:$D$24,MATCH(A459,'Holiday Schedule'!$C$3:$C$24,0)),0)</f>
        <v>0</v>
      </c>
      <c r="AB459" s="2">
        <f t="shared" si="24"/>
        <v>6</v>
      </c>
      <c r="AC459" s="2">
        <f t="shared" si="25"/>
        <v>201150.31845037211</v>
      </c>
      <c r="AD459" s="5">
        <f t="shared" si="26"/>
        <v>115447.02353588989</v>
      </c>
      <c r="AE459" s="5">
        <f t="shared" si="27"/>
        <v>316597.34198626201</v>
      </c>
      <c r="AG459" s="2">
        <f t="shared" si="28"/>
        <v>3</v>
      </c>
      <c r="AH459" s="2">
        <f t="shared" si="29"/>
        <v>2026</v>
      </c>
      <c r="AJ459" s="5">
        <f t="shared" si="30"/>
        <v>16360.897547926892</v>
      </c>
      <c r="AK459" s="2">
        <f t="shared" si="31"/>
        <v>23</v>
      </c>
      <c r="AL459" s="8"/>
    </row>
    <row r="460" spans="1:38" ht="15.75">
      <c r="A460" s="17">
        <f>Total_StdO_Customers!A460</f>
        <v>46109</v>
      </c>
      <c r="B460" s="18">
        <v>16271.862126599701</v>
      </c>
      <c r="C460" s="18">
        <v>16584.880181639332</v>
      </c>
      <c r="D460" s="18">
        <v>17010.753039001287</v>
      </c>
      <c r="E460" s="18">
        <v>17178.221209775409</v>
      </c>
      <c r="F460" s="18">
        <v>17481.08755501905</v>
      </c>
      <c r="G460" s="18">
        <v>17133.070302126675</v>
      </c>
      <c r="H460" s="18">
        <v>15971.860035716632</v>
      </c>
      <c r="I460" s="18">
        <v>15492.106323483171</v>
      </c>
      <c r="J460" s="18">
        <v>12669.49962663447</v>
      </c>
      <c r="K460" s="18">
        <v>10188.067209906223</v>
      </c>
      <c r="L460" s="18">
        <v>9572.9407713744131</v>
      </c>
      <c r="M460" s="18">
        <v>9251.9091830976686</v>
      </c>
      <c r="N460" s="18">
        <v>8706.9188578190096</v>
      </c>
      <c r="O460" s="18">
        <v>8646.6097310330715</v>
      </c>
      <c r="P460" s="18">
        <v>8555.8278513304485</v>
      </c>
      <c r="Q460" s="18">
        <v>8923.8969442494035</v>
      </c>
      <c r="R460" s="18">
        <v>10887.917324521753</v>
      </c>
      <c r="S460" s="18">
        <v>14194.494551925925</v>
      </c>
      <c r="T460" s="18">
        <v>16962.762526081879</v>
      </c>
      <c r="U460" s="18">
        <v>16585.703980277052</v>
      </c>
      <c r="V460" s="18">
        <v>16495.641111699315</v>
      </c>
      <c r="W460" s="18">
        <v>16950.850150064278</v>
      </c>
      <c r="X460" s="18">
        <v>16783.310397573165</v>
      </c>
      <c r="Y460" s="18">
        <v>16258.36159701324</v>
      </c>
      <c r="Z460" s="5">
        <v>0</v>
      </c>
      <c r="AA460" s="2">
        <f>IFERROR(INDEX('Holiday Schedule'!$D$3:$D$24,MATCH(A460,'Holiday Schedule'!$C$3:$C$24,0)),0)</f>
        <v>0</v>
      </c>
      <c r="AB460" s="2">
        <f t="shared" si="24"/>
        <v>7</v>
      </c>
      <c r="AC460" s="2">
        <f t="shared" si="25"/>
        <v>0</v>
      </c>
      <c r="AD460" s="5">
        <f t="shared" si="26"/>
        <v>334758.55258796265</v>
      </c>
      <c r="AE460" s="5">
        <f t="shared" si="27"/>
        <v>334758.55258796265</v>
      </c>
      <c r="AG460" s="2">
        <f t="shared" si="28"/>
        <v>3</v>
      </c>
      <c r="AH460" s="2">
        <f t="shared" si="29"/>
        <v>2026</v>
      </c>
      <c r="AJ460" s="5">
        <f t="shared" si="30"/>
        <v>17481.08755501905</v>
      </c>
      <c r="AK460" s="2">
        <f t="shared" si="31"/>
        <v>5</v>
      </c>
      <c r="AL460" s="8"/>
    </row>
    <row r="461" spans="1:38" ht="15.75">
      <c r="A461" s="17">
        <f>Total_StdO_Customers!A461</f>
        <v>46110</v>
      </c>
      <c r="B461" s="18">
        <v>16412.445483762378</v>
      </c>
      <c r="C461" s="18">
        <v>16671.431355948414</v>
      </c>
      <c r="D461" s="18">
        <v>16530.010568892714</v>
      </c>
      <c r="E461" s="18">
        <v>17247.107092114478</v>
      </c>
      <c r="F461" s="18">
        <v>17393.965456811136</v>
      </c>
      <c r="G461" s="18">
        <v>16960.093234562977</v>
      </c>
      <c r="H461" s="18">
        <v>15456.091653644902</v>
      </c>
      <c r="I461" s="18">
        <v>14544.962003608183</v>
      </c>
      <c r="J461" s="18">
        <v>11872.15567869894</v>
      </c>
      <c r="K461" s="18">
        <v>9612.0962472017327</v>
      </c>
      <c r="L461" s="18">
        <v>10404.396142055572</v>
      </c>
      <c r="M461" s="18">
        <v>10680.100511540195</v>
      </c>
      <c r="N461" s="18">
        <v>10485.546315766172</v>
      </c>
      <c r="O461" s="18">
        <v>9973.6320683971153</v>
      </c>
      <c r="P461" s="18">
        <v>11594.307854094051</v>
      </c>
      <c r="Q461" s="18">
        <v>11213.687674237104</v>
      </c>
      <c r="R461" s="18">
        <v>13012.060484997137</v>
      </c>
      <c r="S461" s="18">
        <v>15326.479427000817</v>
      </c>
      <c r="T461" s="18">
        <v>17125.996336042783</v>
      </c>
      <c r="U461" s="18">
        <v>16538.28430792427</v>
      </c>
      <c r="V461" s="18">
        <v>16237.618247487806</v>
      </c>
      <c r="W461" s="18">
        <v>16067.732308641309</v>
      </c>
      <c r="X461" s="18">
        <v>15445.03315963416</v>
      </c>
      <c r="Y461" s="18">
        <v>14868.818902948949</v>
      </c>
      <c r="Z461" s="5">
        <v>0</v>
      </c>
      <c r="AA461" s="2">
        <f>IFERROR(INDEX('Holiday Schedule'!$D$3:$D$24,MATCH(A461,'Holiday Schedule'!$C$3:$C$24,0)),0)</f>
        <v>0</v>
      </c>
      <c r="AB461" s="2">
        <f t="shared" si="24"/>
        <v>1</v>
      </c>
      <c r="AC461" s="2">
        <f t="shared" si="25"/>
        <v>0</v>
      </c>
      <c r="AD461" s="5">
        <f t="shared" si="26"/>
        <v>341674.05251601333</v>
      </c>
      <c r="AE461" s="5">
        <f t="shared" si="27"/>
        <v>341674.05251601333</v>
      </c>
      <c r="AG461" s="2">
        <f t="shared" si="28"/>
        <v>3</v>
      </c>
      <c r="AH461" s="2">
        <f t="shared" si="29"/>
        <v>2026</v>
      </c>
      <c r="AJ461" s="5">
        <f t="shared" si="30"/>
        <v>17393.965456811136</v>
      </c>
      <c r="AK461" s="2">
        <f t="shared" si="31"/>
        <v>5</v>
      </c>
      <c r="AL461" s="8"/>
    </row>
    <row r="462" spans="1:38" ht="15.75">
      <c r="A462" s="17">
        <f>Total_StdO_Customers!A462</f>
        <v>46111</v>
      </c>
      <c r="B462" s="18">
        <v>14883.667621116285</v>
      </c>
      <c r="C462" s="18">
        <v>14907.648715619645</v>
      </c>
      <c r="D462" s="18">
        <v>15224.805437088045</v>
      </c>
      <c r="E462" s="18">
        <v>15277.597092511158</v>
      </c>
      <c r="F462" s="18">
        <v>15736.332614802141</v>
      </c>
      <c r="G462" s="18">
        <v>15962.302036656243</v>
      </c>
      <c r="H462" s="18">
        <v>15819.697267803645</v>
      </c>
      <c r="I462" s="18">
        <v>17073.080454310148</v>
      </c>
      <c r="J462" s="18">
        <v>18266.489377976715</v>
      </c>
      <c r="K462" s="18">
        <v>17457.970046044258</v>
      </c>
      <c r="L462" s="18">
        <v>15811.411351676683</v>
      </c>
      <c r="M462" s="18">
        <v>12631.082430186281</v>
      </c>
      <c r="N462" s="18">
        <v>9900.4383453579158</v>
      </c>
      <c r="O462" s="18">
        <v>8199.658948754628</v>
      </c>
      <c r="P462" s="18">
        <v>7471.2093339345402</v>
      </c>
      <c r="Q462" s="18">
        <v>9393.7717281223213</v>
      </c>
      <c r="R462" s="18">
        <v>13053.259830146229</v>
      </c>
      <c r="S462" s="18">
        <v>13746.996437568836</v>
      </c>
      <c r="T462" s="18">
        <v>15297.42408944101</v>
      </c>
      <c r="U462" s="18">
        <v>14534.668436040934</v>
      </c>
      <c r="V462" s="18">
        <v>14252.571212252353</v>
      </c>
      <c r="W462" s="18">
        <v>14114.027005458025</v>
      </c>
      <c r="X462" s="18">
        <v>13549.140405887239</v>
      </c>
      <c r="Y462" s="18">
        <v>12855.629708366707</v>
      </c>
      <c r="Z462" s="5">
        <v>0</v>
      </c>
      <c r="AA462" s="2">
        <f>IFERROR(INDEX('Holiday Schedule'!$D$3:$D$24,MATCH(A462,'Holiday Schedule'!$C$3:$C$24,0)),0)</f>
        <v>0</v>
      </c>
      <c r="AB462" s="2">
        <f t="shared" si="24"/>
        <v>2</v>
      </c>
      <c r="AC462" s="2">
        <f t="shared" si="25"/>
        <v>214753.19943315809</v>
      </c>
      <c r="AD462" s="5">
        <f t="shared" si="26"/>
        <v>120667.68049396388</v>
      </c>
      <c r="AE462" s="5">
        <f t="shared" si="27"/>
        <v>335420.87992712198</v>
      </c>
      <c r="AG462" s="2">
        <f t="shared" si="28"/>
        <v>3</v>
      </c>
      <c r="AH462" s="2">
        <f t="shared" si="29"/>
        <v>2026</v>
      </c>
      <c r="AJ462" s="5">
        <f t="shared" si="30"/>
        <v>18266.489377976715</v>
      </c>
      <c r="AK462" s="2">
        <f t="shared" si="31"/>
        <v>9</v>
      </c>
      <c r="AL462" s="8"/>
    </row>
    <row r="463" spans="1:38" ht="15.75">
      <c r="A463" s="17">
        <f>Total_StdO_Customers!A463</f>
        <v>46112</v>
      </c>
      <c r="B463" s="18">
        <v>12837.535948485074</v>
      </c>
      <c r="C463" s="18">
        <v>13118.552183449941</v>
      </c>
      <c r="D463" s="18">
        <v>13277.381155671239</v>
      </c>
      <c r="E463" s="18">
        <v>13351.5321664285</v>
      </c>
      <c r="F463" s="18">
        <v>13840.270490750689</v>
      </c>
      <c r="G463" s="18">
        <v>14329.355002611534</v>
      </c>
      <c r="H463" s="18">
        <v>14413.935196324184</v>
      </c>
      <c r="I463" s="18">
        <v>16346.60043872771</v>
      </c>
      <c r="J463" s="18">
        <v>18733.775782285367</v>
      </c>
      <c r="K463" s="18">
        <v>19612.029379069478</v>
      </c>
      <c r="L463" s="18">
        <v>20398.175199157729</v>
      </c>
      <c r="M463" s="18">
        <v>20389.451461065975</v>
      </c>
      <c r="N463" s="18">
        <v>19547.686804704943</v>
      </c>
      <c r="O463" s="18">
        <v>19775.815924142233</v>
      </c>
      <c r="P463" s="18">
        <v>20736.612888634379</v>
      </c>
      <c r="Q463" s="18">
        <v>20509.103328718895</v>
      </c>
      <c r="R463" s="18">
        <v>19925.231371505139</v>
      </c>
      <c r="S463" s="18">
        <v>18203.276661419943</v>
      </c>
      <c r="T463" s="18">
        <v>17543.656851601601</v>
      </c>
      <c r="U463" s="18">
        <v>16217.527944651612</v>
      </c>
      <c r="V463" s="18">
        <v>15821.190624886653</v>
      </c>
      <c r="W463" s="18">
        <v>15632.04951273647</v>
      </c>
      <c r="X463" s="18">
        <v>15079.756803936425</v>
      </c>
      <c r="Y463" s="18">
        <v>14403.154017272773</v>
      </c>
      <c r="Z463" s="5">
        <v>0</v>
      </c>
      <c r="AA463" s="2">
        <f>IFERROR(INDEX('Holiday Schedule'!$D$3:$D$24,MATCH(A463,'Holiday Schedule'!$C$3:$C$24,0)),0)</f>
        <v>0</v>
      </c>
      <c r="AB463" s="2">
        <f t="shared" si="24"/>
        <v>3</v>
      </c>
      <c r="AC463" s="2">
        <f t="shared" si="25"/>
        <v>294471.94097724452</v>
      </c>
      <c r="AD463" s="5">
        <f t="shared" si="26"/>
        <v>109571.71616099402</v>
      </c>
      <c r="AE463" s="5">
        <f t="shared" si="27"/>
        <v>404043.65713823854</v>
      </c>
      <c r="AG463" s="2">
        <f t="shared" si="28"/>
        <v>3</v>
      </c>
      <c r="AH463" s="2">
        <f t="shared" si="29"/>
        <v>2026</v>
      </c>
      <c r="AJ463" s="5">
        <f t="shared" si="30"/>
        <v>20736.612888634379</v>
      </c>
      <c r="AK463" s="2">
        <f t="shared" si="31"/>
        <v>15</v>
      </c>
      <c r="AL463" s="8"/>
    </row>
    <row r="464" spans="1:38" ht="15.75">
      <c r="A464" s="17">
        <f>Total_StdO_Customers!A464</f>
        <v>46113</v>
      </c>
      <c r="B464" s="18">
        <v>14813.058530243115</v>
      </c>
      <c r="C464" s="18">
        <v>14059.820703435789</v>
      </c>
      <c r="D464" s="18">
        <v>13729.970213161892</v>
      </c>
      <c r="E464" s="18">
        <v>13695.620502946373</v>
      </c>
      <c r="F464" s="18">
        <v>14257.237617246512</v>
      </c>
      <c r="G464" s="18">
        <v>15481.794330319606</v>
      </c>
      <c r="H464" s="18">
        <v>17720.049651701171</v>
      </c>
      <c r="I464" s="18">
        <v>18837.702353120269</v>
      </c>
      <c r="J464" s="18">
        <v>18373.974787974272</v>
      </c>
      <c r="K464" s="18">
        <v>17109.523850284182</v>
      </c>
      <c r="L464" s="18">
        <v>15194.68989933983</v>
      </c>
      <c r="M464" s="18">
        <v>14037.966507652422</v>
      </c>
      <c r="N464" s="18">
        <v>14075.166492628976</v>
      </c>
      <c r="O464" s="18">
        <v>11371.013799946762</v>
      </c>
      <c r="P464" s="18">
        <v>11721.886060891447</v>
      </c>
      <c r="Q464" s="18">
        <v>13055.401336239162</v>
      </c>
      <c r="R464" s="18">
        <v>15824.236450112885</v>
      </c>
      <c r="S464" s="18">
        <v>16974.558599688429</v>
      </c>
      <c r="T464" s="18">
        <v>19833.177719335523</v>
      </c>
      <c r="U464" s="18">
        <v>17651.528170208614</v>
      </c>
      <c r="V464" s="18">
        <v>18542.305745530404</v>
      </c>
      <c r="W464" s="18">
        <v>16131.805998611451</v>
      </c>
      <c r="X464" s="18">
        <v>17566.933333932644</v>
      </c>
      <c r="Y464" s="18">
        <v>15720.35094878477</v>
      </c>
      <c r="Z464" s="5">
        <v>0</v>
      </c>
      <c r="AA464" s="2">
        <f>IFERROR(INDEX('Holiday Schedule'!$D$3:$D$24,MATCH(A464,'Holiday Schedule'!$C$3:$C$24,0)),0)</f>
        <v>0</v>
      </c>
      <c r="AB464" s="2">
        <f t="shared" si="24"/>
        <v>4</v>
      </c>
      <c r="AC464" s="2">
        <f t="shared" si="25"/>
        <v>256301.8711054973</v>
      </c>
      <c r="AD464" s="5">
        <f t="shared" si="26"/>
        <v>119477.90249783924</v>
      </c>
      <c r="AE464" s="5">
        <f t="shared" si="27"/>
        <v>375779.77360333654</v>
      </c>
      <c r="AG464" s="2">
        <f t="shared" si="28"/>
        <v>4</v>
      </c>
      <c r="AH464" s="2">
        <f t="shared" si="29"/>
        <v>2026</v>
      </c>
      <c r="AJ464" s="5">
        <f t="shared" si="30"/>
        <v>19833.177719335523</v>
      </c>
      <c r="AK464" s="2">
        <f t="shared" si="31"/>
        <v>19</v>
      </c>
      <c r="AL464" s="8"/>
    </row>
    <row r="465" spans="1:38" ht="15.75">
      <c r="A465" s="17">
        <f>Total_StdO_Customers!A465</f>
        <v>46114</v>
      </c>
      <c r="B465" s="18">
        <v>14652.730272346907</v>
      </c>
      <c r="C465" s="18">
        <v>14116.659378606812</v>
      </c>
      <c r="D465" s="18">
        <v>13913.64428186403</v>
      </c>
      <c r="E465" s="18">
        <v>13908.854828168767</v>
      </c>
      <c r="F465" s="18">
        <v>14444.683288201721</v>
      </c>
      <c r="G465" s="18">
        <v>15750.323897798866</v>
      </c>
      <c r="H465" s="18">
        <v>18139.915222244614</v>
      </c>
      <c r="I465" s="18">
        <v>18360.056132162033</v>
      </c>
      <c r="J465" s="18">
        <v>16744.775860654965</v>
      </c>
      <c r="K465" s="18">
        <v>14195.574326239499</v>
      </c>
      <c r="L465" s="18">
        <v>11649.757610529068</v>
      </c>
      <c r="M465" s="18">
        <v>9894.3451043778805</v>
      </c>
      <c r="N465" s="18">
        <v>9194.5026744052411</v>
      </c>
      <c r="O465" s="18">
        <v>8279.9180086180222</v>
      </c>
      <c r="P465" s="18">
        <v>7531.1412238116036</v>
      </c>
      <c r="Q465" s="18">
        <v>8483.091812289349</v>
      </c>
      <c r="R465" s="18">
        <v>10976.98147137054</v>
      </c>
      <c r="S465" s="18">
        <v>14926.101111413027</v>
      </c>
      <c r="T465" s="18">
        <v>19584.003985008796</v>
      </c>
      <c r="U465" s="18">
        <v>17429.763546657829</v>
      </c>
      <c r="V465" s="18">
        <v>18802.801189499758</v>
      </c>
      <c r="W465" s="18">
        <v>16358.43703486479</v>
      </c>
      <c r="X465" s="18">
        <v>17506.509971046118</v>
      </c>
      <c r="Y465" s="18">
        <v>15721.409514284651</v>
      </c>
      <c r="Z465" s="5">
        <v>0</v>
      </c>
      <c r="AA465" s="2">
        <f>IFERROR(INDEX('Holiday Schedule'!$D$3:$D$24,MATCH(A465,'Holiday Schedule'!$C$3:$C$24,0)),0)</f>
        <v>0</v>
      </c>
      <c r="AB465" s="2">
        <f t="shared" si="24"/>
        <v>5</v>
      </c>
      <c r="AC465" s="2">
        <f t="shared" si="25"/>
        <v>219917.76106294853</v>
      </c>
      <c r="AD465" s="5">
        <f t="shared" si="26"/>
        <v>120648.22068351632</v>
      </c>
      <c r="AE465" s="5">
        <f t="shared" si="27"/>
        <v>340565.98174646485</v>
      </c>
      <c r="AG465" s="2">
        <f t="shared" si="28"/>
        <v>4</v>
      </c>
      <c r="AH465" s="2">
        <f t="shared" si="29"/>
        <v>2026</v>
      </c>
      <c r="AJ465" s="5">
        <f t="shared" si="30"/>
        <v>19584.003985008796</v>
      </c>
      <c r="AK465" s="2">
        <f t="shared" si="31"/>
        <v>19</v>
      </c>
      <c r="AL465" s="8"/>
    </row>
    <row r="466" spans="1:38" ht="15.75">
      <c r="A466" s="17">
        <f>Total_StdO_Customers!A466</f>
        <v>46115</v>
      </c>
      <c r="B466" s="18">
        <v>14692.965014537285</v>
      </c>
      <c r="C466" s="18">
        <v>14000.90376068371</v>
      </c>
      <c r="D466" s="18">
        <v>13798.75661362527</v>
      </c>
      <c r="E466" s="18">
        <v>13911.295820991043</v>
      </c>
      <c r="F466" s="18">
        <v>14452.889021464778</v>
      </c>
      <c r="G466" s="18">
        <v>15645.546270339557</v>
      </c>
      <c r="H466" s="18">
        <v>17812.320660894413</v>
      </c>
      <c r="I466" s="18">
        <v>20141.5848556809</v>
      </c>
      <c r="J466" s="18">
        <v>20920.996269664458</v>
      </c>
      <c r="K466" s="18">
        <v>20211.692612380139</v>
      </c>
      <c r="L466" s="18">
        <v>19679.465495813562</v>
      </c>
      <c r="M466" s="18">
        <v>18884.658616107095</v>
      </c>
      <c r="N466" s="18">
        <v>20640.990544911474</v>
      </c>
      <c r="O466" s="18">
        <v>19322.411190895546</v>
      </c>
      <c r="P466" s="18">
        <v>18618.537941075163</v>
      </c>
      <c r="Q466" s="18">
        <v>18718.233365843305</v>
      </c>
      <c r="R466" s="18">
        <v>19542.586522040248</v>
      </c>
      <c r="S466" s="18">
        <v>18147.482485057571</v>
      </c>
      <c r="T466" s="18">
        <v>19966.199798996182</v>
      </c>
      <c r="U466" s="18">
        <v>17769.917821106603</v>
      </c>
      <c r="V466" s="18">
        <v>18257.415567084361</v>
      </c>
      <c r="W466" s="18">
        <v>15883.951543363393</v>
      </c>
      <c r="X466" s="18">
        <v>17205.233346713048</v>
      </c>
      <c r="Y466" s="18">
        <v>15410.144991345192</v>
      </c>
      <c r="Z466" s="5">
        <v>0</v>
      </c>
      <c r="AA466" s="2">
        <f>IFERROR(INDEX('Holiday Schedule'!$D$3:$D$24,MATCH(A466,'Holiday Schedule'!$C$3:$C$24,0)),0)</f>
        <v>0</v>
      </c>
      <c r="AB466" s="2">
        <f t="shared" si="24"/>
        <v>6</v>
      </c>
      <c r="AC466" s="2">
        <f t="shared" si="25"/>
        <v>303911.35797673307</v>
      </c>
      <c r="AD466" s="5">
        <f t="shared" si="26"/>
        <v>119724.82215388125</v>
      </c>
      <c r="AE466" s="5">
        <f t="shared" si="27"/>
        <v>423636.18013061432</v>
      </c>
      <c r="AG466" s="2">
        <f t="shared" si="28"/>
        <v>4</v>
      </c>
      <c r="AH466" s="2">
        <f t="shared" si="29"/>
        <v>2026</v>
      </c>
      <c r="AJ466" s="5">
        <f t="shared" si="30"/>
        <v>20920.996269664458</v>
      </c>
      <c r="AK466" s="2">
        <f t="shared" si="31"/>
        <v>9</v>
      </c>
      <c r="AL466" s="8"/>
    </row>
    <row r="467" spans="1:38" ht="15.75">
      <c r="A467" s="17">
        <f>Total_StdO_Customers!A467</f>
        <v>46116</v>
      </c>
      <c r="B467" s="18">
        <v>14192.718790284403</v>
      </c>
      <c r="C467" s="18">
        <v>13262.522863654427</v>
      </c>
      <c r="D467" s="18">
        <v>12874.101500118797</v>
      </c>
      <c r="E467" s="18">
        <v>12736.071591362548</v>
      </c>
      <c r="F467" s="18">
        <v>13091.47015283548</v>
      </c>
      <c r="G467" s="18">
        <v>13519.911584439138</v>
      </c>
      <c r="H467" s="18">
        <v>14838.475206074158</v>
      </c>
      <c r="I467" s="18">
        <v>15287.105258373962</v>
      </c>
      <c r="J467" s="18">
        <v>13707.336898365504</v>
      </c>
      <c r="K467" s="18">
        <v>11332.041760085094</v>
      </c>
      <c r="L467" s="18">
        <v>8946.014766326005</v>
      </c>
      <c r="M467" s="18">
        <v>7553.9918807884524</v>
      </c>
      <c r="N467" s="18">
        <v>7240.1802474278211</v>
      </c>
      <c r="O467" s="18">
        <v>6260.3124151434167</v>
      </c>
      <c r="P467" s="18">
        <v>6705.7302334894457</v>
      </c>
      <c r="Q467" s="18">
        <v>8800.0067271691878</v>
      </c>
      <c r="R467" s="18">
        <v>12534.526860241069</v>
      </c>
      <c r="S467" s="18">
        <v>14914.791856570775</v>
      </c>
      <c r="T467" s="18">
        <v>18531.430854164511</v>
      </c>
      <c r="U467" s="18">
        <v>16492.973460206416</v>
      </c>
      <c r="V467" s="18">
        <v>17774.52302518444</v>
      </c>
      <c r="W467" s="18">
        <v>15463.835031910463</v>
      </c>
      <c r="X467" s="18">
        <v>17397.568405868751</v>
      </c>
      <c r="Y467" s="18">
        <v>15873.676388758695</v>
      </c>
      <c r="Z467" s="5">
        <v>0</v>
      </c>
      <c r="AA467" s="2">
        <f>IFERROR(INDEX('Holiday Schedule'!$D$3:$D$24,MATCH(A467,'Holiday Schedule'!$C$3:$C$24,0)),0)</f>
        <v>0</v>
      </c>
      <c r="AB467" s="2">
        <f t="shared" si="24"/>
        <v>7</v>
      </c>
      <c r="AC467" s="2">
        <f t="shared" si="25"/>
        <v>0</v>
      </c>
      <c r="AD467" s="5">
        <f t="shared" si="26"/>
        <v>309331.31775884295</v>
      </c>
      <c r="AE467" s="5">
        <f t="shared" si="27"/>
        <v>309331.31775884295</v>
      </c>
      <c r="AG467" s="2">
        <f t="shared" si="28"/>
        <v>4</v>
      </c>
      <c r="AH467" s="2">
        <f t="shared" si="29"/>
        <v>2026</v>
      </c>
      <c r="AJ467" s="5">
        <f t="shared" si="30"/>
        <v>18531.430854164511</v>
      </c>
      <c r="AK467" s="2">
        <f t="shared" si="31"/>
        <v>19</v>
      </c>
      <c r="AL467" s="8"/>
    </row>
    <row r="468" spans="1:38" ht="15.75">
      <c r="A468" s="17">
        <f>Total_StdO_Customers!A468</f>
        <v>46117</v>
      </c>
      <c r="B468" s="18">
        <v>14695.448572056235</v>
      </c>
      <c r="C468" s="18">
        <v>14029.468373429607</v>
      </c>
      <c r="D468" s="18">
        <v>13611.930906730311</v>
      </c>
      <c r="E468" s="18">
        <v>13853.733545976573</v>
      </c>
      <c r="F468" s="18">
        <v>13727.062859315196</v>
      </c>
      <c r="G468" s="18">
        <v>14248.193544522886</v>
      </c>
      <c r="H468" s="18">
        <v>15709.626495862032</v>
      </c>
      <c r="I468" s="18">
        <v>17466.471396588233</v>
      </c>
      <c r="J468" s="18">
        <v>18761.365345594808</v>
      </c>
      <c r="K468" s="18">
        <v>19318.542776968006</v>
      </c>
      <c r="L468" s="18">
        <v>19485.535185852099</v>
      </c>
      <c r="M468" s="18">
        <v>18808.974884143623</v>
      </c>
      <c r="N468" s="18">
        <v>20780.374338896097</v>
      </c>
      <c r="O468" s="18">
        <v>19175.093640971761</v>
      </c>
      <c r="P468" s="18">
        <v>19115.922404975834</v>
      </c>
      <c r="Q468" s="18">
        <v>19167.973938454117</v>
      </c>
      <c r="R468" s="18">
        <v>19939.559455355502</v>
      </c>
      <c r="S468" s="18">
        <v>18262.377555852272</v>
      </c>
      <c r="T468" s="18">
        <v>19980.608874139656</v>
      </c>
      <c r="U468" s="18">
        <v>17382.741897984299</v>
      </c>
      <c r="V468" s="18">
        <v>15470.640289206027</v>
      </c>
      <c r="W468" s="18">
        <v>15723.249092926555</v>
      </c>
      <c r="X468" s="18">
        <v>13637.691692704675</v>
      </c>
      <c r="Y468" s="18">
        <v>15011.793099011729</v>
      </c>
      <c r="Z468" s="5">
        <v>0</v>
      </c>
      <c r="AA468" s="2">
        <f>IFERROR(INDEX('Holiday Schedule'!$D$3:$D$24,MATCH(A468,'Holiday Schedule'!$C$3:$C$24,0)),0)</f>
        <v>0</v>
      </c>
      <c r="AB468" s="2">
        <f t="shared" si="24"/>
        <v>1</v>
      </c>
      <c r="AC468" s="2">
        <f t="shared" si="25"/>
        <v>0</v>
      </c>
      <c r="AD468" s="5">
        <f t="shared" si="26"/>
        <v>407364.38016751816</v>
      </c>
      <c r="AE468" s="5">
        <f t="shared" si="27"/>
        <v>407364.38016751816</v>
      </c>
      <c r="AG468" s="2">
        <f t="shared" si="28"/>
        <v>4</v>
      </c>
      <c r="AH468" s="2">
        <f t="shared" si="29"/>
        <v>2026</v>
      </c>
      <c r="AJ468" s="5">
        <f t="shared" si="30"/>
        <v>20780.374338896097</v>
      </c>
      <c r="AK468" s="2">
        <f t="shared" si="31"/>
        <v>13</v>
      </c>
      <c r="AL468" s="8"/>
    </row>
    <row r="469" spans="1:38" ht="15.75">
      <c r="A469" s="17">
        <f>Total_StdO_Customers!A469</f>
        <v>46118</v>
      </c>
      <c r="B469" s="18">
        <v>13839.837097832165</v>
      </c>
      <c r="C469" s="18">
        <v>13049.405128688137</v>
      </c>
      <c r="D469" s="18">
        <v>12759.006560313625</v>
      </c>
      <c r="E469" s="18">
        <v>12846.771263576431</v>
      </c>
      <c r="F469" s="18">
        <v>13395.098939319509</v>
      </c>
      <c r="G469" s="18">
        <v>14799.22685446321</v>
      </c>
      <c r="H469" s="18">
        <v>16976.36297269959</v>
      </c>
      <c r="I469" s="18">
        <v>16878.802837284918</v>
      </c>
      <c r="J469" s="18">
        <v>13713.523584495048</v>
      </c>
      <c r="K469" s="18">
        <v>12172.477994625568</v>
      </c>
      <c r="L469" s="18">
        <v>11520.886514113568</v>
      </c>
      <c r="M469" s="18">
        <v>10880.382211765527</v>
      </c>
      <c r="N469" s="18">
        <v>11856.818680419141</v>
      </c>
      <c r="O469" s="18">
        <v>12936.862969038913</v>
      </c>
      <c r="P469" s="18">
        <v>13847.891048487429</v>
      </c>
      <c r="Q469" s="18">
        <v>14101.470865886691</v>
      </c>
      <c r="R469" s="18">
        <v>15311.659224496134</v>
      </c>
      <c r="S469" s="18">
        <v>16457.782468014335</v>
      </c>
      <c r="T469" s="18">
        <v>20083.050995198879</v>
      </c>
      <c r="U469" s="18">
        <v>17873.915385727003</v>
      </c>
      <c r="V469" s="18">
        <v>18882.837198710877</v>
      </c>
      <c r="W469" s="18">
        <v>16428.068362878461</v>
      </c>
      <c r="X469" s="18">
        <v>17977.32548350775</v>
      </c>
      <c r="Y469" s="18">
        <v>16307.973242113441</v>
      </c>
      <c r="Z469" s="5">
        <v>0</v>
      </c>
      <c r="AA469" s="2">
        <f>IFERROR(INDEX('Holiday Schedule'!$D$3:$D$24,MATCH(A469,'Holiday Schedule'!$C$3:$C$24,0)),0)</f>
        <v>0</v>
      </c>
      <c r="AB469" s="2">
        <f t="shared" si="24"/>
        <v>2</v>
      </c>
      <c r="AC469" s="2">
        <f t="shared" si="25"/>
        <v>240923.75582465026</v>
      </c>
      <c r="AD469" s="5">
        <f t="shared" si="26"/>
        <v>113973.68205900615</v>
      </c>
      <c r="AE469" s="5">
        <f t="shared" si="27"/>
        <v>354897.43788365641</v>
      </c>
      <c r="AG469" s="2">
        <f t="shared" si="28"/>
        <v>4</v>
      </c>
      <c r="AH469" s="2">
        <f t="shared" si="29"/>
        <v>2026</v>
      </c>
      <c r="AJ469" s="5">
        <f t="shared" si="30"/>
        <v>20083.050995198879</v>
      </c>
      <c r="AK469" s="2">
        <f t="shared" si="31"/>
        <v>19</v>
      </c>
      <c r="AL469" s="8"/>
    </row>
    <row r="470" spans="1:38" ht="15.75">
      <c r="A470" s="17">
        <f>Total_StdO_Customers!A470</f>
        <v>46119</v>
      </c>
      <c r="B470" s="18">
        <v>15098.893422878633</v>
      </c>
      <c r="C470" s="18">
        <v>14514.467183078446</v>
      </c>
      <c r="D470" s="18">
        <v>14373.792711211485</v>
      </c>
      <c r="E470" s="18">
        <v>14451.443672416866</v>
      </c>
      <c r="F470" s="18">
        <v>15077.520393231573</v>
      </c>
      <c r="G470" s="18">
        <v>16463.876622194592</v>
      </c>
      <c r="H470" s="18">
        <v>18189.212543548481</v>
      </c>
      <c r="I470" s="18">
        <v>16312.531365935476</v>
      </c>
      <c r="J470" s="18">
        <v>11408.338053552867</v>
      </c>
      <c r="K470" s="18">
        <v>8805.8085061224501</v>
      </c>
      <c r="L470" s="18">
        <v>8172.4587740935294</v>
      </c>
      <c r="M470" s="18">
        <v>8162.7170104722536</v>
      </c>
      <c r="N470" s="18">
        <v>9996.7893236856107</v>
      </c>
      <c r="O470" s="18">
        <v>12032.129655619454</v>
      </c>
      <c r="P470" s="18">
        <v>14599.490900907862</v>
      </c>
      <c r="Q470" s="18">
        <v>16215.225873119043</v>
      </c>
      <c r="R470" s="18">
        <v>18203.213979962165</v>
      </c>
      <c r="S470" s="18">
        <v>18066.761313774736</v>
      </c>
      <c r="T470" s="18">
        <v>20388.71363392831</v>
      </c>
      <c r="U470" s="18">
        <v>18145.955134196196</v>
      </c>
      <c r="V470" s="18">
        <v>19145.78018676451</v>
      </c>
      <c r="W470" s="18">
        <v>16656.828762485125</v>
      </c>
      <c r="X470" s="18">
        <v>17712.189987928461</v>
      </c>
      <c r="Y470" s="18">
        <v>16257.339759461822</v>
      </c>
      <c r="Z470" s="5">
        <v>0</v>
      </c>
      <c r="AA470" s="2">
        <f>IFERROR(INDEX('Holiday Schedule'!$D$3:$D$24,MATCH(A470,'Holiday Schedule'!$C$3:$C$24,0)),0)</f>
        <v>0</v>
      </c>
      <c r="AB470" s="2">
        <f t="shared" si="24"/>
        <v>3</v>
      </c>
      <c r="AC470" s="2">
        <f t="shared" si="25"/>
        <v>234024.93246254805</v>
      </c>
      <c r="AD470" s="5">
        <f t="shared" si="26"/>
        <v>124426.54630802185</v>
      </c>
      <c r="AE470" s="5">
        <f t="shared" si="27"/>
        <v>358451.4787705699</v>
      </c>
      <c r="AG470" s="2">
        <f t="shared" si="28"/>
        <v>4</v>
      </c>
      <c r="AH470" s="2">
        <f t="shared" si="29"/>
        <v>2026</v>
      </c>
      <c r="AJ470" s="5">
        <f t="shared" si="30"/>
        <v>20388.71363392831</v>
      </c>
      <c r="AK470" s="2">
        <f t="shared" si="31"/>
        <v>19</v>
      </c>
      <c r="AL470" s="8"/>
    </row>
    <row r="471" spans="1:38" ht="15.75">
      <c r="A471" s="17">
        <f>Total_StdO_Customers!A471</f>
        <v>46120</v>
      </c>
      <c r="B471" s="18">
        <v>15024.782734053095</v>
      </c>
      <c r="C471" s="18">
        <v>14394.405128235376</v>
      </c>
      <c r="D471" s="18">
        <v>14153.611087236375</v>
      </c>
      <c r="E471" s="18">
        <v>14370.196919662065</v>
      </c>
      <c r="F471" s="18">
        <v>14949.972503690922</v>
      </c>
      <c r="G471" s="18">
        <v>16296.110646214431</v>
      </c>
      <c r="H471" s="18">
        <v>18384.393885464349</v>
      </c>
      <c r="I471" s="18">
        <v>17741.82427000815</v>
      </c>
      <c r="J471" s="18">
        <v>12593.775959744022</v>
      </c>
      <c r="K471" s="18">
        <v>8912.3164810334856</v>
      </c>
      <c r="L471" s="18">
        <v>7593.2939009299889</v>
      </c>
      <c r="M471" s="18">
        <v>7047.7125734418441</v>
      </c>
      <c r="N471" s="18">
        <v>7553.2316734758579</v>
      </c>
      <c r="O471" s="18">
        <v>6884.9460531766845</v>
      </c>
      <c r="P471" s="18">
        <v>6459.842567938992</v>
      </c>
      <c r="Q471" s="18">
        <v>6882.7084945743736</v>
      </c>
      <c r="R471" s="18">
        <v>9692.4073489148195</v>
      </c>
      <c r="S471" s="18">
        <v>13066.682694259611</v>
      </c>
      <c r="T471" s="18">
        <v>18378.353399814685</v>
      </c>
      <c r="U471" s="18">
        <v>16356.734525835071</v>
      </c>
      <c r="V471" s="18">
        <v>18336.67251280163</v>
      </c>
      <c r="W471" s="18">
        <v>15952.905086137418</v>
      </c>
      <c r="X471" s="18">
        <v>17666.999234534094</v>
      </c>
      <c r="Y471" s="18">
        <v>16208.325585922785</v>
      </c>
      <c r="Z471" s="5">
        <v>0</v>
      </c>
      <c r="AA471" s="2">
        <f>IFERROR(INDEX('Holiday Schedule'!$D$3:$D$24,MATCH(A471,'Holiday Schedule'!$C$3:$C$24,0)),0)</f>
        <v>0</v>
      </c>
      <c r="AB471" s="2">
        <f t="shared" si="24"/>
        <v>4</v>
      </c>
      <c r="AC471" s="2">
        <f t="shared" si="25"/>
        <v>191120.40677662072</v>
      </c>
      <c r="AD471" s="5">
        <f t="shared" si="26"/>
        <v>123781.79849047947</v>
      </c>
      <c r="AE471" s="5">
        <f t="shared" si="27"/>
        <v>314902.20526710019</v>
      </c>
      <c r="AG471" s="2">
        <f t="shared" si="28"/>
        <v>4</v>
      </c>
      <c r="AH471" s="2">
        <f t="shared" si="29"/>
        <v>2026</v>
      </c>
      <c r="AJ471" s="5">
        <f t="shared" si="30"/>
        <v>18384.393885464349</v>
      </c>
      <c r="AK471" s="2">
        <f t="shared" si="31"/>
        <v>7</v>
      </c>
      <c r="AL471" s="8"/>
    </row>
    <row r="472" spans="1:38" ht="15.75">
      <c r="A472" s="17">
        <f>Total_StdO_Customers!A472</f>
        <v>46121</v>
      </c>
      <c r="B472" s="18">
        <v>15312.586706569507</v>
      </c>
      <c r="C472" s="18">
        <v>14775.270332791968</v>
      </c>
      <c r="D472" s="18">
        <v>14568.826002008489</v>
      </c>
      <c r="E472" s="18">
        <v>14545.063797430757</v>
      </c>
      <c r="F472" s="18">
        <v>15076.97445473076</v>
      </c>
      <c r="G472" s="18">
        <v>16519.153358061594</v>
      </c>
      <c r="H472" s="18">
        <v>18351.343323816862</v>
      </c>
      <c r="I472" s="18">
        <v>16349.066680793236</v>
      </c>
      <c r="J472" s="18">
        <v>11421.105611915935</v>
      </c>
      <c r="K472" s="18">
        <v>7759.3776460720501</v>
      </c>
      <c r="L472" s="18">
        <v>7311.9357040011337</v>
      </c>
      <c r="M472" s="18">
        <v>6829.5870093799667</v>
      </c>
      <c r="N472" s="18">
        <v>6803.5749678233415</v>
      </c>
      <c r="O472" s="18">
        <v>6592.9263780815663</v>
      </c>
      <c r="P472" s="18">
        <v>6105.883499537762</v>
      </c>
      <c r="Q472" s="18">
        <v>7547.0998598478682</v>
      </c>
      <c r="R472" s="18">
        <v>10127.860283152299</v>
      </c>
      <c r="S472" s="18">
        <v>13600.493957798037</v>
      </c>
      <c r="T472" s="18">
        <v>18224.3839374737</v>
      </c>
      <c r="U472" s="18">
        <v>16219.701704351593</v>
      </c>
      <c r="V472" s="18">
        <v>18231.093762231754</v>
      </c>
      <c r="W472" s="18">
        <v>15861.051573141625</v>
      </c>
      <c r="X472" s="18">
        <v>17163.014719529885</v>
      </c>
      <c r="Y472" s="18">
        <v>15448.405101737717</v>
      </c>
      <c r="Z472" s="5">
        <v>0</v>
      </c>
      <c r="AA472" s="2">
        <f>IFERROR(INDEX('Holiday Schedule'!$D$3:$D$24,MATCH(A472,'Holiday Schedule'!$C$3:$C$24,0)),0)</f>
        <v>0</v>
      </c>
      <c r="AB472" s="2">
        <f t="shared" si="24"/>
        <v>5</v>
      </c>
      <c r="AC472" s="2">
        <f t="shared" si="25"/>
        <v>186148.15729513174</v>
      </c>
      <c r="AD472" s="5">
        <f t="shared" si="26"/>
        <v>124597.62307714761</v>
      </c>
      <c r="AE472" s="5">
        <f t="shared" si="27"/>
        <v>310745.78037227935</v>
      </c>
      <c r="AG472" s="2">
        <f t="shared" si="28"/>
        <v>4</v>
      </c>
      <c r="AH472" s="2">
        <f t="shared" si="29"/>
        <v>2026</v>
      </c>
      <c r="AJ472" s="5">
        <f t="shared" si="30"/>
        <v>18351.343323816862</v>
      </c>
      <c r="AK472" s="2">
        <f t="shared" si="31"/>
        <v>7</v>
      </c>
      <c r="AL472" s="8"/>
    </row>
    <row r="473" spans="1:38" ht="15.75">
      <c r="A473" s="17">
        <f>Total_StdO_Customers!A473</f>
        <v>46122</v>
      </c>
      <c r="B473" s="18">
        <v>12103.76191844365</v>
      </c>
      <c r="C473" s="18">
        <v>11579.226057502079</v>
      </c>
      <c r="D473" s="18">
        <v>11187.475394430983</v>
      </c>
      <c r="E473" s="18">
        <v>11170.401399147948</v>
      </c>
      <c r="F473" s="18">
        <v>11768.044902584752</v>
      </c>
      <c r="G473" s="18">
        <v>12608.059191436461</v>
      </c>
      <c r="H473" s="18">
        <v>14328.542737369571</v>
      </c>
      <c r="I473" s="18">
        <v>12538.032862852595</v>
      </c>
      <c r="J473" s="18">
        <v>7967.5856358090014</v>
      </c>
      <c r="K473" s="18">
        <v>4905.3444098317814</v>
      </c>
      <c r="L473" s="18">
        <v>4498.0039639442675</v>
      </c>
      <c r="M473" s="18">
        <v>3638.302577561567</v>
      </c>
      <c r="N473" s="18">
        <v>3779.2952478657903</v>
      </c>
      <c r="O473" s="18">
        <v>3990.7793615990026</v>
      </c>
      <c r="P473" s="18">
        <v>8979.6861655162447</v>
      </c>
      <c r="Q473" s="18">
        <v>10024.545144750791</v>
      </c>
      <c r="R473" s="18">
        <v>11128.482472299776</v>
      </c>
      <c r="S473" s="18">
        <v>12500.052198946925</v>
      </c>
      <c r="T473" s="18">
        <v>15276.780543472156</v>
      </c>
      <c r="U473" s="18">
        <v>13596.334683690218</v>
      </c>
      <c r="V473" s="18">
        <v>14638.507519536519</v>
      </c>
      <c r="W473" s="18">
        <v>12735.501541996771</v>
      </c>
      <c r="X473" s="18">
        <v>13665.788202495198</v>
      </c>
      <c r="Y473" s="18">
        <v>12183.426374865587</v>
      </c>
      <c r="Z473" s="5">
        <v>0</v>
      </c>
      <c r="AA473" s="2">
        <f>IFERROR(INDEX('Holiday Schedule'!$D$3:$D$24,MATCH(A473,'Holiday Schedule'!$C$3:$C$24,0)),0)</f>
        <v>0</v>
      </c>
      <c r="AB473" s="2">
        <f t="shared" si="24"/>
        <v>6</v>
      </c>
      <c r="AC473" s="2">
        <f t="shared" si="25"/>
        <v>153863.0225321686</v>
      </c>
      <c r="AD473" s="5">
        <f t="shared" si="26"/>
        <v>96928.937975781009</v>
      </c>
      <c r="AE473" s="5">
        <f t="shared" si="27"/>
        <v>250791.96050794961</v>
      </c>
      <c r="AG473" s="2">
        <f t="shared" si="28"/>
        <v>4</v>
      </c>
      <c r="AH473" s="2">
        <f t="shared" si="29"/>
        <v>2026</v>
      </c>
      <c r="AJ473" s="5">
        <f t="shared" si="30"/>
        <v>15276.780543472156</v>
      </c>
      <c r="AK473" s="2">
        <f t="shared" si="31"/>
        <v>19</v>
      </c>
      <c r="AL473" s="8"/>
    </row>
    <row r="474" spans="1:38" ht="15.75">
      <c r="A474" s="17">
        <f>Total_StdO_Customers!A474</f>
        <v>46123</v>
      </c>
      <c r="B474" s="18">
        <v>11124.729479617274</v>
      </c>
      <c r="C474" s="18">
        <v>10426.698064395492</v>
      </c>
      <c r="D474" s="18">
        <v>10184.76588042022</v>
      </c>
      <c r="E474" s="18">
        <v>10086.907792128837</v>
      </c>
      <c r="F474" s="18">
        <v>10380.556082562422</v>
      </c>
      <c r="G474" s="18">
        <v>10803.72689433451</v>
      </c>
      <c r="H474" s="18">
        <v>11812.349199904918</v>
      </c>
      <c r="I474" s="18">
        <v>10916.023667993142</v>
      </c>
      <c r="J474" s="18">
        <v>7164.4101666087208</v>
      </c>
      <c r="K474" s="18">
        <v>5979.8031973221941</v>
      </c>
      <c r="L474" s="18">
        <v>7769.3655446784387</v>
      </c>
      <c r="M474" s="18">
        <v>7827.12213678642</v>
      </c>
      <c r="N474" s="18">
        <v>7227.7343718558186</v>
      </c>
      <c r="O474" s="18">
        <v>6151.0311848455285</v>
      </c>
      <c r="P474" s="18">
        <v>5319.2666599317936</v>
      </c>
      <c r="Q474" s="18">
        <v>6677.4905841380869</v>
      </c>
      <c r="R474" s="18">
        <v>9672.5979901213905</v>
      </c>
      <c r="S474" s="18">
        <v>11540.451469471496</v>
      </c>
      <c r="T474" s="18">
        <v>15216.112896239505</v>
      </c>
      <c r="U474" s="18">
        <v>13542.340477653159</v>
      </c>
      <c r="V474" s="18">
        <v>14967.829023162714</v>
      </c>
      <c r="W474" s="18">
        <v>13022.011250151561</v>
      </c>
      <c r="X474" s="18">
        <v>14628.250019842681</v>
      </c>
      <c r="Y474" s="18">
        <v>13219.451091898809</v>
      </c>
      <c r="Z474" s="5">
        <v>0</v>
      </c>
      <c r="AA474" s="2">
        <f>IFERROR(INDEX('Holiday Schedule'!$D$3:$D$24,MATCH(A474,'Holiday Schedule'!$C$3:$C$24,0)),0)</f>
        <v>0</v>
      </c>
      <c r="AB474" s="2">
        <f t="shared" si="24"/>
        <v>7</v>
      </c>
      <c r="AC474" s="2">
        <f t="shared" si="25"/>
        <v>0</v>
      </c>
      <c r="AD474" s="5">
        <f t="shared" si="26"/>
        <v>245661.02512606516</v>
      </c>
      <c r="AE474" s="5">
        <f t="shared" si="27"/>
        <v>245661.02512606516</v>
      </c>
      <c r="AG474" s="2">
        <f t="shared" si="28"/>
        <v>4</v>
      </c>
      <c r="AH474" s="2">
        <f t="shared" si="29"/>
        <v>2026</v>
      </c>
      <c r="AJ474" s="5">
        <f t="shared" si="30"/>
        <v>15216.112896239505</v>
      </c>
      <c r="AK474" s="2">
        <f t="shared" si="31"/>
        <v>19</v>
      </c>
      <c r="AL474" s="8"/>
    </row>
    <row r="475" spans="1:38" ht="15.75">
      <c r="A475" s="17">
        <f>Total_StdO_Customers!A475</f>
        <v>46124</v>
      </c>
      <c r="B475" s="18">
        <v>12129.811512807839</v>
      </c>
      <c r="C475" s="18">
        <v>11611.393864353337</v>
      </c>
      <c r="D475" s="18">
        <v>11404.124148582188</v>
      </c>
      <c r="E475" s="18">
        <v>11693.52152126538</v>
      </c>
      <c r="F475" s="18">
        <v>11727.725031001024</v>
      </c>
      <c r="G475" s="18">
        <v>12407.770085919768</v>
      </c>
      <c r="H475" s="18">
        <v>12856.914615857626</v>
      </c>
      <c r="I475" s="18">
        <v>10458.26626421535</v>
      </c>
      <c r="J475" s="18">
        <v>6814.9336498903649</v>
      </c>
      <c r="K475" s="18">
        <v>4715.6872252885378</v>
      </c>
      <c r="L475" s="18">
        <v>4007.2422644936323</v>
      </c>
      <c r="M475" s="18">
        <v>3020.8128216409941</v>
      </c>
      <c r="N475" s="18">
        <v>2953.7384244440727</v>
      </c>
      <c r="O475" s="18">
        <v>2870.3871898945608</v>
      </c>
      <c r="P475" s="18">
        <v>2866.1297340325768</v>
      </c>
      <c r="Q475" s="18">
        <v>4113.8216831385071</v>
      </c>
      <c r="R475" s="18">
        <v>9892.9605100207809</v>
      </c>
      <c r="S475" s="18">
        <v>13841.937573081053</v>
      </c>
      <c r="T475" s="18">
        <v>16626.636619718145</v>
      </c>
      <c r="U475" s="18">
        <v>14797.706591549149</v>
      </c>
      <c r="V475" s="18">
        <v>15805.030747896577</v>
      </c>
      <c r="W475" s="18">
        <v>13750.376750670022</v>
      </c>
      <c r="X475" s="18">
        <v>13852.910011627891</v>
      </c>
      <c r="Y475" s="18">
        <v>12248.235752148472</v>
      </c>
      <c r="Z475" s="5">
        <v>0</v>
      </c>
      <c r="AA475" s="2">
        <f>IFERROR(INDEX('Holiday Schedule'!$D$3:$D$24,MATCH(A475,'Holiday Schedule'!$C$3:$C$24,0)),0)</f>
        <v>0</v>
      </c>
      <c r="AB475" s="2">
        <f t="shared" si="24"/>
        <v>1</v>
      </c>
      <c r="AC475" s="2">
        <f t="shared" si="25"/>
        <v>0</v>
      </c>
      <c r="AD475" s="5">
        <f t="shared" si="26"/>
        <v>236468.07459353784</v>
      </c>
      <c r="AE475" s="5">
        <f t="shared" si="27"/>
        <v>236468.07459353784</v>
      </c>
      <c r="AG475" s="2">
        <f t="shared" si="28"/>
        <v>4</v>
      </c>
      <c r="AH475" s="2">
        <f t="shared" si="29"/>
        <v>2026</v>
      </c>
      <c r="AJ475" s="5">
        <f t="shared" si="30"/>
        <v>16626.636619718145</v>
      </c>
      <c r="AK475" s="2">
        <f t="shared" si="31"/>
        <v>19</v>
      </c>
      <c r="AL475" s="8"/>
    </row>
    <row r="476" spans="1:38" ht="15.75">
      <c r="A476" s="17">
        <f>Total_StdO_Customers!A476</f>
        <v>46125</v>
      </c>
      <c r="B476" s="18">
        <v>11311.984534756943</v>
      </c>
      <c r="C476" s="18">
        <v>10577.310467616226</v>
      </c>
      <c r="D476" s="18">
        <v>10485.737149320634</v>
      </c>
      <c r="E476" s="18">
        <v>10592.234020397756</v>
      </c>
      <c r="F476" s="18">
        <v>11139.643779203874</v>
      </c>
      <c r="G476" s="18">
        <v>12144.820194982714</v>
      </c>
      <c r="H476" s="18">
        <v>14356.783488292953</v>
      </c>
      <c r="I476" s="18">
        <v>16148.474070482873</v>
      </c>
      <c r="J476" s="18">
        <v>16461.15988416343</v>
      </c>
      <c r="K476" s="18">
        <v>15949.669177432796</v>
      </c>
      <c r="L476" s="18">
        <v>15780.93161598509</v>
      </c>
      <c r="M476" s="18">
        <v>14637.308897678195</v>
      </c>
      <c r="N476" s="18">
        <v>15388.981239854584</v>
      </c>
      <c r="O476" s="18">
        <v>15363.207960272919</v>
      </c>
      <c r="P476" s="18">
        <v>15208.546516648581</v>
      </c>
      <c r="Q476" s="18">
        <v>17338.899225627036</v>
      </c>
      <c r="R476" s="18">
        <v>17198.924545033849</v>
      </c>
      <c r="S476" s="18">
        <v>16334.16718631852</v>
      </c>
      <c r="T476" s="18">
        <v>17496.237074035918</v>
      </c>
      <c r="U476" s="18">
        <v>15571.650995891967</v>
      </c>
      <c r="V476" s="18">
        <v>15783.281205747859</v>
      </c>
      <c r="W476" s="18">
        <v>13731.454649000638</v>
      </c>
      <c r="X476" s="18">
        <v>13862.055869495738</v>
      </c>
      <c r="Y476" s="18">
        <v>12325.316716546224</v>
      </c>
      <c r="Z476" s="5">
        <v>0</v>
      </c>
      <c r="AA476" s="2">
        <f>IFERROR(INDEX('Holiday Schedule'!$D$3:$D$24,MATCH(A476,'Holiday Schedule'!$C$3:$C$24,0)),0)</f>
        <v>0</v>
      </c>
      <c r="AB476" s="2">
        <f t="shared" si="24"/>
        <v>2</v>
      </c>
      <c r="AC476" s="2">
        <f t="shared" si="25"/>
        <v>252254.95011367</v>
      </c>
      <c r="AD476" s="5">
        <f t="shared" si="26"/>
        <v>92933.830351117387</v>
      </c>
      <c r="AE476" s="5">
        <f t="shared" si="27"/>
        <v>345188.78046478739</v>
      </c>
      <c r="AG476" s="2">
        <f t="shared" si="28"/>
        <v>4</v>
      </c>
      <c r="AH476" s="2">
        <f t="shared" si="29"/>
        <v>2026</v>
      </c>
      <c r="AJ476" s="5">
        <f t="shared" si="30"/>
        <v>17496.237074035918</v>
      </c>
      <c r="AK476" s="2">
        <f t="shared" si="31"/>
        <v>19</v>
      </c>
      <c r="AL476" s="8"/>
    </row>
    <row r="477" spans="1:38" ht="15.75">
      <c r="A477" s="17">
        <f>Total_StdO_Customers!A477</f>
        <v>46126</v>
      </c>
      <c r="B477" s="18">
        <v>11179.652743437988</v>
      </c>
      <c r="C477" s="18">
        <v>10626.148830451613</v>
      </c>
      <c r="D477" s="18">
        <v>10178.46630531254</v>
      </c>
      <c r="E477" s="18">
        <v>10205.008169646953</v>
      </c>
      <c r="F477" s="18">
        <v>10681.878972870138</v>
      </c>
      <c r="G477" s="18">
        <v>11904.675728267732</v>
      </c>
      <c r="H477" s="18">
        <v>13249.12053611923</v>
      </c>
      <c r="I477" s="18">
        <v>11728.350546978225</v>
      </c>
      <c r="J477" s="18">
        <v>8365.6173675979171</v>
      </c>
      <c r="K477" s="18">
        <v>6449.576800034818</v>
      </c>
      <c r="L477" s="18">
        <v>7061.0778881973256</v>
      </c>
      <c r="M477" s="18">
        <v>5350.1251330411114</v>
      </c>
      <c r="N477" s="18">
        <v>4634.7652696061486</v>
      </c>
      <c r="O477" s="18">
        <v>3706.0913851100304</v>
      </c>
      <c r="P477" s="18">
        <v>4767.9565983927405</v>
      </c>
      <c r="Q477" s="18">
        <v>10145.074450446238</v>
      </c>
      <c r="R477" s="18">
        <v>14095.184806311321</v>
      </c>
      <c r="S477" s="18">
        <v>14158.994596046081</v>
      </c>
      <c r="T477" s="18">
        <v>15943.09940903319</v>
      </c>
      <c r="U477" s="18">
        <v>14189.358474039538</v>
      </c>
      <c r="V477" s="18">
        <v>14180.487362035523</v>
      </c>
      <c r="W477" s="18">
        <v>12337.024004970905</v>
      </c>
      <c r="X477" s="18">
        <v>12841.900381765794</v>
      </c>
      <c r="Y477" s="18">
        <v>11365.214463905644</v>
      </c>
      <c r="Z477" s="5">
        <v>0</v>
      </c>
      <c r="AA477" s="2">
        <f>IFERROR(INDEX('Holiday Schedule'!$D$3:$D$24,MATCH(A477,'Holiday Schedule'!$C$3:$C$24,0)),0)</f>
        <v>0</v>
      </c>
      <c r="AB477" s="2">
        <f t="shared" si="24"/>
        <v>3</v>
      </c>
      <c r="AC477" s="2">
        <f t="shared" si="25"/>
        <v>159954.6844736069</v>
      </c>
      <c r="AD477" s="5">
        <f t="shared" si="26"/>
        <v>89390.16575001186</v>
      </c>
      <c r="AE477" s="5">
        <f t="shared" si="27"/>
        <v>249344.85022361876</v>
      </c>
      <c r="AG477" s="2">
        <f t="shared" si="28"/>
        <v>4</v>
      </c>
      <c r="AH477" s="2">
        <f t="shared" si="29"/>
        <v>2026</v>
      </c>
      <c r="AJ477" s="5">
        <f t="shared" si="30"/>
        <v>15943.09940903319</v>
      </c>
      <c r="AK477" s="2">
        <f t="shared" si="31"/>
        <v>19</v>
      </c>
      <c r="AL477" s="8"/>
    </row>
    <row r="478" spans="1:38" ht="15.75">
      <c r="A478" s="17">
        <f>Total_StdO_Customers!A478</f>
        <v>46127</v>
      </c>
      <c r="B478" s="18">
        <v>10286.943360104473</v>
      </c>
      <c r="C478" s="18">
        <v>9724.44904292506</v>
      </c>
      <c r="D478" s="18">
        <v>9504.2581657550236</v>
      </c>
      <c r="E478" s="18">
        <v>9504.7874485049633</v>
      </c>
      <c r="F478" s="18">
        <v>9929.3573433503207</v>
      </c>
      <c r="G478" s="18">
        <v>10946.957098640867</v>
      </c>
      <c r="H478" s="18">
        <v>12806.438437519802</v>
      </c>
      <c r="I478" s="18">
        <v>13873.198566829267</v>
      </c>
      <c r="J478" s="18">
        <v>13025.42454871008</v>
      </c>
      <c r="K478" s="18">
        <v>11968.330306823471</v>
      </c>
      <c r="L478" s="18">
        <v>11105.125660840644</v>
      </c>
      <c r="M478" s="18">
        <v>10250.230383904078</v>
      </c>
      <c r="N478" s="18">
        <v>12185.276176299039</v>
      </c>
      <c r="O478" s="18">
        <v>11458.513659686943</v>
      </c>
      <c r="P478" s="18">
        <v>11531.262610236596</v>
      </c>
      <c r="Q478" s="18">
        <v>13908.234035560625</v>
      </c>
      <c r="R478" s="18">
        <v>14330.198111183621</v>
      </c>
      <c r="S478" s="18">
        <v>14243.442954246326</v>
      </c>
      <c r="T478" s="18">
        <v>15549.392620554097</v>
      </c>
      <c r="U478" s="18">
        <v>13838.959432293146</v>
      </c>
      <c r="V478" s="18">
        <v>14601.224472502938</v>
      </c>
      <c r="W478" s="18">
        <v>12703.065291077555</v>
      </c>
      <c r="X478" s="18">
        <v>13105.564619351368</v>
      </c>
      <c r="Y478" s="18">
        <v>11448.954027374324</v>
      </c>
      <c r="Z478" s="5">
        <v>0</v>
      </c>
      <c r="AA478" s="2">
        <f>IFERROR(INDEX('Holiday Schedule'!$D$3:$D$24,MATCH(A478,'Holiday Schedule'!$C$3:$C$24,0)),0)</f>
        <v>0</v>
      </c>
      <c r="AB478" s="2">
        <f t="shared" si="24"/>
        <v>4</v>
      </c>
      <c r="AC478" s="2">
        <f t="shared" si="25"/>
        <v>207677.44345009979</v>
      </c>
      <c r="AD478" s="5">
        <f t="shared" si="26"/>
        <v>84152.14492417482</v>
      </c>
      <c r="AE478" s="5">
        <f t="shared" si="27"/>
        <v>291829.58837427461</v>
      </c>
      <c r="AG478" s="2">
        <f t="shared" si="28"/>
        <v>4</v>
      </c>
      <c r="AH478" s="2">
        <f t="shared" si="29"/>
        <v>2026</v>
      </c>
      <c r="AJ478" s="5">
        <f t="shared" si="30"/>
        <v>15549.392620554097</v>
      </c>
      <c r="AK478" s="2">
        <f t="shared" si="31"/>
        <v>19</v>
      </c>
      <c r="AL478" s="8"/>
    </row>
    <row r="479" spans="1:38" ht="15.75">
      <c r="A479" s="17">
        <f>Total_StdO_Customers!A479</f>
        <v>46128</v>
      </c>
      <c r="B479" s="18">
        <v>10435.486748939078</v>
      </c>
      <c r="C479" s="18">
        <v>9875.9442009420236</v>
      </c>
      <c r="D479" s="18">
        <v>9576.1851005773115</v>
      </c>
      <c r="E479" s="18">
        <v>9625.8803092631279</v>
      </c>
      <c r="F479" s="18">
        <v>10067.600075589935</v>
      </c>
      <c r="G479" s="18">
        <v>11153.841881502969</v>
      </c>
      <c r="H479" s="18">
        <v>13169.496793754979</v>
      </c>
      <c r="I479" s="18">
        <v>14594.749752921643</v>
      </c>
      <c r="J479" s="18">
        <v>15070.319556937806</v>
      </c>
      <c r="K479" s="18">
        <v>14086.44769716355</v>
      </c>
      <c r="L479" s="18">
        <v>13081.008490648726</v>
      </c>
      <c r="M479" s="18">
        <v>12227.451225698896</v>
      </c>
      <c r="N479" s="18">
        <v>13593.172862266183</v>
      </c>
      <c r="O479" s="18">
        <v>13166.478272613813</v>
      </c>
      <c r="P479" s="18">
        <v>13026.027938050269</v>
      </c>
      <c r="Q479" s="18">
        <v>13915.999459212057</v>
      </c>
      <c r="R479" s="18">
        <v>14950.452403003037</v>
      </c>
      <c r="S479" s="18">
        <v>14735.196596193353</v>
      </c>
      <c r="T479" s="18">
        <v>17026.38944576386</v>
      </c>
      <c r="U479" s="18">
        <v>15153.486606729835</v>
      </c>
      <c r="V479" s="18">
        <v>15520.919632944389</v>
      </c>
      <c r="W479" s="18">
        <v>13503.200080661618</v>
      </c>
      <c r="X479" s="18">
        <v>13858.630336733011</v>
      </c>
      <c r="Y479" s="18">
        <v>12412.254184182375</v>
      </c>
      <c r="Z479" s="5">
        <v>0</v>
      </c>
      <c r="AA479" s="2">
        <f>IFERROR(INDEX('Holiday Schedule'!$D$3:$D$24,MATCH(A479,'Holiday Schedule'!$C$3:$C$24,0)),0)</f>
        <v>0</v>
      </c>
      <c r="AB479" s="2">
        <f t="shared" si="24"/>
        <v>5</v>
      </c>
      <c r="AC479" s="2">
        <f t="shared" si="25"/>
        <v>227509.93035754206</v>
      </c>
      <c r="AD479" s="5">
        <f t="shared" si="26"/>
        <v>86316.689294751792</v>
      </c>
      <c r="AE479" s="5">
        <f t="shared" si="27"/>
        <v>313826.61965229386</v>
      </c>
      <c r="AG479" s="2">
        <f t="shared" si="28"/>
        <v>4</v>
      </c>
      <c r="AH479" s="2">
        <f t="shared" si="29"/>
        <v>2026</v>
      </c>
      <c r="AJ479" s="5">
        <f t="shared" si="30"/>
        <v>17026.38944576386</v>
      </c>
      <c r="AK479" s="2">
        <f t="shared" si="31"/>
        <v>19</v>
      </c>
      <c r="AL479" s="8"/>
    </row>
    <row r="480" spans="1:38" ht="15.75">
      <c r="A480" s="17">
        <f>Total_StdO_Customers!A480</f>
        <v>46129</v>
      </c>
      <c r="B480" s="18">
        <v>11291.259228754916</v>
      </c>
      <c r="C480" s="18">
        <v>10447.328987809244</v>
      </c>
      <c r="D480" s="18">
        <v>10187.882356472317</v>
      </c>
      <c r="E480" s="18">
        <v>10192.090709526037</v>
      </c>
      <c r="F480" s="18">
        <v>10491.320527140808</v>
      </c>
      <c r="G480" s="18">
        <v>11387.953265124228</v>
      </c>
      <c r="H480" s="18">
        <v>13138.254306396626</v>
      </c>
      <c r="I480" s="18">
        <v>14166.770981064434</v>
      </c>
      <c r="J480" s="18">
        <v>13732.483380904616</v>
      </c>
      <c r="K480" s="18">
        <v>11349.439617190645</v>
      </c>
      <c r="L480" s="18">
        <v>8631.3025029559903</v>
      </c>
      <c r="M480" s="18">
        <v>5681.7355809905084</v>
      </c>
      <c r="N480" s="18">
        <v>3792.7271293199401</v>
      </c>
      <c r="O480" s="18">
        <v>2418.3785860934759</v>
      </c>
      <c r="P480" s="18">
        <v>1825.0947112402519</v>
      </c>
      <c r="Q480" s="18">
        <v>2347.1663246228463</v>
      </c>
      <c r="R480" s="18">
        <v>5113.7486436002728</v>
      </c>
      <c r="S480" s="18">
        <v>8471.157458319376</v>
      </c>
      <c r="T480" s="18">
        <v>12876.335221374662</v>
      </c>
      <c r="U480" s="18">
        <v>11459.93834702345</v>
      </c>
      <c r="V480" s="18">
        <v>12978.342978957526</v>
      </c>
      <c r="W480" s="18">
        <v>11291.158391693047</v>
      </c>
      <c r="X480" s="18">
        <v>12887.953532927544</v>
      </c>
      <c r="Y480" s="18">
        <v>11405.373329897608</v>
      </c>
      <c r="Z480" s="5">
        <v>0</v>
      </c>
      <c r="AA480" s="2">
        <f>IFERROR(INDEX('Holiday Schedule'!$D$3:$D$24,MATCH(A480,'Holiday Schedule'!$C$3:$C$24,0)),0)</f>
        <v>0</v>
      </c>
      <c r="AB480" s="2">
        <f t="shared" si="24"/>
        <v>6</v>
      </c>
      <c r="AC480" s="2">
        <f t="shared" si="25"/>
        <v>139023.73338827858</v>
      </c>
      <c r="AD480" s="5">
        <f t="shared" si="26"/>
        <v>88541.462711121829</v>
      </c>
      <c r="AE480" s="5">
        <f t="shared" si="27"/>
        <v>227565.1960994004</v>
      </c>
      <c r="AG480" s="2">
        <f t="shared" si="28"/>
        <v>4</v>
      </c>
      <c r="AH480" s="2">
        <f t="shared" si="29"/>
        <v>2026</v>
      </c>
      <c r="AJ480" s="5">
        <f t="shared" si="30"/>
        <v>14166.770981064434</v>
      </c>
      <c r="AK480" s="2">
        <f t="shared" si="31"/>
        <v>8</v>
      </c>
      <c r="AL480" s="8"/>
    </row>
    <row r="481" spans="1:38" ht="15.75">
      <c r="A481" s="17">
        <f>Total_StdO_Customers!A481</f>
        <v>46130</v>
      </c>
      <c r="B481" s="18">
        <v>10417.074741669307</v>
      </c>
      <c r="C481" s="18">
        <v>9734.120482264876</v>
      </c>
      <c r="D481" s="18">
        <v>9648.3581703847121</v>
      </c>
      <c r="E481" s="18">
        <v>9598.1281270319996</v>
      </c>
      <c r="F481" s="18">
        <v>10007.617164782032</v>
      </c>
      <c r="G481" s="18">
        <v>10261.526684273431</v>
      </c>
      <c r="H481" s="18">
        <v>10750.293394897368</v>
      </c>
      <c r="I481" s="18">
        <v>10255.599087601899</v>
      </c>
      <c r="J481" s="18">
        <v>7137.3778829430703</v>
      </c>
      <c r="K481" s="18">
        <v>3627.5411118591128</v>
      </c>
      <c r="L481" s="18">
        <v>2285.6834973097698</v>
      </c>
      <c r="M481" s="18">
        <v>1439.3936916571968</v>
      </c>
      <c r="N481" s="18">
        <v>1167.8466976262175</v>
      </c>
      <c r="O481" s="18">
        <v>936.50533960420807</v>
      </c>
      <c r="P481" s="18">
        <v>975.74967968170608</v>
      </c>
      <c r="Q481" s="18">
        <v>2292.3417856393717</v>
      </c>
      <c r="R481" s="18">
        <v>6172.4664738684478</v>
      </c>
      <c r="S481" s="18">
        <v>10727.467613646453</v>
      </c>
      <c r="T481" s="18">
        <v>14068.333642770493</v>
      </c>
      <c r="U481" s="18">
        <v>12520.816942065738</v>
      </c>
      <c r="V481" s="18">
        <v>13870.812093831513</v>
      </c>
      <c r="W481" s="18">
        <v>12067.606521633417</v>
      </c>
      <c r="X481" s="18">
        <v>12947.669951721493</v>
      </c>
      <c r="Y481" s="18">
        <v>11424.383093559794</v>
      </c>
      <c r="Z481" s="5">
        <v>0</v>
      </c>
      <c r="AA481" s="2">
        <f>IFERROR(INDEX('Holiday Schedule'!$D$3:$D$24,MATCH(A481,'Holiday Schedule'!$C$3:$C$24,0)),0)</f>
        <v>0</v>
      </c>
      <c r="AB481" s="2">
        <f t="shared" si="24"/>
        <v>7</v>
      </c>
      <c r="AC481" s="2">
        <f t="shared" si="25"/>
        <v>0</v>
      </c>
      <c r="AD481" s="5">
        <f t="shared" si="26"/>
        <v>194334.71387232363</v>
      </c>
      <c r="AE481" s="5">
        <f t="shared" si="27"/>
        <v>194334.71387232363</v>
      </c>
      <c r="AG481" s="2">
        <f t="shared" si="28"/>
        <v>4</v>
      </c>
      <c r="AH481" s="2">
        <f t="shared" si="29"/>
        <v>2026</v>
      </c>
      <c r="AJ481" s="5">
        <f t="shared" si="30"/>
        <v>14068.333642770493</v>
      </c>
      <c r="AK481" s="2">
        <f t="shared" si="31"/>
        <v>19</v>
      </c>
      <c r="AL481" s="8"/>
    </row>
    <row r="482" spans="1:38" ht="15.75">
      <c r="A482" s="17">
        <f>Total_StdO_Customers!A482</f>
        <v>46131</v>
      </c>
      <c r="B482" s="18">
        <v>10454.966574903659</v>
      </c>
      <c r="C482" s="18">
        <v>9862.1939532774941</v>
      </c>
      <c r="D482" s="18">
        <v>9607.8088195667442</v>
      </c>
      <c r="E482" s="18">
        <v>9844.9941145434241</v>
      </c>
      <c r="F482" s="18">
        <v>9860.32110662386</v>
      </c>
      <c r="G482" s="18">
        <v>10077.486189052104</v>
      </c>
      <c r="H482" s="18">
        <v>11025.666625346132</v>
      </c>
      <c r="I482" s="18">
        <v>11980.085565661304</v>
      </c>
      <c r="J482" s="18">
        <v>13552.571661260623</v>
      </c>
      <c r="K482" s="18">
        <v>14292.834658138469</v>
      </c>
      <c r="L482" s="18">
        <v>14989.922247477491</v>
      </c>
      <c r="M482" s="18">
        <v>15012.461179685606</v>
      </c>
      <c r="N482" s="18">
        <v>17095.711712968703</v>
      </c>
      <c r="O482" s="18">
        <v>16894.982246175197</v>
      </c>
      <c r="P482" s="18">
        <v>16787.161523486393</v>
      </c>
      <c r="Q482" s="18">
        <v>16921.678409849657</v>
      </c>
      <c r="R482" s="18">
        <v>17831.07185261495</v>
      </c>
      <c r="S482" s="18">
        <v>16562.613764004233</v>
      </c>
      <c r="T482" s="18">
        <v>17749.334163012547</v>
      </c>
      <c r="U482" s="18">
        <v>15796.907405081167</v>
      </c>
      <c r="V482" s="18">
        <v>16013.076936266998</v>
      </c>
      <c r="W482" s="18">
        <v>13931.376934552289</v>
      </c>
      <c r="X482" s="18">
        <v>14625.525879255576</v>
      </c>
      <c r="Y482" s="18">
        <v>13085.546257441918</v>
      </c>
      <c r="Z482" s="5">
        <v>0</v>
      </c>
      <c r="AA482" s="2">
        <f>IFERROR(INDEX('Holiday Schedule'!$D$3:$D$24,MATCH(A482,'Holiday Schedule'!$C$3:$C$24,0)),0)</f>
        <v>0</v>
      </c>
      <c r="AB482" s="2">
        <f t="shared" si="24"/>
        <v>1</v>
      </c>
      <c r="AC482" s="2">
        <f t="shared" si="25"/>
        <v>0</v>
      </c>
      <c r="AD482" s="5">
        <f t="shared" si="26"/>
        <v>333856.29978024657</v>
      </c>
      <c r="AE482" s="5">
        <f t="shared" si="27"/>
        <v>333856.29978024657</v>
      </c>
      <c r="AG482" s="2">
        <f t="shared" si="28"/>
        <v>4</v>
      </c>
      <c r="AH482" s="2">
        <f t="shared" si="29"/>
        <v>2026</v>
      </c>
      <c r="AJ482" s="5">
        <f t="shared" si="30"/>
        <v>17831.07185261495</v>
      </c>
      <c r="AK482" s="2">
        <f t="shared" si="31"/>
        <v>17</v>
      </c>
      <c r="AL482" s="8"/>
    </row>
    <row r="483" spans="1:38" ht="15.75">
      <c r="A483" s="17">
        <f>Total_StdO_Customers!A483</f>
        <v>46132</v>
      </c>
      <c r="B483" s="18">
        <v>12104.34857100215</v>
      </c>
      <c r="C483" s="18">
        <v>11508.973950961945</v>
      </c>
      <c r="D483" s="18">
        <v>11521.15485676651</v>
      </c>
      <c r="E483" s="18">
        <v>11639.138644028522</v>
      </c>
      <c r="F483" s="18">
        <v>12191.18055221611</v>
      </c>
      <c r="G483" s="18">
        <v>13145.597641892296</v>
      </c>
      <c r="H483" s="18">
        <v>13934.473223649264</v>
      </c>
      <c r="I483" s="18">
        <v>11569.75448717273</v>
      </c>
      <c r="J483" s="18">
        <v>8032.5782263514775</v>
      </c>
      <c r="K483" s="18">
        <v>8722.7721854683768</v>
      </c>
      <c r="L483" s="18">
        <v>9806.9042629375908</v>
      </c>
      <c r="M483" s="18">
        <v>9472.8102574692439</v>
      </c>
      <c r="N483" s="18">
        <v>8992.8154977041268</v>
      </c>
      <c r="O483" s="18">
        <v>8386.7222528366983</v>
      </c>
      <c r="P483" s="18">
        <v>8852.2976881243667</v>
      </c>
      <c r="Q483" s="18">
        <v>10067.130939785693</v>
      </c>
      <c r="R483" s="18">
        <v>11607.143707506795</v>
      </c>
      <c r="S483" s="18">
        <v>12317.87714782329</v>
      </c>
      <c r="T483" s="18">
        <v>16169.501030639585</v>
      </c>
      <c r="U483" s="18">
        <v>14390.855917269231</v>
      </c>
      <c r="V483" s="18">
        <v>16011.653868912475</v>
      </c>
      <c r="W483" s="18">
        <v>13930.138865953853</v>
      </c>
      <c r="X483" s="18">
        <v>15727.492564630989</v>
      </c>
      <c r="Y483" s="18">
        <v>14294.013515172424</v>
      </c>
      <c r="Z483" s="5">
        <v>0</v>
      </c>
      <c r="AA483" s="2">
        <f>IFERROR(INDEX('Holiday Schedule'!$D$3:$D$24,MATCH(A483,'Holiday Schedule'!$C$3:$C$24,0)),0)</f>
        <v>0</v>
      </c>
      <c r="AB483" s="2">
        <f t="shared" si="24"/>
        <v>2</v>
      </c>
      <c r="AC483" s="2">
        <f t="shared" si="25"/>
        <v>184058.44890058655</v>
      </c>
      <c r="AD483" s="5">
        <f t="shared" si="26"/>
        <v>100338.88095568915</v>
      </c>
      <c r="AE483" s="5">
        <f t="shared" si="27"/>
        <v>284397.3298562757</v>
      </c>
      <c r="AG483" s="2">
        <f t="shared" si="28"/>
        <v>4</v>
      </c>
      <c r="AH483" s="2">
        <f t="shared" si="29"/>
        <v>2026</v>
      </c>
      <c r="AJ483" s="5">
        <f t="shared" si="30"/>
        <v>16169.501030639585</v>
      </c>
      <c r="AK483" s="2">
        <f t="shared" si="31"/>
        <v>19</v>
      </c>
      <c r="AL483" s="8"/>
    </row>
    <row r="484" spans="1:38" ht="15.75">
      <c r="A484" s="17">
        <f>Total_StdO_Customers!A484</f>
        <v>46133</v>
      </c>
      <c r="B484" s="18">
        <v>13288.544698433829</v>
      </c>
      <c r="C484" s="18">
        <v>12769.834649019571</v>
      </c>
      <c r="D484" s="18">
        <v>12490.649102260051</v>
      </c>
      <c r="E484" s="18">
        <v>12595.230561986864</v>
      </c>
      <c r="F484" s="18">
        <v>13190.068496721186</v>
      </c>
      <c r="G484" s="18">
        <v>14088.992325769032</v>
      </c>
      <c r="H484" s="18">
        <v>14285.36547919176</v>
      </c>
      <c r="I484" s="18">
        <v>12766.362850282199</v>
      </c>
      <c r="J484" s="18">
        <v>8226.6565874318076</v>
      </c>
      <c r="K484" s="18">
        <v>5878.0920786623647</v>
      </c>
      <c r="L484" s="18">
        <v>5971.6696389795825</v>
      </c>
      <c r="M484" s="18">
        <v>6445.677503691727</v>
      </c>
      <c r="N484" s="18">
        <v>6571.3482971586327</v>
      </c>
      <c r="O484" s="18">
        <v>5785.7366833376982</v>
      </c>
      <c r="P484" s="18">
        <v>6068.3590536850452</v>
      </c>
      <c r="Q484" s="18">
        <v>5611.7882681422843</v>
      </c>
      <c r="R484" s="18">
        <v>7643.389178209628</v>
      </c>
      <c r="S484" s="18">
        <v>10435.022238553642</v>
      </c>
      <c r="T484" s="18">
        <v>15090.66178066977</v>
      </c>
      <c r="U484" s="18">
        <v>13430.688984796096</v>
      </c>
      <c r="V484" s="18">
        <v>15622.991774257567</v>
      </c>
      <c r="W484" s="18">
        <v>13592.002843604083</v>
      </c>
      <c r="X484" s="18">
        <v>15688.490348005154</v>
      </c>
      <c r="Y484" s="18">
        <v>14102.333582217698</v>
      </c>
      <c r="Z484" s="5">
        <v>0</v>
      </c>
      <c r="AA484" s="2">
        <f>IFERROR(INDEX('Holiday Schedule'!$D$3:$D$24,MATCH(A484,'Holiday Schedule'!$C$3:$C$24,0)),0)</f>
        <v>0</v>
      </c>
      <c r="AB484" s="2">
        <f t="shared" si="24"/>
        <v>3</v>
      </c>
      <c r="AC484" s="2">
        <f t="shared" si="25"/>
        <v>154828.93810946727</v>
      </c>
      <c r="AD484" s="5">
        <f t="shared" si="26"/>
        <v>106811.01889559993</v>
      </c>
      <c r="AE484" s="5">
        <f t="shared" si="27"/>
        <v>261639.9570050672</v>
      </c>
      <c r="AG484" s="2">
        <f t="shared" si="28"/>
        <v>4</v>
      </c>
      <c r="AH484" s="2">
        <f t="shared" si="29"/>
        <v>2026</v>
      </c>
      <c r="AJ484" s="5">
        <f t="shared" si="30"/>
        <v>15688.490348005154</v>
      </c>
      <c r="AK484" s="2">
        <f t="shared" si="31"/>
        <v>23</v>
      </c>
      <c r="AL484" s="8"/>
    </row>
    <row r="485" spans="1:38" ht="15.75">
      <c r="A485" s="17">
        <f>Total_StdO_Customers!A485</f>
        <v>46134</v>
      </c>
      <c r="B485" s="18">
        <v>12585.742335906642</v>
      </c>
      <c r="C485" s="18">
        <v>13000.174430387759</v>
      </c>
      <c r="D485" s="18">
        <v>12467.23296717266</v>
      </c>
      <c r="E485" s="18">
        <v>12397.450922934922</v>
      </c>
      <c r="F485" s="18">
        <v>12912.626251886295</v>
      </c>
      <c r="G485" s="18">
        <v>13743.002412899932</v>
      </c>
      <c r="H485" s="18">
        <v>14470.951257966233</v>
      </c>
      <c r="I485" s="18">
        <v>13597.716148680342</v>
      </c>
      <c r="J485" s="18">
        <v>12050.71150127657</v>
      </c>
      <c r="K485" s="18">
        <v>11741.614076589489</v>
      </c>
      <c r="L485" s="18">
        <v>12340.434586421265</v>
      </c>
      <c r="M485" s="18">
        <v>10052.946716100334</v>
      </c>
      <c r="N485" s="18">
        <v>11143.366154909314</v>
      </c>
      <c r="O485" s="18">
        <v>13098.367685275756</v>
      </c>
      <c r="P485" s="18">
        <v>14062.572607343984</v>
      </c>
      <c r="Q485" s="18">
        <v>15231.969053729777</v>
      </c>
      <c r="R485" s="18">
        <v>17302.509577994933</v>
      </c>
      <c r="S485" s="18">
        <v>16592.462720206277</v>
      </c>
      <c r="T485" s="18">
        <v>18073.034979936616</v>
      </c>
      <c r="U485" s="18">
        <v>16085.001132143589</v>
      </c>
      <c r="V485" s="18">
        <v>16506.573306440569</v>
      </c>
      <c r="W485" s="18">
        <v>14360.718776603295</v>
      </c>
      <c r="X485" s="18">
        <v>14965.784363185638</v>
      </c>
      <c r="Y485" s="18">
        <v>13253.528758183418</v>
      </c>
      <c r="Z485" s="5">
        <v>0</v>
      </c>
      <c r="AA485" s="2">
        <f>IFERROR(INDEX('Holiday Schedule'!$D$3:$D$24,MATCH(A485,'Holiday Schedule'!$C$3:$C$24,0)),0)</f>
        <v>0</v>
      </c>
      <c r="AB485" s="2">
        <f t="shared" si="24"/>
        <v>4</v>
      </c>
      <c r="AC485" s="2">
        <f t="shared" si="25"/>
        <v>227205.78338683772</v>
      </c>
      <c r="AD485" s="5">
        <f t="shared" si="26"/>
        <v>104830.70933733784</v>
      </c>
      <c r="AE485" s="5">
        <f t="shared" si="27"/>
        <v>332036.49272417556</v>
      </c>
      <c r="AG485" s="2">
        <f t="shared" si="28"/>
        <v>4</v>
      </c>
      <c r="AH485" s="2">
        <f t="shared" si="29"/>
        <v>2026</v>
      </c>
      <c r="AJ485" s="5">
        <f t="shared" si="30"/>
        <v>18073.034979936616</v>
      </c>
      <c r="AK485" s="2">
        <f t="shared" si="31"/>
        <v>19</v>
      </c>
      <c r="AL485" s="8"/>
    </row>
    <row r="486" spans="1:38" ht="15.75">
      <c r="A486" s="17">
        <f>Total_StdO_Customers!A486</f>
        <v>46135</v>
      </c>
      <c r="B486" s="18">
        <v>12092.49522829807</v>
      </c>
      <c r="C486" s="18">
        <v>11416.482715729395</v>
      </c>
      <c r="D486" s="18">
        <v>11143.18775286169</v>
      </c>
      <c r="E486" s="18">
        <v>11075.258198248741</v>
      </c>
      <c r="F486" s="18">
        <v>11455.427562546669</v>
      </c>
      <c r="G486" s="18">
        <v>12243.879347975886</v>
      </c>
      <c r="H486" s="18">
        <v>13682.919567586794</v>
      </c>
      <c r="I486" s="18">
        <v>14947.078104317123</v>
      </c>
      <c r="J486" s="18">
        <v>15541.064745117978</v>
      </c>
      <c r="K486" s="18">
        <v>15385.348279574393</v>
      </c>
      <c r="L486" s="18">
        <v>14870.385774106389</v>
      </c>
      <c r="M486" s="18">
        <v>12538.972987457384</v>
      </c>
      <c r="N486" s="18">
        <v>13155.257830400858</v>
      </c>
      <c r="O486" s="18">
        <v>12735.295506076256</v>
      </c>
      <c r="P486" s="18">
        <v>11882.990280257842</v>
      </c>
      <c r="Q486" s="18">
        <v>13137.712149570871</v>
      </c>
      <c r="R486" s="18">
        <v>15481.587434693038</v>
      </c>
      <c r="S486" s="18">
        <v>15079.53388844813</v>
      </c>
      <c r="T486" s="18">
        <v>16716.418519475479</v>
      </c>
      <c r="U486" s="18">
        <v>14877.612482333177</v>
      </c>
      <c r="V486" s="18">
        <v>15976.467540330637</v>
      </c>
      <c r="W486" s="18">
        <v>13899.526760087654</v>
      </c>
      <c r="X486" s="18">
        <v>14989.90003980966</v>
      </c>
      <c r="Y486" s="18">
        <v>13519.852363991595</v>
      </c>
      <c r="Z486" s="5">
        <v>0</v>
      </c>
      <c r="AA486" s="2">
        <f>IFERROR(INDEX('Holiday Schedule'!$D$3:$D$24,MATCH(A486,'Holiday Schedule'!$C$3:$C$24,0)),0)</f>
        <v>0</v>
      </c>
      <c r="AB486" s="2">
        <f t="shared" si="24"/>
        <v>5</v>
      </c>
      <c r="AC486" s="2">
        <f t="shared" si="25"/>
        <v>231215.15232205685</v>
      </c>
      <c r="AD486" s="5">
        <f t="shared" si="26"/>
        <v>96629.502737238799</v>
      </c>
      <c r="AE486" s="5">
        <f t="shared" si="27"/>
        <v>327844.65505929565</v>
      </c>
      <c r="AG486" s="2">
        <f t="shared" si="28"/>
        <v>4</v>
      </c>
      <c r="AH486" s="2">
        <f t="shared" si="29"/>
        <v>2026</v>
      </c>
      <c r="AJ486" s="5">
        <f t="shared" si="30"/>
        <v>16716.418519475479</v>
      </c>
      <c r="AK486" s="2">
        <f t="shared" si="31"/>
        <v>19</v>
      </c>
      <c r="AL486" s="8"/>
    </row>
    <row r="487" spans="1:38" ht="15.75">
      <c r="A487" s="17">
        <f>Total_StdO_Customers!A487</f>
        <v>46136</v>
      </c>
      <c r="B487" s="18">
        <v>12404.727635427105</v>
      </c>
      <c r="C487" s="18">
        <v>12003.120469117615</v>
      </c>
      <c r="D487" s="18">
        <v>11747.562030289866</v>
      </c>
      <c r="E487" s="18">
        <v>11724.714041371119</v>
      </c>
      <c r="F487" s="18">
        <v>12653.460917675209</v>
      </c>
      <c r="G487" s="18">
        <v>13319.248649847315</v>
      </c>
      <c r="H487" s="18">
        <v>13935.781625412226</v>
      </c>
      <c r="I487" s="18">
        <v>12437.752288128793</v>
      </c>
      <c r="J487" s="18">
        <v>8061.8849453306821</v>
      </c>
      <c r="K487" s="18">
        <v>7845.2898597100648</v>
      </c>
      <c r="L487" s="18">
        <v>8531.0959537916206</v>
      </c>
      <c r="M487" s="18">
        <v>8919.6413101393009</v>
      </c>
      <c r="N487" s="18">
        <v>9343.8401215886588</v>
      </c>
      <c r="O487" s="18">
        <v>9349.7844528560836</v>
      </c>
      <c r="P487" s="18">
        <v>10495.925961394514</v>
      </c>
      <c r="Q487" s="18">
        <v>12385.676974465163</v>
      </c>
      <c r="R487" s="18">
        <v>12982.397721918629</v>
      </c>
      <c r="S487" s="18">
        <v>13060.577436245439</v>
      </c>
      <c r="T487" s="18">
        <v>16132.055201400812</v>
      </c>
      <c r="U487" s="18">
        <v>14357.529129246723</v>
      </c>
      <c r="V487" s="18">
        <v>15471.840279900271</v>
      </c>
      <c r="W487" s="18">
        <v>13460.501043513235</v>
      </c>
      <c r="X487" s="18">
        <v>15371.736829833799</v>
      </c>
      <c r="Y487" s="18">
        <v>13923.169520723968</v>
      </c>
      <c r="Z487" s="5">
        <v>0</v>
      </c>
      <c r="AA487" s="2">
        <f>IFERROR(INDEX('Holiday Schedule'!$D$3:$D$24,MATCH(A487,'Holiday Schedule'!$C$3:$C$24,0)),0)</f>
        <v>0</v>
      </c>
      <c r="AB487" s="2">
        <f t="shared" si="24"/>
        <v>6</v>
      </c>
      <c r="AC487" s="2">
        <f t="shared" si="25"/>
        <v>188207.52950946378</v>
      </c>
      <c r="AD487" s="5">
        <f t="shared" si="26"/>
        <v>101711.78488986447</v>
      </c>
      <c r="AE487" s="5">
        <f t="shared" si="27"/>
        <v>289919.31439932826</v>
      </c>
      <c r="AG487" s="2">
        <f t="shared" si="28"/>
        <v>4</v>
      </c>
      <c r="AH487" s="2">
        <f t="shared" si="29"/>
        <v>2026</v>
      </c>
      <c r="AJ487" s="5">
        <f t="shared" si="30"/>
        <v>16132.055201400812</v>
      </c>
      <c r="AK487" s="2">
        <f t="shared" si="31"/>
        <v>19</v>
      </c>
      <c r="AL487" s="8"/>
    </row>
    <row r="488" spans="1:38" ht="15.75">
      <c r="A488" s="17">
        <f>Total_StdO_Customers!A488</f>
        <v>46137</v>
      </c>
      <c r="B488" s="18">
        <v>12953.521672194607</v>
      </c>
      <c r="C488" s="18">
        <v>12122.816097441497</v>
      </c>
      <c r="D488" s="18">
        <v>11961.577325164269</v>
      </c>
      <c r="E488" s="18">
        <v>11904.673877628746</v>
      </c>
      <c r="F488" s="18">
        <v>12143.59137069614</v>
      </c>
      <c r="G488" s="18">
        <v>12259.733772167274</v>
      </c>
      <c r="H488" s="18">
        <v>11883.291594786759</v>
      </c>
      <c r="I488" s="18">
        <v>8954.3518949570553</v>
      </c>
      <c r="J488" s="18">
        <v>5648.7701487363674</v>
      </c>
      <c r="K488" s="18">
        <v>3679.9401041031888</v>
      </c>
      <c r="L488" s="18">
        <v>5639.5854274498188</v>
      </c>
      <c r="M488" s="18">
        <v>4788.7430498921667</v>
      </c>
      <c r="N488" s="18">
        <v>2587.8671203782533</v>
      </c>
      <c r="O488" s="18">
        <v>939.97921463269938</v>
      </c>
      <c r="P488" s="18">
        <v>767.71767484272129</v>
      </c>
      <c r="Q488" s="18">
        <v>1579.69305718233</v>
      </c>
      <c r="R488" s="18">
        <v>4015.3337376619111</v>
      </c>
      <c r="S488" s="18">
        <v>7783.263843461832</v>
      </c>
      <c r="T488" s="18">
        <v>12937.093549917618</v>
      </c>
      <c r="U488" s="18">
        <v>11514.01325942668</v>
      </c>
      <c r="V488" s="18">
        <v>13585.144498960313</v>
      </c>
      <c r="W488" s="18">
        <v>11819.075714095472</v>
      </c>
      <c r="X488" s="18">
        <v>13614.038784535142</v>
      </c>
      <c r="Y488" s="18">
        <v>12356.035473071599</v>
      </c>
      <c r="Z488" s="5">
        <v>0</v>
      </c>
      <c r="AA488" s="2">
        <f>IFERROR(INDEX('Holiday Schedule'!$D$3:$D$24,MATCH(A488,'Holiday Schedule'!$C$3:$C$24,0)),0)</f>
        <v>0</v>
      </c>
      <c r="AB488" s="2">
        <f t="shared" si="24"/>
        <v>7</v>
      </c>
      <c r="AC488" s="2">
        <f t="shared" si="25"/>
        <v>0</v>
      </c>
      <c r="AD488" s="5">
        <f t="shared" si="26"/>
        <v>207439.85226338447</v>
      </c>
      <c r="AE488" s="5">
        <f t="shared" si="27"/>
        <v>207439.85226338447</v>
      </c>
      <c r="AG488" s="2">
        <f t="shared" si="28"/>
        <v>4</v>
      </c>
      <c r="AH488" s="2">
        <f t="shared" si="29"/>
        <v>2026</v>
      </c>
      <c r="AJ488" s="5">
        <f t="shared" si="30"/>
        <v>13614.038784535142</v>
      </c>
      <c r="AK488" s="2">
        <f t="shared" si="31"/>
        <v>23</v>
      </c>
      <c r="AL488" s="8"/>
    </row>
    <row r="489" spans="1:38" ht="15.75">
      <c r="A489" s="17">
        <f>Total_StdO_Customers!A489</f>
        <v>46138</v>
      </c>
      <c r="B489" s="18">
        <v>11326.810003672224</v>
      </c>
      <c r="C489" s="18">
        <v>11288.065025865415</v>
      </c>
      <c r="D489" s="18">
        <v>11028.346350597576</v>
      </c>
      <c r="E489" s="18">
        <v>11277.327618469777</v>
      </c>
      <c r="F489" s="18">
        <v>11402.654741227461</v>
      </c>
      <c r="G489" s="18">
        <v>11504.97472011362</v>
      </c>
      <c r="H489" s="18">
        <v>11307.113652946304</v>
      </c>
      <c r="I489" s="18">
        <v>9734.1093784309614</v>
      </c>
      <c r="J489" s="18">
        <v>6763.9485458314439</v>
      </c>
      <c r="K489" s="18">
        <v>4269.5259253957975</v>
      </c>
      <c r="L489" s="18">
        <v>3491.178628829075</v>
      </c>
      <c r="M489" s="18">
        <v>1899.55507547755</v>
      </c>
      <c r="N489" s="18">
        <v>885.87320987613282</v>
      </c>
      <c r="O489" s="18">
        <v>380.92260075042805</v>
      </c>
      <c r="P489" s="18">
        <v>567.28214366644784</v>
      </c>
      <c r="Q489" s="18">
        <v>1762.7307305189611</v>
      </c>
      <c r="R489" s="18">
        <v>4972.1829114264101</v>
      </c>
      <c r="S489" s="18">
        <v>9023.5195270515087</v>
      </c>
      <c r="T489" s="18">
        <v>14350.759658394158</v>
      </c>
      <c r="U489" s="18">
        <v>12772.176095970801</v>
      </c>
      <c r="V489" s="18">
        <v>14909.890087595462</v>
      </c>
      <c r="W489" s="18">
        <v>12971.604376208052</v>
      </c>
      <c r="X489" s="18">
        <v>13743.370690058106</v>
      </c>
      <c r="Y489" s="18">
        <v>12059.326225755492</v>
      </c>
      <c r="Z489" s="5">
        <v>0</v>
      </c>
      <c r="AA489" s="2">
        <f>IFERROR(INDEX('Holiday Schedule'!$D$3:$D$24,MATCH(A489,'Holiday Schedule'!$C$3:$C$24,0)),0)</f>
        <v>0</v>
      </c>
      <c r="AB489" s="2">
        <f t="shared" si="24"/>
        <v>1</v>
      </c>
      <c r="AC489" s="2">
        <f t="shared" si="25"/>
        <v>0</v>
      </c>
      <c r="AD489" s="5">
        <f t="shared" si="26"/>
        <v>203693.24792412919</v>
      </c>
      <c r="AE489" s="5">
        <f t="shared" si="27"/>
        <v>203693.24792412919</v>
      </c>
      <c r="AG489" s="2">
        <f t="shared" si="28"/>
        <v>4</v>
      </c>
      <c r="AH489" s="2">
        <f t="shared" si="29"/>
        <v>2026</v>
      </c>
      <c r="AJ489" s="5">
        <f t="shared" si="30"/>
        <v>14909.890087595462</v>
      </c>
      <c r="AK489" s="2">
        <f t="shared" si="31"/>
        <v>21</v>
      </c>
      <c r="AL489" s="8"/>
    </row>
    <row r="490" spans="1:38" ht="15.75">
      <c r="A490" s="17">
        <f>Total_StdO_Customers!A490</f>
        <v>46139</v>
      </c>
      <c r="B490" s="18">
        <v>10524.345179842494</v>
      </c>
      <c r="C490" s="18">
        <v>9991.1723867541714</v>
      </c>
      <c r="D490" s="18">
        <v>9843.8374651772956</v>
      </c>
      <c r="E490" s="18">
        <v>9973.3433307649284</v>
      </c>
      <c r="F490" s="18">
        <v>10649.389154835349</v>
      </c>
      <c r="G490" s="18">
        <v>11723.966383220855</v>
      </c>
      <c r="H490" s="18">
        <v>12404.870134629013</v>
      </c>
      <c r="I490" s="18">
        <v>9518.0417249212987</v>
      </c>
      <c r="J490" s="18">
        <v>5366.9622465339626</v>
      </c>
      <c r="K490" s="18">
        <v>2764.0181559707257</v>
      </c>
      <c r="L490" s="18">
        <v>1632.415337876633</v>
      </c>
      <c r="M490" s="18">
        <v>1187.7123415047072</v>
      </c>
      <c r="N490" s="18">
        <v>1559.0276626138948</v>
      </c>
      <c r="O490" s="18">
        <v>1329.0227452356792</v>
      </c>
      <c r="P490" s="18">
        <v>1840.9752827990658</v>
      </c>
      <c r="Q490" s="18">
        <v>3411.6295135617006</v>
      </c>
      <c r="R490" s="18">
        <v>5485.3596772714336</v>
      </c>
      <c r="S490" s="18">
        <v>8923.7515793267721</v>
      </c>
      <c r="T490" s="18">
        <v>13759.730338692621</v>
      </c>
      <c r="U490" s="18">
        <v>12246.160001436434</v>
      </c>
      <c r="V490" s="18">
        <v>14042.53877035631</v>
      </c>
      <c r="W490" s="18">
        <v>12217.008730209989</v>
      </c>
      <c r="X490" s="18">
        <v>12922.651163272398</v>
      </c>
      <c r="Y490" s="18">
        <v>11428.141741339965</v>
      </c>
      <c r="Z490" s="5">
        <v>0</v>
      </c>
      <c r="AA490" s="2">
        <f>IFERROR(INDEX('Holiday Schedule'!$D$3:$D$24,MATCH(A490,'Holiday Schedule'!$C$3:$C$24,0)),0)</f>
        <v>0</v>
      </c>
      <c r="AB490" s="2">
        <f t="shared" si="24"/>
        <v>2</v>
      </c>
      <c r="AC490" s="2">
        <f t="shared" si="25"/>
        <v>108207.00527158364</v>
      </c>
      <c r="AD490" s="5">
        <f t="shared" si="26"/>
        <v>86539.065776564021</v>
      </c>
      <c r="AE490" s="5">
        <f t="shared" si="27"/>
        <v>194746.07104814766</v>
      </c>
      <c r="AG490" s="2">
        <f t="shared" si="28"/>
        <v>4</v>
      </c>
      <c r="AH490" s="2">
        <f t="shared" si="29"/>
        <v>2026</v>
      </c>
      <c r="AJ490" s="5">
        <f t="shared" si="30"/>
        <v>14042.53877035631</v>
      </c>
      <c r="AK490" s="2">
        <f t="shared" si="31"/>
        <v>21</v>
      </c>
      <c r="AL490" s="8"/>
    </row>
    <row r="491" spans="1:38" ht="15.75">
      <c r="A491" s="17">
        <f>Total_StdO_Customers!A491</f>
        <v>46140</v>
      </c>
      <c r="B491" s="18">
        <v>10575.539406106811</v>
      </c>
      <c r="C491" s="18">
        <v>10252.484462188788</v>
      </c>
      <c r="D491" s="18">
        <v>10101.583359286269</v>
      </c>
      <c r="E491" s="18">
        <v>10220.721945275422</v>
      </c>
      <c r="F491" s="18">
        <v>10896.978742190226</v>
      </c>
      <c r="G491" s="18">
        <v>11889.589319255452</v>
      </c>
      <c r="H491" s="18">
        <v>12497.970230087894</v>
      </c>
      <c r="I491" s="18">
        <v>9497.8679093370411</v>
      </c>
      <c r="J491" s="18">
        <v>5127.4914124098123</v>
      </c>
      <c r="K491" s="18">
        <v>2534.1243785981155</v>
      </c>
      <c r="L491" s="18">
        <v>1336.0318030220294</v>
      </c>
      <c r="M491" s="18">
        <v>935.79225892304851</v>
      </c>
      <c r="N491" s="18">
        <v>813.27201724327267</v>
      </c>
      <c r="O491" s="18">
        <v>447.6902027631628</v>
      </c>
      <c r="P491" s="18">
        <v>665.11864776379741</v>
      </c>
      <c r="Q491" s="18">
        <v>1607.3789532673352</v>
      </c>
      <c r="R491" s="18">
        <v>4409.9689881572431</v>
      </c>
      <c r="S491" s="18">
        <v>8017.6694786818343</v>
      </c>
      <c r="T491" s="18">
        <v>13474.637552290411</v>
      </c>
      <c r="U491" s="18">
        <v>11992.427421538467</v>
      </c>
      <c r="V491" s="18">
        <v>13898.1484930017</v>
      </c>
      <c r="W491" s="18">
        <v>12091.389188911478</v>
      </c>
      <c r="X491" s="18">
        <v>13313.941017236026</v>
      </c>
      <c r="Y491" s="18">
        <v>11857.349337483747</v>
      </c>
      <c r="Z491" s="5">
        <v>0</v>
      </c>
      <c r="AA491" s="2">
        <f>IFERROR(INDEX('Holiday Schedule'!$D$3:$D$24,MATCH(A491,'Holiday Schedule'!$C$3:$C$24,0)),0)</f>
        <v>0</v>
      </c>
      <c r="AB491" s="2">
        <f t="shared" si="24"/>
        <v>3</v>
      </c>
      <c r="AC491" s="2">
        <f t="shared" si="25"/>
        <v>100162.94972314476</v>
      </c>
      <c r="AD491" s="5">
        <f t="shared" si="26"/>
        <v>88292.21680187466</v>
      </c>
      <c r="AE491" s="5">
        <f t="shared" si="27"/>
        <v>188455.16652501942</v>
      </c>
      <c r="AG491" s="2">
        <f t="shared" si="28"/>
        <v>4</v>
      </c>
      <c r="AH491" s="2">
        <f t="shared" si="29"/>
        <v>2026</v>
      </c>
      <c r="AJ491" s="5">
        <f t="shared" si="30"/>
        <v>13898.1484930017</v>
      </c>
      <c r="AK491" s="2">
        <f t="shared" si="31"/>
        <v>21</v>
      </c>
      <c r="AL491" s="8"/>
    </row>
    <row r="492" spans="1:38" ht="15.75">
      <c r="A492" s="17">
        <f>Total_StdO_Customers!A492</f>
        <v>46141</v>
      </c>
      <c r="B492" s="18">
        <v>10359.027599240555</v>
      </c>
      <c r="C492" s="18">
        <v>9901.5551938665758</v>
      </c>
      <c r="D492" s="18">
        <v>9707.8266035545621</v>
      </c>
      <c r="E492" s="18">
        <v>9723.5052170422987</v>
      </c>
      <c r="F492" s="18">
        <v>10194.792642445311</v>
      </c>
      <c r="G492" s="18">
        <v>11148.669345537643</v>
      </c>
      <c r="H492" s="18">
        <v>12752.116631369474</v>
      </c>
      <c r="I492" s="18">
        <v>13782.028687832581</v>
      </c>
      <c r="J492" s="18">
        <v>13234.269158258146</v>
      </c>
      <c r="K492" s="18">
        <v>12019.992744751198</v>
      </c>
      <c r="L492" s="18">
        <v>11262.294877988084</v>
      </c>
      <c r="M492" s="18">
        <v>10193.291774227824</v>
      </c>
      <c r="N492" s="18">
        <v>9214.5819332635219</v>
      </c>
      <c r="O492" s="18">
        <v>8335.4608300322034</v>
      </c>
      <c r="P492" s="18">
        <v>10062.668882261629</v>
      </c>
      <c r="Q492" s="18">
        <v>12259.894837781942</v>
      </c>
      <c r="R492" s="18">
        <v>13577.982277163526</v>
      </c>
      <c r="S492" s="18">
        <v>13840.603262372289</v>
      </c>
      <c r="T492" s="18">
        <v>16164.783751864768</v>
      </c>
      <c r="U492" s="18">
        <v>14386.657539159643</v>
      </c>
      <c r="V492" s="18">
        <v>15218.465113909633</v>
      </c>
      <c r="W492" s="18">
        <v>13240.064649101381</v>
      </c>
      <c r="X492" s="18">
        <v>13776.139954579752</v>
      </c>
      <c r="Y492" s="18">
        <v>12150.375813218101</v>
      </c>
      <c r="Z492" s="5">
        <v>0</v>
      </c>
      <c r="AA492" s="2">
        <f>IFERROR(INDEX('Holiday Schedule'!$D$3:$D$24,MATCH(A492,'Holiday Schedule'!$C$3:$C$24,0)),0)</f>
        <v>0</v>
      </c>
      <c r="AB492" s="2">
        <f t="shared" si="24"/>
        <v>4</v>
      </c>
      <c r="AC492" s="2">
        <f t="shared" si="25"/>
        <v>200569.1802745481</v>
      </c>
      <c r="AD492" s="5">
        <f t="shared" si="26"/>
        <v>85937.869046274602</v>
      </c>
      <c r="AE492" s="5">
        <f t="shared" si="27"/>
        <v>286507.0493208227</v>
      </c>
      <c r="AG492" s="2">
        <f t="shared" si="28"/>
        <v>4</v>
      </c>
      <c r="AH492" s="2">
        <f t="shared" si="29"/>
        <v>2026</v>
      </c>
      <c r="AJ492" s="5">
        <f t="shared" si="30"/>
        <v>16164.783751864768</v>
      </c>
      <c r="AK492" s="2">
        <f t="shared" si="31"/>
        <v>19</v>
      </c>
      <c r="AL492" s="8"/>
    </row>
    <row r="493" spans="1:38" ht="15.75">
      <c r="A493" s="17">
        <f>Total_StdO_Customers!A493</f>
        <v>46142</v>
      </c>
      <c r="B493" s="18">
        <v>11204.521630129231</v>
      </c>
      <c r="C493" s="18">
        <v>10539.355712656356</v>
      </c>
      <c r="D493" s="18">
        <v>10296.94976510072</v>
      </c>
      <c r="E493" s="18">
        <v>10337.160448984285</v>
      </c>
      <c r="F493" s="18">
        <v>10812.463760986493</v>
      </c>
      <c r="G493" s="18">
        <v>11769.412524795262</v>
      </c>
      <c r="H493" s="18">
        <v>13474.985472419743</v>
      </c>
      <c r="I493" s="18">
        <v>14859.639113515821</v>
      </c>
      <c r="J493" s="18">
        <v>14577.862672176174</v>
      </c>
      <c r="K493" s="18">
        <v>14256.649114049027</v>
      </c>
      <c r="L493" s="18">
        <v>14365.47408897029</v>
      </c>
      <c r="M493" s="18">
        <v>13595.761873911333</v>
      </c>
      <c r="N493" s="18">
        <v>15684.961486799592</v>
      </c>
      <c r="O493" s="18">
        <v>15331.525175238634</v>
      </c>
      <c r="P493" s="18">
        <v>15491.023053896357</v>
      </c>
      <c r="Q493" s="18">
        <v>17611.39610561986</v>
      </c>
      <c r="R493" s="18">
        <v>18415.283602707073</v>
      </c>
      <c r="S493" s="18">
        <v>17099.126960461934</v>
      </c>
      <c r="T493" s="18">
        <v>18059.360608470506</v>
      </c>
      <c r="U493" s="18">
        <v>16072.83094153875</v>
      </c>
      <c r="V493" s="18">
        <v>16003.830292599983</v>
      </c>
      <c r="W493" s="18">
        <v>13923.332354561986</v>
      </c>
      <c r="X493" s="18">
        <v>14231.628474960948</v>
      </c>
      <c r="Y493" s="18">
        <v>12563.484700824367</v>
      </c>
      <c r="Z493" s="5">
        <v>0</v>
      </c>
      <c r="AA493" s="2">
        <f>IFERROR(INDEX('Holiday Schedule'!$D$3:$D$24,MATCH(A493,'Holiday Schedule'!$C$3:$C$24,0)),0)</f>
        <v>0</v>
      </c>
      <c r="AB493" s="2">
        <f t="shared" si="24"/>
        <v>5</v>
      </c>
      <c r="AC493" s="2">
        <f t="shared" si="25"/>
        <v>249579.6859194783</v>
      </c>
      <c r="AD493" s="5">
        <f t="shared" si="26"/>
        <v>90998.334015896427</v>
      </c>
      <c r="AE493" s="5">
        <f t="shared" si="27"/>
        <v>340578.01993537473</v>
      </c>
      <c r="AG493" s="2">
        <f t="shared" si="28"/>
        <v>4</v>
      </c>
      <c r="AH493" s="2">
        <f t="shared" si="29"/>
        <v>2026</v>
      </c>
      <c r="AJ493" s="5">
        <f t="shared" si="30"/>
        <v>18415.283602707073</v>
      </c>
      <c r="AK493" s="2">
        <f t="shared" si="31"/>
        <v>17</v>
      </c>
      <c r="AL493" s="8"/>
    </row>
    <row r="494" spans="1:38" ht="15.75">
      <c r="A494" s="17">
        <f>Total_StdO_Customers!A494</f>
        <v>46143</v>
      </c>
      <c r="B494" s="18">
        <v>11258.427042507752</v>
      </c>
      <c r="C494" s="18">
        <v>10602.519871880857</v>
      </c>
      <c r="D494" s="18">
        <v>10216.008367778577</v>
      </c>
      <c r="E494" s="18">
        <v>10155.061274059068</v>
      </c>
      <c r="F494" s="18">
        <v>10624.43513875076</v>
      </c>
      <c r="G494" s="18">
        <v>11676.982360649243</v>
      </c>
      <c r="H494" s="18">
        <v>13284.665759119584</v>
      </c>
      <c r="I494" s="18">
        <v>13391.762237228104</v>
      </c>
      <c r="J494" s="18">
        <v>10756.898325437705</v>
      </c>
      <c r="K494" s="18">
        <v>6342.1527588258086</v>
      </c>
      <c r="L494" s="18">
        <v>4238.2020099220663</v>
      </c>
      <c r="M494" s="18">
        <v>3088.4837658891429</v>
      </c>
      <c r="N494" s="18">
        <v>3138.7967372199805</v>
      </c>
      <c r="O494" s="18">
        <v>5028.2565113877972</v>
      </c>
      <c r="P494" s="18">
        <v>6408.9482767078007</v>
      </c>
      <c r="Q494" s="18">
        <v>6302.6134367766936</v>
      </c>
      <c r="R494" s="18">
        <v>7841.3086370696938</v>
      </c>
      <c r="S494" s="18">
        <v>9270.4428843714923</v>
      </c>
      <c r="T494" s="18">
        <v>12496.208421773406</v>
      </c>
      <c r="U494" s="18">
        <v>11121.625495378332</v>
      </c>
      <c r="V494" s="18">
        <v>13590.13182297594</v>
      </c>
      <c r="W494" s="18">
        <v>11823.414685989068</v>
      </c>
      <c r="X494" s="18">
        <v>14029.377692119302</v>
      </c>
      <c r="Y494" s="18">
        <v>12469.63324593725</v>
      </c>
      <c r="Z494" s="5">
        <v>0</v>
      </c>
      <c r="AA494" s="2">
        <f>IFERROR(INDEX('Holiday Schedule'!$D$3:$D$24,MATCH(A494,'Holiday Schedule'!$C$3:$C$24,0)),0)</f>
        <v>0</v>
      </c>
      <c r="AB494" s="2">
        <f t="shared" si="24"/>
        <v>6</v>
      </c>
      <c r="AC494" s="2">
        <f t="shared" si="25"/>
        <v>138868.62369907234</v>
      </c>
      <c r="AD494" s="5">
        <f t="shared" si="26"/>
        <v>90287.733060683066</v>
      </c>
      <c r="AE494" s="5">
        <f t="shared" si="27"/>
        <v>229156.35675975541</v>
      </c>
      <c r="AG494" s="2">
        <f t="shared" si="28"/>
        <v>5</v>
      </c>
      <c r="AH494" s="2">
        <f t="shared" si="29"/>
        <v>2026</v>
      </c>
      <c r="AJ494" s="5">
        <f t="shared" si="30"/>
        <v>14029.377692119302</v>
      </c>
      <c r="AK494" s="2">
        <f t="shared" si="31"/>
        <v>23</v>
      </c>
      <c r="AL494" s="8"/>
    </row>
    <row r="495" spans="1:38" ht="15.75">
      <c r="A495" s="17">
        <f>Total_StdO_Customers!A495</f>
        <v>46144</v>
      </c>
      <c r="B495" s="18">
        <v>11282.670413221795</v>
      </c>
      <c r="C495" s="18">
        <v>10918.921768644912</v>
      </c>
      <c r="D495" s="18">
        <v>10640.167420769085</v>
      </c>
      <c r="E495" s="18">
        <v>10654.232277061201</v>
      </c>
      <c r="F495" s="18">
        <v>10961.638217715257</v>
      </c>
      <c r="G495" s="18">
        <v>11297.040624946569</v>
      </c>
      <c r="H495" s="18">
        <v>11074.519793293404</v>
      </c>
      <c r="I495" s="18">
        <v>10620.946684262515</v>
      </c>
      <c r="J495" s="18">
        <v>9358.2371978580704</v>
      </c>
      <c r="K495" s="18">
        <v>9382.478717933127</v>
      </c>
      <c r="L495" s="18">
        <v>10262.883202650026</v>
      </c>
      <c r="M495" s="18">
        <v>10670.563691528509</v>
      </c>
      <c r="N495" s="18">
        <v>12617.048595780192</v>
      </c>
      <c r="O495" s="18">
        <v>13351.360226319208</v>
      </c>
      <c r="P495" s="18">
        <v>13893.724603839983</v>
      </c>
      <c r="Q495" s="18">
        <v>13622.496919997015</v>
      </c>
      <c r="R495" s="18">
        <v>14889.733594860938</v>
      </c>
      <c r="S495" s="18">
        <v>14191.019903695433</v>
      </c>
      <c r="T495" s="18">
        <v>15799.958035398147</v>
      </c>
      <c r="U495" s="18">
        <v>14061.962651504351</v>
      </c>
      <c r="V495" s="18">
        <v>15102.300652821787</v>
      </c>
      <c r="W495" s="18">
        <v>13139.001567954954</v>
      </c>
      <c r="X495" s="18">
        <v>14446.111981498763</v>
      </c>
      <c r="Y495" s="18">
        <v>12766.114864658102</v>
      </c>
      <c r="Z495" s="5">
        <v>0</v>
      </c>
      <c r="AA495" s="2">
        <f>IFERROR(INDEX('Holiday Schedule'!$D$3:$D$24,MATCH(A495,'Holiday Schedule'!$C$3:$C$24,0)),0)</f>
        <v>0</v>
      </c>
      <c r="AB495" s="2">
        <f t="shared" si="24"/>
        <v>7</v>
      </c>
      <c r="AC495" s="2">
        <f t="shared" si="25"/>
        <v>0</v>
      </c>
      <c r="AD495" s="5">
        <f t="shared" si="26"/>
        <v>295005.13360821339</v>
      </c>
      <c r="AE495" s="5">
        <f t="shared" si="27"/>
        <v>295005.13360821339</v>
      </c>
      <c r="AG495" s="2">
        <f t="shared" si="28"/>
        <v>5</v>
      </c>
      <c r="AH495" s="2">
        <f t="shared" si="29"/>
        <v>2026</v>
      </c>
      <c r="AJ495" s="5">
        <f t="shared" si="30"/>
        <v>15799.958035398147</v>
      </c>
      <c r="AK495" s="2">
        <f t="shared" si="31"/>
        <v>19</v>
      </c>
      <c r="AL495" s="8"/>
    </row>
    <row r="496" spans="1:38" ht="15.75">
      <c r="A496" s="17">
        <f>Total_StdO_Customers!A496</f>
        <v>46145</v>
      </c>
      <c r="B496" s="18">
        <v>11419.678769257878</v>
      </c>
      <c r="C496" s="18">
        <v>10789.678693793265</v>
      </c>
      <c r="D496" s="18">
        <v>10389.709342986211</v>
      </c>
      <c r="E496" s="18">
        <v>10239.959337532862</v>
      </c>
      <c r="F496" s="18">
        <v>10422.856137860961</v>
      </c>
      <c r="G496" s="18">
        <v>10727.21777738337</v>
      </c>
      <c r="H496" s="18">
        <v>11733.46571313499</v>
      </c>
      <c r="I496" s="18">
        <v>13352.352880025392</v>
      </c>
      <c r="J496" s="18">
        <v>14386.691664942542</v>
      </c>
      <c r="K496" s="18">
        <v>14512.435181472032</v>
      </c>
      <c r="L496" s="18">
        <v>14897.447667995812</v>
      </c>
      <c r="M496" s="18">
        <v>15873.940939036735</v>
      </c>
      <c r="N496" s="18">
        <v>18864.638646530257</v>
      </c>
      <c r="O496" s="18">
        <v>17923.025755873226</v>
      </c>
      <c r="P496" s="18">
        <v>17643.67661651981</v>
      </c>
      <c r="Q496" s="18">
        <v>16702.565338311724</v>
      </c>
      <c r="R496" s="18">
        <v>15257.363602575257</v>
      </c>
      <c r="S496" s="18">
        <v>13492.712743264765</v>
      </c>
      <c r="T496" s="18">
        <v>15561.443981629658</v>
      </c>
      <c r="U496" s="18">
        <v>13849.685143650397</v>
      </c>
      <c r="V496" s="18">
        <v>15824.405216983696</v>
      </c>
      <c r="W496" s="18">
        <v>13767.232538775816</v>
      </c>
      <c r="X496" s="18">
        <v>15134.340562012736</v>
      </c>
      <c r="Y496" s="18">
        <v>13225.413850711069</v>
      </c>
      <c r="Z496" s="5">
        <v>0</v>
      </c>
      <c r="AA496" s="2">
        <f>IFERROR(INDEX('Holiday Schedule'!$D$3:$D$24,MATCH(A496,'Holiday Schedule'!$C$3:$C$24,0)),0)</f>
        <v>0</v>
      </c>
      <c r="AB496" s="2">
        <f t="shared" si="24"/>
        <v>1</v>
      </c>
      <c r="AC496" s="2">
        <f t="shared" si="25"/>
        <v>0</v>
      </c>
      <c r="AD496" s="5">
        <f t="shared" si="26"/>
        <v>335991.93810226046</v>
      </c>
      <c r="AE496" s="5">
        <f t="shared" si="27"/>
        <v>335991.93810226046</v>
      </c>
      <c r="AG496" s="2">
        <f t="shared" si="28"/>
        <v>5</v>
      </c>
      <c r="AH496" s="2">
        <f t="shared" si="29"/>
        <v>2026</v>
      </c>
      <c r="AJ496" s="5">
        <f t="shared" si="30"/>
        <v>18864.638646530257</v>
      </c>
      <c r="AK496" s="2">
        <f t="shared" si="31"/>
        <v>13</v>
      </c>
      <c r="AL496" s="8"/>
    </row>
    <row r="497" spans="1:38" ht="15.75">
      <c r="A497" s="17">
        <f>Total_StdO_Customers!A497</f>
        <v>46146</v>
      </c>
      <c r="B497" s="18">
        <v>12008.454010674704</v>
      </c>
      <c r="C497" s="18">
        <v>11174.718939901832</v>
      </c>
      <c r="D497" s="18">
        <v>10909.331757420472</v>
      </c>
      <c r="E497" s="18">
        <v>10976.043591580763</v>
      </c>
      <c r="F497" s="18">
        <v>11650.088874907527</v>
      </c>
      <c r="G497" s="18">
        <v>12681.877479302242</v>
      </c>
      <c r="H497" s="18">
        <v>13028.241221246475</v>
      </c>
      <c r="I497" s="18">
        <v>9517.7733822683567</v>
      </c>
      <c r="J497" s="18">
        <v>5438.5227548370613</v>
      </c>
      <c r="K497" s="18">
        <v>3303.0075073914327</v>
      </c>
      <c r="L497" s="18">
        <v>3878.3804212730611</v>
      </c>
      <c r="M497" s="18">
        <v>5451.5949363065574</v>
      </c>
      <c r="N497" s="18">
        <v>11491.509585125599</v>
      </c>
      <c r="O497" s="18">
        <v>12850.466366379116</v>
      </c>
      <c r="P497" s="18">
        <v>10675.792086827059</v>
      </c>
      <c r="Q497" s="18">
        <v>8769.319484856238</v>
      </c>
      <c r="R497" s="18">
        <v>9141.9331069314885</v>
      </c>
      <c r="S497" s="18">
        <v>10772.38817374889</v>
      </c>
      <c r="T497" s="18">
        <v>13579.518815532925</v>
      </c>
      <c r="U497" s="18">
        <v>12085.771745824304</v>
      </c>
      <c r="V497" s="18">
        <v>14243.183032000768</v>
      </c>
      <c r="W497" s="18">
        <v>12391.569237840669</v>
      </c>
      <c r="X497" s="18">
        <v>13677.145573951084</v>
      </c>
      <c r="Y497" s="18">
        <v>11914.833885660813</v>
      </c>
      <c r="Z497" s="5">
        <v>0</v>
      </c>
      <c r="AA497" s="2">
        <f>IFERROR(INDEX('Holiday Schedule'!$D$3:$D$24,MATCH(A497,'Holiday Schedule'!$C$3:$C$24,0)),0)</f>
        <v>0</v>
      </c>
      <c r="AB497" s="2">
        <f t="shared" si="24"/>
        <v>2</v>
      </c>
      <c r="AC497" s="2">
        <f t="shared" si="25"/>
        <v>157267.87621109461</v>
      </c>
      <c r="AD497" s="5">
        <f t="shared" si="26"/>
        <v>94343.589760694827</v>
      </c>
      <c r="AE497" s="5">
        <f t="shared" si="27"/>
        <v>251611.46597178944</v>
      </c>
      <c r="AG497" s="2">
        <f t="shared" si="28"/>
        <v>5</v>
      </c>
      <c r="AH497" s="2">
        <f t="shared" si="29"/>
        <v>2026</v>
      </c>
      <c r="AJ497" s="5">
        <f t="shared" si="30"/>
        <v>14243.183032000768</v>
      </c>
      <c r="AK497" s="2">
        <f t="shared" si="31"/>
        <v>21</v>
      </c>
      <c r="AL497" s="8"/>
    </row>
    <row r="498" spans="1:38" ht="15.75">
      <c r="A498" s="17">
        <f>Total_StdO_Customers!A498</f>
        <v>46147</v>
      </c>
      <c r="B498" s="18">
        <v>10681.366345871071</v>
      </c>
      <c r="C498" s="18">
        <v>10132.940586261744</v>
      </c>
      <c r="D498" s="18">
        <v>9749.8490630052311</v>
      </c>
      <c r="E498" s="18">
        <v>9818.2560824765187</v>
      </c>
      <c r="F498" s="18">
        <v>10372.200447541512</v>
      </c>
      <c r="G498" s="18">
        <v>11343.156697833838</v>
      </c>
      <c r="H498" s="18">
        <v>12043.216413384062</v>
      </c>
      <c r="I498" s="18">
        <v>9084.5147373846467</v>
      </c>
      <c r="J498" s="18">
        <v>5798.048241248337</v>
      </c>
      <c r="K498" s="18">
        <v>3511.2562111860702</v>
      </c>
      <c r="L498" s="18">
        <v>2262.8207032791379</v>
      </c>
      <c r="M498" s="18">
        <v>1828.0815472067845</v>
      </c>
      <c r="N498" s="18">
        <v>2635.4500664921852</v>
      </c>
      <c r="O498" s="18">
        <v>1974.7760633450389</v>
      </c>
      <c r="P498" s="18">
        <v>1811.8674314481859</v>
      </c>
      <c r="Q498" s="18">
        <v>3049.5423844454585</v>
      </c>
      <c r="R498" s="18">
        <v>6218.7478051534072</v>
      </c>
      <c r="S498" s="18">
        <v>9980.9938723322448</v>
      </c>
      <c r="T498" s="18">
        <v>13790.700782120062</v>
      </c>
      <c r="U498" s="18">
        <v>12273.723696086856</v>
      </c>
      <c r="V498" s="18">
        <v>14149.794236860103</v>
      </c>
      <c r="W498" s="18">
        <v>12310.320986068289</v>
      </c>
      <c r="X498" s="18">
        <v>12862.181534411227</v>
      </c>
      <c r="Y498" s="18">
        <v>11105.63458656174</v>
      </c>
      <c r="Z498" s="5">
        <v>0</v>
      </c>
      <c r="AA498" s="2">
        <f>IFERROR(INDEX('Holiday Schedule'!$D$3:$D$24,MATCH(A498,'Holiday Schedule'!$C$3:$C$24,0)),0)</f>
        <v>0</v>
      </c>
      <c r="AB498" s="2">
        <f t="shared" si="24"/>
        <v>3</v>
      </c>
      <c r="AC498" s="2">
        <f t="shared" si="25"/>
        <v>113542.82029906803</v>
      </c>
      <c r="AD498" s="5">
        <f t="shared" si="26"/>
        <v>85246.620222935715</v>
      </c>
      <c r="AE498" s="5">
        <f t="shared" si="27"/>
        <v>198789.44052200374</v>
      </c>
      <c r="AG498" s="2">
        <f t="shared" si="28"/>
        <v>5</v>
      </c>
      <c r="AH498" s="2">
        <f t="shared" si="29"/>
        <v>2026</v>
      </c>
      <c r="AJ498" s="5">
        <f t="shared" si="30"/>
        <v>14149.794236860103</v>
      </c>
      <c r="AK498" s="2">
        <f t="shared" si="31"/>
        <v>21</v>
      </c>
      <c r="AL498" s="8"/>
    </row>
    <row r="499" spans="1:38" ht="15.75">
      <c r="A499" s="17">
        <f>Total_StdO_Customers!A499</f>
        <v>46148</v>
      </c>
      <c r="B499" s="18">
        <v>10067.124461370584</v>
      </c>
      <c r="C499" s="18">
        <v>9486.554953216817</v>
      </c>
      <c r="D499" s="18">
        <v>9218.8840822269722</v>
      </c>
      <c r="E499" s="18">
        <v>9149.7220020494769</v>
      </c>
      <c r="F499" s="18">
        <v>9549.482230651136</v>
      </c>
      <c r="G499" s="18">
        <v>10738.251287016736</v>
      </c>
      <c r="H499" s="18">
        <v>12404.0114381396</v>
      </c>
      <c r="I499" s="18">
        <v>12042.096776797651</v>
      </c>
      <c r="J499" s="18">
        <v>10962.974379063009</v>
      </c>
      <c r="K499" s="18">
        <v>10367.927322123289</v>
      </c>
      <c r="L499" s="18">
        <v>10831.952840146003</v>
      </c>
      <c r="M499" s="18">
        <v>9806.9653340241221</v>
      </c>
      <c r="N499" s="18">
        <v>11688.618701282774</v>
      </c>
      <c r="O499" s="18">
        <v>11731.258558305408</v>
      </c>
      <c r="P499" s="18">
        <v>12423.029837475138</v>
      </c>
      <c r="Q499" s="18">
        <v>14939.773206365628</v>
      </c>
      <c r="R499" s="18">
        <v>15998.881381604744</v>
      </c>
      <c r="S499" s="18">
        <v>15334.039313692956</v>
      </c>
      <c r="T499" s="18">
        <v>16234.823034921536</v>
      </c>
      <c r="U499" s="18">
        <v>14448.992501080167</v>
      </c>
      <c r="V499" s="18">
        <v>15169.797528039853</v>
      </c>
      <c r="W499" s="18">
        <v>13197.723849394672</v>
      </c>
      <c r="X499" s="18">
        <v>13460.94097315647</v>
      </c>
      <c r="Y499" s="18">
        <v>11680.202472484543</v>
      </c>
      <c r="Z499" s="5">
        <v>0</v>
      </c>
      <c r="AA499" s="2">
        <f>IFERROR(INDEX('Holiday Schedule'!$D$3:$D$24,MATCH(A499,'Holiday Schedule'!$C$3:$C$24,0)),0)</f>
        <v>0</v>
      </c>
      <c r="AB499" s="2">
        <f t="shared" si="24"/>
        <v>4</v>
      </c>
      <c r="AC499" s="2">
        <f t="shared" si="25"/>
        <v>208639.79553747343</v>
      </c>
      <c r="AD499" s="5">
        <f t="shared" si="26"/>
        <v>82294.232927155826</v>
      </c>
      <c r="AE499" s="5">
        <f t="shared" si="27"/>
        <v>290934.02846462926</v>
      </c>
      <c r="AG499" s="2">
        <f t="shared" si="28"/>
        <v>5</v>
      </c>
      <c r="AH499" s="2">
        <f t="shared" si="29"/>
        <v>2026</v>
      </c>
      <c r="AJ499" s="5">
        <f t="shared" si="30"/>
        <v>16234.823034921536</v>
      </c>
      <c r="AK499" s="2">
        <f t="shared" si="31"/>
        <v>19</v>
      </c>
      <c r="AL499" s="8"/>
    </row>
    <row r="500" spans="1:38" ht="15.75">
      <c r="A500" s="17">
        <f>Total_StdO_Customers!A500</f>
        <v>46149</v>
      </c>
      <c r="B500" s="18">
        <v>10384.479437212329</v>
      </c>
      <c r="C500" s="18">
        <v>9818.3393612308791</v>
      </c>
      <c r="D500" s="18">
        <v>9509.6971937343042</v>
      </c>
      <c r="E500" s="18">
        <v>9458.1124826439827</v>
      </c>
      <c r="F500" s="18">
        <v>10011.947660008815</v>
      </c>
      <c r="G500" s="18">
        <v>10909.859189531426</v>
      </c>
      <c r="H500" s="18">
        <v>12022.88529348601</v>
      </c>
      <c r="I500" s="18">
        <v>10579.114840627386</v>
      </c>
      <c r="J500" s="18">
        <v>7110.3493005553928</v>
      </c>
      <c r="K500" s="18">
        <v>4145.4072698958435</v>
      </c>
      <c r="L500" s="18">
        <v>2758.357051313149</v>
      </c>
      <c r="M500" s="18">
        <v>2351.7476078250279</v>
      </c>
      <c r="N500" s="18">
        <v>3147.2415346620196</v>
      </c>
      <c r="O500" s="18">
        <v>5724.8480993483536</v>
      </c>
      <c r="P500" s="18">
        <v>6249.4968230277736</v>
      </c>
      <c r="Q500" s="18">
        <v>7992.3288006967605</v>
      </c>
      <c r="R500" s="18">
        <v>9783.9012942923837</v>
      </c>
      <c r="S500" s="18">
        <v>9718.9637489711349</v>
      </c>
      <c r="T500" s="18">
        <v>12435.968272146478</v>
      </c>
      <c r="U500" s="18">
        <v>11068.011762210366</v>
      </c>
      <c r="V500" s="18">
        <v>13782.825684018209</v>
      </c>
      <c r="W500" s="18">
        <v>11991.058345095842</v>
      </c>
      <c r="X500" s="18">
        <v>13677.796998874086</v>
      </c>
      <c r="Y500" s="18">
        <v>11917.574681998791</v>
      </c>
      <c r="Z500" s="5">
        <v>0</v>
      </c>
      <c r="AA500" s="2">
        <f>IFERROR(INDEX('Holiday Schedule'!$D$3:$D$24,MATCH(A500,'Holiday Schedule'!$C$3:$C$24,0)),0)</f>
        <v>0</v>
      </c>
      <c r="AB500" s="2">
        <f t="shared" si="24"/>
        <v>5</v>
      </c>
      <c r="AC500" s="2">
        <f t="shared" si="25"/>
        <v>132517.41743356021</v>
      </c>
      <c r="AD500" s="5">
        <f t="shared" si="26"/>
        <v>84032.895299846539</v>
      </c>
      <c r="AE500" s="5">
        <f t="shared" si="27"/>
        <v>216550.31273340675</v>
      </c>
      <c r="AG500" s="2">
        <f t="shared" si="28"/>
        <v>5</v>
      </c>
      <c r="AH500" s="2">
        <f t="shared" si="29"/>
        <v>2026</v>
      </c>
      <c r="AJ500" s="5">
        <f t="shared" si="30"/>
        <v>13782.825684018209</v>
      </c>
      <c r="AK500" s="2">
        <f t="shared" si="31"/>
        <v>21</v>
      </c>
      <c r="AL500" s="8"/>
    </row>
    <row r="501" spans="1:38" ht="15.75">
      <c r="A501" s="17">
        <f>Total_StdO_Customers!A501</f>
        <v>46150</v>
      </c>
      <c r="B501" s="18">
        <v>10592.198858257025</v>
      </c>
      <c r="C501" s="18">
        <v>10306.797015144188</v>
      </c>
      <c r="D501" s="18">
        <v>9886.1319685588787</v>
      </c>
      <c r="E501" s="18">
        <v>9962.158068734725</v>
      </c>
      <c r="F501" s="18">
        <v>10637.976264209892</v>
      </c>
      <c r="G501" s="18">
        <v>11502.591097099903</v>
      </c>
      <c r="H501" s="18">
        <v>11902.070028575719</v>
      </c>
      <c r="I501" s="18">
        <v>9023.2511843985667</v>
      </c>
      <c r="J501" s="18">
        <v>6187.4578460023886</v>
      </c>
      <c r="K501" s="18">
        <v>6111.4724598842313</v>
      </c>
      <c r="L501" s="18">
        <v>5915.8895293084415</v>
      </c>
      <c r="M501" s="18">
        <v>6185.057567237799</v>
      </c>
      <c r="N501" s="18">
        <v>7865.793361502956</v>
      </c>
      <c r="O501" s="18">
        <v>6744.6045492844605</v>
      </c>
      <c r="P501" s="18">
        <v>5802.5074897879003</v>
      </c>
      <c r="Q501" s="18">
        <v>8119.4933892051049</v>
      </c>
      <c r="R501" s="18">
        <v>9715.0332454819545</v>
      </c>
      <c r="S501" s="18">
        <v>11037.829024760838</v>
      </c>
      <c r="T501" s="18">
        <v>13732.035526270052</v>
      </c>
      <c r="U501" s="18">
        <v>12221.511618380347</v>
      </c>
      <c r="V501" s="18">
        <v>13772.516681041394</v>
      </c>
      <c r="W501" s="18">
        <v>11982.089512506012</v>
      </c>
      <c r="X501" s="18">
        <v>14012.301846197282</v>
      </c>
      <c r="Y501" s="18">
        <v>12440.48383127184</v>
      </c>
      <c r="Z501" s="5">
        <v>0</v>
      </c>
      <c r="AA501" s="2">
        <f>IFERROR(INDEX('Holiday Schedule'!$D$3:$D$24,MATCH(A501,'Holiday Schedule'!$C$3:$C$24,0)),0)</f>
        <v>0</v>
      </c>
      <c r="AB501" s="2">
        <f t="shared" si="24"/>
        <v>6</v>
      </c>
      <c r="AC501" s="2">
        <f t="shared" si="25"/>
        <v>148428.84483124971</v>
      </c>
      <c r="AD501" s="5">
        <f t="shared" si="26"/>
        <v>87230.407131852204</v>
      </c>
      <c r="AE501" s="5">
        <f t="shared" si="27"/>
        <v>235659.25196310191</v>
      </c>
      <c r="AG501" s="2">
        <f t="shared" si="28"/>
        <v>5</v>
      </c>
      <c r="AH501" s="2">
        <f t="shared" si="29"/>
        <v>2026</v>
      </c>
      <c r="AJ501" s="5">
        <f t="shared" si="30"/>
        <v>14012.301846197282</v>
      </c>
      <c r="AK501" s="2">
        <f t="shared" si="31"/>
        <v>23</v>
      </c>
      <c r="AL501" s="8"/>
    </row>
    <row r="502" spans="1:38" ht="15.75">
      <c r="A502" s="17">
        <f>Total_StdO_Customers!A502</f>
        <v>46151</v>
      </c>
      <c r="B502" s="18">
        <v>11226.007548754424</v>
      </c>
      <c r="C502" s="18">
        <v>10767.852257594684</v>
      </c>
      <c r="D502" s="18">
        <v>10252.575143499094</v>
      </c>
      <c r="E502" s="18">
        <v>10454.181903973678</v>
      </c>
      <c r="F502" s="18">
        <v>10772.399277582806</v>
      </c>
      <c r="G502" s="18">
        <v>10999.722517404134</v>
      </c>
      <c r="H502" s="18">
        <v>10269.980403160587</v>
      </c>
      <c r="I502" s="18">
        <v>7770.6572906905303</v>
      </c>
      <c r="J502" s="18">
        <v>4368.2242037867363</v>
      </c>
      <c r="K502" s="18">
        <v>2143.9171484411818</v>
      </c>
      <c r="L502" s="18">
        <v>2204.3534658006079</v>
      </c>
      <c r="M502" s="18">
        <v>2209.5500600727478</v>
      </c>
      <c r="N502" s="18">
        <v>1545.4717141944468</v>
      </c>
      <c r="O502" s="18">
        <v>2317.5774417047355</v>
      </c>
      <c r="P502" s="18">
        <v>6072.3335498016077</v>
      </c>
      <c r="Q502" s="18">
        <v>10506.618038990549</v>
      </c>
      <c r="R502" s="18">
        <v>12421.806580729517</v>
      </c>
      <c r="S502" s="18">
        <v>12845.631269961175</v>
      </c>
      <c r="T502" s="18">
        <v>14942.247936564174</v>
      </c>
      <c r="U502" s="18">
        <v>13298.600663542114</v>
      </c>
      <c r="V502" s="18">
        <v>14271.669085121717</v>
      </c>
      <c r="W502" s="18">
        <v>12416.352104055894</v>
      </c>
      <c r="X502" s="18">
        <v>13797.683243013505</v>
      </c>
      <c r="Y502" s="18">
        <v>12187.897518655293</v>
      </c>
      <c r="Z502" s="5">
        <v>0</v>
      </c>
      <c r="AA502" s="2">
        <f>IFERROR(INDEX('Holiday Schedule'!$D$3:$D$24,MATCH(A502,'Holiday Schedule'!$C$3:$C$24,0)),0)</f>
        <v>0</v>
      </c>
      <c r="AB502" s="2">
        <f t="shared" si="24"/>
        <v>7</v>
      </c>
      <c r="AC502" s="2">
        <f t="shared" si="25"/>
        <v>0</v>
      </c>
      <c r="AD502" s="5">
        <f t="shared" si="26"/>
        <v>220063.31036709595</v>
      </c>
      <c r="AE502" s="5">
        <f t="shared" si="27"/>
        <v>220063.31036709595</v>
      </c>
      <c r="AG502" s="2">
        <f t="shared" si="28"/>
        <v>5</v>
      </c>
      <c r="AH502" s="2">
        <f t="shared" si="29"/>
        <v>2026</v>
      </c>
      <c r="AJ502" s="5">
        <f t="shared" si="30"/>
        <v>14942.247936564174</v>
      </c>
      <c r="AK502" s="2">
        <f t="shared" si="31"/>
        <v>19</v>
      </c>
      <c r="AL502" s="8"/>
    </row>
    <row r="503" spans="1:38" ht="15.75">
      <c r="A503" s="17">
        <f>Total_StdO_Customers!A503</f>
        <v>46152</v>
      </c>
      <c r="B503" s="18">
        <v>10826.297287405383</v>
      </c>
      <c r="C503" s="18">
        <v>9931.0081133256572</v>
      </c>
      <c r="D503" s="18">
        <v>9488.5184811807558</v>
      </c>
      <c r="E503" s="18">
        <v>9464.5027390619653</v>
      </c>
      <c r="F503" s="18">
        <v>9485.3261289302427</v>
      </c>
      <c r="G503" s="18">
        <v>9857.7542703505496</v>
      </c>
      <c r="H503" s="18">
        <v>10902.03653853843</v>
      </c>
      <c r="I503" s="18">
        <v>12334.57361275322</v>
      </c>
      <c r="J503" s="18">
        <v>13400.945107875667</v>
      </c>
      <c r="K503" s="18">
        <v>13277.111450779526</v>
      </c>
      <c r="L503" s="18">
        <v>11888.12546381768</v>
      </c>
      <c r="M503" s="18">
        <v>10853.795932095458</v>
      </c>
      <c r="N503" s="18">
        <v>10158.716302927167</v>
      </c>
      <c r="O503" s="18">
        <v>7513.4540631088958</v>
      </c>
      <c r="P503" s="18">
        <v>6701.1745815880495</v>
      </c>
      <c r="Q503" s="18">
        <v>7655.3175605271908</v>
      </c>
      <c r="R503" s="18">
        <v>8893.9972481468176</v>
      </c>
      <c r="S503" s="18">
        <v>12093.592657216652</v>
      </c>
      <c r="T503" s="18">
        <v>14814.683391272652</v>
      </c>
      <c r="U503" s="18">
        <v>13185.06821823266</v>
      </c>
      <c r="V503" s="18">
        <v>14109.333994309301</v>
      </c>
      <c r="W503" s="18">
        <v>12275.120575049092</v>
      </c>
      <c r="X503" s="18">
        <v>13155.846480595685</v>
      </c>
      <c r="Y503" s="18">
        <v>11453.203094485732</v>
      </c>
      <c r="Z503" s="5">
        <v>0</v>
      </c>
      <c r="AA503" s="2">
        <f>IFERROR(INDEX('Holiday Schedule'!$D$3:$D$24,MATCH(A503,'Holiday Schedule'!$C$3:$C$24,0)),0)</f>
        <v>0</v>
      </c>
      <c r="AB503" s="2">
        <f t="shared" si="24"/>
        <v>1</v>
      </c>
      <c r="AC503" s="2">
        <f t="shared" si="25"/>
        <v>0</v>
      </c>
      <c r="AD503" s="5">
        <f t="shared" si="26"/>
        <v>263719.50329357438</v>
      </c>
      <c r="AE503" s="5">
        <f t="shared" si="27"/>
        <v>263719.50329357438</v>
      </c>
      <c r="AG503" s="2">
        <f t="shared" si="28"/>
        <v>5</v>
      </c>
      <c r="AH503" s="2">
        <f t="shared" si="29"/>
        <v>2026</v>
      </c>
      <c r="AJ503" s="5">
        <f t="shared" si="30"/>
        <v>14814.683391272652</v>
      </c>
      <c r="AK503" s="2">
        <f t="shared" si="31"/>
        <v>19</v>
      </c>
      <c r="AL503" s="8"/>
    </row>
    <row r="504" spans="1:38" ht="15.75">
      <c r="A504" s="17">
        <f>Total_StdO_Customers!A504</f>
        <v>46153</v>
      </c>
      <c r="B504" s="18">
        <v>10202.88363609125</v>
      </c>
      <c r="C504" s="18">
        <v>9506.1883822172185</v>
      </c>
      <c r="D504" s="18">
        <v>9223.5236341643849</v>
      </c>
      <c r="E504" s="18">
        <v>9222.9813969415445</v>
      </c>
      <c r="F504" s="18">
        <v>9781.9243379071995</v>
      </c>
      <c r="G504" s="18">
        <v>10495.125440895623</v>
      </c>
      <c r="H504" s="18">
        <v>10953.754495635729</v>
      </c>
      <c r="I504" s="18">
        <v>9389.6240350573189</v>
      </c>
      <c r="J504" s="18">
        <v>7757.9693098038524</v>
      </c>
      <c r="K504" s="18">
        <v>6268.9044677676557</v>
      </c>
      <c r="L504" s="18">
        <v>4410.5057526954179</v>
      </c>
      <c r="M504" s="18">
        <v>3212.0856140188448</v>
      </c>
      <c r="N504" s="18">
        <v>4569.1120788264689</v>
      </c>
      <c r="O504" s="18">
        <v>6499.7072428430038</v>
      </c>
      <c r="P504" s="18">
        <v>6981.9664200438165</v>
      </c>
      <c r="Q504" s="18">
        <v>9239.4003419446562</v>
      </c>
      <c r="R504" s="18">
        <v>11572.259124122331</v>
      </c>
      <c r="S504" s="18">
        <v>11461.965870083517</v>
      </c>
      <c r="T504" s="18">
        <v>13584.972648624091</v>
      </c>
      <c r="U504" s="18">
        <v>12090.625657275441</v>
      </c>
      <c r="V504" s="18">
        <v>13694.691038022142</v>
      </c>
      <c r="W504" s="18">
        <v>11914.381203079263</v>
      </c>
      <c r="X504" s="18">
        <v>13279.778221558072</v>
      </c>
      <c r="Y504" s="18">
        <v>11578.670865806338</v>
      </c>
      <c r="Z504" s="5">
        <v>0</v>
      </c>
      <c r="AA504" s="2">
        <f>IFERROR(INDEX('Holiday Schedule'!$D$3:$D$24,MATCH(A504,'Holiday Schedule'!$C$3:$C$24,0)),0)</f>
        <v>0</v>
      </c>
      <c r="AB504" s="2">
        <f t="shared" si="24"/>
        <v>2</v>
      </c>
      <c r="AC504" s="2">
        <f t="shared" si="25"/>
        <v>145927.94902576591</v>
      </c>
      <c r="AD504" s="5">
        <f t="shared" si="26"/>
        <v>80965.052189659269</v>
      </c>
      <c r="AE504" s="5">
        <f t="shared" si="27"/>
        <v>226893.00121542517</v>
      </c>
      <c r="AG504" s="2">
        <f t="shared" si="28"/>
        <v>5</v>
      </c>
      <c r="AH504" s="2">
        <f t="shared" si="29"/>
        <v>2026</v>
      </c>
      <c r="AJ504" s="5">
        <f t="shared" si="30"/>
        <v>13694.691038022142</v>
      </c>
      <c r="AK504" s="2">
        <f t="shared" si="31"/>
        <v>21</v>
      </c>
      <c r="AL504" s="8"/>
    </row>
    <row r="505" spans="1:38" ht="15.75">
      <c r="A505" s="17">
        <f>Total_StdO_Customers!A505</f>
        <v>46154</v>
      </c>
      <c r="B505" s="18">
        <v>10331.632590333686</v>
      </c>
      <c r="C505" s="18">
        <v>19535.709710035237</v>
      </c>
      <c r="D505" s="18">
        <v>18968.488860886078</v>
      </c>
      <c r="E505" s="18">
        <v>19174.350240389027</v>
      </c>
      <c r="F505" s="18">
        <v>20359.160779963993</v>
      </c>
      <c r="G505" s="18">
        <v>22141.203981120911</v>
      </c>
      <c r="H505" s="18">
        <v>22335.43409459808</v>
      </c>
      <c r="I505" s="18">
        <v>16202.336918164719</v>
      </c>
      <c r="J505" s="18">
        <v>9448.159746178324</v>
      </c>
      <c r="K505" s="18">
        <v>7640.990419511134</v>
      </c>
      <c r="L505" s="18">
        <v>10113.586603748199</v>
      </c>
      <c r="M505" s="18">
        <v>9687.0735379677481</v>
      </c>
      <c r="N505" s="18">
        <v>10641.288311078135</v>
      </c>
      <c r="O505" s="18">
        <v>10024.340265339371</v>
      </c>
      <c r="P505" s="18">
        <v>10375.673500658591</v>
      </c>
      <c r="Q505" s="18">
        <v>13123.294091343898</v>
      </c>
      <c r="R505" s="18">
        <v>19389.960728509926</v>
      </c>
      <c r="S505" s="18">
        <v>23330.74290330461</v>
      </c>
      <c r="T505" s="18">
        <v>28367.56595988289</v>
      </c>
      <c r="U505" s="18">
        <v>25247.133704295771</v>
      </c>
      <c r="V505" s="18">
        <v>28515.799181623472</v>
      </c>
      <c r="W505" s="18">
        <v>24808.745288012422</v>
      </c>
      <c r="X505" s="18">
        <v>26745.588225886193</v>
      </c>
      <c r="Y505" s="18">
        <v>23274.216986122188</v>
      </c>
      <c r="Z505" s="5">
        <v>0</v>
      </c>
      <c r="AA505" s="2">
        <f>IFERROR(INDEX('Holiday Schedule'!$D$3:$D$24,MATCH(A505,'Holiday Schedule'!$C$3:$C$24,0)),0)</f>
        <v>0</v>
      </c>
      <c r="AB505" s="2">
        <f t="shared" si="24"/>
        <v>3</v>
      </c>
      <c r="AC505" s="2">
        <f t="shared" si="25"/>
        <v>273662.27938550542</v>
      </c>
      <c r="AD505" s="5">
        <f t="shared" si="26"/>
        <v>156120.19724344916</v>
      </c>
      <c r="AE505" s="5">
        <f t="shared" si="27"/>
        <v>429782.47662895458</v>
      </c>
      <c r="AG505" s="2">
        <f t="shared" si="28"/>
        <v>5</v>
      </c>
      <c r="AH505" s="2">
        <f t="shared" si="29"/>
        <v>2026</v>
      </c>
      <c r="AJ505" s="5">
        <f t="shared" si="30"/>
        <v>28515.799181623472</v>
      </c>
      <c r="AK505" s="2">
        <f t="shared" si="31"/>
        <v>21</v>
      </c>
      <c r="AL505" s="8"/>
    </row>
    <row r="506" spans="1:38" ht="15.75">
      <c r="A506" s="17">
        <f>Total_StdO_Customers!A506</f>
        <v>46155</v>
      </c>
      <c r="B506" s="18">
        <v>10434.787207402444</v>
      </c>
      <c r="C506" s="18">
        <v>10021.119426822464</v>
      </c>
      <c r="D506" s="18">
        <v>9851.9081017943918</v>
      </c>
      <c r="E506" s="18">
        <v>9951.1319616573001</v>
      </c>
      <c r="F506" s="18">
        <v>10563.780445991008</v>
      </c>
      <c r="G506" s="18">
        <v>11207.153238767047</v>
      </c>
      <c r="H506" s="18">
        <v>11890.009414305228</v>
      </c>
      <c r="I506" s="18">
        <v>9965.9870407963535</v>
      </c>
      <c r="J506" s="18">
        <v>5945.7366348715004</v>
      </c>
      <c r="K506" s="18">
        <v>3266.0520974838978</v>
      </c>
      <c r="L506" s="18">
        <v>2047.8023620744259</v>
      </c>
      <c r="M506" s="18">
        <v>3580.2979998294886</v>
      </c>
      <c r="N506" s="18">
        <v>7055.0157432463111</v>
      </c>
      <c r="O506" s="18">
        <v>11545.441070095983</v>
      </c>
      <c r="P506" s="18">
        <v>11361.595593650853</v>
      </c>
      <c r="Q506" s="18">
        <v>13261.060653185967</v>
      </c>
      <c r="R506" s="18">
        <v>15025.904707428235</v>
      </c>
      <c r="S506" s="18">
        <v>14797.261475860287</v>
      </c>
      <c r="T506" s="18">
        <v>16378.264212072276</v>
      </c>
      <c r="U506" s="18">
        <v>14576.655148744325</v>
      </c>
      <c r="V506" s="18">
        <v>14895.646237500638</v>
      </c>
      <c r="W506" s="18">
        <v>12959.212226625556</v>
      </c>
      <c r="X506" s="18">
        <v>13771.476344335524</v>
      </c>
      <c r="Y506" s="18">
        <v>11879.962295251295</v>
      </c>
      <c r="Z506" s="5">
        <v>0</v>
      </c>
      <c r="AA506" s="2">
        <f>IFERROR(INDEX('Holiday Schedule'!$D$3:$D$24,MATCH(A506,'Holiday Schedule'!$C$3:$C$24,0)),0)</f>
        <v>0</v>
      </c>
      <c r="AB506" s="2">
        <f t="shared" si="24"/>
        <v>4</v>
      </c>
      <c r="AC506" s="2">
        <f t="shared" si="25"/>
        <v>170433.40954780162</v>
      </c>
      <c r="AD506" s="5">
        <f t="shared" si="26"/>
        <v>85799.852091991197</v>
      </c>
      <c r="AE506" s="5">
        <f t="shared" si="27"/>
        <v>256233.26163979282</v>
      </c>
      <c r="AG506" s="2">
        <f t="shared" si="28"/>
        <v>5</v>
      </c>
      <c r="AH506" s="2">
        <f t="shared" si="29"/>
        <v>2026</v>
      </c>
      <c r="AJ506" s="5">
        <f t="shared" si="30"/>
        <v>16378.264212072276</v>
      </c>
      <c r="AK506" s="2">
        <f t="shared" si="31"/>
        <v>19</v>
      </c>
      <c r="AL506" s="8"/>
    </row>
    <row r="507" spans="1:38" ht="15.75">
      <c r="A507" s="17">
        <f>Total_StdO_Customers!A507</f>
        <v>46156</v>
      </c>
      <c r="B507" s="18">
        <v>10635.348356850049</v>
      </c>
      <c r="C507" s="18">
        <v>10014.149920401922</v>
      </c>
      <c r="D507" s="18">
        <v>9703.5534781363385</v>
      </c>
      <c r="E507" s="18">
        <v>9573.2074224491516</v>
      </c>
      <c r="F507" s="18">
        <v>10085.375463048591</v>
      </c>
      <c r="G507" s="18">
        <v>10856.953122205239</v>
      </c>
      <c r="H507" s="18">
        <v>11738.434678811875</v>
      </c>
      <c r="I507" s="18">
        <v>10861.818452098922</v>
      </c>
      <c r="J507" s="18">
        <v>8567.9921432516112</v>
      </c>
      <c r="K507" s="18">
        <v>7339.7767169035797</v>
      </c>
      <c r="L507" s="18">
        <v>6646.9344933979946</v>
      </c>
      <c r="M507" s="18">
        <v>5633.9187708752843</v>
      </c>
      <c r="N507" s="18">
        <v>7068.2212569041085</v>
      </c>
      <c r="O507" s="18">
        <v>8016.2561178278111</v>
      </c>
      <c r="P507" s="18">
        <v>8492.9932267659133</v>
      </c>
      <c r="Q507" s="18">
        <v>10796.871999675741</v>
      </c>
      <c r="R507" s="18">
        <v>11059.921325982466</v>
      </c>
      <c r="S507" s="18">
        <v>12552.886091352662</v>
      </c>
      <c r="T507" s="18">
        <v>14533.515810159333</v>
      </c>
      <c r="U507" s="18">
        <v>12934.829071041808</v>
      </c>
      <c r="V507" s="18">
        <v>13830.898678088237</v>
      </c>
      <c r="W507" s="18">
        <v>12032.881849936766</v>
      </c>
      <c r="X507" s="18">
        <v>12853.372492838796</v>
      </c>
      <c r="Y507" s="18">
        <v>11107.38158976434</v>
      </c>
      <c r="Z507" s="5">
        <v>0</v>
      </c>
      <c r="AA507" s="2">
        <f>IFERROR(INDEX('Holiday Schedule'!$D$3:$D$24,MATCH(A507,'Holiday Schedule'!$C$3:$C$24,0)),0)</f>
        <v>0</v>
      </c>
      <c r="AB507" s="2">
        <f t="shared" si="24"/>
        <v>5</v>
      </c>
      <c r="AC507" s="2">
        <f t="shared" si="25"/>
        <v>163223.08849710104</v>
      </c>
      <c r="AD507" s="5">
        <f t="shared" si="26"/>
        <v>83714.404031667509</v>
      </c>
      <c r="AE507" s="5">
        <f t="shared" si="27"/>
        <v>246937.49252876855</v>
      </c>
      <c r="AG507" s="2">
        <f t="shared" si="28"/>
        <v>5</v>
      </c>
      <c r="AH507" s="2">
        <f t="shared" si="29"/>
        <v>2026</v>
      </c>
      <c r="AJ507" s="5">
        <f t="shared" si="30"/>
        <v>14533.515810159333</v>
      </c>
      <c r="AK507" s="2">
        <f t="shared" si="31"/>
        <v>19</v>
      </c>
      <c r="AL507" s="8"/>
    </row>
    <row r="508" spans="1:38" ht="15.75">
      <c r="A508" s="17">
        <f>Total_StdO_Customers!A508</f>
        <v>46157</v>
      </c>
      <c r="B508" s="18">
        <v>9836.1110474115612</v>
      </c>
      <c r="C508" s="18">
        <v>9234.1666589717497</v>
      </c>
      <c r="D508" s="18">
        <v>8931.0375450138872</v>
      </c>
      <c r="E508" s="18">
        <v>8804.8091610701158</v>
      </c>
      <c r="F508" s="18">
        <v>9309.1341936477129</v>
      </c>
      <c r="G508" s="18">
        <v>10051.027603472055</v>
      </c>
      <c r="H508" s="18">
        <v>11700.814889508436</v>
      </c>
      <c r="I508" s="18">
        <v>12376.349937218776</v>
      </c>
      <c r="J508" s="18">
        <v>11316.118862251229</v>
      </c>
      <c r="K508" s="18">
        <v>8866.0967723630129</v>
      </c>
      <c r="L508" s="18">
        <v>8196.7761703670039</v>
      </c>
      <c r="M508" s="18">
        <v>8026.2860537997412</v>
      </c>
      <c r="N508" s="18">
        <v>9256.422973158682</v>
      </c>
      <c r="O508" s="18">
        <v>8569.2791741334222</v>
      </c>
      <c r="P508" s="18">
        <v>7487.900621483288</v>
      </c>
      <c r="Q508" s="18">
        <v>8127.0899014550469</v>
      </c>
      <c r="R508" s="18">
        <v>9832.0066276286452</v>
      </c>
      <c r="S508" s="18">
        <v>11035.922866605461</v>
      </c>
      <c r="T508" s="18">
        <v>13147.335391899967</v>
      </c>
      <c r="U508" s="18">
        <v>11701.128498790971</v>
      </c>
      <c r="V508" s="18">
        <v>12814.159877066664</v>
      </c>
      <c r="W508" s="18">
        <v>11148.319093047998</v>
      </c>
      <c r="X508" s="18">
        <v>12907.538845314317</v>
      </c>
      <c r="Y508" s="18">
        <v>11227.01059508473</v>
      </c>
      <c r="Z508" s="5">
        <v>0</v>
      </c>
      <c r="AA508" s="2">
        <f>IFERROR(INDEX('Holiday Schedule'!$D$3:$D$24,MATCH(A508,'Holiday Schedule'!$C$3:$C$24,0)),0)</f>
        <v>0</v>
      </c>
      <c r="AB508" s="2">
        <f t="shared" si="24"/>
        <v>6</v>
      </c>
      <c r="AC508" s="2">
        <f t="shared" si="25"/>
        <v>164808.73166658424</v>
      </c>
      <c r="AD508" s="5">
        <f t="shared" si="26"/>
        <v>79094.111694180203</v>
      </c>
      <c r="AE508" s="5">
        <f t="shared" si="27"/>
        <v>243902.84336076444</v>
      </c>
      <c r="AG508" s="2">
        <f t="shared" si="28"/>
        <v>5</v>
      </c>
      <c r="AH508" s="2">
        <f t="shared" si="29"/>
        <v>2026</v>
      </c>
      <c r="AJ508" s="5">
        <f t="shared" si="30"/>
        <v>13147.335391899967</v>
      </c>
      <c r="AK508" s="2">
        <f t="shared" si="31"/>
        <v>19</v>
      </c>
      <c r="AL508" s="8"/>
    </row>
    <row r="509" spans="1:38" ht="15.75">
      <c r="A509" s="17">
        <f>Total_StdO_Customers!A509</f>
        <v>46158</v>
      </c>
      <c r="B509" s="18">
        <v>9914.0433057427854</v>
      </c>
      <c r="C509" s="18">
        <v>9281.2395122146791</v>
      </c>
      <c r="D509" s="18">
        <v>8927.5305841357876</v>
      </c>
      <c r="E509" s="18">
        <v>8841.4036963754188</v>
      </c>
      <c r="F509" s="18">
        <v>9051.5530064084778</v>
      </c>
      <c r="G509" s="18">
        <v>9136.1549676445429</v>
      </c>
      <c r="H509" s="18">
        <v>9271.3848596152693</v>
      </c>
      <c r="I509" s="18">
        <v>8137.6852675502596</v>
      </c>
      <c r="J509" s="18">
        <v>4170.7406669725251</v>
      </c>
      <c r="K509" s="18">
        <v>1385.1125995645575</v>
      </c>
      <c r="L509" s="18">
        <v>1510.0011208826058</v>
      </c>
      <c r="M509" s="18">
        <v>2190.7827301177017</v>
      </c>
      <c r="N509" s="18">
        <v>3029.6238749411245</v>
      </c>
      <c r="O509" s="18">
        <v>1184.3193080370045</v>
      </c>
      <c r="P509" s="18">
        <v>881.31730617853225</v>
      </c>
      <c r="Q509" s="18">
        <v>1423.5224692157251</v>
      </c>
      <c r="R509" s="18">
        <v>4290.8189925841816</v>
      </c>
      <c r="S509" s="18">
        <v>8020.4435865215555</v>
      </c>
      <c r="T509" s="18">
        <v>12004.382604905935</v>
      </c>
      <c r="U509" s="18">
        <v>10683.900518366283</v>
      </c>
      <c r="V509" s="18">
        <v>12459.455397745362</v>
      </c>
      <c r="W509" s="18">
        <v>10839.726196038464</v>
      </c>
      <c r="X509" s="18">
        <v>12487.778761193065</v>
      </c>
      <c r="Y509" s="18">
        <v>10871.632390640643</v>
      </c>
      <c r="Z509" s="5">
        <v>0</v>
      </c>
      <c r="AA509" s="2">
        <f>IFERROR(INDEX('Holiday Schedule'!$D$3:$D$24,MATCH(A509,'Holiday Schedule'!$C$3:$C$24,0)),0)</f>
        <v>0</v>
      </c>
      <c r="AB509" s="2">
        <f t="shared" si="24"/>
        <v>7</v>
      </c>
      <c r="AC509" s="2">
        <f t="shared" si="25"/>
        <v>0</v>
      </c>
      <c r="AD509" s="5">
        <f t="shared" si="26"/>
        <v>169994.55372359249</v>
      </c>
      <c r="AE509" s="5">
        <f t="shared" si="27"/>
        <v>169994.55372359249</v>
      </c>
      <c r="AG509" s="2">
        <f t="shared" si="28"/>
        <v>5</v>
      </c>
      <c r="AH509" s="2">
        <f t="shared" si="29"/>
        <v>2026</v>
      </c>
      <c r="AJ509" s="5">
        <f t="shared" si="30"/>
        <v>12487.778761193065</v>
      </c>
      <c r="AK509" s="2">
        <f t="shared" si="31"/>
        <v>23</v>
      </c>
      <c r="AL509" s="8"/>
    </row>
    <row r="510" spans="1:38" ht="15.75">
      <c r="A510" s="17">
        <f>Total_StdO_Customers!A510</f>
        <v>46159</v>
      </c>
      <c r="B510" s="18">
        <v>9432.1628227850288</v>
      </c>
      <c r="C510" s="18">
        <v>8846.1894487927111</v>
      </c>
      <c r="D510" s="18">
        <v>8444.8950404718198</v>
      </c>
      <c r="E510" s="18">
        <v>8344.7366079210806</v>
      </c>
      <c r="F510" s="18">
        <v>8439.2431890091721</v>
      </c>
      <c r="G510" s="18">
        <v>8284.376166760072</v>
      </c>
      <c r="H510" s="18">
        <v>7818.6887749281059</v>
      </c>
      <c r="I510" s="18">
        <v>5491.0901552288451</v>
      </c>
      <c r="J510" s="18">
        <v>3598.4990342548786</v>
      </c>
      <c r="K510" s="18">
        <v>3244.37371240418</v>
      </c>
      <c r="L510" s="18">
        <v>4715.0135926977046</v>
      </c>
      <c r="M510" s="18">
        <v>4331.777719600298</v>
      </c>
      <c r="N510" s="18">
        <v>4613.5672314467083</v>
      </c>
      <c r="O510" s="18">
        <v>5250.8622297811853</v>
      </c>
      <c r="P510" s="18">
        <v>5433.5758672446036</v>
      </c>
      <c r="Q510" s="18">
        <v>4946.8203135732147</v>
      </c>
      <c r="R510" s="18">
        <v>6294.1195748818345</v>
      </c>
      <c r="S510" s="18">
        <v>8295.7427914108866</v>
      </c>
      <c r="T510" s="18">
        <v>12735.005623306726</v>
      </c>
      <c r="U510" s="18">
        <v>11334.155004742986</v>
      </c>
      <c r="V510" s="18">
        <v>13424.364240998211</v>
      </c>
      <c r="W510" s="18">
        <v>11679.196889668443</v>
      </c>
      <c r="X510" s="18">
        <v>12696.660383520848</v>
      </c>
      <c r="Y510" s="18">
        <v>10738.684336539416</v>
      </c>
      <c r="Z510" s="5">
        <v>0</v>
      </c>
      <c r="AA510" s="2">
        <f>IFERROR(INDEX('Holiday Schedule'!$D$3:$D$24,MATCH(A510,'Holiday Schedule'!$C$3:$C$24,0)),0)</f>
        <v>0</v>
      </c>
      <c r="AB510" s="2">
        <f t="shared" si="24"/>
        <v>1</v>
      </c>
      <c r="AC510" s="2">
        <f t="shared" si="25"/>
        <v>0</v>
      </c>
      <c r="AD510" s="5">
        <f t="shared" si="26"/>
        <v>188433.80075196896</v>
      </c>
      <c r="AE510" s="5">
        <f t="shared" si="27"/>
        <v>188433.80075196896</v>
      </c>
      <c r="AG510" s="2">
        <f t="shared" si="28"/>
        <v>5</v>
      </c>
      <c r="AH510" s="2">
        <f t="shared" si="29"/>
        <v>2026</v>
      </c>
      <c r="AJ510" s="5">
        <f t="shared" si="30"/>
        <v>13424.364240998211</v>
      </c>
      <c r="AK510" s="2">
        <f t="shared" si="31"/>
        <v>21</v>
      </c>
      <c r="AL510" s="8"/>
    </row>
    <row r="511" spans="1:38" ht="15.75">
      <c r="A511" s="17">
        <f>Total_StdO_Customers!A511</f>
        <v>46160</v>
      </c>
      <c r="B511" s="18">
        <v>9369.5316475884374</v>
      </c>
      <c r="C511" s="18">
        <v>8605.0530395813348</v>
      </c>
      <c r="D511" s="18">
        <v>8358.1926039868667</v>
      </c>
      <c r="E511" s="18">
        <v>8367.7493037095628</v>
      </c>
      <c r="F511" s="18">
        <v>8797.2400476181756</v>
      </c>
      <c r="G511" s="18">
        <v>9496.4096058162268</v>
      </c>
      <c r="H511" s="18">
        <v>10142.554655793001</v>
      </c>
      <c r="I511" s="18">
        <v>9107.2017207116278</v>
      </c>
      <c r="J511" s="18">
        <v>6481.0284095985689</v>
      </c>
      <c r="K511" s="18">
        <v>5907.4635700060717</v>
      </c>
      <c r="L511" s="18">
        <v>7333.4826937128582</v>
      </c>
      <c r="M511" s="18">
        <v>6917.7736583315345</v>
      </c>
      <c r="N511" s="18">
        <v>6373.1502317799986</v>
      </c>
      <c r="O511" s="18">
        <v>8899.3778365368089</v>
      </c>
      <c r="P511" s="18">
        <v>11478.714808897108</v>
      </c>
      <c r="Q511" s="18">
        <v>12840.226473177339</v>
      </c>
      <c r="R511" s="18">
        <v>14079.765676798899</v>
      </c>
      <c r="S511" s="18">
        <v>12933.871587443331</v>
      </c>
      <c r="T511" s="18">
        <v>13157.367705842016</v>
      </c>
      <c r="U511" s="18">
        <v>11710.057258199395</v>
      </c>
      <c r="V511" s="18">
        <v>13088.971642153525</v>
      </c>
      <c r="W511" s="18">
        <v>11387.405328673567</v>
      </c>
      <c r="X511" s="18">
        <v>12733.349301414428</v>
      </c>
      <c r="Y511" s="18">
        <v>11019.751983147498</v>
      </c>
      <c r="Z511" s="5">
        <v>0</v>
      </c>
      <c r="AA511" s="2">
        <f>IFERROR(INDEX('Holiday Schedule'!$D$3:$D$24,MATCH(A511,'Holiday Schedule'!$C$3:$C$24,0)),0)</f>
        <v>0</v>
      </c>
      <c r="AB511" s="2">
        <f t="shared" si="24"/>
        <v>2</v>
      </c>
      <c r="AC511" s="2">
        <f t="shared" si="25"/>
        <v>164429.20790327704</v>
      </c>
      <c r="AD511" s="5">
        <f t="shared" si="26"/>
        <v>74156.482887241145</v>
      </c>
      <c r="AE511" s="5">
        <f t="shared" si="27"/>
        <v>238585.69079051819</v>
      </c>
      <c r="AG511" s="2">
        <f t="shared" si="28"/>
        <v>5</v>
      </c>
      <c r="AH511" s="2">
        <f t="shared" si="29"/>
        <v>2026</v>
      </c>
      <c r="AJ511" s="5">
        <f t="shared" si="30"/>
        <v>14079.765676798899</v>
      </c>
      <c r="AK511" s="2">
        <f t="shared" si="31"/>
        <v>17</v>
      </c>
      <c r="AL511" s="8"/>
    </row>
    <row r="512" spans="1:38" ht="15.75">
      <c r="A512" s="17">
        <f>Total_StdO_Customers!A512</f>
        <v>46161</v>
      </c>
      <c r="B512" s="18">
        <v>9699.3839885013203</v>
      </c>
      <c r="C512" s="18">
        <v>9035.5542323761965</v>
      </c>
      <c r="D512" s="18">
        <v>8757.5438413726624</v>
      </c>
      <c r="E512" s="18">
        <v>8715.4362525286451</v>
      </c>
      <c r="F512" s="18">
        <v>9185.4559902263827</v>
      </c>
      <c r="G512" s="18">
        <v>9732.9434758699026</v>
      </c>
      <c r="H512" s="18">
        <v>9992.1402709437461</v>
      </c>
      <c r="I512" s="18">
        <v>7522.4903039720839</v>
      </c>
      <c r="J512" s="18">
        <v>4479.5623464507235</v>
      </c>
      <c r="K512" s="18">
        <v>2554.6202053659031</v>
      </c>
      <c r="L512" s="18">
        <v>2554.5406278895134</v>
      </c>
      <c r="M512" s="18">
        <v>2888.9677483753053</v>
      </c>
      <c r="N512" s="18">
        <v>7868.8536799804342</v>
      </c>
      <c r="O512" s="18">
        <v>9879.7179939347316</v>
      </c>
      <c r="P512" s="18">
        <v>11497.481569859288</v>
      </c>
      <c r="Q512" s="18">
        <v>13259.29217766832</v>
      </c>
      <c r="R512" s="18">
        <v>13172.855749953083</v>
      </c>
      <c r="S512" s="18">
        <v>11559.06149511275</v>
      </c>
      <c r="T512" s="18">
        <v>13487.031281578345</v>
      </c>
      <c r="U512" s="18">
        <v>12003.457840604728</v>
      </c>
      <c r="V512" s="18">
        <v>13788.190186765529</v>
      </c>
      <c r="W512" s="18">
        <v>11995.725462486011</v>
      </c>
      <c r="X512" s="18">
        <v>13316.032239289985</v>
      </c>
      <c r="Y512" s="18">
        <v>11394.373131765984</v>
      </c>
      <c r="Z512" s="5">
        <v>0</v>
      </c>
      <c r="AA512" s="2">
        <f>IFERROR(INDEX('Holiday Schedule'!$D$3:$D$24,MATCH(A512,'Holiday Schedule'!$C$3:$C$24,0)),0)</f>
        <v>0</v>
      </c>
      <c r="AB512" s="2">
        <f t="shared" si="24"/>
        <v>3</v>
      </c>
      <c r="AC512" s="2">
        <f t="shared" si="25"/>
        <v>151827.88090928673</v>
      </c>
      <c r="AD512" s="5">
        <f t="shared" si="26"/>
        <v>76512.831183584873</v>
      </c>
      <c r="AE512" s="5">
        <f t="shared" si="27"/>
        <v>228340.7120928716</v>
      </c>
      <c r="AG512" s="2">
        <f t="shared" si="28"/>
        <v>5</v>
      </c>
      <c r="AH512" s="2">
        <f t="shared" si="29"/>
        <v>2026</v>
      </c>
      <c r="AJ512" s="5">
        <f t="shared" si="30"/>
        <v>13788.190186765529</v>
      </c>
      <c r="AK512" s="2">
        <f t="shared" si="31"/>
        <v>21</v>
      </c>
      <c r="AL512" s="8"/>
    </row>
    <row r="513" spans="1:38" ht="15.75">
      <c r="A513" s="17">
        <f>Total_StdO_Customers!A513</f>
        <v>46162</v>
      </c>
      <c r="B513" s="18">
        <v>9864.5035507317789</v>
      </c>
      <c r="C513" s="18">
        <v>9326.6449397313991</v>
      </c>
      <c r="D513" s="18">
        <v>8690.9930128041378</v>
      </c>
      <c r="E513" s="18">
        <v>8766.2862599416039</v>
      </c>
      <c r="F513" s="18">
        <v>9189.9215820991285</v>
      </c>
      <c r="G513" s="18">
        <v>9789.1473818687955</v>
      </c>
      <c r="H513" s="18">
        <v>10918.921768644912</v>
      </c>
      <c r="I513" s="18">
        <v>10090.662738631036</v>
      </c>
      <c r="J513" s="18">
        <v>9301.798260707983</v>
      </c>
      <c r="K513" s="18">
        <v>6428.0446154349793</v>
      </c>
      <c r="L513" s="18">
        <v>6559.8526759209508</v>
      </c>
      <c r="M513" s="18">
        <v>6672.1142874388534</v>
      </c>
      <c r="N513" s="18">
        <v>8556.4393315312554</v>
      </c>
      <c r="O513" s="18">
        <v>8693.8619968187104</v>
      </c>
      <c r="P513" s="18">
        <v>7604.3537930210659</v>
      </c>
      <c r="Q513" s="18">
        <v>7321.2250048860824</v>
      </c>
      <c r="R513" s="18">
        <v>9057.4674463076735</v>
      </c>
      <c r="S513" s="18">
        <v>10509.41052322705</v>
      </c>
      <c r="T513" s="18">
        <v>14315.184825170032</v>
      </c>
      <c r="U513" s="18">
        <v>12740.514494401328</v>
      </c>
      <c r="V513" s="18">
        <v>15099.362282265685</v>
      </c>
      <c r="W513" s="18">
        <v>13136.445185571147</v>
      </c>
      <c r="X513" s="18">
        <v>13762.121364262281</v>
      </c>
      <c r="Y513" s="18">
        <v>11675.042890992121</v>
      </c>
      <c r="Z513" s="5">
        <v>0</v>
      </c>
      <c r="AA513" s="2">
        <f>IFERROR(INDEX('Holiday Schedule'!$D$3:$D$24,MATCH(A513,'Holiday Schedule'!$C$3:$C$24,0)),0)</f>
        <v>0</v>
      </c>
      <c r="AB513" s="2">
        <f t="shared" si="24"/>
        <v>4</v>
      </c>
      <c r="AC513" s="2">
        <f t="shared" si="25"/>
        <v>159848.85882559611</v>
      </c>
      <c r="AD513" s="5">
        <f t="shared" si="26"/>
        <v>78221.461386813869</v>
      </c>
      <c r="AE513" s="5">
        <f t="shared" si="27"/>
        <v>238070.32021240998</v>
      </c>
      <c r="AG513" s="2">
        <f t="shared" si="28"/>
        <v>5</v>
      </c>
      <c r="AH513" s="2">
        <f t="shared" si="29"/>
        <v>2026</v>
      </c>
      <c r="AJ513" s="5">
        <f t="shared" si="30"/>
        <v>15099.362282265685</v>
      </c>
      <c r="AK513" s="2">
        <f t="shared" si="31"/>
        <v>21</v>
      </c>
      <c r="AL513" s="8"/>
    </row>
    <row r="514" spans="1:38" ht="15.75">
      <c r="A514" s="17">
        <f>Total_StdO_Customers!A514</f>
        <v>46163</v>
      </c>
      <c r="B514" s="18">
        <v>9991.9848172689399</v>
      </c>
      <c r="C514" s="18">
        <v>9355.916496569871</v>
      </c>
      <c r="D514" s="18">
        <v>8848.2621644568117</v>
      </c>
      <c r="E514" s="18">
        <v>8599.7694652768641</v>
      </c>
      <c r="F514" s="18">
        <v>8982.9405660097673</v>
      </c>
      <c r="G514" s="18">
        <v>9337.6358846680923</v>
      </c>
      <c r="H514" s="18">
        <v>9603.7818291336334</v>
      </c>
      <c r="I514" s="18">
        <v>7814.8783092563344</v>
      </c>
      <c r="J514" s="18">
        <v>4429.2342192317628</v>
      </c>
      <c r="K514" s="18">
        <v>2539.7040551403165</v>
      </c>
      <c r="L514" s="18">
        <v>1370.0872616388085</v>
      </c>
      <c r="M514" s="18">
        <v>851.31984241599037</v>
      </c>
      <c r="N514" s="18">
        <v>646.31923760021766</v>
      </c>
      <c r="O514" s="18">
        <v>1099.3247303505818</v>
      </c>
      <c r="P514" s="18">
        <v>1525.5818207042541</v>
      </c>
      <c r="Q514" s="18">
        <v>2326.0119219368471</v>
      </c>
      <c r="R514" s="18">
        <v>3948.239628793975</v>
      </c>
      <c r="S514" s="18">
        <v>6800.4653542993428</v>
      </c>
      <c r="T514" s="18">
        <v>10962.404382255381</v>
      </c>
      <c r="U514" s="18">
        <v>9756.53990020729</v>
      </c>
      <c r="V514" s="18">
        <v>12748.542307232292</v>
      </c>
      <c r="W514" s="18">
        <v>11091.231807292093</v>
      </c>
      <c r="X514" s="18">
        <v>12863.512143842021</v>
      </c>
      <c r="Y514" s="18">
        <v>11030.813252365653</v>
      </c>
      <c r="Z514" s="5">
        <v>0</v>
      </c>
      <c r="AA514" s="2">
        <f>IFERROR(INDEX('Holiday Schedule'!$D$3:$D$24,MATCH(A514,'Holiday Schedule'!$C$3:$C$24,0)),0)</f>
        <v>0</v>
      </c>
      <c r="AB514" s="2">
        <f t="shared" si="24"/>
        <v>5</v>
      </c>
      <c r="AC514" s="2">
        <f t="shared" si="25"/>
        <v>90773.396922197498</v>
      </c>
      <c r="AD514" s="5">
        <f t="shared" si="26"/>
        <v>75751.104475749671</v>
      </c>
      <c r="AE514" s="5">
        <f t="shared" si="27"/>
        <v>166524.50139794717</v>
      </c>
      <c r="AG514" s="2">
        <f t="shared" si="28"/>
        <v>5</v>
      </c>
      <c r="AH514" s="2">
        <f t="shared" si="29"/>
        <v>2026</v>
      </c>
      <c r="AJ514" s="5">
        <f t="shared" si="30"/>
        <v>12863.512143842021</v>
      </c>
      <c r="AK514" s="2">
        <f t="shared" si="31"/>
        <v>23</v>
      </c>
      <c r="AL514" s="8"/>
    </row>
    <row r="515" spans="1:38" ht="15.75">
      <c r="A515" s="17">
        <f>Total_StdO_Customers!A515</f>
        <v>46164</v>
      </c>
      <c r="B515" s="18">
        <v>9634.4765273521898</v>
      </c>
      <c r="C515" s="18">
        <v>8984.0120859825474</v>
      </c>
      <c r="D515" s="18">
        <v>8827.3573464731617</v>
      </c>
      <c r="E515" s="18">
        <v>8823.0064942175341</v>
      </c>
      <c r="F515" s="18">
        <v>9288.4292446745294</v>
      </c>
      <c r="G515" s="18">
        <v>9903.9776802989945</v>
      </c>
      <c r="H515" s="18">
        <v>9775.6155096045895</v>
      </c>
      <c r="I515" s="18">
        <v>6951.5940857971163</v>
      </c>
      <c r="J515" s="18">
        <v>3971.338017530034</v>
      </c>
      <c r="K515" s="18">
        <v>1779.3283137647438</v>
      </c>
      <c r="L515" s="18">
        <v>855.57076016638371</v>
      </c>
      <c r="M515" s="18">
        <v>585.23311839799624</v>
      </c>
      <c r="N515" s="18">
        <v>400.37715671410194</v>
      </c>
      <c r="O515" s="18">
        <v>176.73230376774694</v>
      </c>
      <c r="P515" s="18">
        <v>363.47485268338176</v>
      </c>
      <c r="Q515" s="18">
        <v>1275.7762509863269</v>
      </c>
      <c r="R515" s="18">
        <v>3988.0955972442875</v>
      </c>
      <c r="S515" s="18">
        <v>6851.702145260334</v>
      </c>
      <c r="T515" s="18">
        <v>11201.521744333242</v>
      </c>
      <c r="U515" s="18">
        <v>9969.3543524565848</v>
      </c>
      <c r="V515" s="18">
        <v>12568.590169632846</v>
      </c>
      <c r="W515" s="18">
        <v>10934.673447580575</v>
      </c>
      <c r="X515" s="18">
        <v>13022.348786715673</v>
      </c>
      <c r="Y515" s="18">
        <v>11244.539847558273</v>
      </c>
      <c r="Z515" s="5">
        <v>0</v>
      </c>
      <c r="AA515" s="2">
        <f>IFERROR(INDEX('Holiday Schedule'!$D$3:$D$24,MATCH(A515,'Holiday Schedule'!$C$3:$C$24,0)),0)</f>
        <v>0</v>
      </c>
      <c r="AB515" s="2">
        <f t="shared" si="24"/>
        <v>6</v>
      </c>
      <c r="AC515" s="2">
        <f t="shared" si="25"/>
        <v>84895.711103031354</v>
      </c>
      <c r="AD515" s="5">
        <f t="shared" si="26"/>
        <v>76481.414736161882</v>
      </c>
      <c r="AE515" s="5">
        <f t="shared" si="27"/>
        <v>161377.12583919324</v>
      </c>
      <c r="AG515" s="2">
        <f t="shared" si="28"/>
        <v>5</v>
      </c>
      <c r="AH515" s="2">
        <f t="shared" si="29"/>
        <v>2026</v>
      </c>
      <c r="AJ515" s="5">
        <f t="shared" si="30"/>
        <v>13022.348786715673</v>
      </c>
      <c r="AK515" s="2">
        <f t="shared" si="31"/>
        <v>23</v>
      </c>
      <c r="AL515" s="8"/>
    </row>
    <row r="516" spans="1:38" ht="15.75">
      <c r="A516" s="17">
        <f>Total_StdO_Customers!A516</f>
        <v>46165</v>
      </c>
      <c r="B516" s="18">
        <v>9824.4076064653327</v>
      </c>
      <c r="C516" s="18">
        <v>9231.4684273304447</v>
      </c>
      <c r="D516" s="18">
        <v>8935.7233629259445</v>
      </c>
      <c r="E516" s="18">
        <v>8868.086209272753</v>
      </c>
      <c r="F516" s="18">
        <v>9098.3667701933955</v>
      </c>
      <c r="G516" s="18">
        <v>9006.9914702692859</v>
      </c>
      <c r="H516" s="18">
        <v>8162.4838299600433</v>
      </c>
      <c r="I516" s="18">
        <v>5521.8496258119058</v>
      </c>
      <c r="J516" s="18">
        <v>3130.8462638199876</v>
      </c>
      <c r="K516" s="18">
        <v>1275.6250958863764</v>
      </c>
      <c r="L516" s="18">
        <v>401.98469666259484</v>
      </c>
      <c r="M516" s="18">
        <v>176.69530908666675</v>
      </c>
      <c r="N516" s="18">
        <v>116.49017396603344</v>
      </c>
      <c r="O516" s="18">
        <v>33.97911219910219</v>
      </c>
      <c r="P516" s="18">
        <v>747.86913700762977</v>
      </c>
      <c r="Q516" s="18">
        <v>3139.3251916303029</v>
      </c>
      <c r="R516" s="18">
        <v>7197.0985378796249</v>
      </c>
      <c r="S516" s="18">
        <v>9166.5332065965285</v>
      </c>
      <c r="T516" s="18">
        <v>11976.591559256105</v>
      </c>
      <c r="U516" s="18">
        <v>10659.166487737933</v>
      </c>
      <c r="V516" s="18">
        <v>12621.464368955698</v>
      </c>
      <c r="W516" s="18">
        <v>10980.674000991457</v>
      </c>
      <c r="X516" s="18">
        <v>12924.148330211914</v>
      </c>
      <c r="Y516" s="18">
        <v>11453.476989055631</v>
      </c>
      <c r="Z516" s="5">
        <v>0</v>
      </c>
      <c r="AA516" s="2">
        <f>IFERROR(INDEX('Holiday Schedule'!$D$3:$D$24,MATCH(A516,'Holiday Schedule'!$C$3:$C$24,0)),0)</f>
        <v>0</v>
      </c>
      <c r="AB516" s="2">
        <f t="shared" si="24"/>
        <v>7</v>
      </c>
      <c r="AC516" s="2">
        <f t="shared" si="25"/>
        <v>0</v>
      </c>
      <c r="AD516" s="5">
        <f t="shared" si="26"/>
        <v>164651.34576317269</v>
      </c>
      <c r="AE516" s="5">
        <f t="shared" si="27"/>
        <v>164651.34576317269</v>
      </c>
      <c r="AG516" s="2">
        <f t="shared" si="28"/>
        <v>5</v>
      </c>
      <c r="AH516" s="2">
        <f t="shared" si="29"/>
        <v>2026</v>
      </c>
      <c r="AJ516" s="5">
        <f t="shared" si="30"/>
        <v>12924.148330211914</v>
      </c>
      <c r="AK516" s="2">
        <f t="shared" si="31"/>
        <v>23</v>
      </c>
      <c r="AL516" s="8"/>
    </row>
    <row r="517" spans="1:38" ht="15.75">
      <c r="A517" s="17">
        <f>Total_StdO_Customers!A517</f>
        <v>46166</v>
      </c>
      <c r="B517" s="18">
        <v>9937.772198818775</v>
      </c>
      <c r="C517" s="18">
        <v>9379.9322386886615</v>
      </c>
      <c r="D517" s="18">
        <v>8982.9035532300513</v>
      </c>
      <c r="E517" s="18">
        <v>8891.3209817395309</v>
      </c>
      <c r="F517" s="18">
        <v>9030.5649096704674</v>
      </c>
      <c r="G517" s="18">
        <v>9094.4619219333472</v>
      </c>
      <c r="H517" s="18">
        <v>8982.7388463603147</v>
      </c>
      <c r="I517" s="18">
        <v>8380.0097869905203</v>
      </c>
      <c r="J517" s="18">
        <v>9059.3886118743758</v>
      </c>
      <c r="K517" s="18">
        <v>9633.8399075410744</v>
      </c>
      <c r="L517" s="18">
        <v>5825.1638036683489</v>
      </c>
      <c r="M517" s="18">
        <v>4522.9783370577024</v>
      </c>
      <c r="N517" s="18">
        <v>5703.3605716032025</v>
      </c>
      <c r="O517" s="18">
        <v>5891.9445354775489</v>
      </c>
      <c r="P517" s="18">
        <v>5464.1311665240219</v>
      </c>
      <c r="Q517" s="18">
        <v>6593.0295434987283</v>
      </c>
      <c r="R517" s="18">
        <v>8765.2005018680611</v>
      </c>
      <c r="S517" s="18">
        <v>11420.126623892444</v>
      </c>
      <c r="T517" s="18">
        <v>13874.466254534544</v>
      </c>
      <c r="U517" s="18">
        <v>12348.274966535744</v>
      </c>
      <c r="V517" s="18">
        <v>13614.258085254958</v>
      </c>
      <c r="W517" s="18">
        <v>11844.404534171814</v>
      </c>
      <c r="X517" s="18">
        <v>13344.798571685335</v>
      </c>
      <c r="Y517" s="18">
        <v>11486.240701660317</v>
      </c>
      <c r="Z517" s="5">
        <v>0</v>
      </c>
      <c r="AA517" s="2">
        <f>IFERROR(INDEX('Holiday Schedule'!$D$3:$D$24,MATCH(A517,'Holiday Schedule'!$C$3:$C$24,0)),0)</f>
        <v>0</v>
      </c>
      <c r="AB517" s="2">
        <f t="shared" si="24"/>
        <v>1</v>
      </c>
      <c r="AC517" s="2">
        <f t="shared" si="25"/>
        <v>0</v>
      </c>
      <c r="AD517" s="5">
        <f t="shared" si="26"/>
        <v>222071.31115427986</v>
      </c>
      <c r="AE517" s="5">
        <f t="shared" si="27"/>
        <v>222071.31115427986</v>
      </c>
      <c r="AG517" s="2">
        <f t="shared" si="28"/>
        <v>5</v>
      </c>
      <c r="AH517" s="2">
        <f t="shared" si="29"/>
        <v>2026</v>
      </c>
      <c r="AJ517" s="5">
        <f t="shared" si="30"/>
        <v>13874.466254534544</v>
      </c>
      <c r="AK517" s="2">
        <f t="shared" si="31"/>
        <v>19</v>
      </c>
      <c r="AL517" s="8"/>
    </row>
    <row r="518" spans="1:38" ht="15.75">
      <c r="A518" s="17">
        <f>Total_StdO_Customers!A518</f>
        <v>46167</v>
      </c>
      <c r="B518" s="18">
        <v>10197.211427599757</v>
      </c>
      <c r="C518" s="18">
        <v>9406.2705327346339</v>
      </c>
      <c r="D518" s="18">
        <v>8964.3657025092452</v>
      </c>
      <c r="E518" s="18">
        <v>8876.1735016407183</v>
      </c>
      <c r="F518" s="18">
        <v>9117.2747487113629</v>
      </c>
      <c r="G518" s="18">
        <v>9502.9479133530749</v>
      </c>
      <c r="H518" s="18">
        <v>10619.192278503973</v>
      </c>
      <c r="I518" s="18">
        <v>12127.252079090471</v>
      </c>
      <c r="J518" s="18">
        <v>13490.784377441558</v>
      </c>
      <c r="K518" s="18">
        <v>13871.599614745532</v>
      </c>
      <c r="L518" s="18">
        <v>14580.886616278978</v>
      </c>
      <c r="M518" s="18">
        <v>14569.658789552102</v>
      </c>
      <c r="N518" s="18">
        <v>15600.373935823904</v>
      </c>
      <c r="O518" s="18">
        <v>11445.789177596371</v>
      </c>
      <c r="P518" s="18">
        <v>9081.5386141899271</v>
      </c>
      <c r="Q518" s="18">
        <v>9055.1515296220168</v>
      </c>
      <c r="R518" s="18">
        <v>9719.9045063301801</v>
      </c>
      <c r="S518" s="18">
        <v>10653.843642874181</v>
      </c>
      <c r="T518" s="18">
        <v>13171.995156385816</v>
      </c>
      <c r="U518" s="18">
        <v>11723.075689183377</v>
      </c>
      <c r="V518" s="18">
        <v>13631.413952806726</v>
      </c>
      <c r="W518" s="18">
        <v>11859.330138941852</v>
      </c>
      <c r="X518" s="18">
        <v>13181.544453552569</v>
      </c>
      <c r="Y518" s="18">
        <v>11088.395884408968</v>
      </c>
      <c r="Z518" s="5">
        <v>0</v>
      </c>
      <c r="AA518" s="2">
        <f>IFERROR(INDEX('Holiday Schedule'!$D$3:$D$24,MATCH(A518,'Holiday Schedule'!$C$3:$C$24,0)),0)</f>
        <v>0</v>
      </c>
      <c r="AB518" s="2">
        <f t="shared" si="24"/>
        <v>2</v>
      </c>
      <c r="AC518" s="2">
        <f t="shared" si="25"/>
        <v>197764.14227441553</v>
      </c>
      <c r="AD518" s="5">
        <f t="shared" si="26"/>
        <v>77771.831989461731</v>
      </c>
      <c r="AE518" s="5">
        <f t="shared" si="27"/>
        <v>275535.97426387726</v>
      </c>
      <c r="AG518" s="2">
        <f t="shared" si="28"/>
        <v>5</v>
      </c>
      <c r="AH518" s="2">
        <f t="shared" si="29"/>
        <v>2026</v>
      </c>
      <c r="AJ518" s="5">
        <f t="shared" si="30"/>
        <v>15600.373935823904</v>
      </c>
      <c r="AK518" s="2">
        <f t="shared" si="31"/>
        <v>13</v>
      </c>
      <c r="AL518" s="8"/>
    </row>
    <row r="519" spans="1:38" ht="15.75">
      <c r="A519" s="17">
        <f>Total_StdO_Customers!A519</f>
        <v>46168</v>
      </c>
      <c r="B519" s="18">
        <v>9827.6573285244049</v>
      </c>
      <c r="C519" s="18">
        <v>9119.7749619811839</v>
      </c>
      <c r="D519" s="18">
        <v>8810.337019720715</v>
      </c>
      <c r="E519" s="18">
        <v>8812.1543472047742</v>
      </c>
      <c r="F519" s="18">
        <v>9190.2435932826575</v>
      </c>
      <c r="G519" s="18">
        <v>9650.3568604893808</v>
      </c>
      <c r="H519" s="18">
        <v>9721.3251643170206</v>
      </c>
      <c r="I519" s="18">
        <v>7174.6775117019661</v>
      </c>
      <c r="J519" s="18">
        <v>4486.5207490373487</v>
      </c>
      <c r="K519" s="18">
        <v>2411.5325002614504</v>
      </c>
      <c r="L519" s="18">
        <v>1867.4631448247096</v>
      </c>
      <c r="M519" s="18">
        <v>2206.5483236377722</v>
      </c>
      <c r="N519" s="18">
        <v>2647.0383563741934</v>
      </c>
      <c r="O519" s="18">
        <v>3273.1346786299832</v>
      </c>
      <c r="P519" s="18">
        <v>3832.4503243512409</v>
      </c>
      <c r="Q519" s="18">
        <v>5222.0025699787266</v>
      </c>
      <c r="R519" s="18">
        <v>8859.2737341558859</v>
      </c>
      <c r="S519" s="18">
        <v>10095.951864852466</v>
      </c>
      <c r="T519" s="18">
        <v>13226.448357904137</v>
      </c>
      <c r="U519" s="18">
        <v>11771.539038534682</v>
      </c>
      <c r="V519" s="18">
        <v>14069.726933343736</v>
      </c>
      <c r="W519" s="18">
        <v>12240.66243200905</v>
      </c>
      <c r="X519" s="18">
        <v>13492.779366268254</v>
      </c>
      <c r="Y519" s="18">
        <v>11328.52369537308</v>
      </c>
      <c r="Z519" s="5">
        <v>0</v>
      </c>
      <c r="AA519" s="2">
        <f>IFERROR(INDEX('Holiday Schedule'!$D$3:$D$24,MATCH(A519,'Holiday Schedule'!$C$3:$C$24,0)),0)</f>
        <v>0</v>
      </c>
      <c r="AB519" s="2">
        <f t="shared" si="24"/>
        <v>3</v>
      </c>
      <c r="AC519" s="2">
        <f t="shared" si="25"/>
        <v>116877.74988586562</v>
      </c>
      <c r="AD519" s="5">
        <f t="shared" si="26"/>
        <v>76460.372970893237</v>
      </c>
      <c r="AE519" s="5">
        <f t="shared" si="27"/>
        <v>193338.12285675886</v>
      </c>
      <c r="AG519" s="2">
        <f t="shared" si="28"/>
        <v>5</v>
      </c>
      <c r="AH519" s="2">
        <f t="shared" si="29"/>
        <v>2026</v>
      </c>
      <c r="AJ519" s="5">
        <f t="shared" si="30"/>
        <v>14069.726933343736</v>
      </c>
      <c r="AK519" s="2">
        <f t="shared" si="31"/>
        <v>21</v>
      </c>
      <c r="AL519" s="8"/>
    </row>
    <row r="520" spans="1:38" ht="15.75">
      <c r="A520" s="17">
        <f>Total_StdO_Customers!A520</f>
        <v>46169</v>
      </c>
      <c r="B520" s="18">
        <v>9868.6933973956402</v>
      </c>
      <c r="C520" s="18">
        <v>9272.0455377332</v>
      </c>
      <c r="D520" s="18">
        <v>8777.1828222900222</v>
      </c>
      <c r="E520" s="18">
        <v>8574.1640242692683</v>
      </c>
      <c r="F520" s="18">
        <v>8835.7925589704591</v>
      </c>
      <c r="G520" s="18">
        <v>9204.8340310467429</v>
      </c>
      <c r="H520" s="18">
        <v>9783.7472173082169</v>
      </c>
      <c r="I520" s="18">
        <v>7742.4387474349787</v>
      </c>
      <c r="J520" s="18">
        <v>5699.0205491179249</v>
      </c>
      <c r="K520" s="18">
        <v>3926.9171299537625</v>
      </c>
      <c r="L520" s="18">
        <v>3566.2109358695429</v>
      </c>
      <c r="M520" s="18">
        <v>4135.1473273585425</v>
      </c>
      <c r="N520" s="18">
        <v>5821.7269863427709</v>
      </c>
      <c r="O520" s="18">
        <v>8195.957322309132</v>
      </c>
      <c r="P520" s="18">
        <v>9111.7521851614038</v>
      </c>
      <c r="Q520" s="18">
        <v>11741.342914751129</v>
      </c>
      <c r="R520" s="18">
        <v>11898.918737312035</v>
      </c>
      <c r="S520" s="18">
        <v>11224.647329099858</v>
      </c>
      <c r="T520" s="18">
        <v>13845.751740030797</v>
      </c>
      <c r="U520" s="18">
        <v>12322.71904862741</v>
      </c>
      <c r="V520" s="18">
        <v>14156.921103113607</v>
      </c>
      <c r="W520" s="18">
        <v>12316.521359708839</v>
      </c>
      <c r="X520" s="18">
        <v>13651.823280708317</v>
      </c>
      <c r="Y520" s="18">
        <v>11572.537848207381</v>
      </c>
      <c r="Z520" s="5">
        <v>0</v>
      </c>
      <c r="AA520" s="2">
        <f>IFERROR(INDEX('Holiday Schedule'!$D$3:$D$24,MATCH(A520,'Holiday Schedule'!$C$3:$C$24,0)),0)</f>
        <v>0</v>
      </c>
      <c r="AB520" s="2">
        <f t="shared" si="24"/>
        <v>4</v>
      </c>
      <c r="AC520" s="2">
        <f t="shared" si="25"/>
        <v>149357.81669690003</v>
      </c>
      <c r="AD520" s="5">
        <f t="shared" si="26"/>
        <v>75888.99743722094</v>
      </c>
      <c r="AE520" s="5">
        <f t="shared" si="27"/>
        <v>225246.81413412097</v>
      </c>
      <c r="AG520" s="2">
        <f t="shared" si="28"/>
        <v>5</v>
      </c>
      <c r="AH520" s="2">
        <f t="shared" si="29"/>
        <v>2026</v>
      </c>
      <c r="AJ520" s="5">
        <f t="shared" si="30"/>
        <v>14156.921103113607</v>
      </c>
      <c r="AK520" s="2">
        <f t="shared" si="31"/>
        <v>21</v>
      </c>
      <c r="AL520" s="8"/>
    </row>
    <row r="521" spans="1:38" ht="15.75">
      <c r="A521" s="17">
        <f>Total_StdO_Customers!A521</f>
        <v>46170</v>
      </c>
      <c r="B521" s="18">
        <v>11991.757545744775</v>
      </c>
      <c r="C521" s="18">
        <v>11280.110979504427</v>
      </c>
      <c r="D521" s="18">
        <v>10896.1737142314</v>
      </c>
      <c r="E521" s="18">
        <v>10667.381067055343</v>
      </c>
      <c r="F521" s="18">
        <v>11091.33284847944</v>
      </c>
      <c r="G521" s="18">
        <v>11733.099286615801</v>
      </c>
      <c r="H521" s="18">
        <v>12876.546194219043</v>
      </c>
      <c r="I521" s="18">
        <v>13095.824706369078</v>
      </c>
      <c r="J521" s="18">
        <v>12803.79757568706</v>
      </c>
      <c r="K521" s="18">
        <v>11138.324273606995</v>
      </c>
      <c r="L521" s="18">
        <v>9889.6648383827796</v>
      </c>
      <c r="M521" s="18">
        <v>9095.8721088405309</v>
      </c>
      <c r="N521" s="18">
        <v>9839.8707319381319</v>
      </c>
      <c r="O521" s="18">
        <v>10614.348968083159</v>
      </c>
      <c r="P521" s="18">
        <v>11596.430416222185</v>
      </c>
      <c r="Q521" s="18">
        <v>13084.05911806489</v>
      </c>
      <c r="R521" s="18">
        <v>12865.398220410814</v>
      </c>
      <c r="S521" s="18">
        <v>13700.552455843543</v>
      </c>
      <c r="T521" s="18">
        <v>15427.376290942018</v>
      </c>
      <c r="U521" s="18">
        <v>13730.364898938396</v>
      </c>
      <c r="V521" s="18">
        <v>15444.069054593978</v>
      </c>
      <c r="W521" s="18">
        <v>13436.340077496761</v>
      </c>
      <c r="X521" s="18">
        <v>15104.717383766958</v>
      </c>
      <c r="Y521" s="18">
        <v>13165.031201882231</v>
      </c>
      <c r="Z521" s="5">
        <v>0</v>
      </c>
      <c r="AA521" s="2">
        <f>IFERROR(INDEX('Holiday Schedule'!$D$3:$D$24,MATCH(A521,'Holiday Schedule'!$C$3:$C$24,0)),0)</f>
        <v>0</v>
      </c>
      <c r="AB521" s="2">
        <f t="shared" si="24"/>
        <v>5</v>
      </c>
      <c r="AC521" s="2">
        <f t="shared" si="25"/>
        <v>200867.01111918729</v>
      </c>
      <c r="AD521" s="5">
        <f t="shared" si="26"/>
        <v>93701.432837732427</v>
      </c>
      <c r="AE521" s="5">
        <f t="shared" si="27"/>
        <v>294568.44395691971</v>
      </c>
      <c r="AG521" s="2">
        <f t="shared" si="28"/>
        <v>5</v>
      </c>
      <c r="AH521" s="2">
        <f t="shared" si="29"/>
        <v>2026</v>
      </c>
      <c r="AJ521" s="5">
        <f t="shared" si="30"/>
        <v>15444.069054593978</v>
      </c>
      <c r="AK521" s="2">
        <f t="shared" si="31"/>
        <v>21</v>
      </c>
      <c r="AL521" s="8"/>
    </row>
    <row r="522" spans="1:38" ht="15.75">
      <c r="A522" s="17">
        <f>Total_StdO_Customers!A522</f>
        <v>46171</v>
      </c>
      <c r="B522" s="18">
        <v>11711.644828853367</v>
      </c>
      <c r="C522" s="18">
        <v>11053.529845916408</v>
      </c>
      <c r="D522" s="18">
        <v>10662.593463999066</v>
      </c>
      <c r="E522" s="18">
        <v>10685.646873845237</v>
      </c>
      <c r="F522" s="18">
        <v>11095.26360568529</v>
      </c>
      <c r="G522" s="18">
        <v>11829.341767072578</v>
      </c>
      <c r="H522" s="18">
        <v>12605.879138711183</v>
      </c>
      <c r="I522" s="18">
        <v>12409.283908610158</v>
      </c>
      <c r="J522" s="18">
        <v>11245.876008906025</v>
      </c>
      <c r="K522" s="18">
        <v>8598.6128159107357</v>
      </c>
      <c r="L522" s="18">
        <v>7692.5751306014554</v>
      </c>
      <c r="M522" s="18">
        <v>8183.956794112336</v>
      </c>
      <c r="N522" s="18">
        <v>9649.7979644801471</v>
      </c>
      <c r="O522" s="18">
        <v>9046.8782219883669</v>
      </c>
      <c r="P522" s="18">
        <v>9455.4198556648007</v>
      </c>
      <c r="Q522" s="18">
        <v>10352.014082984782</v>
      </c>
      <c r="R522" s="18">
        <v>12573.379409901825</v>
      </c>
      <c r="S522" s="18">
        <v>12622.799530958395</v>
      </c>
      <c r="T522" s="18">
        <v>15288.567263172747</v>
      </c>
      <c r="U522" s="18">
        <v>13606.824864223745</v>
      </c>
      <c r="V522" s="18">
        <v>14889.319846634056</v>
      </c>
      <c r="W522" s="18">
        <v>12953.70826657163</v>
      </c>
      <c r="X522" s="18">
        <v>15520.454178733071</v>
      </c>
      <c r="Y522" s="18">
        <v>13491.757813548093</v>
      </c>
      <c r="Z522" s="5">
        <v>0</v>
      </c>
      <c r="AA522" s="2">
        <f>IFERROR(INDEX('Holiday Schedule'!$D$3:$D$24,MATCH(A522,'Holiday Schedule'!$C$3:$C$24,0)),0)</f>
        <v>0</v>
      </c>
      <c r="AB522" s="2">
        <f t="shared" ref="AB522:AB585" si="32">WEEKDAY(A522)</f>
        <v>6</v>
      </c>
      <c r="AC522" s="2">
        <f t="shared" ref="AC522:AC585" si="33">IF(AND(AB522&gt;1,AB522&lt;7,AA522&lt;1),SUM(I522:X522),0)</f>
        <v>184089.46814345429</v>
      </c>
      <c r="AD522" s="5">
        <f t="shared" ref="AD522:AD585" si="34">AE522-AC522</f>
        <v>93135.657337631215</v>
      </c>
      <c r="AE522" s="5">
        <f t="shared" ref="AE522:AE585" si="35">SUM(B522:Y522)</f>
        <v>277225.1254810855</v>
      </c>
      <c r="AG522" s="2">
        <f t="shared" ref="AG522:AG585" si="36">MONTH(A522)</f>
        <v>5</v>
      </c>
      <c r="AH522" s="2">
        <f t="shared" ref="AH522:AH585" si="37">YEAR(A522)</f>
        <v>2026</v>
      </c>
      <c r="AJ522" s="5">
        <f t="shared" ref="AJ522:AJ585" si="38">MAX(B522:Y522)</f>
        <v>15520.454178733071</v>
      </c>
      <c r="AK522" s="2">
        <f t="shared" ref="AK522:AK585" si="39">IF(AE522&gt;0,INDEX(B$8:Y$8,MATCH(AJ522,B522:Y522,0)),"")</f>
        <v>23</v>
      </c>
      <c r="AL522" s="8"/>
    </row>
    <row r="523" spans="1:38" ht="15.75">
      <c r="A523" s="17">
        <f>Total_StdO_Customers!A523</f>
        <v>46172</v>
      </c>
      <c r="B523" s="18">
        <v>12154.023422659122</v>
      </c>
      <c r="C523" s="18">
        <v>11430.619746941957</v>
      </c>
      <c r="D523" s="18">
        <v>11005.241122859803</v>
      </c>
      <c r="E523" s="18">
        <v>10932.42588132433</v>
      </c>
      <c r="F523" s="18">
        <v>11236.30080279347</v>
      </c>
      <c r="G523" s="18">
        <v>11521.167811239411</v>
      </c>
      <c r="H523" s="18">
        <v>12500.748039205586</v>
      </c>
      <c r="I523" s="18">
        <v>13550.293524669094</v>
      </c>
      <c r="J523" s="18">
        <v>14096.966729158863</v>
      </c>
      <c r="K523" s="18">
        <v>12064.81892226536</v>
      </c>
      <c r="L523" s="18">
        <v>11371.560304987968</v>
      </c>
      <c r="M523" s="18">
        <v>10588.616021180507</v>
      </c>
      <c r="N523" s="18">
        <v>11026.569078450164</v>
      </c>
      <c r="O523" s="18">
        <v>10400.607706226803</v>
      </c>
      <c r="P523" s="18">
        <v>10806.487341682772</v>
      </c>
      <c r="Q523" s="18">
        <v>10918.341537077793</v>
      </c>
      <c r="R523" s="18">
        <v>11477.931228063617</v>
      </c>
      <c r="S523" s="18">
        <v>11427.505121528848</v>
      </c>
      <c r="T523" s="18">
        <v>14152.902292504812</v>
      </c>
      <c r="U523" s="18">
        <v>12596.083040329282</v>
      </c>
      <c r="V523" s="18">
        <v>14782.398735075833</v>
      </c>
      <c r="W523" s="18">
        <v>12860.686899515975</v>
      </c>
      <c r="X523" s="18">
        <v>16130.991083983974</v>
      </c>
      <c r="Y523" s="18">
        <v>14142.671960191283</v>
      </c>
      <c r="Z523" s="5">
        <v>0</v>
      </c>
      <c r="AA523" s="2">
        <f>IFERROR(INDEX('Holiday Schedule'!$D$3:$D$24,MATCH(A523,'Holiday Schedule'!$C$3:$C$24,0)),0)</f>
        <v>0</v>
      </c>
      <c r="AB523" s="2">
        <f t="shared" si="32"/>
        <v>7</v>
      </c>
      <c r="AC523" s="2">
        <f t="shared" si="33"/>
        <v>0</v>
      </c>
      <c r="AD523" s="5">
        <f t="shared" si="34"/>
        <v>293175.95835391665</v>
      </c>
      <c r="AE523" s="5">
        <f t="shared" si="35"/>
        <v>293175.95835391665</v>
      </c>
      <c r="AG523" s="2">
        <f t="shared" si="36"/>
        <v>5</v>
      </c>
      <c r="AH523" s="2">
        <f t="shared" si="37"/>
        <v>2026</v>
      </c>
      <c r="AJ523" s="5">
        <f t="shared" si="38"/>
        <v>16130.991083983974</v>
      </c>
      <c r="AK523" s="2">
        <f t="shared" si="39"/>
        <v>23</v>
      </c>
      <c r="AL523" s="8"/>
    </row>
    <row r="524" spans="1:38" ht="15.75">
      <c r="A524" s="17">
        <f>Total_StdO_Customers!A524</f>
        <v>46173</v>
      </c>
      <c r="B524" s="18">
        <v>12712.037342853902</v>
      </c>
      <c r="C524" s="18">
        <v>12107.000536668809</v>
      </c>
      <c r="D524" s="18">
        <v>11691.735654644079</v>
      </c>
      <c r="E524" s="18">
        <v>11615.859456226084</v>
      </c>
      <c r="F524" s="18">
        <v>11765.714948101624</v>
      </c>
      <c r="G524" s="18">
        <v>11743.296307427585</v>
      </c>
      <c r="H524" s="18">
        <v>10547.352323714018</v>
      </c>
      <c r="I524" s="18">
        <v>8337.600543991819</v>
      </c>
      <c r="J524" s="18">
        <v>6121.6935390028302</v>
      </c>
      <c r="K524" s="18">
        <v>4162.9069121456141</v>
      </c>
      <c r="L524" s="18">
        <v>3604.8004600015438</v>
      </c>
      <c r="M524" s="18">
        <v>2991.3062336513226</v>
      </c>
      <c r="N524" s="18">
        <v>5204.6940823943951</v>
      </c>
      <c r="O524" s="18">
        <v>7851.8630355741761</v>
      </c>
      <c r="P524" s="18">
        <v>8357.6252845529525</v>
      </c>
      <c r="Q524" s="18">
        <v>10518.715103968636</v>
      </c>
      <c r="R524" s="18">
        <v>12689.379845846925</v>
      </c>
      <c r="S524" s="18">
        <v>13346.303141180795</v>
      </c>
      <c r="T524" s="18">
        <v>15961.768655121985</v>
      </c>
      <c r="U524" s="18">
        <v>14205.974103058566</v>
      </c>
      <c r="V524" s="18">
        <v>16126.998089789033</v>
      </c>
      <c r="W524" s="18">
        <v>14030.488338116458</v>
      </c>
      <c r="X524" s="18">
        <v>15699.855122016983</v>
      </c>
      <c r="Y524" s="18">
        <v>13797.934929915573</v>
      </c>
      <c r="Z524" s="5">
        <v>0</v>
      </c>
      <c r="AA524" s="2">
        <f>IFERROR(INDEX('Holiday Schedule'!$D$3:$D$24,MATCH(A524,'Holiday Schedule'!$C$3:$C$24,0)),0)</f>
        <v>0</v>
      </c>
      <c r="AB524" s="2">
        <f t="shared" si="32"/>
        <v>1</v>
      </c>
      <c r="AC524" s="2">
        <f t="shared" si="33"/>
        <v>0</v>
      </c>
      <c r="AD524" s="5">
        <f t="shared" si="34"/>
        <v>255192.90398996574</v>
      </c>
      <c r="AE524" s="5">
        <f t="shared" si="35"/>
        <v>255192.90398996574</v>
      </c>
      <c r="AG524" s="2">
        <f t="shared" si="36"/>
        <v>5</v>
      </c>
      <c r="AH524" s="2">
        <f t="shared" si="37"/>
        <v>2026</v>
      </c>
      <c r="AJ524" s="5">
        <f t="shared" si="38"/>
        <v>16126.998089789033</v>
      </c>
      <c r="AK524" s="2">
        <f t="shared" si="39"/>
        <v>21</v>
      </c>
      <c r="AL524" s="8"/>
    </row>
    <row r="525" spans="1:38" ht="15.75">
      <c r="A525" s="17">
        <f>Total_StdO_Customers!A525</f>
        <v>46174</v>
      </c>
      <c r="B525" s="18">
        <v>0</v>
      </c>
      <c r="C525" s="18">
        <v>0</v>
      </c>
      <c r="D525" s="18">
        <v>0</v>
      </c>
      <c r="E525" s="18">
        <v>0</v>
      </c>
      <c r="F525" s="18">
        <v>0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8">
        <v>0</v>
      </c>
      <c r="O525" s="18">
        <v>0</v>
      </c>
      <c r="P525" s="18">
        <v>0</v>
      </c>
      <c r="Q525" s="18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18">
        <v>0</v>
      </c>
      <c r="Z525" s="5">
        <v>0</v>
      </c>
      <c r="AA525" s="2">
        <f>IFERROR(INDEX('Holiday Schedule'!$D$3:$D$24,MATCH(A525,'Holiday Schedule'!$C$3:$C$24,0)),0)</f>
        <v>0</v>
      </c>
      <c r="AB525" s="2">
        <f t="shared" si="32"/>
        <v>2</v>
      </c>
      <c r="AC525" s="2">
        <f t="shared" si="33"/>
        <v>0</v>
      </c>
      <c r="AD525" s="5">
        <f t="shared" si="34"/>
        <v>0</v>
      </c>
      <c r="AE525" s="5">
        <f t="shared" si="35"/>
        <v>0</v>
      </c>
      <c r="AG525" s="2">
        <f t="shared" si="36"/>
        <v>6</v>
      </c>
      <c r="AH525" s="2">
        <f t="shared" si="37"/>
        <v>2026</v>
      </c>
      <c r="AJ525" s="5">
        <f t="shared" si="38"/>
        <v>0</v>
      </c>
      <c r="AK525" s="2" t="str">
        <f t="shared" si="39"/>
        <v/>
      </c>
      <c r="AL525" s="8"/>
    </row>
    <row r="526" spans="1:38" ht="15.75">
      <c r="A526" s="17">
        <f>Total_StdO_Customers!A526</f>
        <v>46175</v>
      </c>
      <c r="B526" s="18">
        <v>0</v>
      </c>
      <c r="C526" s="18">
        <v>0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8">
        <v>0</v>
      </c>
      <c r="P526" s="18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18">
        <v>0</v>
      </c>
      <c r="Z526" s="5">
        <v>0</v>
      </c>
      <c r="AA526" s="2">
        <f>IFERROR(INDEX('Holiday Schedule'!$D$3:$D$24,MATCH(A526,'Holiday Schedule'!$C$3:$C$24,0)),0)</f>
        <v>0</v>
      </c>
      <c r="AB526" s="2">
        <f t="shared" si="32"/>
        <v>3</v>
      </c>
      <c r="AC526" s="2">
        <f t="shared" si="33"/>
        <v>0</v>
      </c>
      <c r="AD526" s="5">
        <f t="shared" si="34"/>
        <v>0</v>
      </c>
      <c r="AE526" s="5">
        <f t="shared" si="35"/>
        <v>0</v>
      </c>
      <c r="AG526" s="2">
        <f t="shared" si="36"/>
        <v>6</v>
      </c>
      <c r="AH526" s="2">
        <f t="shared" si="37"/>
        <v>2026</v>
      </c>
      <c r="AJ526" s="5">
        <f t="shared" si="38"/>
        <v>0</v>
      </c>
      <c r="AK526" s="2" t="str">
        <f t="shared" si="39"/>
        <v/>
      </c>
      <c r="AL526" s="8"/>
    </row>
    <row r="527" spans="1:38" ht="15.75">
      <c r="A527" s="17">
        <f>Total_StdO_Customers!A527</f>
        <v>46176</v>
      </c>
      <c r="B527" s="18">
        <v>0</v>
      </c>
      <c r="C527" s="18">
        <v>0</v>
      </c>
      <c r="D527" s="18">
        <v>0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18">
        <v>0</v>
      </c>
      <c r="Z527" s="5">
        <v>0</v>
      </c>
      <c r="AA527" s="2">
        <f>IFERROR(INDEX('Holiday Schedule'!$D$3:$D$24,MATCH(A527,'Holiday Schedule'!$C$3:$C$24,0)),0)</f>
        <v>0</v>
      </c>
      <c r="AB527" s="2">
        <f t="shared" si="32"/>
        <v>4</v>
      </c>
      <c r="AC527" s="2">
        <f t="shared" si="33"/>
        <v>0</v>
      </c>
      <c r="AD527" s="5">
        <f t="shared" si="34"/>
        <v>0</v>
      </c>
      <c r="AE527" s="5">
        <f t="shared" si="35"/>
        <v>0</v>
      </c>
      <c r="AG527" s="2">
        <f t="shared" si="36"/>
        <v>6</v>
      </c>
      <c r="AH527" s="2">
        <f t="shared" si="37"/>
        <v>2026</v>
      </c>
      <c r="AJ527" s="5">
        <f t="shared" si="38"/>
        <v>0</v>
      </c>
      <c r="AK527" s="2" t="str">
        <f t="shared" si="39"/>
        <v/>
      </c>
      <c r="AL527" s="8"/>
    </row>
    <row r="528" spans="1:38" ht="15.75">
      <c r="A528" s="17">
        <f>Total_StdO_Customers!A528</f>
        <v>46177</v>
      </c>
      <c r="B528" s="18">
        <v>0</v>
      </c>
      <c r="C528" s="18">
        <v>0</v>
      </c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0</v>
      </c>
      <c r="O528" s="18">
        <v>0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5">
        <v>0</v>
      </c>
      <c r="AA528" s="2">
        <f>IFERROR(INDEX('Holiday Schedule'!$D$3:$D$24,MATCH(A528,'Holiday Schedule'!$C$3:$C$24,0)),0)</f>
        <v>0</v>
      </c>
      <c r="AB528" s="2">
        <f t="shared" si="32"/>
        <v>5</v>
      </c>
      <c r="AC528" s="2">
        <f t="shared" si="33"/>
        <v>0</v>
      </c>
      <c r="AD528" s="5">
        <f t="shared" si="34"/>
        <v>0</v>
      </c>
      <c r="AE528" s="5">
        <f t="shared" si="35"/>
        <v>0</v>
      </c>
      <c r="AG528" s="2">
        <f t="shared" si="36"/>
        <v>6</v>
      </c>
      <c r="AH528" s="2">
        <f t="shared" si="37"/>
        <v>2026</v>
      </c>
      <c r="AJ528" s="5">
        <f t="shared" si="38"/>
        <v>0</v>
      </c>
      <c r="AK528" s="2" t="str">
        <f t="shared" si="39"/>
        <v/>
      </c>
      <c r="AL528" s="8"/>
    </row>
    <row r="529" spans="1:38" ht="15.75">
      <c r="A529" s="17">
        <f>Total_StdO_Customers!A529</f>
        <v>46178</v>
      </c>
      <c r="B529" s="18">
        <v>0</v>
      </c>
      <c r="C529" s="18">
        <v>0</v>
      </c>
      <c r="D529" s="18">
        <v>0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>
        <v>0</v>
      </c>
      <c r="O529" s="18">
        <v>0</v>
      </c>
      <c r="P529" s="18">
        <v>0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18">
        <v>0</v>
      </c>
      <c r="Y529" s="18">
        <v>0</v>
      </c>
      <c r="Z529" s="5">
        <v>0</v>
      </c>
      <c r="AA529" s="2">
        <f>IFERROR(INDEX('Holiday Schedule'!$D$3:$D$24,MATCH(A529,'Holiday Schedule'!$C$3:$C$24,0)),0)</f>
        <v>0</v>
      </c>
      <c r="AB529" s="2">
        <f t="shared" si="32"/>
        <v>6</v>
      </c>
      <c r="AC529" s="2">
        <f t="shared" si="33"/>
        <v>0</v>
      </c>
      <c r="AD529" s="5">
        <f t="shared" si="34"/>
        <v>0</v>
      </c>
      <c r="AE529" s="5">
        <f t="shared" si="35"/>
        <v>0</v>
      </c>
      <c r="AG529" s="2">
        <f t="shared" si="36"/>
        <v>6</v>
      </c>
      <c r="AH529" s="2">
        <f t="shared" si="37"/>
        <v>2026</v>
      </c>
      <c r="AJ529" s="5">
        <f t="shared" si="38"/>
        <v>0</v>
      </c>
      <c r="AK529" s="2" t="str">
        <f t="shared" si="39"/>
        <v/>
      </c>
      <c r="AL529" s="8"/>
    </row>
    <row r="530" spans="1:38" ht="15.75">
      <c r="A530" s="17">
        <f>Total_StdO_Customers!A530</f>
        <v>46179</v>
      </c>
      <c r="B530" s="18">
        <v>0</v>
      </c>
      <c r="C530" s="18">
        <v>0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  <c r="Z530" s="5">
        <v>0</v>
      </c>
      <c r="AA530" s="2">
        <f>IFERROR(INDEX('Holiday Schedule'!$D$3:$D$24,MATCH(A530,'Holiday Schedule'!$C$3:$C$24,0)),0)</f>
        <v>0</v>
      </c>
      <c r="AB530" s="2">
        <f t="shared" si="32"/>
        <v>7</v>
      </c>
      <c r="AC530" s="2">
        <f t="shared" si="33"/>
        <v>0</v>
      </c>
      <c r="AD530" s="5">
        <f t="shared" si="34"/>
        <v>0</v>
      </c>
      <c r="AE530" s="5">
        <f t="shared" si="35"/>
        <v>0</v>
      </c>
      <c r="AG530" s="2">
        <f t="shared" si="36"/>
        <v>6</v>
      </c>
      <c r="AH530" s="2">
        <f t="shared" si="37"/>
        <v>2026</v>
      </c>
      <c r="AJ530" s="5">
        <f t="shared" si="38"/>
        <v>0</v>
      </c>
      <c r="AK530" s="2" t="str">
        <f t="shared" si="39"/>
        <v/>
      </c>
      <c r="AL530" s="8"/>
    </row>
    <row r="531" spans="1:38" ht="15.75">
      <c r="A531" s="17">
        <f>Total_StdO_Customers!A531</f>
        <v>46180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18">
        <v>0</v>
      </c>
      <c r="O531" s="18">
        <v>0</v>
      </c>
      <c r="P531" s="18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0</v>
      </c>
      <c r="V531" s="18">
        <v>0</v>
      </c>
      <c r="W531" s="18">
        <v>0</v>
      </c>
      <c r="X531" s="18">
        <v>0</v>
      </c>
      <c r="Y531" s="18">
        <v>0</v>
      </c>
      <c r="Z531" s="5">
        <v>0</v>
      </c>
      <c r="AA531" s="2">
        <f>IFERROR(INDEX('Holiday Schedule'!$D$3:$D$24,MATCH(A531,'Holiday Schedule'!$C$3:$C$24,0)),0)</f>
        <v>0</v>
      </c>
      <c r="AB531" s="2">
        <f t="shared" si="32"/>
        <v>1</v>
      </c>
      <c r="AC531" s="2">
        <f t="shared" si="33"/>
        <v>0</v>
      </c>
      <c r="AD531" s="5">
        <f t="shared" si="34"/>
        <v>0</v>
      </c>
      <c r="AE531" s="5">
        <f t="shared" si="35"/>
        <v>0</v>
      </c>
      <c r="AG531" s="2">
        <f t="shared" si="36"/>
        <v>6</v>
      </c>
      <c r="AH531" s="2">
        <f t="shared" si="37"/>
        <v>2026</v>
      </c>
      <c r="AJ531" s="5">
        <f t="shared" si="38"/>
        <v>0</v>
      </c>
      <c r="AK531" s="2" t="str">
        <f t="shared" si="39"/>
        <v/>
      </c>
      <c r="AL531" s="8"/>
    </row>
    <row r="532" spans="1:38" ht="15.75">
      <c r="A532" s="17">
        <f>Total_StdO_Customers!A532</f>
        <v>46181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  <c r="Z532" s="5">
        <v>0</v>
      </c>
      <c r="AA532" s="2">
        <f>IFERROR(INDEX('Holiday Schedule'!$D$3:$D$24,MATCH(A532,'Holiday Schedule'!$C$3:$C$24,0)),0)</f>
        <v>0</v>
      </c>
      <c r="AB532" s="2">
        <f t="shared" si="32"/>
        <v>2</v>
      </c>
      <c r="AC532" s="2">
        <f t="shared" si="33"/>
        <v>0</v>
      </c>
      <c r="AD532" s="5">
        <f t="shared" si="34"/>
        <v>0</v>
      </c>
      <c r="AE532" s="5">
        <f t="shared" si="35"/>
        <v>0</v>
      </c>
      <c r="AG532" s="2">
        <f t="shared" si="36"/>
        <v>6</v>
      </c>
      <c r="AH532" s="2">
        <f t="shared" si="37"/>
        <v>2026</v>
      </c>
      <c r="AJ532" s="5">
        <f t="shared" si="38"/>
        <v>0</v>
      </c>
      <c r="AK532" s="2" t="str">
        <f t="shared" si="39"/>
        <v/>
      </c>
      <c r="AL532" s="8"/>
    </row>
    <row r="533" spans="1:38" ht="15.75">
      <c r="A533" s="17">
        <f>Total_StdO_Customers!A533</f>
        <v>46182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8">
        <v>0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18">
        <v>0</v>
      </c>
      <c r="Y533" s="18">
        <v>0</v>
      </c>
      <c r="Z533" s="5">
        <v>0</v>
      </c>
      <c r="AA533" s="2">
        <f>IFERROR(INDEX('Holiday Schedule'!$D$3:$D$24,MATCH(A533,'Holiday Schedule'!$C$3:$C$24,0)),0)</f>
        <v>0</v>
      </c>
      <c r="AB533" s="2">
        <f t="shared" si="32"/>
        <v>3</v>
      </c>
      <c r="AC533" s="2">
        <f t="shared" si="33"/>
        <v>0</v>
      </c>
      <c r="AD533" s="5">
        <f t="shared" si="34"/>
        <v>0</v>
      </c>
      <c r="AE533" s="5">
        <f t="shared" si="35"/>
        <v>0</v>
      </c>
      <c r="AG533" s="2">
        <f t="shared" si="36"/>
        <v>6</v>
      </c>
      <c r="AH533" s="2">
        <f t="shared" si="37"/>
        <v>2026</v>
      </c>
      <c r="AJ533" s="5">
        <f t="shared" si="38"/>
        <v>0</v>
      </c>
      <c r="AK533" s="2" t="str">
        <f t="shared" si="39"/>
        <v/>
      </c>
      <c r="AL533" s="8"/>
    </row>
    <row r="534" spans="1:38" ht="15.75">
      <c r="A534" s="17">
        <f>Total_StdO_Customers!A534</f>
        <v>46183</v>
      </c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0</v>
      </c>
      <c r="O534" s="18">
        <v>0</v>
      </c>
      <c r="P534" s="18">
        <v>0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18">
        <v>0</v>
      </c>
      <c r="Y534" s="18">
        <v>0</v>
      </c>
      <c r="Z534" s="5">
        <v>0</v>
      </c>
      <c r="AA534" s="2">
        <f>IFERROR(INDEX('Holiday Schedule'!$D$3:$D$24,MATCH(A534,'Holiday Schedule'!$C$3:$C$24,0)),0)</f>
        <v>0</v>
      </c>
      <c r="AB534" s="2">
        <f t="shared" si="32"/>
        <v>4</v>
      </c>
      <c r="AC534" s="2">
        <f t="shared" si="33"/>
        <v>0</v>
      </c>
      <c r="AD534" s="5">
        <f t="shared" si="34"/>
        <v>0</v>
      </c>
      <c r="AE534" s="5">
        <f t="shared" si="35"/>
        <v>0</v>
      </c>
      <c r="AG534" s="2">
        <f t="shared" si="36"/>
        <v>6</v>
      </c>
      <c r="AH534" s="2">
        <f t="shared" si="37"/>
        <v>2026</v>
      </c>
      <c r="AJ534" s="5">
        <f t="shared" si="38"/>
        <v>0</v>
      </c>
      <c r="AK534" s="2" t="str">
        <f t="shared" si="39"/>
        <v/>
      </c>
      <c r="AL534" s="8"/>
    </row>
    <row r="535" spans="1:38" ht="15.75">
      <c r="A535" s="17">
        <f>Total_StdO_Customers!A535</f>
        <v>46184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8">
        <v>0</v>
      </c>
      <c r="O535" s="18">
        <v>0</v>
      </c>
      <c r="P535" s="18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18">
        <v>0</v>
      </c>
      <c r="Z535" s="5">
        <v>0</v>
      </c>
      <c r="AA535" s="2">
        <f>IFERROR(INDEX('Holiday Schedule'!$D$3:$D$24,MATCH(A535,'Holiday Schedule'!$C$3:$C$24,0)),0)</f>
        <v>0</v>
      </c>
      <c r="AB535" s="2">
        <f t="shared" si="32"/>
        <v>5</v>
      </c>
      <c r="AC535" s="2">
        <f t="shared" si="33"/>
        <v>0</v>
      </c>
      <c r="AD535" s="5">
        <f t="shared" si="34"/>
        <v>0</v>
      </c>
      <c r="AE535" s="5">
        <f t="shared" si="35"/>
        <v>0</v>
      </c>
      <c r="AG535" s="2">
        <f t="shared" si="36"/>
        <v>6</v>
      </c>
      <c r="AH535" s="2">
        <f t="shared" si="37"/>
        <v>2026</v>
      </c>
      <c r="AJ535" s="5">
        <f t="shared" si="38"/>
        <v>0</v>
      </c>
      <c r="AK535" s="2" t="str">
        <f t="shared" si="39"/>
        <v/>
      </c>
      <c r="AL535" s="8"/>
    </row>
    <row r="536" spans="1:38" ht="15.75">
      <c r="A536" s="17">
        <f>Total_StdO_Customers!A536</f>
        <v>46185</v>
      </c>
      <c r="B536" s="18">
        <v>0</v>
      </c>
      <c r="C536" s="18">
        <v>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  <c r="Z536" s="5">
        <v>0</v>
      </c>
      <c r="AA536" s="2">
        <f>IFERROR(INDEX('Holiday Schedule'!$D$3:$D$24,MATCH(A536,'Holiday Schedule'!$C$3:$C$24,0)),0)</f>
        <v>0</v>
      </c>
      <c r="AB536" s="2">
        <f t="shared" si="32"/>
        <v>6</v>
      </c>
      <c r="AC536" s="2">
        <f t="shared" si="33"/>
        <v>0</v>
      </c>
      <c r="AD536" s="5">
        <f t="shared" si="34"/>
        <v>0</v>
      </c>
      <c r="AE536" s="5">
        <f t="shared" si="35"/>
        <v>0</v>
      </c>
      <c r="AG536" s="2">
        <f t="shared" si="36"/>
        <v>6</v>
      </c>
      <c r="AH536" s="2">
        <f t="shared" si="37"/>
        <v>2026</v>
      </c>
      <c r="AJ536" s="5">
        <f t="shared" si="38"/>
        <v>0</v>
      </c>
      <c r="AK536" s="2" t="str">
        <f t="shared" si="39"/>
        <v/>
      </c>
      <c r="AL536" s="8"/>
    </row>
    <row r="537" spans="1:38" ht="15.75">
      <c r="A537" s="17">
        <f>Total_StdO_Customers!A537</f>
        <v>46186</v>
      </c>
      <c r="B537" s="18">
        <v>0</v>
      </c>
      <c r="C537" s="18">
        <v>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>
        <v>0</v>
      </c>
      <c r="O537" s="18">
        <v>0</v>
      </c>
      <c r="P537" s="18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18">
        <v>0</v>
      </c>
      <c r="Z537" s="5">
        <v>0</v>
      </c>
      <c r="AA537" s="2">
        <f>IFERROR(INDEX('Holiday Schedule'!$D$3:$D$24,MATCH(A537,'Holiday Schedule'!$C$3:$C$24,0)),0)</f>
        <v>0</v>
      </c>
      <c r="AB537" s="2">
        <f t="shared" si="32"/>
        <v>7</v>
      </c>
      <c r="AC537" s="2">
        <f t="shared" si="33"/>
        <v>0</v>
      </c>
      <c r="AD537" s="5">
        <f t="shared" si="34"/>
        <v>0</v>
      </c>
      <c r="AE537" s="5">
        <f t="shared" si="35"/>
        <v>0</v>
      </c>
      <c r="AG537" s="2">
        <f t="shared" si="36"/>
        <v>6</v>
      </c>
      <c r="AH537" s="2">
        <f t="shared" si="37"/>
        <v>2026</v>
      </c>
      <c r="AJ537" s="5">
        <f t="shared" si="38"/>
        <v>0</v>
      </c>
      <c r="AK537" s="2" t="str">
        <f t="shared" si="39"/>
        <v/>
      </c>
      <c r="AL537" s="8"/>
    </row>
    <row r="538" spans="1:38" ht="15.75">
      <c r="A538" s="17">
        <f>Total_StdO_Customers!A538</f>
        <v>46187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5">
        <v>0</v>
      </c>
      <c r="AA538" s="2">
        <f>IFERROR(INDEX('Holiday Schedule'!$D$3:$D$24,MATCH(A538,'Holiday Schedule'!$C$3:$C$24,0)),0)</f>
        <v>0</v>
      </c>
      <c r="AB538" s="2">
        <f t="shared" si="32"/>
        <v>1</v>
      </c>
      <c r="AC538" s="2">
        <f t="shared" si="33"/>
        <v>0</v>
      </c>
      <c r="AD538" s="5">
        <f t="shared" si="34"/>
        <v>0</v>
      </c>
      <c r="AE538" s="5">
        <f t="shared" si="35"/>
        <v>0</v>
      </c>
      <c r="AG538" s="2">
        <f t="shared" si="36"/>
        <v>6</v>
      </c>
      <c r="AH538" s="2">
        <f t="shared" si="37"/>
        <v>2026</v>
      </c>
      <c r="AJ538" s="5">
        <f t="shared" si="38"/>
        <v>0</v>
      </c>
      <c r="AK538" s="2" t="str">
        <f t="shared" si="39"/>
        <v/>
      </c>
      <c r="AL538" s="8"/>
    </row>
    <row r="539" spans="1:38" ht="15.75">
      <c r="A539" s="17">
        <f>Total_StdO_Customers!A539</f>
        <v>46188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>
        <v>0</v>
      </c>
      <c r="O539" s="18">
        <v>0</v>
      </c>
      <c r="P539" s="18">
        <v>0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18">
        <v>0</v>
      </c>
      <c r="Y539" s="18">
        <v>0</v>
      </c>
      <c r="Z539" s="5">
        <v>0</v>
      </c>
      <c r="AA539" s="2">
        <f>IFERROR(INDEX('Holiday Schedule'!$D$3:$D$24,MATCH(A539,'Holiday Schedule'!$C$3:$C$24,0)),0)</f>
        <v>0</v>
      </c>
      <c r="AB539" s="2">
        <f t="shared" si="32"/>
        <v>2</v>
      </c>
      <c r="AC539" s="2">
        <f t="shared" si="33"/>
        <v>0</v>
      </c>
      <c r="AD539" s="5">
        <f t="shared" si="34"/>
        <v>0</v>
      </c>
      <c r="AE539" s="5">
        <f t="shared" si="35"/>
        <v>0</v>
      </c>
      <c r="AG539" s="2">
        <f t="shared" si="36"/>
        <v>6</v>
      </c>
      <c r="AH539" s="2">
        <f t="shared" si="37"/>
        <v>2026</v>
      </c>
      <c r="AJ539" s="5">
        <f t="shared" si="38"/>
        <v>0</v>
      </c>
      <c r="AK539" s="2" t="str">
        <f t="shared" si="39"/>
        <v/>
      </c>
      <c r="AL539" s="8"/>
    </row>
    <row r="540" spans="1:38" ht="15.75">
      <c r="A540" s="17">
        <f>Total_StdO_Customers!A540</f>
        <v>46189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  <c r="Z540" s="5">
        <v>0</v>
      </c>
      <c r="AA540" s="2">
        <f>IFERROR(INDEX('Holiday Schedule'!$D$3:$D$24,MATCH(A540,'Holiday Schedule'!$C$3:$C$24,0)),0)</f>
        <v>0</v>
      </c>
      <c r="AB540" s="2">
        <f t="shared" si="32"/>
        <v>3</v>
      </c>
      <c r="AC540" s="2">
        <f t="shared" si="33"/>
        <v>0</v>
      </c>
      <c r="AD540" s="5">
        <f t="shared" si="34"/>
        <v>0</v>
      </c>
      <c r="AE540" s="5">
        <f t="shared" si="35"/>
        <v>0</v>
      </c>
      <c r="AG540" s="2">
        <f t="shared" si="36"/>
        <v>6</v>
      </c>
      <c r="AH540" s="2">
        <f t="shared" si="37"/>
        <v>2026</v>
      </c>
      <c r="AJ540" s="5">
        <f t="shared" si="38"/>
        <v>0</v>
      </c>
      <c r="AK540" s="2" t="str">
        <f t="shared" si="39"/>
        <v/>
      </c>
      <c r="AL540" s="8"/>
    </row>
    <row r="541" spans="1:38" ht="15.75">
      <c r="A541" s="17">
        <f>Total_StdO_Customers!A541</f>
        <v>46190</v>
      </c>
      <c r="B541" s="18">
        <v>0</v>
      </c>
      <c r="C541" s="18">
        <v>0</v>
      </c>
      <c r="D541" s="18">
        <v>0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0</v>
      </c>
      <c r="Z541" s="5">
        <v>0</v>
      </c>
      <c r="AA541" s="2">
        <f>IFERROR(INDEX('Holiday Schedule'!$D$3:$D$24,MATCH(A541,'Holiday Schedule'!$C$3:$C$24,0)),0)</f>
        <v>0</v>
      </c>
      <c r="AB541" s="2">
        <f t="shared" si="32"/>
        <v>4</v>
      </c>
      <c r="AC541" s="2">
        <f t="shared" si="33"/>
        <v>0</v>
      </c>
      <c r="AD541" s="5">
        <f t="shared" si="34"/>
        <v>0</v>
      </c>
      <c r="AE541" s="5">
        <f t="shared" si="35"/>
        <v>0</v>
      </c>
      <c r="AG541" s="2">
        <f t="shared" si="36"/>
        <v>6</v>
      </c>
      <c r="AH541" s="2">
        <f t="shared" si="37"/>
        <v>2026</v>
      </c>
      <c r="AJ541" s="5">
        <f t="shared" si="38"/>
        <v>0</v>
      </c>
      <c r="AK541" s="2" t="str">
        <f t="shared" si="39"/>
        <v/>
      </c>
      <c r="AL541" s="8"/>
    </row>
    <row r="542" spans="1:38" ht="15.75">
      <c r="A542" s="17">
        <f>Total_StdO_Customers!A542</f>
        <v>46191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5">
        <v>0</v>
      </c>
      <c r="AA542" s="2">
        <f>IFERROR(INDEX('Holiday Schedule'!$D$3:$D$24,MATCH(A542,'Holiday Schedule'!$C$3:$C$24,0)),0)</f>
        <v>0</v>
      </c>
      <c r="AB542" s="2">
        <f t="shared" si="32"/>
        <v>5</v>
      </c>
      <c r="AC542" s="2">
        <f t="shared" si="33"/>
        <v>0</v>
      </c>
      <c r="AD542" s="5">
        <f t="shared" si="34"/>
        <v>0</v>
      </c>
      <c r="AE542" s="5">
        <f t="shared" si="35"/>
        <v>0</v>
      </c>
      <c r="AG542" s="2">
        <f t="shared" si="36"/>
        <v>6</v>
      </c>
      <c r="AH542" s="2">
        <f t="shared" si="37"/>
        <v>2026</v>
      </c>
      <c r="AJ542" s="5">
        <f t="shared" si="38"/>
        <v>0</v>
      </c>
      <c r="AK542" s="2" t="str">
        <f t="shared" si="39"/>
        <v/>
      </c>
      <c r="AL542" s="8"/>
    </row>
    <row r="543" spans="1:38" ht="15.75">
      <c r="A543" s="17">
        <f>Total_StdO_Customers!A543</f>
        <v>46192</v>
      </c>
      <c r="B543" s="18">
        <v>0</v>
      </c>
      <c r="C543" s="18">
        <v>0</v>
      </c>
      <c r="D543" s="18">
        <v>0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18">
        <v>0</v>
      </c>
      <c r="Z543" s="5">
        <v>0</v>
      </c>
      <c r="AA543" s="2">
        <f>IFERROR(INDEX('Holiday Schedule'!$D$3:$D$24,MATCH(A543,'Holiday Schedule'!$C$3:$C$24,0)),0)</f>
        <v>0</v>
      </c>
      <c r="AB543" s="2">
        <f t="shared" si="32"/>
        <v>6</v>
      </c>
      <c r="AC543" s="2">
        <f t="shared" si="33"/>
        <v>0</v>
      </c>
      <c r="AD543" s="5">
        <f t="shared" si="34"/>
        <v>0</v>
      </c>
      <c r="AE543" s="5">
        <f t="shared" si="35"/>
        <v>0</v>
      </c>
      <c r="AG543" s="2">
        <f t="shared" si="36"/>
        <v>6</v>
      </c>
      <c r="AH543" s="2">
        <f t="shared" si="37"/>
        <v>2026</v>
      </c>
      <c r="AJ543" s="5">
        <f t="shared" si="38"/>
        <v>0</v>
      </c>
      <c r="AK543" s="2" t="str">
        <f t="shared" si="39"/>
        <v/>
      </c>
      <c r="AL543" s="8"/>
    </row>
    <row r="544" spans="1:38" ht="15.75">
      <c r="A544" s="17">
        <f>Total_StdO_Customers!A544</f>
        <v>46193</v>
      </c>
      <c r="B544" s="18">
        <v>0</v>
      </c>
      <c r="C544" s="18">
        <v>0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  <c r="Z544" s="5">
        <v>0</v>
      </c>
      <c r="AA544" s="2">
        <f>IFERROR(INDEX('Holiday Schedule'!$D$3:$D$24,MATCH(A544,'Holiday Schedule'!$C$3:$C$24,0)),0)</f>
        <v>0</v>
      </c>
      <c r="AB544" s="2">
        <f t="shared" si="32"/>
        <v>7</v>
      </c>
      <c r="AC544" s="2">
        <f t="shared" si="33"/>
        <v>0</v>
      </c>
      <c r="AD544" s="5">
        <f t="shared" si="34"/>
        <v>0</v>
      </c>
      <c r="AE544" s="5">
        <f t="shared" si="35"/>
        <v>0</v>
      </c>
      <c r="AG544" s="2">
        <f t="shared" si="36"/>
        <v>6</v>
      </c>
      <c r="AH544" s="2">
        <f t="shared" si="37"/>
        <v>2026</v>
      </c>
      <c r="AJ544" s="5">
        <f t="shared" si="38"/>
        <v>0</v>
      </c>
      <c r="AK544" s="2" t="str">
        <f t="shared" si="39"/>
        <v/>
      </c>
      <c r="AL544" s="8"/>
    </row>
    <row r="545" spans="1:38" ht="15.75">
      <c r="A545" s="17">
        <f>Total_StdO_Customers!A545</f>
        <v>46194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>
        <v>0</v>
      </c>
      <c r="O545" s="18">
        <v>0</v>
      </c>
      <c r="P545" s="18">
        <v>0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0</v>
      </c>
      <c r="Z545" s="5">
        <v>0</v>
      </c>
      <c r="AA545" s="2">
        <f>IFERROR(INDEX('Holiday Schedule'!$D$3:$D$24,MATCH(A545,'Holiday Schedule'!$C$3:$C$24,0)),0)</f>
        <v>0</v>
      </c>
      <c r="AB545" s="2">
        <f t="shared" si="32"/>
        <v>1</v>
      </c>
      <c r="AC545" s="2">
        <f t="shared" si="33"/>
        <v>0</v>
      </c>
      <c r="AD545" s="5">
        <f t="shared" si="34"/>
        <v>0</v>
      </c>
      <c r="AE545" s="5">
        <f t="shared" si="35"/>
        <v>0</v>
      </c>
      <c r="AG545" s="2">
        <f t="shared" si="36"/>
        <v>6</v>
      </c>
      <c r="AH545" s="2">
        <f t="shared" si="37"/>
        <v>2026</v>
      </c>
      <c r="AJ545" s="5">
        <f t="shared" si="38"/>
        <v>0</v>
      </c>
      <c r="AK545" s="2" t="str">
        <f t="shared" si="39"/>
        <v/>
      </c>
      <c r="AL545" s="8"/>
    </row>
    <row r="546" spans="1:38" ht="15.75">
      <c r="A546" s="17">
        <f>Total_StdO_Customers!A546</f>
        <v>46195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5">
        <v>0</v>
      </c>
      <c r="AA546" s="2">
        <f>IFERROR(INDEX('Holiday Schedule'!$D$3:$D$24,MATCH(A546,'Holiday Schedule'!$C$3:$C$24,0)),0)</f>
        <v>0</v>
      </c>
      <c r="AB546" s="2">
        <f t="shared" si="32"/>
        <v>2</v>
      </c>
      <c r="AC546" s="2">
        <f t="shared" si="33"/>
        <v>0</v>
      </c>
      <c r="AD546" s="5">
        <f t="shared" si="34"/>
        <v>0</v>
      </c>
      <c r="AE546" s="5">
        <f t="shared" si="35"/>
        <v>0</v>
      </c>
      <c r="AG546" s="2">
        <f t="shared" si="36"/>
        <v>6</v>
      </c>
      <c r="AH546" s="2">
        <f t="shared" si="37"/>
        <v>2026</v>
      </c>
      <c r="AJ546" s="5">
        <f t="shared" si="38"/>
        <v>0</v>
      </c>
      <c r="AK546" s="2" t="str">
        <f t="shared" si="39"/>
        <v/>
      </c>
      <c r="AL546" s="8"/>
    </row>
    <row r="547" spans="1:38" ht="15.75">
      <c r="A547" s="17">
        <f>Total_StdO_Customers!A547</f>
        <v>46196</v>
      </c>
      <c r="B547" s="18">
        <v>0</v>
      </c>
      <c r="C547" s="18">
        <v>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>
        <v>0</v>
      </c>
      <c r="O547" s="18">
        <v>0</v>
      </c>
      <c r="P547" s="18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  <c r="X547" s="18">
        <v>0</v>
      </c>
      <c r="Y547" s="18">
        <v>0</v>
      </c>
      <c r="Z547" s="5">
        <v>0</v>
      </c>
      <c r="AA547" s="2">
        <f>IFERROR(INDEX('Holiday Schedule'!$D$3:$D$24,MATCH(A547,'Holiday Schedule'!$C$3:$C$24,0)),0)</f>
        <v>0</v>
      </c>
      <c r="AB547" s="2">
        <f t="shared" si="32"/>
        <v>3</v>
      </c>
      <c r="AC547" s="2">
        <f t="shared" si="33"/>
        <v>0</v>
      </c>
      <c r="AD547" s="5">
        <f t="shared" si="34"/>
        <v>0</v>
      </c>
      <c r="AE547" s="5">
        <f t="shared" si="35"/>
        <v>0</v>
      </c>
      <c r="AG547" s="2">
        <f t="shared" si="36"/>
        <v>6</v>
      </c>
      <c r="AH547" s="2">
        <f t="shared" si="37"/>
        <v>2026</v>
      </c>
      <c r="AJ547" s="5">
        <f t="shared" si="38"/>
        <v>0</v>
      </c>
      <c r="AK547" s="2" t="str">
        <f t="shared" si="39"/>
        <v/>
      </c>
      <c r="AL547" s="8"/>
    </row>
    <row r="548" spans="1:38" ht="15.75">
      <c r="A548" s="17">
        <f>Total_StdO_Customers!A548</f>
        <v>46197</v>
      </c>
      <c r="B548" s="18">
        <v>0</v>
      </c>
      <c r="C548" s="18">
        <v>0</v>
      </c>
      <c r="D548" s="18">
        <v>0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0</v>
      </c>
      <c r="O548" s="18">
        <v>0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  <c r="Z548" s="5">
        <v>0</v>
      </c>
      <c r="AA548" s="2">
        <f>IFERROR(INDEX('Holiday Schedule'!$D$3:$D$24,MATCH(A548,'Holiday Schedule'!$C$3:$C$24,0)),0)</f>
        <v>0</v>
      </c>
      <c r="AB548" s="2">
        <f t="shared" si="32"/>
        <v>4</v>
      </c>
      <c r="AC548" s="2">
        <f t="shared" si="33"/>
        <v>0</v>
      </c>
      <c r="AD548" s="5">
        <f t="shared" si="34"/>
        <v>0</v>
      </c>
      <c r="AE548" s="5">
        <f t="shared" si="35"/>
        <v>0</v>
      </c>
      <c r="AG548" s="2">
        <f t="shared" si="36"/>
        <v>6</v>
      </c>
      <c r="AH548" s="2">
        <f t="shared" si="37"/>
        <v>2026</v>
      </c>
      <c r="AJ548" s="5">
        <f t="shared" si="38"/>
        <v>0</v>
      </c>
      <c r="AK548" s="2" t="str">
        <f t="shared" si="39"/>
        <v/>
      </c>
      <c r="AL548" s="8"/>
    </row>
    <row r="549" spans="1:38" ht="15.75">
      <c r="A549" s="17">
        <f>Total_StdO_Customers!A549</f>
        <v>46198</v>
      </c>
      <c r="B549" s="18">
        <v>0</v>
      </c>
      <c r="C549" s="18">
        <v>0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8">
        <v>0</v>
      </c>
      <c r="O549" s="18">
        <v>0</v>
      </c>
      <c r="P549" s="18">
        <v>0</v>
      </c>
      <c r="Q549" s="18">
        <v>0</v>
      </c>
      <c r="R549" s="18">
        <v>0</v>
      </c>
      <c r="S549" s="18">
        <v>0</v>
      </c>
      <c r="T549" s="18">
        <v>0</v>
      </c>
      <c r="U549" s="18">
        <v>0</v>
      </c>
      <c r="V549" s="18">
        <v>0</v>
      </c>
      <c r="W549" s="18">
        <v>0</v>
      </c>
      <c r="X549" s="18">
        <v>0</v>
      </c>
      <c r="Y549" s="18">
        <v>0</v>
      </c>
      <c r="Z549" s="5">
        <v>0</v>
      </c>
      <c r="AA549" s="2">
        <f>IFERROR(INDEX('Holiday Schedule'!$D$3:$D$24,MATCH(A549,'Holiday Schedule'!$C$3:$C$24,0)),0)</f>
        <v>0</v>
      </c>
      <c r="AB549" s="2">
        <f t="shared" si="32"/>
        <v>5</v>
      </c>
      <c r="AC549" s="2">
        <f t="shared" si="33"/>
        <v>0</v>
      </c>
      <c r="AD549" s="5">
        <f t="shared" si="34"/>
        <v>0</v>
      </c>
      <c r="AE549" s="5">
        <f t="shared" si="35"/>
        <v>0</v>
      </c>
      <c r="AG549" s="2">
        <f t="shared" si="36"/>
        <v>6</v>
      </c>
      <c r="AH549" s="2">
        <f t="shared" si="37"/>
        <v>2026</v>
      </c>
      <c r="AJ549" s="5">
        <f t="shared" si="38"/>
        <v>0</v>
      </c>
      <c r="AK549" s="2" t="str">
        <f t="shared" si="39"/>
        <v/>
      </c>
      <c r="AL549" s="8"/>
    </row>
    <row r="550" spans="1:38" ht="15.75">
      <c r="A550" s="17">
        <f>Total_StdO_Customers!A550</f>
        <v>46199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18">
        <v>0</v>
      </c>
      <c r="Z550" s="5">
        <v>0</v>
      </c>
      <c r="AA550" s="2">
        <f>IFERROR(INDEX('Holiday Schedule'!$D$3:$D$24,MATCH(A550,'Holiday Schedule'!$C$3:$C$24,0)),0)</f>
        <v>0</v>
      </c>
      <c r="AB550" s="2">
        <f t="shared" si="32"/>
        <v>6</v>
      </c>
      <c r="AC550" s="2">
        <f t="shared" si="33"/>
        <v>0</v>
      </c>
      <c r="AD550" s="5">
        <f t="shared" si="34"/>
        <v>0</v>
      </c>
      <c r="AE550" s="5">
        <f t="shared" si="35"/>
        <v>0</v>
      </c>
      <c r="AG550" s="2">
        <f t="shared" si="36"/>
        <v>6</v>
      </c>
      <c r="AH550" s="2">
        <f t="shared" si="37"/>
        <v>2026</v>
      </c>
      <c r="AJ550" s="5">
        <f t="shared" si="38"/>
        <v>0</v>
      </c>
      <c r="AK550" s="2" t="str">
        <f t="shared" si="39"/>
        <v/>
      </c>
      <c r="AL550" s="8"/>
    </row>
    <row r="551" spans="1:38" ht="15.75">
      <c r="A551" s="17">
        <f>Total_StdO_Customers!A551</f>
        <v>46200</v>
      </c>
      <c r="B551" s="18">
        <v>0</v>
      </c>
      <c r="C551" s="18">
        <v>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  <c r="O551" s="18">
        <v>0</v>
      </c>
      <c r="P551" s="18">
        <v>0</v>
      </c>
      <c r="Q551" s="18">
        <v>0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18">
        <v>0</v>
      </c>
      <c r="Y551" s="18">
        <v>0</v>
      </c>
      <c r="Z551" s="5">
        <v>0</v>
      </c>
      <c r="AA551" s="2">
        <f>IFERROR(INDEX('Holiday Schedule'!$D$3:$D$24,MATCH(A551,'Holiday Schedule'!$C$3:$C$24,0)),0)</f>
        <v>0</v>
      </c>
      <c r="AB551" s="2">
        <f t="shared" si="32"/>
        <v>7</v>
      </c>
      <c r="AC551" s="2">
        <f t="shared" si="33"/>
        <v>0</v>
      </c>
      <c r="AD551" s="5">
        <f t="shared" si="34"/>
        <v>0</v>
      </c>
      <c r="AE551" s="5">
        <f t="shared" si="35"/>
        <v>0</v>
      </c>
      <c r="AG551" s="2">
        <f t="shared" si="36"/>
        <v>6</v>
      </c>
      <c r="AH551" s="2">
        <f t="shared" si="37"/>
        <v>2026</v>
      </c>
      <c r="AJ551" s="5">
        <f t="shared" si="38"/>
        <v>0</v>
      </c>
      <c r="AK551" s="2" t="str">
        <f t="shared" si="39"/>
        <v/>
      </c>
      <c r="AL551" s="8"/>
    </row>
    <row r="552" spans="1:38" ht="15.75">
      <c r="A552" s="17">
        <f>Total_StdO_Customers!A552</f>
        <v>46201</v>
      </c>
      <c r="B552" s="18">
        <v>0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5">
        <v>0</v>
      </c>
      <c r="AA552" s="2">
        <f>IFERROR(INDEX('Holiday Schedule'!$D$3:$D$24,MATCH(A552,'Holiday Schedule'!$C$3:$C$24,0)),0)</f>
        <v>0</v>
      </c>
      <c r="AB552" s="2">
        <f t="shared" si="32"/>
        <v>1</v>
      </c>
      <c r="AC552" s="2">
        <f t="shared" si="33"/>
        <v>0</v>
      </c>
      <c r="AD552" s="5">
        <f t="shared" si="34"/>
        <v>0</v>
      </c>
      <c r="AE552" s="5">
        <f t="shared" si="35"/>
        <v>0</v>
      </c>
      <c r="AG552" s="2">
        <f t="shared" si="36"/>
        <v>6</v>
      </c>
      <c r="AH552" s="2">
        <f t="shared" si="37"/>
        <v>2026</v>
      </c>
      <c r="AJ552" s="5">
        <f t="shared" si="38"/>
        <v>0</v>
      </c>
      <c r="AK552" s="2" t="str">
        <f t="shared" si="39"/>
        <v/>
      </c>
      <c r="AL552" s="8"/>
    </row>
    <row r="553" spans="1:38" ht="15.75">
      <c r="A553" s="17">
        <f>Total_StdO_Customers!A553</f>
        <v>46202</v>
      </c>
      <c r="B553" s="18">
        <v>0</v>
      </c>
      <c r="C553" s="18">
        <v>0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  <c r="O553" s="18">
        <v>0</v>
      </c>
      <c r="P553" s="18">
        <v>0</v>
      </c>
      <c r="Q553" s="18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  <c r="Z553" s="5">
        <v>0</v>
      </c>
      <c r="AA553" s="2">
        <f>IFERROR(INDEX('Holiday Schedule'!$D$3:$D$24,MATCH(A553,'Holiday Schedule'!$C$3:$C$24,0)),0)</f>
        <v>0</v>
      </c>
      <c r="AB553" s="2">
        <f t="shared" si="32"/>
        <v>2</v>
      </c>
      <c r="AC553" s="2">
        <f t="shared" si="33"/>
        <v>0</v>
      </c>
      <c r="AD553" s="5">
        <f t="shared" si="34"/>
        <v>0</v>
      </c>
      <c r="AE553" s="5">
        <f t="shared" si="35"/>
        <v>0</v>
      </c>
      <c r="AG553" s="2">
        <f t="shared" si="36"/>
        <v>6</v>
      </c>
      <c r="AH553" s="2">
        <f t="shared" si="37"/>
        <v>2026</v>
      </c>
      <c r="AJ553" s="5">
        <f t="shared" si="38"/>
        <v>0</v>
      </c>
      <c r="AK553" s="2" t="str">
        <f t="shared" si="39"/>
        <v/>
      </c>
      <c r="AL553" s="8"/>
    </row>
    <row r="554" spans="1:38" ht="15.75">
      <c r="A554" s="17">
        <f>Total_StdO_Customers!A554</f>
        <v>46203</v>
      </c>
      <c r="B554" s="18">
        <v>0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  <c r="Z554" s="5">
        <v>0</v>
      </c>
      <c r="AA554" s="2">
        <f>IFERROR(INDEX('Holiday Schedule'!$D$3:$D$24,MATCH(A554,'Holiday Schedule'!$C$3:$C$24,0)),0)</f>
        <v>0</v>
      </c>
      <c r="AB554" s="2">
        <f t="shared" si="32"/>
        <v>3</v>
      </c>
      <c r="AC554" s="2">
        <f t="shared" si="33"/>
        <v>0</v>
      </c>
      <c r="AD554" s="5">
        <f t="shared" si="34"/>
        <v>0</v>
      </c>
      <c r="AE554" s="5">
        <f t="shared" si="35"/>
        <v>0</v>
      </c>
      <c r="AG554" s="2">
        <f t="shared" si="36"/>
        <v>6</v>
      </c>
      <c r="AH554" s="2">
        <f t="shared" si="37"/>
        <v>2026</v>
      </c>
      <c r="AJ554" s="5">
        <f t="shared" si="38"/>
        <v>0</v>
      </c>
      <c r="AK554" s="2" t="str">
        <f t="shared" si="39"/>
        <v/>
      </c>
      <c r="AL554" s="8"/>
    </row>
    <row r="555" spans="1:38" ht="15.75">
      <c r="A555" s="17">
        <f>Total_StdO_Customers!A555</f>
        <v>46204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8">
        <v>0</v>
      </c>
      <c r="O555" s="18">
        <v>0</v>
      </c>
      <c r="P555" s="18">
        <v>0</v>
      </c>
      <c r="Q555" s="18">
        <v>0</v>
      </c>
      <c r="R555" s="18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18">
        <v>0</v>
      </c>
      <c r="Z555" s="5">
        <v>0</v>
      </c>
      <c r="AA555" s="2">
        <f>IFERROR(INDEX('Holiday Schedule'!$D$3:$D$24,MATCH(A555,'Holiday Schedule'!$C$3:$C$24,0)),0)</f>
        <v>0</v>
      </c>
      <c r="AB555" s="2">
        <f t="shared" si="32"/>
        <v>4</v>
      </c>
      <c r="AC555" s="2">
        <f t="shared" si="33"/>
        <v>0</v>
      </c>
      <c r="AD555" s="5">
        <f t="shared" si="34"/>
        <v>0</v>
      </c>
      <c r="AE555" s="5">
        <f t="shared" si="35"/>
        <v>0</v>
      </c>
      <c r="AG555" s="2">
        <f t="shared" si="36"/>
        <v>7</v>
      </c>
      <c r="AH555" s="2">
        <f t="shared" si="37"/>
        <v>2026</v>
      </c>
      <c r="AJ555" s="5">
        <f t="shared" si="38"/>
        <v>0</v>
      </c>
      <c r="AK555" s="2" t="str">
        <f t="shared" si="39"/>
        <v/>
      </c>
      <c r="AL555" s="8"/>
    </row>
    <row r="556" spans="1:38" ht="15.75">
      <c r="A556" s="17">
        <f>Total_StdO_Customers!A556</f>
        <v>46205</v>
      </c>
      <c r="B556" s="18">
        <v>0</v>
      </c>
      <c r="C556" s="18">
        <v>0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  <c r="Z556" s="5">
        <v>0</v>
      </c>
      <c r="AA556" s="2">
        <f>IFERROR(INDEX('Holiday Schedule'!$D$3:$D$24,MATCH(A556,'Holiday Schedule'!$C$3:$C$24,0)),0)</f>
        <v>0</v>
      </c>
      <c r="AB556" s="2">
        <f t="shared" si="32"/>
        <v>5</v>
      </c>
      <c r="AC556" s="2">
        <f t="shared" si="33"/>
        <v>0</v>
      </c>
      <c r="AD556" s="5">
        <f t="shared" si="34"/>
        <v>0</v>
      </c>
      <c r="AE556" s="5">
        <f t="shared" si="35"/>
        <v>0</v>
      </c>
      <c r="AG556" s="2">
        <f t="shared" si="36"/>
        <v>7</v>
      </c>
      <c r="AH556" s="2">
        <f t="shared" si="37"/>
        <v>2026</v>
      </c>
      <c r="AJ556" s="5">
        <f t="shared" si="38"/>
        <v>0</v>
      </c>
      <c r="AK556" s="2" t="str">
        <f t="shared" si="39"/>
        <v/>
      </c>
      <c r="AL556" s="8"/>
    </row>
    <row r="557" spans="1:38" ht="15.75">
      <c r="A557" s="17">
        <f>Total_StdO_Customers!A557</f>
        <v>46206</v>
      </c>
      <c r="B557" s="18">
        <v>0</v>
      </c>
      <c r="C557" s="18">
        <v>0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8">
        <v>0</v>
      </c>
      <c r="O557" s="18">
        <v>0</v>
      </c>
      <c r="P557" s="18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18">
        <v>0</v>
      </c>
      <c r="Z557" s="5">
        <v>0</v>
      </c>
      <c r="AA557" s="2">
        <f>IFERROR(INDEX('Holiday Schedule'!$D$3:$D$24,MATCH(A557,'Holiday Schedule'!$C$3:$C$24,0)),0)</f>
        <v>0</v>
      </c>
      <c r="AB557" s="2">
        <f t="shared" si="32"/>
        <v>6</v>
      </c>
      <c r="AC557" s="2">
        <f t="shared" si="33"/>
        <v>0</v>
      </c>
      <c r="AD557" s="5">
        <f t="shared" si="34"/>
        <v>0</v>
      </c>
      <c r="AE557" s="5">
        <f t="shared" si="35"/>
        <v>0</v>
      </c>
      <c r="AG557" s="2">
        <f t="shared" si="36"/>
        <v>7</v>
      </c>
      <c r="AH557" s="2">
        <f t="shared" si="37"/>
        <v>2026</v>
      </c>
      <c r="AJ557" s="5">
        <f t="shared" si="38"/>
        <v>0</v>
      </c>
      <c r="AK557" s="2" t="str">
        <f t="shared" si="39"/>
        <v/>
      </c>
      <c r="AL557" s="8"/>
    </row>
    <row r="558" spans="1:38" ht="15.75">
      <c r="A558" s="17">
        <f>Total_StdO_Customers!A558</f>
        <v>46207</v>
      </c>
      <c r="B558" s="18">
        <v>0</v>
      </c>
      <c r="C558" s="18">
        <v>0</v>
      </c>
      <c r="D558" s="18">
        <v>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  <c r="Z558" s="5">
        <v>0</v>
      </c>
      <c r="AA558" s="2">
        <f>IFERROR(INDEX('Holiday Schedule'!$D$3:$D$24,MATCH(A558,'Holiday Schedule'!$C$3:$C$24,0)),0)</f>
        <v>0</v>
      </c>
      <c r="AB558" s="2">
        <f t="shared" si="32"/>
        <v>7</v>
      </c>
      <c r="AC558" s="2">
        <f t="shared" si="33"/>
        <v>0</v>
      </c>
      <c r="AD558" s="5">
        <f t="shared" si="34"/>
        <v>0</v>
      </c>
      <c r="AE558" s="5">
        <f t="shared" si="35"/>
        <v>0</v>
      </c>
      <c r="AG558" s="2">
        <f t="shared" si="36"/>
        <v>7</v>
      </c>
      <c r="AH558" s="2">
        <f t="shared" si="37"/>
        <v>2026</v>
      </c>
      <c r="AJ558" s="5">
        <f t="shared" si="38"/>
        <v>0</v>
      </c>
      <c r="AK558" s="2" t="str">
        <f t="shared" si="39"/>
        <v/>
      </c>
      <c r="AL558" s="8"/>
    </row>
    <row r="559" spans="1:38" ht="15.75">
      <c r="A559" s="17">
        <f>Total_StdO_Customers!A559</f>
        <v>46208</v>
      </c>
      <c r="B559" s="18">
        <v>0</v>
      </c>
      <c r="C559" s="18">
        <v>0</v>
      </c>
      <c r="D559" s="18">
        <v>0</v>
      </c>
      <c r="E559" s="18">
        <v>0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>
        <v>0</v>
      </c>
      <c r="M559" s="18">
        <v>0</v>
      </c>
      <c r="N559" s="18">
        <v>0</v>
      </c>
      <c r="O559" s="18">
        <v>0</v>
      </c>
      <c r="P559" s="18">
        <v>0</v>
      </c>
      <c r="Q559" s="18">
        <v>0</v>
      </c>
      <c r="R559" s="18">
        <v>0</v>
      </c>
      <c r="S559" s="18">
        <v>0</v>
      </c>
      <c r="T559" s="18">
        <v>0</v>
      </c>
      <c r="U559" s="18">
        <v>0</v>
      </c>
      <c r="V559" s="18">
        <v>0</v>
      </c>
      <c r="W559" s="18">
        <v>0</v>
      </c>
      <c r="X559" s="18">
        <v>0</v>
      </c>
      <c r="Y559" s="18">
        <v>0</v>
      </c>
      <c r="Z559" s="5">
        <v>0</v>
      </c>
      <c r="AA559" s="2">
        <f>IFERROR(INDEX('Holiday Schedule'!$D$3:$D$24,MATCH(A559,'Holiday Schedule'!$C$3:$C$24,0)),0)</f>
        <v>0</v>
      </c>
      <c r="AB559" s="2">
        <f t="shared" si="32"/>
        <v>1</v>
      </c>
      <c r="AC559" s="2">
        <f t="shared" si="33"/>
        <v>0</v>
      </c>
      <c r="AD559" s="5">
        <f t="shared" si="34"/>
        <v>0</v>
      </c>
      <c r="AE559" s="5">
        <f t="shared" si="35"/>
        <v>0</v>
      </c>
      <c r="AG559" s="2">
        <f t="shared" si="36"/>
        <v>7</v>
      </c>
      <c r="AH559" s="2">
        <f t="shared" si="37"/>
        <v>2026</v>
      </c>
      <c r="AJ559" s="5">
        <f t="shared" si="38"/>
        <v>0</v>
      </c>
      <c r="AK559" s="2" t="str">
        <f t="shared" si="39"/>
        <v/>
      </c>
      <c r="AL559" s="8"/>
    </row>
    <row r="560" spans="1:38" ht="15.75">
      <c r="A560" s="17">
        <f>Total_StdO_Customers!A560</f>
        <v>46209</v>
      </c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5">
        <v>0</v>
      </c>
      <c r="AA560" s="2">
        <f>IFERROR(INDEX('Holiday Schedule'!$D$3:$D$24,MATCH(A560,'Holiday Schedule'!$C$3:$C$24,0)),0)</f>
        <v>0</v>
      </c>
      <c r="AB560" s="2">
        <f t="shared" si="32"/>
        <v>2</v>
      </c>
      <c r="AC560" s="2">
        <f t="shared" si="33"/>
        <v>0</v>
      </c>
      <c r="AD560" s="5">
        <f t="shared" si="34"/>
        <v>0</v>
      </c>
      <c r="AE560" s="5">
        <f t="shared" si="35"/>
        <v>0</v>
      </c>
      <c r="AG560" s="2">
        <f t="shared" si="36"/>
        <v>7</v>
      </c>
      <c r="AH560" s="2">
        <f t="shared" si="37"/>
        <v>2026</v>
      </c>
      <c r="AJ560" s="5">
        <f t="shared" si="38"/>
        <v>0</v>
      </c>
      <c r="AK560" s="2" t="str">
        <f t="shared" si="39"/>
        <v/>
      </c>
      <c r="AL560" s="8"/>
    </row>
    <row r="561" spans="1:38" ht="15.75">
      <c r="A561" s="17">
        <f>Total_StdO_Customers!A561</f>
        <v>46210</v>
      </c>
      <c r="B561" s="18">
        <v>0</v>
      </c>
      <c r="C561" s="18">
        <v>0</v>
      </c>
      <c r="D561" s="18">
        <v>0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8">
        <v>0</v>
      </c>
      <c r="O561" s="18">
        <v>0</v>
      </c>
      <c r="P561" s="18">
        <v>0</v>
      </c>
      <c r="Q561" s="18">
        <v>0</v>
      </c>
      <c r="R561" s="18">
        <v>0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  <c r="Z561" s="5">
        <v>0</v>
      </c>
      <c r="AA561" s="2">
        <f>IFERROR(INDEX('Holiday Schedule'!$D$3:$D$24,MATCH(A561,'Holiday Schedule'!$C$3:$C$24,0)),0)</f>
        <v>0</v>
      </c>
      <c r="AB561" s="2">
        <f t="shared" si="32"/>
        <v>3</v>
      </c>
      <c r="AC561" s="2">
        <f t="shared" si="33"/>
        <v>0</v>
      </c>
      <c r="AD561" s="5">
        <f t="shared" si="34"/>
        <v>0</v>
      </c>
      <c r="AE561" s="5">
        <f t="shared" si="35"/>
        <v>0</v>
      </c>
      <c r="AG561" s="2">
        <f t="shared" si="36"/>
        <v>7</v>
      </c>
      <c r="AH561" s="2">
        <f t="shared" si="37"/>
        <v>2026</v>
      </c>
      <c r="AJ561" s="5">
        <f t="shared" si="38"/>
        <v>0</v>
      </c>
      <c r="AK561" s="2" t="str">
        <f t="shared" si="39"/>
        <v/>
      </c>
      <c r="AL561" s="8"/>
    </row>
    <row r="562" spans="1:38" ht="15.75">
      <c r="A562" s="17">
        <f>Total_StdO_Customers!A562</f>
        <v>46211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18">
        <v>0</v>
      </c>
      <c r="Y562" s="18">
        <v>0</v>
      </c>
      <c r="Z562" s="5">
        <v>0</v>
      </c>
      <c r="AA562" s="2">
        <f>IFERROR(INDEX('Holiday Schedule'!$D$3:$D$24,MATCH(A562,'Holiday Schedule'!$C$3:$C$24,0)),0)</f>
        <v>0</v>
      </c>
      <c r="AB562" s="2">
        <f t="shared" si="32"/>
        <v>4</v>
      </c>
      <c r="AC562" s="2">
        <f t="shared" si="33"/>
        <v>0</v>
      </c>
      <c r="AD562" s="5">
        <f t="shared" si="34"/>
        <v>0</v>
      </c>
      <c r="AE562" s="5">
        <f t="shared" si="35"/>
        <v>0</v>
      </c>
      <c r="AG562" s="2">
        <f t="shared" si="36"/>
        <v>7</v>
      </c>
      <c r="AH562" s="2">
        <f t="shared" si="37"/>
        <v>2026</v>
      </c>
      <c r="AJ562" s="5">
        <f t="shared" si="38"/>
        <v>0</v>
      </c>
      <c r="AK562" s="2" t="str">
        <f t="shared" si="39"/>
        <v/>
      </c>
      <c r="AL562" s="8"/>
    </row>
    <row r="563" spans="1:38" ht="15.75">
      <c r="A563" s="17">
        <f>Total_StdO_Customers!A563</f>
        <v>46212</v>
      </c>
      <c r="B563" s="18">
        <v>0</v>
      </c>
      <c r="C563" s="18">
        <v>0</v>
      </c>
      <c r="D563" s="18">
        <v>0</v>
      </c>
      <c r="E563" s="18">
        <v>0</v>
      </c>
      <c r="F563" s="18">
        <v>0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8">
        <v>0</v>
      </c>
      <c r="O563" s="18">
        <v>0</v>
      </c>
      <c r="P563" s="18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18">
        <v>0</v>
      </c>
      <c r="Z563" s="5">
        <v>0</v>
      </c>
      <c r="AA563" s="2">
        <f>IFERROR(INDEX('Holiday Schedule'!$D$3:$D$24,MATCH(A563,'Holiday Schedule'!$C$3:$C$24,0)),0)</f>
        <v>0</v>
      </c>
      <c r="AB563" s="2">
        <f t="shared" si="32"/>
        <v>5</v>
      </c>
      <c r="AC563" s="2">
        <f t="shared" si="33"/>
        <v>0</v>
      </c>
      <c r="AD563" s="5">
        <f t="shared" si="34"/>
        <v>0</v>
      </c>
      <c r="AE563" s="5">
        <f t="shared" si="35"/>
        <v>0</v>
      </c>
      <c r="AG563" s="2">
        <f t="shared" si="36"/>
        <v>7</v>
      </c>
      <c r="AH563" s="2">
        <f t="shared" si="37"/>
        <v>2026</v>
      </c>
      <c r="AJ563" s="5">
        <f t="shared" si="38"/>
        <v>0</v>
      </c>
      <c r="AK563" s="2" t="str">
        <f t="shared" si="39"/>
        <v/>
      </c>
      <c r="AL563" s="8"/>
    </row>
    <row r="564" spans="1:38" ht="15.75">
      <c r="A564" s="17">
        <f>Total_StdO_Customers!A564</f>
        <v>46213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0</v>
      </c>
      <c r="O564" s="18">
        <v>0</v>
      </c>
      <c r="P564" s="18">
        <v>0</v>
      </c>
      <c r="Q564" s="18">
        <v>0</v>
      </c>
      <c r="R564" s="18">
        <v>0</v>
      </c>
      <c r="S564" s="18">
        <v>0</v>
      </c>
      <c r="T564" s="18">
        <v>0</v>
      </c>
      <c r="U564" s="18">
        <v>0</v>
      </c>
      <c r="V564" s="18">
        <v>0</v>
      </c>
      <c r="W564" s="18">
        <v>0</v>
      </c>
      <c r="X564" s="18">
        <v>0</v>
      </c>
      <c r="Y564" s="18">
        <v>0</v>
      </c>
      <c r="Z564" s="5">
        <v>0</v>
      </c>
      <c r="AA564" s="2">
        <f>IFERROR(INDEX('Holiday Schedule'!$D$3:$D$24,MATCH(A564,'Holiday Schedule'!$C$3:$C$24,0)),0)</f>
        <v>0</v>
      </c>
      <c r="AB564" s="2">
        <f t="shared" si="32"/>
        <v>6</v>
      </c>
      <c r="AC564" s="2">
        <f t="shared" si="33"/>
        <v>0</v>
      </c>
      <c r="AD564" s="5">
        <f t="shared" si="34"/>
        <v>0</v>
      </c>
      <c r="AE564" s="5">
        <f t="shared" si="35"/>
        <v>0</v>
      </c>
      <c r="AG564" s="2">
        <f t="shared" si="36"/>
        <v>7</v>
      </c>
      <c r="AH564" s="2">
        <f t="shared" si="37"/>
        <v>2026</v>
      </c>
      <c r="AJ564" s="5">
        <f t="shared" si="38"/>
        <v>0</v>
      </c>
      <c r="AK564" s="2" t="str">
        <f t="shared" si="39"/>
        <v/>
      </c>
      <c r="AL564" s="8"/>
    </row>
    <row r="565" spans="1:38" ht="15.75">
      <c r="A565" s="17">
        <f>Total_StdO_Customers!A565</f>
        <v>46214</v>
      </c>
      <c r="B565" s="18">
        <v>0</v>
      </c>
      <c r="C565" s="18">
        <v>0</v>
      </c>
      <c r="D565" s="18">
        <v>0</v>
      </c>
      <c r="E565" s="18">
        <v>0</v>
      </c>
      <c r="F565" s="18">
        <v>0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8">
        <v>0</v>
      </c>
      <c r="O565" s="18">
        <v>0</v>
      </c>
      <c r="P565" s="18">
        <v>0</v>
      </c>
      <c r="Q565" s="18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18">
        <v>0</v>
      </c>
      <c r="Z565" s="5">
        <v>0</v>
      </c>
      <c r="AA565" s="2">
        <f>IFERROR(INDEX('Holiday Schedule'!$D$3:$D$24,MATCH(A565,'Holiday Schedule'!$C$3:$C$24,0)),0)</f>
        <v>0</v>
      </c>
      <c r="AB565" s="2">
        <f t="shared" si="32"/>
        <v>7</v>
      </c>
      <c r="AC565" s="2">
        <f t="shared" si="33"/>
        <v>0</v>
      </c>
      <c r="AD565" s="5">
        <f t="shared" si="34"/>
        <v>0</v>
      </c>
      <c r="AE565" s="5">
        <f t="shared" si="35"/>
        <v>0</v>
      </c>
      <c r="AG565" s="2">
        <f t="shared" si="36"/>
        <v>7</v>
      </c>
      <c r="AH565" s="2">
        <f t="shared" si="37"/>
        <v>2026</v>
      </c>
      <c r="AJ565" s="5">
        <f t="shared" si="38"/>
        <v>0</v>
      </c>
      <c r="AK565" s="2" t="str">
        <f t="shared" si="39"/>
        <v/>
      </c>
      <c r="AL565" s="8"/>
    </row>
    <row r="566" spans="1:38" ht="15.75">
      <c r="A566" s="17">
        <f>Total_StdO_Customers!A566</f>
        <v>46215</v>
      </c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0</v>
      </c>
      <c r="O566" s="18">
        <v>0</v>
      </c>
      <c r="P566" s="18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8">
        <v>0</v>
      </c>
      <c r="Z566" s="5">
        <v>0</v>
      </c>
      <c r="AA566" s="2">
        <f>IFERROR(INDEX('Holiday Schedule'!$D$3:$D$24,MATCH(A566,'Holiday Schedule'!$C$3:$C$24,0)),0)</f>
        <v>0</v>
      </c>
      <c r="AB566" s="2">
        <f t="shared" si="32"/>
        <v>1</v>
      </c>
      <c r="AC566" s="2">
        <f t="shared" si="33"/>
        <v>0</v>
      </c>
      <c r="AD566" s="5">
        <f t="shared" si="34"/>
        <v>0</v>
      </c>
      <c r="AE566" s="5">
        <f t="shared" si="35"/>
        <v>0</v>
      </c>
      <c r="AG566" s="2">
        <f t="shared" si="36"/>
        <v>7</v>
      </c>
      <c r="AH566" s="2">
        <f t="shared" si="37"/>
        <v>2026</v>
      </c>
      <c r="AJ566" s="5">
        <f t="shared" si="38"/>
        <v>0</v>
      </c>
      <c r="AK566" s="2" t="str">
        <f t="shared" si="39"/>
        <v/>
      </c>
      <c r="AL566" s="8"/>
    </row>
    <row r="567" spans="1:38" ht="15.75">
      <c r="A567" s="17">
        <f>Total_StdO_Customers!A567</f>
        <v>46216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8">
        <v>0</v>
      </c>
      <c r="O567" s="18">
        <v>0</v>
      </c>
      <c r="P567" s="18">
        <v>0</v>
      </c>
      <c r="Q567" s="18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18">
        <v>0</v>
      </c>
      <c r="Z567" s="5">
        <v>0</v>
      </c>
      <c r="AA567" s="2">
        <f>IFERROR(INDEX('Holiday Schedule'!$D$3:$D$24,MATCH(A567,'Holiday Schedule'!$C$3:$C$24,0)),0)</f>
        <v>0</v>
      </c>
      <c r="AB567" s="2">
        <f t="shared" si="32"/>
        <v>2</v>
      </c>
      <c r="AC567" s="2">
        <f t="shared" si="33"/>
        <v>0</v>
      </c>
      <c r="AD567" s="5">
        <f t="shared" si="34"/>
        <v>0</v>
      </c>
      <c r="AE567" s="5">
        <f t="shared" si="35"/>
        <v>0</v>
      </c>
      <c r="AG567" s="2">
        <f t="shared" si="36"/>
        <v>7</v>
      </c>
      <c r="AH567" s="2">
        <f t="shared" si="37"/>
        <v>2026</v>
      </c>
      <c r="AJ567" s="5">
        <f t="shared" si="38"/>
        <v>0</v>
      </c>
      <c r="AK567" s="2" t="str">
        <f t="shared" si="39"/>
        <v/>
      </c>
      <c r="AL567" s="8"/>
    </row>
    <row r="568" spans="1:38" ht="15.75">
      <c r="A568" s="17">
        <f>Total_StdO_Customers!A568</f>
        <v>46217</v>
      </c>
      <c r="B568" s="18">
        <v>0</v>
      </c>
      <c r="C568" s="18">
        <v>0</v>
      </c>
      <c r="D568" s="18">
        <v>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5">
        <v>0</v>
      </c>
      <c r="AA568" s="2">
        <f>IFERROR(INDEX('Holiday Schedule'!$D$3:$D$24,MATCH(A568,'Holiday Schedule'!$C$3:$C$24,0)),0)</f>
        <v>0</v>
      </c>
      <c r="AB568" s="2">
        <f t="shared" si="32"/>
        <v>3</v>
      </c>
      <c r="AC568" s="2">
        <f t="shared" si="33"/>
        <v>0</v>
      </c>
      <c r="AD568" s="5">
        <f t="shared" si="34"/>
        <v>0</v>
      </c>
      <c r="AE568" s="5">
        <f t="shared" si="35"/>
        <v>0</v>
      </c>
      <c r="AG568" s="2">
        <f t="shared" si="36"/>
        <v>7</v>
      </c>
      <c r="AH568" s="2">
        <f t="shared" si="37"/>
        <v>2026</v>
      </c>
      <c r="AJ568" s="5">
        <f t="shared" si="38"/>
        <v>0</v>
      </c>
      <c r="AK568" s="2" t="str">
        <f t="shared" si="39"/>
        <v/>
      </c>
      <c r="AL568" s="8"/>
    </row>
    <row r="569" spans="1:38" ht="15.75">
      <c r="A569" s="17">
        <f>Total_StdO_Customers!A569</f>
        <v>46218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0</v>
      </c>
      <c r="Z569" s="5">
        <v>0</v>
      </c>
      <c r="AA569" s="2">
        <f>IFERROR(INDEX('Holiday Schedule'!$D$3:$D$24,MATCH(A569,'Holiday Schedule'!$C$3:$C$24,0)),0)</f>
        <v>0</v>
      </c>
      <c r="AB569" s="2">
        <f t="shared" si="32"/>
        <v>4</v>
      </c>
      <c r="AC569" s="2">
        <f t="shared" si="33"/>
        <v>0</v>
      </c>
      <c r="AD569" s="5">
        <f t="shared" si="34"/>
        <v>0</v>
      </c>
      <c r="AE569" s="5">
        <f t="shared" si="35"/>
        <v>0</v>
      </c>
      <c r="AG569" s="2">
        <f t="shared" si="36"/>
        <v>7</v>
      </c>
      <c r="AH569" s="2">
        <f t="shared" si="37"/>
        <v>2026</v>
      </c>
      <c r="AJ569" s="5">
        <f t="shared" si="38"/>
        <v>0</v>
      </c>
      <c r="AK569" s="2" t="str">
        <f t="shared" si="39"/>
        <v/>
      </c>
      <c r="AL569" s="8"/>
    </row>
    <row r="570" spans="1:38" ht="15.75">
      <c r="A570" s="17">
        <f>Total_StdO_Customers!A570</f>
        <v>46219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5">
        <v>0</v>
      </c>
      <c r="AA570" s="2">
        <f>IFERROR(INDEX('Holiday Schedule'!$D$3:$D$24,MATCH(A570,'Holiday Schedule'!$C$3:$C$24,0)),0)</f>
        <v>0</v>
      </c>
      <c r="AB570" s="2">
        <f t="shared" si="32"/>
        <v>5</v>
      </c>
      <c r="AC570" s="2">
        <f t="shared" si="33"/>
        <v>0</v>
      </c>
      <c r="AD570" s="5">
        <f t="shared" si="34"/>
        <v>0</v>
      </c>
      <c r="AE570" s="5">
        <f t="shared" si="35"/>
        <v>0</v>
      </c>
      <c r="AG570" s="2">
        <f t="shared" si="36"/>
        <v>7</v>
      </c>
      <c r="AH570" s="2">
        <f t="shared" si="37"/>
        <v>2026</v>
      </c>
      <c r="AJ570" s="5">
        <f t="shared" si="38"/>
        <v>0</v>
      </c>
      <c r="AK570" s="2" t="str">
        <f t="shared" si="39"/>
        <v/>
      </c>
      <c r="AL570" s="8"/>
    </row>
    <row r="571" spans="1:38" ht="15.75">
      <c r="A571" s="17">
        <f>Total_StdO_Customers!A571</f>
        <v>46220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>
        <v>0</v>
      </c>
      <c r="O571" s="18">
        <v>0</v>
      </c>
      <c r="P571" s="18">
        <v>0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5">
        <v>0</v>
      </c>
      <c r="AA571" s="2">
        <f>IFERROR(INDEX('Holiday Schedule'!$D$3:$D$24,MATCH(A571,'Holiday Schedule'!$C$3:$C$24,0)),0)</f>
        <v>0</v>
      </c>
      <c r="AB571" s="2">
        <f t="shared" si="32"/>
        <v>6</v>
      </c>
      <c r="AC571" s="2">
        <f t="shared" si="33"/>
        <v>0</v>
      </c>
      <c r="AD571" s="5">
        <f t="shared" si="34"/>
        <v>0</v>
      </c>
      <c r="AE571" s="5">
        <f t="shared" si="35"/>
        <v>0</v>
      </c>
      <c r="AG571" s="2">
        <f t="shared" si="36"/>
        <v>7</v>
      </c>
      <c r="AH571" s="2">
        <f t="shared" si="37"/>
        <v>2026</v>
      </c>
      <c r="AJ571" s="5">
        <f t="shared" si="38"/>
        <v>0</v>
      </c>
      <c r="AK571" s="2" t="str">
        <f t="shared" si="39"/>
        <v/>
      </c>
      <c r="AL571" s="8"/>
    </row>
    <row r="572" spans="1:38" ht="15.75">
      <c r="A572" s="17">
        <f>Total_StdO_Customers!A572</f>
        <v>46221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5">
        <v>0</v>
      </c>
      <c r="AA572" s="2">
        <f>IFERROR(INDEX('Holiday Schedule'!$D$3:$D$24,MATCH(A572,'Holiday Schedule'!$C$3:$C$24,0)),0)</f>
        <v>0</v>
      </c>
      <c r="AB572" s="2">
        <f t="shared" si="32"/>
        <v>7</v>
      </c>
      <c r="AC572" s="2">
        <f t="shared" si="33"/>
        <v>0</v>
      </c>
      <c r="AD572" s="5">
        <f t="shared" si="34"/>
        <v>0</v>
      </c>
      <c r="AE572" s="5">
        <f t="shared" si="35"/>
        <v>0</v>
      </c>
      <c r="AG572" s="2">
        <f t="shared" si="36"/>
        <v>7</v>
      </c>
      <c r="AH572" s="2">
        <f t="shared" si="37"/>
        <v>2026</v>
      </c>
      <c r="AJ572" s="5">
        <f t="shared" si="38"/>
        <v>0</v>
      </c>
      <c r="AK572" s="2" t="str">
        <f t="shared" si="39"/>
        <v/>
      </c>
      <c r="AL572" s="8"/>
    </row>
    <row r="573" spans="1:38" ht="15.75">
      <c r="A573" s="17">
        <f>Total_StdO_Customers!A573</f>
        <v>46222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8">
        <v>0</v>
      </c>
      <c r="P573" s="18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  <c r="Z573" s="5">
        <v>0</v>
      </c>
      <c r="AA573" s="2">
        <f>IFERROR(INDEX('Holiday Schedule'!$D$3:$D$24,MATCH(A573,'Holiday Schedule'!$C$3:$C$24,0)),0)</f>
        <v>0</v>
      </c>
      <c r="AB573" s="2">
        <f t="shared" si="32"/>
        <v>1</v>
      </c>
      <c r="AC573" s="2">
        <f t="shared" si="33"/>
        <v>0</v>
      </c>
      <c r="AD573" s="5">
        <f t="shared" si="34"/>
        <v>0</v>
      </c>
      <c r="AE573" s="5">
        <f t="shared" si="35"/>
        <v>0</v>
      </c>
      <c r="AG573" s="2">
        <f t="shared" si="36"/>
        <v>7</v>
      </c>
      <c r="AH573" s="2">
        <f t="shared" si="37"/>
        <v>2026</v>
      </c>
      <c r="AJ573" s="5">
        <f t="shared" si="38"/>
        <v>0</v>
      </c>
      <c r="AK573" s="2" t="str">
        <f t="shared" si="39"/>
        <v/>
      </c>
      <c r="AL573" s="8"/>
    </row>
    <row r="574" spans="1:38" ht="15.75">
      <c r="A574" s="17">
        <f>Total_StdO_Customers!A574</f>
        <v>46223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  <c r="Z574" s="5">
        <v>0</v>
      </c>
      <c r="AA574" s="2">
        <f>IFERROR(INDEX('Holiday Schedule'!$D$3:$D$24,MATCH(A574,'Holiday Schedule'!$C$3:$C$24,0)),0)</f>
        <v>0</v>
      </c>
      <c r="AB574" s="2">
        <f t="shared" si="32"/>
        <v>2</v>
      </c>
      <c r="AC574" s="2">
        <f t="shared" si="33"/>
        <v>0</v>
      </c>
      <c r="AD574" s="5">
        <f t="shared" si="34"/>
        <v>0</v>
      </c>
      <c r="AE574" s="5">
        <f t="shared" si="35"/>
        <v>0</v>
      </c>
      <c r="AG574" s="2">
        <f t="shared" si="36"/>
        <v>7</v>
      </c>
      <c r="AH574" s="2">
        <f t="shared" si="37"/>
        <v>2026</v>
      </c>
      <c r="AJ574" s="5">
        <f t="shared" si="38"/>
        <v>0</v>
      </c>
      <c r="AK574" s="2" t="str">
        <f t="shared" si="39"/>
        <v/>
      </c>
      <c r="AL574" s="8"/>
    </row>
    <row r="575" spans="1:38" ht="15.75">
      <c r="A575" s="17">
        <f>Total_StdO_Customers!A575</f>
        <v>46224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  <c r="O575" s="18">
        <v>0</v>
      </c>
      <c r="P575" s="18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8">
        <v>0</v>
      </c>
      <c r="Z575" s="5">
        <v>0</v>
      </c>
      <c r="AA575" s="2">
        <f>IFERROR(INDEX('Holiday Schedule'!$D$3:$D$24,MATCH(A575,'Holiday Schedule'!$C$3:$C$24,0)),0)</f>
        <v>0</v>
      </c>
      <c r="AB575" s="2">
        <f t="shared" si="32"/>
        <v>3</v>
      </c>
      <c r="AC575" s="2">
        <f t="shared" si="33"/>
        <v>0</v>
      </c>
      <c r="AD575" s="5">
        <f t="shared" si="34"/>
        <v>0</v>
      </c>
      <c r="AE575" s="5">
        <f t="shared" si="35"/>
        <v>0</v>
      </c>
      <c r="AG575" s="2">
        <f t="shared" si="36"/>
        <v>7</v>
      </c>
      <c r="AH575" s="2">
        <f t="shared" si="37"/>
        <v>2026</v>
      </c>
      <c r="AJ575" s="5">
        <f t="shared" si="38"/>
        <v>0</v>
      </c>
      <c r="AK575" s="2" t="str">
        <f t="shared" si="39"/>
        <v/>
      </c>
      <c r="AL575" s="8"/>
    </row>
    <row r="576" spans="1:38" ht="15.75">
      <c r="A576" s="17">
        <f>Total_StdO_Customers!A576</f>
        <v>46225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18">
        <v>0</v>
      </c>
      <c r="Z576" s="5">
        <v>0</v>
      </c>
      <c r="AA576" s="2">
        <f>IFERROR(INDEX('Holiday Schedule'!$D$3:$D$24,MATCH(A576,'Holiday Schedule'!$C$3:$C$24,0)),0)</f>
        <v>0</v>
      </c>
      <c r="AB576" s="2">
        <f t="shared" si="32"/>
        <v>4</v>
      </c>
      <c r="AC576" s="2">
        <f t="shared" si="33"/>
        <v>0</v>
      </c>
      <c r="AD576" s="5">
        <f t="shared" si="34"/>
        <v>0</v>
      </c>
      <c r="AE576" s="5">
        <f t="shared" si="35"/>
        <v>0</v>
      </c>
      <c r="AG576" s="2">
        <f t="shared" si="36"/>
        <v>7</v>
      </c>
      <c r="AH576" s="2">
        <f t="shared" si="37"/>
        <v>2026</v>
      </c>
      <c r="AJ576" s="5">
        <f t="shared" si="38"/>
        <v>0</v>
      </c>
      <c r="AK576" s="2" t="str">
        <f t="shared" si="39"/>
        <v/>
      </c>
      <c r="AL576" s="8"/>
    </row>
    <row r="577" spans="1:38" ht="15.75">
      <c r="A577" s="17">
        <f>Total_StdO_Customers!A577</f>
        <v>46226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0</v>
      </c>
      <c r="O577" s="18">
        <v>0</v>
      </c>
      <c r="P577" s="18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18">
        <v>0</v>
      </c>
      <c r="Z577" s="5">
        <v>0</v>
      </c>
      <c r="AA577" s="2">
        <f>IFERROR(INDEX('Holiday Schedule'!$D$3:$D$24,MATCH(A577,'Holiday Schedule'!$C$3:$C$24,0)),0)</f>
        <v>0</v>
      </c>
      <c r="AB577" s="2">
        <f t="shared" si="32"/>
        <v>5</v>
      </c>
      <c r="AC577" s="2">
        <f t="shared" si="33"/>
        <v>0</v>
      </c>
      <c r="AD577" s="5">
        <f t="shared" si="34"/>
        <v>0</v>
      </c>
      <c r="AE577" s="5">
        <f t="shared" si="35"/>
        <v>0</v>
      </c>
      <c r="AG577" s="2">
        <f t="shared" si="36"/>
        <v>7</v>
      </c>
      <c r="AH577" s="2">
        <f t="shared" si="37"/>
        <v>2026</v>
      </c>
      <c r="AJ577" s="5">
        <f t="shared" si="38"/>
        <v>0</v>
      </c>
      <c r="AK577" s="2" t="str">
        <f t="shared" si="39"/>
        <v/>
      </c>
      <c r="AL577" s="8"/>
    </row>
    <row r="578" spans="1:38" ht="15.75">
      <c r="A578" s="17">
        <f>Total_StdO_Customers!A578</f>
        <v>46227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  <c r="Z578" s="5">
        <v>0</v>
      </c>
      <c r="AA578" s="2">
        <f>IFERROR(INDEX('Holiday Schedule'!$D$3:$D$24,MATCH(A578,'Holiday Schedule'!$C$3:$C$24,0)),0)</f>
        <v>0</v>
      </c>
      <c r="AB578" s="2">
        <f t="shared" si="32"/>
        <v>6</v>
      </c>
      <c r="AC578" s="2">
        <f t="shared" si="33"/>
        <v>0</v>
      </c>
      <c r="AD578" s="5">
        <f t="shared" si="34"/>
        <v>0</v>
      </c>
      <c r="AE578" s="5">
        <f t="shared" si="35"/>
        <v>0</v>
      </c>
      <c r="AG578" s="2">
        <f t="shared" si="36"/>
        <v>7</v>
      </c>
      <c r="AH578" s="2">
        <f t="shared" si="37"/>
        <v>2026</v>
      </c>
      <c r="AJ578" s="5">
        <f t="shared" si="38"/>
        <v>0</v>
      </c>
      <c r="AK578" s="2" t="str">
        <f t="shared" si="39"/>
        <v/>
      </c>
      <c r="AL578" s="8"/>
    </row>
    <row r="579" spans="1:38" ht="15.75">
      <c r="A579" s="17">
        <f>Total_StdO_Customers!A579</f>
        <v>46228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0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18">
        <v>0</v>
      </c>
      <c r="Y579" s="18">
        <v>0</v>
      </c>
      <c r="Z579" s="5">
        <v>0</v>
      </c>
      <c r="AA579" s="2">
        <f>IFERROR(INDEX('Holiday Schedule'!$D$3:$D$24,MATCH(A579,'Holiday Schedule'!$C$3:$C$24,0)),0)</f>
        <v>0</v>
      </c>
      <c r="AB579" s="2">
        <f t="shared" si="32"/>
        <v>7</v>
      </c>
      <c r="AC579" s="2">
        <f t="shared" si="33"/>
        <v>0</v>
      </c>
      <c r="AD579" s="5">
        <f t="shared" si="34"/>
        <v>0</v>
      </c>
      <c r="AE579" s="5">
        <f t="shared" si="35"/>
        <v>0</v>
      </c>
      <c r="AG579" s="2">
        <f t="shared" si="36"/>
        <v>7</v>
      </c>
      <c r="AH579" s="2">
        <f t="shared" si="37"/>
        <v>2026</v>
      </c>
      <c r="AJ579" s="5">
        <f t="shared" si="38"/>
        <v>0</v>
      </c>
      <c r="AK579" s="2" t="str">
        <f t="shared" si="39"/>
        <v/>
      </c>
      <c r="AL579" s="8"/>
    </row>
    <row r="580" spans="1:38" ht="15.75">
      <c r="A580" s="17">
        <f>Total_StdO_Customers!A580</f>
        <v>46229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  <c r="Z580" s="5">
        <v>0</v>
      </c>
      <c r="AA580" s="2">
        <f>IFERROR(INDEX('Holiday Schedule'!$D$3:$D$24,MATCH(A580,'Holiday Schedule'!$C$3:$C$24,0)),0)</f>
        <v>0</v>
      </c>
      <c r="AB580" s="2">
        <f t="shared" si="32"/>
        <v>1</v>
      </c>
      <c r="AC580" s="2">
        <f t="shared" si="33"/>
        <v>0</v>
      </c>
      <c r="AD580" s="5">
        <f t="shared" si="34"/>
        <v>0</v>
      </c>
      <c r="AE580" s="5">
        <f t="shared" si="35"/>
        <v>0</v>
      </c>
      <c r="AG580" s="2">
        <f t="shared" si="36"/>
        <v>7</v>
      </c>
      <c r="AH580" s="2">
        <f t="shared" si="37"/>
        <v>2026</v>
      </c>
      <c r="AJ580" s="5">
        <f t="shared" si="38"/>
        <v>0</v>
      </c>
      <c r="AK580" s="2" t="str">
        <f t="shared" si="39"/>
        <v/>
      </c>
      <c r="AL580" s="8"/>
    </row>
    <row r="581" spans="1:38" ht="15.75">
      <c r="A581" s="17">
        <f>Total_StdO_Customers!A581</f>
        <v>46230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8">
        <v>0</v>
      </c>
      <c r="Z581" s="5">
        <v>0</v>
      </c>
      <c r="AA581" s="2">
        <f>IFERROR(INDEX('Holiday Schedule'!$D$3:$D$24,MATCH(A581,'Holiday Schedule'!$C$3:$C$24,0)),0)</f>
        <v>0</v>
      </c>
      <c r="AB581" s="2">
        <f t="shared" si="32"/>
        <v>2</v>
      </c>
      <c r="AC581" s="2">
        <f t="shared" si="33"/>
        <v>0</v>
      </c>
      <c r="AD581" s="5">
        <f t="shared" si="34"/>
        <v>0</v>
      </c>
      <c r="AE581" s="5">
        <f t="shared" si="35"/>
        <v>0</v>
      </c>
      <c r="AG581" s="2">
        <f t="shared" si="36"/>
        <v>7</v>
      </c>
      <c r="AH581" s="2">
        <f t="shared" si="37"/>
        <v>2026</v>
      </c>
      <c r="AJ581" s="5">
        <f t="shared" si="38"/>
        <v>0</v>
      </c>
      <c r="AK581" s="2" t="str">
        <f t="shared" si="39"/>
        <v/>
      </c>
      <c r="AL581" s="8"/>
    </row>
    <row r="582" spans="1:38" ht="15.75">
      <c r="A582" s="17">
        <f>Total_StdO_Customers!A582</f>
        <v>46231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18">
        <v>0</v>
      </c>
      <c r="Z582" s="5">
        <v>0</v>
      </c>
      <c r="AA582" s="2">
        <f>IFERROR(INDEX('Holiday Schedule'!$D$3:$D$24,MATCH(A582,'Holiday Schedule'!$C$3:$C$24,0)),0)</f>
        <v>0</v>
      </c>
      <c r="AB582" s="2">
        <f t="shared" si="32"/>
        <v>3</v>
      </c>
      <c r="AC582" s="2">
        <f t="shared" si="33"/>
        <v>0</v>
      </c>
      <c r="AD582" s="5">
        <f t="shared" si="34"/>
        <v>0</v>
      </c>
      <c r="AE582" s="5">
        <f t="shared" si="35"/>
        <v>0</v>
      </c>
      <c r="AG582" s="2">
        <f t="shared" si="36"/>
        <v>7</v>
      </c>
      <c r="AH582" s="2">
        <f t="shared" si="37"/>
        <v>2026</v>
      </c>
      <c r="AJ582" s="5">
        <f t="shared" si="38"/>
        <v>0</v>
      </c>
      <c r="AK582" s="2" t="str">
        <f t="shared" si="39"/>
        <v/>
      </c>
      <c r="AL582" s="8"/>
    </row>
    <row r="583" spans="1:38" ht="15.75">
      <c r="A583" s="17">
        <f>Total_StdO_Customers!A583</f>
        <v>46232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0</v>
      </c>
      <c r="O583" s="18">
        <v>0</v>
      </c>
      <c r="P583" s="18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18">
        <v>0</v>
      </c>
      <c r="Z583" s="5">
        <v>0</v>
      </c>
      <c r="AA583" s="2">
        <f>IFERROR(INDEX('Holiday Schedule'!$D$3:$D$24,MATCH(A583,'Holiday Schedule'!$C$3:$C$24,0)),0)</f>
        <v>0</v>
      </c>
      <c r="AB583" s="2">
        <f t="shared" si="32"/>
        <v>4</v>
      </c>
      <c r="AC583" s="2">
        <f t="shared" si="33"/>
        <v>0</v>
      </c>
      <c r="AD583" s="5">
        <f t="shared" si="34"/>
        <v>0</v>
      </c>
      <c r="AE583" s="5">
        <f t="shared" si="35"/>
        <v>0</v>
      </c>
      <c r="AG583" s="2">
        <f t="shared" si="36"/>
        <v>7</v>
      </c>
      <c r="AH583" s="2">
        <f t="shared" si="37"/>
        <v>2026</v>
      </c>
      <c r="AJ583" s="5">
        <f t="shared" si="38"/>
        <v>0</v>
      </c>
      <c r="AK583" s="2" t="str">
        <f t="shared" si="39"/>
        <v/>
      </c>
      <c r="AL583" s="8"/>
    </row>
    <row r="584" spans="1:38" ht="15.75">
      <c r="A584" s="17">
        <f>Total_StdO_Customers!A584</f>
        <v>46233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>
        <v>0</v>
      </c>
      <c r="Y584" s="18">
        <v>0</v>
      </c>
      <c r="Z584" s="5">
        <v>0</v>
      </c>
      <c r="AA584" s="2">
        <f>IFERROR(INDEX('Holiday Schedule'!$D$3:$D$24,MATCH(A584,'Holiday Schedule'!$C$3:$C$24,0)),0)</f>
        <v>0</v>
      </c>
      <c r="AB584" s="2">
        <f t="shared" si="32"/>
        <v>5</v>
      </c>
      <c r="AC584" s="2">
        <f t="shared" si="33"/>
        <v>0</v>
      </c>
      <c r="AD584" s="5">
        <f t="shared" si="34"/>
        <v>0</v>
      </c>
      <c r="AE584" s="5">
        <f t="shared" si="35"/>
        <v>0</v>
      </c>
      <c r="AG584" s="2">
        <f t="shared" si="36"/>
        <v>7</v>
      </c>
      <c r="AH584" s="2">
        <f t="shared" si="37"/>
        <v>2026</v>
      </c>
      <c r="AJ584" s="5">
        <f t="shared" si="38"/>
        <v>0</v>
      </c>
      <c r="AK584" s="2" t="str">
        <f t="shared" si="39"/>
        <v/>
      </c>
      <c r="AL584" s="8"/>
    </row>
    <row r="585" spans="1:38" ht="15.75">
      <c r="A585" s="17">
        <f>Total_StdO_Customers!A585</f>
        <v>46234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0</v>
      </c>
      <c r="Z585" s="5">
        <v>0</v>
      </c>
      <c r="AA585" s="2">
        <f>IFERROR(INDEX('Holiday Schedule'!$D$3:$D$24,MATCH(A585,'Holiday Schedule'!$C$3:$C$24,0)),0)</f>
        <v>0</v>
      </c>
      <c r="AB585" s="2">
        <f t="shared" si="32"/>
        <v>6</v>
      </c>
      <c r="AC585" s="2">
        <f t="shared" si="33"/>
        <v>0</v>
      </c>
      <c r="AD585" s="5">
        <f t="shared" si="34"/>
        <v>0</v>
      </c>
      <c r="AE585" s="5">
        <f t="shared" si="35"/>
        <v>0</v>
      </c>
      <c r="AG585" s="2">
        <f t="shared" si="36"/>
        <v>7</v>
      </c>
      <c r="AH585" s="2">
        <f t="shared" si="37"/>
        <v>2026</v>
      </c>
      <c r="AJ585" s="5">
        <f t="shared" si="38"/>
        <v>0</v>
      </c>
      <c r="AK585" s="2" t="str">
        <f t="shared" si="39"/>
        <v/>
      </c>
      <c r="AL585" s="8"/>
    </row>
    <row r="586" spans="1:38" ht="15.75">
      <c r="A586" s="17">
        <f>Total_StdO_Customers!A586</f>
        <v>46235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  <c r="Z586" s="5">
        <v>0</v>
      </c>
      <c r="AA586" s="2">
        <f>IFERROR(INDEX('Holiday Schedule'!$D$3:$D$24,MATCH(A586,'Holiday Schedule'!$C$3:$C$24,0)),0)</f>
        <v>0</v>
      </c>
      <c r="AB586" s="2">
        <f t="shared" ref="AB586:AB647" si="40">WEEKDAY(A586)</f>
        <v>7</v>
      </c>
      <c r="AC586" s="2">
        <f t="shared" ref="AC586:AC647" si="41">IF(AND(AB586&gt;1,AB586&lt;7,AA586&lt;1),SUM(I586:X586),0)</f>
        <v>0</v>
      </c>
      <c r="AD586" s="5">
        <f t="shared" ref="AD586:AD647" si="42">AE586-AC586</f>
        <v>0</v>
      </c>
      <c r="AE586" s="5">
        <f t="shared" ref="AE586:AE647" si="43">SUM(B586:Y586)</f>
        <v>0</v>
      </c>
      <c r="AG586" s="2">
        <f t="shared" ref="AG586:AG647" si="44">MONTH(A586)</f>
        <v>8</v>
      </c>
      <c r="AH586" s="2">
        <f t="shared" ref="AH586:AH647" si="45">YEAR(A586)</f>
        <v>2026</v>
      </c>
      <c r="AJ586" s="5">
        <f t="shared" ref="AJ586:AJ647" si="46">MAX(B586:Y586)</f>
        <v>0</v>
      </c>
      <c r="AK586" s="2" t="str">
        <f t="shared" ref="AK586:AK647" si="47">IF(AE586&gt;0,INDEX(B$8:Y$8,MATCH(AJ586,B586:Y586,0)),"")</f>
        <v/>
      </c>
      <c r="AL586" s="8"/>
    </row>
    <row r="587" spans="1:38">
      <c r="A587" s="17">
        <f>Total_StdO_Customers!A587</f>
        <v>46236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8">
        <v>0</v>
      </c>
      <c r="O587" s="18">
        <v>0</v>
      </c>
      <c r="P587" s="18">
        <v>0</v>
      </c>
      <c r="Q587" s="18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18">
        <v>0</v>
      </c>
      <c r="Z587" s="5">
        <v>0</v>
      </c>
      <c r="AA587" s="2">
        <f>IFERROR(INDEX('Holiday Schedule'!$D$3:$D$24,MATCH(A587,'Holiday Schedule'!$C$3:$C$24,0)),0)</f>
        <v>0</v>
      </c>
      <c r="AB587" s="2">
        <f t="shared" si="40"/>
        <v>1</v>
      </c>
      <c r="AC587" s="2">
        <f t="shared" si="41"/>
        <v>0</v>
      </c>
      <c r="AD587" s="5">
        <f t="shared" si="42"/>
        <v>0</v>
      </c>
      <c r="AE587" s="5">
        <f t="shared" si="43"/>
        <v>0</v>
      </c>
      <c r="AG587" s="2">
        <f t="shared" si="44"/>
        <v>8</v>
      </c>
      <c r="AH587" s="2">
        <f t="shared" si="45"/>
        <v>2026</v>
      </c>
      <c r="AJ587" s="5">
        <f t="shared" si="46"/>
        <v>0</v>
      </c>
      <c r="AK587" s="2" t="str">
        <f t="shared" si="47"/>
        <v/>
      </c>
    </row>
    <row r="588" spans="1:38">
      <c r="A588" s="17">
        <f>Total_StdO_Customers!A588</f>
        <v>46237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18">
        <v>0</v>
      </c>
      <c r="Z588" s="5">
        <v>0</v>
      </c>
      <c r="AA588" s="2">
        <f>IFERROR(INDEX('Holiday Schedule'!$D$3:$D$24,MATCH(A588,'Holiday Schedule'!$C$3:$C$24,0)),0)</f>
        <v>0</v>
      </c>
      <c r="AB588" s="2">
        <f t="shared" si="40"/>
        <v>2</v>
      </c>
      <c r="AC588" s="2">
        <f t="shared" si="41"/>
        <v>0</v>
      </c>
      <c r="AD588" s="5">
        <f t="shared" si="42"/>
        <v>0</v>
      </c>
      <c r="AE588" s="5">
        <f t="shared" si="43"/>
        <v>0</v>
      </c>
      <c r="AG588" s="2">
        <f t="shared" si="44"/>
        <v>8</v>
      </c>
      <c r="AH588" s="2">
        <f t="shared" si="45"/>
        <v>2026</v>
      </c>
      <c r="AJ588" s="5">
        <f t="shared" si="46"/>
        <v>0</v>
      </c>
      <c r="AK588" s="2" t="str">
        <f t="shared" si="47"/>
        <v/>
      </c>
    </row>
    <row r="589" spans="1:38">
      <c r="A589" s="17">
        <f>Total_StdO_Customers!A589</f>
        <v>46238</v>
      </c>
      <c r="B589" s="18">
        <v>0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8">
        <v>0</v>
      </c>
      <c r="P589" s="18">
        <v>0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  <c r="Z589" s="5">
        <v>0</v>
      </c>
      <c r="AA589" s="2">
        <f>IFERROR(INDEX('Holiday Schedule'!$D$3:$D$24,MATCH(A589,'Holiday Schedule'!$C$3:$C$24,0)),0)</f>
        <v>0</v>
      </c>
      <c r="AB589" s="2">
        <f t="shared" si="40"/>
        <v>3</v>
      </c>
      <c r="AC589" s="2">
        <f t="shared" si="41"/>
        <v>0</v>
      </c>
      <c r="AD589" s="5">
        <f t="shared" si="42"/>
        <v>0</v>
      </c>
      <c r="AE589" s="5">
        <f t="shared" si="43"/>
        <v>0</v>
      </c>
      <c r="AG589" s="2">
        <f t="shared" si="44"/>
        <v>8</v>
      </c>
      <c r="AH589" s="2">
        <f t="shared" si="45"/>
        <v>2026</v>
      </c>
      <c r="AJ589" s="5">
        <f t="shared" si="46"/>
        <v>0</v>
      </c>
      <c r="AK589" s="2" t="str">
        <f t="shared" si="47"/>
        <v/>
      </c>
    </row>
    <row r="590" spans="1:38">
      <c r="A590" s="17">
        <f>Total_StdO_Customers!A590</f>
        <v>46239</v>
      </c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0</v>
      </c>
      <c r="O590" s="18">
        <v>0</v>
      </c>
      <c r="P590" s="18">
        <v>0</v>
      </c>
      <c r="Q590" s="18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18">
        <v>0</v>
      </c>
      <c r="Y590" s="18">
        <v>0</v>
      </c>
      <c r="Z590" s="5">
        <v>0</v>
      </c>
      <c r="AA590" s="2">
        <f>IFERROR(INDEX('Holiday Schedule'!$D$3:$D$24,MATCH(A590,'Holiday Schedule'!$C$3:$C$24,0)),0)</f>
        <v>0</v>
      </c>
      <c r="AB590" s="2">
        <f t="shared" si="40"/>
        <v>4</v>
      </c>
      <c r="AC590" s="2">
        <f t="shared" si="41"/>
        <v>0</v>
      </c>
      <c r="AD590" s="5">
        <f t="shared" si="42"/>
        <v>0</v>
      </c>
      <c r="AE590" s="5">
        <f t="shared" si="43"/>
        <v>0</v>
      </c>
      <c r="AG590" s="2">
        <f t="shared" si="44"/>
        <v>8</v>
      </c>
      <c r="AH590" s="2">
        <f t="shared" si="45"/>
        <v>2026</v>
      </c>
      <c r="AJ590" s="5">
        <f t="shared" si="46"/>
        <v>0</v>
      </c>
      <c r="AK590" s="2" t="str">
        <f t="shared" si="47"/>
        <v/>
      </c>
    </row>
    <row r="591" spans="1:38">
      <c r="A591" s="17">
        <f>Total_StdO_Customers!A591</f>
        <v>46240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8">
        <v>0</v>
      </c>
      <c r="P591" s="18">
        <v>0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  <c r="Z591" s="5">
        <v>0</v>
      </c>
      <c r="AA591" s="2">
        <f>IFERROR(INDEX('Holiday Schedule'!$D$3:$D$24,MATCH(A591,'Holiday Schedule'!$C$3:$C$24,0)),0)</f>
        <v>0</v>
      </c>
      <c r="AB591" s="2">
        <f t="shared" si="40"/>
        <v>5</v>
      </c>
      <c r="AC591" s="2">
        <f t="shared" si="41"/>
        <v>0</v>
      </c>
      <c r="AD591" s="5">
        <f t="shared" si="42"/>
        <v>0</v>
      </c>
      <c r="AE591" s="5">
        <f t="shared" si="43"/>
        <v>0</v>
      </c>
      <c r="AG591" s="2">
        <f t="shared" si="44"/>
        <v>8</v>
      </c>
      <c r="AH591" s="2">
        <f t="shared" si="45"/>
        <v>2026</v>
      </c>
      <c r="AJ591" s="5">
        <f t="shared" si="46"/>
        <v>0</v>
      </c>
      <c r="AK591" s="2" t="str">
        <f t="shared" si="47"/>
        <v/>
      </c>
    </row>
    <row r="592" spans="1:38">
      <c r="A592" s="17">
        <f>Total_StdO_Customers!A592</f>
        <v>46241</v>
      </c>
      <c r="B592" s="18">
        <v>0</v>
      </c>
      <c r="C592" s="18">
        <v>0</v>
      </c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18">
        <v>0</v>
      </c>
      <c r="P592" s="18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  <c r="X592" s="18">
        <v>0</v>
      </c>
      <c r="Y592" s="18">
        <v>0</v>
      </c>
      <c r="Z592" s="5">
        <v>0</v>
      </c>
      <c r="AA592" s="2">
        <f>IFERROR(INDEX('Holiday Schedule'!$D$3:$D$24,MATCH(A592,'Holiday Schedule'!$C$3:$C$24,0)),0)</f>
        <v>0</v>
      </c>
      <c r="AB592" s="2">
        <f t="shared" si="40"/>
        <v>6</v>
      </c>
      <c r="AC592" s="2">
        <f t="shared" si="41"/>
        <v>0</v>
      </c>
      <c r="AD592" s="5">
        <f t="shared" si="42"/>
        <v>0</v>
      </c>
      <c r="AE592" s="5">
        <f t="shared" si="43"/>
        <v>0</v>
      </c>
      <c r="AG592" s="2">
        <f t="shared" si="44"/>
        <v>8</v>
      </c>
      <c r="AH592" s="2">
        <f t="shared" si="45"/>
        <v>2026</v>
      </c>
      <c r="AJ592" s="5">
        <f t="shared" si="46"/>
        <v>0</v>
      </c>
      <c r="AK592" s="2" t="str">
        <f t="shared" si="47"/>
        <v/>
      </c>
    </row>
    <row r="593" spans="1:37">
      <c r="A593" s="17">
        <f>Total_StdO_Customers!A593</f>
        <v>46242</v>
      </c>
      <c r="B593" s="18">
        <v>0</v>
      </c>
      <c r="C593" s="18">
        <v>0</v>
      </c>
      <c r="D593" s="18">
        <v>0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8">
        <v>0</v>
      </c>
      <c r="O593" s="18">
        <v>0</v>
      </c>
      <c r="P593" s="18">
        <v>0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0</v>
      </c>
      <c r="Y593" s="18">
        <v>0</v>
      </c>
      <c r="Z593" s="5">
        <v>0</v>
      </c>
      <c r="AA593" s="2">
        <f>IFERROR(INDEX('Holiday Schedule'!$D$3:$D$24,MATCH(A593,'Holiday Schedule'!$C$3:$C$24,0)),0)</f>
        <v>0</v>
      </c>
      <c r="AB593" s="2">
        <f t="shared" si="40"/>
        <v>7</v>
      </c>
      <c r="AC593" s="2">
        <f t="shared" si="41"/>
        <v>0</v>
      </c>
      <c r="AD593" s="5">
        <f t="shared" si="42"/>
        <v>0</v>
      </c>
      <c r="AE593" s="5">
        <f t="shared" si="43"/>
        <v>0</v>
      </c>
      <c r="AG593" s="2">
        <f t="shared" si="44"/>
        <v>8</v>
      </c>
      <c r="AH593" s="2">
        <f t="shared" si="45"/>
        <v>2026</v>
      </c>
      <c r="AJ593" s="5">
        <f t="shared" si="46"/>
        <v>0</v>
      </c>
      <c r="AK593" s="2" t="str">
        <f t="shared" si="47"/>
        <v/>
      </c>
    </row>
    <row r="594" spans="1:37">
      <c r="A594" s="17">
        <f>Total_StdO_Customers!A594</f>
        <v>46243</v>
      </c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0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0</v>
      </c>
      <c r="Z594" s="5">
        <v>0</v>
      </c>
      <c r="AA594" s="2">
        <f>IFERROR(INDEX('Holiday Schedule'!$D$3:$D$24,MATCH(A594,'Holiday Schedule'!$C$3:$C$24,0)),0)</f>
        <v>0</v>
      </c>
      <c r="AB594" s="2">
        <f t="shared" si="40"/>
        <v>1</v>
      </c>
      <c r="AC594" s="2">
        <f t="shared" si="41"/>
        <v>0</v>
      </c>
      <c r="AD594" s="5">
        <f t="shared" si="42"/>
        <v>0</v>
      </c>
      <c r="AE594" s="5">
        <f t="shared" si="43"/>
        <v>0</v>
      </c>
      <c r="AG594" s="2">
        <f t="shared" si="44"/>
        <v>8</v>
      </c>
      <c r="AH594" s="2">
        <f t="shared" si="45"/>
        <v>2026</v>
      </c>
      <c r="AJ594" s="5">
        <f t="shared" si="46"/>
        <v>0</v>
      </c>
      <c r="AK594" s="2" t="str">
        <f t="shared" si="47"/>
        <v/>
      </c>
    </row>
    <row r="595" spans="1:37">
      <c r="A595" s="17">
        <f>Total_StdO_Customers!A595</f>
        <v>46244</v>
      </c>
      <c r="B595" s="18">
        <v>0</v>
      </c>
      <c r="C595" s="18">
        <v>0</v>
      </c>
      <c r="D595" s="18">
        <v>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18">
        <v>0</v>
      </c>
      <c r="Z595" s="5">
        <v>0</v>
      </c>
      <c r="AA595" s="2">
        <f>IFERROR(INDEX('Holiday Schedule'!$D$3:$D$24,MATCH(A595,'Holiday Schedule'!$C$3:$C$24,0)),0)</f>
        <v>0</v>
      </c>
      <c r="AB595" s="2">
        <f t="shared" si="40"/>
        <v>2</v>
      </c>
      <c r="AC595" s="2">
        <f t="shared" si="41"/>
        <v>0</v>
      </c>
      <c r="AD595" s="5">
        <f t="shared" si="42"/>
        <v>0</v>
      </c>
      <c r="AE595" s="5">
        <f t="shared" si="43"/>
        <v>0</v>
      </c>
      <c r="AG595" s="2">
        <f t="shared" si="44"/>
        <v>8</v>
      </c>
      <c r="AH595" s="2">
        <f t="shared" si="45"/>
        <v>2026</v>
      </c>
      <c r="AJ595" s="5">
        <f t="shared" si="46"/>
        <v>0</v>
      </c>
      <c r="AK595" s="2" t="str">
        <f t="shared" si="47"/>
        <v/>
      </c>
    </row>
    <row r="596" spans="1:37">
      <c r="A596" s="17">
        <f>Total_StdO_Customers!A596</f>
        <v>46245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0</v>
      </c>
      <c r="P596" s="18">
        <v>0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  <c r="Z596" s="5">
        <v>0</v>
      </c>
      <c r="AA596" s="2">
        <f>IFERROR(INDEX('Holiday Schedule'!$D$3:$D$24,MATCH(A596,'Holiday Schedule'!$C$3:$C$24,0)),0)</f>
        <v>0</v>
      </c>
      <c r="AB596" s="2">
        <f t="shared" si="40"/>
        <v>3</v>
      </c>
      <c r="AC596" s="2">
        <f t="shared" si="41"/>
        <v>0</v>
      </c>
      <c r="AD596" s="5">
        <f t="shared" si="42"/>
        <v>0</v>
      </c>
      <c r="AE596" s="5">
        <f t="shared" si="43"/>
        <v>0</v>
      </c>
      <c r="AG596" s="2">
        <f t="shared" si="44"/>
        <v>8</v>
      </c>
      <c r="AH596" s="2">
        <f t="shared" si="45"/>
        <v>2026</v>
      </c>
      <c r="AJ596" s="5">
        <f t="shared" si="46"/>
        <v>0</v>
      </c>
      <c r="AK596" s="2" t="str">
        <f t="shared" si="47"/>
        <v/>
      </c>
    </row>
    <row r="597" spans="1:37">
      <c r="A597" s="17">
        <f>Total_StdO_Customers!A597</f>
        <v>46246</v>
      </c>
      <c r="B597" s="18">
        <v>0</v>
      </c>
      <c r="C597" s="18">
        <v>0</v>
      </c>
      <c r="D597" s="18">
        <v>0</v>
      </c>
      <c r="E597" s="18">
        <v>0</v>
      </c>
      <c r="F597" s="18">
        <v>0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0</v>
      </c>
      <c r="O597" s="18">
        <v>0</v>
      </c>
      <c r="P597" s="18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18">
        <v>0</v>
      </c>
      <c r="Z597" s="5">
        <v>0</v>
      </c>
      <c r="AA597" s="2">
        <f>IFERROR(INDEX('Holiday Schedule'!$D$3:$D$24,MATCH(A597,'Holiday Schedule'!$C$3:$C$24,0)),0)</f>
        <v>0</v>
      </c>
      <c r="AB597" s="2">
        <f t="shared" si="40"/>
        <v>4</v>
      </c>
      <c r="AC597" s="2">
        <f t="shared" si="41"/>
        <v>0</v>
      </c>
      <c r="AD597" s="5">
        <f t="shared" si="42"/>
        <v>0</v>
      </c>
      <c r="AE597" s="5">
        <f t="shared" si="43"/>
        <v>0</v>
      </c>
      <c r="AG597" s="2">
        <f t="shared" si="44"/>
        <v>8</v>
      </c>
      <c r="AH597" s="2">
        <f t="shared" si="45"/>
        <v>2026</v>
      </c>
      <c r="AJ597" s="5">
        <f t="shared" si="46"/>
        <v>0</v>
      </c>
      <c r="AK597" s="2" t="str">
        <f t="shared" si="47"/>
        <v/>
      </c>
    </row>
    <row r="598" spans="1:37">
      <c r="A598" s="17">
        <f>Total_StdO_Customers!A598</f>
        <v>46247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5">
        <v>0</v>
      </c>
      <c r="AA598" s="2">
        <f>IFERROR(INDEX('Holiday Schedule'!$D$3:$D$24,MATCH(A598,'Holiday Schedule'!$C$3:$C$24,0)),0)</f>
        <v>0</v>
      </c>
      <c r="AB598" s="2">
        <f t="shared" si="40"/>
        <v>5</v>
      </c>
      <c r="AC598" s="2">
        <f t="shared" si="41"/>
        <v>0</v>
      </c>
      <c r="AD598" s="5">
        <f t="shared" si="42"/>
        <v>0</v>
      </c>
      <c r="AE598" s="5">
        <f t="shared" si="43"/>
        <v>0</v>
      </c>
      <c r="AG598" s="2">
        <f t="shared" si="44"/>
        <v>8</v>
      </c>
      <c r="AH598" s="2">
        <f t="shared" si="45"/>
        <v>2026</v>
      </c>
      <c r="AJ598" s="5">
        <f t="shared" si="46"/>
        <v>0</v>
      </c>
      <c r="AK598" s="2" t="str">
        <f t="shared" si="47"/>
        <v/>
      </c>
    </row>
    <row r="599" spans="1:37">
      <c r="A599" s="17">
        <f>Total_StdO_Customers!A599</f>
        <v>46248</v>
      </c>
      <c r="B599" s="18">
        <v>0</v>
      </c>
      <c r="C599" s="18">
        <v>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>
        <v>0</v>
      </c>
      <c r="O599" s="18">
        <v>0</v>
      </c>
      <c r="P599" s="18">
        <v>0</v>
      </c>
      <c r="Q599" s="18">
        <v>0</v>
      </c>
      <c r="R599" s="18">
        <v>0</v>
      </c>
      <c r="S599" s="18">
        <v>0</v>
      </c>
      <c r="T599" s="18">
        <v>0</v>
      </c>
      <c r="U599" s="18">
        <v>0</v>
      </c>
      <c r="V599" s="18">
        <v>0</v>
      </c>
      <c r="W599" s="18">
        <v>0</v>
      </c>
      <c r="X599" s="18">
        <v>0</v>
      </c>
      <c r="Y599" s="18">
        <v>0</v>
      </c>
      <c r="Z599" s="5">
        <v>0</v>
      </c>
      <c r="AA599" s="2">
        <f>IFERROR(INDEX('Holiday Schedule'!$D$3:$D$24,MATCH(A599,'Holiday Schedule'!$C$3:$C$24,0)),0)</f>
        <v>0</v>
      </c>
      <c r="AB599" s="2">
        <f t="shared" si="40"/>
        <v>6</v>
      </c>
      <c r="AC599" s="2">
        <f t="shared" si="41"/>
        <v>0</v>
      </c>
      <c r="AD599" s="5">
        <f t="shared" si="42"/>
        <v>0</v>
      </c>
      <c r="AE599" s="5">
        <f t="shared" si="43"/>
        <v>0</v>
      </c>
      <c r="AG599" s="2">
        <f t="shared" si="44"/>
        <v>8</v>
      </c>
      <c r="AH599" s="2">
        <f t="shared" si="45"/>
        <v>2026</v>
      </c>
      <c r="AJ599" s="5">
        <f t="shared" si="46"/>
        <v>0</v>
      </c>
      <c r="AK599" s="2" t="str">
        <f t="shared" si="47"/>
        <v/>
      </c>
    </row>
    <row r="600" spans="1:37">
      <c r="A600" s="17">
        <f>Total_StdO_Customers!A600</f>
        <v>46249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5">
        <v>0</v>
      </c>
      <c r="AA600" s="2">
        <f>IFERROR(INDEX('Holiday Schedule'!$D$3:$D$24,MATCH(A600,'Holiday Schedule'!$C$3:$C$24,0)),0)</f>
        <v>0</v>
      </c>
      <c r="AB600" s="2">
        <f t="shared" si="40"/>
        <v>7</v>
      </c>
      <c r="AC600" s="2">
        <f t="shared" si="41"/>
        <v>0</v>
      </c>
      <c r="AD600" s="5">
        <f t="shared" si="42"/>
        <v>0</v>
      </c>
      <c r="AE600" s="5">
        <f t="shared" si="43"/>
        <v>0</v>
      </c>
      <c r="AG600" s="2">
        <f t="shared" si="44"/>
        <v>8</v>
      </c>
      <c r="AH600" s="2">
        <f t="shared" si="45"/>
        <v>2026</v>
      </c>
      <c r="AJ600" s="5">
        <f t="shared" si="46"/>
        <v>0</v>
      </c>
      <c r="AK600" s="2" t="str">
        <f t="shared" si="47"/>
        <v/>
      </c>
    </row>
    <row r="601" spans="1:37">
      <c r="A601" s="17">
        <f>Total_StdO_Customers!A601</f>
        <v>46250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  <c r="P601" s="18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8">
        <v>0</v>
      </c>
      <c r="Z601" s="5">
        <v>0</v>
      </c>
      <c r="AA601" s="2">
        <f>IFERROR(INDEX('Holiday Schedule'!$D$3:$D$24,MATCH(A601,'Holiday Schedule'!$C$3:$C$24,0)),0)</f>
        <v>0</v>
      </c>
      <c r="AB601" s="2">
        <f t="shared" si="40"/>
        <v>1</v>
      </c>
      <c r="AC601" s="2">
        <f t="shared" si="41"/>
        <v>0</v>
      </c>
      <c r="AD601" s="5">
        <f t="shared" si="42"/>
        <v>0</v>
      </c>
      <c r="AE601" s="5">
        <f t="shared" si="43"/>
        <v>0</v>
      </c>
      <c r="AG601" s="2">
        <f t="shared" si="44"/>
        <v>8</v>
      </c>
      <c r="AH601" s="2">
        <f t="shared" si="45"/>
        <v>2026</v>
      </c>
      <c r="AJ601" s="5">
        <f t="shared" si="46"/>
        <v>0</v>
      </c>
      <c r="AK601" s="2" t="str">
        <f t="shared" si="47"/>
        <v/>
      </c>
    </row>
    <row r="602" spans="1:37">
      <c r="A602" s="17">
        <f>Total_StdO_Customers!A602</f>
        <v>46251</v>
      </c>
      <c r="B602" s="18">
        <v>0</v>
      </c>
      <c r="C602" s="18">
        <v>0</v>
      </c>
      <c r="D602" s="18">
        <v>0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18">
        <v>0</v>
      </c>
      <c r="Z602" s="5">
        <v>0</v>
      </c>
      <c r="AA602" s="2">
        <f>IFERROR(INDEX('Holiday Schedule'!$D$3:$D$24,MATCH(A602,'Holiday Schedule'!$C$3:$C$24,0)),0)</f>
        <v>0</v>
      </c>
      <c r="AB602" s="2">
        <f t="shared" si="40"/>
        <v>2</v>
      </c>
      <c r="AC602" s="2">
        <f t="shared" si="41"/>
        <v>0</v>
      </c>
      <c r="AD602" s="5">
        <f t="shared" si="42"/>
        <v>0</v>
      </c>
      <c r="AE602" s="5">
        <f t="shared" si="43"/>
        <v>0</v>
      </c>
      <c r="AG602" s="2">
        <f t="shared" si="44"/>
        <v>8</v>
      </c>
      <c r="AH602" s="2">
        <f t="shared" si="45"/>
        <v>2026</v>
      </c>
      <c r="AJ602" s="5">
        <f t="shared" si="46"/>
        <v>0</v>
      </c>
      <c r="AK602" s="2" t="str">
        <f t="shared" si="47"/>
        <v/>
      </c>
    </row>
    <row r="603" spans="1:37">
      <c r="A603" s="17">
        <f>Total_StdO_Customers!A603</f>
        <v>46252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8">
        <v>0</v>
      </c>
      <c r="O603" s="18">
        <v>0</v>
      </c>
      <c r="P603" s="18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18">
        <v>0</v>
      </c>
      <c r="Z603" s="5">
        <v>0</v>
      </c>
      <c r="AA603" s="2">
        <f>IFERROR(INDEX('Holiday Schedule'!$D$3:$D$24,MATCH(A603,'Holiday Schedule'!$C$3:$C$24,0)),0)</f>
        <v>0</v>
      </c>
      <c r="AB603" s="2">
        <f t="shared" si="40"/>
        <v>3</v>
      </c>
      <c r="AC603" s="2">
        <f t="shared" si="41"/>
        <v>0</v>
      </c>
      <c r="AD603" s="5">
        <f t="shared" si="42"/>
        <v>0</v>
      </c>
      <c r="AE603" s="5">
        <f t="shared" si="43"/>
        <v>0</v>
      </c>
      <c r="AG603" s="2">
        <f t="shared" si="44"/>
        <v>8</v>
      </c>
      <c r="AH603" s="2">
        <f t="shared" si="45"/>
        <v>2026</v>
      </c>
      <c r="AJ603" s="5">
        <f t="shared" si="46"/>
        <v>0</v>
      </c>
      <c r="AK603" s="2" t="str">
        <f t="shared" si="47"/>
        <v/>
      </c>
    </row>
    <row r="604" spans="1:37">
      <c r="A604" s="17">
        <f>Total_StdO_Customers!A604</f>
        <v>46253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8">
        <v>0</v>
      </c>
      <c r="P604" s="18">
        <v>0</v>
      </c>
      <c r="Q604" s="18">
        <v>0</v>
      </c>
      <c r="R604" s="18">
        <v>0</v>
      </c>
      <c r="S604" s="18">
        <v>0</v>
      </c>
      <c r="T604" s="18">
        <v>0</v>
      </c>
      <c r="U604" s="18">
        <v>0</v>
      </c>
      <c r="V604" s="18">
        <v>0</v>
      </c>
      <c r="W604" s="18">
        <v>0</v>
      </c>
      <c r="X604" s="18">
        <v>0</v>
      </c>
      <c r="Y604" s="18">
        <v>0</v>
      </c>
      <c r="Z604" s="5">
        <v>0</v>
      </c>
      <c r="AA604" s="2">
        <f>IFERROR(INDEX('Holiday Schedule'!$D$3:$D$24,MATCH(A604,'Holiday Schedule'!$C$3:$C$24,0)),0)</f>
        <v>0</v>
      </c>
      <c r="AB604" s="2">
        <f t="shared" si="40"/>
        <v>4</v>
      </c>
      <c r="AC604" s="2">
        <f t="shared" si="41"/>
        <v>0</v>
      </c>
      <c r="AD604" s="5">
        <f t="shared" si="42"/>
        <v>0</v>
      </c>
      <c r="AE604" s="5">
        <f t="shared" si="43"/>
        <v>0</v>
      </c>
      <c r="AG604" s="2">
        <f t="shared" si="44"/>
        <v>8</v>
      </c>
      <c r="AH604" s="2">
        <f t="shared" si="45"/>
        <v>2026</v>
      </c>
      <c r="AJ604" s="5">
        <f t="shared" si="46"/>
        <v>0</v>
      </c>
      <c r="AK604" s="2" t="str">
        <f t="shared" si="47"/>
        <v/>
      </c>
    </row>
    <row r="605" spans="1:37">
      <c r="A605" s="17">
        <f>Total_StdO_Customers!A605</f>
        <v>46254</v>
      </c>
      <c r="B605" s="18">
        <v>0</v>
      </c>
      <c r="C605" s="18">
        <v>0</v>
      </c>
      <c r="D605" s="18">
        <v>0</v>
      </c>
      <c r="E605" s="18">
        <v>0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8">
        <v>0</v>
      </c>
      <c r="P605" s="18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18">
        <v>0</v>
      </c>
      <c r="Z605" s="5">
        <v>0</v>
      </c>
      <c r="AA605" s="2">
        <f>IFERROR(INDEX('Holiday Schedule'!$D$3:$D$24,MATCH(A605,'Holiday Schedule'!$C$3:$C$24,0)),0)</f>
        <v>0</v>
      </c>
      <c r="AB605" s="2">
        <f t="shared" si="40"/>
        <v>5</v>
      </c>
      <c r="AC605" s="2">
        <f t="shared" si="41"/>
        <v>0</v>
      </c>
      <c r="AD605" s="5">
        <f t="shared" si="42"/>
        <v>0</v>
      </c>
      <c r="AE605" s="5">
        <f t="shared" si="43"/>
        <v>0</v>
      </c>
      <c r="AG605" s="2">
        <f t="shared" si="44"/>
        <v>8</v>
      </c>
      <c r="AH605" s="2">
        <f t="shared" si="45"/>
        <v>2026</v>
      </c>
      <c r="AJ605" s="5">
        <f t="shared" si="46"/>
        <v>0</v>
      </c>
      <c r="AK605" s="2" t="str">
        <f t="shared" si="47"/>
        <v/>
      </c>
    </row>
    <row r="606" spans="1:37">
      <c r="A606" s="17">
        <f>Total_StdO_Customers!A606</f>
        <v>46255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0</v>
      </c>
      <c r="Z606" s="5">
        <v>0</v>
      </c>
      <c r="AA606" s="2">
        <f>IFERROR(INDEX('Holiday Schedule'!$D$3:$D$24,MATCH(A606,'Holiday Schedule'!$C$3:$C$24,0)),0)</f>
        <v>0</v>
      </c>
      <c r="AB606" s="2">
        <f t="shared" si="40"/>
        <v>6</v>
      </c>
      <c r="AC606" s="2">
        <f t="shared" si="41"/>
        <v>0</v>
      </c>
      <c r="AD606" s="5">
        <f t="shared" si="42"/>
        <v>0</v>
      </c>
      <c r="AE606" s="5">
        <f t="shared" si="43"/>
        <v>0</v>
      </c>
      <c r="AG606" s="2">
        <f t="shared" si="44"/>
        <v>8</v>
      </c>
      <c r="AH606" s="2">
        <f t="shared" si="45"/>
        <v>2026</v>
      </c>
      <c r="AJ606" s="5">
        <f t="shared" si="46"/>
        <v>0</v>
      </c>
      <c r="AK606" s="2" t="str">
        <f t="shared" si="47"/>
        <v/>
      </c>
    </row>
    <row r="607" spans="1:37">
      <c r="A607" s="17">
        <f>Total_StdO_Customers!A607</f>
        <v>46256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>
        <v>0</v>
      </c>
      <c r="O607" s="18">
        <v>0</v>
      </c>
      <c r="P607" s="18">
        <v>0</v>
      </c>
      <c r="Q607" s="18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18">
        <v>0</v>
      </c>
      <c r="Z607" s="5">
        <v>0</v>
      </c>
      <c r="AA607" s="2">
        <f>IFERROR(INDEX('Holiday Schedule'!$D$3:$D$24,MATCH(A607,'Holiday Schedule'!$C$3:$C$24,0)),0)</f>
        <v>0</v>
      </c>
      <c r="AB607" s="2">
        <f t="shared" si="40"/>
        <v>7</v>
      </c>
      <c r="AC607" s="2">
        <f t="shared" si="41"/>
        <v>0</v>
      </c>
      <c r="AD607" s="5">
        <f t="shared" si="42"/>
        <v>0</v>
      </c>
      <c r="AE607" s="5">
        <f t="shared" si="43"/>
        <v>0</v>
      </c>
      <c r="AG607" s="2">
        <f t="shared" si="44"/>
        <v>8</v>
      </c>
      <c r="AH607" s="2">
        <f t="shared" si="45"/>
        <v>2026</v>
      </c>
      <c r="AJ607" s="5">
        <f t="shared" si="46"/>
        <v>0</v>
      </c>
      <c r="AK607" s="2" t="str">
        <f t="shared" si="47"/>
        <v/>
      </c>
    </row>
    <row r="608" spans="1:37">
      <c r="A608" s="17">
        <f>Total_StdO_Customers!A608</f>
        <v>46257</v>
      </c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  <c r="Z608" s="5">
        <v>0</v>
      </c>
      <c r="AA608" s="2">
        <f>IFERROR(INDEX('Holiday Schedule'!$D$3:$D$24,MATCH(A608,'Holiday Schedule'!$C$3:$C$24,0)),0)</f>
        <v>0</v>
      </c>
      <c r="AB608" s="2">
        <f t="shared" si="40"/>
        <v>1</v>
      </c>
      <c r="AC608" s="2">
        <f t="shared" si="41"/>
        <v>0</v>
      </c>
      <c r="AD608" s="5">
        <f t="shared" si="42"/>
        <v>0</v>
      </c>
      <c r="AE608" s="5">
        <f t="shared" si="43"/>
        <v>0</v>
      </c>
      <c r="AG608" s="2">
        <f t="shared" si="44"/>
        <v>8</v>
      </c>
      <c r="AH608" s="2">
        <f t="shared" si="45"/>
        <v>2026</v>
      </c>
      <c r="AJ608" s="5">
        <f t="shared" si="46"/>
        <v>0</v>
      </c>
      <c r="AK608" s="2" t="str">
        <f t="shared" si="47"/>
        <v/>
      </c>
    </row>
    <row r="609" spans="1:37">
      <c r="A609" s="17">
        <f>Total_StdO_Customers!A609</f>
        <v>46258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0</v>
      </c>
      <c r="O609" s="18">
        <v>0</v>
      </c>
      <c r="P609" s="18">
        <v>0</v>
      </c>
      <c r="Q609" s="18">
        <v>0</v>
      </c>
      <c r="R609" s="18">
        <v>0</v>
      </c>
      <c r="S609" s="18">
        <v>0</v>
      </c>
      <c r="T609" s="18">
        <v>0</v>
      </c>
      <c r="U609" s="18">
        <v>0</v>
      </c>
      <c r="V609" s="18">
        <v>0</v>
      </c>
      <c r="W609" s="18">
        <v>0</v>
      </c>
      <c r="X609" s="18">
        <v>0</v>
      </c>
      <c r="Y609" s="18">
        <v>0</v>
      </c>
      <c r="Z609" s="5">
        <v>0</v>
      </c>
      <c r="AA609" s="2">
        <f>IFERROR(INDEX('Holiday Schedule'!$D$3:$D$24,MATCH(A609,'Holiday Schedule'!$C$3:$C$24,0)),0)</f>
        <v>0</v>
      </c>
      <c r="AB609" s="2">
        <f t="shared" si="40"/>
        <v>2</v>
      </c>
      <c r="AC609" s="2">
        <f t="shared" si="41"/>
        <v>0</v>
      </c>
      <c r="AD609" s="5">
        <f t="shared" si="42"/>
        <v>0</v>
      </c>
      <c r="AE609" s="5">
        <f t="shared" si="43"/>
        <v>0</v>
      </c>
      <c r="AG609" s="2">
        <f t="shared" si="44"/>
        <v>8</v>
      </c>
      <c r="AH609" s="2">
        <f t="shared" si="45"/>
        <v>2026</v>
      </c>
      <c r="AJ609" s="5">
        <f t="shared" si="46"/>
        <v>0</v>
      </c>
      <c r="AK609" s="2" t="str">
        <f t="shared" si="47"/>
        <v/>
      </c>
    </row>
    <row r="610" spans="1:37">
      <c r="A610" s="17">
        <f>Total_StdO_Customers!A610</f>
        <v>46259</v>
      </c>
      <c r="B610" s="18">
        <v>0</v>
      </c>
      <c r="C610" s="18">
        <v>0</v>
      </c>
      <c r="D610" s="18">
        <v>0</v>
      </c>
      <c r="E610" s="18">
        <v>0</v>
      </c>
      <c r="F610" s="18">
        <v>0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8">
        <v>0</v>
      </c>
      <c r="P610" s="18">
        <v>0</v>
      </c>
      <c r="Q610" s="18">
        <v>0</v>
      </c>
      <c r="R610" s="18">
        <v>0</v>
      </c>
      <c r="S610" s="18">
        <v>0</v>
      </c>
      <c r="T610" s="18">
        <v>0</v>
      </c>
      <c r="U610" s="18">
        <v>0</v>
      </c>
      <c r="V610" s="18">
        <v>0</v>
      </c>
      <c r="W610" s="18">
        <v>0</v>
      </c>
      <c r="X610" s="18">
        <v>0</v>
      </c>
      <c r="Y610" s="18">
        <v>0</v>
      </c>
      <c r="Z610" s="5">
        <v>0</v>
      </c>
      <c r="AA610" s="2">
        <f>IFERROR(INDEX('Holiday Schedule'!$D$3:$D$24,MATCH(A610,'Holiday Schedule'!$C$3:$C$24,0)),0)</f>
        <v>0</v>
      </c>
      <c r="AB610" s="2">
        <f t="shared" si="40"/>
        <v>3</v>
      </c>
      <c r="AC610" s="2">
        <f t="shared" si="41"/>
        <v>0</v>
      </c>
      <c r="AD610" s="5">
        <f t="shared" si="42"/>
        <v>0</v>
      </c>
      <c r="AE610" s="5">
        <f t="shared" si="43"/>
        <v>0</v>
      </c>
      <c r="AG610" s="2">
        <f t="shared" si="44"/>
        <v>8</v>
      </c>
      <c r="AH610" s="2">
        <f t="shared" si="45"/>
        <v>2026</v>
      </c>
      <c r="AJ610" s="5">
        <f t="shared" si="46"/>
        <v>0</v>
      </c>
      <c r="AK610" s="2" t="str">
        <f t="shared" si="47"/>
        <v/>
      </c>
    </row>
    <row r="611" spans="1:37">
      <c r="A611" s="17">
        <f>Total_StdO_Customers!A611</f>
        <v>46260</v>
      </c>
      <c r="B611" s="18">
        <v>0</v>
      </c>
      <c r="C611" s="18">
        <v>0</v>
      </c>
      <c r="D611" s="18">
        <v>0</v>
      </c>
      <c r="E611" s="18">
        <v>0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8">
        <v>0</v>
      </c>
      <c r="P611" s="18">
        <v>0</v>
      </c>
      <c r="Q611" s="18">
        <v>0</v>
      </c>
      <c r="R611" s="18">
        <v>0</v>
      </c>
      <c r="S611" s="18">
        <v>0</v>
      </c>
      <c r="T611" s="18">
        <v>0</v>
      </c>
      <c r="U611" s="18">
        <v>0</v>
      </c>
      <c r="V611" s="18">
        <v>0</v>
      </c>
      <c r="W611" s="18">
        <v>0</v>
      </c>
      <c r="X611" s="18">
        <v>0</v>
      </c>
      <c r="Y611" s="18">
        <v>0</v>
      </c>
      <c r="Z611" s="5">
        <v>0</v>
      </c>
      <c r="AA611" s="2">
        <f>IFERROR(INDEX('Holiday Schedule'!$D$3:$D$24,MATCH(A611,'Holiday Schedule'!$C$3:$C$24,0)),0)</f>
        <v>0</v>
      </c>
      <c r="AB611" s="2">
        <f t="shared" si="40"/>
        <v>4</v>
      </c>
      <c r="AC611" s="2">
        <f t="shared" si="41"/>
        <v>0</v>
      </c>
      <c r="AD611" s="5">
        <f t="shared" si="42"/>
        <v>0</v>
      </c>
      <c r="AE611" s="5">
        <f t="shared" si="43"/>
        <v>0</v>
      </c>
      <c r="AG611" s="2">
        <f t="shared" si="44"/>
        <v>8</v>
      </c>
      <c r="AH611" s="2">
        <f t="shared" si="45"/>
        <v>2026</v>
      </c>
      <c r="AJ611" s="5">
        <f t="shared" si="46"/>
        <v>0</v>
      </c>
      <c r="AK611" s="2" t="str">
        <f t="shared" si="47"/>
        <v/>
      </c>
    </row>
    <row r="612" spans="1:37">
      <c r="A612" s="17">
        <f>Total_StdO_Customers!A612</f>
        <v>46261</v>
      </c>
      <c r="B612" s="18">
        <v>0</v>
      </c>
      <c r="C612" s="18">
        <v>0</v>
      </c>
      <c r="D612" s="18">
        <v>0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8">
        <v>0</v>
      </c>
      <c r="U612" s="18">
        <v>0</v>
      </c>
      <c r="V612" s="18">
        <v>0</v>
      </c>
      <c r="W612" s="18">
        <v>0</v>
      </c>
      <c r="X612" s="18">
        <v>0</v>
      </c>
      <c r="Y612" s="18">
        <v>0</v>
      </c>
      <c r="Z612" s="5">
        <v>0</v>
      </c>
      <c r="AA612" s="2">
        <f>IFERROR(INDEX('Holiday Schedule'!$D$3:$D$24,MATCH(A612,'Holiday Schedule'!$C$3:$C$24,0)),0)</f>
        <v>0</v>
      </c>
      <c r="AB612" s="2">
        <f t="shared" si="40"/>
        <v>5</v>
      </c>
      <c r="AC612" s="2">
        <f t="shared" si="41"/>
        <v>0</v>
      </c>
      <c r="AD612" s="5">
        <f t="shared" si="42"/>
        <v>0</v>
      </c>
      <c r="AE612" s="5">
        <f t="shared" si="43"/>
        <v>0</v>
      </c>
      <c r="AG612" s="2">
        <f t="shared" si="44"/>
        <v>8</v>
      </c>
      <c r="AH612" s="2">
        <f t="shared" si="45"/>
        <v>2026</v>
      </c>
      <c r="AJ612" s="5">
        <f t="shared" si="46"/>
        <v>0</v>
      </c>
      <c r="AK612" s="2" t="str">
        <f t="shared" si="47"/>
        <v/>
      </c>
    </row>
    <row r="613" spans="1:37">
      <c r="A613" s="17">
        <f>Total_StdO_Customers!A613</f>
        <v>46262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0</v>
      </c>
      <c r="O613" s="18">
        <v>0</v>
      </c>
      <c r="P613" s="18">
        <v>0</v>
      </c>
      <c r="Q613" s="18">
        <v>0</v>
      </c>
      <c r="R613" s="18">
        <v>0</v>
      </c>
      <c r="S613" s="18">
        <v>0</v>
      </c>
      <c r="T613" s="18">
        <v>0</v>
      </c>
      <c r="U613" s="18">
        <v>0</v>
      </c>
      <c r="V613" s="18">
        <v>0</v>
      </c>
      <c r="W613" s="18">
        <v>0</v>
      </c>
      <c r="X613" s="18">
        <v>0</v>
      </c>
      <c r="Y613" s="18">
        <v>0</v>
      </c>
      <c r="Z613" s="5">
        <v>0</v>
      </c>
      <c r="AA613" s="2">
        <f>IFERROR(INDEX('Holiday Schedule'!$D$3:$D$24,MATCH(A613,'Holiday Schedule'!$C$3:$C$24,0)),0)</f>
        <v>0</v>
      </c>
      <c r="AB613" s="2">
        <f t="shared" si="40"/>
        <v>6</v>
      </c>
      <c r="AC613" s="2">
        <f t="shared" si="41"/>
        <v>0</v>
      </c>
      <c r="AD613" s="5">
        <f t="shared" si="42"/>
        <v>0</v>
      </c>
      <c r="AE613" s="5">
        <f t="shared" si="43"/>
        <v>0</v>
      </c>
      <c r="AG613" s="2">
        <f t="shared" si="44"/>
        <v>8</v>
      </c>
      <c r="AH613" s="2">
        <f t="shared" si="45"/>
        <v>2026</v>
      </c>
      <c r="AJ613" s="5">
        <f t="shared" si="46"/>
        <v>0</v>
      </c>
      <c r="AK613" s="2" t="str">
        <f t="shared" si="47"/>
        <v/>
      </c>
    </row>
    <row r="614" spans="1:37">
      <c r="A614" s="17">
        <f>Total_StdO_Customers!A614</f>
        <v>46263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>
        <v>0</v>
      </c>
      <c r="O614" s="18">
        <v>0</v>
      </c>
      <c r="P614" s="18">
        <v>0</v>
      </c>
      <c r="Q614" s="18">
        <v>0</v>
      </c>
      <c r="R614" s="18">
        <v>0</v>
      </c>
      <c r="S614" s="18">
        <v>0</v>
      </c>
      <c r="T614" s="18">
        <v>0</v>
      </c>
      <c r="U614" s="18">
        <v>0</v>
      </c>
      <c r="V614" s="18">
        <v>0</v>
      </c>
      <c r="W614" s="18">
        <v>0</v>
      </c>
      <c r="X614" s="18">
        <v>0</v>
      </c>
      <c r="Y614" s="18">
        <v>0</v>
      </c>
      <c r="Z614" s="5">
        <v>0</v>
      </c>
      <c r="AA614" s="2">
        <f>IFERROR(INDEX('Holiday Schedule'!$D$3:$D$24,MATCH(A614,'Holiday Schedule'!$C$3:$C$24,0)),0)</f>
        <v>0</v>
      </c>
      <c r="AB614" s="2">
        <f t="shared" si="40"/>
        <v>7</v>
      </c>
      <c r="AC614" s="2">
        <f t="shared" si="41"/>
        <v>0</v>
      </c>
      <c r="AD614" s="5">
        <f t="shared" si="42"/>
        <v>0</v>
      </c>
      <c r="AE614" s="5">
        <f t="shared" si="43"/>
        <v>0</v>
      </c>
      <c r="AG614" s="2">
        <f t="shared" si="44"/>
        <v>8</v>
      </c>
      <c r="AH614" s="2">
        <f t="shared" si="45"/>
        <v>2026</v>
      </c>
      <c r="AJ614" s="5">
        <f t="shared" si="46"/>
        <v>0</v>
      </c>
      <c r="AK614" s="2" t="str">
        <f t="shared" si="47"/>
        <v/>
      </c>
    </row>
    <row r="615" spans="1:37">
      <c r="A615" s="17">
        <f>Total_StdO_Customers!A615</f>
        <v>46264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>
        <v>0</v>
      </c>
      <c r="O615" s="18">
        <v>0</v>
      </c>
      <c r="P615" s="18">
        <v>0</v>
      </c>
      <c r="Q615" s="18">
        <v>0</v>
      </c>
      <c r="R615" s="18">
        <v>0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8">
        <v>0</v>
      </c>
      <c r="Z615" s="5">
        <v>0</v>
      </c>
      <c r="AA615" s="2">
        <f>IFERROR(INDEX('Holiday Schedule'!$D$3:$D$24,MATCH(A615,'Holiday Schedule'!$C$3:$C$24,0)),0)</f>
        <v>0</v>
      </c>
      <c r="AB615" s="2">
        <f t="shared" si="40"/>
        <v>1</v>
      </c>
      <c r="AC615" s="2">
        <f t="shared" si="41"/>
        <v>0</v>
      </c>
      <c r="AD615" s="5">
        <f t="shared" si="42"/>
        <v>0</v>
      </c>
      <c r="AE615" s="5">
        <f t="shared" si="43"/>
        <v>0</v>
      </c>
      <c r="AG615" s="2">
        <f t="shared" si="44"/>
        <v>8</v>
      </c>
      <c r="AH615" s="2">
        <f t="shared" si="45"/>
        <v>2026</v>
      </c>
      <c r="AJ615" s="5">
        <f t="shared" si="46"/>
        <v>0</v>
      </c>
      <c r="AK615" s="2" t="str">
        <f t="shared" si="47"/>
        <v/>
      </c>
    </row>
    <row r="616" spans="1:37">
      <c r="A616" s="17">
        <f>Total_StdO_Customers!A616</f>
        <v>46265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5">
        <v>0</v>
      </c>
      <c r="AA616" s="2">
        <f>IFERROR(INDEX('Holiday Schedule'!$D$3:$D$24,MATCH(A616,'Holiday Schedule'!$C$3:$C$24,0)),0)</f>
        <v>0</v>
      </c>
      <c r="AB616" s="2">
        <f t="shared" si="40"/>
        <v>2</v>
      </c>
      <c r="AC616" s="2">
        <f t="shared" si="41"/>
        <v>0</v>
      </c>
      <c r="AD616" s="5">
        <f t="shared" si="42"/>
        <v>0</v>
      </c>
      <c r="AE616" s="5">
        <f t="shared" si="43"/>
        <v>0</v>
      </c>
      <c r="AG616" s="2">
        <f t="shared" si="44"/>
        <v>8</v>
      </c>
      <c r="AH616" s="2">
        <f t="shared" si="45"/>
        <v>2026</v>
      </c>
      <c r="AJ616" s="5">
        <f t="shared" si="46"/>
        <v>0</v>
      </c>
      <c r="AK616" s="2" t="str">
        <f t="shared" si="47"/>
        <v/>
      </c>
    </row>
    <row r="617" spans="1:37">
      <c r="A617" s="17">
        <f>Total_StdO_Customers!A617</f>
        <v>46266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0</v>
      </c>
      <c r="N617" s="18">
        <v>0</v>
      </c>
      <c r="O617" s="18">
        <v>0</v>
      </c>
      <c r="P617" s="18">
        <v>0</v>
      </c>
      <c r="Q617" s="18">
        <v>0</v>
      </c>
      <c r="R617" s="18">
        <v>0</v>
      </c>
      <c r="S617" s="18">
        <v>0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  <c r="Y617" s="18">
        <v>0</v>
      </c>
      <c r="Z617" s="5">
        <v>0</v>
      </c>
      <c r="AA617" s="2">
        <f>IFERROR(INDEX('Holiday Schedule'!$D$3:$D$24,MATCH(A617,'Holiday Schedule'!$C$3:$C$24,0)),0)</f>
        <v>0</v>
      </c>
      <c r="AB617" s="2">
        <f t="shared" si="40"/>
        <v>3</v>
      </c>
      <c r="AC617" s="2">
        <f t="shared" si="41"/>
        <v>0</v>
      </c>
      <c r="AD617" s="5">
        <f t="shared" si="42"/>
        <v>0</v>
      </c>
      <c r="AE617" s="5">
        <f t="shared" si="43"/>
        <v>0</v>
      </c>
      <c r="AG617" s="2">
        <f t="shared" si="44"/>
        <v>9</v>
      </c>
      <c r="AH617" s="2">
        <f t="shared" si="45"/>
        <v>2026</v>
      </c>
      <c r="AJ617" s="5">
        <f t="shared" si="46"/>
        <v>0</v>
      </c>
      <c r="AK617" s="2" t="str">
        <f t="shared" si="47"/>
        <v/>
      </c>
    </row>
    <row r="618" spans="1:37">
      <c r="A618" s="17">
        <f>Total_StdO_Customers!A618</f>
        <v>46267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5">
        <v>0</v>
      </c>
      <c r="AA618" s="2">
        <f>IFERROR(INDEX('Holiday Schedule'!$D$3:$D$24,MATCH(A618,'Holiday Schedule'!$C$3:$C$24,0)),0)</f>
        <v>0</v>
      </c>
      <c r="AB618" s="2">
        <f t="shared" si="40"/>
        <v>4</v>
      </c>
      <c r="AC618" s="2">
        <f t="shared" si="41"/>
        <v>0</v>
      </c>
      <c r="AD618" s="5">
        <f t="shared" si="42"/>
        <v>0</v>
      </c>
      <c r="AE618" s="5">
        <f t="shared" si="43"/>
        <v>0</v>
      </c>
      <c r="AG618" s="2">
        <f t="shared" si="44"/>
        <v>9</v>
      </c>
      <c r="AH618" s="2">
        <f t="shared" si="45"/>
        <v>2026</v>
      </c>
      <c r="AJ618" s="5">
        <f t="shared" si="46"/>
        <v>0</v>
      </c>
      <c r="AK618" s="2" t="str">
        <f t="shared" si="47"/>
        <v/>
      </c>
    </row>
    <row r="619" spans="1:37">
      <c r="A619" s="17">
        <f>Total_StdO_Customers!A619</f>
        <v>46268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>
        <v>0</v>
      </c>
      <c r="O619" s="18">
        <v>0</v>
      </c>
      <c r="P619" s="18">
        <v>0</v>
      </c>
      <c r="Q619" s="18">
        <v>0</v>
      </c>
      <c r="R619" s="18">
        <v>0</v>
      </c>
      <c r="S619" s="18">
        <v>0</v>
      </c>
      <c r="T619" s="18">
        <v>0</v>
      </c>
      <c r="U619" s="18">
        <v>0</v>
      </c>
      <c r="V619" s="18">
        <v>0</v>
      </c>
      <c r="W619" s="18">
        <v>0</v>
      </c>
      <c r="X619" s="18">
        <v>0</v>
      </c>
      <c r="Y619" s="18">
        <v>0</v>
      </c>
      <c r="Z619" s="5">
        <v>0</v>
      </c>
      <c r="AA619" s="2">
        <f>IFERROR(INDEX('Holiday Schedule'!$D$3:$D$24,MATCH(A619,'Holiday Schedule'!$C$3:$C$24,0)),0)</f>
        <v>0</v>
      </c>
      <c r="AB619" s="2">
        <f t="shared" si="40"/>
        <v>5</v>
      </c>
      <c r="AC619" s="2">
        <f t="shared" si="41"/>
        <v>0</v>
      </c>
      <c r="AD619" s="5">
        <f t="shared" si="42"/>
        <v>0</v>
      </c>
      <c r="AE619" s="5">
        <f t="shared" si="43"/>
        <v>0</v>
      </c>
      <c r="AG619" s="2">
        <f t="shared" si="44"/>
        <v>9</v>
      </c>
      <c r="AH619" s="2">
        <f t="shared" si="45"/>
        <v>2026</v>
      </c>
      <c r="AJ619" s="5">
        <f t="shared" si="46"/>
        <v>0</v>
      </c>
      <c r="AK619" s="2" t="str">
        <f t="shared" si="47"/>
        <v/>
      </c>
    </row>
    <row r="620" spans="1:37">
      <c r="A620" s="17">
        <f>Total_StdO_Customers!A620</f>
        <v>46269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5">
        <v>0</v>
      </c>
      <c r="AA620" s="2">
        <f>IFERROR(INDEX('Holiday Schedule'!$D$3:$D$24,MATCH(A620,'Holiday Schedule'!$C$3:$C$24,0)),0)</f>
        <v>0</v>
      </c>
      <c r="AB620" s="2">
        <f t="shared" si="40"/>
        <v>6</v>
      </c>
      <c r="AC620" s="2">
        <f t="shared" si="41"/>
        <v>0</v>
      </c>
      <c r="AD620" s="5">
        <f t="shared" si="42"/>
        <v>0</v>
      </c>
      <c r="AE620" s="5">
        <f t="shared" si="43"/>
        <v>0</v>
      </c>
      <c r="AG620" s="2">
        <f t="shared" si="44"/>
        <v>9</v>
      </c>
      <c r="AH620" s="2">
        <f t="shared" si="45"/>
        <v>2026</v>
      </c>
      <c r="AJ620" s="5">
        <f t="shared" si="46"/>
        <v>0</v>
      </c>
      <c r="AK620" s="2" t="str">
        <f t="shared" si="47"/>
        <v/>
      </c>
    </row>
    <row r="621" spans="1:37">
      <c r="A621" s="17">
        <f>Total_StdO_Customers!A621</f>
        <v>46270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18">
        <v>0</v>
      </c>
      <c r="O621" s="18">
        <v>0</v>
      </c>
      <c r="P621" s="18">
        <v>0</v>
      </c>
      <c r="Q621" s="18">
        <v>0</v>
      </c>
      <c r="R621" s="18">
        <v>0</v>
      </c>
      <c r="S621" s="18">
        <v>0</v>
      </c>
      <c r="T621" s="18">
        <v>0</v>
      </c>
      <c r="U621" s="18">
        <v>0</v>
      </c>
      <c r="V621" s="18">
        <v>0</v>
      </c>
      <c r="W621" s="18">
        <v>0</v>
      </c>
      <c r="X621" s="18">
        <v>0</v>
      </c>
      <c r="Y621" s="18">
        <v>0</v>
      </c>
      <c r="Z621" s="5">
        <v>0</v>
      </c>
      <c r="AA621" s="2">
        <f>IFERROR(INDEX('Holiday Schedule'!$D$3:$D$24,MATCH(A621,'Holiday Schedule'!$C$3:$C$24,0)),0)</f>
        <v>0</v>
      </c>
      <c r="AB621" s="2">
        <f t="shared" si="40"/>
        <v>7</v>
      </c>
      <c r="AC621" s="2">
        <f t="shared" si="41"/>
        <v>0</v>
      </c>
      <c r="AD621" s="5">
        <f t="shared" si="42"/>
        <v>0</v>
      </c>
      <c r="AE621" s="5">
        <f t="shared" si="43"/>
        <v>0</v>
      </c>
      <c r="AG621" s="2">
        <f t="shared" si="44"/>
        <v>9</v>
      </c>
      <c r="AH621" s="2">
        <f t="shared" si="45"/>
        <v>2026</v>
      </c>
      <c r="AJ621" s="5">
        <f t="shared" si="46"/>
        <v>0</v>
      </c>
      <c r="AK621" s="2" t="str">
        <f t="shared" si="47"/>
        <v/>
      </c>
    </row>
    <row r="622" spans="1:37">
      <c r="A622" s="17">
        <f>Total_StdO_Customers!A622</f>
        <v>46271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0</v>
      </c>
      <c r="P622" s="18">
        <v>0</v>
      </c>
      <c r="Q622" s="18">
        <v>0</v>
      </c>
      <c r="R622" s="18">
        <v>0</v>
      </c>
      <c r="S622" s="18">
        <v>0</v>
      </c>
      <c r="T622" s="18">
        <v>0</v>
      </c>
      <c r="U622" s="18">
        <v>0</v>
      </c>
      <c r="V622" s="18">
        <v>0</v>
      </c>
      <c r="W622" s="18">
        <v>0</v>
      </c>
      <c r="X622" s="18">
        <v>0</v>
      </c>
      <c r="Y622" s="18">
        <v>0</v>
      </c>
      <c r="Z622" s="5">
        <v>0</v>
      </c>
      <c r="AA622" s="2">
        <f>IFERROR(INDEX('Holiday Schedule'!$D$3:$D$24,MATCH(A622,'Holiday Schedule'!$C$3:$C$24,0)),0)</f>
        <v>0</v>
      </c>
      <c r="AB622" s="2">
        <f t="shared" si="40"/>
        <v>1</v>
      </c>
      <c r="AC622" s="2">
        <f t="shared" si="41"/>
        <v>0</v>
      </c>
      <c r="AD622" s="5">
        <f t="shared" si="42"/>
        <v>0</v>
      </c>
      <c r="AE622" s="5">
        <f t="shared" si="43"/>
        <v>0</v>
      </c>
      <c r="AG622" s="2">
        <f t="shared" si="44"/>
        <v>9</v>
      </c>
      <c r="AH622" s="2">
        <f t="shared" si="45"/>
        <v>2026</v>
      </c>
      <c r="AJ622" s="5">
        <f t="shared" si="46"/>
        <v>0</v>
      </c>
      <c r="AK622" s="2" t="str">
        <f t="shared" si="47"/>
        <v/>
      </c>
    </row>
    <row r="623" spans="1:37">
      <c r="A623" s="17">
        <f>Total_StdO_Customers!A623</f>
        <v>46272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8">
        <v>0</v>
      </c>
      <c r="P623" s="18">
        <v>0</v>
      </c>
      <c r="Q623" s="18">
        <v>0</v>
      </c>
      <c r="R623" s="18">
        <v>0</v>
      </c>
      <c r="S623" s="18">
        <v>0</v>
      </c>
      <c r="T623" s="18">
        <v>0</v>
      </c>
      <c r="U623" s="18">
        <v>0</v>
      </c>
      <c r="V623" s="18">
        <v>0</v>
      </c>
      <c r="W623" s="18">
        <v>0</v>
      </c>
      <c r="X623" s="18">
        <v>0</v>
      </c>
      <c r="Y623" s="18">
        <v>0</v>
      </c>
      <c r="Z623" s="5">
        <v>0</v>
      </c>
      <c r="AA623" s="2">
        <f>IFERROR(INDEX('Holiday Schedule'!$D$3:$D$24,MATCH(A623,'Holiday Schedule'!$C$3:$C$24,0)),0)</f>
        <v>0</v>
      </c>
      <c r="AB623" s="2">
        <f t="shared" si="40"/>
        <v>2</v>
      </c>
      <c r="AC623" s="2">
        <f t="shared" si="41"/>
        <v>0</v>
      </c>
      <c r="AD623" s="5">
        <f t="shared" si="42"/>
        <v>0</v>
      </c>
      <c r="AE623" s="5">
        <f t="shared" si="43"/>
        <v>0</v>
      </c>
      <c r="AG623" s="2">
        <f t="shared" si="44"/>
        <v>9</v>
      </c>
      <c r="AH623" s="2">
        <f t="shared" si="45"/>
        <v>2026</v>
      </c>
      <c r="AJ623" s="5">
        <f t="shared" si="46"/>
        <v>0</v>
      </c>
      <c r="AK623" s="2" t="str">
        <f t="shared" si="47"/>
        <v/>
      </c>
    </row>
    <row r="624" spans="1:37">
      <c r="A624" s="17">
        <f>Total_StdO_Customers!A624</f>
        <v>46273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8">
        <v>0</v>
      </c>
      <c r="P624" s="18">
        <v>0</v>
      </c>
      <c r="Q624" s="18">
        <v>0</v>
      </c>
      <c r="R624" s="18">
        <v>0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5">
        <v>0</v>
      </c>
      <c r="AA624" s="2">
        <f>IFERROR(INDEX('Holiday Schedule'!$D$3:$D$24,MATCH(A624,'Holiday Schedule'!$C$3:$C$24,0)),0)</f>
        <v>0</v>
      </c>
      <c r="AB624" s="2">
        <f t="shared" si="40"/>
        <v>3</v>
      </c>
      <c r="AC624" s="2">
        <f t="shared" si="41"/>
        <v>0</v>
      </c>
      <c r="AD624" s="5">
        <f t="shared" si="42"/>
        <v>0</v>
      </c>
      <c r="AE624" s="5">
        <f t="shared" si="43"/>
        <v>0</v>
      </c>
      <c r="AG624" s="2">
        <f t="shared" si="44"/>
        <v>9</v>
      </c>
      <c r="AH624" s="2">
        <f t="shared" si="45"/>
        <v>2026</v>
      </c>
      <c r="AJ624" s="5">
        <f t="shared" si="46"/>
        <v>0</v>
      </c>
      <c r="AK624" s="2" t="str">
        <f t="shared" si="47"/>
        <v/>
      </c>
    </row>
    <row r="625" spans="1:37">
      <c r="A625" s="17">
        <f>Total_StdO_Customers!A625</f>
        <v>46274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8">
        <v>0</v>
      </c>
      <c r="P625" s="18">
        <v>0</v>
      </c>
      <c r="Q625" s="18">
        <v>0</v>
      </c>
      <c r="R625" s="18">
        <v>0</v>
      </c>
      <c r="S625" s="18">
        <v>0</v>
      </c>
      <c r="T625" s="18">
        <v>0</v>
      </c>
      <c r="U625" s="18">
        <v>0</v>
      </c>
      <c r="V625" s="18">
        <v>0</v>
      </c>
      <c r="W625" s="18">
        <v>0</v>
      </c>
      <c r="X625" s="18">
        <v>0</v>
      </c>
      <c r="Y625" s="18">
        <v>0</v>
      </c>
      <c r="Z625" s="5">
        <v>0</v>
      </c>
      <c r="AA625" s="2">
        <f>IFERROR(INDEX('Holiday Schedule'!$D$3:$D$24,MATCH(A625,'Holiday Schedule'!$C$3:$C$24,0)),0)</f>
        <v>0</v>
      </c>
      <c r="AB625" s="2">
        <f t="shared" si="40"/>
        <v>4</v>
      </c>
      <c r="AC625" s="2">
        <f t="shared" si="41"/>
        <v>0</v>
      </c>
      <c r="AD625" s="5">
        <f t="shared" si="42"/>
        <v>0</v>
      </c>
      <c r="AE625" s="5">
        <f t="shared" si="43"/>
        <v>0</v>
      </c>
      <c r="AG625" s="2">
        <f t="shared" si="44"/>
        <v>9</v>
      </c>
      <c r="AH625" s="2">
        <f t="shared" si="45"/>
        <v>2026</v>
      </c>
      <c r="AJ625" s="5">
        <f t="shared" si="46"/>
        <v>0</v>
      </c>
      <c r="AK625" s="2" t="str">
        <f t="shared" si="47"/>
        <v/>
      </c>
    </row>
    <row r="626" spans="1:37">
      <c r="A626" s="17">
        <f>Total_StdO_Customers!A626</f>
        <v>46275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>
        <v>0</v>
      </c>
      <c r="Y626" s="18">
        <v>0</v>
      </c>
      <c r="Z626" s="5">
        <v>0</v>
      </c>
      <c r="AA626" s="2">
        <f>IFERROR(INDEX('Holiday Schedule'!$D$3:$D$24,MATCH(A626,'Holiday Schedule'!$C$3:$C$24,0)),0)</f>
        <v>0</v>
      </c>
      <c r="AB626" s="2">
        <f t="shared" si="40"/>
        <v>5</v>
      </c>
      <c r="AC626" s="2">
        <f t="shared" si="41"/>
        <v>0</v>
      </c>
      <c r="AD626" s="5">
        <f t="shared" si="42"/>
        <v>0</v>
      </c>
      <c r="AE626" s="5">
        <f t="shared" si="43"/>
        <v>0</v>
      </c>
      <c r="AG626" s="2">
        <f t="shared" si="44"/>
        <v>9</v>
      </c>
      <c r="AH626" s="2">
        <f t="shared" si="45"/>
        <v>2026</v>
      </c>
      <c r="AJ626" s="5">
        <f t="shared" si="46"/>
        <v>0</v>
      </c>
      <c r="AK626" s="2" t="str">
        <f t="shared" si="47"/>
        <v/>
      </c>
    </row>
    <row r="627" spans="1:37">
      <c r="A627" s="17">
        <f>Total_StdO_Customers!A627</f>
        <v>46276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8">
        <v>0</v>
      </c>
      <c r="O627" s="18">
        <v>0</v>
      </c>
      <c r="P627" s="18">
        <v>0</v>
      </c>
      <c r="Q627" s="18">
        <v>0</v>
      </c>
      <c r="R627" s="18">
        <v>0</v>
      </c>
      <c r="S627" s="18">
        <v>0</v>
      </c>
      <c r="T627" s="18">
        <v>0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  <c r="Z627" s="5">
        <v>0</v>
      </c>
      <c r="AA627" s="2">
        <f>IFERROR(INDEX('Holiday Schedule'!$D$3:$D$24,MATCH(A627,'Holiday Schedule'!$C$3:$C$24,0)),0)</f>
        <v>0</v>
      </c>
      <c r="AB627" s="2">
        <f t="shared" si="40"/>
        <v>6</v>
      </c>
      <c r="AC627" s="2">
        <f t="shared" si="41"/>
        <v>0</v>
      </c>
      <c r="AD627" s="5">
        <f t="shared" si="42"/>
        <v>0</v>
      </c>
      <c r="AE627" s="5">
        <f t="shared" si="43"/>
        <v>0</v>
      </c>
      <c r="AG627" s="2">
        <f t="shared" si="44"/>
        <v>9</v>
      </c>
      <c r="AH627" s="2">
        <f t="shared" si="45"/>
        <v>2026</v>
      </c>
      <c r="AJ627" s="5">
        <f t="shared" si="46"/>
        <v>0</v>
      </c>
      <c r="AK627" s="2" t="str">
        <f t="shared" si="47"/>
        <v/>
      </c>
    </row>
    <row r="628" spans="1:37">
      <c r="A628" s="17">
        <f>Total_StdO_Customers!A628</f>
        <v>46277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8">
        <v>0</v>
      </c>
      <c r="P628" s="18">
        <v>0</v>
      </c>
      <c r="Q628" s="18">
        <v>0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  <c r="Z628" s="5">
        <v>0</v>
      </c>
      <c r="AA628" s="2">
        <f>IFERROR(INDEX('Holiday Schedule'!$D$3:$D$24,MATCH(A628,'Holiday Schedule'!$C$3:$C$24,0)),0)</f>
        <v>0</v>
      </c>
      <c r="AB628" s="2">
        <f t="shared" si="40"/>
        <v>7</v>
      </c>
      <c r="AC628" s="2">
        <f t="shared" si="41"/>
        <v>0</v>
      </c>
      <c r="AD628" s="5">
        <f t="shared" si="42"/>
        <v>0</v>
      </c>
      <c r="AE628" s="5">
        <f t="shared" si="43"/>
        <v>0</v>
      </c>
      <c r="AG628" s="2">
        <f t="shared" si="44"/>
        <v>9</v>
      </c>
      <c r="AH628" s="2">
        <f t="shared" si="45"/>
        <v>2026</v>
      </c>
      <c r="AJ628" s="5">
        <f t="shared" si="46"/>
        <v>0</v>
      </c>
      <c r="AK628" s="2" t="str">
        <f t="shared" si="47"/>
        <v/>
      </c>
    </row>
    <row r="629" spans="1:37">
      <c r="A629" s="17">
        <f>Total_StdO_Customers!A629</f>
        <v>46278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8">
        <v>0</v>
      </c>
      <c r="P629" s="18">
        <v>0</v>
      </c>
      <c r="Q629" s="18">
        <v>0</v>
      </c>
      <c r="R629" s="18">
        <v>0</v>
      </c>
      <c r="S629" s="18">
        <v>0</v>
      </c>
      <c r="T629" s="18">
        <v>0</v>
      </c>
      <c r="U629" s="18">
        <v>0</v>
      </c>
      <c r="V629" s="18">
        <v>0</v>
      </c>
      <c r="W629" s="18">
        <v>0</v>
      </c>
      <c r="X629" s="18">
        <v>0</v>
      </c>
      <c r="Y629" s="18">
        <v>0</v>
      </c>
      <c r="Z629" s="5">
        <v>0</v>
      </c>
      <c r="AA629" s="2">
        <f>IFERROR(INDEX('Holiday Schedule'!$D$3:$D$24,MATCH(A629,'Holiday Schedule'!$C$3:$C$24,0)),0)</f>
        <v>0</v>
      </c>
      <c r="AB629" s="2">
        <f t="shared" si="40"/>
        <v>1</v>
      </c>
      <c r="AC629" s="2">
        <f t="shared" si="41"/>
        <v>0</v>
      </c>
      <c r="AD629" s="5">
        <f t="shared" si="42"/>
        <v>0</v>
      </c>
      <c r="AE629" s="5">
        <f t="shared" si="43"/>
        <v>0</v>
      </c>
      <c r="AG629" s="2">
        <f t="shared" si="44"/>
        <v>9</v>
      </c>
      <c r="AH629" s="2">
        <f t="shared" si="45"/>
        <v>2026</v>
      </c>
      <c r="AJ629" s="5">
        <f t="shared" si="46"/>
        <v>0</v>
      </c>
      <c r="AK629" s="2" t="str">
        <f t="shared" si="47"/>
        <v/>
      </c>
    </row>
    <row r="630" spans="1:37">
      <c r="A630" s="17">
        <f>Total_StdO_Customers!A630</f>
        <v>46279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0</v>
      </c>
      <c r="Z630" s="5">
        <v>0</v>
      </c>
      <c r="AA630" s="2">
        <f>IFERROR(INDEX('Holiday Schedule'!$D$3:$D$24,MATCH(A630,'Holiday Schedule'!$C$3:$C$24,0)),0)</f>
        <v>0</v>
      </c>
      <c r="AB630" s="2">
        <f t="shared" si="40"/>
        <v>2</v>
      </c>
      <c r="AC630" s="2">
        <f t="shared" si="41"/>
        <v>0</v>
      </c>
      <c r="AD630" s="5">
        <f t="shared" si="42"/>
        <v>0</v>
      </c>
      <c r="AE630" s="5">
        <f t="shared" si="43"/>
        <v>0</v>
      </c>
      <c r="AG630" s="2">
        <f t="shared" si="44"/>
        <v>9</v>
      </c>
      <c r="AH630" s="2">
        <f t="shared" si="45"/>
        <v>2026</v>
      </c>
      <c r="AJ630" s="5">
        <f t="shared" si="46"/>
        <v>0</v>
      </c>
      <c r="AK630" s="2" t="str">
        <f t="shared" si="47"/>
        <v/>
      </c>
    </row>
    <row r="631" spans="1:37">
      <c r="A631" s="17">
        <f>Total_StdO_Customers!A631</f>
        <v>46280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8">
        <v>0</v>
      </c>
      <c r="O631" s="18">
        <v>0</v>
      </c>
      <c r="P631" s="18">
        <v>0</v>
      </c>
      <c r="Q631" s="18">
        <v>0</v>
      </c>
      <c r="R631" s="18">
        <v>0</v>
      </c>
      <c r="S631" s="18">
        <v>0</v>
      </c>
      <c r="T631" s="18">
        <v>0</v>
      </c>
      <c r="U631" s="18">
        <v>0</v>
      </c>
      <c r="V631" s="18">
        <v>0</v>
      </c>
      <c r="W631" s="18">
        <v>0</v>
      </c>
      <c r="X631" s="18">
        <v>0</v>
      </c>
      <c r="Y631" s="18">
        <v>0</v>
      </c>
      <c r="Z631" s="5">
        <v>0</v>
      </c>
      <c r="AA631" s="2">
        <f>IFERROR(INDEX('Holiday Schedule'!$D$3:$D$24,MATCH(A631,'Holiday Schedule'!$C$3:$C$24,0)),0)</f>
        <v>0</v>
      </c>
      <c r="AB631" s="2">
        <f t="shared" si="40"/>
        <v>3</v>
      </c>
      <c r="AC631" s="2">
        <f t="shared" si="41"/>
        <v>0</v>
      </c>
      <c r="AD631" s="5">
        <f t="shared" si="42"/>
        <v>0</v>
      </c>
      <c r="AE631" s="5">
        <f t="shared" si="43"/>
        <v>0</v>
      </c>
      <c r="AG631" s="2">
        <f t="shared" si="44"/>
        <v>9</v>
      </c>
      <c r="AH631" s="2">
        <f t="shared" si="45"/>
        <v>2026</v>
      </c>
      <c r="AJ631" s="5">
        <f t="shared" si="46"/>
        <v>0</v>
      </c>
      <c r="AK631" s="2" t="str">
        <f t="shared" si="47"/>
        <v/>
      </c>
    </row>
    <row r="632" spans="1:37">
      <c r="A632" s="17">
        <f>Total_StdO_Customers!A632</f>
        <v>46281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0</v>
      </c>
      <c r="Z632" s="5">
        <v>0</v>
      </c>
      <c r="AA632" s="2">
        <f>IFERROR(INDEX('Holiday Schedule'!$D$3:$D$24,MATCH(A632,'Holiday Schedule'!$C$3:$C$24,0)),0)</f>
        <v>0</v>
      </c>
      <c r="AB632" s="2">
        <f t="shared" si="40"/>
        <v>4</v>
      </c>
      <c r="AC632" s="2">
        <f t="shared" si="41"/>
        <v>0</v>
      </c>
      <c r="AD632" s="5">
        <f t="shared" si="42"/>
        <v>0</v>
      </c>
      <c r="AE632" s="5">
        <f t="shared" si="43"/>
        <v>0</v>
      </c>
      <c r="AG632" s="2">
        <f t="shared" si="44"/>
        <v>9</v>
      </c>
      <c r="AH632" s="2">
        <f t="shared" si="45"/>
        <v>2026</v>
      </c>
      <c r="AJ632" s="5">
        <f t="shared" si="46"/>
        <v>0</v>
      </c>
      <c r="AK632" s="2" t="str">
        <f t="shared" si="47"/>
        <v/>
      </c>
    </row>
    <row r="633" spans="1:37">
      <c r="A633" s="17">
        <f>Total_StdO_Customers!A633</f>
        <v>46282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8">
        <v>0</v>
      </c>
      <c r="P633" s="18">
        <v>0</v>
      </c>
      <c r="Q633" s="18">
        <v>0</v>
      </c>
      <c r="R633" s="18">
        <v>0</v>
      </c>
      <c r="S633" s="18">
        <v>0</v>
      </c>
      <c r="T633" s="18">
        <v>0</v>
      </c>
      <c r="U633" s="18">
        <v>0</v>
      </c>
      <c r="V633" s="18">
        <v>0</v>
      </c>
      <c r="W633" s="18">
        <v>0</v>
      </c>
      <c r="X633" s="18">
        <v>0</v>
      </c>
      <c r="Y633" s="18">
        <v>0</v>
      </c>
      <c r="Z633" s="5">
        <v>0</v>
      </c>
      <c r="AA633" s="2">
        <f>IFERROR(INDEX('Holiday Schedule'!$D$3:$D$24,MATCH(A633,'Holiday Schedule'!$C$3:$C$24,0)),0)</f>
        <v>0</v>
      </c>
      <c r="AB633" s="2">
        <f t="shared" si="40"/>
        <v>5</v>
      </c>
      <c r="AC633" s="2">
        <f t="shared" si="41"/>
        <v>0</v>
      </c>
      <c r="AD633" s="5">
        <f t="shared" si="42"/>
        <v>0</v>
      </c>
      <c r="AE633" s="5">
        <f t="shared" si="43"/>
        <v>0</v>
      </c>
      <c r="AG633" s="2">
        <f t="shared" si="44"/>
        <v>9</v>
      </c>
      <c r="AH633" s="2">
        <f t="shared" si="45"/>
        <v>2026</v>
      </c>
      <c r="AJ633" s="5">
        <f t="shared" si="46"/>
        <v>0</v>
      </c>
      <c r="AK633" s="2" t="str">
        <f t="shared" si="47"/>
        <v/>
      </c>
    </row>
    <row r="634" spans="1:37">
      <c r="A634" s="17">
        <f>Total_StdO_Customers!A634</f>
        <v>46283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5">
        <v>0</v>
      </c>
      <c r="AA634" s="2">
        <f>IFERROR(INDEX('Holiday Schedule'!$D$3:$D$24,MATCH(A634,'Holiday Schedule'!$C$3:$C$24,0)),0)</f>
        <v>0</v>
      </c>
      <c r="AB634" s="2">
        <f t="shared" si="40"/>
        <v>6</v>
      </c>
      <c r="AC634" s="2">
        <f t="shared" si="41"/>
        <v>0</v>
      </c>
      <c r="AD634" s="5">
        <f t="shared" si="42"/>
        <v>0</v>
      </c>
      <c r="AE634" s="5">
        <f t="shared" si="43"/>
        <v>0</v>
      </c>
      <c r="AG634" s="2">
        <f t="shared" si="44"/>
        <v>9</v>
      </c>
      <c r="AH634" s="2">
        <f t="shared" si="45"/>
        <v>2026</v>
      </c>
      <c r="AJ634" s="5">
        <f t="shared" si="46"/>
        <v>0</v>
      </c>
      <c r="AK634" s="2" t="str">
        <f t="shared" si="47"/>
        <v/>
      </c>
    </row>
    <row r="635" spans="1:37">
      <c r="A635" s="17">
        <f>Total_StdO_Customers!A635</f>
        <v>46284</v>
      </c>
      <c r="B635" s="18">
        <v>0</v>
      </c>
      <c r="C635" s="18">
        <v>0</v>
      </c>
      <c r="D635" s="18">
        <v>0</v>
      </c>
      <c r="E635" s="18">
        <v>0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8">
        <v>0</v>
      </c>
      <c r="P635" s="18">
        <v>0</v>
      </c>
      <c r="Q635" s="18">
        <v>0</v>
      </c>
      <c r="R635" s="18">
        <v>0</v>
      </c>
      <c r="S635" s="18">
        <v>0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0</v>
      </c>
      <c r="Z635" s="5">
        <v>0</v>
      </c>
      <c r="AA635" s="2">
        <f>IFERROR(INDEX('Holiday Schedule'!$D$3:$D$24,MATCH(A635,'Holiday Schedule'!$C$3:$C$24,0)),0)</f>
        <v>0</v>
      </c>
      <c r="AB635" s="2">
        <f t="shared" si="40"/>
        <v>7</v>
      </c>
      <c r="AC635" s="2">
        <f t="shared" si="41"/>
        <v>0</v>
      </c>
      <c r="AD635" s="5">
        <f t="shared" si="42"/>
        <v>0</v>
      </c>
      <c r="AE635" s="5">
        <f t="shared" si="43"/>
        <v>0</v>
      </c>
      <c r="AG635" s="2">
        <f t="shared" si="44"/>
        <v>9</v>
      </c>
      <c r="AH635" s="2">
        <f t="shared" si="45"/>
        <v>2026</v>
      </c>
      <c r="AJ635" s="5">
        <f t="shared" si="46"/>
        <v>0</v>
      </c>
      <c r="AK635" s="2" t="str">
        <f t="shared" si="47"/>
        <v/>
      </c>
    </row>
    <row r="636" spans="1:37">
      <c r="A636" s="17">
        <f>Total_StdO_Customers!A636</f>
        <v>46285</v>
      </c>
      <c r="B636" s="18">
        <v>0</v>
      </c>
      <c r="C636" s="18">
        <v>0</v>
      </c>
      <c r="D636" s="18">
        <v>0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  <c r="Z636" s="5">
        <v>0</v>
      </c>
      <c r="AA636" s="2">
        <f>IFERROR(INDEX('Holiday Schedule'!$D$3:$D$24,MATCH(A636,'Holiday Schedule'!$C$3:$C$24,0)),0)</f>
        <v>0</v>
      </c>
      <c r="AB636" s="2">
        <f t="shared" si="40"/>
        <v>1</v>
      </c>
      <c r="AC636" s="2">
        <f t="shared" si="41"/>
        <v>0</v>
      </c>
      <c r="AD636" s="5">
        <f t="shared" si="42"/>
        <v>0</v>
      </c>
      <c r="AE636" s="5">
        <f t="shared" si="43"/>
        <v>0</v>
      </c>
      <c r="AG636" s="2">
        <f t="shared" si="44"/>
        <v>9</v>
      </c>
      <c r="AH636" s="2">
        <f t="shared" si="45"/>
        <v>2026</v>
      </c>
      <c r="AJ636" s="5">
        <f t="shared" si="46"/>
        <v>0</v>
      </c>
      <c r="AK636" s="2" t="str">
        <f t="shared" si="47"/>
        <v/>
      </c>
    </row>
    <row r="637" spans="1:37">
      <c r="A637" s="17">
        <f>Total_StdO_Customers!A637</f>
        <v>46286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8">
        <v>0</v>
      </c>
      <c r="P637" s="18">
        <v>0</v>
      </c>
      <c r="Q637" s="18">
        <v>0</v>
      </c>
      <c r="R637" s="18">
        <v>0</v>
      </c>
      <c r="S637" s="18">
        <v>0</v>
      </c>
      <c r="T637" s="18">
        <v>0</v>
      </c>
      <c r="U637" s="18">
        <v>0</v>
      </c>
      <c r="V637" s="18">
        <v>0</v>
      </c>
      <c r="W637" s="18">
        <v>0</v>
      </c>
      <c r="X637" s="18">
        <v>0</v>
      </c>
      <c r="Y637" s="18">
        <v>0</v>
      </c>
      <c r="Z637" s="5">
        <v>0</v>
      </c>
      <c r="AA637" s="2">
        <f>IFERROR(INDEX('Holiday Schedule'!$D$3:$D$24,MATCH(A637,'Holiday Schedule'!$C$3:$C$24,0)),0)</f>
        <v>0</v>
      </c>
      <c r="AB637" s="2">
        <f t="shared" si="40"/>
        <v>2</v>
      </c>
      <c r="AC637" s="2">
        <f t="shared" si="41"/>
        <v>0</v>
      </c>
      <c r="AD637" s="5">
        <f t="shared" si="42"/>
        <v>0</v>
      </c>
      <c r="AE637" s="5">
        <f t="shared" si="43"/>
        <v>0</v>
      </c>
      <c r="AG637" s="2">
        <f t="shared" si="44"/>
        <v>9</v>
      </c>
      <c r="AH637" s="2">
        <f t="shared" si="45"/>
        <v>2026</v>
      </c>
      <c r="AJ637" s="5">
        <f t="shared" si="46"/>
        <v>0</v>
      </c>
      <c r="AK637" s="2" t="str">
        <f t="shared" si="47"/>
        <v/>
      </c>
    </row>
    <row r="638" spans="1:37">
      <c r="A638" s="17">
        <f>Total_StdO_Customers!A638</f>
        <v>46287</v>
      </c>
      <c r="B638" s="18">
        <v>0</v>
      </c>
      <c r="C638" s="18">
        <v>0</v>
      </c>
      <c r="D638" s="18">
        <v>0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0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0</v>
      </c>
      <c r="Z638" s="5">
        <v>0</v>
      </c>
      <c r="AA638" s="2">
        <f>IFERROR(INDEX('Holiday Schedule'!$D$3:$D$24,MATCH(A638,'Holiday Schedule'!$C$3:$C$24,0)),0)</f>
        <v>0</v>
      </c>
      <c r="AB638" s="2">
        <f t="shared" si="40"/>
        <v>3</v>
      </c>
      <c r="AC638" s="2">
        <f t="shared" si="41"/>
        <v>0</v>
      </c>
      <c r="AD638" s="5">
        <f t="shared" si="42"/>
        <v>0</v>
      </c>
      <c r="AE638" s="5">
        <f t="shared" si="43"/>
        <v>0</v>
      </c>
      <c r="AG638" s="2">
        <f t="shared" si="44"/>
        <v>9</v>
      </c>
      <c r="AH638" s="2">
        <f t="shared" si="45"/>
        <v>2026</v>
      </c>
      <c r="AJ638" s="5">
        <f t="shared" si="46"/>
        <v>0</v>
      </c>
      <c r="AK638" s="2" t="str">
        <f t="shared" si="47"/>
        <v/>
      </c>
    </row>
    <row r="639" spans="1:37">
      <c r="A639" s="17">
        <f>Total_StdO_Customers!A639</f>
        <v>46288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>
        <v>0</v>
      </c>
      <c r="O639" s="18">
        <v>0</v>
      </c>
      <c r="P639" s="18">
        <v>0</v>
      </c>
      <c r="Q639" s="18">
        <v>0</v>
      </c>
      <c r="R639" s="18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5">
        <v>0</v>
      </c>
      <c r="AA639" s="2">
        <f>IFERROR(INDEX('Holiday Schedule'!$D$3:$D$24,MATCH(A639,'Holiday Schedule'!$C$3:$C$24,0)),0)</f>
        <v>0</v>
      </c>
      <c r="AB639" s="2">
        <f t="shared" si="40"/>
        <v>4</v>
      </c>
      <c r="AC639" s="2">
        <f t="shared" si="41"/>
        <v>0</v>
      </c>
      <c r="AD639" s="5">
        <f t="shared" si="42"/>
        <v>0</v>
      </c>
      <c r="AE639" s="5">
        <f t="shared" si="43"/>
        <v>0</v>
      </c>
      <c r="AG639" s="2">
        <f t="shared" si="44"/>
        <v>9</v>
      </c>
      <c r="AH639" s="2">
        <f t="shared" si="45"/>
        <v>2026</v>
      </c>
      <c r="AJ639" s="5">
        <f t="shared" si="46"/>
        <v>0</v>
      </c>
      <c r="AK639" s="2" t="str">
        <f t="shared" si="47"/>
        <v/>
      </c>
    </row>
    <row r="640" spans="1:37">
      <c r="A640" s="17">
        <f>Total_StdO_Customers!A640</f>
        <v>46289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  <c r="Z640" s="5">
        <v>0</v>
      </c>
      <c r="AA640" s="2">
        <f>IFERROR(INDEX('Holiday Schedule'!$D$3:$D$24,MATCH(A640,'Holiday Schedule'!$C$3:$C$24,0)),0)</f>
        <v>0</v>
      </c>
      <c r="AB640" s="2">
        <f t="shared" si="40"/>
        <v>5</v>
      </c>
      <c r="AC640" s="2">
        <f t="shared" si="41"/>
        <v>0</v>
      </c>
      <c r="AD640" s="5">
        <f t="shared" si="42"/>
        <v>0</v>
      </c>
      <c r="AE640" s="5">
        <f t="shared" si="43"/>
        <v>0</v>
      </c>
      <c r="AG640" s="2">
        <f t="shared" si="44"/>
        <v>9</v>
      </c>
      <c r="AH640" s="2">
        <f t="shared" si="45"/>
        <v>2026</v>
      </c>
      <c r="AJ640" s="5">
        <f t="shared" si="46"/>
        <v>0</v>
      </c>
      <c r="AK640" s="2" t="str">
        <f t="shared" si="47"/>
        <v/>
      </c>
    </row>
    <row r="641" spans="1:37">
      <c r="A641" s="17">
        <f>Total_StdO_Customers!A641</f>
        <v>46290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>
        <v>0</v>
      </c>
      <c r="O641" s="18">
        <v>0</v>
      </c>
      <c r="P641" s="18">
        <v>0</v>
      </c>
      <c r="Q641" s="18">
        <v>0</v>
      </c>
      <c r="R641" s="18">
        <v>0</v>
      </c>
      <c r="S641" s="18">
        <v>0</v>
      </c>
      <c r="T641" s="18">
        <v>0</v>
      </c>
      <c r="U641" s="18">
        <v>0</v>
      </c>
      <c r="V641" s="18">
        <v>0</v>
      </c>
      <c r="W641" s="18">
        <v>0</v>
      </c>
      <c r="X641" s="18">
        <v>0</v>
      </c>
      <c r="Y641" s="18">
        <v>0</v>
      </c>
      <c r="Z641" s="5">
        <v>0</v>
      </c>
      <c r="AA641" s="2">
        <f>IFERROR(INDEX('Holiday Schedule'!$D$3:$D$24,MATCH(A641,'Holiday Schedule'!$C$3:$C$24,0)),0)</f>
        <v>0</v>
      </c>
      <c r="AB641" s="2">
        <f t="shared" si="40"/>
        <v>6</v>
      </c>
      <c r="AC641" s="2">
        <f t="shared" si="41"/>
        <v>0</v>
      </c>
      <c r="AD641" s="5">
        <f t="shared" si="42"/>
        <v>0</v>
      </c>
      <c r="AE641" s="5">
        <f t="shared" si="43"/>
        <v>0</v>
      </c>
      <c r="AG641" s="2">
        <f t="shared" si="44"/>
        <v>9</v>
      </c>
      <c r="AH641" s="2">
        <f t="shared" si="45"/>
        <v>2026</v>
      </c>
      <c r="AJ641" s="5">
        <f t="shared" si="46"/>
        <v>0</v>
      </c>
      <c r="AK641" s="2" t="str">
        <f t="shared" si="47"/>
        <v/>
      </c>
    </row>
    <row r="642" spans="1:37">
      <c r="A642" s="17">
        <f>Total_StdO_Customers!A642</f>
        <v>46291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0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  <c r="Z642" s="5">
        <v>0</v>
      </c>
      <c r="AA642" s="2">
        <f>IFERROR(INDEX('Holiday Schedule'!$D$3:$D$24,MATCH(A642,'Holiday Schedule'!$C$3:$C$24,0)),0)</f>
        <v>0</v>
      </c>
      <c r="AB642" s="2">
        <f t="shared" si="40"/>
        <v>7</v>
      </c>
      <c r="AC642" s="2">
        <f t="shared" si="41"/>
        <v>0</v>
      </c>
      <c r="AD642" s="5">
        <f t="shared" si="42"/>
        <v>0</v>
      </c>
      <c r="AE642" s="5">
        <f t="shared" si="43"/>
        <v>0</v>
      </c>
      <c r="AG642" s="2">
        <f t="shared" si="44"/>
        <v>9</v>
      </c>
      <c r="AH642" s="2">
        <f t="shared" si="45"/>
        <v>2026</v>
      </c>
      <c r="AJ642" s="5">
        <f t="shared" si="46"/>
        <v>0</v>
      </c>
      <c r="AK642" s="2" t="str">
        <f t="shared" si="47"/>
        <v/>
      </c>
    </row>
    <row r="643" spans="1:37">
      <c r="A643" s="17">
        <f>Total_StdO_Customers!A643</f>
        <v>46292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8">
        <v>0</v>
      </c>
      <c r="P643" s="18">
        <v>0</v>
      </c>
      <c r="Q643" s="18">
        <v>0</v>
      </c>
      <c r="R643" s="18">
        <v>0</v>
      </c>
      <c r="S643" s="18">
        <v>0</v>
      </c>
      <c r="T643" s="18">
        <v>0</v>
      </c>
      <c r="U643" s="18">
        <v>0</v>
      </c>
      <c r="V643" s="18">
        <v>0</v>
      </c>
      <c r="W643" s="18">
        <v>0</v>
      </c>
      <c r="X643" s="18">
        <v>0</v>
      </c>
      <c r="Y643" s="18">
        <v>0</v>
      </c>
      <c r="Z643" s="5">
        <v>0</v>
      </c>
      <c r="AA643" s="2">
        <f>IFERROR(INDEX('Holiday Schedule'!$D$3:$D$24,MATCH(A643,'Holiday Schedule'!$C$3:$C$24,0)),0)</f>
        <v>0</v>
      </c>
      <c r="AB643" s="2">
        <f t="shared" si="40"/>
        <v>1</v>
      </c>
      <c r="AC643" s="2">
        <f t="shared" si="41"/>
        <v>0</v>
      </c>
      <c r="AD643" s="5">
        <f t="shared" si="42"/>
        <v>0</v>
      </c>
      <c r="AE643" s="5">
        <f t="shared" si="43"/>
        <v>0</v>
      </c>
      <c r="AG643" s="2">
        <f t="shared" si="44"/>
        <v>9</v>
      </c>
      <c r="AH643" s="2">
        <f t="shared" si="45"/>
        <v>2026</v>
      </c>
      <c r="AJ643" s="5">
        <f t="shared" si="46"/>
        <v>0</v>
      </c>
      <c r="AK643" s="2" t="str">
        <f t="shared" si="47"/>
        <v/>
      </c>
    </row>
    <row r="644" spans="1:37">
      <c r="A644" s="17">
        <f>Total_StdO_Customers!A644</f>
        <v>46293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0</v>
      </c>
      <c r="P644" s="18">
        <v>0</v>
      </c>
      <c r="Q644" s="18">
        <v>0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0</v>
      </c>
      <c r="Z644" s="5">
        <v>0</v>
      </c>
      <c r="AA644" s="2">
        <f>IFERROR(INDEX('Holiday Schedule'!$D$3:$D$24,MATCH(A644,'Holiday Schedule'!$C$3:$C$24,0)),0)</f>
        <v>0</v>
      </c>
      <c r="AB644" s="2">
        <f t="shared" si="40"/>
        <v>2</v>
      </c>
      <c r="AC644" s="2">
        <f t="shared" si="41"/>
        <v>0</v>
      </c>
      <c r="AD644" s="5">
        <f t="shared" si="42"/>
        <v>0</v>
      </c>
      <c r="AE644" s="5">
        <f t="shared" si="43"/>
        <v>0</v>
      </c>
      <c r="AG644" s="2">
        <f t="shared" si="44"/>
        <v>9</v>
      </c>
      <c r="AH644" s="2">
        <f t="shared" si="45"/>
        <v>2026</v>
      </c>
      <c r="AJ644" s="5">
        <f t="shared" si="46"/>
        <v>0</v>
      </c>
      <c r="AK644" s="2" t="str">
        <f t="shared" si="47"/>
        <v/>
      </c>
    </row>
    <row r="645" spans="1:37">
      <c r="A645" s="17">
        <f>Total_StdO_Customers!A645</f>
        <v>46294</v>
      </c>
      <c r="B645" s="18">
        <v>0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8">
        <v>0</v>
      </c>
      <c r="P645" s="18">
        <v>0</v>
      </c>
      <c r="Q645" s="18">
        <v>0</v>
      </c>
      <c r="R645" s="18">
        <v>0</v>
      </c>
      <c r="S645" s="18">
        <v>0</v>
      </c>
      <c r="T645" s="18">
        <v>0</v>
      </c>
      <c r="U645" s="18">
        <v>0</v>
      </c>
      <c r="V645" s="18">
        <v>0</v>
      </c>
      <c r="W645" s="18">
        <v>0</v>
      </c>
      <c r="X645" s="18">
        <v>0</v>
      </c>
      <c r="Y645" s="18">
        <v>0</v>
      </c>
      <c r="Z645" s="5">
        <v>0</v>
      </c>
      <c r="AA645" s="2">
        <f>IFERROR(INDEX('Holiday Schedule'!$D$3:$D$24,MATCH(A645,'Holiday Schedule'!$C$3:$C$24,0)),0)</f>
        <v>0</v>
      </c>
      <c r="AB645" s="2">
        <f t="shared" si="40"/>
        <v>3</v>
      </c>
      <c r="AC645" s="2">
        <f t="shared" si="41"/>
        <v>0</v>
      </c>
      <c r="AD645" s="5">
        <f t="shared" si="42"/>
        <v>0</v>
      </c>
      <c r="AE645" s="5">
        <f t="shared" si="43"/>
        <v>0</v>
      </c>
      <c r="AG645" s="2">
        <f t="shared" si="44"/>
        <v>9</v>
      </c>
      <c r="AH645" s="2">
        <f t="shared" si="45"/>
        <v>2026</v>
      </c>
      <c r="AJ645" s="5">
        <f t="shared" si="46"/>
        <v>0</v>
      </c>
      <c r="AK645" s="2" t="str">
        <f t="shared" si="47"/>
        <v/>
      </c>
    </row>
    <row r="646" spans="1:37">
      <c r="A646" s="17">
        <f>Total_StdO_Customers!A646</f>
        <v>46295</v>
      </c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0</v>
      </c>
      <c r="Z646" s="5">
        <v>0</v>
      </c>
      <c r="AA646" s="2">
        <f>IFERROR(INDEX('Holiday Schedule'!$D$3:$D$24,MATCH(A646,'Holiday Schedule'!$C$3:$C$24,0)),0)</f>
        <v>0</v>
      </c>
      <c r="AB646" s="2">
        <f t="shared" si="40"/>
        <v>4</v>
      </c>
      <c r="AC646" s="2">
        <f t="shared" si="41"/>
        <v>0</v>
      </c>
      <c r="AD646" s="5">
        <f t="shared" si="42"/>
        <v>0</v>
      </c>
      <c r="AE646" s="5">
        <f t="shared" si="43"/>
        <v>0</v>
      </c>
      <c r="AG646" s="2">
        <f t="shared" si="44"/>
        <v>9</v>
      </c>
      <c r="AH646" s="2">
        <f t="shared" si="45"/>
        <v>2026</v>
      </c>
      <c r="AJ646" s="5">
        <f t="shared" si="46"/>
        <v>0</v>
      </c>
      <c r="AK646" s="2" t="str">
        <f t="shared" si="47"/>
        <v/>
      </c>
    </row>
    <row r="647" spans="1:37">
      <c r="A647" s="17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5"/>
      <c r="AA647" s="2">
        <f>IFERROR(INDEX('Holiday Schedule'!$D$3:$D$24,MATCH(A647,'Holiday Schedule'!$C$3:$C$24,0)),0)</f>
        <v>0</v>
      </c>
      <c r="AB647" s="2">
        <f t="shared" si="40"/>
        <v>7</v>
      </c>
      <c r="AC647" s="2">
        <f t="shared" si="41"/>
        <v>0</v>
      </c>
      <c r="AD647" s="5">
        <f t="shared" si="42"/>
        <v>0</v>
      </c>
      <c r="AE647" s="5">
        <f t="shared" si="43"/>
        <v>0</v>
      </c>
      <c r="AG647" s="2">
        <f t="shared" si="44"/>
        <v>1</v>
      </c>
      <c r="AH647" s="2">
        <f t="shared" si="45"/>
        <v>1900</v>
      </c>
      <c r="AJ647" s="5">
        <f t="shared" si="46"/>
        <v>0</v>
      </c>
      <c r="AK647" s="2" t="str">
        <f t="shared" si="47"/>
        <v/>
      </c>
    </row>
    <row r="648" spans="1:37">
      <c r="A648" s="17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5"/>
      <c r="AB648" s="2"/>
      <c r="AD648" s="5"/>
      <c r="AE648" s="5"/>
      <c r="AJ648" s="5"/>
    </row>
    <row r="649" spans="1:37">
      <c r="A649" s="17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5"/>
      <c r="AB649" s="2"/>
      <c r="AD649" s="5"/>
      <c r="AE649" s="5"/>
      <c r="AJ649" s="5"/>
    </row>
    <row r="650" spans="1:37">
      <c r="A650" s="17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5"/>
      <c r="AB650" s="2"/>
      <c r="AD650" s="5"/>
      <c r="AE650" s="5"/>
      <c r="AJ650" s="5"/>
    </row>
    <row r="651" spans="1:37">
      <c r="A651" s="17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5"/>
      <c r="AB651" s="2"/>
      <c r="AD651" s="5"/>
      <c r="AE651" s="5"/>
      <c r="AJ651" s="5"/>
    </row>
    <row r="652" spans="1:37">
      <c r="A652" s="17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5"/>
      <c r="AB652" s="2"/>
      <c r="AD652" s="5"/>
      <c r="AE652" s="5"/>
      <c r="AJ652" s="5"/>
    </row>
    <row r="653" spans="1:37">
      <c r="A653" s="17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5"/>
      <c r="AB653" s="2"/>
      <c r="AD653" s="5"/>
      <c r="AE653" s="5"/>
      <c r="AJ653" s="5"/>
    </row>
    <row r="654" spans="1:37">
      <c r="A654" s="17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5"/>
      <c r="AB654" s="2"/>
      <c r="AD654" s="5"/>
      <c r="AE654" s="5"/>
      <c r="AJ654" s="5"/>
    </row>
    <row r="655" spans="1:37">
      <c r="A655" s="17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5"/>
      <c r="AB655" s="2"/>
      <c r="AD655" s="5"/>
      <c r="AE655" s="5"/>
      <c r="AJ655" s="5"/>
    </row>
    <row r="656" spans="1:37">
      <c r="A656" s="17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5"/>
      <c r="AB656" s="2"/>
      <c r="AD656" s="5"/>
      <c r="AE656" s="5"/>
      <c r="AJ656" s="5"/>
    </row>
    <row r="657" spans="1:36">
      <c r="A657" s="17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5"/>
      <c r="AB657" s="2"/>
      <c r="AD657" s="5"/>
      <c r="AE657" s="5"/>
      <c r="AJ657" s="5"/>
    </row>
    <row r="658" spans="1:36">
      <c r="A658" s="17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5"/>
      <c r="AB658" s="2"/>
      <c r="AD658" s="5"/>
      <c r="AE658" s="5"/>
      <c r="AJ658" s="5"/>
    </row>
    <row r="659" spans="1:36">
      <c r="A659" s="17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5"/>
      <c r="AB659" s="2"/>
      <c r="AD659" s="5"/>
      <c r="AE659" s="5"/>
      <c r="AJ659" s="5"/>
    </row>
    <row r="660" spans="1:36">
      <c r="A660" s="17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5"/>
      <c r="AB660" s="2"/>
      <c r="AD660" s="5"/>
      <c r="AE660" s="5"/>
      <c r="AJ660" s="5"/>
    </row>
    <row r="661" spans="1:36">
      <c r="A661" s="17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5"/>
      <c r="AB661" s="2"/>
      <c r="AD661" s="5"/>
      <c r="AE661" s="5"/>
      <c r="AJ661" s="5"/>
    </row>
    <row r="662" spans="1:36">
      <c r="A662" s="17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5"/>
      <c r="AB662" s="2"/>
      <c r="AD662" s="5"/>
      <c r="AE662" s="5"/>
      <c r="AJ662" s="5"/>
    </row>
    <row r="663" spans="1:36">
      <c r="A663" s="17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5"/>
      <c r="AB663" s="2"/>
      <c r="AD663" s="5"/>
      <c r="AE663" s="5"/>
      <c r="AJ663" s="5"/>
    </row>
    <row r="664" spans="1:36">
      <c r="A664" s="17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5"/>
      <c r="AB664" s="2"/>
      <c r="AD664" s="5"/>
      <c r="AE664" s="5"/>
      <c r="AJ664" s="5"/>
    </row>
    <row r="665" spans="1:36">
      <c r="A665" s="17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5"/>
      <c r="AB665" s="2"/>
      <c r="AD665" s="5"/>
      <c r="AE665" s="5"/>
      <c r="AJ665" s="5"/>
    </row>
    <row r="666" spans="1:36">
      <c r="A666" s="17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5"/>
      <c r="AB666" s="2"/>
      <c r="AD666" s="5"/>
      <c r="AE666" s="5"/>
      <c r="AJ666" s="5"/>
    </row>
    <row r="667" spans="1:36">
      <c r="A667" s="17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5"/>
      <c r="AB667" s="2"/>
      <c r="AD667" s="5"/>
      <c r="AE667" s="5"/>
      <c r="AJ667" s="5"/>
    </row>
    <row r="668" spans="1:36">
      <c r="A668" s="17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5"/>
      <c r="AB668" s="2"/>
      <c r="AD668" s="5"/>
      <c r="AE668" s="5"/>
      <c r="AJ668" s="5"/>
    </row>
    <row r="669" spans="1:36">
      <c r="A669" s="17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5"/>
      <c r="AB669" s="2"/>
      <c r="AD669" s="5"/>
      <c r="AE669" s="5"/>
      <c r="AJ669" s="5"/>
    </row>
    <row r="670" spans="1:36">
      <c r="A670" s="17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5"/>
      <c r="AB670" s="2"/>
      <c r="AD670" s="5"/>
      <c r="AE670" s="5"/>
      <c r="AJ670" s="5"/>
    </row>
    <row r="671" spans="1:36">
      <c r="A671" s="17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5"/>
      <c r="AB671" s="2"/>
      <c r="AD671" s="5"/>
      <c r="AE671" s="5"/>
      <c r="AJ671" s="5"/>
    </row>
    <row r="672" spans="1:36">
      <c r="A672" s="17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5"/>
      <c r="AB672" s="2"/>
      <c r="AD672" s="5"/>
      <c r="AE672" s="5"/>
      <c r="AJ672" s="5"/>
    </row>
    <row r="673" spans="1:36">
      <c r="A673" s="17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5"/>
      <c r="AB673" s="2"/>
      <c r="AD673" s="5"/>
      <c r="AE673" s="5"/>
      <c r="AJ673" s="5"/>
    </row>
    <row r="674" spans="1:36">
      <c r="A674" s="17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5"/>
      <c r="AB674" s="2"/>
      <c r="AD674" s="5"/>
      <c r="AE674" s="5"/>
      <c r="AJ674" s="5"/>
    </row>
    <row r="675" spans="1:36">
      <c r="A675" s="17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5"/>
      <c r="AB675" s="2"/>
      <c r="AD675" s="5"/>
      <c r="AE675" s="5"/>
      <c r="AJ675" s="5"/>
    </row>
    <row r="676" spans="1:36">
      <c r="A676" s="17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5"/>
      <c r="AB676" s="2"/>
      <c r="AD676" s="5"/>
      <c r="AE676" s="5"/>
      <c r="AJ676" s="5"/>
    </row>
    <row r="677" spans="1:36">
      <c r="A677" s="17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5"/>
      <c r="AB677" s="2"/>
      <c r="AD677" s="5"/>
      <c r="AE677" s="5"/>
      <c r="AJ677" s="5"/>
    </row>
    <row r="678" spans="1:36">
      <c r="A678" s="17"/>
      <c r="Z678" s="5"/>
      <c r="AB678" s="2"/>
      <c r="AD678" s="5"/>
      <c r="AE678" s="5"/>
      <c r="AJ678" s="5"/>
    </row>
    <row r="679" spans="1:36">
      <c r="A679" s="17"/>
      <c r="Z679" s="5"/>
      <c r="AB679" s="2"/>
      <c r="AD679" s="5"/>
      <c r="AE679" s="5"/>
      <c r="AJ679" s="5"/>
    </row>
    <row r="680" spans="1:36">
      <c r="A680" s="17"/>
      <c r="Z680" s="5"/>
      <c r="AB680" s="2"/>
      <c r="AD680" s="5"/>
      <c r="AE680" s="5"/>
      <c r="AJ680" s="5"/>
    </row>
    <row r="681" spans="1:36">
      <c r="A681" s="17"/>
      <c r="Z681" s="5"/>
      <c r="AB681" s="2"/>
      <c r="AD681" s="5"/>
      <c r="AE681" s="5"/>
      <c r="AJ681" s="5"/>
    </row>
    <row r="682" spans="1:36">
      <c r="A682" s="17"/>
      <c r="Z682" s="5"/>
      <c r="AB682" s="2"/>
      <c r="AD682" s="5"/>
      <c r="AE682" s="5"/>
      <c r="AJ682" s="5"/>
    </row>
    <row r="683" spans="1:36">
      <c r="A683" s="17"/>
      <c r="Z683" s="5"/>
      <c r="AB683" s="2"/>
      <c r="AD683" s="5"/>
      <c r="AE683" s="5"/>
      <c r="AJ683" s="5"/>
    </row>
    <row r="684" spans="1:36">
      <c r="A684" s="17"/>
      <c r="Z684" s="5"/>
      <c r="AB684" s="2"/>
      <c r="AD684" s="5"/>
      <c r="AE684" s="5"/>
      <c r="AJ684" s="5"/>
    </row>
    <row r="685" spans="1:36">
      <c r="A685" s="17"/>
      <c r="Z685" s="5"/>
      <c r="AB685" s="2"/>
      <c r="AD685" s="5"/>
      <c r="AE685" s="5"/>
      <c r="AJ685" s="5"/>
    </row>
    <row r="686" spans="1:36">
      <c r="A686" s="17"/>
      <c r="Z686" s="5"/>
      <c r="AB686" s="2"/>
      <c r="AD686" s="5"/>
      <c r="AE686" s="5"/>
      <c r="AJ686" s="5"/>
    </row>
    <row r="687" spans="1:36">
      <c r="A687" s="17"/>
      <c r="Z687" s="5"/>
      <c r="AB687" s="2"/>
      <c r="AD687" s="5"/>
      <c r="AE687" s="5"/>
      <c r="AJ687" s="5"/>
    </row>
    <row r="688" spans="1:36">
      <c r="A688" s="17"/>
      <c r="Z688" s="5"/>
      <c r="AB688" s="2"/>
      <c r="AD688" s="5"/>
      <c r="AE688" s="5"/>
      <c r="AJ688" s="5"/>
    </row>
    <row r="689" spans="1:36">
      <c r="A689" s="17"/>
      <c r="Z689" s="5"/>
      <c r="AB689" s="2"/>
      <c r="AD689" s="5"/>
      <c r="AE689" s="5"/>
      <c r="AJ689" s="5"/>
    </row>
    <row r="690" spans="1:36">
      <c r="A690" s="17"/>
      <c r="Z690" s="5"/>
      <c r="AB690" s="2"/>
      <c r="AD690" s="5"/>
      <c r="AE690" s="5"/>
      <c r="AJ690" s="5"/>
    </row>
    <row r="691" spans="1:36">
      <c r="A691" s="17"/>
      <c r="Z691" s="5"/>
      <c r="AB691" s="2"/>
      <c r="AD691" s="5"/>
      <c r="AE691" s="5"/>
      <c r="AJ691" s="5"/>
    </row>
    <row r="692" spans="1:36">
      <c r="A692" s="17"/>
      <c r="Z692" s="5"/>
      <c r="AB692" s="2"/>
      <c r="AD692" s="5"/>
      <c r="AE692" s="5"/>
      <c r="AJ692" s="5"/>
    </row>
    <row r="693" spans="1:36">
      <c r="A693" s="17"/>
      <c r="Z693" s="5"/>
      <c r="AB693" s="2"/>
      <c r="AD693" s="5"/>
      <c r="AE693" s="5"/>
      <c r="AJ693" s="5"/>
    </row>
    <row r="694" spans="1:36">
      <c r="A694" s="17"/>
      <c r="Z694" s="5"/>
      <c r="AB694" s="2"/>
      <c r="AD694" s="5"/>
      <c r="AE694" s="5"/>
      <c r="AJ694" s="5"/>
    </row>
    <row r="695" spans="1:36">
      <c r="A695" s="17"/>
      <c r="Z695" s="5"/>
      <c r="AB695" s="2"/>
      <c r="AD695" s="5"/>
      <c r="AE695" s="5"/>
      <c r="AJ695" s="5"/>
    </row>
    <row r="696" spans="1:36">
      <c r="A696" s="17"/>
      <c r="Z696" s="5"/>
      <c r="AB696" s="2"/>
      <c r="AD696" s="5"/>
      <c r="AE696" s="5"/>
      <c r="AJ696" s="5"/>
    </row>
    <row r="697" spans="1:36">
      <c r="A697" s="17"/>
      <c r="Z697" s="5"/>
      <c r="AB697" s="2"/>
      <c r="AD697" s="5"/>
      <c r="AE697" s="5"/>
      <c r="AJ697" s="5"/>
    </row>
    <row r="698" spans="1:36">
      <c r="A698" s="17"/>
      <c r="Z698" s="5"/>
      <c r="AB698" s="2"/>
      <c r="AD698" s="5"/>
      <c r="AE698" s="5"/>
      <c r="AJ698" s="5"/>
    </row>
    <row r="699" spans="1:36">
      <c r="A699" s="17"/>
      <c r="Z699" s="5"/>
      <c r="AB699" s="2"/>
      <c r="AD699" s="5"/>
      <c r="AE699" s="5"/>
      <c r="AJ699" s="5"/>
    </row>
    <row r="700" spans="1:36">
      <c r="A700" s="17"/>
      <c r="Z700" s="5"/>
      <c r="AB700" s="2"/>
      <c r="AD700" s="5"/>
      <c r="AE700" s="5"/>
      <c r="AJ700" s="5"/>
    </row>
    <row r="701" spans="1:36">
      <c r="A701" s="17"/>
      <c r="Z701" s="5"/>
      <c r="AB701" s="2"/>
      <c r="AD701" s="5"/>
      <c r="AE701" s="5"/>
      <c r="AJ701" s="5"/>
    </row>
    <row r="702" spans="1:36">
      <c r="A702" s="17"/>
      <c r="Z702" s="5"/>
      <c r="AB702" s="2"/>
      <c r="AD702" s="5"/>
      <c r="AE702" s="5"/>
      <c r="AJ702" s="5"/>
    </row>
    <row r="703" spans="1:36">
      <c r="A703" s="17"/>
      <c r="Z703" s="5"/>
      <c r="AB703" s="2"/>
      <c r="AD703" s="5"/>
      <c r="AE703" s="5"/>
      <c r="AJ703" s="5"/>
    </row>
    <row r="704" spans="1:36">
      <c r="A704" s="17"/>
      <c r="Z704" s="5"/>
      <c r="AB704" s="2"/>
      <c r="AD704" s="5"/>
      <c r="AE704" s="5"/>
      <c r="AJ704" s="5"/>
    </row>
    <row r="705" spans="1:36">
      <c r="A705" s="17"/>
      <c r="Z705" s="5"/>
      <c r="AB705" s="2"/>
      <c r="AD705" s="5"/>
      <c r="AE705" s="5"/>
      <c r="AJ705" s="5"/>
    </row>
    <row r="706" spans="1:36">
      <c r="A706" s="17"/>
      <c r="Z706" s="5"/>
      <c r="AB706" s="2"/>
      <c r="AD706" s="5"/>
      <c r="AE706" s="5"/>
      <c r="AJ706" s="5"/>
    </row>
    <row r="707" spans="1:36">
      <c r="A707" s="17"/>
      <c r="Z707" s="5"/>
      <c r="AB707" s="2"/>
      <c r="AD707" s="5"/>
      <c r="AE707" s="5"/>
      <c r="AJ707" s="5"/>
    </row>
    <row r="708" spans="1:36">
      <c r="A708" s="17"/>
      <c r="Z708" s="5"/>
      <c r="AB708" s="2"/>
      <c r="AD708" s="5"/>
      <c r="AE708" s="5"/>
      <c r="AJ708" s="5"/>
    </row>
    <row r="709" spans="1:36">
      <c r="A709" s="17"/>
      <c r="Z709" s="5"/>
      <c r="AB709" s="2"/>
      <c r="AD709" s="5"/>
      <c r="AE709" s="5"/>
      <c r="AJ709" s="5"/>
    </row>
    <row r="710" spans="1:36">
      <c r="A710" s="17"/>
      <c r="Z710" s="5"/>
      <c r="AB710" s="2"/>
      <c r="AD710" s="5"/>
      <c r="AE710" s="5"/>
      <c r="AJ710" s="5"/>
    </row>
    <row r="711" spans="1:36">
      <c r="A711" s="17"/>
      <c r="Z711" s="5"/>
      <c r="AB711" s="2"/>
      <c r="AD711" s="5"/>
      <c r="AE711" s="5"/>
      <c r="AJ711" s="5"/>
    </row>
    <row r="712" spans="1:36">
      <c r="A712" s="17"/>
      <c r="Z712" s="5"/>
      <c r="AB712" s="2"/>
      <c r="AD712" s="5"/>
      <c r="AE712" s="5"/>
      <c r="AJ712" s="5"/>
    </row>
    <row r="713" spans="1:36">
      <c r="A713" s="17"/>
      <c r="Z713" s="5"/>
      <c r="AB713" s="2"/>
      <c r="AD713" s="5"/>
      <c r="AE713" s="5"/>
      <c r="AJ713" s="5"/>
    </row>
    <row r="714" spans="1:36">
      <c r="A714" s="17"/>
      <c r="Z714" s="5"/>
      <c r="AB714" s="2"/>
      <c r="AD714" s="5"/>
      <c r="AE714" s="5"/>
      <c r="AJ714" s="5"/>
    </row>
    <row r="715" spans="1:36">
      <c r="A715" s="17"/>
      <c r="Z715" s="5"/>
      <c r="AB715" s="2"/>
      <c r="AD715" s="5"/>
      <c r="AE715" s="5"/>
      <c r="AJ715" s="5"/>
    </row>
    <row r="716" spans="1:36">
      <c r="A716" s="17"/>
      <c r="Z716" s="5"/>
      <c r="AB716" s="2"/>
      <c r="AD716" s="5"/>
      <c r="AE716" s="5"/>
      <c r="AJ716" s="5"/>
    </row>
    <row r="717" spans="1:36">
      <c r="A717" s="17"/>
      <c r="Z717" s="5"/>
      <c r="AB717" s="2"/>
      <c r="AD717" s="5"/>
      <c r="AE717" s="5"/>
      <c r="AJ717" s="5"/>
    </row>
    <row r="718" spans="1:36">
      <c r="A718" s="17"/>
      <c r="Z718" s="5"/>
      <c r="AB718" s="2"/>
      <c r="AD718" s="5"/>
      <c r="AE718" s="5"/>
      <c r="AJ718" s="5"/>
    </row>
    <row r="719" spans="1:36">
      <c r="A719" s="17"/>
      <c r="Z719" s="5"/>
      <c r="AB719" s="2"/>
      <c r="AD719" s="5"/>
      <c r="AE719" s="5"/>
      <c r="AJ719" s="5"/>
    </row>
    <row r="720" spans="1:36">
      <c r="A720" s="17"/>
      <c r="Z720" s="5"/>
      <c r="AB720" s="2"/>
      <c r="AD720" s="5"/>
      <c r="AE720" s="5"/>
      <c r="AJ720" s="5"/>
    </row>
    <row r="721" spans="1:36">
      <c r="A721" s="17"/>
      <c r="Z721" s="5"/>
      <c r="AB721" s="2"/>
      <c r="AD721" s="5"/>
      <c r="AE721" s="5"/>
      <c r="AJ721" s="5"/>
    </row>
    <row r="722" spans="1:36">
      <c r="A722" s="17"/>
      <c r="Z722" s="5"/>
      <c r="AB722" s="2"/>
      <c r="AD722" s="5"/>
      <c r="AE722" s="5"/>
      <c r="AJ722" s="5"/>
    </row>
    <row r="723" spans="1:36">
      <c r="A723" s="17"/>
      <c r="Z723" s="5"/>
      <c r="AB723" s="2"/>
      <c r="AD723" s="5"/>
      <c r="AE723" s="5"/>
      <c r="AJ723" s="5"/>
    </row>
    <row r="724" spans="1:36">
      <c r="A724" s="17"/>
      <c r="Z724" s="5"/>
      <c r="AB724" s="2"/>
      <c r="AD724" s="5"/>
      <c r="AE724" s="5"/>
      <c r="AJ724" s="5"/>
    </row>
    <row r="725" spans="1:36">
      <c r="A725" s="17"/>
      <c r="Z725" s="5"/>
      <c r="AB725" s="2"/>
      <c r="AD725" s="5"/>
      <c r="AE725" s="5"/>
      <c r="AJ725" s="5"/>
    </row>
    <row r="726" spans="1:36">
      <c r="A726" s="17"/>
      <c r="Z726" s="5"/>
      <c r="AB726" s="2"/>
      <c r="AD726" s="5"/>
      <c r="AE726" s="5"/>
      <c r="AJ726" s="5"/>
    </row>
    <row r="727" spans="1:36">
      <c r="A727" s="17"/>
      <c r="Z727" s="5"/>
      <c r="AB727" s="2"/>
      <c r="AD727" s="5"/>
      <c r="AE727" s="5"/>
      <c r="AJ727" s="5"/>
    </row>
    <row r="728" spans="1:36">
      <c r="A728" s="17"/>
      <c r="Z728" s="5"/>
      <c r="AB728" s="2"/>
      <c r="AD728" s="5"/>
      <c r="AE728" s="5"/>
      <c r="AJ728" s="5"/>
    </row>
    <row r="729" spans="1:36">
      <c r="A729" s="17"/>
      <c r="Z729" s="5"/>
      <c r="AB729" s="2"/>
      <c r="AD729" s="5"/>
      <c r="AE729" s="5"/>
      <c r="AJ729" s="5"/>
    </row>
    <row r="730" spans="1:36">
      <c r="A730" s="17"/>
      <c r="Z730" s="5"/>
      <c r="AB730" s="2"/>
      <c r="AD730" s="5"/>
      <c r="AE730" s="5"/>
      <c r="AJ730" s="5"/>
    </row>
    <row r="731" spans="1:36">
      <c r="A731" s="17"/>
      <c r="Z731" s="5"/>
      <c r="AB731" s="2"/>
      <c r="AD731" s="5"/>
      <c r="AE731" s="5"/>
      <c r="AJ731" s="5"/>
    </row>
    <row r="732" spans="1:36">
      <c r="A732" s="17"/>
      <c r="Z732" s="5"/>
      <c r="AB732" s="2"/>
      <c r="AD732" s="5"/>
      <c r="AE732" s="5"/>
      <c r="AJ732" s="5"/>
    </row>
    <row r="733" spans="1:36">
      <c r="A733" s="17"/>
      <c r="Z733" s="5"/>
      <c r="AB733" s="2"/>
      <c r="AD733" s="5"/>
      <c r="AE733" s="5"/>
      <c r="AJ733" s="5"/>
    </row>
    <row r="734" spans="1:36">
      <c r="A734" s="17"/>
      <c r="Z734" s="5"/>
      <c r="AB734" s="2"/>
      <c r="AD734" s="5"/>
      <c r="AE734" s="5"/>
      <c r="AJ734" s="5"/>
    </row>
    <row r="735" spans="1:36">
      <c r="A735" s="17"/>
      <c r="Z735" s="5"/>
      <c r="AB735" s="2"/>
      <c r="AD735" s="5"/>
      <c r="AE735" s="5"/>
      <c r="AJ735" s="5"/>
    </row>
    <row r="736" spans="1:36">
      <c r="A736" s="17"/>
      <c r="Z736" s="5"/>
      <c r="AB736" s="2"/>
      <c r="AD736" s="5"/>
      <c r="AE736" s="5"/>
      <c r="AJ736" s="5"/>
    </row>
    <row r="737" spans="1:36">
      <c r="A737" s="17"/>
      <c r="Z737" s="5"/>
      <c r="AB737" s="2"/>
      <c r="AD737" s="5"/>
      <c r="AE737" s="5"/>
      <c r="AJ737" s="5"/>
    </row>
    <row r="738" spans="1:36">
      <c r="A738" s="17"/>
      <c r="Z738" s="5"/>
      <c r="AB738" s="2"/>
      <c r="AD738" s="5"/>
      <c r="AE738" s="5"/>
      <c r="AJ738" s="5"/>
    </row>
    <row r="739" spans="1:36">
      <c r="A739" s="17"/>
      <c r="Z739" s="5"/>
      <c r="AB739" s="2"/>
      <c r="AD739" s="5"/>
      <c r="AE739" s="5"/>
      <c r="AJ739" s="5"/>
    </row>
    <row r="740" spans="1:36">
      <c r="AB740" s="2"/>
      <c r="AD740" s="5"/>
      <c r="AE740" s="5"/>
      <c r="AJ740" s="5"/>
    </row>
    <row r="741" spans="1:36">
      <c r="AB741" s="2"/>
      <c r="AD741" s="5"/>
      <c r="AE741" s="5"/>
      <c r="AJ741" s="5"/>
    </row>
    <row r="742" spans="1:36">
      <c r="AB742" s="2"/>
      <c r="AD742" s="5"/>
      <c r="AE742" s="5"/>
      <c r="AJ742" s="5"/>
    </row>
    <row r="743" spans="1:36">
      <c r="AB743" s="2"/>
      <c r="AD743" s="5"/>
      <c r="AE743" s="5"/>
      <c r="AJ743" s="5"/>
    </row>
    <row r="744" spans="1:36">
      <c r="AB744" s="2"/>
      <c r="AD744" s="5"/>
      <c r="AE744" s="5"/>
      <c r="AJ744" s="5"/>
    </row>
    <row r="745" spans="1:36">
      <c r="AB745" s="2"/>
      <c r="AD745" s="5"/>
      <c r="AE745" s="5"/>
      <c r="AJ74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39997558519241921"/>
  </sheetPr>
  <dimension ref="A1:AK739"/>
  <sheetViews>
    <sheetView zoomScale="57" zoomScaleNormal="57" workbookViewId="0">
      <pane xSplit="1" ySplit="8" topLeftCell="B293" activePane="bottomRight" state="frozen"/>
      <selection pane="bottomRight" activeCell="E298" sqref="E298"/>
      <selection pane="bottomLeft" activeCell="A9" sqref="A9"/>
      <selection pane="topRight" activeCell="B1" sqref="B1"/>
    </sheetView>
  </sheetViews>
  <sheetFormatPr defaultColWidth="9.28515625" defaultRowHeight="15"/>
  <cols>
    <col min="1" max="1" width="18" customWidth="1"/>
    <col min="2" max="25" width="9.140625"/>
    <col min="26" max="26" width="9.140625" style="2" bestFit="1" customWidth="1"/>
    <col min="27" max="27" width="2.42578125" style="2" hidden="1" customWidth="1"/>
    <col min="28" max="28" width="2.42578125" hidden="1" customWidth="1"/>
    <col min="29" max="31" width="0" style="2" hidden="1" customWidth="1"/>
    <col min="32" max="32" width="5.28515625" style="2" hidden="1" customWidth="1"/>
    <col min="33" max="33" width="6.85546875" style="2" hidden="1" customWidth="1"/>
    <col min="34" max="34" width="0" style="2" hidden="1" customWidth="1"/>
    <col min="35" max="35" width="3.7109375" style="2" hidden="1" customWidth="1"/>
    <col min="36" max="36" width="0" style="2" hidden="1" customWidth="1"/>
    <col min="37" max="37" width="3.7109375" style="2" hidden="1" customWidth="1"/>
    <col min="38" max="16384" width="9.28515625" style="2"/>
  </cols>
  <sheetData>
    <row r="1" spans="1:37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/>
    </row>
    <row r="2" spans="1:3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/>
    </row>
    <row r="3" spans="1:37">
      <c r="A3" s="13" t="s">
        <v>56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/>
    </row>
    <row r="4" spans="1:3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/>
    </row>
    <row r="5" spans="1:37">
      <c r="A5" s="13" t="s">
        <v>14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/>
    </row>
    <row r="6" spans="1:37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/>
    </row>
    <row r="7" spans="1:3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/>
    </row>
    <row r="8" spans="1:37" ht="15.75" thickBot="1">
      <c r="A8" s="16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37" ht="15.75" thickTop="1">
      <c r="A9" s="17">
        <v>45658</v>
      </c>
      <c r="B9" s="19">
        <v>693</v>
      </c>
      <c r="C9" s="19">
        <v>708</v>
      </c>
      <c r="D9" s="19">
        <v>634</v>
      </c>
      <c r="E9" s="19">
        <v>575</v>
      </c>
      <c r="F9" s="19">
        <v>538</v>
      </c>
      <c r="G9" s="19">
        <v>464</v>
      </c>
      <c r="H9" s="19">
        <v>422</v>
      </c>
      <c r="I9" s="19">
        <v>382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540</v>
      </c>
      <c r="S9" s="19">
        <v>534</v>
      </c>
      <c r="T9" s="19">
        <v>543</v>
      </c>
      <c r="U9" s="19">
        <v>533</v>
      </c>
      <c r="V9" s="19">
        <v>584</v>
      </c>
      <c r="W9" s="19">
        <v>634</v>
      </c>
      <c r="X9" s="19">
        <v>671</v>
      </c>
      <c r="Y9" s="19">
        <v>603</v>
      </c>
      <c r="Z9" s="19">
        <v>0</v>
      </c>
      <c r="AA9" s="2">
        <f>IFERROR(INDEX('Holiday Schedule'!$D$3:$D$24,MATCH(A9,'Holiday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9058</v>
      </c>
      <c r="AE9" s="5">
        <f>SUM(B9:Y9)</f>
        <v>9058</v>
      </c>
      <c r="AG9" s="2">
        <f>MONTH(A9)</f>
        <v>1</v>
      </c>
      <c r="AH9" s="2">
        <f>YEAR(A9)</f>
        <v>2025</v>
      </c>
      <c r="AJ9" s="5">
        <f>MAX(B9:Y9)</f>
        <v>708</v>
      </c>
      <c r="AK9" s="2">
        <f>IF(AE9&gt;0,INDEX(B$8:Y$8,MATCH(AJ9,B9:Y9,0)),"")</f>
        <v>2</v>
      </c>
    </row>
    <row r="10" spans="1:37">
      <c r="A10" s="17">
        <v>45659</v>
      </c>
      <c r="B10" s="19">
        <v>547</v>
      </c>
      <c r="C10" s="19">
        <v>518</v>
      </c>
      <c r="D10" s="19">
        <v>527</v>
      </c>
      <c r="E10" s="19">
        <v>502</v>
      </c>
      <c r="F10" s="19">
        <v>532</v>
      </c>
      <c r="G10" s="19">
        <v>540</v>
      </c>
      <c r="H10" s="19">
        <v>507</v>
      </c>
      <c r="I10" s="19">
        <v>366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556</v>
      </c>
      <c r="S10" s="19">
        <v>559</v>
      </c>
      <c r="T10" s="19">
        <v>550</v>
      </c>
      <c r="U10" s="19">
        <v>517</v>
      </c>
      <c r="V10" s="19">
        <v>524</v>
      </c>
      <c r="W10" s="19">
        <v>544</v>
      </c>
      <c r="X10" s="19">
        <v>592</v>
      </c>
      <c r="Y10" s="19">
        <v>582</v>
      </c>
      <c r="Z10" s="19">
        <v>0</v>
      </c>
      <c r="AA10" s="2">
        <f>IFERROR(INDEX('Holiday Schedule'!$D$3:$D$24,MATCH(A10,'Holiday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4208</v>
      </c>
      <c r="AD10" s="5">
        <f t="shared" ref="AD10:AD73" si="2">AE10-AC10</f>
        <v>4255</v>
      </c>
      <c r="AE10" s="5">
        <f t="shared" ref="AE10:AE73" si="3">SUM(B10:Y10)</f>
        <v>8463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592</v>
      </c>
      <c r="AK10" s="2">
        <f t="shared" ref="AK10:AK73" si="7">IF(AE10&gt;0,INDEX(B$8:Y$8,MATCH(AJ10,B10:Y10,0)),"")</f>
        <v>23</v>
      </c>
    </row>
    <row r="11" spans="1:37">
      <c r="A11" s="17">
        <v>45660</v>
      </c>
      <c r="B11" s="19">
        <v>585</v>
      </c>
      <c r="C11" s="19">
        <v>584</v>
      </c>
      <c r="D11" s="19">
        <v>592</v>
      </c>
      <c r="E11" s="19">
        <v>589</v>
      </c>
      <c r="F11" s="19">
        <v>606</v>
      </c>
      <c r="G11" s="19">
        <v>583</v>
      </c>
      <c r="H11" s="19">
        <v>555</v>
      </c>
      <c r="I11" s="19">
        <v>394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573</v>
      </c>
      <c r="S11" s="19">
        <v>590</v>
      </c>
      <c r="T11" s="19">
        <v>558</v>
      </c>
      <c r="U11" s="19">
        <v>530</v>
      </c>
      <c r="V11" s="19">
        <v>556</v>
      </c>
      <c r="W11" s="19">
        <v>599</v>
      </c>
      <c r="X11" s="19">
        <v>628</v>
      </c>
      <c r="Y11" s="19">
        <v>642</v>
      </c>
      <c r="Z11" s="19">
        <v>0</v>
      </c>
      <c r="AA11" s="2">
        <f>IFERROR(INDEX('Holiday Schedule'!$D$3:$D$24,MATCH(A11,'Holiday Schedule'!$C$3:$C$24,0)),0)</f>
        <v>0</v>
      </c>
      <c r="AB11" s="2">
        <f t="shared" si="0"/>
        <v>6</v>
      </c>
      <c r="AC11" s="2">
        <f t="shared" si="1"/>
        <v>4428</v>
      </c>
      <c r="AD11" s="5">
        <f t="shared" si="2"/>
        <v>4736</v>
      </c>
      <c r="AE11" s="5">
        <f t="shared" si="3"/>
        <v>9164</v>
      </c>
      <c r="AG11" s="2">
        <f t="shared" si="4"/>
        <v>1</v>
      </c>
      <c r="AH11" s="2">
        <f t="shared" si="5"/>
        <v>2025</v>
      </c>
      <c r="AJ11" s="5">
        <f t="shared" si="6"/>
        <v>642</v>
      </c>
      <c r="AK11" s="2">
        <f t="shared" si="7"/>
        <v>24</v>
      </c>
    </row>
    <row r="12" spans="1:37">
      <c r="A12" s="17">
        <v>45661</v>
      </c>
      <c r="B12" s="19">
        <v>679</v>
      </c>
      <c r="C12" s="19">
        <v>668</v>
      </c>
      <c r="D12" s="19">
        <v>695</v>
      </c>
      <c r="E12" s="19">
        <v>728</v>
      </c>
      <c r="F12" s="19">
        <v>726</v>
      </c>
      <c r="G12" s="19">
        <v>686</v>
      </c>
      <c r="H12" s="19">
        <v>662</v>
      </c>
      <c r="I12" s="19">
        <v>492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639</v>
      </c>
      <c r="S12" s="19">
        <v>623</v>
      </c>
      <c r="T12" s="19">
        <v>649</v>
      </c>
      <c r="U12" s="19">
        <v>645</v>
      </c>
      <c r="V12" s="19">
        <v>687</v>
      </c>
      <c r="W12" s="19">
        <v>759</v>
      </c>
      <c r="X12" s="19">
        <v>830</v>
      </c>
      <c r="Y12" s="19">
        <v>855</v>
      </c>
      <c r="Z12" s="19">
        <v>0</v>
      </c>
      <c r="AA12" s="2">
        <f>IFERROR(INDEX('Holiday Schedule'!$D$3:$D$24,MATCH(A12,'Holiday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11023</v>
      </c>
      <c r="AE12" s="5">
        <f t="shared" si="3"/>
        <v>11023</v>
      </c>
      <c r="AG12" s="2">
        <f t="shared" si="4"/>
        <v>1</v>
      </c>
      <c r="AH12" s="2">
        <f t="shared" si="5"/>
        <v>2025</v>
      </c>
      <c r="AJ12" s="5">
        <f t="shared" si="6"/>
        <v>855</v>
      </c>
      <c r="AK12" s="2">
        <f t="shared" si="7"/>
        <v>24</v>
      </c>
    </row>
    <row r="13" spans="1:37">
      <c r="A13" s="17">
        <v>45662</v>
      </c>
      <c r="B13" s="19">
        <v>857</v>
      </c>
      <c r="C13" s="19">
        <v>857</v>
      </c>
      <c r="D13" s="19">
        <v>815</v>
      </c>
      <c r="E13" s="19">
        <v>795</v>
      </c>
      <c r="F13" s="19">
        <v>770</v>
      </c>
      <c r="G13" s="19">
        <v>719</v>
      </c>
      <c r="H13" s="19">
        <v>646</v>
      </c>
      <c r="I13" s="19">
        <v>485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691</v>
      </c>
      <c r="S13" s="19">
        <v>660</v>
      </c>
      <c r="T13" s="19">
        <v>662</v>
      </c>
      <c r="U13" s="19">
        <v>648</v>
      </c>
      <c r="V13" s="19">
        <v>659</v>
      </c>
      <c r="W13" s="19">
        <v>693</v>
      </c>
      <c r="X13" s="19">
        <v>734</v>
      </c>
      <c r="Y13" s="19">
        <v>738</v>
      </c>
      <c r="Z13" s="19">
        <v>0</v>
      </c>
      <c r="AA13" s="2">
        <f>IFERROR(INDEX('Holiday Schedule'!$D$3:$D$24,MATCH(A13,'Holiday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11429</v>
      </c>
      <c r="AE13" s="5">
        <f t="shared" si="3"/>
        <v>11429</v>
      </c>
      <c r="AG13" s="2">
        <f t="shared" si="4"/>
        <v>1</v>
      </c>
      <c r="AH13" s="2">
        <f t="shared" si="5"/>
        <v>2025</v>
      </c>
      <c r="AJ13" s="5">
        <f t="shared" si="6"/>
        <v>857</v>
      </c>
      <c r="AK13" s="2">
        <f t="shared" si="7"/>
        <v>1</v>
      </c>
    </row>
    <row r="14" spans="1:37">
      <c r="A14" s="17">
        <v>45663</v>
      </c>
      <c r="B14" s="19">
        <v>734</v>
      </c>
      <c r="C14" s="19">
        <v>755</v>
      </c>
      <c r="D14" s="19">
        <v>773</v>
      </c>
      <c r="E14" s="19">
        <v>764</v>
      </c>
      <c r="F14" s="19">
        <v>783</v>
      </c>
      <c r="G14" s="19">
        <v>788</v>
      </c>
      <c r="H14" s="19">
        <v>792</v>
      </c>
      <c r="I14" s="19">
        <v>540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729</v>
      </c>
      <c r="S14" s="19">
        <v>725</v>
      </c>
      <c r="T14" s="19">
        <v>718</v>
      </c>
      <c r="U14" s="19">
        <v>691</v>
      </c>
      <c r="V14" s="19">
        <v>731</v>
      </c>
      <c r="W14" s="19">
        <v>773</v>
      </c>
      <c r="X14" s="19">
        <v>807</v>
      </c>
      <c r="Y14" s="19">
        <v>829</v>
      </c>
      <c r="Z14" s="19">
        <v>0</v>
      </c>
      <c r="AA14" s="2">
        <f>IFERROR(INDEX('Holiday Schedule'!$D$3:$D$24,MATCH(A14,'Holiday Schedule'!$C$3:$C$24,0)),0)</f>
        <v>0</v>
      </c>
      <c r="AB14" s="2">
        <f t="shared" si="0"/>
        <v>2</v>
      </c>
      <c r="AC14" s="2">
        <f t="shared" si="1"/>
        <v>5714</v>
      </c>
      <c r="AD14" s="5">
        <f t="shared" si="2"/>
        <v>6218</v>
      </c>
      <c r="AE14" s="5">
        <f t="shared" si="3"/>
        <v>11932</v>
      </c>
      <c r="AG14" s="2">
        <f t="shared" si="4"/>
        <v>1</v>
      </c>
      <c r="AH14" s="2">
        <f t="shared" si="5"/>
        <v>2025</v>
      </c>
      <c r="AJ14" s="5">
        <f t="shared" si="6"/>
        <v>829</v>
      </c>
      <c r="AK14" s="2">
        <f t="shared" si="7"/>
        <v>24</v>
      </c>
    </row>
    <row r="15" spans="1:37">
      <c r="A15" s="17">
        <v>45664</v>
      </c>
      <c r="B15" s="19">
        <v>852</v>
      </c>
      <c r="C15" s="19">
        <v>863</v>
      </c>
      <c r="D15" s="19">
        <v>892</v>
      </c>
      <c r="E15" s="19">
        <v>863</v>
      </c>
      <c r="F15" s="19">
        <v>867</v>
      </c>
      <c r="G15" s="19">
        <v>839</v>
      </c>
      <c r="H15" s="19">
        <v>762</v>
      </c>
      <c r="I15" s="19">
        <v>529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692</v>
      </c>
      <c r="S15" s="19">
        <v>685</v>
      </c>
      <c r="T15" s="19">
        <v>674</v>
      </c>
      <c r="U15" s="19">
        <v>643</v>
      </c>
      <c r="V15" s="19">
        <v>674</v>
      </c>
      <c r="W15" s="19">
        <v>707</v>
      </c>
      <c r="X15" s="19">
        <v>736</v>
      </c>
      <c r="Y15" s="19">
        <v>758</v>
      </c>
      <c r="Z15" s="19">
        <v>0</v>
      </c>
      <c r="AA15" s="2">
        <f>IFERROR(INDEX('Holiday Schedule'!$D$3:$D$24,MATCH(A15,'Holiday Schedule'!$C$3:$C$24,0)),0)</f>
        <v>0</v>
      </c>
      <c r="AB15" s="2">
        <f t="shared" si="0"/>
        <v>3</v>
      </c>
      <c r="AC15" s="2">
        <f t="shared" si="1"/>
        <v>5340</v>
      </c>
      <c r="AD15" s="5">
        <f t="shared" si="2"/>
        <v>6696</v>
      </c>
      <c r="AE15" s="5">
        <f t="shared" si="3"/>
        <v>12036</v>
      </c>
      <c r="AG15" s="2">
        <f t="shared" si="4"/>
        <v>1</v>
      </c>
      <c r="AH15" s="2">
        <f t="shared" si="5"/>
        <v>2025</v>
      </c>
      <c r="AJ15" s="5">
        <f t="shared" si="6"/>
        <v>892</v>
      </c>
      <c r="AK15" s="2">
        <f t="shared" si="7"/>
        <v>3</v>
      </c>
    </row>
    <row r="16" spans="1:37">
      <c r="A16" s="17">
        <v>45665</v>
      </c>
      <c r="B16" s="19">
        <v>750</v>
      </c>
      <c r="C16" s="19">
        <v>765</v>
      </c>
      <c r="D16" s="19">
        <v>780</v>
      </c>
      <c r="E16" s="19">
        <v>786</v>
      </c>
      <c r="F16" s="19">
        <v>801</v>
      </c>
      <c r="G16" s="19">
        <v>756</v>
      </c>
      <c r="H16" s="19">
        <v>717</v>
      </c>
      <c r="I16" s="19">
        <v>495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742</v>
      </c>
      <c r="S16" s="19">
        <v>718</v>
      </c>
      <c r="T16" s="19">
        <v>707</v>
      </c>
      <c r="U16" s="19">
        <v>686</v>
      </c>
      <c r="V16" s="19">
        <v>719</v>
      </c>
      <c r="W16" s="19">
        <v>745</v>
      </c>
      <c r="X16" s="19">
        <v>790</v>
      </c>
      <c r="Y16" s="19">
        <v>808</v>
      </c>
      <c r="Z16" s="19">
        <v>0</v>
      </c>
      <c r="AA16" s="2">
        <f>IFERROR(INDEX('Holiday Schedule'!$D$3:$D$24,MATCH(A16,'Holiday Schedule'!$C$3:$C$24,0)),0)</f>
        <v>0</v>
      </c>
      <c r="AB16" s="2">
        <f t="shared" si="0"/>
        <v>4</v>
      </c>
      <c r="AC16" s="2">
        <f t="shared" si="1"/>
        <v>5602</v>
      </c>
      <c r="AD16" s="5">
        <f t="shared" si="2"/>
        <v>6163</v>
      </c>
      <c r="AE16" s="5">
        <f t="shared" si="3"/>
        <v>11765</v>
      </c>
      <c r="AG16" s="2">
        <f t="shared" si="4"/>
        <v>1</v>
      </c>
      <c r="AH16" s="2">
        <f t="shared" si="5"/>
        <v>2025</v>
      </c>
      <c r="AJ16" s="5">
        <f t="shared" si="6"/>
        <v>808</v>
      </c>
      <c r="AK16" s="2">
        <f t="shared" si="7"/>
        <v>24</v>
      </c>
    </row>
    <row r="17" spans="1:37">
      <c r="A17" s="17">
        <v>45666</v>
      </c>
      <c r="B17" s="19">
        <v>804</v>
      </c>
      <c r="C17" s="19">
        <v>808</v>
      </c>
      <c r="D17" s="19">
        <v>819</v>
      </c>
      <c r="E17" s="19">
        <v>812</v>
      </c>
      <c r="F17" s="19">
        <v>820</v>
      </c>
      <c r="G17" s="19">
        <v>787</v>
      </c>
      <c r="H17" s="19">
        <v>721</v>
      </c>
      <c r="I17" s="19">
        <v>498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668</v>
      </c>
      <c r="S17" s="19">
        <v>651</v>
      </c>
      <c r="T17" s="19">
        <v>642</v>
      </c>
      <c r="U17" s="19">
        <v>616</v>
      </c>
      <c r="V17" s="19">
        <v>631</v>
      </c>
      <c r="W17" s="19">
        <v>647</v>
      </c>
      <c r="X17" s="19">
        <v>679</v>
      </c>
      <c r="Y17" s="19">
        <v>676</v>
      </c>
      <c r="Z17" s="19">
        <v>0</v>
      </c>
      <c r="AA17" s="2">
        <f>IFERROR(INDEX('Holiday Schedule'!$D$3:$D$24,MATCH(A17,'Holiday Schedule'!$C$3:$C$24,0)),0)</f>
        <v>0</v>
      </c>
      <c r="AB17" s="2">
        <f t="shared" si="0"/>
        <v>5</v>
      </c>
      <c r="AC17" s="2">
        <f t="shared" si="1"/>
        <v>5032</v>
      </c>
      <c r="AD17" s="5">
        <f t="shared" si="2"/>
        <v>6247</v>
      </c>
      <c r="AE17" s="5">
        <f t="shared" si="3"/>
        <v>11279</v>
      </c>
      <c r="AG17" s="2">
        <f t="shared" si="4"/>
        <v>1</v>
      </c>
      <c r="AH17" s="2">
        <f t="shared" si="5"/>
        <v>2025</v>
      </c>
      <c r="AJ17" s="5">
        <f t="shared" si="6"/>
        <v>820</v>
      </c>
      <c r="AK17" s="2">
        <f t="shared" si="7"/>
        <v>5</v>
      </c>
    </row>
    <row r="18" spans="1:37">
      <c r="A18" s="17">
        <v>45667</v>
      </c>
      <c r="B18" s="19">
        <v>685</v>
      </c>
      <c r="C18" s="19">
        <v>693</v>
      </c>
      <c r="D18" s="19">
        <v>703</v>
      </c>
      <c r="E18" s="19">
        <v>703</v>
      </c>
      <c r="F18" s="19">
        <v>715</v>
      </c>
      <c r="G18" s="19">
        <v>688</v>
      </c>
      <c r="H18" s="19">
        <v>643</v>
      </c>
      <c r="I18" s="19">
        <v>439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622</v>
      </c>
      <c r="S18" s="19">
        <v>634</v>
      </c>
      <c r="T18" s="19">
        <v>628</v>
      </c>
      <c r="U18" s="19">
        <v>613</v>
      </c>
      <c r="V18" s="19">
        <v>638</v>
      </c>
      <c r="W18" s="19">
        <v>707</v>
      </c>
      <c r="X18" s="19">
        <v>758</v>
      </c>
      <c r="Y18" s="19">
        <v>775</v>
      </c>
      <c r="Z18" s="19">
        <v>0</v>
      </c>
      <c r="AA18" s="2">
        <f>IFERROR(INDEX('Holiday Schedule'!$D$3:$D$24,MATCH(A18,'Holiday Schedule'!$C$3:$C$24,0)),0)</f>
        <v>0</v>
      </c>
      <c r="AB18" s="2">
        <f t="shared" si="0"/>
        <v>6</v>
      </c>
      <c r="AC18" s="2">
        <f t="shared" si="1"/>
        <v>5039</v>
      </c>
      <c r="AD18" s="5">
        <f t="shared" si="2"/>
        <v>5605</v>
      </c>
      <c r="AE18" s="5">
        <f t="shared" si="3"/>
        <v>10644</v>
      </c>
      <c r="AG18" s="2">
        <f t="shared" si="4"/>
        <v>1</v>
      </c>
      <c r="AH18" s="2">
        <f t="shared" si="5"/>
        <v>2025</v>
      </c>
      <c r="AJ18" s="5">
        <f t="shared" si="6"/>
        <v>775</v>
      </c>
      <c r="AK18" s="2">
        <f t="shared" si="7"/>
        <v>24</v>
      </c>
    </row>
    <row r="19" spans="1:37">
      <c r="A19" s="17">
        <v>45668</v>
      </c>
      <c r="B19" s="19">
        <v>773</v>
      </c>
      <c r="C19" s="19">
        <v>791</v>
      </c>
      <c r="D19" s="19">
        <v>796</v>
      </c>
      <c r="E19" s="19">
        <v>795</v>
      </c>
      <c r="F19" s="19">
        <v>798</v>
      </c>
      <c r="G19" s="19">
        <v>748</v>
      </c>
      <c r="H19" s="19">
        <v>656</v>
      </c>
      <c r="I19" s="19">
        <v>498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676</v>
      </c>
      <c r="S19" s="19">
        <v>642</v>
      </c>
      <c r="T19" s="19">
        <v>637</v>
      </c>
      <c r="U19" s="19">
        <v>618</v>
      </c>
      <c r="V19" s="19">
        <v>625</v>
      </c>
      <c r="W19" s="19">
        <v>664</v>
      </c>
      <c r="X19" s="19">
        <v>706</v>
      </c>
      <c r="Y19" s="19">
        <v>735</v>
      </c>
      <c r="Z19" s="19">
        <v>0</v>
      </c>
      <c r="AA19" s="2">
        <f>IFERROR(INDEX('Holiday Schedule'!$D$3:$D$24,MATCH(A19,'Holiday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11158</v>
      </c>
      <c r="AE19" s="5">
        <f t="shared" si="3"/>
        <v>11158</v>
      </c>
      <c r="AG19" s="2">
        <f t="shared" si="4"/>
        <v>1</v>
      </c>
      <c r="AH19" s="2">
        <f t="shared" si="5"/>
        <v>2025</v>
      </c>
      <c r="AJ19" s="5">
        <f t="shared" si="6"/>
        <v>798</v>
      </c>
      <c r="AK19" s="2">
        <f t="shared" si="7"/>
        <v>5</v>
      </c>
    </row>
    <row r="20" spans="1:37">
      <c r="A20" s="17">
        <v>45669</v>
      </c>
      <c r="B20" s="19">
        <v>761</v>
      </c>
      <c r="C20" s="19">
        <v>753</v>
      </c>
      <c r="D20" s="19">
        <v>762</v>
      </c>
      <c r="E20" s="19">
        <v>764</v>
      </c>
      <c r="F20" s="19">
        <v>735</v>
      </c>
      <c r="G20" s="19">
        <v>672</v>
      </c>
      <c r="H20" s="19">
        <v>618</v>
      </c>
      <c r="I20" s="19">
        <v>471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703</v>
      </c>
      <c r="S20" s="19">
        <v>701</v>
      </c>
      <c r="T20" s="19">
        <v>699</v>
      </c>
      <c r="U20" s="19">
        <v>691</v>
      </c>
      <c r="V20" s="19">
        <v>705</v>
      </c>
      <c r="W20" s="19">
        <v>742</v>
      </c>
      <c r="X20" s="19">
        <v>796</v>
      </c>
      <c r="Y20" s="19">
        <v>820</v>
      </c>
      <c r="Z20" s="19">
        <v>0</v>
      </c>
      <c r="AA20" s="2">
        <f>IFERROR(INDEX('Holiday Schedule'!$D$3:$D$24,MATCH(A20,'Holiday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11393</v>
      </c>
      <c r="AE20" s="5">
        <f t="shared" si="3"/>
        <v>11393</v>
      </c>
      <c r="AG20" s="2">
        <f t="shared" si="4"/>
        <v>1</v>
      </c>
      <c r="AH20" s="2">
        <f t="shared" si="5"/>
        <v>2025</v>
      </c>
      <c r="AJ20" s="5">
        <f t="shared" si="6"/>
        <v>820</v>
      </c>
      <c r="AK20" s="2">
        <f t="shared" si="7"/>
        <v>24</v>
      </c>
    </row>
    <row r="21" spans="1:37">
      <c r="A21" s="17">
        <v>45670</v>
      </c>
      <c r="B21" s="19">
        <v>840</v>
      </c>
      <c r="C21" s="19">
        <v>847</v>
      </c>
      <c r="D21" s="19">
        <v>875</v>
      </c>
      <c r="E21" s="19">
        <v>865</v>
      </c>
      <c r="F21" s="19">
        <v>865</v>
      </c>
      <c r="G21" s="19">
        <v>826</v>
      </c>
      <c r="H21" s="19">
        <v>757</v>
      </c>
      <c r="I21" s="19">
        <v>531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693</v>
      </c>
      <c r="S21" s="19">
        <v>697</v>
      </c>
      <c r="T21" s="19">
        <v>689</v>
      </c>
      <c r="U21" s="19">
        <v>660</v>
      </c>
      <c r="V21" s="19">
        <v>682</v>
      </c>
      <c r="W21" s="19">
        <v>716</v>
      </c>
      <c r="X21" s="19">
        <v>768</v>
      </c>
      <c r="Y21" s="19">
        <v>786</v>
      </c>
      <c r="Z21" s="19">
        <v>0</v>
      </c>
      <c r="AA21" s="2">
        <f>IFERROR(INDEX('Holiday Schedule'!$D$3:$D$24,MATCH(A21,'Holiday Schedule'!$C$3:$C$24,0)),0)</f>
        <v>0</v>
      </c>
      <c r="AB21" s="2">
        <f t="shared" si="0"/>
        <v>2</v>
      </c>
      <c r="AC21" s="2">
        <f t="shared" si="1"/>
        <v>5436</v>
      </c>
      <c r="AD21" s="5">
        <f t="shared" si="2"/>
        <v>6661</v>
      </c>
      <c r="AE21" s="5">
        <f t="shared" si="3"/>
        <v>12097</v>
      </c>
      <c r="AG21" s="2">
        <f t="shared" si="4"/>
        <v>1</v>
      </c>
      <c r="AH21" s="2">
        <f t="shared" si="5"/>
        <v>2025</v>
      </c>
      <c r="AJ21" s="5">
        <f t="shared" si="6"/>
        <v>875</v>
      </c>
      <c r="AK21" s="2">
        <f t="shared" si="7"/>
        <v>3</v>
      </c>
    </row>
    <row r="22" spans="1:37">
      <c r="A22" s="17">
        <v>45671</v>
      </c>
      <c r="B22" s="19">
        <v>791</v>
      </c>
      <c r="C22" s="19">
        <v>805</v>
      </c>
      <c r="D22" s="19">
        <v>826</v>
      </c>
      <c r="E22" s="19">
        <v>813</v>
      </c>
      <c r="F22" s="19">
        <v>822</v>
      </c>
      <c r="G22" s="19">
        <v>786</v>
      </c>
      <c r="H22" s="19">
        <v>727</v>
      </c>
      <c r="I22" s="19">
        <v>501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660</v>
      </c>
      <c r="S22" s="19">
        <v>649</v>
      </c>
      <c r="T22" s="19">
        <v>641</v>
      </c>
      <c r="U22" s="19">
        <v>629</v>
      </c>
      <c r="V22" s="19">
        <v>633</v>
      </c>
      <c r="W22" s="19">
        <v>655</v>
      </c>
      <c r="X22" s="19">
        <v>693</v>
      </c>
      <c r="Y22" s="19">
        <v>720</v>
      </c>
      <c r="Z22" s="19">
        <v>0</v>
      </c>
      <c r="AA22" s="2">
        <f>IFERROR(INDEX('Holiday Schedule'!$D$3:$D$24,MATCH(A22,'Holiday Schedule'!$C$3:$C$24,0)),0)</f>
        <v>0</v>
      </c>
      <c r="AB22" s="2">
        <f t="shared" si="0"/>
        <v>3</v>
      </c>
      <c r="AC22" s="2">
        <f t="shared" si="1"/>
        <v>5061</v>
      </c>
      <c r="AD22" s="5">
        <f t="shared" si="2"/>
        <v>6290</v>
      </c>
      <c r="AE22" s="5">
        <f t="shared" si="3"/>
        <v>11351</v>
      </c>
      <c r="AG22" s="2">
        <f t="shared" si="4"/>
        <v>1</v>
      </c>
      <c r="AH22" s="2">
        <f t="shared" si="5"/>
        <v>2025</v>
      </c>
      <c r="AJ22" s="5">
        <f t="shared" si="6"/>
        <v>826</v>
      </c>
      <c r="AK22" s="2">
        <f t="shared" si="7"/>
        <v>3</v>
      </c>
    </row>
    <row r="23" spans="1:37">
      <c r="A23" s="17">
        <v>45672</v>
      </c>
      <c r="B23" s="19">
        <v>727</v>
      </c>
      <c r="C23" s="19">
        <v>749</v>
      </c>
      <c r="D23" s="19">
        <v>765</v>
      </c>
      <c r="E23" s="19">
        <v>758</v>
      </c>
      <c r="F23" s="19">
        <v>789</v>
      </c>
      <c r="G23" s="19">
        <v>755</v>
      </c>
      <c r="H23" s="19">
        <v>689</v>
      </c>
      <c r="I23" s="19">
        <v>473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701</v>
      </c>
      <c r="S23" s="19">
        <v>711</v>
      </c>
      <c r="T23" s="19">
        <v>694</v>
      </c>
      <c r="U23" s="19">
        <v>675</v>
      </c>
      <c r="V23" s="19">
        <v>705</v>
      </c>
      <c r="W23" s="19">
        <v>763</v>
      </c>
      <c r="X23" s="19">
        <v>805</v>
      </c>
      <c r="Y23" s="19">
        <v>810</v>
      </c>
      <c r="Z23" s="19">
        <v>0</v>
      </c>
      <c r="AA23" s="2">
        <f>IFERROR(INDEX('Holiday Schedule'!$D$3:$D$24,MATCH(A23,'Holiday Schedule'!$C$3:$C$24,0)),0)</f>
        <v>0</v>
      </c>
      <c r="AB23" s="2">
        <f t="shared" si="0"/>
        <v>4</v>
      </c>
      <c r="AC23" s="2">
        <f t="shared" si="1"/>
        <v>5527</v>
      </c>
      <c r="AD23" s="5">
        <f t="shared" si="2"/>
        <v>6042</v>
      </c>
      <c r="AE23" s="5">
        <f t="shared" si="3"/>
        <v>11569</v>
      </c>
      <c r="AG23" s="2">
        <f t="shared" si="4"/>
        <v>1</v>
      </c>
      <c r="AH23" s="2">
        <f t="shared" si="5"/>
        <v>2025</v>
      </c>
      <c r="AJ23" s="5">
        <f t="shared" si="6"/>
        <v>810</v>
      </c>
      <c r="AK23" s="2">
        <f t="shared" si="7"/>
        <v>24</v>
      </c>
    </row>
    <row r="24" spans="1:37">
      <c r="A24" s="17">
        <v>45673</v>
      </c>
      <c r="B24" s="19">
        <v>836</v>
      </c>
      <c r="C24" s="19">
        <v>830</v>
      </c>
      <c r="D24" s="19">
        <v>849</v>
      </c>
      <c r="E24" s="19">
        <v>865</v>
      </c>
      <c r="F24" s="19">
        <v>889</v>
      </c>
      <c r="G24" s="19">
        <v>844</v>
      </c>
      <c r="H24" s="19">
        <v>775</v>
      </c>
      <c r="I24" s="19">
        <v>533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712</v>
      </c>
      <c r="S24" s="19">
        <v>722</v>
      </c>
      <c r="T24" s="19">
        <v>723</v>
      </c>
      <c r="U24" s="19">
        <v>706</v>
      </c>
      <c r="V24" s="19">
        <v>727</v>
      </c>
      <c r="W24" s="19">
        <v>778</v>
      </c>
      <c r="X24" s="19">
        <v>841</v>
      </c>
      <c r="Y24" s="19">
        <v>864</v>
      </c>
      <c r="Z24" s="19">
        <v>0</v>
      </c>
      <c r="AA24" s="2">
        <f>IFERROR(INDEX('Holiday Schedule'!$D$3:$D$24,MATCH(A24,'Holiday Schedule'!$C$3:$C$24,0)),0)</f>
        <v>0</v>
      </c>
      <c r="AB24" s="2">
        <f t="shared" si="0"/>
        <v>5</v>
      </c>
      <c r="AC24" s="2">
        <f t="shared" si="1"/>
        <v>5742</v>
      </c>
      <c r="AD24" s="5">
        <f t="shared" si="2"/>
        <v>6752</v>
      </c>
      <c r="AE24" s="5">
        <f t="shared" si="3"/>
        <v>12494</v>
      </c>
      <c r="AG24" s="2">
        <f t="shared" si="4"/>
        <v>1</v>
      </c>
      <c r="AH24" s="2">
        <f t="shared" si="5"/>
        <v>2025</v>
      </c>
      <c r="AJ24" s="5">
        <f t="shared" si="6"/>
        <v>889</v>
      </c>
      <c r="AK24" s="2">
        <f t="shared" si="7"/>
        <v>5</v>
      </c>
    </row>
    <row r="25" spans="1:37">
      <c r="A25" s="17">
        <v>45674</v>
      </c>
      <c r="B25" s="19">
        <v>887</v>
      </c>
      <c r="C25" s="19">
        <v>914</v>
      </c>
      <c r="D25" s="19">
        <v>927</v>
      </c>
      <c r="E25" s="19">
        <v>928</v>
      </c>
      <c r="F25" s="19">
        <v>938</v>
      </c>
      <c r="G25" s="19">
        <v>891</v>
      </c>
      <c r="H25" s="19">
        <v>811</v>
      </c>
      <c r="I25" s="19">
        <v>542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677</v>
      </c>
      <c r="S25" s="19">
        <v>675</v>
      </c>
      <c r="T25" s="19">
        <v>662</v>
      </c>
      <c r="U25" s="19">
        <v>638</v>
      </c>
      <c r="V25" s="19">
        <v>667</v>
      </c>
      <c r="W25" s="19">
        <v>714</v>
      </c>
      <c r="X25" s="19">
        <v>803</v>
      </c>
      <c r="Y25" s="19">
        <v>826</v>
      </c>
      <c r="Z25" s="19">
        <v>0</v>
      </c>
      <c r="AA25" s="2">
        <f>IFERROR(INDEX('Holiday Schedule'!$D$3:$D$24,MATCH(A25,'Holiday Schedule'!$C$3:$C$24,0)),0)</f>
        <v>0</v>
      </c>
      <c r="AB25" s="2">
        <f t="shared" si="0"/>
        <v>6</v>
      </c>
      <c r="AC25" s="2">
        <f t="shared" si="1"/>
        <v>5378</v>
      </c>
      <c r="AD25" s="5">
        <f t="shared" si="2"/>
        <v>7122</v>
      </c>
      <c r="AE25" s="5">
        <f t="shared" si="3"/>
        <v>12500</v>
      </c>
      <c r="AG25" s="2">
        <f t="shared" si="4"/>
        <v>1</v>
      </c>
      <c r="AH25" s="2">
        <f t="shared" si="5"/>
        <v>2025</v>
      </c>
      <c r="AJ25" s="5">
        <f t="shared" si="6"/>
        <v>938</v>
      </c>
      <c r="AK25" s="2">
        <f t="shared" si="7"/>
        <v>5</v>
      </c>
    </row>
    <row r="26" spans="1:37">
      <c r="A26" s="17">
        <v>45675</v>
      </c>
      <c r="B26" s="19">
        <v>839</v>
      </c>
      <c r="C26" s="19">
        <v>845</v>
      </c>
      <c r="D26" s="19">
        <v>826</v>
      </c>
      <c r="E26" s="19">
        <v>764</v>
      </c>
      <c r="F26" s="19">
        <v>733</v>
      </c>
      <c r="G26" s="19">
        <v>686</v>
      </c>
      <c r="H26" s="19">
        <v>610</v>
      </c>
      <c r="I26" s="19">
        <v>458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603</v>
      </c>
      <c r="S26" s="19">
        <v>575</v>
      </c>
      <c r="T26" s="19">
        <v>566</v>
      </c>
      <c r="U26" s="19">
        <v>540</v>
      </c>
      <c r="V26" s="19">
        <v>554</v>
      </c>
      <c r="W26" s="19">
        <v>590</v>
      </c>
      <c r="X26" s="19">
        <v>644</v>
      </c>
      <c r="Y26" s="19">
        <v>644</v>
      </c>
      <c r="Z26" s="19">
        <v>0</v>
      </c>
      <c r="AA26" s="2">
        <f>IFERROR(INDEX('Holiday Schedule'!$D$3:$D$24,MATCH(A26,'Holiday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10477</v>
      </c>
      <c r="AE26" s="5">
        <f t="shared" si="3"/>
        <v>10477</v>
      </c>
      <c r="AG26" s="2">
        <f t="shared" si="4"/>
        <v>1</v>
      </c>
      <c r="AH26" s="2">
        <f t="shared" si="5"/>
        <v>2025</v>
      </c>
      <c r="AJ26" s="5">
        <f t="shared" si="6"/>
        <v>845</v>
      </c>
      <c r="AK26" s="2">
        <f t="shared" si="7"/>
        <v>2</v>
      </c>
    </row>
    <row r="27" spans="1:37">
      <c r="A27" s="17">
        <v>45676</v>
      </c>
      <c r="B27" s="19">
        <v>608</v>
      </c>
      <c r="C27" s="19">
        <v>604</v>
      </c>
      <c r="D27" s="19">
        <v>626</v>
      </c>
      <c r="E27" s="19">
        <v>643</v>
      </c>
      <c r="F27" s="19">
        <v>673</v>
      </c>
      <c r="G27" s="19">
        <v>626</v>
      </c>
      <c r="H27" s="19">
        <v>543</v>
      </c>
      <c r="I27" s="19">
        <v>405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613</v>
      </c>
      <c r="S27" s="19">
        <v>598</v>
      </c>
      <c r="T27" s="19">
        <v>585</v>
      </c>
      <c r="U27" s="19">
        <v>573</v>
      </c>
      <c r="V27" s="19">
        <v>582</v>
      </c>
      <c r="W27" s="19">
        <v>625</v>
      </c>
      <c r="X27" s="19">
        <v>666</v>
      </c>
      <c r="Y27" s="19">
        <v>680</v>
      </c>
      <c r="Z27" s="19">
        <v>0</v>
      </c>
      <c r="AA27" s="2">
        <f>IFERROR(INDEX('Holiday Schedule'!$D$3:$D$24,MATCH(A27,'Holiday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9650</v>
      </c>
      <c r="AE27" s="5">
        <f t="shared" si="3"/>
        <v>9650</v>
      </c>
      <c r="AG27" s="2">
        <f t="shared" si="4"/>
        <v>1</v>
      </c>
      <c r="AH27" s="2">
        <f t="shared" si="5"/>
        <v>2025</v>
      </c>
      <c r="AJ27" s="5">
        <f t="shared" si="6"/>
        <v>680</v>
      </c>
      <c r="AK27" s="2">
        <f t="shared" si="7"/>
        <v>24</v>
      </c>
    </row>
    <row r="28" spans="1:37">
      <c r="A28" s="17">
        <v>45677</v>
      </c>
      <c r="B28" s="19">
        <v>687</v>
      </c>
      <c r="C28" s="19">
        <v>711</v>
      </c>
      <c r="D28" s="19">
        <v>739</v>
      </c>
      <c r="E28" s="19">
        <v>750</v>
      </c>
      <c r="F28" s="19">
        <v>745</v>
      </c>
      <c r="G28" s="19">
        <v>728</v>
      </c>
      <c r="H28" s="19">
        <v>720</v>
      </c>
      <c r="I28" s="19">
        <v>553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754</v>
      </c>
      <c r="S28" s="19">
        <v>754</v>
      </c>
      <c r="T28" s="19">
        <v>759</v>
      </c>
      <c r="U28" s="19">
        <v>746</v>
      </c>
      <c r="V28" s="19">
        <v>770</v>
      </c>
      <c r="W28" s="19">
        <v>823</v>
      </c>
      <c r="X28" s="19">
        <v>892</v>
      </c>
      <c r="Y28" s="19">
        <v>928</v>
      </c>
      <c r="Z28" s="19">
        <v>0</v>
      </c>
      <c r="AA28" s="2">
        <f>IFERROR(INDEX('Holiday Schedule'!$D$3:$D$24,MATCH(A28,'Holiday Schedule'!$C$3:$C$24,0)),0)</f>
        <v>0</v>
      </c>
      <c r="AB28" s="2">
        <f t="shared" si="0"/>
        <v>2</v>
      </c>
      <c r="AC28" s="2">
        <f t="shared" si="1"/>
        <v>6051</v>
      </c>
      <c r="AD28" s="5">
        <f t="shared" si="2"/>
        <v>6008</v>
      </c>
      <c r="AE28" s="5">
        <f t="shared" si="3"/>
        <v>12059</v>
      </c>
      <c r="AG28" s="2">
        <f t="shared" si="4"/>
        <v>1</v>
      </c>
      <c r="AH28" s="2">
        <f t="shared" si="5"/>
        <v>2025</v>
      </c>
      <c r="AJ28" s="5">
        <f t="shared" si="6"/>
        <v>928</v>
      </c>
      <c r="AK28" s="2">
        <f t="shared" si="7"/>
        <v>24</v>
      </c>
    </row>
    <row r="29" spans="1:37">
      <c r="A29" s="17">
        <v>45678</v>
      </c>
      <c r="B29" s="19">
        <v>950</v>
      </c>
      <c r="C29" s="19">
        <v>979</v>
      </c>
      <c r="D29" s="19">
        <v>1007</v>
      </c>
      <c r="E29" s="19">
        <v>1001</v>
      </c>
      <c r="F29" s="19">
        <v>1004</v>
      </c>
      <c r="G29" s="19">
        <v>975</v>
      </c>
      <c r="H29" s="19">
        <v>878</v>
      </c>
      <c r="I29" s="19">
        <v>606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762</v>
      </c>
      <c r="S29" s="19">
        <v>775</v>
      </c>
      <c r="T29" s="19">
        <v>775</v>
      </c>
      <c r="U29" s="19">
        <v>749</v>
      </c>
      <c r="V29" s="19">
        <v>785</v>
      </c>
      <c r="W29" s="19">
        <v>849</v>
      </c>
      <c r="X29" s="19">
        <v>932</v>
      </c>
      <c r="Y29" s="19">
        <v>963</v>
      </c>
      <c r="Z29" s="19">
        <v>0</v>
      </c>
      <c r="AA29" s="2">
        <f>IFERROR(INDEX('Holiday Schedule'!$D$3:$D$24,MATCH(A29,'Holiday Schedule'!$C$3:$C$24,0)),0)</f>
        <v>0</v>
      </c>
      <c r="AB29" s="2">
        <f t="shared" si="0"/>
        <v>3</v>
      </c>
      <c r="AC29" s="2">
        <f t="shared" si="1"/>
        <v>6233</v>
      </c>
      <c r="AD29" s="5">
        <f t="shared" si="2"/>
        <v>7757</v>
      </c>
      <c r="AE29" s="5">
        <f t="shared" si="3"/>
        <v>13990</v>
      </c>
      <c r="AG29" s="2">
        <f t="shared" si="4"/>
        <v>1</v>
      </c>
      <c r="AH29" s="2">
        <f t="shared" si="5"/>
        <v>2025</v>
      </c>
      <c r="AJ29" s="5">
        <f t="shared" si="6"/>
        <v>1007</v>
      </c>
      <c r="AK29" s="2">
        <f t="shared" si="7"/>
        <v>3</v>
      </c>
    </row>
    <row r="30" spans="1:37">
      <c r="A30" s="17">
        <v>45679</v>
      </c>
      <c r="B30" s="19">
        <v>985</v>
      </c>
      <c r="C30" s="19">
        <v>1014</v>
      </c>
      <c r="D30" s="19">
        <v>1049</v>
      </c>
      <c r="E30" s="19">
        <v>1043</v>
      </c>
      <c r="F30" s="19">
        <v>1046</v>
      </c>
      <c r="G30" s="19">
        <v>992</v>
      </c>
      <c r="H30" s="19">
        <v>894</v>
      </c>
      <c r="I30" s="19">
        <v>611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760</v>
      </c>
      <c r="S30" s="19">
        <v>781</v>
      </c>
      <c r="T30" s="19">
        <v>787</v>
      </c>
      <c r="U30" s="19">
        <v>767</v>
      </c>
      <c r="V30" s="19">
        <v>806</v>
      </c>
      <c r="W30" s="19">
        <v>856</v>
      </c>
      <c r="X30" s="19">
        <v>933</v>
      </c>
      <c r="Y30" s="19">
        <v>954</v>
      </c>
      <c r="Z30" s="19">
        <v>0</v>
      </c>
      <c r="AA30" s="2">
        <f>IFERROR(INDEX('Holiday Schedule'!$D$3:$D$24,MATCH(A30,'Holiday Schedule'!$C$3:$C$24,0)),0)</f>
        <v>0</v>
      </c>
      <c r="AB30" s="2">
        <f t="shared" si="0"/>
        <v>4</v>
      </c>
      <c r="AC30" s="2">
        <f t="shared" si="1"/>
        <v>6301</v>
      </c>
      <c r="AD30" s="5">
        <f t="shared" si="2"/>
        <v>7977</v>
      </c>
      <c r="AE30" s="5">
        <f t="shared" si="3"/>
        <v>14278</v>
      </c>
      <c r="AG30" s="2">
        <f t="shared" si="4"/>
        <v>1</v>
      </c>
      <c r="AH30" s="2">
        <f t="shared" si="5"/>
        <v>2025</v>
      </c>
      <c r="AJ30" s="5">
        <f t="shared" si="6"/>
        <v>1049</v>
      </c>
      <c r="AK30" s="2">
        <f t="shared" si="7"/>
        <v>3</v>
      </c>
    </row>
    <row r="31" spans="1:37">
      <c r="A31" s="17">
        <v>45680</v>
      </c>
      <c r="B31" s="19">
        <v>971</v>
      </c>
      <c r="C31" s="19">
        <v>994</v>
      </c>
      <c r="D31" s="19">
        <v>1012</v>
      </c>
      <c r="E31" s="19">
        <v>1002</v>
      </c>
      <c r="F31" s="19">
        <v>1001</v>
      </c>
      <c r="G31" s="19">
        <v>941</v>
      </c>
      <c r="H31" s="19">
        <v>852</v>
      </c>
      <c r="I31" s="19">
        <v>586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734</v>
      </c>
      <c r="S31" s="19">
        <v>726</v>
      </c>
      <c r="T31" s="19">
        <v>710</v>
      </c>
      <c r="U31" s="19">
        <v>650</v>
      </c>
      <c r="V31" s="19">
        <v>665</v>
      </c>
      <c r="W31" s="19">
        <v>728</v>
      </c>
      <c r="X31" s="19">
        <v>810</v>
      </c>
      <c r="Y31" s="19">
        <v>846</v>
      </c>
      <c r="Z31" s="19">
        <v>0</v>
      </c>
      <c r="AA31" s="2">
        <f>IFERROR(INDEX('Holiday Schedule'!$D$3:$D$24,MATCH(A31,'Holiday Schedule'!$C$3:$C$24,0)),0)</f>
        <v>0</v>
      </c>
      <c r="AB31" s="2">
        <f t="shared" si="0"/>
        <v>5</v>
      </c>
      <c r="AC31" s="2">
        <f t="shared" si="1"/>
        <v>5609</v>
      </c>
      <c r="AD31" s="5">
        <f t="shared" si="2"/>
        <v>7619</v>
      </c>
      <c r="AE31" s="5">
        <f t="shared" si="3"/>
        <v>13228</v>
      </c>
      <c r="AG31" s="2">
        <f t="shared" si="4"/>
        <v>1</v>
      </c>
      <c r="AH31" s="2">
        <f t="shared" si="5"/>
        <v>2025</v>
      </c>
      <c r="AJ31" s="5">
        <f t="shared" si="6"/>
        <v>1012</v>
      </c>
      <c r="AK31" s="2">
        <f t="shared" si="7"/>
        <v>3</v>
      </c>
    </row>
    <row r="32" spans="1:37">
      <c r="A32" s="17">
        <v>45681</v>
      </c>
      <c r="B32" s="19">
        <v>856</v>
      </c>
      <c r="C32" s="19">
        <v>903</v>
      </c>
      <c r="D32" s="19">
        <v>939</v>
      </c>
      <c r="E32" s="19">
        <v>954</v>
      </c>
      <c r="F32" s="19">
        <v>947</v>
      </c>
      <c r="G32" s="19">
        <v>898</v>
      </c>
      <c r="H32" s="19">
        <v>802</v>
      </c>
      <c r="I32" s="19">
        <v>545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668</v>
      </c>
      <c r="S32" s="19">
        <v>675</v>
      </c>
      <c r="T32" s="19">
        <v>650</v>
      </c>
      <c r="U32" s="19">
        <v>630</v>
      </c>
      <c r="V32" s="19">
        <v>663</v>
      </c>
      <c r="W32" s="19">
        <v>709</v>
      </c>
      <c r="X32" s="19">
        <v>791</v>
      </c>
      <c r="Y32" s="19">
        <v>808</v>
      </c>
      <c r="Z32" s="19">
        <v>0</v>
      </c>
      <c r="AA32" s="2">
        <f>IFERROR(INDEX('Holiday Schedule'!$D$3:$D$24,MATCH(A32,'Holiday Schedule'!$C$3:$C$24,0)),0)</f>
        <v>0</v>
      </c>
      <c r="AB32" s="2">
        <f t="shared" si="0"/>
        <v>6</v>
      </c>
      <c r="AC32" s="2">
        <f t="shared" si="1"/>
        <v>5331</v>
      </c>
      <c r="AD32" s="5">
        <f t="shared" si="2"/>
        <v>7107</v>
      </c>
      <c r="AE32" s="5">
        <f t="shared" si="3"/>
        <v>12438</v>
      </c>
      <c r="AG32" s="2">
        <f t="shared" si="4"/>
        <v>1</v>
      </c>
      <c r="AH32" s="2">
        <f t="shared" si="5"/>
        <v>2025</v>
      </c>
      <c r="AJ32" s="5">
        <f t="shared" si="6"/>
        <v>954</v>
      </c>
      <c r="AK32" s="2">
        <f t="shared" si="7"/>
        <v>4</v>
      </c>
    </row>
    <row r="33" spans="1:37">
      <c r="A33" s="17">
        <v>45682</v>
      </c>
      <c r="B33" s="19">
        <v>820</v>
      </c>
      <c r="C33" s="19">
        <v>841</v>
      </c>
      <c r="D33" s="19">
        <v>872</v>
      </c>
      <c r="E33" s="19">
        <v>885</v>
      </c>
      <c r="F33" s="19">
        <v>883</v>
      </c>
      <c r="G33" s="19">
        <v>826</v>
      </c>
      <c r="H33" s="19">
        <v>743</v>
      </c>
      <c r="I33" s="19">
        <v>551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683</v>
      </c>
      <c r="S33" s="19">
        <v>689</v>
      </c>
      <c r="T33" s="19">
        <v>688</v>
      </c>
      <c r="U33" s="19">
        <v>684</v>
      </c>
      <c r="V33" s="19">
        <v>691</v>
      </c>
      <c r="W33" s="19">
        <v>760</v>
      </c>
      <c r="X33" s="19">
        <v>840</v>
      </c>
      <c r="Y33" s="19">
        <v>897</v>
      </c>
      <c r="Z33" s="19">
        <v>0</v>
      </c>
      <c r="AA33" s="2">
        <f>IFERROR(INDEX('Holiday Schedule'!$D$3:$D$24,MATCH(A33,'Holiday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12353</v>
      </c>
      <c r="AE33" s="5">
        <f t="shared" si="3"/>
        <v>12353</v>
      </c>
      <c r="AG33" s="2">
        <f t="shared" si="4"/>
        <v>1</v>
      </c>
      <c r="AH33" s="2">
        <f t="shared" si="5"/>
        <v>2025</v>
      </c>
      <c r="AJ33" s="5">
        <f t="shared" si="6"/>
        <v>897</v>
      </c>
      <c r="AK33" s="2">
        <f t="shared" si="7"/>
        <v>24</v>
      </c>
    </row>
    <row r="34" spans="1:37">
      <c r="A34" s="17">
        <v>45683</v>
      </c>
      <c r="B34" s="19">
        <v>936</v>
      </c>
      <c r="C34" s="19">
        <v>937</v>
      </c>
      <c r="D34" s="19">
        <v>950</v>
      </c>
      <c r="E34" s="19">
        <v>909</v>
      </c>
      <c r="F34" s="19">
        <v>869</v>
      </c>
      <c r="G34" s="19">
        <v>802</v>
      </c>
      <c r="H34" s="19">
        <v>712</v>
      </c>
      <c r="I34" s="19">
        <v>512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630</v>
      </c>
      <c r="S34" s="19">
        <v>632</v>
      </c>
      <c r="T34" s="19">
        <v>632</v>
      </c>
      <c r="U34" s="19">
        <v>601</v>
      </c>
      <c r="V34" s="19">
        <v>623</v>
      </c>
      <c r="W34" s="19">
        <v>654</v>
      </c>
      <c r="X34" s="19">
        <v>708</v>
      </c>
      <c r="Y34" s="19">
        <v>753</v>
      </c>
      <c r="Z34" s="19">
        <v>0</v>
      </c>
      <c r="AA34" s="2">
        <f>IFERROR(INDEX('Holiday Schedule'!$D$3:$D$24,MATCH(A34,'Holiday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11860</v>
      </c>
      <c r="AE34" s="5">
        <f t="shared" si="3"/>
        <v>11860</v>
      </c>
      <c r="AG34" s="2">
        <f t="shared" si="4"/>
        <v>1</v>
      </c>
      <c r="AH34" s="2">
        <f t="shared" si="5"/>
        <v>2025</v>
      </c>
      <c r="AJ34" s="5">
        <f t="shared" si="6"/>
        <v>950</v>
      </c>
      <c r="AK34" s="2">
        <f t="shared" si="7"/>
        <v>3</v>
      </c>
    </row>
    <row r="35" spans="1:37">
      <c r="A35" s="17">
        <v>45684</v>
      </c>
      <c r="B35" s="19">
        <v>727</v>
      </c>
      <c r="C35" s="19">
        <v>791</v>
      </c>
      <c r="D35" s="19">
        <v>837</v>
      </c>
      <c r="E35" s="19">
        <v>830</v>
      </c>
      <c r="F35" s="19">
        <v>857</v>
      </c>
      <c r="G35" s="19">
        <v>827</v>
      </c>
      <c r="H35" s="19">
        <v>747</v>
      </c>
      <c r="I35" s="19">
        <v>504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584</v>
      </c>
      <c r="S35" s="19">
        <v>600</v>
      </c>
      <c r="T35" s="19">
        <v>588</v>
      </c>
      <c r="U35" s="19">
        <v>564</v>
      </c>
      <c r="V35" s="19">
        <v>568</v>
      </c>
      <c r="W35" s="19">
        <v>584</v>
      </c>
      <c r="X35" s="19">
        <v>612</v>
      </c>
      <c r="Y35" s="19">
        <v>618</v>
      </c>
      <c r="Z35" s="19">
        <v>0</v>
      </c>
      <c r="AA35" s="2">
        <f>IFERROR(INDEX('Holiday Schedule'!$D$3:$D$24,MATCH(A35,'Holiday Schedule'!$C$3:$C$24,0)),0)</f>
        <v>0</v>
      </c>
      <c r="AB35" s="2">
        <f t="shared" si="0"/>
        <v>2</v>
      </c>
      <c r="AC35" s="2">
        <f t="shared" si="1"/>
        <v>4604</v>
      </c>
      <c r="AD35" s="5">
        <f t="shared" si="2"/>
        <v>6234</v>
      </c>
      <c r="AE35" s="5">
        <f t="shared" si="3"/>
        <v>10838</v>
      </c>
      <c r="AG35" s="2">
        <f t="shared" si="4"/>
        <v>1</v>
      </c>
      <c r="AH35" s="2">
        <f t="shared" si="5"/>
        <v>2025</v>
      </c>
      <c r="AJ35" s="5">
        <f t="shared" si="6"/>
        <v>857</v>
      </c>
      <c r="AK35" s="2">
        <f t="shared" si="7"/>
        <v>5</v>
      </c>
    </row>
    <row r="36" spans="1:37">
      <c r="A36" s="17">
        <v>45685</v>
      </c>
      <c r="B36" s="19">
        <v>614</v>
      </c>
      <c r="C36" s="19">
        <v>626</v>
      </c>
      <c r="D36" s="19">
        <v>653</v>
      </c>
      <c r="E36" s="19">
        <v>654</v>
      </c>
      <c r="F36" s="19">
        <v>687</v>
      </c>
      <c r="G36" s="19">
        <v>692</v>
      </c>
      <c r="H36" s="19">
        <v>639</v>
      </c>
      <c r="I36" s="19">
        <v>432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622</v>
      </c>
      <c r="S36" s="19">
        <v>667</v>
      </c>
      <c r="T36" s="19">
        <v>654</v>
      </c>
      <c r="U36" s="19">
        <v>652</v>
      </c>
      <c r="V36" s="19">
        <v>698</v>
      </c>
      <c r="W36" s="19">
        <v>754</v>
      </c>
      <c r="X36" s="19">
        <v>813</v>
      </c>
      <c r="Y36" s="19">
        <v>839</v>
      </c>
      <c r="Z36" s="19">
        <v>0</v>
      </c>
      <c r="AA36" s="2">
        <f>IFERROR(INDEX('Holiday Schedule'!$D$3:$D$24,MATCH(A36,'Holiday Schedule'!$C$3:$C$24,0)),0)</f>
        <v>0</v>
      </c>
      <c r="AB36" s="2">
        <f t="shared" si="0"/>
        <v>3</v>
      </c>
      <c r="AC36" s="2">
        <f t="shared" si="1"/>
        <v>5292</v>
      </c>
      <c r="AD36" s="5">
        <f t="shared" si="2"/>
        <v>5404</v>
      </c>
      <c r="AE36" s="5">
        <f t="shared" si="3"/>
        <v>10696</v>
      </c>
      <c r="AG36" s="2">
        <f t="shared" si="4"/>
        <v>1</v>
      </c>
      <c r="AH36" s="2">
        <f t="shared" si="5"/>
        <v>2025</v>
      </c>
      <c r="AJ36" s="5">
        <f t="shared" si="6"/>
        <v>839</v>
      </c>
      <c r="AK36" s="2">
        <f t="shared" si="7"/>
        <v>24</v>
      </c>
    </row>
    <row r="37" spans="1:37">
      <c r="A37" s="17">
        <v>45686</v>
      </c>
      <c r="B37" s="19">
        <v>860</v>
      </c>
      <c r="C37" s="19">
        <v>889</v>
      </c>
      <c r="D37" s="19">
        <v>923</v>
      </c>
      <c r="E37" s="19">
        <v>913</v>
      </c>
      <c r="F37" s="19">
        <v>915</v>
      </c>
      <c r="G37" s="19">
        <v>863</v>
      </c>
      <c r="H37" s="19">
        <v>761</v>
      </c>
      <c r="I37" s="19">
        <v>513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718</v>
      </c>
      <c r="S37" s="19">
        <v>719</v>
      </c>
      <c r="T37" s="19">
        <v>714</v>
      </c>
      <c r="U37" s="19">
        <v>688</v>
      </c>
      <c r="V37" s="19">
        <v>698</v>
      </c>
      <c r="W37" s="19">
        <v>726</v>
      </c>
      <c r="X37" s="19">
        <v>782</v>
      </c>
      <c r="Y37" s="19">
        <v>789</v>
      </c>
      <c r="Z37" s="19">
        <v>0</v>
      </c>
      <c r="AA37" s="2">
        <f>IFERROR(INDEX('Holiday Schedule'!$D$3:$D$24,MATCH(A37,'Holiday Schedule'!$C$3:$C$24,0)),0)</f>
        <v>0</v>
      </c>
      <c r="AB37" s="2">
        <f t="shared" si="0"/>
        <v>4</v>
      </c>
      <c r="AC37" s="2">
        <f t="shared" si="1"/>
        <v>5558</v>
      </c>
      <c r="AD37" s="5">
        <f t="shared" si="2"/>
        <v>6913</v>
      </c>
      <c r="AE37" s="5">
        <f t="shared" si="3"/>
        <v>12471</v>
      </c>
      <c r="AG37" s="2">
        <f t="shared" si="4"/>
        <v>1</v>
      </c>
      <c r="AH37" s="2">
        <f t="shared" si="5"/>
        <v>2025</v>
      </c>
      <c r="AJ37" s="5">
        <f t="shared" si="6"/>
        <v>923</v>
      </c>
      <c r="AK37" s="2">
        <f t="shared" si="7"/>
        <v>3</v>
      </c>
    </row>
    <row r="38" spans="1:37">
      <c r="A38" s="17">
        <v>45687</v>
      </c>
      <c r="B38" s="19">
        <v>820</v>
      </c>
      <c r="C38" s="19">
        <v>863</v>
      </c>
      <c r="D38" s="19">
        <v>853</v>
      </c>
      <c r="E38" s="19">
        <v>886</v>
      </c>
      <c r="F38" s="19">
        <v>878</v>
      </c>
      <c r="G38" s="19">
        <v>837</v>
      </c>
      <c r="H38" s="19">
        <v>762</v>
      </c>
      <c r="I38" s="19">
        <v>527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692</v>
      </c>
      <c r="S38" s="19">
        <v>730</v>
      </c>
      <c r="T38" s="19">
        <v>721</v>
      </c>
      <c r="U38" s="19">
        <v>687</v>
      </c>
      <c r="V38" s="19">
        <v>713</v>
      </c>
      <c r="W38" s="19">
        <v>759</v>
      </c>
      <c r="X38" s="19">
        <v>830</v>
      </c>
      <c r="Y38" s="19">
        <v>852</v>
      </c>
      <c r="Z38" s="19">
        <v>0</v>
      </c>
      <c r="AA38" s="2">
        <f>IFERROR(INDEX('Holiday Schedule'!$D$3:$D$24,MATCH(A38,'Holiday Schedule'!$C$3:$C$24,0)),0)</f>
        <v>0</v>
      </c>
      <c r="AB38" s="2">
        <f t="shared" si="0"/>
        <v>5</v>
      </c>
      <c r="AC38" s="2">
        <f t="shared" si="1"/>
        <v>5659</v>
      </c>
      <c r="AD38" s="5">
        <f t="shared" si="2"/>
        <v>6751</v>
      </c>
      <c r="AE38" s="5">
        <f t="shared" si="3"/>
        <v>12410</v>
      </c>
      <c r="AG38" s="2">
        <f t="shared" si="4"/>
        <v>1</v>
      </c>
      <c r="AH38" s="2">
        <f t="shared" si="5"/>
        <v>2025</v>
      </c>
      <c r="AJ38" s="5">
        <f t="shared" si="6"/>
        <v>886</v>
      </c>
      <c r="AK38" s="2">
        <f t="shared" si="7"/>
        <v>4</v>
      </c>
    </row>
    <row r="39" spans="1:37">
      <c r="A39" s="17">
        <v>45688</v>
      </c>
      <c r="B39" s="19">
        <v>897</v>
      </c>
      <c r="C39" s="19">
        <v>920</v>
      </c>
      <c r="D39" s="19">
        <v>904</v>
      </c>
      <c r="E39" s="19">
        <v>888</v>
      </c>
      <c r="F39" s="19">
        <v>835</v>
      </c>
      <c r="G39" s="19">
        <v>791</v>
      </c>
      <c r="H39" s="19">
        <v>702</v>
      </c>
      <c r="I39" s="19">
        <v>495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647</v>
      </c>
      <c r="S39" s="19">
        <v>649</v>
      </c>
      <c r="T39" s="19">
        <v>624</v>
      </c>
      <c r="U39" s="19">
        <v>611</v>
      </c>
      <c r="V39" s="19">
        <v>635</v>
      </c>
      <c r="W39" s="19">
        <v>689</v>
      </c>
      <c r="X39" s="19">
        <v>761</v>
      </c>
      <c r="Y39" s="19">
        <v>757</v>
      </c>
      <c r="Z39" s="19">
        <v>0</v>
      </c>
      <c r="AA39" s="2">
        <f>IFERROR(INDEX('Holiday Schedule'!$D$3:$D$24,MATCH(A39,'Holiday Schedule'!$C$3:$C$24,0)),0)</f>
        <v>0</v>
      </c>
      <c r="AB39" s="2">
        <f t="shared" si="0"/>
        <v>6</v>
      </c>
      <c r="AC39" s="2">
        <f t="shared" si="1"/>
        <v>5111</v>
      </c>
      <c r="AD39" s="5">
        <f t="shared" si="2"/>
        <v>6694</v>
      </c>
      <c r="AE39" s="5">
        <f t="shared" si="3"/>
        <v>11805</v>
      </c>
      <c r="AG39" s="2">
        <f t="shared" si="4"/>
        <v>1</v>
      </c>
      <c r="AH39" s="2">
        <f t="shared" si="5"/>
        <v>2025</v>
      </c>
      <c r="AJ39" s="5">
        <f t="shared" si="6"/>
        <v>920</v>
      </c>
      <c r="AK39" s="2">
        <f t="shared" si="7"/>
        <v>2</v>
      </c>
    </row>
    <row r="40" spans="1:37">
      <c r="A40" s="17">
        <v>45689</v>
      </c>
      <c r="B40" s="19">
        <v>821</v>
      </c>
      <c r="C40" s="19">
        <v>841</v>
      </c>
      <c r="D40" s="19">
        <v>850</v>
      </c>
      <c r="E40" s="19">
        <v>859</v>
      </c>
      <c r="F40" s="19">
        <v>833</v>
      </c>
      <c r="G40" s="19">
        <v>824</v>
      </c>
      <c r="H40" s="19">
        <v>707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408</v>
      </c>
      <c r="S40" s="19">
        <v>729</v>
      </c>
      <c r="T40" s="19">
        <v>710</v>
      </c>
      <c r="U40" s="19">
        <v>699</v>
      </c>
      <c r="V40" s="19">
        <v>755</v>
      </c>
      <c r="W40" s="19">
        <v>847</v>
      </c>
      <c r="X40" s="19">
        <v>898</v>
      </c>
      <c r="Y40" s="19">
        <v>940</v>
      </c>
      <c r="Z40" s="19">
        <v>0</v>
      </c>
      <c r="AA40" s="2">
        <f>IFERROR(INDEX('Holiday Schedule'!$D$3:$D$24,MATCH(A40,'Holiday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11721</v>
      </c>
      <c r="AE40" s="5">
        <f t="shared" si="3"/>
        <v>11721</v>
      </c>
      <c r="AG40" s="2">
        <f t="shared" si="4"/>
        <v>2</v>
      </c>
      <c r="AH40" s="2">
        <f t="shared" si="5"/>
        <v>2025</v>
      </c>
      <c r="AJ40" s="5">
        <f t="shared" si="6"/>
        <v>940</v>
      </c>
      <c r="AK40" s="2">
        <f t="shared" si="7"/>
        <v>24</v>
      </c>
    </row>
    <row r="41" spans="1:37">
      <c r="A41" s="17">
        <v>45690</v>
      </c>
      <c r="B41" s="19">
        <v>976</v>
      </c>
      <c r="C41" s="19">
        <v>991</v>
      </c>
      <c r="D41" s="19">
        <v>1005</v>
      </c>
      <c r="E41" s="19">
        <v>1006</v>
      </c>
      <c r="F41" s="19">
        <v>968</v>
      </c>
      <c r="G41" s="19">
        <v>934</v>
      </c>
      <c r="H41" s="19">
        <v>808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461</v>
      </c>
      <c r="S41" s="19">
        <v>798</v>
      </c>
      <c r="T41" s="19">
        <v>795</v>
      </c>
      <c r="U41" s="19">
        <v>762</v>
      </c>
      <c r="V41" s="19">
        <v>805</v>
      </c>
      <c r="W41" s="19">
        <v>860</v>
      </c>
      <c r="X41" s="19">
        <v>875</v>
      </c>
      <c r="Y41" s="19">
        <v>898</v>
      </c>
      <c r="Z41" s="19">
        <v>0</v>
      </c>
      <c r="AA41" s="2">
        <f>IFERROR(INDEX('Holiday Schedule'!$D$3:$D$24,MATCH(A41,'Holiday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12942</v>
      </c>
      <c r="AE41" s="5">
        <f t="shared" si="3"/>
        <v>12942</v>
      </c>
      <c r="AG41" s="2">
        <f t="shared" si="4"/>
        <v>2</v>
      </c>
      <c r="AH41" s="2">
        <f t="shared" si="5"/>
        <v>2025</v>
      </c>
      <c r="AJ41" s="5">
        <f t="shared" si="6"/>
        <v>1006</v>
      </c>
      <c r="AK41" s="2">
        <f t="shared" si="7"/>
        <v>4</v>
      </c>
    </row>
    <row r="42" spans="1:37">
      <c r="A42" s="17">
        <v>45691</v>
      </c>
      <c r="B42" s="19">
        <v>917</v>
      </c>
      <c r="C42" s="19">
        <v>891</v>
      </c>
      <c r="D42" s="19">
        <v>883</v>
      </c>
      <c r="E42" s="19">
        <v>874</v>
      </c>
      <c r="F42" s="19">
        <v>856</v>
      </c>
      <c r="G42" s="19">
        <v>818</v>
      </c>
      <c r="H42" s="19">
        <v>711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376</v>
      </c>
      <c r="S42" s="19">
        <v>693</v>
      </c>
      <c r="T42" s="19">
        <v>670</v>
      </c>
      <c r="U42" s="19">
        <v>642</v>
      </c>
      <c r="V42" s="19">
        <v>672</v>
      </c>
      <c r="W42" s="19">
        <v>719</v>
      </c>
      <c r="X42" s="19">
        <v>769</v>
      </c>
      <c r="Y42" s="19">
        <v>773</v>
      </c>
      <c r="Z42" s="19">
        <v>0</v>
      </c>
      <c r="AA42" s="2">
        <f>IFERROR(INDEX('Holiday Schedule'!$D$3:$D$24,MATCH(A42,'Holiday Schedule'!$C$3:$C$24,0)),0)</f>
        <v>0</v>
      </c>
      <c r="AB42" s="2">
        <f t="shared" si="0"/>
        <v>2</v>
      </c>
      <c r="AC42" s="2">
        <f t="shared" si="1"/>
        <v>4541</v>
      </c>
      <c r="AD42" s="5">
        <f t="shared" si="2"/>
        <v>6723</v>
      </c>
      <c r="AE42" s="5">
        <f t="shared" si="3"/>
        <v>11264</v>
      </c>
      <c r="AG42" s="2">
        <f t="shared" si="4"/>
        <v>2</v>
      </c>
      <c r="AH42" s="2">
        <f t="shared" si="5"/>
        <v>2025</v>
      </c>
      <c r="AJ42" s="5">
        <f t="shared" si="6"/>
        <v>917</v>
      </c>
      <c r="AK42" s="2">
        <f t="shared" si="7"/>
        <v>1</v>
      </c>
    </row>
    <row r="43" spans="1:37">
      <c r="A43" s="17">
        <v>45692</v>
      </c>
      <c r="B43" s="19">
        <v>776</v>
      </c>
      <c r="C43" s="19">
        <v>782</v>
      </c>
      <c r="D43" s="19">
        <v>795</v>
      </c>
      <c r="E43" s="19">
        <v>802</v>
      </c>
      <c r="F43" s="19">
        <v>768</v>
      </c>
      <c r="G43" s="19">
        <v>775</v>
      </c>
      <c r="H43" s="19">
        <v>700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374</v>
      </c>
      <c r="S43" s="19">
        <v>722</v>
      </c>
      <c r="T43" s="19">
        <v>713</v>
      </c>
      <c r="U43" s="19">
        <v>688</v>
      </c>
      <c r="V43" s="19">
        <v>726</v>
      </c>
      <c r="W43" s="19">
        <v>783</v>
      </c>
      <c r="X43" s="19">
        <v>840</v>
      </c>
      <c r="Y43" s="19">
        <v>870</v>
      </c>
      <c r="Z43" s="19">
        <v>0</v>
      </c>
      <c r="AA43" s="2">
        <f>IFERROR(INDEX('Holiday Schedule'!$D$3:$D$24,MATCH(A43,'Holiday Schedule'!$C$3:$C$24,0)),0)</f>
        <v>0</v>
      </c>
      <c r="AB43" s="2">
        <f t="shared" si="0"/>
        <v>3</v>
      </c>
      <c r="AC43" s="2">
        <f t="shared" si="1"/>
        <v>4846</v>
      </c>
      <c r="AD43" s="5">
        <f t="shared" si="2"/>
        <v>6268</v>
      </c>
      <c r="AE43" s="5">
        <f t="shared" si="3"/>
        <v>11114</v>
      </c>
      <c r="AG43" s="2">
        <f t="shared" si="4"/>
        <v>2</v>
      </c>
      <c r="AH43" s="2">
        <f t="shared" si="5"/>
        <v>2025</v>
      </c>
      <c r="AJ43" s="5">
        <f t="shared" si="6"/>
        <v>870</v>
      </c>
      <c r="AK43" s="2">
        <f t="shared" si="7"/>
        <v>24</v>
      </c>
    </row>
    <row r="44" spans="1:37">
      <c r="A44" s="17">
        <v>45693</v>
      </c>
      <c r="B44" s="19">
        <v>906</v>
      </c>
      <c r="C44" s="19">
        <v>929</v>
      </c>
      <c r="D44" s="19">
        <v>946</v>
      </c>
      <c r="E44" s="19">
        <v>973</v>
      </c>
      <c r="F44" s="19">
        <v>951</v>
      </c>
      <c r="G44" s="19">
        <v>942</v>
      </c>
      <c r="H44" s="19">
        <v>818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414</v>
      </c>
      <c r="S44" s="19">
        <v>804</v>
      </c>
      <c r="T44" s="19">
        <v>787</v>
      </c>
      <c r="U44" s="19">
        <v>745</v>
      </c>
      <c r="V44" s="19">
        <v>783</v>
      </c>
      <c r="W44" s="19">
        <v>848</v>
      </c>
      <c r="X44" s="19">
        <v>922</v>
      </c>
      <c r="Y44" s="19">
        <v>961</v>
      </c>
      <c r="Z44" s="19">
        <v>0</v>
      </c>
      <c r="AA44" s="2">
        <f>IFERROR(INDEX('Holiday Schedule'!$D$3:$D$24,MATCH(A44,'Holiday Schedule'!$C$3:$C$24,0)),0)</f>
        <v>0</v>
      </c>
      <c r="AB44" s="2">
        <f t="shared" si="0"/>
        <v>4</v>
      </c>
      <c r="AC44" s="2">
        <f t="shared" si="1"/>
        <v>5303</v>
      </c>
      <c r="AD44" s="5">
        <f t="shared" si="2"/>
        <v>7426</v>
      </c>
      <c r="AE44" s="5">
        <f t="shared" si="3"/>
        <v>12729</v>
      </c>
      <c r="AG44" s="2">
        <f t="shared" si="4"/>
        <v>2</v>
      </c>
      <c r="AH44" s="2">
        <f t="shared" si="5"/>
        <v>2025</v>
      </c>
      <c r="AJ44" s="5">
        <f t="shared" si="6"/>
        <v>973</v>
      </c>
      <c r="AK44" s="2">
        <f t="shared" si="7"/>
        <v>4</v>
      </c>
    </row>
    <row r="45" spans="1:37">
      <c r="A45" s="17">
        <v>45694</v>
      </c>
      <c r="B45" s="19">
        <v>1025</v>
      </c>
      <c r="C45" s="19">
        <v>1042</v>
      </c>
      <c r="D45" s="19">
        <v>1068</v>
      </c>
      <c r="E45" s="19">
        <v>1115</v>
      </c>
      <c r="F45" s="19">
        <v>1095</v>
      </c>
      <c r="G45" s="19">
        <v>1067</v>
      </c>
      <c r="H45" s="19">
        <v>919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400</v>
      </c>
      <c r="S45" s="19">
        <v>736</v>
      </c>
      <c r="T45" s="19">
        <v>693</v>
      </c>
      <c r="U45" s="19">
        <v>660</v>
      </c>
      <c r="V45" s="19">
        <v>715</v>
      </c>
      <c r="W45" s="19">
        <v>772</v>
      </c>
      <c r="X45" s="19">
        <v>831</v>
      </c>
      <c r="Y45" s="19">
        <v>852</v>
      </c>
      <c r="Z45" s="19">
        <v>0</v>
      </c>
      <c r="AA45" s="2">
        <f>IFERROR(INDEX('Holiday Schedule'!$D$3:$D$24,MATCH(A45,'Holiday Schedule'!$C$3:$C$24,0)),0)</f>
        <v>0</v>
      </c>
      <c r="AB45" s="2">
        <f t="shared" si="0"/>
        <v>5</v>
      </c>
      <c r="AC45" s="2">
        <f t="shared" si="1"/>
        <v>4807</v>
      </c>
      <c r="AD45" s="5">
        <f t="shared" si="2"/>
        <v>8183</v>
      </c>
      <c r="AE45" s="5">
        <f t="shared" si="3"/>
        <v>12990</v>
      </c>
      <c r="AG45" s="2">
        <f t="shared" si="4"/>
        <v>2</v>
      </c>
      <c r="AH45" s="2">
        <f t="shared" si="5"/>
        <v>2025</v>
      </c>
      <c r="AJ45" s="5">
        <f t="shared" si="6"/>
        <v>1115</v>
      </c>
      <c r="AK45" s="2">
        <f t="shared" si="7"/>
        <v>4</v>
      </c>
    </row>
    <row r="46" spans="1:37">
      <c r="A46" s="17">
        <v>45695</v>
      </c>
      <c r="B46" s="19">
        <v>802</v>
      </c>
      <c r="C46" s="19">
        <v>785</v>
      </c>
      <c r="D46" s="19">
        <v>776</v>
      </c>
      <c r="E46" s="19">
        <v>808</v>
      </c>
      <c r="F46" s="19">
        <v>842</v>
      </c>
      <c r="G46" s="19">
        <v>846</v>
      </c>
      <c r="H46" s="19">
        <v>753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377</v>
      </c>
      <c r="S46" s="19">
        <v>722</v>
      </c>
      <c r="T46" s="19">
        <v>702</v>
      </c>
      <c r="U46" s="19">
        <v>681</v>
      </c>
      <c r="V46" s="19">
        <v>731</v>
      </c>
      <c r="W46" s="19">
        <v>799</v>
      </c>
      <c r="X46" s="19">
        <v>861</v>
      </c>
      <c r="Y46" s="19">
        <v>889</v>
      </c>
      <c r="Z46" s="19">
        <v>0</v>
      </c>
      <c r="AA46" s="2">
        <f>IFERROR(INDEX('Holiday Schedule'!$D$3:$D$24,MATCH(A46,'Holiday Schedule'!$C$3:$C$24,0)),0)</f>
        <v>0</v>
      </c>
      <c r="AB46" s="2">
        <f t="shared" si="0"/>
        <v>6</v>
      </c>
      <c r="AC46" s="2">
        <f t="shared" si="1"/>
        <v>4873</v>
      </c>
      <c r="AD46" s="5">
        <f t="shared" si="2"/>
        <v>6501</v>
      </c>
      <c r="AE46" s="5">
        <f t="shared" si="3"/>
        <v>11374</v>
      </c>
      <c r="AG46" s="2">
        <f t="shared" si="4"/>
        <v>2</v>
      </c>
      <c r="AH46" s="2">
        <f t="shared" si="5"/>
        <v>2025</v>
      </c>
      <c r="AJ46" s="5">
        <f t="shared" si="6"/>
        <v>889</v>
      </c>
      <c r="AK46" s="2">
        <f t="shared" si="7"/>
        <v>24</v>
      </c>
    </row>
    <row r="47" spans="1:37">
      <c r="A47" s="17">
        <v>45696</v>
      </c>
      <c r="B47" s="19">
        <v>899</v>
      </c>
      <c r="C47" s="19">
        <v>926</v>
      </c>
      <c r="D47" s="19">
        <v>934</v>
      </c>
      <c r="E47" s="19">
        <v>942</v>
      </c>
      <c r="F47" s="19">
        <v>912</v>
      </c>
      <c r="G47" s="19">
        <v>881</v>
      </c>
      <c r="H47" s="19">
        <v>770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403</v>
      </c>
      <c r="S47" s="19">
        <v>736</v>
      </c>
      <c r="T47" s="19">
        <v>707</v>
      </c>
      <c r="U47" s="19">
        <v>692</v>
      </c>
      <c r="V47" s="19">
        <v>735</v>
      </c>
      <c r="W47" s="19">
        <v>821</v>
      </c>
      <c r="X47" s="19">
        <v>867</v>
      </c>
      <c r="Y47" s="19">
        <v>899</v>
      </c>
      <c r="Z47" s="19">
        <v>0</v>
      </c>
      <c r="AA47" s="2">
        <f>IFERROR(INDEX('Holiday Schedule'!$D$3:$D$24,MATCH(A47,'Holiday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12124</v>
      </c>
      <c r="AE47" s="5">
        <f t="shared" si="3"/>
        <v>12124</v>
      </c>
      <c r="AG47" s="2">
        <f t="shared" si="4"/>
        <v>2</v>
      </c>
      <c r="AH47" s="2">
        <f t="shared" si="5"/>
        <v>2025</v>
      </c>
      <c r="AJ47" s="5">
        <f t="shared" si="6"/>
        <v>942</v>
      </c>
      <c r="AK47" s="2">
        <f t="shared" si="7"/>
        <v>4</v>
      </c>
    </row>
    <row r="48" spans="1:37">
      <c r="A48" s="17">
        <v>45697</v>
      </c>
      <c r="B48" s="19">
        <v>901</v>
      </c>
      <c r="C48" s="19">
        <v>917</v>
      </c>
      <c r="D48" s="19">
        <v>927</v>
      </c>
      <c r="E48" s="19">
        <v>935</v>
      </c>
      <c r="F48" s="19">
        <v>907</v>
      </c>
      <c r="G48" s="19">
        <v>860</v>
      </c>
      <c r="H48" s="19">
        <v>741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440</v>
      </c>
      <c r="S48" s="19">
        <v>804</v>
      </c>
      <c r="T48" s="19">
        <v>775</v>
      </c>
      <c r="U48" s="19">
        <v>738</v>
      </c>
      <c r="V48" s="19">
        <v>793</v>
      </c>
      <c r="W48" s="19">
        <v>872</v>
      </c>
      <c r="X48" s="19">
        <v>937</v>
      </c>
      <c r="Y48" s="19">
        <v>983</v>
      </c>
      <c r="Z48" s="19">
        <v>0</v>
      </c>
      <c r="AA48" s="2">
        <f>IFERROR(INDEX('Holiday Schedule'!$D$3:$D$24,MATCH(A48,'Holiday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12530</v>
      </c>
      <c r="AE48" s="5">
        <f t="shared" si="3"/>
        <v>12530</v>
      </c>
      <c r="AG48" s="2">
        <f t="shared" si="4"/>
        <v>2</v>
      </c>
      <c r="AH48" s="2">
        <f t="shared" si="5"/>
        <v>2025</v>
      </c>
      <c r="AJ48" s="5">
        <f t="shared" si="6"/>
        <v>983</v>
      </c>
      <c r="AK48" s="2">
        <f t="shared" si="7"/>
        <v>24</v>
      </c>
    </row>
    <row r="49" spans="1:37">
      <c r="A49" s="17">
        <v>45698</v>
      </c>
      <c r="B49" s="19">
        <v>1000</v>
      </c>
      <c r="C49" s="19">
        <v>1010</v>
      </c>
      <c r="D49" s="19">
        <v>1033</v>
      </c>
      <c r="E49" s="19">
        <v>1042</v>
      </c>
      <c r="F49" s="19">
        <v>1002</v>
      </c>
      <c r="G49" s="19">
        <v>977</v>
      </c>
      <c r="H49" s="19">
        <v>861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397</v>
      </c>
      <c r="S49" s="19">
        <v>774</v>
      </c>
      <c r="T49" s="19">
        <v>765</v>
      </c>
      <c r="U49" s="19">
        <v>740</v>
      </c>
      <c r="V49" s="19">
        <v>793</v>
      </c>
      <c r="W49" s="19">
        <v>865</v>
      </c>
      <c r="X49" s="19">
        <v>939</v>
      </c>
      <c r="Y49" s="19">
        <v>960</v>
      </c>
      <c r="Z49" s="19">
        <v>0</v>
      </c>
      <c r="AA49" s="2">
        <f>IFERROR(INDEX('Holiday Schedule'!$D$3:$D$24,MATCH(A49,'Holiday Schedule'!$C$3:$C$24,0)),0)</f>
        <v>0</v>
      </c>
      <c r="AB49" s="2">
        <f t="shared" si="0"/>
        <v>2</v>
      </c>
      <c r="AC49" s="2">
        <f t="shared" si="1"/>
        <v>5273</v>
      </c>
      <c r="AD49" s="5">
        <f t="shared" si="2"/>
        <v>7885</v>
      </c>
      <c r="AE49" s="5">
        <f t="shared" si="3"/>
        <v>13158</v>
      </c>
      <c r="AG49" s="2">
        <f t="shared" si="4"/>
        <v>2</v>
      </c>
      <c r="AH49" s="2">
        <f t="shared" si="5"/>
        <v>2025</v>
      </c>
      <c r="AJ49" s="5">
        <f t="shared" si="6"/>
        <v>1042</v>
      </c>
      <c r="AK49" s="2">
        <f t="shared" si="7"/>
        <v>4</v>
      </c>
    </row>
    <row r="50" spans="1:37">
      <c r="A50" s="17">
        <v>45699</v>
      </c>
      <c r="B50" s="19">
        <v>1007</v>
      </c>
      <c r="C50" s="19">
        <v>1018</v>
      </c>
      <c r="D50" s="19">
        <v>1042</v>
      </c>
      <c r="E50" s="19">
        <v>1072</v>
      </c>
      <c r="F50" s="19">
        <v>1061</v>
      </c>
      <c r="G50" s="19">
        <v>1032</v>
      </c>
      <c r="H50" s="19">
        <v>900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361</v>
      </c>
      <c r="S50" s="19">
        <v>703</v>
      </c>
      <c r="T50" s="19">
        <v>679</v>
      </c>
      <c r="U50" s="19">
        <v>658</v>
      </c>
      <c r="V50" s="19">
        <v>701</v>
      </c>
      <c r="W50" s="19">
        <v>763</v>
      </c>
      <c r="X50" s="19">
        <v>813</v>
      </c>
      <c r="Y50" s="19">
        <v>844</v>
      </c>
      <c r="Z50" s="19">
        <v>0</v>
      </c>
      <c r="AA50" s="2">
        <f>IFERROR(INDEX('Holiday Schedule'!$D$3:$D$24,MATCH(A50,'Holiday Schedule'!$C$3:$C$24,0)),0)</f>
        <v>0</v>
      </c>
      <c r="AB50" s="2">
        <f t="shared" si="0"/>
        <v>3</v>
      </c>
      <c r="AC50" s="2">
        <f t="shared" si="1"/>
        <v>4678</v>
      </c>
      <c r="AD50" s="5">
        <f t="shared" si="2"/>
        <v>7976</v>
      </c>
      <c r="AE50" s="5">
        <f t="shared" si="3"/>
        <v>12654</v>
      </c>
      <c r="AG50" s="2">
        <f t="shared" si="4"/>
        <v>2</v>
      </c>
      <c r="AH50" s="2">
        <f t="shared" si="5"/>
        <v>2025</v>
      </c>
      <c r="AJ50" s="5">
        <f t="shared" si="6"/>
        <v>1072</v>
      </c>
      <c r="AK50" s="2">
        <f t="shared" si="7"/>
        <v>4</v>
      </c>
    </row>
    <row r="51" spans="1:37">
      <c r="A51" s="17">
        <v>45700</v>
      </c>
      <c r="B51" s="19">
        <v>882</v>
      </c>
      <c r="C51" s="19">
        <v>900</v>
      </c>
      <c r="D51" s="19">
        <v>898</v>
      </c>
      <c r="E51" s="19">
        <v>931</v>
      </c>
      <c r="F51" s="19">
        <v>890</v>
      </c>
      <c r="G51" s="19">
        <v>912</v>
      </c>
      <c r="H51" s="19">
        <v>837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391</v>
      </c>
      <c r="S51" s="19">
        <v>755</v>
      </c>
      <c r="T51" s="19">
        <v>743</v>
      </c>
      <c r="U51" s="19">
        <v>722</v>
      </c>
      <c r="V51" s="19">
        <v>769</v>
      </c>
      <c r="W51" s="19">
        <v>828</v>
      </c>
      <c r="X51" s="19">
        <v>882</v>
      </c>
      <c r="Y51" s="19">
        <v>920</v>
      </c>
      <c r="Z51" s="19">
        <v>0</v>
      </c>
      <c r="AA51" s="2">
        <f>IFERROR(INDEX('Holiday Schedule'!$D$3:$D$24,MATCH(A51,'Holiday Schedule'!$C$3:$C$24,0)),0)</f>
        <v>0</v>
      </c>
      <c r="AB51" s="2">
        <f t="shared" si="0"/>
        <v>4</v>
      </c>
      <c r="AC51" s="2">
        <f t="shared" si="1"/>
        <v>5090</v>
      </c>
      <c r="AD51" s="5">
        <f t="shared" si="2"/>
        <v>7170</v>
      </c>
      <c r="AE51" s="5">
        <f t="shared" si="3"/>
        <v>12260</v>
      </c>
      <c r="AG51" s="2">
        <f t="shared" si="4"/>
        <v>2</v>
      </c>
      <c r="AH51" s="2">
        <f t="shared" si="5"/>
        <v>2025</v>
      </c>
      <c r="AJ51" s="5">
        <f t="shared" si="6"/>
        <v>931</v>
      </c>
      <c r="AK51" s="2">
        <f t="shared" si="7"/>
        <v>4</v>
      </c>
    </row>
    <row r="52" spans="1:37">
      <c r="A52" s="17">
        <v>45701</v>
      </c>
      <c r="B52" s="19">
        <v>922</v>
      </c>
      <c r="C52" s="19">
        <v>925</v>
      </c>
      <c r="D52" s="19">
        <v>909</v>
      </c>
      <c r="E52" s="19">
        <v>913</v>
      </c>
      <c r="F52" s="19">
        <v>859</v>
      </c>
      <c r="G52" s="19">
        <v>844</v>
      </c>
      <c r="H52" s="19">
        <v>734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408</v>
      </c>
      <c r="S52" s="19">
        <v>754</v>
      </c>
      <c r="T52" s="19">
        <v>747</v>
      </c>
      <c r="U52" s="19">
        <v>708</v>
      </c>
      <c r="V52" s="19">
        <v>751</v>
      </c>
      <c r="W52" s="19">
        <v>804</v>
      </c>
      <c r="X52" s="19">
        <v>872</v>
      </c>
      <c r="Y52" s="19">
        <v>913</v>
      </c>
      <c r="Z52" s="19">
        <v>0</v>
      </c>
      <c r="AA52" s="2">
        <f>IFERROR(INDEX('Holiday Schedule'!$D$3:$D$24,MATCH(A52,'Holiday Schedule'!$C$3:$C$24,0)),0)</f>
        <v>0</v>
      </c>
      <c r="AB52" s="2">
        <f t="shared" si="0"/>
        <v>5</v>
      </c>
      <c r="AC52" s="2">
        <f t="shared" si="1"/>
        <v>5044</v>
      </c>
      <c r="AD52" s="5">
        <f t="shared" si="2"/>
        <v>7019</v>
      </c>
      <c r="AE52" s="5">
        <f t="shared" si="3"/>
        <v>12063</v>
      </c>
      <c r="AG52" s="2">
        <f t="shared" si="4"/>
        <v>2</v>
      </c>
      <c r="AH52" s="2">
        <f t="shared" si="5"/>
        <v>2025</v>
      </c>
      <c r="AJ52" s="5">
        <f t="shared" si="6"/>
        <v>925</v>
      </c>
      <c r="AK52" s="2">
        <f t="shared" si="7"/>
        <v>2</v>
      </c>
    </row>
    <row r="53" spans="1:37">
      <c r="A53" s="17">
        <v>45702</v>
      </c>
      <c r="B53" s="19">
        <v>914</v>
      </c>
      <c r="C53" s="19">
        <v>880</v>
      </c>
      <c r="D53" s="19">
        <v>865</v>
      </c>
      <c r="E53" s="19">
        <v>881</v>
      </c>
      <c r="F53" s="19">
        <v>851</v>
      </c>
      <c r="G53" s="19">
        <v>829</v>
      </c>
      <c r="H53" s="19">
        <v>735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371</v>
      </c>
      <c r="S53" s="19">
        <v>704</v>
      </c>
      <c r="T53" s="19">
        <v>694</v>
      </c>
      <c r="U53" s="19">
        <v>665</v>
      </c>
      <c r="V53" s="19">
        <v>706</v>
      </c>
      <c r="W53" s="19">
        <v>780</v>
      </c>
      <c r="X53" s="19">
        <v>858</v>
      </c>
      <c r="Y53" s="19">
        <v>892</v>
      </c>
      <c r="Z53" s="19">
        <v>0</v>
      </c>
      <c r="AA53" s="2">
        <f>IFERROR(INDEX('Holiday Schedule'!$D$3:$D$24,MATCH(A53,'Holiday Schedule'!$C$3:$C$24,0)),0)</f>
        <v>0</v>
      </c>
      <c r="AB53" s="2">
        <f t="shared" si="0"/>
        <v>6</v>
      </c>
      <c r="AC53" s="2">
        <f t="shared" si="1"/>
        <v>4778</v>
      </c>
      <c r="AD53" s="5">
        <f t="shared" si="2"/>
        <v>6847</v>
      </c>
      <c r="AE53" s="5">
        <f t="shared" si="3"/>
        <v>11625</v>
      </c>
      <c r="AG53" s="2">
        <f t="shared" si="4"/>
        <v>2</v>
      </c>
      <c r="AH53" s="2">
        <f t="shared" si="5"/>
        <v>2025</v>
      </c>
      <c r="AJ53" s="5">
        <f t="shared" si="6"/>
        <v>914</v>
      </c>
      <c r="AK53" s="2">
        <f t="shared" si="7"/>
        <v>1</v>
      </c>
    </row>
    <row r="54" spans="1:37">
      <c r="A54" s="17">
        <v>45703</v>
      </c>
      <c r="B54" s="19">
        <v>908</v>
      </c>
      <c r="C54" s="19">
        <v>925</v>
      </c>
      <c r="D54" s="19">
        <v>952</v>
      </c>
      <c r="E54" s="19">
        <v>951</v>
      </c>
      <c r="F54" s="19">
        <v>908</v>
      </c>
      <c r="G54" s="19">
        <v>866</v>
      </c>
      <c r="H54" s="19">
        <v>756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388</v>
      </c>
      <c r="S54" s="19">
        <v>716</v>
      </c>
      <c r="T54" s="19">
        <v>692</v>
      </c>
      <c r="U54" s="19">
        <v>680</v>
      </c>
      <c r="V54" s="19">
        <v>722</v>
      </c>
      <c r="W54" s="19">
        <v>799</v>
      </c>
      <c r="X54" s="19">
        <v>857</v>
      </c>
      <c r="Y54" s="19">
        <v>888</v>
      </c>
      <c r="Z54" s="19">
        <v>0</v>
      </c>
      <c r="AA54" s="2">
        <f>IFERROR(INDEX('Holiday Schedule'!$D$3:$D$24,MATCH(A54,'Holiday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12008</v>
      </c>
      <c r="AE54" s="5">
        <f t="shared" si="3"/>
        <v>12008</v>
      </c>
      <c r="AG54" s="2">
        <f t="shared" si="4"/>
        <v>2</v>
      </c>
      <c r="AH54" s="2">
        <f t="shared" si="5"/>
        <v>2025</v>
      </c>
      <c r="AJ54" s="5">
        <f t="shared" si="6"/>
        <v>952</v>
      </c>
      <c r="AK54" s="2">
        <f t="shared" si="7"/>
        <v>3</v>
      </c>
    </row>
    <row r="55" spans="1:37">
      <c r="A55" s="17">
        <v>45704</v>
      </c>
      <c r="B55" s="19">
        <v>916</v>
      </c>
      <c r="C55" s="19">
        <v>924</v>
      </c>
      <c r="D55" s="19">
        <v>919</v>
      </c>
      <c r="E55" s="19">
        <v>922</v>
      </c>
      <c r="F55" s="19">
        <v>878</v>
      </c>
      <c r="G55" s="19">
        <v>842</v>
      </c>
      <c r="H55" s="19">
        <v>717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431</v>
      </c>
      <c r="S55" s="19">
        <v>742</v>
      </c>
      <c r="T55" s="19">
        <v>698</v>
      </c>
      <c r="U55" s="19">
        <v>665</v>
      </c>
      <c r="V55" s="19">
        <v>706</v>
      </c>
      <c r="W55" s="19">
        <v>780</v>
      </c>
      <c r="X55" s="19">
        <v>848</v>
      </c>
      <c r="Y55" s="19">
        <v>855</v>
      </c>
      <c r="Z55" s="19">
        <v>0</v>
      </c>
      <c r="AA55" s="2">
        <f>IFERROR(INDEX('Holiday Schedule'!$D$3:$D$24,MATCH(A55,'Holiday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11843</v>
      </c>
      <c r="AE55" s="5">
        <f t="shared" si="3"/>
        <v>11843</v>
      </c>
      <c r="AG55" s="2">
        <f t="shared" si="4"/>
        <v>2</v>
      </c>
      <c r="AH55" s="2">
        <f t="shared" si="5"/>
        <v>2025</v>
      </c>
      <c r="AJ55" s="5">
        <f t="shared" si="6"/>
        <v>924</v>
      </c>
      <c r="AK55" s="2">
        <f t="shared" si="7"/>
        <v>2</v>
      </c>
    </row>
    <row r="56" spans="1:37">
      <c r="A56" s="17">
        <v>45705</v>
      </c>
      <c r="B56" s="19">
        <v>871</v>
      </c>
      <c r="C56" s="19">
        <v>863</v>
      </c>
      <c r="D56" s="19">
        <v>858</v>
      </c>
      <c r="E56" s="19">
        <v>880</v>
      </c>
      <c r="F56" s="19">
        <v>847</v>
      </c>
      <c r="G56" s="19">
        <v>837</v>
      </c>
      <c r="H56" s="19">
        <v>726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399</v>
      </c>
      <c r="S56" s="19">
        <v>739</v>
      </c>
      <c r="T56" s="19">
        <v>726</v>
      </c>
      <c r="U56" s="19">
        <v>707</v>
      </c>
      <c r="V56" s="19">
        <v>734</v>
      </c>
      <c r="W56" s="19">
        <v>797</v>
      </c>
      <c r="X56" s="19">
        <v>840</v>
      </c>
      <c r="Y56" s="19">
        <v>873</v>
      </c>
      <c r="Z56" s="19">
        <v>0</v>
      </c>
      <c r="AA56" s="2">
        <f>IFERROR(INDEX('Holiday Schedule'!$D$3:$D$24,MATCH(A56,'Holiday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11697</v>
      </c>
      <c r="AE56" s="5">
        <f t="shared" si="3"/>
        <v>11697</v>
      </c>
      <c r="AG56" s="2">
        <f t="shared" si="4"/>
        <v>2</v>
      </c>
      <c r="AH56" s="2">
        <f t="shared" si="5"/>
        <v>2025</v>
      </c>
      <c r="AJ56" s="5">
        <f t="shared" si="6"/>
        <v>880</v>
      </c>
      <c r="AK56" s="2">
        <f t="shared" si="7"/>
        <v>4</v>
      </c>
    </row>
    <row r="57" spans="1:37">
      <c r="A57" s="17">
        <v>45706</v>
      </c>
      <c r="B57" s="19">
        <v>914</v>
      </c>
      <c r="C57" s="19">
        <v>914</v>
      </c>
      <c r="D57" s="19">
        <v>934</v>
      </c>
      <c r="E57" s="19">
        <v>946</v>
      </c>
      <c r="F57" s="19">
        <v>917</v>
      </c>
      <c r="G57" s="19">
        <v>900</v>
      </c>
      <c r="H57" s="19">
        <v>782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384</v>
      </c>
      <c r="S57" s="19">
        <v>741</v>
      </c>
      <c r="T57" s="19">
        <v>741</v>
      </c>
      <c r="U57" s="19">
        <v>714</v>
      </c>
      <c r="V57" s="19">
        <v>759</v>
      </c>
      <c r="W57" s="19">
        <v>817</v>
      </c>
      <c r="X57" s="19">
        <v>889</v>
      </c>
      <c r="Y57" s="19">
        <v>931</v>
      </c>
      <c r="Z57" s="19">
        <v>0</v>
      </c>
      <c r="AA57" s="2">
        <f>IFERROR(INDEX('Holiday Schedule'!$D$3:$D$24,MATCH(A57,'Holiday Schedule'!$C$3:$C$24,0)),0)</f>
        <v>0</v>
      </c>
      <c r="AB57" s="2">
        <f t="shared" si="0"/>
        <v>3</v>
      </c>
      <c r="AC57" s="2">
        <f t="shared" si="1"/>
        <v>5045</v>
      </c>
      <c r="AD57" s="5">
        <f t="shared" si="2"/>
        <v>7238</v>
      </c>
      <c r="AE57" s="5">
        <f t="shared" si="3"/>
        <v>12283</v>
      </c>
      <c r="AG57" s="2">
        <f t="shared" si="4"/>
        <v>2</v>
      </c>
      <c r="AH57" s="2">
        <f t="shared" si="5"/>
        <v>2025</v>
      </c>
      <c r="AJ57" s="5">
        <f t="shared" si="6"/>
        <v>946</v>
      </c>
      <c r="AK57" s="2">
        <f t="shared" si="7"/>
        <v>4</v>
      </c>
    </row>
    <row r="58" spans="1:37">
      <c r="A58" s="17">
        <v>45707</v>
      </c>
      <c r="B58" s="19">
        <v>957</v>
      </c>
      <c r="C58" s="19">
        <v>955</v>
      </c>
      <c r="D58" s="19">
        <v>953</v>
      </c>
      <c r="E58" s="19">
        <v>978</v>
      </c>
      <c r="F58" s="19">
        <v>945</v>
      </c>
      <c r="G58" s="19">
        <v>913</v>
      </c>
      <c r="H58" s="19">
        <v>778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367</v>
      </c>
      <c r="S58" s="19">
        <v>714</v>
      </c>
      <c r="T58" s="19">
        <v>691</v>
      </c>
      <c r="U58" s="19">
        <v>663</v>
      </c>
      <c r="V58" s="19">
        <v>703</v>
      </c>
      <c r="W58" s="19">
        <v>783</v>
      </c>
      <c r="X58" s="19">
        <v>834</v>
      </c>
      <c r="Y58" s="19">
        <v>871</v>
      </c>
      <c r="Z58" s="19">
        <v>0</v>
      </c>
      <c r="AA58" s="2">
        <f>IFERROR(INDEX('Holiday Schedule'!$D$3:$D$24,MATCH(A58,'Holiday Schedule'!$C$3:$C$24,0)),0)</f>
        <v>0</v>
      </c>
      <c r="AB58" s="2">
        <f t="shared" si="0"/>
        <v>4</v>
      </c>
      <c r="AC58" s="2">
        <f t="shared" si="1"/>
        <v>4755</v>
      </c>
      <c r="AD58" s="5">
        <f t="shared" si="2"/>
        <v>7350</v>
      </c>
      <c r="AE58" s="5">
        <f t="shared" si="3"/>
        <v>12105</v>
      </c>
      <c r="AG58" s="2">
        <f t="shared" si="4"/>
        <v>2</v>
      </c>
      <c r="AH58" s="2">
        <f t="shared" si="5"/>
        <v>2025</v>
      </c>
      <c r="AJ58" s="5">
        <f t="shared" si="6"/>
        <v>978</v>
      </c>
      <c r="AK58" s="2">
        <f t="shared" si="7"/>
        <v>4</v>
      </c>
    </row>
    <row r="59" spans="1:37">
      <c r="A59" s="17">
        <v>45708</v>
      </c>
      <c r="B59" s="19">
        <v>896</v>
      </c>
      <c r="C59" s="19">
        <v>913</v>
      </c>
      <c r="D59" s="19">
        <v>910</v>
      </c>
      <c r="E59" s="19">
        <v>950</v>
      </c>
      <c r="F59" s="19">
        <v>960</v>
      </c>
      <c r="G59" s="19">
        <v>919</v>
      </c>
      <c r="H59" s="19">
        <v>790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357</v>
      </c>
      <c r="S59" s="19">
        <v>689</v>
      </c>
      <c r="T59" s="19">
        <v>678</v>
      </c>
      <c r="U59" s="19">
        <v>645</v>
      </c>
      <c r="V59" s="19">
        <v>674</v>
      </c>
      <c r="W59" s="19">
        <v>707</v>
      </c>
      <c r="X59" s="19">
        <v>754</v>
      </c>
      <c r="Y59" s="19">
        <v>782</v>
      </c>
      <c r="Z59" s="19">
        <v>0</v>
      </c>
      <c r="AA59" s="2">
        <f>IFERROR(INDEX('Holiday Schedule'!$D$3:$D$24,MATCH(A59,'Holiday Schedule'!$C$3:$C$24,0)),0)</f>
        <v>0</v>
      </c>
      <c r="AB59" s="2">
        <f t="shared" si="0"/>
        <v>5</v>
      </c>
      <c r="AC59" s="2">
        <f t="shared" si="1"/>
        <v>4504</v>
      </c>
      <c r="AD59" s="5">
        <f t="shared" si="2"/>
        <v>7120</v>
      </c>
      <c r="AE59" s="5">
        <f t="shared" si="3"/>
        <v>11624</v>
      </c>
      <c r="AG59" s="2">
        <f t="shared" si="4"/>
        <v>2</v>
      </c>
      <c r="AH59" s="2">
        <f t="shared" si="5"/>
        <v>2025</v>
      </c>
      <c r="AJ59" s="5">
        <f t="shared" si="6"/>
        <v>960</v>
      </c>
      <c r="AK59" s="2">
        <f t="shared" si="7"/>
        <v>5</v>
      </c>
    </row>
    <row r="60" spans="1:37">
      <c r="A60" s="17">
        <v>45709</v>
      </c>
      <c r="B60" s="19">
        <v>802</v>
      </c>
      <c r="C60" s="19">
        <v>774</v>
      </c>
      <c r="D60" s="19">
        <v>780</v>
      </c>
      <c r="E60" s="19">
        <v>798</v>
      </c>
      <c r="F60" s="19">
        <v>778</v>
      </c>
      <c r="G60" s="19">
        <v>749</v>
      </c>
      <c r="H60" s="19">
        <v>652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346</v>
      </c>
      <c r="S60" s="19">
        <v>625</v>
      </c>
      <c r="T60" s="19">
        <v>617</v>
      </c>
      <c r="U60" s="19">
        <v>594</v>
      </c>
      <c r="V60" s="19">
        <v>631</v>
      </c>
      <c r="W60" s="19">
        <v>702</v>
      </c>
      <c r="X60" s="19">
        <v>766</v>
      </c>
      <c r="Y60" s="19">
        <v>791</v>
      </c>
      <c r="Z60" s="19">
        <v>0</v>
      </c>
      <c r="AA60" s="2">
        <f>IFERROR(INDEX('Holiday Schedule'!$D$3:$D$24,MATCH(A60,'Holiday Schedule'!$C$3:$C$24,0)),0)</f>
        <v>0</v>
      </c>
      <c r="AB60" s="2">
        <f t="shared" si="0"/>
        <v>6</v>
      </c>
      <c r="AC60" s="2">
        <f t="shared" si="1"/>
        <v>4281</v>
      </c>
      <c r="AD60" s="5">
        <f t="shared" si="2"/>
        <v>6124</v>
      </c>
      <c r="AE60" s="5">
        <f t="shared" si="3"/>
        <v>10405</v>
      </c>
      <c r="AG60" s="2">
        <f t="shared" si="4"/>
        <v>2</v>
      </c>
      <c r="AH60" s="2">
        <f t="shared" si="5"/>
        <v>2025</v>
      </c>
      <c r="AJ60" s="5">
        <f t="shared" si="6"/>
        <v>802</v>
      </c>
      <c r="AK60" s="2">
        <f t="shared" si="7"/>
        <v>1</v>
      </c>
    </row>
    <row r="61" spans="1:37">
      <c r="A61" s="17">
        <v>45710</v>
      </c>
      <c r="B61" s="19">
        <v>798</v>
      </c>
      <c r="C61" s="19">
        <v>813</v>
      </c>
      <c r="D61" s="19">
        <v>818</v>
      </c>
      <c r="E61" s="19">
        <v>847</v>
      </c>
      <c r="F61" s="19">
        <v>818</v>
      </c>
      <c r="G61" s="19">
        <v>801</v>
      </c>
      <c r="H61" s="19">
        <v>706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371</v>
      </c>
      <c r="S61" s="19">
        <v>681</v>
      </c>
      <c r="T61" s="19">
        <v>676</v>
      </c>
      <c r="U61" s="19">
        <v>661</v>
      </c>
      <c r="V61" s="19">
        <v>701</v>
      </c>
      <c r="W61" s="19">
        <v>771</v>
      </c>
      <c r="X61" s="19">
        <v>810</v>
      </c>
      <c r="Y61" s="19">
        <v>871</v>
      </c>
      <c r="Z61" s="19">
        <v>0</v>
      </c>
      <c r="AA61" s="2">
        <f>IFERROR(INDEX('Holiday Schedule'!$D$3:$D$24,MATCH(A61,'Holiday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11143</v>
      </c>
      <c r="AE61" s="5">
        <f t="shared" si="3"/>
        <v>11143</v>
      </c>
      <c r="AG61" s="2">
        <f t="shared" si="4"/>
        <v>2</v>
      </c>
      <c r="AH61" s="2">
        <f t="shared" si="5"/>
        <v>2025</v>
      </c>
      <c r="AJ61" s="5">
        <f t="shared" si="6"/>
        <v>871</v>
      </c>
      <c r="AK61" s="2">
        <f t="shared" si="7"/>
        <v>24</v>
      </c>
    </row>
    <row r="62" spans="1:37">
      <c r="A62" s="17">
        <v>45711</v>
      </c>
      <c r="B62" s="19">
        <v>912</v>
      </c>
      <c r="C62" s="19">
        <v>917</v>
      </c>
      <c r="D62" s="19">
        <v>919</v>
      </c>
      <c r="E62" s="19">
        <v>919</v>
      </c>
      <c r="F62" s="19">
        <v>859</v>
      </c>
      <c r="G62" s="19">
        <v>817</v>
      </c>
      <c r="H62" s="19">
        <v>696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378</v>
      </c>
      <c r="S62" s="19">
        <v>700</v>
      </c>
      <c r="T62" s="19">
        <v>680</v>
      </c>
      <c r="U62" s="19">
        <v>657</v>
      </c>
      <c r="V62" s="19">
        <v>672</v>
      </c>
      <c r="W62" s="19">
        <v>709</v>
      </c>
      <c r="X62" s="19">
        <v>762</v>
      </c>
      <c r="Y62" s="19">
        <v>780</v>
      </c>
      <c r="Z62" s="19">
        <v>0</v>
      </c>
      <c r="AA62" s="2">
        <f>IFERROR(INDEX('Holiday Schedule'!$D$3:$D$24,MATCH(A62,'Holiday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11377</v>
      </c>
      <c r="AE62" s="5">
        <f t="shared" si="3"/>
        <v>11377</v>
      </c>
      <c r="AG62" s="2">
        <f t="shared" si="4"/>
        <v>2</v>
      </c>
      <c r="AH62" s="2">
        <f t="shared" si="5"/>
        <v>2025</v>
      </c>
      <c r="AJ62" s="5">
        <f t="shared" si="6"/>
        <v>919</v>
      </c>
      <c r="AK62" s="2">
        <f t="shared" si="7"/>
        <v>3</v>
      </c>
    </row>
    <row r="63" spans="1:37">
      <c r="A63" s="17">
        <v>45712</v>
      </c>
      <c r="B63" s="19">
        <v>834</v>
      </c>
      <c r="C63" s="19">
        <v>874</v>
      </c>
      <c r="D63" s="19">
        <v>900</v>
      </c>
      <c r="E63" s="19">
        <v>919</v>
      </c>
      <c r="F63" s="19">
        <v>898</v>
      </c>
      <c r="G63" s="19">
        <v>889</v>
      </c>
      <c r="H63" s="19">
        <v>801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353</v>
      </c>
      <c r="S63" s="19">
        <v>651</v>
      </c>
      <c r="T63" s="19">
        <v>620</v>
      </c>
      <c r="U63" s="19">
        <v>584</v>
      </c>
      <c r="V63" s="19">
        <v>600</v>
      </c>
      <c r="W63" s="19">
        <v>652</v>
      </c>
      <c r="X63" s="19">
        <v>658</v>
      </c>
      <c r="Y63" s="19">
        <v>668</v>
      </c>
      <c r="Z63" s="19">
        <v>0</v>
      </c>
      <c r="AA63" s="2">
        <f>IFERROR(INDEX('Holiday Schedule'!$D$3:$D$24,MATCH(A63,'Holiday Schedule'!$C$3:$C$24,0)),0)</f>
        <v>0</v>
      </c>
      <c r="AB63" s="2">
        <f t="shared" si="0"/>
        <v>2</v>
      </c>
      <c r="AC63" s="2">
        <f t="shared" si="1"/>
        <v>4118</v>
      </c>
      <c r="AD63" s="5">
        <f t="shared" si="2"/>
        <v>6783</v>
      </c>
      <c r="AE63" s="5">
        <f t="shared" si="3"/>
        <v>10901</v>
      </c>
      <c r="AG63" s="2">
        <f t="shared" si="4"/>
        <v>2</v>
      </c>
      <c r="AH63" s="2">
        <f t="shared" si="5"/>
        <v>2025</v>
      </c>
      <c r="AJ63" s="5">
        <f t="shared" si="6"/>
        <v>919</v>
      </c>
      <c r="AK63" s="2">
        <f t="shared" si="7"/>
        <v>4</v>
      </c>
    </row>
    <row r="64" spans="1:37">
      <c r="A64" s="17">
        <v>45713</v>
      </c>
      <c r="B64" s="19">
        <v>676</v>
      </c>
      <c r="C64" s="19">
        <v>672</v>
      </c>
      <c r="D64" s="19">
        <v>678</v>
      </c>
      <c r="E64" s="19">
        <v>692</v>
      </c>
      <c r="F64" s="19">
        <v>686</v>
      </c>
      <c r="G64" s="19">
        <v>696</v>
      </c>
      <c r="H64" s="19">
        <v>644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326</v>
      </c>
      <c r="S64" s="19">
        <v>618</v>
      </c>
      <c r="T64" s="19">
        <v>624</v>
      </c>
      <c r="U64" s="19">
        <v>575</v>
      </c>
      <c r="V64" s="19">
        <v>614</v>
      </c>
      <c r="W64" s="19">
        <v>639</v>
      </c>
      <c r="X64" s="19">
        <v>698</v>
      </c>
      <c r="Y64" s="19">
        <v>741</v>
      </c>
      <c r="Z64" s="19">
        <v>0</v>
      </c>
      <c r="AA64" s="2">
        <f>IFERROR(INDEX('Holiday Schedule'!$D$3:$D$24,MATCH(A64,'Holiday Schedule'!$C$3:$C$24,0)),0)</f>
        <v>0</v>
      </c>
      <c r="AB64" s="2">
        <f t="shared" si="0"/>
        <v>3</v>
      </c>
      <c r="AC64" s="2">
        <f t="shared" si="1"/>
        <v>4094</v>
      </c>
      <c r="AD64" s="5">
        <f t="shared" si="2"/>
        <v>5485</v>
      </c>
      <c r="AE64" s="5">
        <f t="shared" si="3"/>
        <v>9579</v>
      </c>
      <c r="AG64" s="2">
        <f t="shared" si="4"/>
        <v>2</v>
      </c>
      <c r="AH64" s="2">
        <f t="shared" si="5"/>
        <v>2025</v>
      </c>
      <c r="AJ64" s="5">
        <f t="shared" si="6"/>
        <v>741</v>
      </c>
      <c r="AK64" s="2">
        <f t="shared" si="7"/>
        <v>24</v>
      </c>
    </row>
    <row r="65" spans="1:37">
      <c r="A65" s="17">
        <v>45714</v>
      </c>
      <c r="B65" s="19">
        <v>758</v>
      </c>
      <c r="C65" s="19">
        <v>760</v>
      </c>
      <c r="D65" s="19">
        <v>767</v>
      </c>
      <c r="E65" s="19">
        <v>776</v>
      </c>
      <c r="F65" s="19">
        <v>767</v>
      </c>
      <c r="G65" s="19">
        <v>742</v>
      </c>
      <c r="H65" s="19">
        <v>625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309</v>
      </c>
      <c r="S65" s="19">
        <v>637</v>
      </c>
      <c r="T65" s="19">
        <v>648</v>
      </c>
      <c r="U65" s="19">
        <v>610</v>
      </c>
      <c r="V65" s="19">
        <v>650</v>
      </c>
      <c r="W65" s="19">
        <v>702</v>
      </c>
      <c r="X65" s="19">
        <v>752</v>
      </c>
      <c r="Y65" s="19">
        <v>775</v>
      </c>
      <c r="Z65" s="19">
        <v>0</v>
      </c>
      <c r="AA65" s="2">
        <f>IFERROR(INDEX('Holiday Schedule'!$D$3:$D$24,MATCH(A65,'Holiday Schedule'!$C$3:$C$24,0)),0)</f>
        <v>0</v>
      </c>
      <c r="AB65" s="2">
        <f t="shared" si="0"/>
        <v>4</v>
      </c>
      <c r="AC65" s="2">
        <f t="shared" si="1"/>
        <v>4308</v>
      </c>
      <c r="AD65" s="5">
        <f t="shared" si="2"/>
        <v>5970</v>
      </c>
      <c r="AE65" s="5">
        <f t="shared" si="3"/>
        <v>10278</v>
      </c>
      <c r="AG65" s="2">
        <f t="shared" si="4"/>
        <v>2</v>
      </c>
      <c r="AH65" s="2">
        <f t="shared" si="5"/>
        <v>2025</v>
      </c>
      <c r="AJ65" s="5">
        <f t="shared" si="6"/>
        <v>776</v>
      </c>
      <c r="AK65" s="2">
        <f t="shared" si="7"/>
        <v>4</v>
      </c>
    </row>
    <row r="66" spans="1:37">
      <c r="A66" s="17">
        <v>45715</v>
      </c>
      <c r="B66" s="19">
        <v>808</v>
      </c>
      <c r="C66" s="19">
        <v>832</v>
      </c>
      <c r="D66" s="19">
        <v>839</v>
      </c>
      <c r="E66" s="19">
        <v>865</v>
      </c>
      <c r="F66" s="19">
        <v>851</v>
      </c>
      <c r="G66" s="19">
        <v>844</v>
      </c>
      <c r="H66" s="19">
        <v>733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347</v>
      </c>
      <c r="S66" s="19">
        <v>634</v>
      </c>
      <c r="T66" s="19">
        <v>616</v>
      </c>
      <c r="U66" s="19">
        <v>582</v>
      </c>
      <c r="V66" s="19">
        <v>602</v>
      </c>
      <c r="W66" s="19">
        <v>641</v>
      </c>
      <c r="X66" s="19">
        <v>682</v>
      </c>
      <c r="Y66" s="19">
        <v>725</v>
      </c>
      <c r="Z66" s="19">
        <v>0</v>
      </c>
      <c r="AA66" s="2">
        <f>IFERROR(INDEX('Holiday Schedule'!$D$3:$D$24,MATCH(A66,'Holiday Schedule'!$C$3:$C$24,0)),0)</f>
        <v>0</v>
      </c>
      <c r="AB66" s="2">
        <f t="shared" si="0"/>
        <v>5</v>
      </c>
      <c r="AC66" s="2">
        <f t="shared" si="1"/>
        <v>4104</v>
      </c>
      <c r="AD66" s="5">
        <f t="shared" si="2"/>
        <v>6497</v>
      </c>
      <c r="AE66" s="5">
        <f t="shared" si="3"/>
        <v>10601</v>
      </c>
      <c r="AG66" s="2">
        <f t="shared" si="4"/>
        <v>2</v>
      </c>
      <c r="AH66" s="2">
        <f t="shared" si="5"/>
        <v>2025</v>
      </c>
      <c r="AJ66" s="5">
        <f t="shared" si="6"/>
        <v>865</v>
      </c>
      <c r="AK66" s="2">
        <f t="shared" si="7"/>
        <v>4</v>
      </c>
    </row>
    <row r="67" spans="1:37">
      <c r="A67" s="17">
        <v>45716</v>
      </c>
      <c r="B67" s="19">
        <v>742</v>
      </c>
      <c r="C67" s="19">
        <v>755</v>
      </c>
      <c r="D67" s="19">
        <v>763</v>
      </c>
      <c r="E67" s="19">
        <v>766</v>
      </c>
      <c r="F67" s="19">
        <v>770</v>
      </c>
      <c r="G67" s="19">
        <v>744</v>
      </c>
      <c r="H67" s="19">
        <v>647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289</v>
      </c>
      <c r="S67" s="19">
        <v>589</v>
      </c>
      <c r="T67" s="19">
        <v>598</v>
      </c>
      <c r="U67" s="19">
        <v>578</v>
      </c>
      <c r="V67" s="19">
        <v>625</v>
      </c>
      <c r="W67" s="19">
        <v>723</v>
      </c>
      <c r="X67" s="19">
        <v>808</v>
      </c>
      <c r="Y67" s="19">
        <v>844</v>
      </c>
      <c r="Z67" s="19">
        <v>0</v>
      </c>
      <c r="AA67" s="2">
        <f>IFERROR(INDEX('Holiday Schedule'!$D$3:$D$24,MATCH(A67,'Holiday Schedule'!$C$3:$C$24,0)),0)</f>
        <v>0</v>
      </c>
      <c r="AB67" s="2">
        <f t="shared" si="0"/>
        <v>6</v>
      </c>
      <c r="AC67" s="2">
        <f t="shared" si="1"/>
        <v>4210</v>
      </c>
      <c r="AD67" s="5">
        <f t="shared" si="2"/>
        <v>6031</v>
      </c>
      <c r="AE67" s="5">
        <f t="shared" si="3"/>
        <v>10241</v>
      </c>
      <c r="AG67" s="2">
        <f t="shared" si="4"/>
        <v>2</v>
      </c>
      <c r="AH67" s="2">
        <f t="shared" si="5"/>
        <v>2025</v>
      </c>
      <c r="AJ67" s="5">
        <f t="shared" si="6"/>
        <v>844</v>
      </c>
      <c r="AK67" s="2">
        <f t="shared" si="7"/>
        <v>24</v>
      </c>
    </row>
    <row r="68" spans="1:37">
      <c r="A68" s="17">
        <v>45717</v>
      </c>
      <c r="B68" s="19">
        <v>879</v>
      </c>
      <c r="C68" s="19">
        <v>969</v>
      </c>
      <c r="D68" s="19">
        <v>912</v>
      </c>
      <c r="E68" s="19">
        <v>891</v>
      </c>
      <c r="F68" s="19">
        <v>804</v>
      </c>
      <c r="G68" s="19">
        <v>724</v>
      </c>
      <c r="H68" s="19">
        <v>449</v>
      </c>
      <c r="I68" s="19">
        <v>50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210</v>
      </c>
      <c r="T68" s="19">
        <v>604</v>
      </c>
      <c r="U68" s="19">
        <v>570</v>
      </c>
      <c r="V68" s="19">
        <v>574</v>
      </c>
      <c r="W68" s="19">
        <v>593</v>
      </c>
      <c r="X68" s="19">
        <v>659</v>
      </c>
      <c r="Y68" s="19">
        <v>677</v>
      </c>
      <c r="Z68" s="19">
        <v>0</v>
      </c>
      <c r="AA68" s="2">
        <f>IFERROR(INDEX('Holiday Schedule'!$D$3:$D$24,MATCH(A68,'Holiday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9565</v>
      </c>
      <c r="AE68" s="5">
        <f t="shared" si="3"/>
        <v>9565</v>
      </c>
      <c r="AG68" s="2">
        <f t="shared" si="4"/>
        <v>3</v>
      </c>
      <c r="AH68" s="2">
        <f t="shared" si="5"/>
        <v>2025</v>
      </c>
      <c r="AJ68" s="5">
        <f t="shared" si="6"/>
        <v>969</v>
      </c>
      <c r="AK68" s="2">
        <f t="shared" si="7"/>
        <v>2</v>
      </c>
    </row>
    <row r="69" spans="1:37">
      <c r="A69" s="17">
        <v>45718</v>
      </c>
      <c r="B69" s="19">
        <v>684</v>
      </c>
      <c r="C69" s="19">
        <v>773</v>
      </c>
      <c r="D69" s="19">
        <v>743</v>
      </c>
      <c r="E69" s="19">
        <v>750</v>
      </c>
      <c r="F69" s="19">
        <v>742</v>
      </c>
      <c r="G69" s="19">
        <v>724</v>
      </c>
      <c r="H69" s="19">
        <v>457</v>
      </c>
      <c r="I69" s="19">
        <v>46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259</v>
      </c>
      <c r="T69" s="19">
        <v>783</v>
      </c>
      <c r="U69" s="19">
        <v>712</v>
      </c>
      <c r="V69" s="19">
        <v>717</v>
      </c>
      <c r="W69" s="19">
        <v>809</v>
      </c>
      <c r="X69" s="19">
        <v>890</v>
      </c>
      <c r="Y69" s="19">
        <v>922</v>
      </c>
      <c r="Z69" s="19">
        <v>0</v>
      </c>
      <c r="AA69" s="2">
        <f>IFERROR(INDEX('Holiday Schedule'!$D$3:$D$24,MATCH(A69,'Holiday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10011</v>
      </c>
      <c r="AE69" s="5">
        <f t="shared" si="3"/>
        <v>10011</v>
      </c>
      <c r="AG69" s="2">
        <f t="shared" si="4"/>
        <v>3</v>
      </c>
      <c r="AH69" s="2">
        <f t="shared" si="5"/>
        <v>2025</v>
      </c>
      <c r="AJ69" s="5">
        <f t="shared" si="6"/>
        <v>922</v>
      </c>
      <c r="AK69" s="2">
        <f t="shared" si="7"/>
        <v>24</v>
      </c>
    </row>
    <row r="70" spans="1:37">
      <c r="A70" s="17">
        <v>45719</v>
      </c>
      <c r="B70" s="19">
        <v>1026</v>
      </c>
      <c r="C70" s="19">
        <v>1074</v>
      </c>
      <c r="D70" s="19">
        <v>1094</v>
      </c>
      <c r="E70" s="19">
        <v>1086</v>
      </c>
      <c r="F70" s="19">
        <v>1097</v>
      </c>
      <c r="G70" s="19">
        <v>1041</v>
      </c>
      <c r="H70" s="19">
        <v>658</v>
      </c>
      <c r="I70" s="19">
        <v>109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265</v>
      </c>
      <c r="T70" s="19">
        <v>841</v>
      </c>
      <c r="U70" s="19">
        <v>773</v>
      </c>
      <c r="V70" s="19">
        <v>776</v>
      </c>
      <c r="W70" s="19">
        <v>860</v>
      </c>
      <c r="X70" s="19">
        <v>946</v>
      </c>
      <c r="Y70" s="19">
        <v>976</v>
      </c>
      <c r="Z70" s="19">
        <v>0</v>
      </c>
      <c r="AA70" s="2">
        <f>IFERROR(INDEX('Holiday Schedule'!$D$3:$D$24,MATCH(A70,'Holiday Schedule'!$C$3:$C$24,0)),0)</f>
        <v>0</v>
      </c>
      <c r="AB70" s="2">
        <f t="shared" si="0"/>
        <v>2</v>
      </c>
      <c r="AC70" s="2">
        <f t="shared" si="1"/>
        <v>4570</v>
      </c>
      <c r="AD70" s="5">
        <f t="shared" si="2"/>
        <v>8052</v>
      </c>
      <c r="AE70" s="5">
        <f t="shared" si="3"/>
        <v>12622</v>
      </c>
      <c r="AG70" s="2">
        <f t="shared" si="4"/>
        <v>3</v>
      </c>
      <c r="AH70" s="2">
        <f t="shared" si="5"/>
        <v>2025</v>
      </c>
      <c r="AJ70" s="5">
        <f t="shared" si="6"/>
        <v>1097</v>
      </c>
      <c r="AK70" s="2">
        <f t="shared" si="7"/>
        <v>5</v>
      </c>
    </row>
    <row r="71" spans="1:37">
      <c r="A71" s="17">
        <v>45720</v>
      </c>
      <c r="B71" s="19">
        <v>991</v>
      </c>
      <c r="C71" s="19">
        <v>1036</v>
      </c>
      <c r="D71" s="19">
        <v>1054</v>
      </c>
      <c r="E71" s="19">
        <v>1046</v>
      </c>
      <c r="F71" s="19">
        <v>1051</v>
      </c>
      <c r="G71" s="19">
        <v>1007</v>
      </c>
      <c r="H71" s="19">
        <v>639</v>
      </c>
      <c r="I71" s="19">
        <v>111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243</v>
      </c>
      <c r="T71" s="19">
        <v>755</v>
      </c>
      <c r="U71" s="19">
        <v>686</v>
      </c>
      <c r="V71" s="19">
        <v>672</v>
      </c>
      <c r="W71" s="19">
        <v>731</v>
      </c>
      <c r="X71" s="19">
        <v>795</v>
      </c>
      <c r="Y71" s="19">
        <v>810</v>
      </c>
      <c r="Z71" s="19">
        <v>0</v>
      </c>
      <c r="AA71" s="2">
        <f>IFERROR(INDEX('Holiday Schedule'!$D$3:$D$24,MATCH(A71,'Holiday Schedule'!$C$3:$C$24,0)),0)</f>
        <v>0</v>
      </c>
      <c r="AB71" s="2">
        <f t="shared" si="0"/>
        <v>3</v>
      </c>
      <c r="AC71" s="2">
        <f t="shared" si="1"/>
        <v>3993</v>
      </c>
      <c r="AD71" s="5">
        <f t="shared" si="2"/>
        <v>7634</v>
      </c>
      <c r="AE71" s="5">
        <f t="shared" si="3"/>
        <v>11627</v>
      </c>
      <c r="AG71" s="2">
        <f t="shared" si="4"/>
        <v>3</v>
      </c>
      <c r="AH71" s="2">
        <f t="shared" si="5"/>
        <v>2025</v>
      </c>
      <c r="AJ71" s="5">
        <f t="shared" si="6"/>
        <v>1054</v>
      </c>
      <c r="AK71" s="2">
        <f t="shared" si="7"/>
        <v>3</v>
      </c>
    </row>
    <row r="72" spans="1:37">
      <c r="A72" s="17">
        <v>45721</v>
      </c>
      <c r="B72" s="19">
        <v>824</v>
      </c>
      <c r="C72" s="19">
        <v>854</v>
      </c>
      <c r="D72" s="19">
        <v>858</v>
      </c>
      <c r="E72" s="19">
        <v>843</v>
      </c>
      <c r="F72" s="19">
        <v>850</v>
      </c>
      <c r="G72" s="19">
        <v>819</v>
      </c>
      <c r="H72" s="19">
        <v>536</v>
      </c>
      <c r="I72" s="19">
        <v>94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232</v>
      </c>
      <c r="T72" s="19">
        <v>710</v>
      </c>
      <c r="U72" s="19">
        <v>635</v>
      </c>
      <c r="V72" s="19">
        <v>625</v>
      </c>
      <c r="W72" s="19">
        <v>680</v>
      </c>
      <c r="X72" s="19">
        <v>724</v>
      </c>
      <c r="Y72" s="19">
        <v>740</v>
      </c>
      <c r="Z72" s="19">
        <v>0</v>
      </c>
      <c r="AA72" s="2">
        <f>IFERROR(INDEX('Holiday Schedule'!$D$3:$D$24,MATCH(A72,'Holiday Schedule'!$C$3:$C$24,0)),0)</f>
        <v>0</v>
      </c>
      <c r="AB72" s="2">
        <f t="shared" si="0"/>
        <v>4</v>
      </c>
      <c r="AC72" s="2">
        <f t="shared" si="1"/>
        <v>3700</v>
      </c>
      <c r="AD72" s="5">
        <f t="shared" si="2"/>
        <v>6324</v>
      </c>
      <c r="AE72" s="5">
        <f t="shared" si="3"/>
        <v>10024</v>
      </c>
      <c r="AG72" s="2">
        <f t="shared" si="4"/>
        <v>3</v>
      </c>
      <c r="AH72" s="2">
        <f t="shared" si="5"/>
        <v>2025</v>
      </c>
      <c r="AJ72" s="5">
        <f t="shared" si="6"/>
        <v>858</v>
      </c>
      <c r="AK72" s="2">
        <f t="shared" si="7"/>
        <v>3</v>
      </c>
    </row>
    <row r="73" spans="1:37">
      <c r="A73" s="17">
        <v>45722</v>
      </c>
      <c r="B73" s="19">
        <v>747</v>
      </c>
      <c r="C73" s="19">
        <v>775</v>
      </c>
      <c r="D73" s="19">
        <v>787</v>
      </c>
      <c r="E73" s="19">
        <v>770</v>
      </c>
      <c r="F73" s="19">
        <v>777</v>
      </c>
      <c r="G73" s="19">
        <v>741</v>
      </c>
      <c r="H73" s="19">
        <v>496</v>
      </c>
      <c r="I73" s="19">
        <v>91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222</v>
      </c>
      <c r="T73" s="19">
        <v>688</v>
      </c>
      <c r="U73" s="19">
        <v>625</v>
      </c>
      <c r="V73" s="19">
        <v>618</v>
      </c>
      <c r="W73" s="19">
        <v>679</v>
      </c>
      <c r="X73" s="19">
        <v>736</v>
      </c>
      <c r="Y73" s="19">
        <v>751</v>
      </c>
      <c r="Z73" s="19">
        <v>0</v>
      </c>
      <c r="AA73" s="2">
        <f>IFERROR(INDEX('Holiday Schedule'!$D$3:$D$24,MATCH(A73,'Holiday Schedule'!$C$3:$C$24,0)),0)</f>
        <v>0</v>
      </c>
      <c r="AB73" s="2">
        <f t="shared" si="0"/>
        <v>5</v>
      </c>
      <c r="AC73" s="2">
        <f t="shared" si="1"/>
        <v>3659</v>
      </c>
      <c r="AD73" s="5">
        <f t="shared" si="2"/>
        <v>5844</v>
      </c>
      <c r="AE73" s="5">
        <f t="shared" si="3"/>
        <v>9503</v>
      </c>
      <c r="AG73" s="2">
        <f t="shared" si="4"/>
        <v>3</v>
      </c>
      <c r="AH73" s="2">
        <f t="shared" si="5"/>
        <v>2025</v>
      </c>
      <c r="AJ73" s="5">
        <f t="shared" si="6"/>
        <v>787</v>
      </c>
      <c r="AK73" s="2">
        <f t="shared" si="7"/>
        <v>3</v>
      </c>
    </row>
    <row r="74" spans="1:37">
      <c r="A74" s="17">
        <v>45723</v>
      </c>
      <c r="B74" s="19">
        <v>761</v>
      </c>
      <c r="C74" s="19">
        <v>790</v>
      </c>
      <c r="D74" s="19">
        <v>817</v>
      </c>
      <c r="E74" s="19">
        <v>822</v>
      </c>
      <c r="F74" s="19">
        <v>843</v>
      </c>
      <c r="G74" s="19">
        <v>812</v>
      </c>
      <c r="H74" s="19">
        <v>542</v>
      </c>
      <c r="I74" s="19">
        <v>102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248</v>
      </c>
      <c r="T74" s="19">
        <v>776</v>
      </c>
      <c r="U74" s="19">
        <v>702</v>
      </c>
      <c r="V74" s="19">
        <v>695</v>
      </c>
      <c r="W74" s="19">
        <v>776</v>
      </c>
      <c r="X74" s="19">
        <v>858</v>
      </c>
      <c r="Y74" s="19">
        <v>887</v>
      </c>
      <c r="Z74" s="19">
        <v>0</v>
      </c>
      <c r="AA74" s="2">
        <f>IFERROR(INDEX('Holiday Schedule'!$D$3:$D$24,MATCH(A74,'Holiday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4157</v>
      </c>
      <c r="AD74" s="5">
        <f t="shared" ref="AD74:AD137" si="10">AE74-AC74</f>
        <v>6274</v>
      </c>
      <c r="AE74" s="5">
        <f t="shared" ref="AE74:AE137" si="11">SUM(B74:Y74)</f>
        <v>10431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887</v>
      </c>
      <c r="AK74" s="2">
        <f t="shared" ref="AK74:AK137" si="15">IF(AE74&gt;0,INDEX(B$8:Y$8,MATCH(AJ74,B74:Y74,0)),"")</f>
        <v>24</v>
      </c>
    </row>
    <row r="75" spans="1:37">
      <c r="A75" s="17">
        <v>45724</v>
      </c>
      <c r="B75" s="19">
        <v>897</v>
      </c>
      <c r="C75" s="19">
        <v>980</v>
      </c>
      <c r="D75" s="19">
        <v>935</v>
      </c>
      <c r="E75" s="19">
        <v>929</v>
      </c>
      <c r="F75" s="19">
        <v>911</v>
      </c>
      <c r="G75" s="19">
        <v>865</v>
      </c>
      <c r="H75" s="19">
        <v>518</v>
      </c>
      <c r="I75" s="19">
        <v>50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266</v>
      </c>
      <c r="T75" s="19">
        <v>793</v>
      </c>
      <c r="U75" s="19">
        <v>717</v>
      </c>
      <c r="V75" s="19">
        <v>713</v>
      </c>
      <c r="W75" s="19">
        <v>808</v>
      </c>
      <c r="X75" s="19">
        <v>884</v>
      </c>
      <c r="Y75" s="19">
        <v>912</v>
      </c>
      <c r="Z75" s="19">
        <v>0</v>
      </c>
      <c r="AA75" s="2">
        <f>IFERROR(INDEX('Holiday Schedule'!$D$3:$D$24,MATCH(A75,'Holiday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11178</v>
      </c>
      <c r="AE75" s="5">
        <f t="shared" si="11"/>
        <v>11178</v>
      </c>
      <c r="AG75" s="2">
        <f t="shared" si="12"/>
        <v>3</v>
      </c>
      <c r="AH75" s="2">
        <f t="shared" si="13"/>
        <v>2025</v>
      </c>
      <c r="AJ75" s="5">
        <f t="shared" si="14"/>
        <v>980</v>
      </c>
      <c r="AK75" s="2">
        <f t="shared" si="15"/>
        <v>2</v>
      </c>
    </row>
    <row r="76" spans="1:37">
      <c r="A76" s="17">
        <v>45725</v>
      </c>
      <c r="B76" s="19">
        <v>917</v>
      </c>
      <c r="C76" s="19">
        <v>0</v>
      </c>
      <c r="D76" s="19">
        <v>783</v>
      </c>
      <c r="E76" s="19">
        <v>991</v>
      </c>
      <c r="F76" s="19">
        <v>926</v>
      </c>
      <c r="G76" s="19">
        <v>862</v>
      </c>
      <c r="H76" s="19">
        <v>531</v>
      </c>
      <c r="I76" s="19">
        <v>57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231</v>
      </c>
      <c r="T76" s="19">
        <v>727</v>
      </c>
      <c r="U76" s="19">
        <v>697</v>
      </c>
      <c r="V76" s="19">
        <v>692</v>
      </c>
      <c r="W76" s="19">
        <v>766</v>
      </c>
      <c r="X76" s="19">
        <v>823</v>
      </c>
      <c r="Y76" s="19">
        <v>843</v>
      </c>
      <c r="Z76" s="19">
        <v>0</v>
      </c>
      <c r="AA76" s="2">
        <f>IFERROR(INDEX('Holiday Schedule'!$D$3:$D$24,MATCH(A76,'Holiday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9846</v>
      </c>
      <c r="AE76" s="5">
        <f t="shared" si="11"/>
        <v>9846</v>
      </c>
      <c r="AG76" s="2">
        <f t="shared" si="12"/>
        <v>3</v>
      </c>
      <c r="AH76" s="2">
        <f t="shared" si="13"/>
        <v>2025</v>
      </c>
      <c r="AJ76" s="5">
        <f t="shared" si="14"/>
        <v>991</v>
      </c>
      <c r="AK76" s="2">
        <f t="shared" si="15"/>
        <v>4</v>
      </c>
    </row>
    <row r="77" spans="1:37">
      <c r="A77" s="17">
        <v>45726</v>
      </c>
      <c r="B77" s="19">
        <v>853</v>
      </c>
      <c r="C77" s="19">
        <v>894</v>
      </c>
      <c r="D77" s="19">
        <v>897</v>
      </c>
      <c r="E77" s="19">
        <v>882</v>
      </c>
      <c r="F77" s="19">
        <v>883</v>
      </c>
      <c r="G77" s="19">
        <v>848</v>
      </c>
      <c r="H77" s="19">
        <v>567</v>
      </c>
      <c r="I77" s="19">
        <v>106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203</v>
      </c>
      <c r="T77" s="19">
        <v>697</v>
      </c>
      <c r="U77" s="19">
        <v>644</v>
      </c>
      <c r="V77" s="19">
        <v>648</v>
      </c>
      <c r="W77" s="19">
        <v>718</v>
      </c>
      <c r="X77" s="19">
        <v>782</v>
      </c>
      <c r="Y77" s="19">
        <v>814</v>
      </c>
      <c r="Z77" s="19">
        <v>0</v>
      </c>
      <c r="AA77" s="2">
        <f>IFERROR(INDEX('Holiday Schedule'!$D$3:$D$24,MATCH(A77,'Holiday Schedule'!$C$3:$C$24,0)),0)</f>
        <v>0</v>
      </c>
      <c r="AB77" s="2">
        <f t="shared" si="8"/>
        <v>2</v>
      </c>
      <c r="AC77" s="2">
        <f t="shared" si="9"/>
        <v>3798</v>
      </c>
      <c r="AD77" s="5">
        <f t="shared" si="10"/>
        <v>6638</v>
      </c>
      <c r="AE77" s="5">
        <f t="shared" si="11"/>
        <v>10436</v>
      </c>
      <c r="AG77" s="2">
        <f t="shared" si="12"/>
        <v>3</v>
      </c>
      <c r="AH77" s="2">
        <f t="shared" si="13"/>
        <v>2025</v>
      </c>
      <c r="AJ77" s="5">
        <f t="shared" si="14"/>
        <v>897</v>
      </c>
      <c r="AK77" s="2">
        <f t="shared" si="15"/>
        <v>3</v>
      </c>
    </row>
    <row r="78" spans="1:37">
      <c r="A78" s="17">
        <v>45727</v>
      </c>
      <c r="B78" s="19">
        <v>848</v>
      </c>
      <c r="C78" s="19">
        <v>885</v>
      </c>
      <c r="D78" s="19">
        <v>900</v>
      </c>
      <c r="E78" s="19">
        <v>882</v>
      </c>
      <c r="F78" s="19">
        <v>889</v>
      </c>
      <c r="G78" s="19">
        <v>852</v>
      </c>
      <c r="H78" s="19">
        <v>566</v>
      </c>
      <c r="I78" s="19">
        <v>103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195</v>
      </c>
      <c r="T78" s="19">
        <v>655</v>
      </c>
      <c r="U78" s="19">
        <v>635</v>
      </c>
      <c r="V78" s="19">
        <v>629</v>
      </c>
      <c r="W78" s="19">
        <v>687</v>
      </c>
      <c r="X78" s="19">
        <v>730</v>
      </c>
      <c r="Y78" s="19">
        <v>737</v>
      </c>
      <c r="Z78" s="19">
        <v>0</v>
      </c>
      <c r="AA78" s="2">
        <f>IFERROR(INDEX('Holiday Schedule'!$D$3:$D$24,MATCH(A78,'Holiday Schedule'!$C$3:$C$24,0)),0)</f>
        <v>0</v>
      </c>
      <c r="AB78" s="2">
        <f t="shared" si="8"/>
        <v>3</v>
      </c>
      <c r="AC78" s="2">
        <f t="shared" si="9"/>
        <v>3634</v>
      </c>
      <c r="AD78" s="5">
        <f t="shared" si="10"/>
        <v>6559</v>
      </c>
      <c r="AE78" s="5">
        <f t="shared" si="11"/>
        <v>10193</v>
      </c>
      <c r="AG78" s="2">
        <f t="shared" si="12"/>
        <v>3</v>
      </c>
      <c r="AH78" s="2">
        <f t="shared" si="13"/>
        <v>2025</v>
      </c>
      <c r="AJ78" s="5">
        <f t="shared" si="14"/>
        <v>900</v>
      </c>
      <c r="AK78" s="2">
        <f t="shared" si="15"/>
        <v>3</v>
      </c>
    </row>
    <row r="79" spans="1:37">
      <c r="A79" s="17">
        <v>45728</v>
      </c>
      <c r="B79" s="19">
        <v>745</v>
      </c>
      <c r="C79" s="19">
        <v>778</v>
      </c>
      <c r="D79" s="19">
        <v>782</v>
      </c>
      <c r="E79" s="19">
        <v>782</v>
      </c>
      <c r="F79" s="19">
        <v>804</v>
      </c>
      <c r="G79" s="19">
        <v>787</v>
      </c>
      <c r="H79" s="19">
        <v>538</v>
      </c>
      <c r="I79" s="19">
        <v>97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209</v>
      </c>
      <c r="T79" s="19">
        <v>713</v>
      </c>
      <c r="U79" s="19">
        <v>675</v>
      </c>
      <c r="V79" s="19">
        <v>673</v>
      </c>
      <c r="W79" s="19">
        <v>743</v>
      </c>
      <c r="X79" s="19">
        <v>815</v>
      </c>
      <c r="Y79" s="19">
        <v>839</v>
      </c>
      <c r="Z79" s="19">
        <v>0</v>
      </c>
      <c r="AA79" s="2">
        <f>IFERROR(INDEX('Holiday Schedule'!$D$3:$D$24,MATCH(A79,'Holiday Schedule'!$C$3:$C$24,0)),0)</f>
        <v>0</v>
      </c>
      <c r="AB79" s="2">
        <f t="shared" si="8"/>
        <v>4</v>
      </c>
      <c r="AC79" s="2">
        <f t="shared" si="9"/>
        <v>3925</v>
      </c>
      <c r="AD79" s="5">
        <f t="shared" si="10"/>
        <v>6055</v>
      </c>
      <c r="AE79" s="5">
        <f t="shared" si="11"/>
        <v>9980</v>
      </c>
      <c r="AG79" s="2">
        <f t="shared" si="12"/>
        <v>3</v>
      </c>
      <c r="AH79" s="2">
        <f t="shared" si="13"/>
        <v>2025</v>
      </c>
      <c r="AJ79" s="5">
        <f t="shared" si="14"/>
        <v>839</v>
      </c>
      <c r="AK79" s="2">
        <f t="shared" si="15"/>
        <v>24</v>
      </c>
    </row>
    <row r="80" spans="1:37">
      <c r="A80" s="17">
        <v>45729</v>
      </c>
      <c r="B80" s="19">
        <v>858</v>
      </c>
      <c r="C80" s="19">
        <v>897</v>
      </c>
      <c r="D80" s="19">
        <v>923</v>
      </c>
      <c r="E80" s="19">
        <v>910</v>
      </c>
      <c r="F80" s="19">
        <v>922</v>
      </c>
      <c r="G80" s="19">
        <v>888</v>
      </c>
      <c r="H80" s="19">
        <v>599</v>
      </c>
      <c r="I80" s="19">
        <v>107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208</v>
      </c>
      <c r="T80" s="19">
        <v>712</v>
      </c>
      <c r="U80" s="19">
        <v>681</v>
      </c>
      <c r="V80" s="19">
        <v>685</v>
      </c>
      <c r="W80" s="19">
        <v>760</v>
      </c>
      <c r="X80" s="19">
        <v>829</v>
      </c>
      <c r="Y80" s="19">
        <v>855</v>
      </c>
      <c r="Z80" s="19">
        <v>0</v>
      </c>
      <c r="AA80" s="2">
        <f>IFERROR(INDEX('Holiday Schedule'!$D$3:$D$24,MATCH(A80,'Holiday Schedule'!$C$3:$C$24,0)),0)</f>
        <v>0</v>
      </c>
      <c r="AB80" s="2">
        <f t="shared" si="8"/>
        <v>5</v>
      </c>
      <c r="AC80" s="2">
        <f t="shared" si="9"/>
        <v>3982</v>
      </c>
      <c r="AD80" s="5">
        <f t="shared" si="10"/>
        <v>6852</v>
      </c>
      <c r="AE80" s="5">
        <f t="shared" si="11"/>
        <v>10834</v>
      </c>
      <c r="AG80" s="2">
        <f t="shared" si="12"/>
        <v>3</v>
      </c>
      <c r="AH80" s="2">
        <f t="shared" si="13"/>
        <v>2025</v>
      </c>
      <c r="AJ80" s="5">
        <f t="shared" si="14"/>
        <v>923</v>
      </c>
      <c r="AK80" s="2">
        <f t="shared" si="15"/>
        <v>3</v>
      </c>
    </row>
    <row r="81" spans="1:37">
      <c r="A81" s="17">
        <v>45730</v>
      </c>
      <c r="B81" s="19">
        <v>862</v>
      </c>
      <c r="C81" s="19">
        <v>896</v>
      </c>
      <c r="D81" s="19">
        <v>915</v>
      </c>
      <c r="E81" s="19">
        <v>909</v>
      </c>
      <c r="F81" s="19">
        <v>910</v>
      </c>
      <c r="G81" s="19">
        <v>865</v>
      </c>
      <c r="H81" s="19">
        <v>570</v>
      </c>
      <c r="I81" s="19">
        <v>101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171</v>
      </c>
      <c r="T81" s="19">
        <v>622</v>
      </c>
      <c r="U81" s="19">
        <v>610</v>
      </c>
      <c r="V81" s="19">
        <v>613</v>
      </c>
      <c r="W81" s="19">
        <v>691</v>
      </c>
      <c r="X81" s="19">
        <v>770</v>
      </c>
      <c r="Y81" s="19">
        <v>792</v>
      </c>
      <c r="Z81" s="19">
        <v>0</v>
      </c>
      <c r="AA81" s="2">
        <f>IFERROR(INDEX('Holiday Schedule'!$D$3:$D$24,MATCH(A81,'Holiday Schedule'!$C$3:$C$24,0)),0)</f>
        <v>0</v>
      </c>
      <c r="AB81" s="2">
        <f t="shared" si="8"/>
        <v>6</v>
      </c>
      <c r="AC81" s="2">
        <f t="shared" si="9"/>
        <v>3578</v>
      </c>
      <c r="AD81" s="5">
        <f t="shared" si="10"/>
        <v>6719</v>
      </c>
      <c r="AE81" s="5">
        <f t="shared" si="11"/>
        <v>10297</v>
      </c>
      <c r="AG81" s="2">
        <f t="shared" si="12"/>
        <v>3</v>
      </c>
      <c r="AH81" s="2">
        <f t="shared" si="13"/>
        <v>2025</v>
      </c>
      <c r="AJ81" s="5">
        <f t="shared" si="14"/>
        <v>915</v>
      </c>
      <c r="AK81" s="2">
        <f t="shared" si="15"/>
        <v>3</v>
      </c>
    </row>
    <row r="82" spans="1:37">
      <c r="A82" s="17">
        <v>45731</v>
      </c>
      <c r="B82" s="19">
        <v>799</v>
      </c>
      <c r="C82" s="19">
        <v>865</v>
      </c>
      <c r="D82" s="19">
        <v>827</v>
      </c>
      <c r="E82" s="19">
        <v>823</v>
      </c>
      <c r="F82" s="19">
        <v>803</v>
      </c>
      <c r="G82" s="19">
        <v>765</v>
      </c>
      <c r="H82" s="19">
        <v>483</v>
      </c>
      <c r="I82" s="19">
        <v>53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192</v>
      </c>
      <c r="T82" s="19">
        <v>636</v>
      </c>
      <c r="U82" s="19">
        <v>604</v>
      </c>
      <c r="V82" s="19">
        <v>601</v>
      </c>
      <c r="W82" s="19">
        <v>684</v>
      </c>
      <c r="X82" s="19">
        <v>734</v>
      </c>
      <c r="Y82" s="19">
        <v>755</v>
      </c>
      <c r="Z82" s="19">
        <v>0</v>
      </c>
      <c r="AA82" s="2">
        <f>IFERROR(INDEX('Holiday Schedule'!$D$3:$D$24,MATCH(A82,'Holiday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9624</v>
      </c>
      <c r="AE82" s="5">
        <f t="shared" si="11"/>
        <v>9624</v>
      </c>
      <c r="AG82" s="2">
        <f t="shared" si="12"/>
        <v>3</v>
      </c>
      <c r="AH82" s="2">
        <f t="shared" si="13"/>
        <v>2025</v>
      </c>
      <c r="AJ82" s="5">
        <f t="shared" si="14"/>
        <v>865</v>
      </c>
      <c r="AK82" s="2">
        <f t="shared" si="15"/>
        <v>2</v>
      </c>
    </row>
    <row r="83" spans="1:37">
      <c r="A83" s="17">
        <v>45732</v>
      </c>
      <c r="B83" s="19">
        <v>756</v>
      </c>
      <c r="C83" s="19">
        <v>811</v>
      </c>
      <c r="D83" s="19">
        <v>772</v>
      </c>
      <c r="E83" s="19">
        <v>758</v>
      </c>
      <c r="F83" s="19">
        <v>741</v>
      </c>
      <c r="G83" s="19">
        <v>694</v>
      </c>
      <c r="H83" s="19">
        <v>437</v>
      </c>
      <c r="I83" s="19">
        <v>49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217</v>
      </c>
      <c r="T83" s="19">
        <v>659</v>
      </c>
      <c r="U83" s="19">
        <v>615</v>
      </c>
      <c r="V83" s="19">
        <v>607</v>
      </c>
      <c r="W83" s="19">
        <v>653</v>
      </c>
      <c r="X83" s="19">
        <v>693</v>
      </c>
      <c r="Y83" s="19">
        <v>693</v>
      </c>
      <c r="Z83" s="19">
        <v>0</v>
      </c>
      <c r="AA83" s="2">
        <f>IFERROR(INDEX('Holiday Schedule'!$D$3:$D$24,MATCH(A83,'Holiday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9155</v>
      </c>
      <c r="AE83" s="5">
        <f t="shared" si="11"/>
        <v>9155</v>
      </c>
      <c r="AG83" s="2">
        <f t="shared" si="12"/>
        <v>3</v>
      </c>
      <c r="AH83" s="2">
        <f t="shared" si="13"/>
        <v>2025</v>
      </c>
      <c r="AJ83" s="5">
        <f t="shared" si="14"/>
        <v>811</v>
      </c>
      <c r="AK83" s="2">
        <f t="shared" si="15"/>
        <v>2</v>
      </c>
    </row>
    <row r="84" spans="1:37">
      <c r="A84" s="17">
        <v>45733</v>
      </c>
      <c r="B84" s="19">
        <v>688</v>
      </c>
      <c r="C84" s="19">
        <v>709</v>
      </c>
      <c r="D84" s="19">
        <v>717</v>
      </c>
      <c r="E84" s="19">
        <v>695</v>
      </c>
      <c r="F84" s="19">
        <v>703</v>
      </c>
      <c r="G84" s="19">
        <v>690</v>
      </c>
      <c r="H84" s="19">
        <v>473</v>
      </c>
      <c r="I84" s="19">
        <v>90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213</v>
      </c>
      <c r="T84" s="19">
        <v>664</v>
      </c>
      <c r="U84" s="19">
        <v>613</v>
      </c>
      <c r="V84" s="19">
        <v>605</v>
      </c>
      <c r="W84" s="19">
        <v>667</v>
      </c>
      <c r="X84" s="19">
        <v>722</v>
      </c>
      <c r="Y84" s="19">
        <v>736</v>
      </c>
      <c r="Z84" s="19">
        <v>0</v>
      </c>
      <c r="AA84" s="2">
        <f>IFERROR(INDEX('Holiday Schedule'!$D$3:$D$24,MATCH(A84,'Holiday Schedule'!$C$3:$C$24,0)),0)</f>
        <v>0</v>
      </c>
      <c r="AB84" s="2">
        <f t="shared" si="8"/>
        <v>2</v>
      </c>
      <c r="AC84" s="2">
        <f t="shared" si="9"/>
        <v>3574</v>
      </c>
      <c r="AD84" s="5">
        <f t="shared" si="10"/>
        <v>5411</v>
      </c>
      <c r="AE84" s="5">
        <f t="shared" si="11"/>
        <v>8985</v>
      </c>
      <c r="AG84" s="2">
        <f t="shared" si="12"/>
        <v>3</v>
      </c>
      <c r="AH84" s="2">
        <f t="shared" si="13"/>
        <v>2025</v>
      </c>
      <c r="AJ84" s="5">
        <f t="shared" si="14"/>
        <v>736</v>
      </c>
      <c r="AK84" s="2">
        <f t="shared" si="15"/>
        <v>24</v>
      </c>
    </row>
    <row r="85" spans="1:37">
      <c r="A85" s="17">
        <v>45734</v>
      </c>
      <c r="B85" s="19">
        <v>746</v>
      </c>
      <c r="C85" s="19">
        <v>775</v>
      </c>
      <c r="D85" s="19">
        <v>787</v>
      </c>
      <c r="E85" s="19">
        <v>783</v>
      </c>
      <c r="F85" s="19">
        <v>800</v>
      </c>
      <c r="G85" s="19">
        <v>776</v>
      </c>
      <c r="H85" s="19">
        <v>527</v>
      </c>
      <c r="I85" s="19">
        <v>95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199</v>
      </c>
      <c r="T85" s="19">
        <v>665</v>
      </c>
      <c r="U85" s="19">
        <v>658</v>
      </c>
      <c r="V85" s="19">
        <v>661</v>
      </c>
      <c r="W85" s="19">
        <v>725</v>
      </c>
      <c r="X85" s="19">
        <v>789</v>
      </c>
      <c r="Y85" s="19">
        <v>806</v>
      </c>
      <c r="Z85" s="19">
        <v>0</v>
      </c>
      <c r="AA85" s="2">
        <f>IFERROR(INDEX('Holiday Schedule'!$D$3:$D$24,MATCH(A85,'Holiday Schedule'!$C$3:$C$24,0)),0)</f>
        <v>0</v>
      </c>
      <c r="AB85" s="2">
        <f t="shared" si="8"/>
        <v>3</v>
      </c>
      <c r="AC85" s="2">
        <f t="shared" si="9"/>
        <v>3792</v>
      </c>
      <c r="AD85" s="5">
        <f t="shared" si="10"/>
        <v>6000</v>
      </c>
      <c r="AE85" s="5">
        <f t="shared" si="11"/>
        <v>9792</v>
      </c>
      <c r="AG85" s="2">
        <f t="shared" si="12"/>
        <v>3</v>
      </c>
      <c r="AH85" s="2">
        <f t="shared" si="13"/>
        <v>2025</v>
      </c>
      <c r="AJ85" s="5">
        <f t="shared" si="14"/>
        <v>806</v>
      </c>
      <c r="AK85" s="2">
        <f t="shared" si="15"/>
        <v>24</v>
      </c>
    </row>
    <row r="86" spans="1:37">
      <c r="A86" s="17">
        <v>45735</v>
      </c>
      <c r="B86" s="19">
        <v>814</v>
      </c>
      <c r="C86" s="19">
        <v>851</v>
      </c>
      <c r="D86" s="19">
        <v>868</v>
      </c>
      <c r="E86" s="19">
        <v>856</v>
      </c>
      <c r="F86" s="19">
        <v>862</v>
      </c>
      <c r="G86" s="19">
        <v>831</v>
      </c>
      <c r="H86" s="19">
        <v>540</v>
      </c>
      <c r="I86" s="19">
        <v>103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170</v>
      </c>
      <c r="T86" s="19">
        <v>631</v>
      </c>
      <c r="U86" s="19">
        <v>623</v>
      </c>
      <c r="V86" s="19">
        <v>629</v>
      </c>
      <c r="W86" s="19">
        <v>690</v>
      </c>
      <c r="X86" s="19">
        <v>744</v>
      </c>
      <c r="Y86" s="19">
        <v>755</v>
      </c>
      <c r="Z86" s="19">
        <v>0</v>
      </c>
      <c r="AA86" s="2">
        <f>IFERROR(INDEX('Holiday Schedule'!$D$3:$D$24,MATCH(A86,'Holiday Schedule'!$C$3:$C$24,0)),0)</f>
        <v>0</v>
      </c>
      <c r="AB86" s="2">
        <f t="shared" si="8"/>
        <v>4</v>
      </c>
      <c r="AC86" s="2">
        <f t="shared" si="9"/>
        <v>3590</v>
      </c>
      <c r="AD86" s="5">
        <f t="shared" si="10"/>
        <v>6377</v>
      </c>
      <c r="AE86" s="5">
        <f t="shared" si="11"/>
        <v>9967</v>
      </c>
      <c r="AG86" s="2">
        <f t="shared" si="12"/>
        <v>3</v>
      </c>
      <c r="AH86" s="2">
        <f t="shared" si="13"/>
        <v>2025</v>
      </c>
      <c r="AJ86" s="5">
        <f t="shared" si="14"/>
        <v>868</v>
      </c>
      <c r="AK86" s="2">
        <f t="shared" si="15"/>
        <v>3</v>
      </c>
    </row>
    <row r="87" spans="1:37">
      <c r="A87" s="17">
        <v>45736</v>
      </c>
      <c r="B87" s="19">
        <v>762</v>
      </c>
      <c r="C87" s="19">
        <v>790</v>
      </c>
      <c r="D87" s="19">
        <v>794</v>
      </c>
      <c r="E87" s="19">
        <v>789</v>
      </c>
      <c r="F87" s="19">
        <v>797</v>
      </c>
      <c r="G87" s="19">
        <v>773</v>
      </c>
      <c r="H87" s="19">
        <v>520</v>
      </c>
      <c r="I87" s="19">
        <v>97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211</v>
      </c>
      <c r="T87" s="19">
        <v>692</v>
      </c>
      <c r="U87" s="19">
        <v>648</v>
      </c>
      <c r="V87" s="19">
        <v>643</v>
      </c>
      <c r="W87" s="19">
        <v>698</v>
      </c>
      <c r="X87" s="19">
        <v>754</v>
      </c>
      <c r="Y87" s="19">
        <v>757</v>
      </c>
      <c r="Z87" s="19">
        <v>0</v>
      </c>
      <c r="AA87" s="2">
        <f>IFERROR(INDEX('Holiday Schedule'!$D$3:$D$24,MATCH(A87,'Holiday Schedule'!$C$3:$C$24,0)),0)</f>
        <v>0</v>
      </c>
      <c r="AB87" s="2">
        <f t="shared" si="8"/>
        <v>5</v>
      </c>
      <c r="AC87" s="2">
        <f t="shared" si="9"/>
        <v>3743</v>
      </c>
      <c r="AD87" s="5">
        <f t="shared" si="10"/>
        <v>5982</v>
      </c>
      <c r="AE87" s="5">
        <f t="shared" si="11"/>
        <v>9725</v>
      </c>
      <c r="AG87" s="2">
        <f t="shared" si="12"/>
        <v>3</v>
      </c>
      <c r="AH87" s="2">
        <f t="shared" si="13"/>
        <v>2025</v>
      </c>
      <c r="AJ87" s="5">
        <f t="shared" si="14"/>
        <v>797</v>
      </c>
      <c r="AK87" s="2">
        <f t="shared" si="15"/>
        <v>5</v>
      </c>
    </row>
    <row r="88" spans="1:37">
      <c r="A88" s="17">
        <v>45737</v>
      </c>
      <c r="B88" s="19">
        <v>770</v>
      </c>
      <c r="C88" s="19">
        <v>783</v>
      </c>
      <c r="D88" s="19">
        <v>796</v>
      </c>
      <c r="E88" s="19">
        <v>782</v>
      </c>
      <c r="F88" s="19">
        <v>786</v>
      </c>
      <c r="G88" s="19">
        <v>762</v>
      </c>
      <c r="H88" s="19">
        <v>512</v>
      </c>
      <c r="I88" s="19">
        <v>97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233</v>
      </c>
      <c r="T88" s="19">
        <v>727</v>
      </c>
      <c r="U88" s="19">
        <v>679</v>
      </c>
      <c r="V88" s="19">
        <v>675</v>
      </c>
      <c r="W88" s="19">
        <v>749</v>
      </c>
      <c r="X88" s="19">
        <v>822</v>
      </c>
      <c r="Y88" s="19">
        <v>845</v>
      </c>
      <c r="Z88" s="19">
        <v>0</v>
      </c>
      <c r="AA88" s="2">
        <f>IFERROR(INDEX('Holiday Schedule'!$D$3:$D$24,MATCH(A88,'Holiday Schedule'!$C$3:$C$24,0)),0)</f>
        <v>0</v>
      </c>
      <c r="AB88" s="2">
        <f t="shared" si="8"/>
        <v>6</v>
      </c>
      <c r="AC88" s="2">
        <f t="shared" si="9"/>
        <v>3982</v>
      </c>
      <c r="AD88" s="5">
        <f t="shared" si="10"/>
        <v>6036</v>
      </c>
      <c r="AE88" s="5">
        <f t="shared" si="11"/>
        <v>10018</v>
      </c>
      <c r="AG88" s="2">
        <f t="shared" si="12"/>
        <v>3</v>
      </c>
      <c r="AH88" s="2">
        <f t="shared" si="13"/>
        <v>2025</v>
      </c>
      <c r="AJ88" s="5">
        <f t="shared" si="14"/>
        <v>845</v>
      </c>
      <c r="AK88" s="2">
        <f t="shared" si="15"/>
        <v>24</v>
      </c>
    </row>
    <row r="89" spans="1:37">
      <c r="A89" s="17">
        <v>45738</v>
      </c>
      <c r="B89" s="19">
        <v>844</v>
      </c>
      <c r="C89" s="19">
        <v>915</v>
      </c>
      <c r="D89" s="19">
        <v>870</v>
      </c>
      <c r="E89" s="19">
        <v>865</v>
      </c>
      <c r="F89" s="19">
        <v>854</v>
      </c>
      <c r="G89" s="19">
        <v>806</v>
      </c>
      <c r="H89" s="19">
        <v>503</v>
      </c>
      <c r="I89" s="19">
        <v>52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186</v>
      </c>
      <c r="T89" s="19">
        <v>627</v>
      </c>
      <c r="U89" s="19">
        <v>603</v>
      </c>
      <c r="V89" s="19">
        <v>603</v>
      </c>
      <c r="W89" s="19">
        <v>668</v>
      </c>
      <c r="X89" s="19">
        <v>731</v>
      </c>
      <c r="Y89" s="19">
        <v>750</v>
      </c>
      <c r="Z89" s="19">
        <v>0</v>
      </c>
      <c r="AA89" s="2">
        <f>IFERROR(INDEX('Holiday Schedule'!$D$3:$D$24,MATCH(A89,'Holiday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9877</v>
      </c>
      <c r="AE89" s="5">
        <f t="shared" si="11"/>
        <v>9877</v>
      </c>
      <c r="AG89" s="2">
        <f t="shared" si="12"/>
        <v>3</v>
      </c>
      <c r="AH89" s="2">
        <f t="shared" si="13"/>
        <v>2025</v>
      </c>
      <c r="AJ89" s="5">
        <f t="shared" si="14"/>
        <v>915</v>
      </c>
      <c r="AK89" s="2">
        <f t="shared" si="15"/>
        <v>2</v>
      </c>
    </row>
    <row r="90" spans="1:37">
      <c r="A90" s="17">
        <v>45739</v>
      </c>
      <c r="B90" s="19">
        <v>755</v>
      </c>
      <c r="C90" s="19">
        <v>814</v>
      </c>
      <c r="D90" s="19">
        <v>785</v>
      </c>
      <c r="E90" s="19">
        <v>793</v>
      </c>
      <c r="F90" s="19">
        <v>801</v>
      </c>
      <c r="G90" s="19">
        <v>773</v>
      </c>
      <c r="H90" s="19">
        <v>493</v>
      </c>
      <c r="I90" s="19">
        <v>52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200</v>
      </c>
      <c r="T90" s="19">
        <v>720</v>
      </c>
      <c r="U90" s="19">
        <v>713</v>
      </c>
      <c r="V90" s="19">
        <v>711</v>
      </c>
      <c r="W90" s="19">
        <v>798</v>
      </c>
      <c r="X90" s="19">
        <v>843</v>
      </c>
      <c r="Y90" s="19">
        <v>873</v>
      </c>
      <c r="Z90" s="19">
        <v>0</v>
      </c>
      <c r="AA90" s="2">
        <f>IFERROR(INDEX('Holiday Schedule'!$D$3:$D$24,MATCH(A90,'Holiday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10124</v>
      </c>
      <c r="AE90" s="5">
        <f t="shared" si="11"/>
        <v>10124</v>
      </c>
      <c r="AG90" s="2">
        <f t="shared" si="12"/>
        <v>3</v>
      </c>
      <c r="AH90" s="2">
        <f t="shared" si="13"/>
        <v>2025</v>
      </c>
      <c r="AJ90" s="5">
        <f t="shared" si="14"/>
        <v>873</v>
      </c>
      <c r="AK90" s="2">
        <f t="shared" si="15"/>
        <v>24</v>
      </c>
    </row>
    <row r="91" spans="1:37">
      <c r="A91" s="17">
        <v>45740</v>
      </c>
      <c r="B91" s="19">
        <v>884</v>
      </c>
      <c r="C91" s="19">
        <v>926</v>
      </c>
      <c r="D91" s="19">
        <v>950</v>
      </c>
      <c r="E91" s="19">
        <v>937</v>
      </c>
      <c r="F91" s="19">
        <v>953</v>
      </c>
      <c r="G91" s="19">
        <v>919</v>
      </c>
      <c r="H91" s="19">
        <v>609</v>
      </c>
      <c r="I91" s="19">
        <v>106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258</v>
      </c>
      <c r="T91" s="19">
        <v>793</v>
      </c>
      <c r="U91" s="19">
        <v>731</v>
      </c>
      <c r="V91" s="19">
        <v>715</v>
      </c>
      <c r="W91" s="19">
        <v>757</v>
      </c>
      <c r="X91" s="19">
        <v>813</v>
      </c>
      <c r="Y91" s="19">
        <v>844</v>
      </c>
      <c r="Z91" s="19">
        <v>0</v>
      </c>
      <c r="AA91" s="2">
        <f>IFERROR(INDEX('Holiday Schedule'!$D$3:$D$24,MATCH(A91,'Holiday Schedule'!$C$3:$C$24,0)),0)</f>
        <v>0</v>
      </c>
      <c r="AB91" s="2">
        <f t="shared" si="8"/>
        <v>2</v>
      </c>
      <c r="AC91" s="2">
        <f t="shared" si="9"/>
        <v>4173</v>
      </c>
      <c r="AD91" s="5">
        <f t="shared" si="10"/>
        <v>7022</v>
      </c>
      <c r="AE91" s="5">
        <f t="shared" si="11"/>
        <v>11195</v>
      </c>
      <c r="AG91" s="2">
        <f t="shared" si="12"/>
        <v>3</v>
      </c>
      <c r="AH91" s="2">
        <f t="shared" si="13"/>
        <v>2025</v>
      </c>
      <c r="AJ91" s="5">
        <f t="shared" si="14"/>
        <v>953</v>
      </c>
      <c r="AK91" s="2">
        <f t="shared" si="15"/>
        <v>5</v>
      </c>
    </row>
    <row r="92" spans="1:37">
      <c r="A92" s="17">
        <v>45741</v>
      </c>
      <c r="B92" s="19">
        <v>866</v>
      </c>
      <c r="C92" s="19">
        <v>888</v>
      </c>
      <c r="D92" s="19">
        <v>909</v>
      </c>
      <c r="E92" s="19">
        <v>888</v>
      </c>
      <c r="F92" s="19">
        <v>898</v>
      </c>
      <c r="G92" s="19">
        <v>868</v>
      </c>
      <c r="H92" s="19">
        <v>564</v>
      </c>
      <c r="I92" s="19">
        <v>107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219</v>
      </c>
      <c r="T92" s="19">
        <v>716</v>
      </c>
      <c r="U92" s="19">
        <v>689</v>
      </c>
      <c r="V92" s="19">
        <v>688</v>
      </c>
      <c r="W92" s="19">
        <v>748</v>
      </c>
      <c r="X92" s="19">
        <v>812</v>
      </c>
      <c r="Y92" s="19">
        <v>826</v>
      </c>
      <c r="Z92" s="19">
        <v>0</v>
      </c>
      <c r="AA92" s="2">
        <f>IFERROR(INDEX('Holiday Schedule'!$D$3:$D$24,MATCH(A92,'Holiday Schedule'!$C$3:$C$24,0)),0)</f>
        <v>0</v>
      </c>
      <c r="AB92" s="2">
        <f t="shared" si="8"/>
        <v>3</v>
      </c>
      <c r="AC92" s="2">
        <f t="shared" si="9"/>
        <v>3979</v>
      </c>
      <c r="AD92" s="5">
        <f t="shared" si="10"/>
        <v>6707</v>
      </c>
      <c r="AE92" s="5">
        <f t="shared" si="11"/>
        <v>10686</v>
      </c>
      <c r="AG92" s="2">
        <f t="shared" si="12"/>
        <v>3</v>
      </c>
      <c r="AH92" s="2">
        <f t="shared" si="13"/>
        <v>2025</v>
      </c>
      <c r="AJ92" s="5">
        <f t="shared" si="14"/>
        <v>909</v>
      </c>
      <c r="AK92" s="2">
        <f t="shared" si="15"/>
        <v>3</v>
      </c>
    </row>
    <row r="93" spans="1:37">
      <c r="A93" s="17">
        <v>45742</v>
      </c>
      <c r="B93" s="19">
        <v>842</v>
      </c>
      <c r="C93" s="19">
        <v>886</v>
      </c>
      <c r="D93" s="19">
        <v>897</v>
      </c>
      <c r="E93" s="19">
        <v>895</v>
      </c>
      <c r="F93" s="19">
        <v>909</v>
      </c>
      <c r="G93" s="19">
        <v>878</v>
      </c>
      <c r="H93" s="19">
        <v>589</v>
      </c>
      <c r="I93" s="19">
        <v>99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205</v>
      </c>
      <c r="T93" s="19">
        <v>697</v>
      </c>
      <c r="U93" s="19">
        <v>672</v>
      </c>
      <c r="V93" s="19">
        <v>667</v>
      </c>
      <c r="W93" s="19">
        <v>729</v>
      </c>
      <c r="X93" s="19">
        <v>791</v>
      </c>
      <c r="Y93" s="19">
        <v>803</v>
      </c>
      <c r="Z93" s="19">
        <v>0</v>
      </c>
      <c r="AA93" s="2">
        <f>IFERROR(INDEX('Holiday Schedule'!$D$3:$D$24,MATCH(A93,'Holiday Schedule'!$C$3:$C$24,0)),0)</f>
        <v>0</v>
      </c>
      <c r="AB93" s="2">
        <f t="shared" si="8"/>
        <v>4</v>
      </c>
      <c r="AC93" s="2">
        <f t="shared" si="9"/>
        <v>3860</v>
      </c>
      <c r="AD93" s="5">
        <f t="shared" si="10"/>
        <v>6699</v>
      </c>
      <c r="AE93" s="5">
        <f t="shared" si="11"/>
        <v>10559</v>
      </c>
      <c r="AG93" s="2">
        <f t="shared" si="12"/>
        <v>3</v>
      </c>
      <c r="AH93" s="2">
        <f t="shared" si="13"/>
        <v>2025</v>
      </c>
      <c r="AJ93" s="5">
        <f t="shared" si="14"/>
        <v>909</v>
      </c>
      <c r="AK93" s="2">
        <f t="shared" si="15"/>
        <v>5</v>
      </c>
    </row>
    <row r="94" spans="1:37">
      <c r="A94" s="17">
        <v>45743</v>
      </c>
      <c r="B94" s="19">
        <v>819</v>
      </c>
      <c r="C94" s="19">
        <v>856</v>
      </c>
      <c r="D94" s="19">
        <v>862</v>
      </c>
      <c r="E94" s="19">
        <v>857</v>
      </c>
      <c r="F94" s="19">
        <v>870</v>
      </c>
      <c r="G94" s="19">
        <v>846</v>
      </c>
      <c r="H94" s="19">
        <v>569</v>
      </c>
      <c r="I94" s="19">
        <v>97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191</v>
      </c>
      <c r="T94" s="19">
        <v>674</v>
      </c>
      <c r="U94" s="19">
        <v>670</v>
      </c>
      <c r="V94" s="19">
        <v>682</v>
      </c>
      <c r="W94" s="19">
        <v>755</v>
      </c>
      <c r="X94" s="19">
        <v>824</v>
      </c>
      <c r="Y94" s="19">
        <v>847</v>
      </c>
      <c r="Z94" s="19">
        <v>0</v>
      </c>
      <c r="AA94" s="2">
        <f>IFERROR(INDEX('Holiday Schedule'!$D$3:$D$24,MATCH(A94,'Holiday Schedule'!$C$3:$C$24,0)),0)</f>
        <v>0</v>
      </c>
      <c r="AB94" s="2">
        <f t="shared" si="8"/>
        <v>5</v>
      </c>
      <c r="AC94" s="2">
        <f t="shared" si="9"/>
        <v>3893</v>
      </c>
      <c r="AD94" s="5">
        <f t="shared" si="10"/>
        <v>6526</v>
      </c>
      <c r="AE94" s="5">
        <f t="shared" si="11"/>
        <v>10419</v>
      </c>
      <c r="AG94" s="2">
        <f t="shared" si="12"/>
        <v>3</v>
      </c>
      <c r="AH94" s="2">
        <f t="shared" si="13"/>
        <v>2025</v>
      </c>
      <c r="AJ94" s="5">
        <f t="shared" si="14"/>
        <v>870</v>
      </c>
      <c r="AK94" s="2">
        <f t="shared" si="15"/>
        <v>5</v>
      </c>
    </row>
    <row r="95" spans="1:37">
      <c r="A95" s="17">
        <v>45744</v>
      </c>
      <c r="B95" s="19">
        <v>868</v>
      </c>
      <c r="C95" s="19">
        <v>903</v>
      </c>
      <c r="D95" s="19">
        <v>925</v>
      </c>
      <c r="E95" s="19">
        <v>915</v>
      </c>
      <c r="F95" s="19">
        <v>924</v>
      </c>
      <c r="G95" s="19">
        <v>879</v>
      </c>
      <c r="H95" s="19">
        <v>581</v>
      </c>
      <c r="I95" s="19">
        <v>103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170</v>
      </c>
      <c r="T95" s="19">
        <v>656</v>
      </c>
      <c r="U95" s="19">
        <v>657</v>
      </c>
      <c r="V95" s="19">
        <v>661</v>
      </c>
      <c r="W95" s="19">
        <v>748</v>
      </c>
      <c r="X95" s="19">
        <v>831</v>
      </c>
      <c r="Y95" s="19">
        <v>854</v>
      </c>
      <c r="Z95" s="19">
        <v>0</v>
      </c>
      <c r="AA95" s="2">
        <f>IFERROR(INDEX('Holiday Schedule'!$D$3:$D$24,MATCH(A95,'Holiday Schedule'!$C$3:$C$24,0)),0)</f>
        <v>0</v>
      </c>
      <c r="AB95" s="2">
        <f t="shared" si="8"/>
        <v>6</v>
      </c>
      <c r="AC95" s="2">
        <f t="shared" si="9"/>
        <v>3826</v>
      </c>
      <c r="AD95" s="5">
        <f t="shared" si="10"/>
        <v>6849</v>
      </c>
      <c r="AE95" s="5">
        <f t="shared" si="11"/>
        <v>10675</v>
      </c>
      <c r="AG95" s="2">
        <f t="shared" si="12"/>
        <v>3</v>
      </c>
      <c r="AH95" s="2">
        <f t="shared" si="13"/>
        <v>2025</v>
      </c>
      <c r="AJ95" s="5">
        <f t="shared" si="14"/>
        <v>925</v>
      </c>
      <c r="AK95" s="2">
        <f t="shared" si="15"/>
        <v>3</v>
      </c>
    </row>
    <row r="96" spans="1:37">
      <c r="A96" s="17">
        <v>45745</v>
      </c>
      <c r="B96" s="19">
        <v>858</v>
      </c>
      <c r="C96" s="19">
        <v>927</v>
      </c>
      <c r="D96" s="19">
        <v>887</v>
      </c>
      <c r="E96" s="19">
        <v>882</v>
      </c>
      <c r="F96" s="19">
        <v>881</v>
      </c>
      <c r="G96" s="19">
        <v>846</v>
      </c>
      <c r="H96" s="19">
        <v>532</v>
      </c>
      <c r="I96" s="19">
        <v>60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197</v>
      </c>
      <c r="T96" s="19">
        <v>695</v>
      </c>
      <c r="U96" s="19">
        <v>696</v>
      </c>
      <c r="V96" s="19">
        <v>707</v>
      </c>
      <c r="W96" s="19">
        <v>798</v>
      </c>
      <c r="X96" s="19">
        <v>874</v>
      </c>
      <c r="Y96" s="19">
        <v>903</v>
      </c>
      <c r="Z96" s="19">
        <v>0</v>
      </c>
      <c r="AA96" s="2">
        <f>IFERROR(INDEX('Holiday Schedule'!$D$3:$D$24,MATCH(A96,'Holiday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10743</v>
      </c>
      <c r="AE96" s="5">
        <f t="shared" si="11"/>
        <v>10743</v>
      </c>
      <c r="AG96" s="2">
        <f t="shared" si="12"/>
        <v>3</v>
      </c>
      <c r="AH96" s="2">
        <f t="shared" si="13"/>
        <v>2025</v>
      </c>
      <c r="AJ96" s="5">
        <f t="shared" si="14"/>
        <v>927</v>
      </c>
      <c r="AK96" s="2">
        <f t="shared" si="15"/>
        <v>2</v>
      </c>
    </row>
    <row r="97" spans="1:37">
      <c r="A97" s="17">
        <v>45746</v>
      </c>
      <c r="B97" s="19">
        <v>910</v>
      </c>
      <c r="C97" s="19">
        <v>1002</v>
      </c>
      <c r="D97" s="19">
        <v>953</v>
      </c>
      <c r="E97" s="19">
        <v>954</v>
      </c>
      <c r="F97" s="19">
        <v>938</v>
      </c>
      <c r="G97" s="19">
        <v>875</v>
      </c>
      <c r="H97" s="19">
        <v>538</v>
      </c>
      <c r="I97" s="19">
        <v>56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283</v>
      </c>
      <c r="T97" s="19">
        <v>819</v>
      </c>
      <c r="U97" s="19">
        <v>757</v>
      </c>
      <c r="V97" s="19">
        <v>744</v>
      </c>
      <c r="W97" s="19">
        <v>812</v>
      </c>
      <c r="X97" s="19">
        <v>862</v>
      </c>
      <c r="Y97" s="19">
        <v>880</v>
      </c>
      <c r="Z97" s="19">
        <v>0</v>
      </c>
      <c r="AA97" s="2">
        <f>IFERROR(INDEX('Holiday Schedule'!$D$3:$D$24,MATCH(A97,'Holiday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11383</v>
      </c>
      <c r="AE97" s="5">
        <f t="shared" si="11"/>
        <v>11383</v>
      </c>
      <c r="AG97" s="2">
        <f t="shared" si="12"/>
        <v>3</v>
      </c>
      <c r="AH97" s="2">
        <f t="shared" si="13"/>
        <v>2025</v>
      </c>
      <c r="AJ97" s="5">
        <f t="shared" si="14"/>
        <v>1002</v>
      </c>
      <c r="AK97" s="2">
        <f t="shared" si="15"/>
        <v>2</v>
      </c>
    </row>
    <row r="98" spans="1:37">
      <c r="A98" s="17">
        <v>45747</v>
      </c>
      <c r="B98" s="19">
        <v>891</v>
      </c>
      <c r="C98" s="19">
        <v>919</v>
      </c>
      <c r="D98" s="19">
        <v>921</v>
      </c>
      <c r="E98" s="19">
        <v>914</v>
      </c>
      <c r="F98" s="19">
        <v>913</v>
      </c>
      <c r="G98" s="19">
        <v>876</v>
      </c>
      <c r="H98" s="19">
        <v>586</v>
      </c>
      <c r="I98" s="19">
        <v>110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236</v>
      </c>
      <c r="T98" s="19">
        <v>736</v>
      </c>
      <c r="U98" s="19">
        <v>692</v>
      </c>
      <c r="V98" s="19">
        <v>676</v>
      </c>
      <c r="W98" s="19">
        <v>719</v>
      </c>
      <c r="X98" s="19">
        <v>788</v>
      </c>
      <c r="Y98" s="19">
        <v>778</v>
      </c>
      <c r="Z98" s="19">
        <v>0</v>
      </c>
      <c r="AA98" s="2">
        <f>IFERROR(INDEX('Holiday Schedule'!$D$3:$D$24,MATCH(A98,'Holiday Schedule'!$C$3:$C$24,0)),0)</f>
        <v>0</v>
      </c>
      <c r="AB98" s="2">
        <f t="shared" si="8"/>
        <v>2</v>
      </c>
      <c r="AC98" s="2">
        <f t="shared" si="9"/>
        <v>3957</v>
      </c>
      <c r="AD98" s="5">
        <f t="shared" si="10"/>
        <v>6798</v>
      </c>
      <c r="AE98" s="5">
        <f t="shared" si="11"/>
        <v>10755</v>
      </c>
      <c r="AG98" s="2">
        <f t="shared" si="12"/>
        <v>3</v>
      </c>
      <c r="AH98" s="2">
        <f t="shared" si="13"/>
        <v>2025</v>
      </c>
      <c r="AJ98" s="5">
        <f t="shared" si="14"/>
        <v>921</v>
      </c>
      <c r="AK98" s="2">
        <f t="shared" si="15"/>
        <v>3</v>
      </c>
    </row>
    <row r="99" spans="1:37">
      <c r="A99" s="17">
        <v>45748</v>
      </c>
      <c r="B99" s="19">
        <v>881</v>
      </c>
      <c r="C99" s="19">
        <v>895</v>
      </c>
      <c r="D99" s="19">
        <v>921</v>
      </c>
      <c r="E99" s="19">
        <v>923</v>
      </c>
      <c r="F99" s="19">
        <v>914</v>
      </c>
      <c r="G99" s="19">
        <v>891</v>
      </c>
      <c r="H99" s="19">
        <v>801</v>
      </c>
      <c r="I99" s="19">
        <v>212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37</v>
      </c>
      <c r="U99" s="19">
        <v>0</v>
      </c>
      <c r="V99" s="19">
        <v>795</v>
      </c>
      <c r="W99" s="19">
        <v>857</v>
      </c>
      <c r="X99" s="19">
        <v>936</v>
      </c>
      <c r="Y99" s="19">
        <v>980</v>
      </c>
      <c r="Z99" s="19">
        <v>0</v>
      </c>
      <c r="AA99" s="2">
        <f>IFERROR(INDEX('Holiday Schedule'!$D$3:$D$24,MATCH(A99,'Holiday Schedule'!$C$3:$C$24,0)),0)</f>
        <v>0</v>
      </c>
      <c r="AB99" s="2">
        <f t="shared" si="8"/>
        <v>3</v>
      </c>
      <c r="AC99" s="2">
        <f t="shared" si="9"/>
        <v>2837</v>
      </c>
      <c r="AD99" s="5">
        <f t="shared" si="10"/>
        <v>7206</v>
      </c>
      <c r="AE99" s="5">
        <f t="shared" si="11"/>
        <v>10043</v>
      </c>
      <c r="AG99" s="2">
        <f t="shared" si="12"/>
        <v>4</v>
      </c>
      <c r="AH99" s="2">
        <f t="shared" si="13"/>
        <v>2025</v>
      </c>
      <c r="AJ99" s="5">
        <f t="shared" si="14"/>
        <v>980</v>
      </c>
      <c r="AK99" s="2">
        <f t="shared" si="15"/>
        <v>24</v>
      </c>
    </row>
    <row r="100" spans="1:37">
      <c r="A100" s="17">
        <v>45749</v>
      </c>
      <c r="B100" s="19">
        <v>1027</v>
      </c>
      <c r="C100" s="19">
        <v>1062</v>
      </c>
      <c r="D100" s="19">
        <v>1086</v>
      </c>
      <c r="E100" s="19">
        <v>1104</v>
      </c>
      <c r="F100" s="19">
        <v>1107</v>
      </c>
      <c r="G100" s="19">
        <v>1075</v>
      </c>
      <c r="H100" s="19">
        <v>932</v>
      </c>
      <c r="I100" s="19">
        <v>215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39</v>
      </c>
      <c r="U100" s="19">
        <v>0</v>
      </c>
      <c r="V100" s="19">
        <v>819</v>
      </c>
      <c r="W100" s="19">
        <v>867</v>
      </c>
      <c r="X100" s="19">
        <v>941</v>
      </c>
      <c r="Y100" s="19">
        <v>979</v>
      </c>
      <c r="Z100" s="19">
        <v>0</v>
      </c>
      <c r="AA100" s="2">
        <f>IFERROR(INDEX('Holiday Schedule'!$D$3:$D$24,MATCH(A100,'Holiday Schedule'!$C$3:$C$24,0)),0)</f>
        <v>0</v>
      </c>
      <c r="AB100" s="2">
        <f t="shared" si="8"/>
        <v>4</v>
      </c>
      <c r="AC100" s="2">
        <f t="shared" si="9"/>
        <v>2881</v>
      </c>
      <c r="AD100" s="5">
        <f t="shared" si="10"/>
        <v>8372</v>
      </c>
      <c r="AE100" s="5">
        <f t="shared" si="11"/>
        <v>11253</v>
      </c>
      <c r="AG100" s="2">
        <f t="shared" si="12"/>
        <v>4</v>
      </c>
      <c r="AH100" s="2">
        <f t="shared" si="13"/>
        <v>2025</v>
      </c>
      <c r="AJ100" s="5">
        <f t="shared" si="14"/>
        <v>1107</v>
      </c>
      <c r="AK100" s="2">
        <f t="shared" si="15"/>
        <v>5</v>
      </c>
    </row>
    <row r="101" spans="1:37">
      <c r="A101" s="17">
        <v>45750</v>
      </c>
      <c r="B101" s="19">
        <v>1003</v>
      </c>
      <c r="C101" s="19">
        <v>1015</v>
      </c>
      <c r="D101" s="19">
        <v>1053</v>
      </c>
      <c r="E101" s="19">
        <v>1030</v>
      </c>
      <c r="F101" s="19">
        <v>1031</v>
      </c>
      <c r="G101" s="19">
        <v>998</v>
      </c>
      <c r="H101" s="19">
        <v>868</v>
      </c>
      <c r="I101" s="19">
        <v>234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41</v>
      </c>
      <c r="U101" s="19">
        <v>0</v>
      </c>
      <c r="V101" s="19">
        <v>797</v>
      </c>
      <c r="W101" s="19">
        <v>830</v>
      </c>
      <c r="X101" s="19">
        <v>889</v>
      </c>
      <c r="Y101" s="19">
        <v>926</v>
      </c>
      <c r="Z101" s="19">
        <v>0</v>
      </c>
      <c r="AA101" s="2">
        <f>IFERROR(INDEX('Holiday Schedule'!$D$3:$D$24,MATCH(A101,'Holiday Schedule'!$C$3:$C$24,0)),0)</f>
        <v>0</v>
      </c>
      <c r="AB101" s="2">
        <f t="shared" si="8"/>
        <v>5</v>
      </c>
      <c r="AC101" s="2">
        <f t="shared" si="9"/>
        <v>2791</v>
      </c>
      <c r="AD101" s="5">
        <f t="shared" si="10"/>
        <v>7924</v>
      </c>
      <c r="AE101" s="5">
        <f t="shared" si="11"/>
        <v>10715</v>
      </c>
      <c r="AG101" s="2">
        <f t="shared" si="12"/>
        <v>4</v>
      </c>
      <c r="AH101" s="2">
        <f t="shared" si="13"/>
        <v>2025</v>
      </c>
      <c r="AJ101" s="5">
        <f t="shared" si="14"/>
        <v>1053</v>
      </c>
      <c r="AK101" s="2">
        <f t="shared" si="15"/>
        <v>3</v>
      </c>
    </row>
    <row r="102" spans="1:37">
      <c r="A102" s="17">
        <v>45751</v>
      </c>
      <c r="B102" s="19">
        <v>923</v>
      </c>
      <c r="C102" s="19">
        <v>947</v>
      </c>
      <c r="D102" s="19">
        <v>964</v>
      </c>
      <c r="E102" s="19">
        <v>958</v>
      </c>
      <c r="F102" s="19">
        <v>950</v>
      </c>
      <c r="G102" s="19">
        <v>932</v>
      </c>
      <c r="H102" s="19">
        <v>819</v>
      </c>
      <c r="I102" s="19">
        <v>198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36</v>
      </c>
      <c r="U102" s="19">
        <v>0</v>
      </c>
      <c r="V102" s="19">
        <v>755</v>
      </c>
      <c r="W102" s="19">
        <v>821</v>
      </c>
      <c r="X102" s="19">
        <v>894</v>
      </c>
      <c r="Y102" s="19">
        <v>949</v>
      </c>
      <c r="Z102" s="19">
        <v>0</v>
      </c>
      <c r="AA102" s="2">
        <f>IFERROR(INDEX('Holiday Schedule'!$D$3:$D$24,MATCH(A102,'Holiday Schedule'!$C$3:$C$24,0)),0)</f>
        <v>0</v>
      </c>
      <c r="AB102" s="2">
        <f t="shared" si="8"/>
        <v>6</v>
      </c>
      <c r="AC102" s="2">
        <f t="shared" si="9"/>
        <v>2704</v>
      </c>
      <c r="AD102" s="5">
        <f t="shared" si="10"/>
        <v>7442</v>
      </c>
      <c r="AE102" s="5">
        <f t="shared" si="11"/>
        <v>10146</v>
      </c>
      <c r="AG102" s="2">
        <f t="shared" si="12"/>
        <v>4</v>
      </c>
      <c r="AH102" s="2">
        <f t="shared" si="13"/>
        <v>2025</v>
      </c>
      <c r="AJ102" s="5">
        <f t="shared" si="14"/>
        <v>964</v>
      </c>
      <c r="AK102" s="2">
        <f t="shared" si="15"/>
        <v>3</v>
      </c>
    </row>
    <row r="103" spans="1:37">
      <c r="A103" s="17">
        <v>45752</v>
      </c>
      <c r="B103" s="19">
        <v>969</v>
      </c>
      <c r="C103" s="19">
        <v>1008</v>
      </c>
      <c r="D103" s="19">
        <v>1074</v>
      </c>
      <c r="E103" s="19">
        <v>930</v>
      </c>
      <c r="F103" s="19">
        <v>1012</v>
      </c>
      <c r="G103" s="19">
        <v>961</v>
      </c>
      <c r="H103" s="19">
        <v>810</v>
      </c>
      <c r="I103" s="19">
        <v>158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4</v>
      </c>
      <c r="U103" s="19">
        <v>0</v>
      </c>
      <c r="V103" s="19">
        <v>822</v>
      </c>
      <c r="W103" s="19">
        <v>876</v>
      </c>
      <c r="X103" s="19">
        <v>952</v>
      </c>
      <c r="Y103" s="19">
        <v>1009</v>
      </c>
      <c r="Z103" s="19">
        <v>0</v>
      </c>
      <c r="AA103" s="2">
        <f>IFERROR(INDEX('Holiday Schedule'!$D$3:$D$24,MATCH(A103,'Holiday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10585</v>
      </c>
      <c r="AE103" s="5">
        <f t="shared" si="11"/>
        <v>10585</v>
      </c>
      <c r="AG103" s="2">
        <f t="shared" si="12"/>
        <v>4</v>
      </c>
      <c r="AH103" s="2">
        <f t="shared" si="13"/>
        <v>2025</v>
      </c>
      <c r="AJ103" s="5">
        <f t="shared" si="14"/>
        <v>1074</v>
      </c>
      <c r="AK103" s="2">
        <f t="shared" si="15"/>
        <v>3</v>
      </c>
    </row>
    <row r="104" spans="1:37">
      <c r="A104" s="17">
        <v>45753</v>
      </c>
      <c r="B104" s="19">
        <v>1014</v>
      </c>
      <c r="C104" s="19">
        <v>1026</v>
      </c>
      <c r="D104" s="19">
        <v>1084</v>
      </c>
      <c r="E104" s="19">
        <v>911</v>
      </c>
      <c r="F104" s="19">
        <v>961</v>
      </c>
      <c r="G104" s="19">
        <v>898</v>
      </c>
      <c r="H104" s="19">
        <v>765</v>
      </c>
      <c r="I104" s="19">
        <v>164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4</v>
      </c>
      <c r="U104" s="19">
        <v>0</v>
      </c>
      <c r="V104" s="19">
        <v>797</v>
      </c>
      <c r="W104" s="19">
        <v>842</v>
      </c>
      <c r="X104" s="19">
        <v>892</v>
      </c>
      <c r="Y104" s="19">
        <v>937</v>
      </c>
      <c r="Z104" s="19">
        <v>0</v>
      </c>
      <c r="AA104" s="2">
        <f>IFERROR(INDEX('Holiday Schedule'!$D$3:$D$24,MATCH(A104,'Holiday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10295</v>
      </c>
      <c r="AE104" s="5">
        <f t="shared" si="11"/>
        <v>10295</v>
      </c>
      <c r="AG104" s="2">
        <f t="shared" si="12"/>
        <v>4</v>
      </c>
      <c r="AH104" s="2">
        <f t="shared" si="13"/>
        <v>2025</v>
      </c>
      <c r="AJ104" s="5">
        <f t="shared" si="14"/>
        <v>1084</v>
      </c>
      <c r="AK104" s="2">
        <f t="shared" si="15"/>
        <v>3</v>
      </c>
    </row>
    <row r="105" spans="1:37">
      <c r="A105" s="17">
        <v>45754</v>
      </c>
      <c r="B105" s="19">
        <v>947</v>
      </c>
      <c r="C105" s="19">
        <v>973</v>
      </c>
      <c r="D105" s="19">
        <v>994</v>
      </c>
      <c r="E105" s="19">
        <v>994</v>
      </c>
      <c r="F105" s="19">
        <v>995</v>
      </c>
      <c r="G105" s="19">
        <v>970</v>
      </c>
      <c r="H105" s="19">
        <v>882</v>
      </c>
      <c r="I105" s="19">
        <v>218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40</v>
      </c>
      <c r="U105" s="19">
        <v>0</v>
      </c>
      <c r="V105" s="19">
        <v>809</v>
      </c>
      <c r="W105" s="19">
        <v>855</v>
      </c>
      <c r="X105" s="19">
        <v>933</v>
      </c>
      <c r="Y105" s="19">
        <v>973</v>
      </c>
      <c r="Z105" s="19">
        <v>0</v>
      </c>
      <c r="AA105" s="2">
        <f>IFERROR(INDEX('Holiday Schedule'!$D$3:$D$24,MATCH(A105,'Holiday Schedule'!$C$3:$C$24,0)),0)</f>
        <v>0</v>
      </c>
      <c r="AB105" s="2">
        <f t="shared" si="8"/>
        <v>2</v>
      </c>
      <c r="AC105" s="2">
        <f t="shared" si="9"/>
        <v>2855</v>
      </c>
      <c r="AD105" s="5">
        <f t="shared" si="10"/>
        <v>7728</v>
      </c>
      <c r="AE105" s="5">
        <f t="shared" si="11"/>
        <v>10583</v>
      </c>
      <c r="AG105" s="2">
        <f t="shared" si="12"/>
        <v>4</v>
      </c>
      <c r="AH105" s="2">
        <f t="shared" si="13"/>
        <v>2025</v>
      </c>
      <c r="AJ105" s="5">
        <f t="shared" si="14"/>
        <v>995</v>
      </c>
      <c r="AK105" s="2">
        <f t="shared" si="15"/>
        <v>5</v>
      </c>
    </row>
    <row r="106" spans="1:37">
      <c r="A106" s="17">
        <v>45755</v>
      </c>
      <c r="B106" s="19">
        <v>1006</v>
      </c>
      <c r="C106" s="19">
        <v>1008</v>
      </c>
      <c r="D106" s="19">
        <v>1048</v>
      </c>
      <c r="E106" s="19">
        <v>1038</v>
      </c>
      <c r="F106" s="19">
        <v>1034</v>
      </c>
      <c r="G106" s="19">
        <v>1004</v>
      </c>
      <c r="H106" s="19">
        <v>890</v>
      </c>
      <c r="I106" s="19">
        <v>218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45</v>
      </c>
      <c r="U106" s="19">
        <v>0</v>
      </c>
      <c r="V106" s="19">
        <v>851</v>
      </c>
      <c r="W106" s="19">
        <v>917</v>
      </c>
      <c r="X106" s="19">
        <v>994</v>
      </c>
      <c r="Y106" s="19">
        <v>1044</v>
      </c>
      <c r="Z106" s="19">
        <v>0</v>
      </c>
      <c r="AA106" s="2">
        <f>IFERROR(INDEX('Holiday Schedule'!$D$3:$D$24,MATCH(A106,'Holiday Schedule'!$C$3:$C$24,0)),0)</f>
        <v>0</v>
      </c>
      <c r="AB106" s="2">
        <f t="shared" si="8"/>
        <v>3</v>
      </c>
      <c r="AC106" s="2">
        <f t="shared" si="9"/>
        <v>3025</v>
      </c>
      <c r="AD106" s="5">
        <f t="shared" si="10"/>
        <v>8072</v>
      </c>
      <c r="AE106" s="5">
        <f t="shared" si="11"/>
        <v>11097</v>
      </c>
      <c r="AG106" s="2">
        <f t="shared" si="12"/>
        <v>4</v>
      </c>
      <c r="AH106" s="2">
        <f t="shared" si="13"/>
        <v>2025</v>
      </c>
      <c r="AJ106" s="5">
        <f t="shared" si="14"/>
        <v>1048</v>
      </c>
      <c r="AK106" s="2">
        <f t="shared" si="15"/>
        <v>3</v>
      </c>
    </row>
    <row r="107" spans="1:37">
      <c r="A107" s="17">
        <v>45756</v>
      </c>
      <c r="B107" s="19">
        <v>1064</v>
      </c>
      <c r="C107" s="19">
        <v>1109</v>
      </c>
      <c r="D107" s="19">
        <v>1131</v>
      </c>
      <c r="E107" s="19">
        <v>1138</v>
      </c>
      <c r="F107" s="19">
        <v>1112</v>
      </c>
      <c r="G107" s="19">
        <v>1091</v>
      </c>
      <c r="H107" s="19">
        <v>961</v>
      </c>
      <c r="I107" s="19">
        <v>257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42</v>
      </c>
      <c r="U107" s="19">
        <v>0</v>
      </c>
      <c r="V107" s="19">
        <v>874</v>
      </c>
      <c r="W107" s="19">
        <v>941</v>
      </c>
      <c r="X107" s="19">
        <v>1021</v>
      </c>
      <c r="Y107" s="19">
        <v>1080</v>
      </c>
      <c r="Z107" s="19">
        <v>0</v>
      </c>
      <c r="AA107" s="2">
        <f>IFERROR(INDEX('Holiday Schedule'!$D$3:$D$24,MATCH(A107,'Holiday Schedule'!$C$3:$C$24,0)),0)</f>
        <v>0</v>
      </c>
      <c r="AB107" s="2">
        <f t="shared" si="8"/>
        <v>4</v>
      </c>
      <c r="AC107" s="2">
        <f t="shared" si="9"/>
        <v>3135</v>
      </c>
      <c r="AD107" s="5">
        <f t="shared" si="10"/>
        <v>8686</v>
      </c>
      <c r="AE107" s="5">
        <f t="shared" si="11"/>
        <v>11821</v>
      </c>
      <c r="AG107" s="2">
        <f t="shared" si="12"/>
        <v>4</v>
      </c>
      <c r="AH107" s="2">
        <f t="shared" si="13"/>
        <v>2025</v>
      </c>
      <c r="AJ107" s="5">
        <f t="shared" si="14"/>
        <v>1138</v>
      </c>
      <c r="AK107" s="2">
        <f t="shared" si="15"/>
        <v>4</v>
      </c>
    </row>
    <row r="108" spans="1:37">
      <c r="A108" s="17">
        <v>45757</v>
      </c>
      <c r="B108" s="19">
        <v>1110</v>
      </c>
      <c r="C108" s="19">
        <v>1142</v>
      </c>
      <c r="D108" s="19">
        <v>1182</v>
      </c>
      <c r="E108" s="19">
        <v>1160</v>
      </c>
      <c r="F108" s="19">
        <v>1168</v>
      </c>
      <c r="G108" s="19">
        <v>1143</v>
      </c>
      <c r="H108" s="19">
        <v>975</v>
      </c>
      <c r="I108" s="19">
        <v>212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39</v>
      </c>
      <c r="U108" s="19">
        <v>0</v>
      </c>
      <c r="V108" s="19">
        <v>847</v>
      </c>
      <c r="W108" s="19">
        <v>902</v>
      </c>
      <c r="X108" s="19">
        <v>985</v>
      </c>
      <c r="Y108" s="19">
        <v>1036</v>
      </c>
      <c r="Z108" s="19">
        <v>0</v>
      </c>
      <c r="AA108" s="2">
        <f>IFERROR(INDEX('Holiday Schedule'!$D$3:$D$24,MATCH(A108,'Holiday Schedule'!$C$3:$C$24,0)),0)</f>
        <v>0</v>
      </c>
      <c r="AB108" s="2">
        <f t="shared" si="8"/>
        <v>5</v>
      </c>
      <c r="AC108" s="2">
        <f t="shared" si="9"/>
        <v>2985</v>
      </c>
      <c r="AD108" s="5">
        <f t="shared" si="10"/>
        <v>8916</v>
      </c>
      <c r="AE108" s="5">
        <f t="shared" si="11"/>
        <v>11901</v>
      </c>
      <c r="AG108" s="2">
        <f t="shared" si="12"/>
        <v>4</v>
      </c>
      <c r="AH108" s="2">
        <f t="shared" si="13"/>
        <v>2025</v>
      </c>
      <c r="AJ108" s="5">
        <f t="shared" si="14"/>
        <v>1182</v>
      </c>
      <c r="AK108" s="2">
        <f t="shared" si="15"/>
        <v>3</v>
      </c>
    </row>
    <row r="109" spans="1:37">
      <c r="A109" s="17">
        <v>45758</v>
      </c>
      <c r="B109" s="19">
        <v>1057</v>
      </c>
      <c r="C109" s="19">
        <v>1097</v>
      </c>
      <c r="D109" s="19">
        <v>1116</v>
      </c>
      <c r="E109" s="19">
        <v>1118</v>
      </c>
      <c r="F109" s="19">
        <v>1100</v>
      </c>
      <c r="G109" s="19">
        <v>1062</v>
      </c>
      <c r="H109" s="19">
        <v>929</v>
      </c>
      <c r="I109" s="19">
        <v>238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41</v>
      </c>
      <c r="U109" s="19">
        <v>0</v>
      </c>
      <c r="V109" s="19">
        <v>807</v>
      </c>
      <c r="W109" s="19">
        <v>868</v>
      </c>
      <c r="X109" s="19">
        <v>953</v>
      </c>
      <c r="Y109" s="19">
        <v>993</v>
      </c>
      <c r="Z109" s="19">
        <v>0</v>
      </c>
      <c r="AA109" s="2">
        <f>IFERROR(INDEX('Holiday Schedule'!$D$3:$D$24,MATCH(A109,'Holiday Schedule'!$C$3:$C$24,0)),0)</f>
        <v>0</v>
      </c>
      <c r="AB109" s="2">
        <f t="shared" si="8"/>
        <v>6</v>
      </c>
      <c r="AC109" s="2">
        <f t="shared" si="9"/>
        <v>2907</v>
      </c>
      <c r="AD109" s="5">
        <f t="shared" si="10"/>
        <v>8472</v>
      </c>
      <c r="AE109" s="5">
        <f t="shared" si="11"/>
        <v>11379</v>
      </c>
      <c r="AG109" s="2">
        <f t="shared" si="12"/>
        <v>4</v>
      </c>
      <c r="AH109" s="2">
        <f t="shared" si="13"/>
        <v>2025</v>
      </c>
      <c r="AJ109" s="5">
        <f t="shared" si="14"/>
        <v>1118</v>
      </c>
      <c r="AK109" s="2">
        <f t="shared" si="15"/>
        <v>4</v>
      </c>
    </row>
    <row r="110" spans="1:37">
      <c r="A110" s="17">
        <v>45759</v>
      </c>
      <c r="B110" s="19">
        <v>1030</v>
      </c>
      <c r="C110" s="19">
        <v>1044</v>
      </c>
      <c r="D110" s="19">
        <v>1112</v>
      </c>
      <c r="E110" s="19">
        <v>952</v>
      </c>
      <c r="F110" s="19">
        <v>1035</v>
      </c>
      <c r="G110" s="19">
        <v>949</v>
      </c>
      <c r="H110" s="19">
        <v>832</v>
      </c>
      <c r="I110" s="19">
        <v>177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4</v>
      </c>
      <c r="U110" s="19">
        <v>0</v>
      </c>
      <c r="V110" s="19">
        <v>845</v>
      </c>
      <c r="W110" s="19">
        <v>918</v>
      </c>
      <c r="X110" s="19">
        <v>986</v>
      </c>
      <c r="Y110" s="19">
        <v>1034</v>
      </c>
      <c r="Z110" s="19">
        <v>0</v>
      </c>
      <c r="AA110" s="2">
        <f>IFERROR(INDEX('Holiday Schedule'!$D$3:$D$24,MATCH(A110,'Holiday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10918</v>
      </c>
      <c r="AE110" s="5">
        <f t="shared" si="11"/>
        <v>10918</v>
      </c>
      <c r="AG110" s="2">
        <f t="shared" si="12"/>
        <v>4</v>
      </c>
      <c r="AH110" s="2">
        <f t="shared" si="13"/>
        <v>2025</v>
      </c>
      <c r="AJ110" s="5">
        <f t="shared" si="14"/>
        <v>1112</v>
      </c>
      <c r="AK110" s="2">
        <f t="shared" si="15"/>
        <v>3</v>
      </c>
    </row>
    <row r="111" spans="1:37">
      <c r="A111" s="17">
        <v>45760</v>
      </c>
      <c r="B111" s="19">
        <v>1062</v>
      </c>
      <c r="C111" s="19">
        <v>1085</v>
      </c>
      <c r="D111" s="19">
        <v>1151</v>
      </c>
      <c r="E111" s="19">
        <v>974</v>
      </c>
      <c r="F111" s="19">
        <v>1048</v>
      </c>
      <c r="G111" s="19">
        <v>970</v>
      </c>
      <c r="H111" s="19">
        <v>843</v>
      </c>
      <c r="I111" s="19">
        <v>179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5</v>
      </c>
      <c r="U111" s="19">
        <v>0</v>
      </c>
      <c r="V111" s="19">
        <v>911</v>
      </c>
      <c r="W111" s="19">
        <v>962</v>
      </c>
      <c r="X111" s="19">
        <v>1024</v>
      </c>
      <c r="Y111" s="19">
        <v>1069</v>
      </c>
      <c r="Z111" s="19">
        <v>0</v>
      </c>
      <c r="AA111" s="2">
        <f>IFERROR(INDEX('Holiday Schedule'!$D$3:$D$24,MATCH(A111,'Holiday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11283</v>
      </c>
      <c r="AE111" s="5">
        <f t="shared" si="11"/>
        <v>11283</v>
      </c>
      <c r="AG111" s="2">
        <f t="shared" si="12"/>
        <v>4</v>
      </c>
      <c r="AH111" s="2">
        <f t="shared" si="13"/>
        <v>2025</v>
      </c>
      <c r="AJ111" s="5">
        <f t="shared" si="14"/>
        <v>1151</v>
      </c>
      <c r="AK111" s="2">
        <f t="shared" si="15"/>
        <v>3</v>
      </c>
    </row>
    <row r="112" spans="1:37">
      <c r="A112" s="17">
        <v>45761</v>
      </c>
      <c r="B112" s="19">
        <v>1074</v>
      </c>
      <c r="C112" s="19">
        <v>1094</v>
      </c>
      <c r="D112" s="19">
        <v>1119</v>
      </c>
      <c r="E112" s="19">
        <v>1111</v>
      </c>
      <c r="F112" s="19">
        <v>1105</v>
      </c>
      <c r="G112" s="19">
        <v>1073</v>
      </c>
      <c r="H112" s="19">
        <v>937</v>
      </c>
      <c r="I112" s="19">
        <v>235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39</v>
      </c>
      <c r="U112" s="19">
        <v>0</v>
      </c>
      <c r="V112" s="19">
        <v>818</v>
      </c>
      <c r="W112" s="19">
        <v>884</v>
      </c>
      <c r="X112" s="19">
        <v>946</v>
      </c>
      <c r="Y112" s="19">
        <v>1001</v>
      </c>
      <c r="Z112" s="19">
        <v>0</v>
      </c>
      <c r="AA112" s="2">
        <f>IFERROR(INDEX('Holiday Schedule'!$D$3:$D$24,MATCH(A112,'Holiday Schedule'!$C$3:$C$24,0)),0)</f>
        <v>0</v>
      </c>
      <c r="AB112" s="2">
        <f t="shared" si="8"/>
        <v>2</v>
      </c>
      <c r="AC112" s="2">
        <f t="shared" si="9"/>
        <v>2922</v>
      </c>
      <c r="AD112" s="5">
        <f t="shared" si="10"/>
        <v>8514</v>
      </c>
      <c r="AE112" s="5">
        <f t="shared" si="11"/>
        <v>11436</v>
      </c>
      <c r="AG112" s="2">
        <f t="shared" si="12"/>
        <v>4</v>
      </c>
      <c r="AH112" s="2">
        <f t="shared" si="13"/>
        <v>2025</v>
      </c>
      <c r="AJ112" s="5">
        <f t="shared" si="14"/>
        <v>1119</v>
      </c>
      <c r="AK112" s="2">
        <f t="shared" si="15"/>
        <v>3</v>
      </c>
    </row>
    <row r="113" spans="1:37">
      <c r="A113" s="17">
        <v>45762</v>
      </c>
      <c r="B113" s="19">
        <v>997</v>
      </c>
      <c r="C113" s="19">
        <v>1029</v>
      </c>
      <c r="D113" s="19">
        <v>1051</v>
      </c>
      <c r="E113" s="19">
        <v>1039</v>
      </c>
      <c r="F113" s="19">
        <v>1021</v>
      </c>
      <c r="G113" s="19">
        <v>1003</v>
      </c>
      <c r="H113" s="19">
        <v>894</v>
      </c>
      <c r="I113" s="19">
        <v>231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44</v>
      </c>
      <c r="U113" s="19">
        <v>0</v>
      </c>
      <c r="V113" s="19">
        <v>826</v>
      </c>
      <c r="W113" s="19">
        <v>887</v>
      </c>
      <c r="X113" s="19">
        <v>926</v>
      </c>
      <c r="Y113" s="19">
        <v>941</v>
      </c>
      <c r="Z113" s="19">
        <v>0</v>
      </c>
      <c r="AA113" s="2">
        <f>IFERROR(INDEX('Holiday Schedule'!$D$3:$D$24,MATCH(A113,'Holiday Schedule'!$C$3:$C$24,0)),0)</f>
        <v>0</v>
      </c>
      <c r="AB113" s="2">
        <f t="shared" si="8"/>
        <v>3</v>
      </c>
      <c r="AC113" s="2">
        <f t="shared" si="9"/>
        <v>2914</v>
      </c>
      <c r="AD113" s="5">
        <f t="shared" si="10"/>
        <v>7975</v>
      </c>
      <c r="AE113" s="5">
        <f t="shared" si="11"/>
        <v>10889</v>
      </c>
      <c r="AG113" s="2">
        <f t="shared" si="12"/>
        <v>4</v>
      </c>
      <c r="AH113" s="2">
        <f t="shared" si="13"/>
        <v>2025</v>
      </c>
      <c r="AJ113" s="5">
        <f t="shared" si="14"/>
        <v>1051</v>
      </c>
      <c r="AK113" s="2">
        <f t="shared" si="15"/>
        <v>3</v>
      </c>
    </row>
    <row r="114" spans="1:37">
      <c r="A114" s="17">
        <v>45763</v>
      </c>
      <c r="B114" s="19">
        <v>982</v>
      </c>
      <c r="C114" s="19">
        <v>1025</v>
      </c>
      <c r="D114" s="19">
        <v>1038</v>
      </c>
      <c r="E114" s="19">
        <v>1042</v>
      </c>
      <c r="F114" s="19">
        <v>1035</v>
      </c>
      <c r="G114" s="19">
        <v>1012</v>
      </c>
      <c r="H114" s="19">
        <v>877</v>
      </c>
      <c r="I114" s="19">
        <v>202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42</v>
      </c>
      <c r="U114" s="19">
        <v>0</v>
      </c>
      <c r="V114" s="19">
        <v>863</v>
      </c>
      <c r="W114" s="19">
        <v>921</v>
      </c>
      <c r="X114" s="19">
        <v>990</v>
      </c>
      <c r="Y114" s="19">
        <v>1038</v>
      </c>
      <c r="Z114" s="19">
        <v>0</v>
      </c>
      <c r="AA114" s="2">
        <f>IFERROR(INDEX('Holiday Schedule'!$D$3:$D$24,MATCH(A114,'Holiday Schedule'!$C$3:$C$24,0)),0)</f>
        <v>0</v>
      </c>
      <c r="AB114" s="2">
        <f t="shared" si="8"/>
        <v>4</v>
      </c>
      <c r="AC114" s="2">
        <f t="shared" si="9"/>
        <v>3018</v>
      </c>
      <c r="AD114" s="5">
        <f t="shared" si="10"/>
        <v>8049</v>
      </c>
      <c r="AE114" s="5">
        <f t="shared" si="11"/>
        <v>11067</v>
      </c>
      <c r="AG114" s="2">
        <f t="shared" si="12"/>
        <v>4</v>
      </c>
      <c r="AH114" s="2">
        <f t="shared" si="13"/>
        <v>2025</v>
      </c>
      <c r="AJ114" s="5">
        <f t="shared" si="14"/>
        <v>1042</v>
      </c>
      <c r="AK114" s="2">
        <f t="shared" si="15"/>
        <v>4</v>
      </c>
    </row>
    <row r="115" spans="1:37">
      <c r="A115" s="17">
        <v>45764</v>
      </c>
      <c r="B115" s="19">
        <v>1031</v>
      </c>
      <c r="C115" s="19">
        <v>1057</v>
      </c>
      <c r="D115" s="19">
        <v>1076</v>
      </c>
      <c r="E115" s="19">
        <v>1080</v>
      </c>
      <c r="F115" s="19">
        <v>1068</v>
      </c>
      <c r="G115" s="19">
        <v>1052</v>
      </c>
      <c r="H115" s="19">
        <v>910</v>
      </c>
      <c r="I115" s="19">
        <v>215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39</v>
      </c>
      <c r="U115" s="19">
        <v>0</v>
      </c>
      <c r="V115" s="19">
        <v>843</v>
      </c>
      <c r="W115" s="19">
        <v>916</v>
      </c>
      <c r="X115" s="19">
        <v>998</v>
      </c>
      <c r="Y115" s="19">
        <v>1042</v>
      </c>
      <c r="Z115" s="19">
        <v>0</v>
      </c>
      <c r="AA115" s="2">
        <f>IFERROR(INDEX('Holiday Schedule'!$D$3:$D$24,MATCH(A115,'Holiday Schedule'!$C$3:$C$24,0)),0)</f>
        <v>0</v>
      </c>
      <c r="AB115" s="2">
        <f t="shared" si="8"/>
        <v>5</v>
      </c>
      <c r="AC115" s="2">
        <f t="shared" si="9"/>
        <v>3011</v>
      </c>
      <c r="AD115" s="5">
        <f t="shared" si="10"/>
        <v>8316</v>
      </c>
      <c r="AE115" s="5">
        <f t="shared" si="11"/>
        <v>11327</v>
      </c>
      <c r="AG115" s="2">
        <f t="shared" si="12"/>
        <v>4</v>
      </c>
      <c r="AH115" s="2">
        <f t="shared" si="13"/>
        <v>2025</v>
      </c>
      <c r="AJ115" s="5">
        <f t="shared" si="14"/>
        <v>1080</v>
      </c>
      <c r="AK115" s="2">
        <f t="shared" si="15"/>
        <v>4</v>
      </c>
    </row>
    <row r="116" spans="1:37">
      <c r="A116" s="17">
        <v>45765</v>
      </c>
      <c r="B116" s="19">
        <v>1062</v>
      </c>
      <c r="C116" s="19">
        <v>1088</v>
      </c>
      <c r="D116" s="19">
        <v>1122</v>
      </c>
      <c r="E116" s="19">
        <v>1118</v>
      </c>
      <c r="F116" s="19">
        <v>1118</v>
      </c>
      <c r="G116" s="19">
        <v>1093</v>
      </c>
      <c r="H116" s="19">
        <v>915</v>
      </c>
      <c r="I116" s="19">
        <v>197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40</v>
      </c>
      <c r="U116" s="19">
        <v>0</v>
      </c>
      <c r="V116" s="19">
        <v>805</v>
      </c>
      <c r="W116" s="19">
        <v>861</v>
      </c>
      <c r="X116" s="19">
        <v>933</v>
      </c>
      <c r="Y116" s="19">
        <v>973</v>
      </c>
      <c r="Z116" s="19">
        <v>0</v>
      </c>
      <c r="AA116" s="2">
        <f>IFERROR(INDEX('Holiday Schedule'!$D$3:$D$24,MATCH(A116,'Holiday Schedule'!$C$3:$C$24,0)),0)</f>
        <v>0</v>
      </c>
      <c r="AB116" s="2">
        <f t="shared" si="8"/>
        <v>6</v>
      </c>
      <c r="AC116" s="2">
        <f t="shared" si="9"/>
        <v>2836</v>
      </c>
      <c r="AD116" s="5">
        <f t="shared" si="10"/>
        <v>8489</v>
      </c>
      <c r="AE116" s="5">
        <f t="shared" si="11"/>
        <v>11325</v>
      </c>
      <c r="AG116" s="2">
        <f t="shared" si="12"/>
        <v>4</v>
      </c>
      <c r="AH116" s="2">
        <f t="shared" si="13"/>
        <v>2025</v>
      </c>
      <c r="AJ116" s="5">
        <f t="shared" si="14"/>
        <v>1122</v>
      </c>
      <c r="AK116" s="2">
        <f t="shared" si="15"/>
        <v>3</v>
      </c>
    </row>
    <row r="117" spans="1:37">
      <c r="A117" s="17">
        <v>45766</v>
      </c>
      <c r="B117" s="19">
        <v>979</v>
      </c>
      <c r="C117" s="19">
        <v>988</v>
      </c>
      <c r="D117" s="19">
        <v>1055</v>
      </c>
      <c r="E117" s="19">
        <v>896</v>
      </c>
      <c r="F117" s="19">
        <v>972</v>
      </c>
      <c r="G117" s="19">
        <v>899</v>
      </c>
      <c r="H117" s="19">
        <v>791</v>
      </c>
      <c r="I117" s="19">
        <v>172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4</v>
      </c>
      <c r="U117" s="19">
        <v>0</v>
      </c>
      <c r="V117" s="19">
        <v>793</v>
      </c>
      <c r="W117" s="19">
        <v>847</v>
      </c>
      <c r="X117" s="19">
        <v>903</v>
      </c>
      <c r="Y117" s="19">
        <v>928</v>
      </c>
      <c r="Z117" s="19">
        <v>0</v>
      </c>
      <c r="AA117" s="2">
        <f>IFERROR(INDEX('Holiday Schedule'!$D$3:$D$24,MATCH(A117,'Holiday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10227</v>
      </c>
      <c r="AE117" s="5">
        <f t="shared" si="11"/>
        <v>10227</v>
      </c>
      <c r="AG117" s="2">
        <f t="shared" si="12"/>
        <v>4</v>
      </c>
      <c r="AH117" s="2">
        <f t="shared" si="13"/>
        <v>2025</v>
      </c>
      <c r="AJ117" s="5">
        <f t="shared" si="14"/>
        <v>1055</v>
      </c>
      <c r="AK117" s="2">
        <f t="shared" si="15"/>
        <v>3</v>
      </c>
    </row>
    <row r="118" spans="1:37">
      <c r="A118" s="17">
        <v>45767</v>
      </c>
      <c r="B118" s="19">
        <v>928</v>
      </c>
      <c r="C118" s="19">
        <v>923</v>
      </c>
      <c r="D118" s="19">
        <v>981</v>
      </c>
      <c r="E118" s="19">
        <v>822</v>
      </c>
      <c r="F118" s="19">
        <v>898</v>
      </c>
      <c r="G118" s="19">
        <v>832</v>
      </c>
      <c r="H118" s="19">
        <v>685</v>
      </c>
      <c r="I118" s="19">
        <v>125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4</v>
      </c>
      <c r="U118" s="19">
        <v>0</v>
      </c>
      <c r="V118" s="19">
        <v>812</v>
      </c>
      <c r="W118" s="19">
        <v>869</v>
      </c>
      <c r="X118" s="19">
        <v>929</v>
      </c>
      <c r="Y118" s="19">
        <v>969</v>
      </c>
      <c r="Z118" s="19">
        <v>0</v>
      </c>
      <c r="AA118" s="2">
        <f>IFERROR(INDEX('Holiday Schedule'!$D$3:$D$24,MATCH(A118,'Holiday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9777</v>
      </c>
      <c r="AE118" s="5">
        <f t="shared" si="11"/>
        <v>9777</v>
      </c>
      <c r="AG118" s="2">
        <f t="shared" si="12"/>
        <v>4</v>
      </c>
      <c r="AH118" s="2">
        <f t="shared" si="13"/>
        <v>2025</v>
      </c>
      <c r="AJ118" s="5">
        <f t="shared" si="14"/>
        <v>981</v>
      </c>
      <c r="AK118" s="2">
        <f t="shared" si="15"/>
        <v>3</v>
      </c>
    </row>
    <row r="119" spans="1:37">
      <c r="A119" s="17">
        <v>45768</v>
      </c>
      <c r="B119" s="19">
        <v>981</v>
      </c>
      <c r="C119" s="19">
        <v>1016</v>
      </c>
      <c r="D119" s="19">
        <v>1090</v>
      </c>
      <c r="E119" s="19">
        <v>955</v>
      </c>
      <c r="F119" s="19">
        <v>1064</v>
      </c>
      <c r="G119" s="19">
        <v>1025</v>
      </c>
      <c r="H119" s="19">
        <v>865</v>
      </c>
      <c r="I119" s="19">
        <v>148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4</v>
      </c>
      <c r="U119" s="19">
        <v>0</v>
      </c>
      <c r="V119" s="19">
        <v>793</v>
      </c>
      <c r="W119" s="19">
        <v>839</v>
      </c>
      <c r="X119" s="19">
        <v>891</v>
      </c>
      <c r="Y119" s="19">
        <v>931</v>
      </c>
      <c r="Z119" s="19">
        <v>0</v>
      </c>
      <c r="AA119" s="2">
        <f>IFERROR(INDEX('Holiday Schedule'!$D$3:$D$24,MATCH(A119,'Holiday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10602</v>
      </c>
      <c r="AE119" s="5">
        <f t="shared" si="11"/>
        <v>10602</v>
      </c>
      <c r="AG119" s="2">
        <f t="shared" si="12"/>
        <v>4</v>
      </c>
      <c r="AH119" s="2">
        <f t="shared" si="13"/>
        <v>2025</v>
      </c>
      <c r="AJ119" s="5">
        <f t="shared" si="14"/>
        <v>1090</v>
      </c>
      <c r="AK119" s="2">
        <f t="shared" si="15"/>
        <v>3</v>
      </c>
    </row>
    <row r="120" spans="1:37">
      <c r="A120" s="17">
        <v>45769</v>
      </c>
      <c r="B120" s="19">
        <v>942</v>
      </c>
      <c r="C120" s="19">
        <v>957</v>
      </c>
      <c r="D120" s="19">
        <v>970</v>
      </c>
      <c r="E120" s="19">
        <v>987</v>
      </c>
      <c r="F120" s="19">
        <v>969</v>
      </c>
      <c r="G120" s="19">
        <v>943</v>
      </c>
      <c r="H120" s="19">
        <v>840</v>
      </c>
      <c r="I120" s="19">
        <v>227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43</v>
      </c>
      <c r="U120" s="19">
        <v>0</v>
      </c>
      <c r="V120" s="19">
        <v>836</v>
      </c>
      <c r="W120" s="19">
        <v>880</v>
      </c>
      <c r="X120" s="19">
        <v>939</v>
      </c>
      <c r="Y120" s="19">
        <v>977</v>
      </c>
      <c r="Z120" s="19">
        <v>0</v>
      </c>
      <c r="AA120" s="2">
        <f>IFERROR(INDEX('Holiday Schedule'!$D$3:$D$24,MATCH(A120,'Holiday Schedule'!$C$3:$C$24,0)),0)</f>
        <v>0</v>
      </c>
      <c r="AB120" s="2">
        <f t="shared" si="8"/>
        <v>3</v>
      </c>
      <c r="AC120" s="2">
        <f t="shared" si="9"/>
        <v>2925</v>
      </c>
      <c r="AD120" s="5">
        <f t="shared" si="10"/>
        <v>7585</v>
      </c>
      <c r="AE120" s="5">
        <f t="shared" si="11"/>
        <v>10510</v>
      </c>
      <c r="AG120" s="2">
        <f t="shared" si="12"/>
        <v>4</v>
      </c>
      <c r="AH120" s="2">
        <f t="shared" si="13"/>
        <v>2025</v>
      </c>
      <c r="AJ120" s="5">
        <f t="shared" si="14"/>
        <v>987</v>
      </c>
      <c r="AK120" s="2">
        <f t="shared" si="15"/>
        <v>4</v>
      </c>
    </row>
    <row r="121" spans="1:37">
      <c r="A121" s="17">
        <v>45770</v>
      </c>
      <c r="B121" s="19">
        <v>974</v>
      </c>
      <c r="C121" s="19">
        <v>995</v>
      </c>
      <c r="D121" s="19">
        <v>1022</v>
      </c>
      <c r="E121" s="19">
        <v>1013</v>
      </c>
      <c r="F121" s="19">
        <v>1005</v>
      </c>
      <c r="G121" s="19">
        <v>974</v>
      </c>
      <c r="H121" s="19">
        <v>819</v>
      </c>
      <c r="I121" s="19">
        <v>191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36</v>
      </c>
      <c r="U121" s="19">
        <v>0</v>
      </c>
      <c r="V121" s="19">
        <v>789</v>
      </c>
      <c r="W121" s="19">
        <v>842</v>
      </c>
      <c r="X121" s="19">
        <v>896</v>
      </c>
      <c r="Y121" s="19">
        <v>943</v>
      </c>
      <c r="Z121" s="19">
        <v>0</v>
      </c>
      <c r="AA121" s="2">
        <f>IFERROR(INDEX('Holiday Schedule'!$D$3:$D$24,MATCH(A121,'Holiday Schedule'!$C$3:$C$24,0)),0)</f>
        <v>0</v>
      </c>
      <c r="AB121" s="2">
        <f t="shared" si="8"/>
        <v>4</v>
      </c>
      <c r="AC121" s="2">
        <f t="shared" si="9"/>
        <v>2754</v>
      </c>
      <c r="AD121" s="5">
        <f t="shared" si="10"/>
        <v>7745</v>
      </c>
      <c r="AE121" s="5">
        <f t="shared" si="11"/>
        <v>10499</v>
      </c>
      <c r="AG121" s="2">
        <f t="shared" si="12"/>
        <v>4</v>
      </c>
      <c r="AH121" s="2">
        <f t="shared" si="13"/>
        <v>2025</v>
      </c>
      <c r="AJ121" s="5">
        <f t="shared" si="14"/>
        <v>1022</v>
      </c>
      <c r="AK121" s="2">
        <f t="shared" si="15"/>
        <v>3</v>
      </c>
    </row>
    <row r="122" spans="1:37">
      <c r="A122" s="17">
        <v>45771</v>
      </c>
      <c r="B122" s="19">
        <v>956</v>
      </c>
      <c r="C122" s="19">
        <v>976</v>
      </c>
      <c r="D122" s="19">
        <v>1023</v>
      </c>
      <c r="E122" s="19">
        <v>1021</v>
      </c>
      <c r="F122" s="19">
        <v>1017</v>
      </c>
      <c r="G122" s="19">
        <v>992</v>
      </c>
      <c r="H122" s="19">
        <v>809</v>
      </c>
      <c r="I122" s="19">
        <v>171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35</v>
      </c>
      <c r="U122" s="19">
        <v>0</v>
      </c>
      <c r="V122" s="19">
        <v>775</v>
      </c>
      <c r="W122" s="19">
        <v>829</v>
      </c>
      <c r="X122" s="19">
        <v>874</v>
      </c>
      <c r="Y122" s="19">
        <v>921</v>
      </c>
      <c r="Z122" s="19">
        <v>0</v>
      </c>
      <c r="AA122" s="2">
        <f>IFERROR(INDEX('Holiday Schedule'!$D$3:$D$24,MATCH(A122,'Holiday Schedule'!$C$3:$C$24,0)),0)</f>
        <v>0</v>
      </c>
      <c r="AB122" s="2">
        <f t="shared" si="8"/>
        <v>5</v>
      </c>
      <c r="AC122" s="2">
        <f t="shared" si="9"/>
        <v>2684</v>
      </c>
      <c r="AD122" s="5">
        <f t="shared" si="10"/>
        <v>7715</v>
      </c>
      <c r="AE122" s="5">
        <f t="shared" si="11"/>
        <v>10399</v>
      </c>
      <c r="AG122" s="2">
        <f t="shared" si="12"/>
        <v>4</v>
      </c>
      <c r="AH122" s="2">
        <f t="shared" si="13"/>
        <v>2025</v>
      </c>
      <c r="AJ122" s="5">
        <f t="shared" si="14"/>
        <v>1023</v>
      </c>
      <c r="AK122" s="2">
        <f t="shared" si="15"/>
        <v>3</v>
      </c>
    </row>
    <row r="123" spans="1:37">
      <c r="A123" s="17">
        <v>45772</v>
      </c>
      <c r="B123" s="19">
        <v>906</v>
      </c>
      <c r="C123" s="19">
        <v>919</v>
      </c>
      <c r="D123" s="19">
        <v>944</v>
      </c>
      <c r="E123" s="19">
        <v>927</v>
      </c>
      <c r="F123" s="19">
        <v>946</v>
      </c>
      <c r="G123" s="19">
        <v>910</v>
      </c>
      <c r="H123" s="19">
        <v>745</v>
      </c>
      <c r="I123" s="19">
        <v>151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34</v>
      </c>
      <c r="U123" s="19">
        <v>0</v>
      </c>
      <c r="V123" s="19">
        <v>753</v>
      </c>
      <c r="W123" s="19">
        <v>805</v>
      </c>
      <c r="X123" s="19">
        <v>864</v>
      </c>
      <c r="Y123" s="19">
        <v>892</v>
      </c>
      <c r="Z123" s="19">
        <v>0</v>
      </c>
      <c r="AA123" s="2">
        <f>IFERROR(INDEX('Holiday Schedule'!$D$3:$D$24,MATCH(A123,'Holiday Schedule'!$C$3:$C$24,0)),0)</f>
        <v>0</v>
      </c>
      <c r="AB123" s="2">
        <f t="shared" si="8"/>
        <v>6</v>
      </c>
      <c r="AC123" s="2">
        <f t="shared" si="9"/>
        <v>2607</v>
      </c>
      <c r="AD123" s="5">
        <f t="shared" si="10"/>
        <v>7189</v>
      </c>
      <c r="AE123" s="5">
        <f t="shared" si="11"/>
        <v>9796</v>
      </c>
      <c r="AG123" s="2">
        <f t="shared" si="12"/>
        <v>4</v>
      </c>
      <c r="AH123" s="2">
        <f t="shared" si="13"/>
        <v>2025</v>
      </c>
      <c r="AJ123" s="5">
        <f t="shared" si="14"/>
        <v>946</v>
      </c>
      <c r="AK123" s="2">
        <f t="shared" si="15"/>
        <v>5</v>
      </c>
    </row>
    <row r="124" spans="1:37">
      <c r="A124" s="17">
        <v>45773</v>
      </c>
      <c r="B124" s="19">
        <v>897</v>
      </c>
      <c r="C124" s="19">
        <v>909</v>
      </c>
      <c r="D124" s="19">
        <v>970</v>
      </c>
      <c r="E124" s="19">
        <v>833</v>
      </c>
      <c r="F124" s="19">
        <v>882</v>
      </c>
      <c r="G124" s="19">
        <v>849</v>
      </c>
      <c r="H124" s="19">
        <v>723</v>
      </c>
      <c r="I124" s="19">
        <v>160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4</v>
      </c>
      <c r="U124" s="19">
        <v>0</v>
      </c>
      <c r="V124" s="19">
        <v>794</v>
      </c>
      <c r="W124" s="19">
        <v>841</v>
      </c>
      <c r="X124" s="19">
        <v>911</v>
      </c>
      <c r="Y124" s="19">
        <v>944</v>
      </c>
      <c r="Z124" s="19">
        <v>0</v>
      </c>
      <c r="AA124" s="2">
        <f>IFERROR(INDEX('Holiday Schedule'!$D$3:$D$24,MATCH(A124,'Holiday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9717</v>
      </c>
      <c r="AE124" s="5">
        <f t="shared" si="11"/>
        <v>9717</v>
      </c>
      <c r="AG124" s="2">
        <f t="shared" si="12"/>
        <v>4</v>
      </c>
      <c r="AH124" s="2">
        <f t="shared" si="13"/>
        <v>2025</v>
      </c>
      <c r="AJ124" s="5">
        <f t="shared" si="14"/>
        <v>970</v>
      </c>
      <c r="AK124" s="2">
        <f t="shared" si="15"/>
        <v>3</v>
      </c>
    </row>
    <row r="125" spans="1:37">
      <c r="A125" s="17">
        <v>45774</v>
      </c>
      <c r="B125" s="19">
        <v>928</v>
      </c>
      <c r="C125" s="19">
        <v>957</v>
      </c>
      <c r="D125" s="19">
        <v>1011</v>
      </c>
      <c r="E125" s="19">
        <v>850</v>
      </c>
      <c r="F125" s="19">
        <v>932</v>
      </c>
      <c r="G125" s="19">
        <v>862</v>
      </c>
      <c r="H125" s="19">
        <v>748</v>
      </c>
      <c r="I125" s="19">
        <v>159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4</v>
      </c>
      <c r="U125" s="19">
        <v>0</v>
      </c>
      <c r="V125" s="19">
        <v>881</v>
      </c>
      <c r="W125" s="19">
        <v>919</v>
      </c>
      <c r="X125" s="19">
        <v>968</v>
      </c>
      <c r="Y125" s="19">
        <v>989</v>
      </c>
      <c r="Z125" s="19">
        <v>0</v>
      </c>
      <c r="AA125" s="2">
        <f>IFERROR(INDEX('Holiday Schedule'!$D$3:$D$24,MATCH(A125,'Holiday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10208</v>
      </c>
      <c r="AE125" s="5">
        <f t="shared" si="11"/>
        <v>10208</v>
      </c>
      <c r="AG125" s="2">
        <f t="shared" si="12"/>
        <v>4</v>
      </c>
      <c r="AH125" s="2">
        <f t="shared" si="13"/>
        <v>2025</v>
      </c>
      <c r="AJ125" s="5">
        <f t="shared" si="14"/>
        <v>1011</v>
      </c>
      <c r="AK125" s="2">
        <f t="shared" si="15"/>
        <v>3</v>
      </c>
    </row>
    <row r="126" spans="1:37">
      <c r="A126" s="17">
        <v>45775</v>
      </c>
      <c r="B126" s="19">
        <v>984</v>
      </c>
      <c r="C126" s="19">
        <v>997</v>
      </c>
      <c r="D126" s="19">
        <v>1007</v>
      </c>
      <c r="E126" s="19">
        <v>1010</v>
      </c>
      <c r="F126" s="19">
        <v>1014</v>
      </c>
      <c r="G126" s="19">
        <v>995</v>
      </c>
      <c r="H126" s="19">
        <v>823</v>
      </c>
      <c r="I126" s="19">
        <v>164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35</v>
      </c>
      <c r="U126" s="19">
        <v>0</v>
      </c>
      <c r="V126" s="19">
        <v>765</v>
      </c>
      <c r="W126" s="19">
        <v>815</v>
      </c>
      <c r="X126" s="19">
        <v>865</v>
      </c>
      <c r="Y126" s="19">
        <v>885</v>
      </c>
      <c r="Z126" s="19">
        <v>0</v>
      </c>
      <c r="AA126" s="2">
        <f>IFERROR(INDEX('Holiday Schedule'!$D$3:$D$24,MATCH(A126,'Holiday Schedule'!$C$3:$C$24,0)),0)</f>
        <v>0</v>
      </c>
      <c r="AB126" s="2">
        <f t="shared" si="8"/>
        <v>2</v>
      </c>
      <c r="AC126" s="2">
        <f t="shared" si="9"/>
        <v>2644</v>
      </c>
      <c r="AD126" s="5">
        <f t="shared" si="10"/>
        <v>7715</v>
      </c>
      <c r="AE126" s="5">
        <f t="shared" si="11"/>
        <v>10359</v>
      </c>
      <c r="AG126" s="2">
        <f t="shared" si="12"/>
        <v>4</v>
      </c>
      <c r="AH126" s="2">
        <f t="shared" si="13"/>
        <v>2025</v>
      </c>
      <c r="AJ126" s="5">
        <f t="shared" si="14"/>
        <v>1014</v>
      </c>
      <c r="AK126" s="2">
        <f t="shared" si="15"/>
        <v>5</v>
      </c>
    </row>
    <row r="127" spans="1:37">
      <c r="A127" s="17">
        <v>45776</v>
      </c>
      <c r="B127" s="19">
        <v>891</v>
      </c>
      <c r="C127" s="19">
        <v>893</v>
      </c>
      <c r="D127" s="19">
        <v>923</v>
      </c>
      <c r="E127" s="19">
        <v>930</v>
      </c>
      <c r="F127" s="19">
        <v>939</v>
      </c>
      <c r="G127" s="19">
        <v>920</v>
      </c>
      <c r="H127" s="19">
        <v>763</v>
      </c>
      <c r="I127" s="19">
        <v>163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37</v>
      </c>
      <c r="U127" s="19">
        <v>0</v>
      </c>
      <c r="V127" s="19">
        <v>771</v>
      </c>
      <c r="W127" s="19">
        <v>813</v>
      </c>
      <c r="X127" s="19">
        <v>848</v>
      </c>
      <c r="Y127" s="19">
        <v>872</v>
      </c>
      <c r="Z127" s="19">
        <v>0</v>
      </c>
      <c r="AA127" s="2">
        <f>IFERROR(INDEX('Holiday Schedule'!$D$3:$D$24,MATCH(A127,'Holiday Schedule'!$C$3:$C$24,0)),0)</f>
        <v>0</v>
      </c>
      <c r="AB127" s="2">
        <f t="shared" si="8"/>
        <v>3</v>
      </c>
      <c r="AC127" s="2">
        <f t="shared" si="9"/>
        <v>2632</v>
      </c>
      <c r="AD127" s="5">
        <f t="shared" si="10"/>
        <v>7131</v>
      </c>
      <c r="AE127" s="5">
        <f t="shared" si="11"/>
        <v>9763</v>
      </c>
      <c r="AG127" s="2">
        <f t="shared" si="12"/>
        <v>4</v>
      </c>
      <c r="AH127" s="2">
        <f t="shared" si="13"/>
        <v>2025</v>
      </c>
      <c r="AJ127" s="5">
        <f t="shared" si="14"/>
        <v>939</v>
      </c>
      <c r="AK127" s="2">
        <f t="shared" si="15"/>
        <v>5</v>
      </c>
    </row>
    <row r="128" spans="1:37">
      <c r="A128" s="17">
        <v>45777</v>
      </c>
      <c r="B128" s="19">
        <v>886</v>
      </c>
      <c r="C128" s="19">
        <v>874</v>
      </c>
      <c r="D128" s="19">
        <v>903</v>
      </c>
      <c r="E128" s="19">
        <v>895</v>
      </c>
      <c r="F128" s="19">
        <v>885</v>
      </c>
      <c r="G128" s="19">
        <v>873</v>
      </c>
      <c r="H128" s="19">
        <v>736</v>
      </c>
      <c r="I128" s="19">
        <v>151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35</v>
      </c>
      <c r="U128" s="19">
        <v>0</v>
      </c>
      <c r="V128" s="19">
        <v>810</v>
      </c>
      <c r="W128" s="19">
        <v>850</v>
      </c>
      <c r="X128" s="19">
        <v>896</v>
      </c>
      <c r="Y128" s="19">
        <v>931</v>
      </c>
      <c r="Z128" s="19">
        <v>0</v>
      </c>
      <c r="AA128" s="2">
        <f>IFERROR(INDEX('Holiday Schedule'!$D$3:$D$24,MATCH(A128,'Holiday Schedule'!$C$3:$C$24,0)),0)</f>
        <v>0</v>
      </c>
      <c r="AB128" s="2">
        <f t="shared" si="8"/>
        <v>4</v>
      </c>
      <c r="AC128" s="2">
        <f t="shared" si="9"/>
        <v>2742</v>
      </c>
      <c r="AD128" s="5">
        <f t="shared" si="10"/>
        <v>6983</v>
      </c>
      <c r="AE128" s="5">
        <f t="shared" si="11"/>
        <v>9725</v>
      </c>
      <c r="AG128" s="2">
        <f t="shared" si="12"/>
        <v>4</v>
      </c>
      <c r="AH128" s="2">
        <f t="shared" si="13"/>
        <v>2025</v>
      </c>
      <c r="AJ128" s="5">
        <f t="shared" si="14"/>
        <v>931</v>
      </c>
      <c r="AK128" s="2">
        <f t="shared" si="15"/>
        <v>24</v>
      </c>
    </row>
    <row r="129" spans="1:37">
      <c r="A129" s="17">
        <v>45778</v>
      </c>
      <c r="B129" s="19">
        <v>980</v>
      </c>
      <c r="C129" s="19">
        <v>1017</v>
      </c>
      <c r="D129" s="19">
        <v>1053</v>
      </c>
      <c r="E129" s="19">
        <v>1070</v>
      </c>
      <c r="F129" s="19">
        <v>1077</v>
      </c>
      <c r="G129" s="19">
        <v>1024</v>
      </c>
      <c r="H129" s="19">
        <v>513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560</v>
      </c>
      <c r="W129" s="19">
        <v>840</v>
      </c>
      <c r="X129" s="19">
        <v>928</v>
      </c>
      <c r="Y129" s="19">
        <v>952</v>
      </c>
      <c r="Z129" s="19">
        <v>0</v>
      </c>
      <c r="AA129" s="2">
        <f>IFERROR(INDEX('Holiday Schedule'!$D$3:$D$24,MATCH(A129,'Holiday Schedule'!$C$3:$C$24,0)),0)</f>
        <v>0</v>
      </c>
      <c r="AB129" s="2">
        <f t="shared" si="8"/>
        <v>5</v>
      </c>
      <c r="AC129" s="2">
        <f t="shared" si="9"/>
        <v>2328</v>
      </c>
      <c r="AD129" s="5">
        <f t="shared" si="10"/>
        <v>7686</v>
      </c>
      <c r="AE129" s="5">
        <f t="shared" si="11"/>
        <v>10014</v>
      </c>
      <c r="AG129" s="2">
        <f t="shared" si="12"/>
        <v>5</v>
      </c>
      <c r="AH129" s="2">
        <f t="shared" si="13"/>
        <v>2025</v>
      </c>
      <c r="AJ129" s="5">
        <f t="shared" si="14"/>
        <v>1077</v>
      </c>
      <c r="AK129" s="2">
        <f t="shared" si="15"/>
        <v>5</v>
      </c>
    </row>
    <row r="130" spans="1:37">
      <c r="A130" s="17">
        <v>45779</v>
      </c>
      <c r="B130" s="19">
        <v>983</v>
      </c>
      <c r="C130" s="19">
        <v>1029</v>
      </c>
      <c r="D130" s="19">
        <v>1060</v>
      </c>
      <c r="E130" s="19">
        <v>1037</v>
      </c>
      <c r="F130" s="19">
        <v>1024</v>
      </c>
      <c r="G130" s="19">
        <v>982</v>
      </c>
      <c r="H130" s="19">
        <v>540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582</v>
      </c>
      <c r="W130" s="19">
        <v>879</v>
      </c>
      <c r="X130" s="19">
        <v>970</v>
      </c>
      <c r="Y130" s="19">
        <v>1030</v>
      </c>
      <c r="Z130" s="19">
        <v>0</v>
      </c>
      <c r="AA130" s="2">
        <f>IFERROR(INDEX('Holiday Schedule'!$D$3:$D$24,MATCH(A130,'Holiday Schedule'!$C$3:$C$24,0)),0)</f>
        <v>0</v>
      </c>
      <c r="AB130" s="2">
        <f t="shared" si="8"/>
        <v>6</v>
      </c>
      <c r="AC130" s="2">
        <f t="shared" si="9"/>
        <v>2431</v>
      </c>
      <c r="AD130" s="5">
        <f t="shared" si="10"/>
        <v>7685</v>
      </c>
      <c r="AE130" s="5">
        <f t="shared" si="11"/>
        <v>10116</v>
      </c>
      <c r="AG130" s="2">
        <f t="shared" si="12"/>
        <v>5</v>
      </c>
      <c r="AH130" s="2">
        <f t="shared" si="13"/>
        <v>2025</v>
      </c>
      <c r="AJ130" s="5">
        <f t="shared" si="14"/>
        <v>1060</v>
      </c>
      <c r="AK130" s="2">
        <f t="shared" si="15"/>
        <v>3</v>
      </c>
    </row>
    <row r="131" spans="1:37">
      <c r="A131" s="17">
        <v>45780</v>
      </c>
      <c r="B131" s="19">
        <v>1037</v>
      </c>
      <c r="C131" s="19">
        <v>1064</v>
      </c>
      <c r="D131" s="19">
        <v>1074</v>
      </c>
      <c r="E131" s="19">
        <v>1062</v>
      </c>
      <c r="F131" s="19">
        <v>1052</v>
      </c>
      <c r="G131" s="19">
        <v>964</v>
      </c>
      <c r="H131" s="19">
        <v>448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453</v>
      </c>
      <c r="W131" s="19">
        <v>849</v>
      </c>
      <c r="X131" s="19">
        <v>932</v>
      </c>
      <c r="Y131" s="19">
        <v>990</v>
      </c>
      <c r="Z131" s="19">
        <v>0</v>
      </c>
      <c r="AA131" s="2">
        <f>IFERROR(INDEX('Holiday Schedule'!$D$3:$D$24,MATCH(A131,'Holiday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9925</v>
      </c>
      <c r="AE131" s="5">
        <f t="shared" si="11"/>
        <v>9925</v>
      </c>
      <c r="AG131" s="2">
        <f t="shared" si="12"/>
        <v>5</v>
      </c>
      <c r="AH131" s="2">
        <f t="shared" si="13"/>
        <v>2025</v>
      </c>
      <c r="AJ131" s="5">
        <f t="shared" si="14"/>
        <v>1074</v>
      </c>
      <c r="AK131" s="2">
        <f t="shared" si="15"/>
        <v>3</v>
      </c>
    </row>
    <row r="132" spans="1:37">
      <c r="A132" s="17">
        <v>45781</v>
      </c>
      <c r="B132" s="19">
        <v>985</v>
      </c>
      <c r="C132" s="19">
        <v>1024</v>
      </c>
      <c r="D132" s="19">
        <v>1033</v>
      </c>
      <c r="E132" s="19">
        <v>1013</v>
      </c>
      <c r="F132" s="19">
        <v>984</v>
      </c>
      <c r="G132" s="19">
        <v>921</v>
      </c>
      <c r="H132" s="19">
        <v>433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477</v>
      </c>
      <c r="W132" s="19">
        <v>886</v>
      </c>
      <c r="X132" s="19">
        <v>956</v>
      </c>
      <c r="Y132" s="19">
        <v>980</v>
      </c>
      <c r="Z132" s="19">
        <v>0</v>
      </c>
      <c r="AA132" s="2">
        <f>IFERROR(INDEX('Holiday Schedule'!$D$3:$D$24,MATCH(A132,'Holiday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9692</v>
      </c>
      <c r="AE132" s="5">
        <f t="shared" si="11"/>
        <v>9692</v>
      </c>
      <c r="AG132" s="2">
        <f t="shared" si="12"/>
        <v>5</v>
      </c>
      <c r="AH132" s="2">
        <f t="shared" si="13"/>
        <v>2025</v>
      </c>
      <c r="AJ132" s="5">
        <f t="shared" si="14"/>
        <v>1033</v>
      </c>
      <c r="AK132" s="2">
        <f t="shared" si="15"/>
        <v>3</v>
      </c>
    </row>
    <row r="133" spans="1:37">
      <c r="A133" s="17">
        <v>45782</v>
      </c>
      <c r="B133" s="19">
        <v>996</v>
      </c>
      <c r="C133" s="19">
        <v>1027</v>
      </c>
      <c r="D133" s="19">
        <v>1062</v>
      </c>
      <c r="E133" s="19">
        <v>1052</v>
      </c>
      <c r="F133" s="19">
        <v>1057</v>
      </c>
      <c r="G133" s="19">
        <v>990</v>
      </c>
      <c r="H133" s="19">
        <v>500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574</v>
      </c>
      <c r="W133" s="19">
        <v>853</v>
      </c>
      <c r="X133" s="19">
        <v>917</v>
      </c>
      <c r="Y133" s="19">
        <v>949</v>
      </c>
      <c r="Z133" s="19">
        <v>0</v>
      </c>
      <c r="AA133" s="2">
        <f>IFERROR(INDEX('Holiday Schedule'!$D$3:$D$24,MATCH(A133,'Holiday Schedule'!$C$3:$C$24,0)),0)</f>
        <v>0</v>
      </c>
      <c r="AB133" s="2">
        <f t="shared" si="8"/>
        <v>2</v>
      </c>
      <c r="AC133" s="2">
        <f t="shared" si="9"/>
        <v>2344</v>
      </c>
      <c r="AD133" s="5">
        <f t="shared" si="10"/>
        <v>7633</v>
      </c>
      <c r="AE133" s="5">
        <f t="shared" si="11"/>
        <v>9977</v>
      </c>
      <c r="AG133" s="2">
        <f t="shared" si="12"/>
        <v>5</v>
      </c>
      <c r="AH133" s="2">
        <f t="shared" si="13"/>
        <v>2025</v>
      </c>
      <c r="AJ133" s="5">
        <f t="shared" si="14"/>
        <v>1062</v>
      </c>
      <c r="AK133" s="2">
        <f t="shared" si="15"/>
        <v>3</v>
      </c>
    </row>
    <row r="134" spans="1:37">
      <c r="A134" s="17">
        <v>45783</v>
      </c>
      <c r="B134" s="19">
        <v>951</v>
      </c>
      <c r="C134" s="19">
        <v>997</v>
      </c>
      <c r="D134" s="19">
        <v>1011</v>
      </c>
      <c r="E134" s="19">
        <v>1003</v>
      </c>
      <c r="F134" s="19">
        <v>1004</v>
      </c>
      <c r="G134" s="19">
        <v>981</v>
      </c>
      <c r="H134" s="19">
        <v>524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586</v>
      </c>
      <c r="W134" s="19">
        <v>856</v>
      </c>
      <c r="X134" s="19">
        <v>947</v>
      </c>
      <c r="Y134" s="19">
        <v>986</v>
      </c>
      <c r="Z134" s="19">
        <v>0</v>
      </c>
      <c r="AA134" s="2">
        <f>IFERROR(INDEX('Holiday Schedule'!$D$3:$D$24,MATCH(A134,'Holiday Schedule'!$C$3:$C$24,0)),0)</f>
        <v>0</v>
      </c>
      <c r="AB134" s="2">
        <f t="shared" si="8"/>
        <v>3</v>
      </c>
      <c r="AC134" s="2">
        <f t="shared" si="9"/>
        <v>2389</v>
      </c>
      <c r="AD134" s="5">
        <f t="shared" si="10"/>
        <v>7457</v>
      </c>
      <c r="AE134" s="5">
        <f t="shared" si="11"/>
        <v>9846</v>
      </c>
      <c r="AG134" s="2">
        <f t="shared" si="12"/>
        <v>5</v>
      </c>
      <c r="AH134" s="2">
        <f t="shared" si="13"/>
        <v>2025</v>
      </c>
      <c r="AJ134" s="5">
        <f t="shared" si="14"/>
        <v>1011</v>
      </c>
      <c r="AK134" s="2">
        <f t="shared" si="15"/>
        <v>3</v>
      </c>
    </row>
    <row r="135" spans="1:37">
      <c r="A135" s="17">
        <v>45784</v>
      </c>
      <c r="B135" s="19">
        <v>1011</v>
      </c>
      <c r="C135" s="19">
        <v>1031</v>
      </c>
      <c r="D135" s="19">
        <v>1059</v>
      </c>
      <c r="E135" s="19">
        <v>1044</v>
      </c>
      <c r="F135" s="19">
        <v>1048</v>
      </c>
      <c r="G135" s="19">
        <v>996</v>
      </c>
      <c r="H135" s="19">
        <v>537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590</v>
      </c>
      <c r="W135" s="19">
        <v>860</v>
      </c>
      <c r="X135" s="19">
        <v>946</v>
      </c>
      <c r="Y135" s="19">
        <v>981</v>
      </c>
      <c r="Z135" s="19">
        <v>0</v>
      </c>
      <c r="AA135" s="2">
        <f>IFERROR(INDEX('Holiday Schedule'!$D$3:$D$24,MATCH(A135,'Holiday Schedule'!$C$3:$C$24,0)),0)</f>
        <v>0</v>
      </c>
      <c r="AB135" s="2">
        <f t="shared" si="8"/>
        <v>4</v>
      </c>
      <c r="AC135" s="2">
        <f t="shared" si="9"/>
        <v>2396</v>
      </c>
      <c r="AD135" s="5">
        <f t="shared" si="10"/>
        <v>7707</v>
      </c>
      <c r="AE135" s="5">
        <f t="shared" si="11"/>
        <v>10103</v>
      </c>
      <c r="AG135" s="2">
        <f t="shared" si="12"/>
        <v>5</v>
      </c>
      <c r="AH135" s="2">
        <f t="shared" si="13"/>
        <v>2025</v>
      </c>
      <c r="AJ135" s="5">
        <f t="shared" si="14"/>
        <v>1059</v>
      </c>
      <c r="AK135" s="2">
        <f t="shared" si="15"/>
        <v>3</v>
      </c>
    </row>
    <row r="136" spans="1:37">
      <c r="A136" s="17">
        <v>45785</v>
      </c>
      <c r="B136" s="19">
        <v>997</v>
      </c>
      <c r="C136" s="19">
        <v>1010</v>
      </c>
      <c r="D136" s="19">
        <v>1045</v>
      </c>
      <c r="E136" s="19">
        <v>1027</v>
      </c>
      <c r="F136" s="19">
        <v>1050</v>
      </c>
      <c r="G136" s="19">
        <v>989</v>
      </c>
      <c r="H136" s="19">
        <v>515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583</v>
      </c>
      <c r="W136" s="19">
        <v>870</v>
      </c>
      <c r="X136" s="19">
        <v>937</v>
      </c>
      <c r="Y136" s="19">
        <v>979</v>
      </c>
      <c r="Z136" s="19">
        <v>0</v>
      </c>
      <c r="AA136" s="2">
        <f>IFERROR(INDEX('Holiday Schedule'!$D$3:$D$24,MATCH(A136,'Holiday Schedule'!$C$3:$C$24,0)),0)</f>
        <v>0</v>
      </c>
      <c r="AB136" s="2">
        <f t="shared" si="8"/>
        <v>5</v>
      </c>
      <c r="AC136" s="2">
        <f t="shared" si="9"/>
        <v>2390</v>
      </c>
      <c r="AD136" s="5">
        <f t="shared" si="10"/>
        <v>7612</v>
      </c>
      <c r="AE136" s="5">
        <f t="shared" si="11"/>
        <v>10002</v>
      </c>
      <c r="AG136" s="2">
        <f t="shared" si="12"/>
        <v>5</v>
      </c>
      <c r="AH136" s="2">
        <f t="shared" si="13"/>
        <v>2025</v>
      </c>
      <c r="AJ136" s="5">
        <f t="shared" si="14"/>
        <v>1050</v>
      </c>
      <c r="AK136" s="2">
        <f t="shared" si="15"/>
        <v>5</v>
      </c>
    </row>
    <row r="137" spans="1:37">
      <c r="A137" s="17">
        <v>45786</v>
      </c>
      <c r="B137" s="19">
        <v>966</v>
      </c>
      <c r="C137" s="19">
        <v>1024</v>
      </c>
      <c r="D137" s="19">
        <v>1038</v>
      </c>
      <c r="E137" s="19">
        <v>1043</v>
      </c>
      <c r="F137" s="19">
        <v>1040</v>
      </c>
      <c r="G137" s="19">
        <v>983</v>
      </c>
      <c r="H137" s="19">
        <v>530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583</v>
      </c>
      <c r="W137" s="19">
        <v>885</v>
      </c>
      <c r="X137" s="19">
        <v>985</v>
      </c>
      <c r="Y137" s="19">
        <v>1020</v>
      </c>
      <c r="Z137" s="19">
        <v>0</v>
      </c>
      <c r="AA137" s="2">
        <f>IFERROR(INDEX('Holiday Schedule'!$D$3:$D$24,MATCH(A137,'Holiday Schedule'!$C$3:$C$24,0)),0)</f>
        <v>0</v>
      </c>
      <c r="AB137" s="2">
        <f t="shared" si="8"/>
        <v>6</v>
      </c>
      <c r="AC137" s="2">
        <f t="shared" si="9"/>
        <v>2453</v>
      </c>
      <c r="AD137" s="5">
        <f t="shared" si="10"/>
        <v>7644</v>
      </c>
      <c r="AE137" s="5">
        <f t="shared" si="11"/>
        <v>10097</v>
      </c>
      <c r="AG137" s="2">
        <f t="shared" si="12"/>
        <v>5</v>
      </c>
      <c r="AH137" s="2">
        <f t="shared" si="13"/>
        <v>2025</v>
      </c>
      <c r="AJ137" s="5">
        <f t="shared" si="14"/>
        <v>1043</v>
      </c>
      <c r="AK137" s="2">
        <f t="shared" si="15"/>
        <v>4</v>
      </c>
    </row>
    <row r="138" spans="1:37">
      <c r="A138" s="17">
        <v>45787</v>
      </c>
      <c r="B138" s="19">
        <v>1048</v>
      </c>
      <c r="C138" s="19">
        <v>1073</v>
      </c>
      <c r="D138" s="19">
        <v>1097</v>
      </c>
      <c r="E138" s="19">
        <v>1075</v>
      </c>
      <c r="F138" s="19">
        <v>1072</v>
      </c>
      <c r="G138" s="19">
        <v>998</v>
      </c>
      <c r="H138" s="19">
        <v>479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497</v>
      </c>
      <c r="W138" s="19">
        <v>942</v>
      </c>
      <c r="X138" s="19">
        <v>1030</v>
      </c>
      <c r="Y138" s="19">
        <v>1079</v>
      </c>
      <c r="Z138" s="19">
        <v>0</v>
      </c>
      <c r="AA138" s="2">
        <f>IFERROR(INDEX('Holiday Schedule'!$D$3:$D$24,MATCH(A138,'Holiday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10390</v>
      </c>
      <c r="AE138" s="5">
        <f t="shared" ref="AE138:AE201" si="19">SUM(B138:Y138)</f>
        <v>10390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1097</v>
      </c>
      <c r="AK138" s="2">
        <f t="shared" ref="AK138:AK201" si="23">IF(AE138&gt;0,INDEX(B$8:Y$8,MATCH(AJ138,B138:Y138,0)),"")</f>
        <v>3</v>
      </c>
    </row>
    <row r="139" spans="1:37">
      <c r="A139" s="17">
        <v>45788</v>
      </c>
      <c r="B139" s="19">
        <v>1078</v>
      </c>
      <c r="C139" s="19">
        <v>1098</v>
      </c>
      <c r="D139" s="19">
        <v>1114</v>
      </c>
      <c r="E139" s="19">
        <v>1098</v>
      </c>
      <c r="F139" s="19">
        <v>1079</v>
      </c>
      <c r="G139" s="19">
        <v>965</v>
      </c>
      <c r="H139" s="19">
        <v>429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490</v>
      </c>
      <c r="W139" s="19">
        <v>922</v>
      </c>
      <c r="X139" s="19">
        <v>985</v>
      </c>
      <c r="Y139" s="19">
        <v>1017</v>
      </c>
      <c r="Z139" s="19">
        <v>0</v>
      </c>
      <c r="AA139" s="2">
        <f>IFERROR(INDEX('Holiday Schedule'!$D$3:$D$24,MATCH(A139,'Holiday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10275</v>
      </c>
      <c r="AE139" s="5">
        <f t="shared" si="19"/>
        <v>10275</v>
      </c>
      <c r="AG139" s="2">
        <f t="shared" si="20"/>
        <v>5</v>
      </c>
      <c r="AH139" s="2">
        <f t="shared" si="21"/>
        <v>2025</v>
      </c>
      <c r="AJ139" s="5">
        <f t="shared" si="22"/>
        <v>1114</v>
      </c>
      <c r="AK139" s="2">
        <f t="shared" si="23"/>
        <v>3</v>
      </c>
    </row>
    <row r="140" spans="1:37">
      <c r="A140" s="17">
        <v>45789</v>
      </c>
      <c r="B140" s="19">
        <v>1064</v>
      </c>
      <c r="C140" s="19">
        <v>1097</v>
      </c>
      <c r="D140" s="19">
        <v>1142</v>
      </c>
      <c r="E140" s="19">
        <v>1133</v>
      </c>
      <c r="F140" s="19">
        <v>1142</v>
      </c>
      <c r="G140" s="19">
        <v>1082</v>
      </c>
      <c r="H140" s="19">
        <v>558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607</v>
      </c>
      <c r="W140" s="19">
        <v>914</v>
      </c>
      <c r="X140" s="19">
        <v>1005</v>
      </c>
      <c r="Y140" s="19">
        <v>1032</v>
      </c>
      <c r="Z140" s="19">
        <v>0</v>
      </c>
      <c r="AA140" s="2">
        <f>IFERROR(INDEX('Holiday Schedule'!$D$3:$D$24,MATCH(A140,'Holiday Schedule'!$C$3:$C$24,0)),0)</f>
        <v>0</v>
      </c>
      <c r="AB140" s="2">
        <f t="shared" si="16"/>
        <v>2</v>
      </c>
      <c r="AC140" s="2">
        <f t="shared" si="17"/>
        <v>2526</v>
      </c>
      <c r="AD140" s="5">
        <f t="shared" si="18"/>
        <v>8250</v>
      </c>
      <c r="AE140" s="5">
        <f t="shared" si="19"/>
        <v>10776</v>
      </c>
      <c r="AG140" s="2">
        <f t="shared" si="20"/>
        <v>5</v>
      </c>
      <c r="AH140" s="2">
        <f t="shared" si="21"/>
        <v>2025</v>
      </c>
      <c r="AJ140" s="5">
        <f t="shared" si="22"/>
        <v>1142</v>
      </c>
      <c r="AK140" s="2">
        <f t="shared" si="23"/>
        <v>3</v>
      </c>
    </row>
    <row r="141" spans="1:37">
      <c r="A141" s="17">
        <v>45790</v>
      </c>
      <c r="B141" s="19">
        <v>1067</v>
      </c>
      <c r="C141" s="19">
        <v>1094</v>
      </c>
      <c r="D141" s="19">
        <v>1123</v>
      </c>
      <c r="E141" s="19">
        <v>1134</v>
      </c>
      <c r="F141" s="19">
        <v>1138</v>
      </c>
      <c r="G141" s="19">
        <v>1076</v>
      </c>
      <c r="H141" s="19">
        <v>508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587</v>
      </c>
      <c r="W141" s="19">
        <v>901</v>
      </c>
      <c r="X141" s="19">
        <v>943</v>
      </c>
      <c r="Y141" s="19">
        <v>971</v>
      </c>
      <c r="Z141" s="19">
        <v>0</v>
      </c>
      <c r="AA141" s="2">
        <f>IFERROR(INDEX('Holiday Schedule'!$D$3:$D$24,MATCH(A141,'Holiday Schedule'!$C$3:$C$24,0)),0)</f>
        <v>0</v>
      </c>
      <c r="AB141" s="2">
        <f t="shared" si="16"/>
        <v>3</v>
      </c>
      <c r="AC141" s="2">
        <f t="shared" si="17"/>
        <v>2431</v>
      </c>
      <c r="AD141" s="5">
        <f t="shared" si="18"/>
        <v>8111</v>
      </c>
      <c r="AE141" s="5">
        <f t="shared" si="19"/>
        <v>10542</v>
      </c>
      <c r="AG141" s="2">
        <f t="shared" si="20"/>
        <v>5</v>
      </c>
      <c r="AH141" s="2">
        <f t="shared" si="21"/>
        <v>2025</v>
      </c>
      <c r="AJ141" s="5">
        <f t="shared" si="22"/>
        <v>1138</v>
      </c>
      <c r="AK141" s="2">
        <f t="shared" si="23"/>
        <v>5</v>
      </c>
    </row>
    <row r="142" spans="1:37">
      <c r="A142" s="17">
        <v>45791</v>
      </c>
      <c r="B142" s="19">
        <v>1006</v>
      </c>
      <c r="C142" s="19">
        <v>1041</v>
      </c>
      <c r="D142" s="19">
        <v>1069</v>
      </c>
      <c r="E142" s="19">
        <v>1078</v>
      </c>
      <c r="F142" s="19">
        <v>1085</v>
      </c>
      <c r="G142" s="19">
        <v>1018</v>
      </c>
      <c r="H142" s="19">
        <v>497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594</v>
      </c>
      <c r="W142" s="19">
        <v>893</v>
      </c>
      <c r="X142" s="19">
        <v>955</v>
      </c>
      <c r="Y142" s="19">
        <v>987</v>
      </c>
      <c r="Z142" s="19">
        <v>0</v>
      </c>
      <c r="AA142" s="2">
        <f>IFERROR(INDEX('Holiday Schedule'!$D$3:$D$24,MATCH(A142,'Holiday Schedule'!$C$3:$C$24,0)),0)</f>
        <v>0</v>
      </c>
      <c r="AB142" s="2">
        <f t="shared" si="16"/>
        <v>4</v>
      </c>
      <c r="AC142" s="2">
        <f t="shared" si="17"/>
        <v>2442</v>
      </c>
      <c r="AD142" s="5">
        <f t="shared" si="18"/>
        <v>7781</v>
      </c>
      <c r="AE142" s="5">
        <f t="shared" si="19"/>
        <v>10223</v>
      </c>
      <c r="AG142" s="2">
        <f t="shared" si="20"/>
        <v>5</v>
      </c>
      <c r="AH142" s="2">
        <f t="shared" si="21"/>
        <v>2025</v>
      </c>
      <c r="AJ142" s="5">
        <f t="shared" si="22"/>
        <v>1085</v>
      </c>
      <c r="AK142" s="2">
        <f t="shared" si="23"/>
        <v>5</v>
      </c>
    </row>
    <row r="143" spans="1:37">
      <c r="A143" s="17">
        <v>45792</v>
      </c>
      <c r="B143" s="19">
        <v>1004</v>
      </c>
      <c r="C143" s="19">
        <v>1018</v>
      </c>
      <c r="D143" s="19">
        <v>1037</v>
      </c>
      <c r="E143" s="19">
        <v>1040</v>
      </c>
      <c r="F143" s="19">
        <v>1038</v>
      </c>
      <c r="G143" s="19">
        <v>973</v>
      </c>
      <c r="H143" s="19">
        <v>473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620</v>
      </c>
      <c r="W143" s="19">
        <v>922</v>
      </c>
      <c r="X143" s="19">
        <v>999</v>
      </c>
      <c r="Y143" s="19">
        <v>1010</v>
      </c>
      <c r="Z143" s="19">
        <v>0</v>
      </c>
      <c r="AA143" s="2">
        <f>IFERROR(INDEX('Holiday Schedule'!$D$3:$D$24,MATCH(A143,'Holiday Schedule'!$C$3:$C$24,0)),0)</f>
        <v>0</v>
      </c>
      <c r="AB143" s="2">
        <f t="shared" si="16"/>
        <v>5</v>
      </c>
      <c r="AC143" s="2">
        <f t="shared" si="17"/>
        <v>2541</v>
      </c>
      <c r="AD143" s="5">
        <f t="shared" si="18"/>
        <v>7593</v>
      </c>
      <c r="AE143" s="5">
        <f t="shared" si="19"/>
        <v>10134</v>
      </c>
      <c r="AG143" s="2">
        <f t="shared" si="20"/>
        <v>5</v>
      </c>
      <c r="AH143" s="2">
        <f t="shared" si="21"/>
        <v>2025</v>
      </c>
      <c r="AJ143" s="5">
        <f t="shared" si="22"/>
        <v>1040</v>
      </c>
      <c r="AK143" s="2">
        <f t="shared" si="23"/>
        <v>4</v>
      </c>
    </row>
    <row r="144" spans="1:37">
      <c r="A144" s="17">
        <v>45793</v>
      </c>
      <c r="B144" s="19">
        <v>1023</v>
      </c>
      <c r="C144" s="19">
        <v>1041</v>
      </c>
      <c r="D144" s="19">
        <v>1061</v>
      </c>
      <c r="E144" s="19">
        <v>1040</v>
      </c>
      <c r="F144" s="19">
        <v>1044</v>
      </c>
      <c r="G144" s="19">
        <v>975</v>
      </c>
      <c r="H144" s="19">
        <v>509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614</v>
      </c>
      <c r="W144" s="19">
        <v>938</v>
      </c>
      <c r="X144" s="19">
        <v>1014</v>
      </c>
      <c r="Y144" s="19">
        <v>1042</v>
      </c>
      <c r="Z144" s="19">
        <v>0</v>
      </c>
      <c r="AA144" s="2">
        <f>IFERROR(INDEX('Holiday Schedule'!$D$3:$D$24,MATCH(A144,'Holiday Schedule'!$C$3:$C$24,0)),0)</f>
        <v>0</v>
      </c>
      <c r="AB144" s="2">
        <f t="shared" si="16"/>
        <v>6</v>
      </c>
      <c r="AC144" s="2">
        <f t="shared" si="17"/>
        <v>2566</v>
      </c>
      <c r="AD144" s="5">
        <f t="shared" si="18"/>
        <v>7735</v>
      </c>
      <c r="AE144" s="5">
        <f t="shared" si="19"/>
        <v>10301</v>
      </c>
      <c r="AG144" s="2">
        <f t="shared" si="20"/>
        <v>5</v>
      </c>
      <c r="AH144" s="2">
        <f t="shared" si="21"/>
        <v>2025</v>
      </c>
      <c r="AJ144" s="5">
        <f t="shared" si="22"/>
        <v>1061</v>
      </c>
      <c r="AK144" s="2">
        <f t="shared" si="23"/>
        <v>3</v>
      </c>
    </row>
    <row r="145" spans="1:37">
      <c r="A145" s="17">
        <v>45794</v>
      </c>
      <c r="B145" s="19">
        <v>1041</v>
      </c>
      <c r="C145" s="19">
        <v>1069</v>
      </c>
      <c r="D145" s="19">
        <v>1061</v>
      </c>
      <c r="E145" s="19">
        <v>1061</v>
      </c>
      <c r="F145" s="19">
        <v>1044</v>
      </c>
      <c r="G145" s="19">
        <v>952</v>
      </c>
      <c r="H145" s="19">
        <v>458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491</v>
      </c>
      <c r="W145" s="19">
        <v>924</v>
      </c>
      <c r="X145" s="19">
        <v>1011</v>
      </c>
      <c r="Y145" s="19">
        <v>1031</v>
      </c>
      <c r="Z145" s="19">
        <v>0</v>
      </c>
      <c r="AA145" s="2">
        <f>IFERROR(INDEX('Holiday Schedule'!$D$3:$D$24,MATCH(A145,'Holiday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10143</v>
      </c>
      <c r="AE145" s="5">
        <f t="shared" si="19"/>
        <v>10143</v>
      </c>
      <c r="AG145" s="2">
        <f t="shared" si="20"/>
        <v>5</v>
      </c>
      <c r="AH145" s="2">
        <f t="shared" si="21"/>
        <v>2025</v>
      </c>
      <c r="AJ145" s="5">
        <f t="shared" si="22"/>
        <v>1069</v>
      </c>
      <c r="AK145" s="2">
        <f t="shared" si="23"/>
        <v>2</v>
      </c>
    </row>
    <row r="146" spans="1:37">
      <c r="A146" s="17">
        <v>45795</v>
      </c>
      <c r="B146" s="19">
        <v>1053</v>
      </c>
      <c r="C146" s="19">
        <v>1086</v>
      </c>
      <c r="D146" s="19">
        <v>1082</v>
      </c>
      <c r="E146" s="19">
        <v>1066</v>
      </c>
      <c r="F146" s="19">
        <v>1040</v>
      </c>
      <c r="G146" s="19">
        <v>956</v>
      </c>
      <c r="H146" s="19">
        <v>456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510</v>
      </c>
      <c r="W146" s="19">
        <v>939</v>
      </c>
      <c r="X146" s="19">
        <v>993</v>
      </c>
      <c r="Y146" s="19">
        <v>1027</v>
      </c>
      <c r="Z146" s="19">
        <v>0</v>
      </c>
      <c r="AA146" s="2">
        <f>IFERROR(INDEX('Holiday Schedule'!$D$3:$D$24,MATCH(A146,'Holiday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10208</v>
      </c>
      <c r="AE146" s="5">
        <f t="shared" si="19"/>
        <v>10208</v>
      </c>
      <c r="AG146" s="2">
        <f t="shared" si="20"/>
        <v>5</v>
      </c>
      <c r="AH146" s="2">
        <f t="shared" si="21"/>
        <v>2025</v>
      </c>
      <c r="AJ146" s="5">
        <f t="shared" si="22"/>
        <v>1086</v>
      </c>
      <c r="AK146" s="2">
        <f t="shared" si="23"/>
        <v>2</v>
      </c>
    </row>
    <row r="147" spans="1:37">
      <c r="A147" s="17">
        <v>45796</v>
      </c>
      <c r="B147" s="19">
        <v>1036</v>
      </c>
      <c r="C147" s="19">
        <v>1045</v>
      </c>
      <c r="D147" s="19">
        <v>1088</v>
      </c>
      <c r="E147" s="19">
        <v>1085</v>
      </c>
      <c r="F147" s="19">
        <v>1088</v>
      </c>
      <c r="G147" s="19">
        <v>1030</v>
      </c>
      <c r="H147" s="19">
        <v>554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656</v>
      </c>
      <c r="W147" s="19">
        <v>974</v>
      </c>
      <c r="X147" s="19">
        <v>1055</v>
      </c>
      <c r="Y147" s="19">
        <v>1093</v>
      </c>
      <c r="Z147" s="19">
        <v>0</v>
      </c>
      <c r="AA147" s="2">
        <f>IFERROR(INDEX('Holiday Schedule'!$D$3:$D$24,MATCH(A147,'Holiday Schedule'!$C$3:$C$24,0)),0)</f>
        <v>0</v>
      </c>
      <c r="AB147" s="2">
        <f t="shared" si="16"/>
        <v>2</v>
      </c>
      <c r="AC147" s="2">
        <f t="shared" si="17"/>
        <v>2685</v>
      </c>
      <c r="AD147" s="5">
        <f t="shared" si="18"/>
        <v>8019</v>
      </c>
      <c r="AE147" s="5">
        <f t="shared" si="19"/>
        <v>10704</v>
      </c>
      <c r="AG147" s="2">
        <f t="shared" si="20"/>
        <v>5</v>
      </c>
      <c r="AH147" s="2">
        <f t="shared" si="21"/>
        <v>2025</v>
      </c>
      <c r="AJ147" s="5">
        <f t="shared" si="22"/>
        <v>1093</v>
      </c>
      <c r="AK147" s="2">
        <f t="shared" si="23"/>
        <v>24</v>
      </c>
    </row>
    <row r="148" spans="1:37">
      <c r="A148" s="17">
        <v>45797</v>
      </c>
      <c r="B148" s="19">
        <v>1143</v>
      </c>
      <c r="C148" s="19">
        <v>1172</v>
      </c>
      <c r="D148" s="19">
        <v>1193</v>
      </c>
      <c r="E148" s="19">
        <v>1175</v>
      </c>
      <c r="F148" s="19">
        <v>1181</v>
      </c>
      <c r="G148" s="19">
        <v>1128</v>
      </c>
      <c r="H148" s="19">
        <v>612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680</v>
      </c>
      <c r="W148" s="19">
        <v>1024</v>
      </c>
      <c r="X148" s="19">
        <v>1113</v>
      </c>
      <c r="Y148" s="19">
        <v>1158</v>
      </c>
      <c r="Z148" s="19">
        <v>0</v>
      </c>
      <c r="AA148" s="2">
        <f>IFERROR(INDEX('Holiday Schedule'!$D$3:$D$24,MATCH(A148,'Holiday Schedule'!$C$3:$C$24,0)),0)</f>
        <v>0</v>
      </c>
      <c r="AB148" s="2">
        <f t="shared" si="16"/>
        <v>3</v>
      </c>
      <c r="AC148" s="2">
        <f t="shared" si="17"/>
        <v>2817</v>
      </c>
      <c r="AD148" s="5">
        <f t="shared" si="18"/>
        <v>8762</v>
      </c>
      <c r="AE148" s="5">
        <f t="shared" si="19"/>
        <v>11579</v>
      </c>
      <c r="AG148" s="2">
        <f t="shared" si="20"/>
        <v>5</v>
      </c>
      <c r="AH148" s="2">
        <f t="shared" si="21"/>
        <v>2025</v>
      </c>
      <c r="AJ148" s="5">
        <f t="shared" si="22"/>
        <v>1193</v>
      </c>
      <c r="AK148" s="2">
        <f t="shared" si="23"/>
        <v>3</v>
      </c>
    </row>
    <row r="149" spans="1:37">
      <c r="A149" s="17">
        <v>45798</v>
      </c>
      <c r="B149" s="19">
        <v>1193</v>
      </c>
      <c r="C149" s="19">
        <v>1234</v>
      </c>
      <c r="D149" s="19">
        <v>1249</v>
      </c>
      <c r="E149" s="19">
        <v>1242</v>
      </c>
      <c r="F149" s="19">
        <v>1240</v>
      </c>
      <c r="G149" s="19">
        <v>1158</v>
      </c>
      <c r="H149" s="19">
        <v>556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673</v>
      </c>
      <c r="W149" s="19">
        <v>1011</v>
      </c>
      <c r="X149" s="19">
        <v>1095</v>
      </c>
      <c r="Y149" s="19">
        <v>1145</v>
      </c>
      <c r="Z149" s="19">
        <v>0</v>
      </c>
      <c r="AA149" s="2">
        <f>IFERROR(INDEX('Holiday Schedule'!$D$3:$D$24,MATCH(A149,'Holiday Schedule'!$C$3:$C$24,0)),0)</f>
        <v>0</v>
      </c>
      <c r="AB149" s="2">
        <f t="shared" si="16"/>
        <v>4</v>
      </c>
      <c r="AC149" s="2">
        <f t="shared" si="17"/>
        <v>2779</v>
      </c>
      <c r="AD149" s="5">
        <f t="shared" si="18"/>
        <v>9017</v>
      </c>
      <c r="AE149" s="5">
        <f t="shared" si="19"/>
        <v>11796</v>
      </c>
      <c r="AG149" s="2">
        <f t="shared" si="20"/>
        <v>5</v>
      </c>
      <c r="AH149" s="2">
        <f t="shared" si="21"/>
        <v>2025</v>
      </c>
      <c r="AJ149" s="5">
        <f t="shared" si="22"/>
        <v>1249</v>
      </c>
      <c r="AK149" s="2">
        <f t="shared" si="23"/>
        <v>3</v>
      </c>
    </row>
    <row r="150" spans="1:37">
      <c r="A150" s="17">
        <v>45799</v>
      </c>
      <c r="B150" s="19">
        <v>1162</v>
      </c>
      <c r="C150" s="19">
        <v>1196</v>
      </c>
      <c r="D150" s="19">
        <v>1223</v>
      </c>
      <c r="E150" s="19">
        <v>1207</v>
      </c>
      <c r="F150" s="19">
        <v>1227</v>
      </c>
      <c r="G150" s="19">
        <v>1132</v>
      </c>
      <c r="H150" s="19">
        <v>602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681</v>
      </c>
      <c r="W150" s="19">
        <v>1020</v>
      </c>
      <c r="X150" s="19">
        <v>1117</v>
      </c>
      <c r="Y150" s="19">
        <v>1150</v>
      </c>
      <c r="Z150" s="19">
        <v>0</v>
      </c>
      <c r="AA150" s="2">
        <f>IFERROR(INDEX('Holiday Schedule'!$D$3:$D$24,MATCH(A150,'Holiday Schedule'!$C$3:$C$24,0)),0)</f>
        <v>0</v>
      </c>
      <c r="AB150" s="2">
        <f t="shared" si="16"/>
        <v>5</v>
      </c>
      <c r="AC150" s="2">
        <f t="shared" si="17"/>
        <v>2818</v>
      </c>
      <c r="AD150" s="5">
        <f t="shared" si="18"/>
        <v>8899</v>
      </c>
      <c r="AE150" s="5">
        <f t="shared" si="19"/>
        <v>11717</v>
      </c>
      <c r="AG150" s="2">
        <f t="shared" si="20"/>
        <v>5</v>
      </c>
      <c r="AH150" s="2">
        <f t="shared" si="21"/>
        <v>2025</v>
      </c>
      <c r="AJ150" s="5">
        <f t="shared" si="22"/>
        <v>1227</v>
      </c>
      <c r="AK150" s="2">
        <f t="shared" si="23"/>
        <v>5</v>
      </c>
    </row>
    <row r="151" spans="1:37">
      <c r="A151" s="17">
        <v>45800</v>
      </c>
      <c r="B151" s="19">
        <v>1167</v>
      </c>
      <c r="C151" s="19">
        <v>1206</v>
      </c>
      <c r="D151" s="19">
        <v>1248</v>
      </c>
      <c r="E151" s="19">
        <v>1241</v>
      </c>
      <c r="F151" s="19">
        <v>1239</v>
      </c>
      <c r="G151" s="19">
        <v>1183</v>
      </c>
      <c r="H151" s="19">
        <v>636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698</v>
      </c>
      <c r="W151" s="19">
        <v>1059</v>
      </c>
      <c r="X151" s="19">
        <v>1177</v>
      </c>
      <c r="Y151" s="19">
        <v>1227</v>
      </c>
      <c r="Z151" s="19">
        <v>0</v>
      </c>
      <c r="AA151" s="2">
        <f>IFERROR(INDEX('Holiday Schedule'!$D$3:$D$24,MATCH(A151,'Holiday Schedule'!$C$3:$C$24,0)),0)</f>
        <v>0</v>
      </c>
      <c r="AB151" s="2">
        <f t="shared" si="16"/>
        <v>6</v>
      </c>
      <c r="AC151" s="2">
        <f t="shared" si="17"/>
        <v>2934</v>
      </c>
      <c r="AD151" s="5">
        <f t="shared" si="18"/>
        <v>9147</v>
      </c>
      <c r="AE151" s="5">
        <f t="shared" si="19"/>
        <v>12081</v>
      </c>
      <c r="AG151" s="2">
        <f t="shared" si="20"/>
        <v>5</v>
      </c>
      <c r="AH151" s="2">
        <f t="shared" si="21"/>
        <v>2025</v>
      </c>
      <c r="AJ151" s="5">
        <f t="shared" si="22"/>
        <v>1248</v>
      </c>
      <c r="AK151" s="2">
        <f t="shared" si="23"/>
        <v>3</v>
      </c>
    </row>
    <row r="152" spans="1:37">
      <c r="A152" s="17">
        <v>45801</v>
      </c>
      <c r="B152" s="19">
        <v>1217</v>
      </c>
      <c r="C152" s="19">
        <v>1265</v>
      </c>
      <c r="D152" s="19">
        <v>1282</v>
      </c>
      <c r="E152" s="19">
        <v>1270</v>
      </c>
      <c r="F152" s="19">
        <v>1248</v>
      </c>
      <c r="G152" s="19">
        <v>1126</v>
      </c>
      <c r="H152" s="19">
        <v>517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555</v>
      </c>
      <c r="W152" s="19">
        <v>1055</v>
      </c>
      <c r="X152" s="19">
        <v>1153</v>
      </c>
      <c r="Y152" s="19">
        <v>1200</v>
      </c>
      <c r="Z152" s="19">
        <v>0</v>
      </c>
      <c r="AA152" s="2">
        <f>IFERROR(INDEX('Holiday Schedule'!$D$3:$D$24,MATCH(A152,'Holiday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11888</v>
      </c>
      <c r="AE152" s="5">
        <f t="shared" si="19"/>
        <v>11888</v>
      </c>
      <c r="AG152" s="2">
        <f t="shared" si="20"/>
        <v>5</v>
      </c>
      <c r="AH152" s="2">
        <f t="shared" si="21"/>
        <v>2025</v>
      </c>
      <c r="AJ152" s="5">
        <f t="shared" si="22"/>
        <v>1282</v>
      </c>
      <c r="AK152" s="2">
        <f t="shared" si="23"/>
        <v>3</v>
      </c>
    </row>
    <row r="153" spans="1:37">
      <c r="A153" s="17">
        <v>45802</v>
      </c>
      <c r="B153" s="19">
        <v>1204</v>
      </c>
      <c r="C153" s="19">
        <v>1234</v>
      </c>
      <c r="D153" s="19">
        <v>1244</v>
      </c>
      <c r="E153" s="19">
        <v>1249</v>
      </c>
      <c r="F153" s="19">
        <v>1215</v>
      </c>
      <c r="G153" s="19">
        <v>1099</v>
      </c>
      <c r="H153" s="19">
        <v>507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535</v>
      </c>
      <c r="W153" s="19">
        <v>1033</v>
      </c>
      <c r="X153" s="19">
        <v>1136</v>
      </c>
      <c r="Y153" s="19">
        <v>1179</v>
      </c>
      <c r="Z153" s="19">
        <v>0</v>
      </c>
      <c r="AA153" s="2">
        <f>IFERROR(INDEX('Holiday Schedule'!$D$3:$D$24,MATCH(A153,'Holiday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11635</v>
      </c>
      <c r="AE153" s="5">
        <f t="shared" si="19"/>
        <v>11635</v>
      </c>
      <c r="AG153" s="2">
        <f t="shared" si="20"/>
        <v>5</v>
      </c>
      <c r="AH153" s="2">
        <f t="shared" si="21"/>
        <v>2025</v>
      </c>
      <c r="AJ153" s="5">
        <f t="shared" si="22"/>
        <v>1249</v>
      </c>
      <c r="AK153" s="2">
        <f t="shared" si="23"/>
        <v>4</v>
      </c>
    </row>
    <row r="154" spans="1:37">
      <c r="A154" s="17">
        <v>45803</v>
      </c>
      <c r="B154" s="19">
        <v>1182</v>
      </c>
      <c r="C154" s="19">
        <v>1196</v>
      </c>
      <c r="D154" s="19">
        <v>1217</v>
      </c>
      <c r="E154" s="19">
        <v>1211</v>
      </c>
      <c r="F154" s="19">
        <v>1197</v>
      </c>
      <c r="G154" s="19">
        <v>1066</v>
      </c>
      <c r="H154" s="19">
        <v>466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542</v>
      </c>
      <c r="W154" s="19">
        <v>1016</v>
      </c>
      <c r="X154" s="19">
        <v>1073</v>
      </c>
      <c r="Y154" s="19">
        <v>1090</v>
      </c>
      <c r="Z154" s="19">
        <v>0</v>
      </c>
      <c r="AA154" s="2">
        <f>IFERROR(INDEX('Holiday Schedule'!$D$3:$D$24,MATCH(A154,'Holiday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11256</v>
      </c>
      <c r="AE154" s="5">
        <f t="shared" si="19"/>
        <v>11256</v>
      </c>
      <c r="AG154" s="2">
        <f t="shared" si="20"/>
        <v>5</v>
      </c>
      <c r="AH154" s="2">
        <f t="shared" si="21"/>
        <v>2025</v>
      </c>
      <c r="AJ154" s="5">
        <f t="shared" si="22"/>
        <v>1217</v>
      </c>
      <c r="AK154" s="2">
        <f t="shared" si="23"/>
        <v>3</v>
      </c>
    </row>
    <row r="155" spans="1:37">
      <c r="A155" s="17">
        <v>45804</v>
      </c>
      <c r="B155" s="19">
        <v>1095</v>
      </c>
      <c r="C155" s="19">
        <v>1115</v>
      </c>
      <c r="D155" s="19">
        <v>1126</v>
      </c>
      <c r="E155" s="19">
        <v>1127</v>
      </c>
      <c r="F155" s="19">
        <v>1137</v>
      </c>
      <c r="G155" s="19">
        <v>1058</v>
      </c>
      <c r="H155" s="19">
        <v>515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667</v>
      </c>
      <c r="W155" s="19">
        <v>1000</v>
      </c>
      <c r="X155" s="19">
        <v>1069</v>
      </c>
      <c r="Y155" s="19">
        <v>1085</v>
      </c>
      <c r="Z155" s="19">
        <v>0</v>
      </c>
      <c r="AA155" s="2">
        <f>IFERROR(INDEX('Holiday Schedule'!$D$3:$D$24,MATCH(A155,'Holiday Schedule'!$C$3:$C$24,0)),0)</f>
        <v>0</v>
      </c>
      <c r="AB155" s="2">
        <f t="shared" si="16"/>
        <v>3</v>
      </c>
      <c r="AC155" s="2">
        <f t="shared" si="17"/>
        <v>2736</v>
      </c>
      <c r="AD155" s="5">
        <f t="shared" si="18"/>
        <v>8258</v>
      </c>
      <c r="AE155" s="5">
        <f t="shared" si="19"/>
        <v>10994</v>
      </c>
      <c r="AG155" s="2">
        <f t="shared" si="20"/>
        <v>5</v>
      </c>
      <c r="AH155" s="2">
        <f t="shared" si="21"/>
        <v>2025</v>
      </c>
      <c r="AJ155" s="5">
        <f t="shared" si="22"/>
        <v>1137</v>
      </c>
      <c r="AK155" s="2">
        <f t="shared" si="23"/>
        <v>5</v>
      </c>
    </row>
    <row r="156" spans="1:37">
      <c r="A156" s="17">
        <v>45805</v>
      </c>
      <c r="B156" s="19">
        <v>1083</v>
      </c>
      <c r="C156" s="19">
        <v>1109</v>
      </c>
      <c r="D156" s="19">
        <v>1115</v>
      </c>
      <c r="E156" s="19">
        <v>1119</v>
      </c>
      <c r="F156" s="19">
        <v>1117</v>
      </c>
      <c r="G156" s="19">
        <v>1028</v>
      </c>
      <c r="H156" s="19">
        <v>500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692</v>
      </c>
      <c r="W156" s="19">
        <v>1037</v>
      </c>
      <c r="X156" s="19">
        <v>1117</v>
      </c>
      <c r="Y156" s="19">
        <v>1136</v>
      </c>
      <c r="Z156" s="19">
        <v>0</v>
      </c>
      <c r="AA156" s="2">
        <f>IFERROR(INDEX('Holiday Schedule'!$D$3:$D$24,MATCH(A156,'Holiday Schedule'!$C$3:$C$24,0)),0)</f>
        <v>0</v>
      </c>
      <c r="AB156" s="2">
        <f t="shared" si="16"/>
        <v>4</v>
      </c>
      <c r="AC156" s="2">
        <f t="shared" si="17"/>
        <v>2846</v>
      </c>
      <c r="AD156" s="5">
        <f t="shared" si="18"/>
        <v>8207</v>
      </c>
      <c r="AE156" s="5">
        <f t="shared" si="19"/>
        <v>11053</v>
      </c>
      <c r="AG156" s="2">
        <f t="shared" si="20"/>
        <v>5</v>
      </c>
      <c r="AH156" s="2">
        <f t="shared" si="21"/>
        <v>2025</v>
      </c>
      <c r="AJ156" s="5">
        <f t="shared" si="22"/>
        <v>1136</v>
      </c>
      <c r="AK156" s="2">
        <f t="shared" si="23"/>
        <v>24</v>
      </c>
    </row>
    <row r="157" spans="1:37">
      <c r="A157" s="17">
        <v>45806</v>
      </c>
      <c r="B157" s="19">
        <v>1139</v>
      </c>
      <c r="C157" s="19">
        <v>1157</v>
      </c>
      <c r="D157" s="19">
        <v>1157</v>
      </c>
      <c r="E157" s="19">
        <v>1130</v>
      </c>
      <c r="F157" s="19">
        <v>1124</v>
      </c>
      <c r="G157" s="19">
        <v>1030</v>
      </c>
      <c r="H157" s="19">
        <v>520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673</v>
      </c>
      <c r="W157" s="19">
        <v>1019</v>
      </c>
      <c r="X157" s="19">
        <v>1073</v>
      </c>
      <c r="Y157" s="19">
        <v>1113</v>
      </c>
      <c r="Z157" s="19">
        <v>0</v>
      </c>
      <c r="AA157" s="2">
        <f>IFERROR(INDEX('Holiday Schedule'!$D$3:$D$24,MATCH(A157,'Holiday Schedule'!$C$3:$C$24,0)),0)</f>
        <v>0</v>
      </c>
      <c r="AB157" s="2">
        <f t="shared" si="16"/>
        <v>5</v>
      </c>
      <c r="AC157" s="2">
        <f t="shared" si="17"/>
        <v>2765</v>
      </c>
      <c r="AD157" s="5">
        <f t="shared" si="18"/>
        <v>8370</v>
      </c>
      <c r="AE157" s="5">
        <f t="shared" si="19"/>
        <v>11135</v>
      </c>
      <c r="AG157" s="2">
        <f t="shared" si="20"/>
        <v>5</v>
      </c>
      <c r="AH157" s="2">
        <f t="shared" si="21"/>
        <v>2025</v>
      </c>
      <c r="AJ157" s="5">
        <f t="shared" si="22"/>
        <v>1157</v>
      </c>
      <c r="AK157" s="2">
        <f t="shared" si="23"/>
        <v>2</v>
      </c>
    </row>
    <row r="158" spans="1:37">
      <c r="A158" s="17">
        <v>45807</v>
      </c>
      <c r="B158" s="19">
        <v>1105</v>
      </c>
      <c r="C158" s="19">
        <v>1138</v>
      </c>
      <c r="D158" s="19">
        <v>1143</v>
      </c>
      <c r="E158" s="19">
        <v>1128</v>
      </c>
      <c r="F158" s="19">
        <v>1134</v>
      </c>
      <c r="G158" s="19">
        <v>1071</v>
      </c>
      <c r="H158" s="19">
        <v>546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667</v>
      </c>
      <c r="W158" s="19">
        <v>1009</v>
      </c>
      <c r="X158" s="19">
        <v>1105</v>
      </c>
      <c r="Y158" s="19">
        <v>1157</v>
      </c>
      <c r="Z158" s="19">
        <v>0</v>
      </c>
      <c r="AA158" s="2">
        <f>IFERROR(INDEX('Holiday Schedule'!$D$3:$D$24,MATCH(A158,'Holiday Schedule'!$C$3:$C$24,0)),0)</f>
        <v>0</v>
      </c>
      <c r="AB158" s="2">
        <f t="shared" si="16"/>
        <v>6</v>
      </c>
      <c r="AC158" s="2">
        <f t="shared" si="17"/>
        <v>2781</v>
      </c>
      <c r="AD158" s="5">
        <f t="shared" si="18"/>
        <v>8422</v>
      </c>
      <c r="AE158" s="5">
        <f t="shared" si="19"/>
        <v>11203</v>
      </c>
      <c r="AG158" s="2">
        <f t="shared" si="20"/>
        <v>5</v>
      </c>
      <c r="AH158" s="2">
        <f t="shared" si="21"/>
        <v>2025</v>
      </c>
      <c r="AJ158" s="5">
        <f t="shared" si="22"/>
        <v>1157</v>
      </c>
      <c r="AK158" s="2">
        <f t="shared" si="23"/>
        <v>24</v>
      </c>
    </row>
    <row r="159" spans="1:37">
      <c r="A159" s="17">
        <v>45808</v>
      </c>
      <c r="B159" s="19">
        <v>1035</v>
      </c>
      <c r="C159" s="19">
        <v>1051</v>
      </c>
      <c r="D159" s="19">
        <v>1206</v>
      </c>
      <c r="E159" s="19">
        <v>1304</v>
      </c>
      <c r="F159" s="19">
        <v>1397</v>
      </c>
      <c r="G159" s="19">
        <v>1259</v>
      </c>
      <c r="H159" s="19">
        <v>543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509</v>
      </c>
      <c r="W159" s="19">
        <v>965</v>
      </c>
      <c r="X159" s="19">
        <v>1031</v>
      </c>
      <c r="Y159" s="19">
        <v>1161</v>
      </c>
      <c r="Z159" s="19">
        <v>0</v>
      </c>
      <c r="AA159" s="2">
        <f>IFERROR(INDEX('Holiday Schedule'!$D$3:$D$24,MATCH(A159,'Holiday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11461</v>
      </c>
      <c r="AE159" s="5">
        <f t="shared" si="19"/>
        <v>11461</v>
      </c>
      <c r="AG159" s="2">
        <f t="shared" si="20"/>
        <v>5</v>
      </c>
      <c r="AH159" s="2">
        <f t="shared" si="21"/>
        <v>2025</v>
      </c>
      <c r="AJ159" s="5">
        <f t="shared" si="22"/>
        <v>1397</v>
      </c>
      <c r="AK159" s="2">
        <f t="shared" si="23"/>
        <v>5</v>
      </c>
    </row>
    <row r="160" spans="1:37">
      <c r="A160" s="17">
        <v>45809</v>
      </c>
      <c r="B160" s="19">
        <v>1103</v>
      </c>
      <c r="C160" s="19">
        <v>1157</v>
      </c>
      <c r="D160" s="19">
        <v>1180</v>
      </c>
      <c r="E160" s="19">
        <v>1178</v>
      </c>
      <c r="F160" s="19">
        <v>1141</v>
      </c>
      <c r="G160" s="19">
        <v>1057</v>
      </c>
      <c r="H160" s="19">
        <v>357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  <c r="V160" s="19">
        <v>0</v>
      </c>
      <c r="W160" s="19">
        <v>998</v>
      </c>
      <c r="X160" s="19">
        <v>1064</v>
      </c>
      <c r="Y160" s="19">
        <v>1067</v>
      </c>
      <c r="Z160" s="19">
        <v>0</v>
      </c>
      <c r="AA160" s="2">
        <f>IFERROR(INDEX('Holiday Schedule'!$D$3:$D$24,MATCH(A160,'Holiday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10302</v>
      </c>
      <c r="AE160" s="5">
        <f t="shared" si="19"/>
        <v>10302</v>
      </c>
      <c r="AG160" s="2">
        <f t="shared" si="20"/>
        <v>6</v>
      </c>
      <c r="AH160" s="2">
        <f t="shared" si="21"/>
        <v>2025</v>
      </c>
      <c r="AJ160" s="5">
        <f t="shared" si="22"/>
        <v>1180</v>
      </c>
      <c r="AK160" s="2">
        <f t="shared" si="23"/>
        <v>3</v>
      </c>
    </row>
    <row r="161" spans="1:37">
      <c r="A161" s="17">
        <v>45810</v>
      </c>
      <c r="B161" s="19">
        <v>1140</v>
      </c>
      <c r="C161" s="19">
        <v>1156</v>
      </c>
      <c r="D161" s="19">
        <v>1193</v>
      </c>
      <c r="E161" s="19">
        <v>1200</v>
      </c>
      <c r="F161" s="19">
        <v>1208</v>
      </c>
      <c r="G161" s="19">
        <v>1153</v>
      </c>
      <c r="H161" s="19">
        <v>369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  <c r="V161" s="19">
        <v>0</v>
      </c>
      <c r="W161" s="19">
        <v>976</v>
      </c>
      <c r="X161" s="19">
        <v>1046</v>
      </c>
      <c r="Y161" s="19">
        <v>1067</v>
      </c>
      <c r="Z161" s="19">
        <v>0</v>
      </c>
      <c r="AA161" s="2">
        <f>IFERROR(INDEX('Holiday Schedule'!$D$3:$D$24,MATCH(A161,'Holiday Schedule'!$C$3:$C$24,0)),0)</f>
        <v>0</v>
      </c>
      <c r="AB161" s="2">
        <f t="shared" si="16"/>
        <v>2</v>
      </c>
      <c r="AC161" s="2">
        <f t="shared" si="17"/>
        <v>2022</v>
      </c>
      <c r="AD161" s="5">
        <f t="shared" si="18"/>
        <v>8486</v>
      </c>
      <c r="AE161" s="5">
        <f t="shared" si="19"/>
        <v>10508</v>
      </c>
      <c r="AG161" s="2">
        <f t="shared" si="20"/>
        <v>6</v>
      </c>
      <c r="AH161" s="2">
        <f t="shared" si="21"/>
        <v>2025</v>
      </c>
      <c r="AJ161" s="5">
        <f t="shared" si="22"/>
        <v>1208</v>
      </c>
      <c r="AK161" s="2">
        <f t="shared" si="23"/>
        <v>5</v>
      </c>
    </row>
    <row r="162" spans="1:37">
      <c r="A162" s="17">
        <v>45811</v>
      </c>
      <c r="B162" s="19">
        <v>1147</v>
      </c>
      <c r="C162" s="19">
        <v>1188</v>
      </c>
      <c r="D162" s="19">
        <v>1207</v>
      </c>
      <c r="E162" s="19">
        <v>1232</v>
      </c>
      <c r="F162" s="19">
        <v>1214</v>
      </c>
      <c r="G162" s="19">
        <v>1155</v>
      </c>
      <c r="H162" s="19">
        <v>364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1026</v>
      </c>
      <c r="X162" s="19">
        <v>1098</v>
      </c>
      <c r="Y162" s="19">
        <v>1103</v>
      </c>
      <c r="Z162" s="19">
        <v>0</v>
      </c>
      <c r="AA162" s="2">
        <f>IFERROR(INDEX('Holiday Schedule'!$D$3:$D$24,MATCH(A162,'Holiday Schedule'!$C$3:$C$24,0)),0)</f>
        <v>0</v>
      </c>
      <c r="AB162" s="2">
        <f t="shared" si="16"/>
        <v>3</v>
      </c>
      <c r="AC162" s="2">
        <f t="shared" si="17"/>
        <v>2124</v>
      </c>
      <c r="AD162" s="5">
        <f t="shared" si="18"/>
        <v>8610</v>
      </c>
      <c r="AE162" s="5">
        <f t="shared" si="19"/>
        <v>10734</v>
      </c>
      <c r="AG162" s="2">
        <f t="shared" si="20"/>
        <v>6</v>
      </c>
      <c r="AH162" s="2">
        <f t="shared" si="21"/>
        <v>2025</v>
      </c>
      <c r="AJ162" s="5">
        <f t="shared" si="22"/>
        <v>1232</v>
      </c>
      <c r="AK162" s="2">
        <f t="shared" si="23"/>
        <v>4</v>
      </c>
    </row>
    <row r="163" spans="1:37">
      <c r="A163" s="17">
        <v>45812</v>
      </c>
      <c r="B163" s="19">
        <v>1158</v>
      </c>
      <c r="C163" s="19">
        <v>1191</v>
      </c>
      <c r="D163" s="19">
        <v>1231</v>
      </c>
      <c r="E163" s="19">
        <v>1206</v>
      </c>
      <c r="F163" s="19">
        <v>1206</v>
      </c>
      <c r="G163" s="19">
        <v>1140</v>
      </c>
      <c r="H163" s="19">
        <v>372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  <c r="V163" s="19">
        <v>0</v>
      </c>
      <c r="W163" s="19">
        <v>1059</v>
      </c>
      <c r="X163" s="19">
        <v>1107</v>
      </c>
      <c r="Y163" s="19">
        <v>1129</v>
      </c>
      <c r="Z163" s="19">
        <v>0</v>
      </c>
      <c r="AA163" s="2">
        <f>IFERROR(INDEX('Holiday Schedule'!$D$3:$D$24,MATCH(A163,'Holiday Schedule'!$C$3:$C$24,0)),0)</f>
        <v>0</v>
      </c>
      <c r="AB163" s="2">
        <f t="shared" si="16"/>
        <v>4</v>
      </c>
      <c r="AC163" s="2">
        <f t="shared" si="17"/>
        <v>2166</v>
      </c>
      <c r="AD163" s="5">
        <f t="shared" si="18"/>
        <v>8633</v>
      </c>
      <c r="AE163" s="5">
        <f t="shared" si="19"/>
        <v>10799</v>
      </c>
      <c r="AG163" s="2">
        <f t="shared" si="20"/>
        <v>6</v>
      </c>
      <c r="AH163" s="2">
        <f t="shared" si="21"/>
        <v>2025</v>
      </c>
      <c r="AJ163" s="5">
        <f t="shared" si="22"/>
        <v>1231</v>
      </c>
      <c r="AK163" s="2">
        <f t="shared" si="23"/>
        <v>3</v>
      </c>
    </row>
    <row r="164" spans="1:37">
      <c r="A164" s="17">
        <v>45813</v>
      </c>
      <c r="B164" s="19">
        <v>1153</v>
      </c>
      <c r="C164" s="19">
        <v>1202</v>
      </c>
      <c r="D164" s="19">
        <v>1213</v>
      </c>
      <c r="E164" s="19">
        <v>1207</v>
      </c>
      <c r="F164" s="19">
        <v>1178</v>
      </c>
      <c r="G164" s="19">
        <v>1116</v>
      </c>
      <c r="H164" s="19">
        <v>366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  <c r="T164" s="19">
        <v>0</v>
      </c>
      <c r="U164" s="19">
        <v>0</v>
      </c>
      <c r="V164" s="19">
        <v>0</v>
      </c>
      <c r="W164" s="19">
        <v>1130</v>
      </c>
      <c r="X164" s="19">
        <v>1285</v>
      </c>
      <c r="Y164" s="19">
        <v>1193</v>
      </c>
      <c r="Z164" s="19">
        <v>0</v>
      </c>
      <c r="AA164" s="2">
        <f>IFERROR(INDEX('Holiday Schedule'!$D$3:$D$24,MATCH(A164,'Holiday Schedule'!$C$3:$C$24,0)),0)</f>
        <v>0</v>
      </c>
      <c r="AB164" s="2">
        <f t="shared" si="16"/>
        <v>5</v>
      </c>
      <c r="AC164" s="2">
        <f t="shared" si="17"/>
        <v>2415</v>
      </c>
      <c r="AD164" s="5">
        <f t="shared" si="18"/>
        <v>8628</v>
      </c>
      <c r="AE164" s="5">
        <f t="shared" si="19"/>
        <v>11043</v>
      </c>
      <c r="AG164" s="2">
        <f t="shared" si="20"/>
        <v>6</v>
      </c>
      <c r="AH164" s="2">
        <f t="shared" si="21"/>
        <v>2025</v>
      </c>
      <c r="AJ164" s="5">
        <f t="shared" si="22"/>
        <v>1285</v>
      </c>
      <c r="AK164" s="2">
        <f t="shared" si="23"/>
        <v>23</v>
      </c>
    </row>
    <row r="165" spans="1:37">
      <c r="A165" s="17">
        <v>45814</v>
      </c>
      <c r="B165" s="19">
        <v>1307</v>
      </c>
      <c r="C165" s="19">
        <v>1382</v>
      </c>
      <c r="D165" s="19">
        <v>1346</v>
      </c>
      <c r="E165" s="19">
        <v>1303</v>
      </c>
      <c r="F165" s="19">
        <v>1308</v>
      </c>
      <c r="G165" s="19">
        <v>1203</v>
      </c>
      <c r="H165" s="19">
        <v>392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1113</v>
      </c>
      <c r="X165" s="19">
        <v>1225</v>
      </c>
      <c r="Y165" s="19">
        <v>1231</v>
      </c>
      <c r="Z165" s="19">
        <v>0</v>
      </c>
      <c r="AA165" s="2">
        <f>IFERROR(INDEX('Holiday Schedule'!$D$3:$D$24,MATCH(A165,'Holiday Schedule'!$C$3:$C$24,0)),0)</f>
        <v>0</v>
      </c>
      <c r="AB165" s="2">
        <f t="shared" si="16"/>
        <v>6</v>
      </c>
      <c r="AC165" s="2">
        <f t="shared" si="17"/>
        <v>2338</v>
      </c>
      <c r="AD165" s="5">
        <f t="shared" si="18"/>
        <v>9472</v>
      </c>
      <c r="AE165" s="5">
        <f t="shared" si="19"/>
        <v>11810</v>
      </c>
      <c r="AG165" s="2">
        <f t="shared" si="20"/>
        <v>6</v>
      </c>
      <c r="AH165" s="2">
        <f t="shared" si="21"/>
        <v>2025</v>
      </c>
      <c r="AJ165" s="5">
        <f t="shared" si="22"/>
        <v>1382</v>
      </c>
      <c r="AK165" s="2">
        <f t="shared" si="23"/>
        <v>2</v>
      </c>
    </row>
    <row r="166" spans="1:37">
      <c r="A166" s="17">
        <v>45815</v>
      </c>
      <c r="B166" s="19">
        <v>1282</v>
      </c>
      <c r="C166" s="19">
        <v>1317</v>
      </c>
      <c r="D166" s="19">
        <v>1331</v>
      </c>
      <c r="E166" s="19">
        <v>1318</v>
      </c>
      <c r="F166" s="19">
        <v>1287</v>
      </c>
      <c r="G166" s="19">
        <v>1183</v>
      </c>
      <c r="H166" s="19">
        <v>405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1067</v>
      </c>
      <c r="X166" s="19">
        <v>1147</v>
      </c>
      <c r="Y166" s="19">
        <v>1189</v>
      </c>
      <c r="Z166" s="19">
        <v>0</v>
      </c>
      <c r="AA166" s="2">
        <f>IFERROR(INDEX('Holiday Schedule'!$D$3:$D$24,MATCH(A166,'Holiday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11526</v>
      </c>
      <c r="AE166" s="5">
        <f t="shared" si="19"/>
        <v>11526</v>
      </c>
      <c r="AG166" s="2">
        <f t="shared" si="20"/>
        <v>6</v>
      </c>
      <c r="AH166" s="2">
        <f t="shared" si="21"/>
        <v>2025</v>
      </c>
      <c r="AJ166" s="5">
        <f t="shared" si="22"/>
        <v>1331</v>
      </c>
      <c r="AK166" s="2">
        <f t="shared" si="23"/>
        <v>3</v>
      </c>
    </row>
    <row r="167" spans="1:37">
      <c r="A167" s="17">
        <v>45816</v>
      </c>
      <c r="B167" s="19">
        <v>1251</v>
      </c>
      <c r="C167" s="19">
        <v>1262</v>
      </c>
      <c r="D167" s="19">
        <v>1264</v>
      </c>
      <c r="E167" s="19">
        <v>1264</v>
      </c>
      <c r="F167" s="19">
        <v>1199</v>
      </c>
      <c r="G167" s="19">
        <v>1086</v>
      </c>
      <c r="H167" s="19">
        <v>343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  <c r="V167" s="19">
        <v>0</v>
      </c>
      <c r="W167" s="19">
        <v>1107</v>
      </c>
      <c r="X167" s="19">
        <v>1157</v>
      </c>
      <c r="Y167" s="19">
        <v>1161</v>
      </c>
      <c r="Z167" s="19">
        <v>0</v>
      </c>
      <c r="AA167" s="2">
        <f>IFERROR(INDEX('Holiday Schedule'!$D$3:$D$24,MATCH(A167,'Holiday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11094</v>
      </c>
      <c r="AE167" s="5">
        <f t="shared" si="19"/>
        <v>11094</v>
      </c>
      <c r="AG167" s="2">
        <f t="shared" si="20"/>
        <v>6</v>
      </c>
      <c r="AH167" s="2">
        <f t="shared" si="21"/>
        <v>2025</v>
      </c>
      <c r="AJ167" s="5">
        <f t="shared" si="22"/>
        <v>1264</v>
      </c>
      <c r="AK167" s="2">
        <f t="shared" si="23"/>
        <v>3</v>
      </c>
    </row>
    <row r="168" spans="1:37">
      <c r="A168" s="17">
        <v>45817</v>
      </c>
      <c r="B168" s="19">
        <v>1202</v>
      </c>
      <c r="C168" s="19">
        <v>1224</v>
      </c>
      <c r="D168" s="19">
        <v>1225</v>
      </c>
      <c r="E168" s="19">
        <v>1213</v>
      </c>
      <c r="F168" s="19">
        <v>1215</v>
      </c>
      <c r="G168" s="19">
        <v>1171</v>
      </c>
      <c r="H168" s="19">
        <v>390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1042</v>
      </c>
      <c r="X168" s="19">
        <v>1123</v>
      </c>
      <c r="Y168" s="19">
        <v>1131</v>
      </c>
      <c r="Z168" s="19">
        <v>0</v>
      </c>
      <c r="AA168" s="2">
        <f>IFERROR(INDEX('Holiday Schedule'!$D$3:$D$24,MATCH(A168,'Holiday Schedule'!$C$3:$C$24,0)),0)</f>
        <v>0</v>
      </c>
      <c r="AB168" s="2">
        <f t="shared" si="16"/>
        <v>2</v>
      </c>
      <c r="AC168" s="2">
        <f t="shared" si="17"/>
        <v>2165</v>
      </c>
      <c r="AD168" s="5">
        <f t="shared" si="18"/>
        <v>8771</v>
      </c>
      <c r="AE168" s="5">
        <f t="shared" si="19"/>
        <v>10936</v>
      </c>
      <c r="AG168" s="2">
        <f t="shared" si="20"/>
        <v>6</v>
      </c>
      <c r="AH168" s="2">
        <f t="shared" si="21"/>
        <v>2025</v>
      </c>
      <c r="AJ168" s="5">
        <f t="shared" si="22"/>
        <v>1225</v>
      </c>
      <c r="AK168" s="2">
        <f t="shared" si="23"/>
        <v>3</v>
      </c>
    </row>
    <row r="169" spans="1:37">
      <c r="A169" s="17">
        <v>45818</v>
      </c>
      <c r="B169" s="19">
        <v>1192</v>
      </c>
      <c r="C169" s="19">
        <v>1198</v>
      </c>
      <c r="D169" s="19">
        <v>1229</v>
      </c>
      <c r="E169" s="19">
        <v>1225</v>
      </c>
      <c r="F169" s="19">
        <v>1229</v>
      </c>
      <c r="G169" s="19">
        <v>1192</v>
      </c>
      <c r="H169" s="19">
        <v>425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1042</v>
      </c>
      <c r="X169" s="19">
        <v>1122</v>
      </c>
      <c r="Y169" s="19">
        <v>1131</v>
      </c>
      <c r="Z169" s="19">
        <v>0</v>
      </c>
      <c r="AA169" s="2">
        <f>IFERROR(INDEX('Holiday Schedule'!$D$3:$D$24,MATCH(A169,'Holiday Schedule'!$C$3:$C$24,0)),0)</f>
        <v>0</v>
      </c>
      <c r="AB169" s="2">
        <f t="shared" si="16"/>
        <v>3</v>
      </c>
      <c r="AC169" s="2">
        <f t="shared" si="17"/>
        <v>2164</v>
      </c>
      <c r="AD169" s="5">
        <f t="shared" si="18"/>
        <v>8821</v>
      </c>
      <c r="AE169" s="5">
        <f t="shared" si="19"/>
        <v>10985</v>
      </c>
      <c r="AG169" s="2">
        <f t="shared" si="20"/>
        <v>6</v>
      </c>
      <c r="AH169" s="2">
        <f t="shared" si="21"/>
        <v>2025</v>
      </c>
      <c r="AJ169" s="5">
        <f t="shared" si="22"/>
        <v>1229</v>
      </c>
      <c r="AK169" s="2">
        <f t="shared" si="23"/>
        <v>3</v>
      </c>
    </row>
    <row r="170" spans="1:37">
      <c r="A170" s="17">
        <v>45819</v>
      </c>
      <c r="B170" s="19">
        <v>1195</v>
      </c>
      <c r="C170" s="19">
        <v>1235</v>
      </c>
      <c r="D170" s="19">
        <v>1249</v>
      </c>
      <c r="E170" s="19">
        <v>1256</v>
      </c>
      <c r="F170" s="19">
        <v>1262</v>
      </c>
      <c r="G170" s="19">
        <v>1193</v>
      </c>
      <c r="H170" s="19">
        <v>384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1123</v>
      </c>
      <c r="X170" s="19">
        <v>1200</v>
      </c>
      <c r="Y170" s="19">
        <v>1203</v>
      </c>
      <c r="Z170" s="19">
        <v>0</v>
      </c>
      <c r="AA170" s="2">
        <f>IFERROR(INDEX('Holiday Schedule'!$D$3:$D$24,MATCH(A170,'Holiday Schedule'!$C$3:$C$24,0)),0)</f>
        <v>0</v>
      </c>
      <c r="AB170" s="2">
        <f t="shared" si="16"/>
        <v>4</v>
      </c>
      <c r="AC170" s="2">
        <f t="shared" si="17"/>
        <v>2323</v>
      </c>
      <c r="AD170" s="5">
        <f t="shared" si="18"/>
        <v>8977</v>
      </c>
      <c r="AE170" s="5">
        <f t="shared" si="19"/>
        <v>11300</v>
      </c>
      <c r="AG170" s="2">
        <f t="shared" si="20"/>
        <v>6</v>
      </c>
      <c r="AH170" s="2">
        <f t="shared" si="21"/>
        <v>2025</v>
      </c>
      <c r="AJ170" s="5">
        <f t="shared" si="22"/>
        <v>1262</v>
      </c>
      <c r="AK170" s="2">
        <f t="shared" si="23"/>
        <v>5</v>
      </c>
    </row>
    <row r="171" spans="1:37">
      <c r="A171" s="17">
        <v>45820</v>
      </c>
      <c r="B171" s="19">
        <v>1248</v>
      </c>
      <c r="C171" s="19">
        <v>1283</v>
      </c>
      <c r="D171" s="19">
        <v>1292</v>
      </c>
      <c r="E171" s="19">
        <v>1276</v>
      </c>
      <c r="F171" s="19">
        <v>1277</v>
      </c>
      <c r="G171" s="19">
        <v>1206</v>
      </c>
      <c r="H171" s="19">
        <v>427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1083</v>
      </c>
      <c r="X171" s="19">
        <v>1185</v>
      </c>
      <c r="Y171" s="19">
        <v>1183</v>
      </c>
      <c r="Z171" s="19">
        <v>0</v>
      </c>
      <c r="AA171" s="2">
        <f>IFERROR(INDEX('Holiday Schedule'!$D$3:$D$24,MATCH(A171,'Holiday Schedule'!$C$3:$C$24,0)),0)</f>
        <v>0</v>
      </c>
      <c r="AB171" s="2">
        <f t="shared" si="16"/>
        <v>5</v>
      </c>
      <c r="AC171" s="2">
        <f t="shared" si="17"/>
        <v>2268</v>
      </c>
      <c r="AD171" s="5">
        <f t="shared" si="18"/>
        <v>9192</v>
      </c>
      <c r="AE171" s="5">
        <f t="shared" si="19"/>
        <v>11460</v>
      </c>
      <c r="AG171" s="2">
        <f t="shared" si="20"/>
        <v>6</v>
      </c>
      <c r="AH171" s="2">
        <f t="shared" si="21"/>
        <v>2025</v>
      </c>
      <c r="AJ171" s="5">
        <f t="shared" si="22"/>
        <v>1292</v>
      </c>
      <c r="AK171" s="2">
        <f t="shared" si="23"/>
        <v>3</v>
      </c>
    </row>
    <row r="172" spans="1:37">
      <c r="A172" s="17">
        <v>45821</v>
      </c>
      <c r="B172" s="19">
        <v>1239</v>
      </c>
      <c r="C172" s="19">
        <v>1243</v>
      </c>
      <c r="D172" s="19">
        <v>1255</v>
      </c>
      <c r="E172" s="19">
        <v>1238</v>
      </c>
      <c r="F172" s="19">
        <v>1205</v>
      </c>
      <c r="G172" s="19">
        <v>1139</v>
      </c>
      <c r="H172" s="19">
        <v>351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1044</v>
      </c>
      <c r="X172" s="19">
        <v>1150</v>
      </c>
      <c r="Y172" s="19">
        <v>1154</v>
      </c>
      <c r="Z172" s="19">
        <v>0</v>
      </c>
      <c r="AA172" s="2">
        <f>IFERROR(INDEX('Holiday Schedule'!$D$3:$D$24,MATCH(A172,'Holiday Schedule'!$C$3:$C$24,0)),0)</f>
        <v>0</v>
      </c>
      <c r="AB172" s="2">
        <f t="shared" si="16"/>
        <v>6</v>
      </c>
      <c r="AC172" s="2">
        <f t="shared" si="17"/>
        <v>2194</v>
      </c>
      <c r="AD172" s="5">
        <f t="shared" si="18"/>
        <v>8824</v>
      </c>
      <c r="AE172" s="5">
        <f t="shared" si="19"/>
        <v>11018</v>
      </c>
      <c r="AG172" s="2">
        <f t="shared" si="20"/>
        <v>6</v>
      </c>
      <c r="AH172" s="2">
        <f t="shared" si="21"/>
        <v>2025</v>
      </c>
      <c r="AJ172" s="5">
        <f t="shared" si="22"/>
        <v>1255</v>
      </c>
      <c r="AK172" s="2">
        <f t="shared" si="23"/>
        <v>3</v>
      </c>
    </row>
    <row r="173" spans="1:37">
      <c r="A173" s="17">
        <v>45822</v>
      </c>
      <c r="B173" s="19">
        <v>1196</v>
      </c>
      <c r="C173" s="19">
        <v>1225</v>
      </c>
      <c r="D173" s="19">
        <v>1240</v>
      </c>
      <c r="E173" s="19">
        <v>1236</v>
      </c>
      <c r="F173" s="19">
        <v>1209</v>
      </c>
      <c r="G173" s="19">
        <v>1127</v>
      </c>
      <c r="H173" s="19">
        <v>387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  <c r="V173" s="19">
        <v>0</v>
      </c>
      <c r="W173" s="19">
        <v>1061</v>
      </c>
      <c r="X173" s="19">
        <v>1153</v>
      </c>
      <c r="Y173" s="19">
        <v>1179</v>
      </c>
      <c r="Z173" s="19">
        <v>0</v>
      </c>
      <c r="AA173" s="2">
        <f>IFERROR(INDEX('Holiday Schedule'!$D$3:$D$24,MATCH(A173,'Holiday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11013</v>
      </c>
      <c r="AE173" s="5">
        <f t="shared" si="19"/>
        <v>11013</v>
      </c>
      <c r="AG173" s="2">
        <f t="shared" si="20"/>
        <v>6</v>
      </c>
      <c r="AH173" s="2">
        <f t="shared" si="21"/>
        <v>2025</v>
      </c>
      <c r="AJ173" s="5">
        <f t="shared" si="22"/>
        <v>1240</v>
      </c>
      <c r="AK173" s="2">
        <f t="shared" si="23"/>
        <v>3</v>
      </c>
    </row>
    <row r="174" spans="1:37">
      <c r="A174" s="17">
        <v>45823</v>
      </c>
      <c r="B174" s="19">
        <v>1215</v>
      </c>
      <c r="C174" s="19">
        <v>1238</v>
      </c>
      <c r="D174" s="19">
        <v>1254</v>
      </c>
      <c r="E174" s="19">
        <v>1250</v>
      </c>
      <c r="F174" s="19">
        <v>1222</v>
      </c>
      <c r="G174" s="19">
        <v>1101</v>
      </c>
      <c r="H174" s="19">
        <v>348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  <c r="V174" s="19">
        <v>0</v>
      </c>
      <c r="W174" s="19">
        <v>1073</v>
      </c>
      <c r="X174" s="19">
        <v>1140</v>
      </c>
      <c r="Y174" s="19">
        <v>1154</v>
      </c>
      <c r="Z174" s="19">
        <v>0</v>
      </c>
      <c r="AA174" s="2">
        <f>IFERROR(INDEX('Holiday Schedule'!$D$3:$D$24,MATCH(A174,'Holiday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10995</v>
      </c>
      <c r="AE174" s="5">
        <f t="shared" si="19"/>
        <v>10995</v>
      </c>
      <c r="AG174" s="2">
        <f t="shared" si="20"/>
        <v>6</v>
      </c>
      <c r="AH174" s="2">
        <f t="shared" si="21"/>
        <v>2025</v>
      </c>
      <c r="AJ174" s="5">
        <f t="shared" si="22"/>
        <v>1254</v>
      </c>
      <c r="AK174" s="2">
        <f t="shared" si="23"/>
        <v>3</v>
      </c>
    </row>
    <row r="175" spans="1:37">
      <c r="A175" s="17">
        <v>45824</v>
      </c>
      <c r="B175" s="19">
        <v>1183</v>
      </c>
      <c r="C175" s="19">
        <v>1213</v>
      </c>
      <c r="D175" s="19">
        <v>1232</v>
      </c>
      <c r="E175" s="19">
        <v>1225</v>
      </c>
      <c r="F175" s="19">
        <v>1221</v>
      </c>
      <c r="G175" s="19">
        <v>1151</v>
      </c>
      <c r="H175" s="19">
        <v>383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1084</v>
      </c>
      <c r="X175" s="19">
        <v>1152</v>
      </c>
      <c r="Y175" s="19">
        <v>1144</v>
      </c>
      <c r="Z175" s="19">
        <v>0</v>
      </c>
      <c r="AA175" s="2">
        <f>IFERROR(INDEX('Holiday Schedule'!$D$3:$D$24,MATCH(A175,'Holiday Schedule'!$C$3:$C$24,0)),0)</f>
        <v>0</v>
      </c>
      <c r="AB175" s="2">
        <f t="shared" si="16"/>
        <v>2</v>
      </c>
      <c r="AC175" s="2">
        <f t="shared" si="17"/>
        <v>2236</v>
      </c>
      <c r="AD175" s="5">
        <f t="shared" si="18"/>
        <v>8752</v>
      </c>
      <c r="AE175" s="5">
        <f t="shared" si="19"/>
        <v>10988</v>
      </c>
      <c r="AG175" s="2">
        <f t="shared" si="20"/>
        <v>6</v>
      </c>
      <c r="AH175" s="2">
        <f t="shared" si="21"/>
        <v>2025</v>
      </c>
      <c r="AJ175" s="5">
        <f t="shared" si="22"/>
        <v>1232</v>
      </c>
      <c r="AK175" s="2">
        <f t="shared" si="23"/>
        <v>3</v>
      </c>
    </row>
    <row r="176" spans="1:37">
      <c r="A176" s="17">
        <v>45825</v>
      </c>
      <c r="B176" s="19">
        <v>1216</v>
      </c>
      <c r="C176" s="19">
        <v>1230</v>
      </c>
      <c r="D176" s="19">
        <v>1248</v>
      </c>
      <c r="E176" s="19">
        <v>1250</v>
      </c>
      <c r="F176" s="19">
        <v>1234</v>
      </c>
      <c r="G176" s="19">
        <v>1161</v>
      </c>
      <c r="H176" s="19">
        <v>389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1082</v>
      </c>
      <c r="X176" s="19">
        <v>1176</v>
      </c>
      <c r="Y176" s="19">
        <v>1188</v>
      </c>
      <c r="Z176" s="19">
        <v>0</v>
      </c>
      <c r="AA176" s="2">
        <f>IFERROR(INDEX('Holiday Schedule'!$D$3:$D$24,MATCH(A176,'Holiday Schedule'!$C$3:$C$24,0)),0)</f>
        <v>0</v>
      </c>
      <c r="AB176" s="2">
        <f t="shared" si="16"/>
        <v>3</v>
      </c>
      <c r="AC176" s="2">
        <f t="shared" si="17"/>
        <v>2258</v>
      </c>
      <c r="AD176" s="5">
        <f t="shared" si="18"/>
        <v>8916</v>
      </c>
      <c r="AE176" s="5">
        <f t="shared" si="19"/>
        <v>11174</v>
      </c>
      <c r="AG176" s="2">
        <f t="shared" si="20"/>
        <v>6</v>
      </c>
      <c r="AH176" s="2">
        <f t="shared" si="21"/>
        <v>2025</v>
      </c>
      <c r="AJ176" s="5">
        <f t="shared" si="22"/>
        <v>1250</v>
      </c>
      <c r="AK176" s="2">
        <f t="shared" si="23"/>
        <v>4</v>
      </c>
    </row>
    <row r="177" spans="1:37">
      <c r="A177" s="17">
        <v>45826</v>
      </c>
      <c r="B177" s="19">
        <v>1236</v>
      </c>
      <c r="C177" s="19">
        <v>1266</v>
      </c>
      <c r="D177" s="19">
        <v>1283</v>
      </c>
      <c r="E177" s="19">
        <v>1281</v>
      </c>
      <c r="F177" s="19">
        <v>1260</v>
      </c>
      <c r="G177" s="19">
        <v>1217</v>
      </c>
      <c r="H177" s="19">
        <v>424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1119</v>
      </c>
      <c r="X177" s="19">
        <v>1207</v>
      </c>
      <c r="Y177" s="19">
        <v>1208</v>
      </c>
      <c r="Z177" s="19">
        <v>0</v>
      </c>
      <c r="AA177" s="2">
        <f>IFERROR(INDEX('Holiday Schedule'!$D$3:$D$24,MATCH(A177,'Holiday Schedule'!$C$3:$C$24,0)),0)</f>
        <v>0</v>
      </c>
      <c r="AB177" s="2">
        <f t="shared" si="16"/>
        <v>4</v>
      </c>
      <c r="AC177" s="2">
        <f t="shared" si="17"/>
        <v>2326</v>
      </c>
      <c r="AD177" s="5">
        <f t="shared" si="18"/>
        <v>9175</v>
      </c>
      <c r="AE177" s="5">
        <f t="shared" si="19"/>
        <v>11501</v>
      </c>
      <c r="AG177" s="2">
        <f t="shared" si="20"/>
        <v>6</v>
      </c>
      <c r="AH177" s="2">
        <f t="shared" si="21"/>
        <v>2025</v>
      </c>
      <c r="AJ177" s="5">
        <f t="shared" si="22"/>
        <v>1283</v>
      </c>
      <c r="AK177" s="2">
        <f t="shared" si="23"/>
        <v>3</v>
      </c>
    </row>
    <row r="178" spans="1:37">
      <c r="A178" s="17">
        <v>45827</v>
      </c>
      <c r="B178" s="19">
        <v>1291</v>
      </c>
      <c r="C178" s="19">
        <v>1322</v>
      </c>
      <c r="D178" s="19">
        <v>1331</v>
      </c>
      <c r="E178" s="19">
        <v>1318</v>
      </c>
      <c r="F178" s="19">
        <v>1313</v>
      </c>
      <c r="G178" s="19">
        <v>1242</v>
      </c>
      <c r="H178" s="19">
        <v>422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1186</v>
      </c>
      <c r="X178" s="19">
        <v>1311</v>
      </c>
      <c r="Y178" s="19">
        <v>1271</v>
      </c>
      <c r="Z178" s="19">
        <v>0</v>
      </c>
      <c r="AA178" s="2">
        <f>IFERROR(INDEX('Holiday Schedule'!$D$3:$D$24,MATCH(A178,'Holiday Schedule'!$C$3:$C$24,0)),0)</f>
        <v>0</v>
      </c>
      <c r="AB178" s="2">
        <f t="shared" si="16"/>
        <v>5</v>
      </c>
      <c r="AC178" s="2">
        <f t="shared" si="17"/>
        <v>2497</v>
      </c>
      <c r="AD178" s="5">
        <f t="shared" si="18"/>
        <v>9510</v>
      </c>
      <c r="AE178" s="5">
        <f t="shared" si="19"/>
        <v>12007</v>
      </c>
      <c r="AG178" s="2">
        <f t="shared" si="20"/>
        <v>6</v>
      </c>
      <c r="AH178" s="2">
        <f t="shared" si="21"/>
        <v>2025</v>
      </c>
      <c r="AJ178" s="5">
        <f t="shared" si="22"/>
        <v>1331</v>
      </c>
      <c r="AK178" s="2">
        <f t="shared" si="23"/>
        <v>3</v>
      </c>
    </row>
    <row r="179" spans="1:37">
      <c r="A179" s="17">
        <v>45828</v>
      </c>
      <c r="B179" s="19">
        <v>1320</v>
      </c>
      <c r="C179" s="19">
        <v>1346</v>
      </c>
      <c r="D179" s="19">
        <v>1357</v>
      </c>
      <c r="E179" s="19">
        <v>1344</v>
      </c>
      <c r="F179" s="19">
        <v>1310</v>
      </c>
      <c r="G179" s="19">
        <v>1248</v>
      </c>
      <c r="H179" s="19">
        <v>429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1126</v>
      </c>
      <c r="X179" s="19">
        <v>1229</v>
      </c>
      <c r="Y179" s="19">
        <v>1229</v>
      </c>
      <c r="Z179" s="19">
        <v>0</v>
      </c>
      <c r="AA179" s="2">
        <f>IFERROR(INDEX('Holiday Schedule'!$D$3:$D$24,MATCH(A179,'Holiday Schedule'!$C$3:$C$24,0)),0)</f>
        <v>0</v>
      </c>
      <c r="AB179" s="2">
        <f t="shared" si="16"/>
        <v>6</v>
      </c>
      <c r="AC179" s="2">
        <f t="shared" si="17"/>
        <v>2355</v>
      </c>
      <c r="AD179" s="5">
        <f t="shared" si="18"/>
        <v>9583</v>
      </c>
      <c r="AE179" s="5">
        <f t="shared" si="19"/>
        <v>11938</v>
      </c>
      <c r="AG179" s="2">
        <f t="shared" si="20"/>
        <v>6</v>
      </c>
      <c r="AH179" s="2">
        <f t="shared" si="21"/>
        <v>2025</v>
      </c>
      <c r="AJ179" s="5">
        <f t="shared" si="22"/>
        <v>1357</v>
      </c>
      <c r="AK179" s="2">
        <f t="shared" si="23"/>
        <v>3</v>
      </c>
    </row>
    <row r="180" spans="1:37">
      <c r="A180" s="17">
        <v>45829</v>
      </c>
      <c r="B180" s="19">
        <v>1277</v>
      </c>
      <c r="C180" s="19">
        <v>1277</v>
      </c>
      <c r="D180" s="19">
        <v>1291</v>
      </c>
      <c r="E180" s="19">
        <v>1285</v>
      </c>
      <c r="F180" s="19">
        <v>1244</v>
      </c>
      <c r="G180" s="19">
        <v>1128</v>
      </c>
      <c r="H180" s="19">
        <v>353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1167</v>
      </c>
      <c r="X180" s="19">
        <v>1264</v>
      </c>
      <c r="Y180" s="19">
        <v>1283</v>
      </c>
      <c r="Z180" s="19">
        <v>0</v>
      </c>
      <c r="AA180" s="2">
        <f>IFERROR(INDEX('Holiday Schedule'!$D$3:$D$24,MATCH(A180,'Holiday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11569</v>
      </c>
      <c r="AE180" s="5">
        <f t="shared" si="19"/>
        <v>11569</v>
      </c>
      <c r="AG180" s="2">
        <f t="shared" si="20"/>
        <v>6</v>
      </c>
      <c r="AH180" s="2">
        <f t="shared" si="21"/>
        <v>2025</v>
      </c>
      <c r="AJ180" s="5">
        <f t="shared" si="22"/>
        <v>1291</v>
      </c>
      <c r="AK180" s="2">
        <f t="shared" si="23"/>
        <v>3</v>
      </c>
    </row>
    <row r="181" spans="1:37">
      <c r="A181" s="17">
        <v>45830</v>
      </c>
      <c r="B181" s="19">
        <v>1053</v>
      </c>
      <c r="C181" s="19">
        <v>1053</v>
      </c>
      <c r="D181" s="19">
        <v>1053</v>
      </c>
      <c r="E181" s="19">
        <v>1053</v>
      </c>
      <c r="F181" s="19">
        <v>1053</v>
      </c>
      <c r="G181" s="19">
        <v>1053</v>
      </c>
      <c r="H181" s="19">
        <v>395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1053</v>
      </c>
      <c r="X181" s="19">
        <v>1053</v>
      </c>
      <c r="Y181" s="19">
        <v>1053</v>
      </c>
      <c r="Z181" s="19">
        <v>0</v>
      </c>
      <c r="AA181" s="2">
        <f>IFERROR(INDEX('Holiday Schedule'!$D$3:$D$24,MATCH(A181,'Holiday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9872</v>
      </c>
      <c r="AE181" s="5">
        <f t="shared" si="19"/>
        <v>9872</v>
      </c>
      <c r="AG181" s="2">
        <f t="shared" si="20"/>
        <v>6</v>
      </c>
      <c r="AH181" s="2">
        <f t="shared" si="21"/>
        <v>2025</v>
      </c>
      <c r="AJ181" s="5">
        <f t="shared" si="22"/>
        <v>1053</v>
      </c>
      <c r="AK181" s="2">
        <f t="shared" si="23"/>
        <v>1</v>
      </c>
    </row>
    <row r="182" spans="1:37">
      <c r="A182" s="17">
        <v>45831</v>
      </c>
      <c r="B182" s="19">
        <v>1411</v>
      </c>
      <c r="C182" s="19">
        <v>1421</v>
      </c>
      <c r="D182" s="19">
        <v>1435</v>
      </c>
      <c r="E182" s="19">
        <v>1390</v>
      </c>
      <c r="F182" s="19">
        <v>1382</v>
      </c>
      <c r="G182" s="19">
        <v>1268</v>
      </c>
      <c r="H182" s="19">
        <v>414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1450</v>
      </c>
      <c r="X182" s="19">
        <v>1503</v>
      </c>
      <c r="Y182" s="19">
        <v>1492</v>
      </c>
      <c r="Z182" s="19">
        <v>0</v>
      </c>
      <c r="AA182" s="2">
        <f>IFERROR(INDEX('Holiday Schedule'!$D$3:$D$24,MATCH(A182,'Holiday Schedule'!$C$3:$C$24,0)),0)</f>
        <v>0</v>
      </c>
      <c r="AB182" s="2">
        <f t="shared" si="16"/>
        <v>2</v>
      </c>
      <c r="AC182" s="2">
        <f t="shared" si="17"/>
        <v>2953</v>
      </c>
      <c r="AD182" s="5">
        <f t="shared" si="18"/>
        <v>10213</v>
      </c>
      <c r="AE182" s="5">
        <f t="shared" si="19"/>
        <v>13166</v>
      </c>
      <c r="AG182" s="2">
        <f t="shared" si="20"/>
        <v>6</v>
      </c>
      <c r="AH182" s="2">
        <f t="shared" si="21"/>
        <v>2025</v>
      </c>
      <c r="AJ182" s="5">
        <f t="shared" si="22"/>
        <v>1503</v>
      </c>
      <c r="AK182" s="2">
        <f t="shared" si="23"/>
        <v>23</v>
      </c>
    </row>
    <row r="183" spans="1:37">
      <c r="A183" s="17">
        <v>45832</v>
      </c>
      <c r="B183" s="19">
        <v>1788</v>
      </c>
      <c r="C183" s="19">
        <v>1807</v>
      </c>
      <c r="D183" s="19">
        <v>1817</v>
      </c>
      <c r="E183" s="19">
        <v>1782</v>
      </c>
      <c r="F183" s="19">
        <v>1727</v>
      </c>
      <c r="G183" s="19">
        <v>1614</v>
      </c>
      <c r="H183" s="19">
        <v>527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1899</v>
      </c>
      <c r="X183" s="19">
        <v>2103</v>
      </c>
      <c r="Y183" s="19">
        <v>2061</v>
      </c>
      <c r="Z183" s="19">
        <v>0</v>
      </c>
      <c r="AA183" s="2">
        <f>IFERROR(INDEX('Holiday Schedule'!$D$3:$D$24,MATCH(A183,'Holiday Schedule'!$C$3:$C$24,0)),0)</f>
        <v>0</v>
      </c>
      <c r="AB183" s="2">
        <f t="shared" si="16"/>
        <v>3</v>
      </c>
      <c r="AC183" s="2">
        <f t="shared" si="17"/>
        <v>4002</v>
      </c>
      <c r="AD183" s="5">
        <f t="shared" si="18"/>
        <v>13123</v>
      </c>
      <c r="AE183" s="5">
        <f t="shared" si="19"/>
        <v>17125</v>
      </c>
      <c r="AG183" s="2">
        <f t="shared" si="20"/>
        <v>6</v>
      </c>
      <c r="AH183" s="2">
        <f t="shared" si="21"/>
        <v>2025</v>
      </c>
      <c r="AJ183" s="5">
        <f t="shared" si="22"/>
        <v>2103</v>
      </c>
      <c r="AK183" s="2">
        <f t="shared" si="23"/>
        <v>23</v>
      </c>
    </row>
    <row r="184" spans="1:37">
      <c r="A184" s="17">
        <v>45833</v>
      </c>
      <c r="B184" s="19">
        <v>2189</v>
      </c>
      <c r="C184" s="19">
        <v>2216</v>
      </c>
      <c r="D184" s="19">
        <v>2245</v>
      </c>
      <c r="E184" s="19">
        <v>2210</v>
      </c>
      <c r="F184" s="19">
        <v>2104</v>
      </c>
      <c r="G184" s="19">
        <v>1897</v>
      </c>
      <c r="H184" s="19">
        <v>623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1629</v>
      </c>
      <c r="X184" s="19">
        <v>1737</v>
      </c>
      <c r="Y184" s="19">
        <v>1763</v>
      </c>
      <c r="Z184" s="19">
        <v>0</v>
      </c>
      <c r="AA184" s="2">
        <f>IFERROR(INDEX('Holiday Schedule'!$D$3:$D$24,MATCH(A184,'Holiday Schedule'!$C$3:$C$24,0)),0)</f>
        <v>0</v>
      </c>
      <c r="AB184" s="2">
        <f t="shared" si="16"/>
        <v>4</v>
      </c>
      <c r="AC184" s="2">
        <f t="shared" si="17"/>
        <v>3366</v>
      </c>
      <c r="AD184" s="5">
        <f t="shared" si="18"/>
        <v>15247</v>
      </c>
      <c r="AE184" s="5">
        <f t="shared" si="19"/>
        <v>18613</v>
      </c>
      <c r="AG184" s="2">
        <f t="shared" si="20"/>
        <v>6</v>
      </c>
      <c r="AH184" s="2">
        <f t="shared" si="21"/>
        <v>2025</v>
      </c>
      <c r="AJ184" s="5">
        <f t="shared" si="22"/>
        <v>2245</v>
      </c>
      <c r="AK184" s="2">
        <f t="shared" si="23"/>
        <v>3</v>
      </c>
    </row>
    <row r="185" spans="1:37">
      <c r="A185" s="17">
        <v>45834</v>
      </c>
      <c r="B185" s="19">
        <v>1736</v>
      </c>
      <c r="C185" s="19">
        <v>1766</v>
      </c>
      <c r="D185" s="19">
        <v>1744</v>
      </c>
      <c r="E185" s="19">
        <v>1705</v>
      </c>
      <c r="F185" s="19">
        <v>1620</v>
      </c>
      <c r="G185" s="19">
        <v>1524</v>
      </c>
      <c r="H185" s="19">
        <v>503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1295</v>
      </c>
      <c r="X185" s="19">
        <v>1390</v>
      </c>
      <c r="Y185" s="19">
        <v>1418</v>
      </c>
      <c r="Z185" s="19">
        <v>0</v>
      </c>
      <c r="AA185" s="2">
        <f>IFERROR(INDEX('Holiday Schedule'!$D$3:$D$24,MATCH(A185,'Holiday Schedule'!$C$3:$C$24,0)),0)</f>
        <v>0</v>
      </c>
      <c r="AB185" s="2">
        <f t="shared" si="16"/>
        <v>5</v>
      </c>
      <c r="AC185" s="2">
        <f t="shared" si="17"/>
        <v>2685</v>
      </c>
      <c r="AD185" s="5">
        <f t="shared" si="18"/>
        <v>12016</v>
      </c>
      <c r="AE185" s="5">
        <f t="shared" si="19"/>
        <v>14701</v>
      </c>
      <c r="AG185" s="2">
        <f t="shared" si="20"/>
        <v>6</v>
      </c>
      <c r="AH185" s="2">
        <f t="shared" si="21"/>
        <v>2025</v>
      </c>
      <c r="AJ185" s="5">
        <f t="shared" si="22"/>
        <v>1766</v>
      </c>
      <c r="AK185" s="2">
        <f t="shared" si="23"/>
        <v>2</v>
      </c>
    </row>
    <row r="186" spans="1:37">
      <c r="A186" s="17">
        <v>45835</v>
      </c>
      <c r="B186" s="19">
        <v>1066</v>
      </c>
      <c r="C186" s="19">
        <v>1066</v>
      </c>
      <c r="D186" s="19">
        <v>1066</v>
      </c>
      <c r="E186" s="19">
        <v>1066</v>
      </c>
      <c r="F186" s="19">
        <v>1066</v>
      </c>
      <c r="G186" s="19">
        <v>1066</v>
      </c>
      <c r="H186" s="19">
        <v>388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1066</v>
      </c>
      <c r="X186" s="19">
        <v>1066</v>
      </c>
      <c r="Y186" s="19">
        <v>1066</v>
      </c>
      <c r="Z186" s="19">
        <v>0</v>
      </c>
      <c r="AA186" s="2">
        <f>IFERROR(INDEX('Holiday Schedule'!$D$3:$D$24,MATCH(A186,'Holiday Schedule'!$C$3:$C$24,0)),0)</f>
        <v>0</v>
      </c>
      <c r="AB186" s="2">
        <f t="shared" si="16"/>
        <v>6</v>
      </c>
      <c r="AC186" s="2">
        <f t="shared" si="17"/>
        <v>2132</v>
      </c>
      <c r="AD186" s="5">
        <f t="shared" si="18"/>
        <v>7850</v>
      </c>
      <c r="AE186" s="5">
        <f t="shared" si="19"/>
        <v>9982</v>
      </c>
      <c r="AG186" s="2">
        <f t="shared" si="20"/>
        <v>6</v>
      </c>
      <c r="AH186" s="2">
        <f t="shared" si="21"/>
        <v>2025</v>
      </c>
      <c r="AJ186" s="5">
        <f t="shared" si="22"/>
        <v>1066</v>
      </c>
      <c r="AK186" s="2">
        <f t="shared" si="23"/>
        <v>1</v>
      </c>
    </row>
    <row r="187" spans="1:37">
      <c r="A187" s="17">
        <v>45836</v>
      </c>
      <c r="B187" s="19">
        <v>1066</v>
      </c>
      <c r="C187" s="19">
        <v>1066</v>
      </c>
      <c r="D187" s="19">
        <v>1066</v>
      </c>
      <c r="E187" s="19">
        <v>1066</v>
      </c>
      <c r="F187" s="19">
        <v>1066</v>
      </c>
      <c r="G187" s="19">
        <v>1066</v>
      </c>
      <c r="H187" s="19">
        <v>400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1066</v>
      </c>
      <c r="X187" s="19">
        <v>1066</v>
      </c>
      <c r="Y187" s="19">
        <v>1066</v>
      </c>
      <c r="Z187" s="19">
        <v>0</v>
      </c>
      <c r="AA187" s="2">
        <f>IFERROR(INDEX('Holiday Schedule'!$D$3:$D$24,MATCH(A187,'Holiday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9994</v>
      </c>
      <c r="AE187" s="5">
        <f t="shared" si="19"/>
        <v>9994</v>
      </c>
      <c r="AG187" s="2">
        <f t="shared" si="20"/>
        <v>6</v>
      </c>
      <c r="AH187" s="2">
        <f t="shared" si="21"/>
        <v>2025</v>
      </c>
      <c r="AJ187" s="5">
        <f t="shared" si="22"/>
        <v>1066</v>
      </c>
      <c r="AK187" s="2">
        <f t="shared" si="23"/>
        <v>1</v>
      </c>
    </row>
    <row r="188" spans="1:37">
      <c r="A188" s="17">
        <v>45837</v>
      </c>
      <c r="B188" s="19">
        <v>1066</v>
      </c>
      <c r="C188" s="19">
        <v>1066</v>
      </c>
      <c r="D188" s="19">
        <v>1066</v>
      </c>
      <c r="E188" s="19">
        <v>1066</v>
      </c>
      <c r="F188" s="19">
        <v>1066</v>
      </c>
      <c r="G188" s="19">
        <v>1066</v>
      </c>
      <c r="H188" s="19">
        <v>400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1066</v>
      </c>
      <c r="X188" s="19">
        <v>1066</v>
      </c>
      <c r="Y188" s="19">
        <v>1066</v>
      </c>
      <c r="Z188" s="19">
        <v>0</v>
      </c>
      <c r="AA188" s="2">
        <f>IFERROR(INDEX('Holiday Schedule'!$D$3:$D$24,MATCH(A188,'Holiday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9994</v>
      </c>
      <c r="AE188" s="5">
        <f t="shared" si="19"/>
        <v>9994</v>
      </c>
      <c r="AG188" s="2">
        <f t="shared" si="20"/>
        <v>6</v>
      </c>
      <c r="AH188" s="2">
        <f t="shared" si="21"/>
        <v>2025</v>
      </c>
      <c r="AJ188" s="5">
        <f t="shared" si="22"/>
        <v>1066</v>
      </c>
      <c r="AK188" s="2">
        <f t="shared" si="23"/>
        <v>1</v>
      </c>
    </row>
    <row r="189" spans="1:37">
      <c r="A189" s="17">
        <v>45838</v>
      </c>
      <c r="B189" s="19">
        <v>1209</v>
      </c>
      <c r="C189" s="19">
        <v>1235</v>
      </c>
      <c r="D189" s="19">
        <v>1254</v>
      </c>
      <c r="E189" s="19">
        <v>1228</v>
      </c>
      <c r="F189" s="19">
        <v>1207</v>
      </c>
      <c r="G189" s="19">
        <v>1106</v>
      </c>
      <c r="H189" s="19">
        <v>359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1217</v>
      </c>
      <c r="X189" s="19">
        <v>1325</v>
      </c>
      <c r="Y189" s="19">
        <v>1311</v>
      </c>
      <c r="Z189" s="19">
        <v>0</v>
      </c>
      <c r="AA189" s="2">
        <f>IFERROR(INDEX('Holiday Schedule'!$D$3:$D$24,MATCH(A189,'Holiday Schedule'!$C$3:$C$24,0)),0)</f>
        <v>0</v>
      </c>
      <c r="AB189" s="2">
        <f t="shared" si="16"/>
        <v>2</v>
      </c>
      <c r="AC189" s="2">
        <f t="shared" si="17"/>
        <v>2542</v>
      </c>
      <c r="AD189" s="5">
        <f t="shared" si="18"/>
        <v>8909</v>
      </c>
      <c r="AE189" s="5">
        <f t="shared" si="19"/>
        <v>11451</v>
      </c>
      <c r="AG189" s="2">
        <f t="shared" si="20"/>
        <v>6</v>
      </c>
      <c r="AH189" s="2">
        <f t="shared" si="21"/>
        <v>2025</v>
      </c>
      <c r="AJ189" s="5">
        <f t="shared" si="22"/>
        <v>1325</v>
      </c>
      <c r="AK189" s="2">
        <f t="shared" si="23"/>
        <v>23</v>
      </c>
    </row>
    <row r="190" spans="1:37">
      <c r="A190" s="17">
        <v>45839</v>
      </c>
      <c r="B190" s="19">
        <v>1174.7203999999999</v>
      </c>
      <c r="C190" s="19">
        <v>1244.2740000000001</v>
      </c>
      <c r="D190" s="19">
        <v>1271.9863999999998</v>
      </c>
      <c r="E190" s="19">
        <v>1289.3631999999998</v>
      </c>
      <c r="F190" s="19">
        <v>1373.4690000000001</v>
      </c>
      <c r="G190" s="19">
        <v>1394.0937999999999</v>
      </c>
      <c r="H190" s="19">
        <v>1261.6159999999998</v>
      </c>
      <c r="I190" s="19">
        <v>1167.9343999999999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1063.1689999999999</v>
      </c>
      <c r="Y190" s="19">
        <v>1154.4029999999998</v>
      </c>
      <c r="Z190" s="19">
        <v>0</v>
      </c>
      <c r="AA190" s="2">
        <f>IFERROR(INDEX('Holiday Schedule'!$D$3:$D$24,MATCH(A190,'Holiday Schedule'!$C$3:$C$24,0)),0)</f>
        <v>0</v>
      </c>
      <c r="AB190" s="2">
        <f t="shared" si="16"/>
        <v>3</v>
      </c>
      <c r="AC190" s="2">
        <f t="shared" si="17"/>
        <v>2231.1034</v>
      </c>
      <c r="AD190" s="5">
        <f t="shared" si="18"/>
        <v>10163.925799999999</v>
      </c>
      <c r="AE190" s="5">
        <f t="shared" si="19"/>
        <v>12395.029199999999</v>
      </c>
      <c r="AG190" s="2">
        <f t="shared" si="20"/>
        <v>7</v>
      </c>
      <c r="AH190" s="2">
        <f t="shared" si="21"/>
        <v>2025</v>
      </c>
      <c r="AJ190" s="5">
        <f t="shared" si="22"/>
        <v>1394.0937999999999</v>
      </c>
      <c r="AK190" s="2">
        <f t="shared" si="23"/>
        <v>6</v>
      </c>
    </row>
    <row r="191" spans="1:37">
      <c r="A191" s="17">
        <v>45840</v>
      </c>
      <c r="B191" s="19">
        <v>1250.6424</v>
      </c>
      <c r="C191" s="19">
        <v>1308.1784</v>
      </c>
      <c r="D191" s="19">
        <v>1345.2113999999999</v>
      </c>
      <c r="E191" s="19">
        <v>1404.1625999999999</v>
      </c>
      <c r="F191" s="19">
        <v>1490.5361999999998</v>
      </c>
      <c r="G191" s="19">
        <v>1474.7891999999997</v>
      </c>
      <c r="H191" s="19">
        <v>1367.3789999999999</v>
      </c>
      <c r="I191" s="19">
        <v>1078.1794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1207.27</v>
      </c>
      <c r="Y191" s="19">
        <v>1247.6496</v>
      </c>
      <c r="Z191" s="19">
        <v>0</v>
      </c>
      <c r="AA191" s="2">
        <f>IFERROR(INDEX('Holiday Schedule'!$D$3:$D$24,MATCH(A191,'Holiday Schedule'!$C$3:$C$24,0)),0)</f>
        <v>0</v>
      </c>
      <c r="AB191" s="2">
        <f t="shared" si="16"/>
        <v>4</v>
      </c>
      <c r="AC191" s="2">
        <f t="shared" si="17"/>
        <v>2285.4494</v>
      </c>
      <c r="AD191" s="5">
        <f t="shared" si="18"/>
        <v>10888.548800000002</v>
      </c>
      <c r="AE191" s="5">
        <f t="shared" si="19"/>
        <v>13173.998200000002</v>
      </c>
      <c r="AG191" s="2">
        <f t="shared" si="20"/>
        <v>7</v>
      </c>
      <c r="AH191" s="2">
        <f t="shared" si="21"/>
        <v>2025</v>
      </c>
      <c r="AJ191" s="5">
        <f t="shared" si="22"/>
        <v>1490.5361999999998</v>
      </c>
      <c r="AK191" s="2">
        <f t="shared" si="23"/>
        <v>5</v>
      </c>
    </row>
    <row r="192" spans="1:37">
      <c r="A192" s="17">
        <v>45841</v>
      </c>
      <c r="B192" s="19">
        <v>1350.7503999999999</v>
      </c>
      <c r="C192" s="19">
        <v>1361.7066</v>
      </c>
      <c r="D192" s="19">
        <v>1394.1401999999998</v>
      </c>
      <c r="E192" s="19">
        <v>1403.6</v>
      </c>
      <c r="F192" s="19">
        <v>1496.2202</v>
      </c>
      <c r="G192" s="19">
        <v>1418.5118</v>
      </c>
      <c r="H192" s="19">
        <v>1328.7277999999999</v>
      </c>
      <c r="I192" s="19">
        <v>1070.6915999999999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1045.5195999999999</v>
      </c>
      <c r="Y192" s="19">
        <v>1108.9889999999998</v>
      </c>
      <c r="Z192" s="19">
        <v>0</v>
      </c>
      <c r="AA192" s="2">
        <f>IFERROR(INDEX('Holiday Schedule'!$D$3:$D$24,MATCH(A192,'Holiday Schedule'!$C$3:$C$24,0)),0)</f>
        <v>0</v>
      </c>
      <c r="AB192" s="2">
        <f t="shared" si="16"/>
        <v>5</v>
      </c>
      <c r="AC192" s="2">
        <f t="shared" si="17"/>
        <v>2116.2111999999997</v>
      </c>
      <c r="AD192" s="5">
        <f t="shared" si="18"/>
        <v>10862.646000000001</v>
      </c>
      <c r="AE192" s="5">
        <f t="shared" si="19"/>
        <v>12978.8572</v>
      </c>
      <c r="AG192" s="2">
        <f t="shared" si="20"/>
        <v>7</v>
      </c>
      <c r="AH192" s="2">
        <f t="shared" si="21"/>
        <v>2025</v>
      </c>
      <c r="AJ192" s="5">
        <f t="shared" si="22"/>
        <v>1496.2202</v>
      </c>
      <c r="AK192" s="2">
        <f t="shared" si="23"/>
        <v>5</v>
      </c>
    </row>
    <row r="193" spans="1:37">
      <c r="A193" s="17">
        <v>45842</v>
      </c>
      <c r="B193" s="19">
        <v>1195.8208</v>
      </c>
      <c r="C193" s="19">
        <v>1244.1579999999999</v>
      </c>
      <c r="D193" s="19">
        <v>1273.8018</v>
      </c>
      <c r="E193" s="19">
        <v>1293.7131999999999</v>
      </c>
      <c r="F193" s="19">
        <v>1338.8024</v>
      </c>
      <c r="G193" s="19">
        <v>1247.7482</v>
      </c>
      <c r="H193" s="19">
        <v>1141.9329999999998</v>
      </c>
      <c r="I193" s="19">
        <v>894.34839999999997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909.05139999999994</v>
      </c>
      <c r="Y193" s="19">
        <v>1013.4397999999999</v>
      </c>
      <c r="Z193" s="19">
        <v>0</v>
      </c>
      <c r="AA193" s="2">
        <f>IFERROR(INDEX('Holiday Schedule'!$D$3:$D$24,MATCH(A193,'Holiday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11552.817000000001</v>
      </c>
      <c r="AE193" s="5">
        <f t="shared" si="19"/>
        <v>11552.817000000001</v>
      </c>
      <c r="AG193" s="2">
        <f t="shared" si="20"/>
        <v>7</v>
      </c>
      <c r="AH193" s="2">
        <f t="shared" si="21"/>
        <v>2025</v>
      </c>
      <c r="AJ193" s="5">
        <f t="shared" si="22"/>
        <v>1338.8024</v>
      </c>
      <c r="AK193" s="2">
        <f t="shared" si="23"/>
        <v>5</v>
      </c>
    </row>
    <row r="194" spans="1:37">
      <c r="A194" s="17">
        <v>45843</v>
      </c>
      <c r="B194" s="19">
        <v>1083.1209999999999</v>
      </c>
      <c r="C194" s="19">
        <v>1136.4345999999998</v>
      </c>
      <c r="D194" s="19">
        <v>1184.4759999999999</v>
      </c>
      <c r="E194" s="19">
        <v>1198.5293999999999</v>
      </c>
      <c r="F194" s="19">
        <v>1229.078</v>
      </c>
      <c r="G194" s="19">
        <v>1136.5505999999998</v>
      </c>
      <c r="H194" s="19">
        <v>1021.7512</v>
      </c>
      <c r="I194" s="19">
        <v>776.74180000000001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1019.4602</v>
      </c>
      <c r="Y194" s="19">
        <v>1082.7033999999999</v>
      </c>
      <c r="Z194" s="19">
        <v>0</v>
      </c>
      <c r="AA194" s="2">
        <f>IFERROR(INDEX('Holiday Schedule'!$D$3:$D$24,MATCH(A194,'Holiday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10868.846199999998</v>
      </c>
      <c r="AE194" s="5">
        <f t="shared" si="19"/>
        <v>10868.846199999998</v>
      </c>
      <c r="AG194" s="2">
        <f t="shared" si="20"/>
        <v>7</v>
      </c>
      <c r="AH194" s="2">
        <f t="shared" si="21"/>
        <v>2025</v>
      </c>
      <c r="AJ194" s="5">
        <f t="shared" si="22"/>
        <v>1229.078</v>
      </c>
      <c r="AK194" s="2">
        <f t="shared" si="23"/>
        <v>5</v>
      </c>
    </row>
    <row r="195" spans="1:37">
      <c r="A195" s="17">
        <v>45844</v>
      </c>
      <c r="B195" s="19">
        <v>1176.9186</v>
      </c>
      <c r="C195" s="19">
        <v>1256.8077999999998</v>
      </c>
      <c r="D195" s="19">
        <v>1305.4408000000001</v>
      </c>
      <c r="E195" s="19">
        <v>1321.24</v>
      </c>
      <c r="F195" s="19">
        <v>1351.1854000000001</v>
      </c>
      <c r="G195" s="19">
        <v>1254.3486</v>
      </c>
      <c r="H195" s="19">
        <v>1186.3609999999999</v>
      </c>
      <c r="I195" s="19">
        <v>962.63759999999991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1208.4125999999999</v>
      </c>
      <c r="Y195" s="19">
        <v>1285.8715999999999</v>
      </c>
      <c r="Z195" s="19">
        <v>0</v>
      </c>
      <c r="AA195" s="2">
        <f>IFERROR(INDEX('Holiday Schedule'!$D$3:$D$24,MATCH(A195,'Holiday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12309.224</v>
      </c>
      <c r="AE195" s="5">
        <f t="shared" si="19"/>
        <v>12309.224</v>
      </c>
      <c r="AG195" s="2">
        <f t="shared" si="20"/>
        <v>7</v>
      </c>
      <c r="AH195" s="2">
        <f t="shared" si="21"/>
        <v>2025</v>
      </c>
      <c r="AJ195" s="5">
        <f t="shared" si="22"/>
        <v>1351.1854000000001</v>
      </c>
      <c r="AK195" s="2">
        <f t="shared" si="23"/>
        <v>5</v>
      </c>
    </row>
    <row r="196" spans="1:37">
      <c r="A196" s="17">
        <v>45845</v>
      </c>
      <c r="B196" s="19">
        <v>1360.1</v>
      </c>
      <c r="C196" s="19">
        <v>1423.9290000000001</v>
      </c>
      <c r="D196" s="19">
        <v>1465.8398</v>
      </c>
      <c r="E196" s="19">
        <v>1491.1684</v>
      </c>
      <c r="F196" s="19">
        <v>1558.1351999999999</v>
      </c>
      <c r="G196" s="19">
        <v>1542.3475999999998</v>
      </c>
      <c r="H196" s="19">
        <v>1443.2024000000001</v>
      </c>
      <c r="I196" s="19">
        <v>1180.4217999999998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1166.0899999999999</v>
      </c>
      <c r="Y196" s="19">
        <v>1244.8829999999998</v>
      </c>
      <c r="Z196" s="19">
        <v>0</v>
      </c>
      <c r="AA196" s="2">
        <f>IFERROR(INDEX('Holiday Schedule'!$D$3:$D$24,MATCH(A196,'Holiday Schedule'!$C$3:$C$24,0)),0)</f>
        <v>0</v>
      </c>
      <c r="AB196" s="2">
        <f t="shared" si="16"/>
        <v>2</v>
      </c>
      <c r="AC196" s="2">
        <f t="shared" si="17"/>
        <v>2346.5117999999998</v>
      </c>
      <c r="AD196" s="5">
        <f t="shared" si="18"/>
        <v>11529.6054</v>
      </c>
      <c r="AE196" s="5">
        <f t="shared" si="19"/>
        <v>13876.117200000001</v>
      </c>
      <c r="AG196" s="2">
        <f t="shared" si="20"/>
        <v>7</v>
      </c>
      <c r="AH196" s="2">
        <f t="shared" si="21"/>
        <v>2025</v>
      </c>
      <c r="AJ196" s="5">
        <f t="shared" si="22"/>
        <v>1558.1351999999999</v>
      </c>
      <c r="AK196" s="2">
        <f t="shared" si="23"/>
        <v>5</v>
      </c>
    </row>
    <row r="197" spans="1:37">
      <c r="A197" s="17">
        <v>45846</v>
      </c>
      <c r="B197" s="19">
        <v>1350.414</v>
      </c>
      <c r="C197" s="19">
        <v>1439.5658000000001</v>
      </c>
      <c r="D197" s="19">
        <v>1474.5629999999999</v>
      </c>
      <c r="E197" s="19">
        <v>1476.6335999999999</v>
      </c>
      <c r="F197" s="19">
        <v>1587.5237999999999</v>
      </c>
      <c r="G197" s="19">
        <v>1532.1106</v>
      </c>
      <c r="H197" s="19">
        <v>1544.3543999999997</v>
      </c>
      <c r="I197" s="19">
        <v>1337.1958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1040.4445999999998</v>
      </c>
      <c r="Y197" s="19">
        <v>1090.7828</v>
      </c>
      <c r="Z197" s="19">
        <v>0</v>
      </c>
      <c r="AA197" s="2">
        <f>IFERROR(INDEX('Holiday Schedule'!$D$3:$D$24,MATCH(A197,'Holiday Schedule'!$C$3:$C$24,0)),0)</f>
        <v>0</v>
      </c>
      <c r="AB197" s="2">
        <f t="shared" si="16"/>
        <v>3</v>
      </c>
      <c r="AC197" s="2">
        <f t="shared" si="17"/>
        <v>2377.6403999999998</v>
      </c>
      <c r="AD197" s="5">
        <f t="shared" si="18"/>
        <v>11495.948</v>
      </c>
      <c r="AE197" s="5">
        <f t="shared" si="19"/>
        <v>13873.588400000001</v>
      </c>
      <c r="AG197" s="2">
        <f t="shared" si="20"/>
        <v>7</v>
      </c>
      <c r="AH197" s="2">
        <f t="shared" si="21"/>
        <v>2025</v>
      </c>
      <c r="AJ197" s="5">
        <f t="shared" si="22"/>
        <v>1587.5237999999999</v>
      </c>
      <c r="AK197" s="2">
        <f t="shared" si="23"/>
        <v>5</v>
      </c>
    </row>
    <row r="198" spans="1:37">
      <c r="A198" s="17">
        <v>45847</v>
      </c>
      <c r="B198" s="19">
        <v>1193.3383999999999</v>
      </c>
      <c r="C198" s="19">
        <v>1228.2079999999999</v>
      </c>
      <c r="D198" s="19">
        <v>1286.9445999999998</v>
      </c>
      <c r="E198" s="19">
        <v>1306.8733999999999</v>
      </c>
      <c r="F198" s="19">
        <v>1418.0477999999998</v>
      </c>
      <c r="G198" s="19">
        <v>1367.9474</v>
      </c>
      <c r="H198" s="19">
        <v>1333.4490000000001</v>
      </c>
      <c r="I198" s="19">
        <v>1076.2363999999998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1068.2266</v>
      </c>
      <c r="Y198" s="19">
        <v>1138.1165999999998</v>
      </c>
      <c r="Z198" s="19">
        <v>0</v>
      </c>
      <c r="AA198" s="2">
        <f>IFERROR(INDEX('Holiday Schedule'!$D$3:$D$24,MATCH(A198,'Holiday Schedule'!$C$3:$C$24,0)),0)</f>
        <v>0</v>
      </c>
      <c r="AB198" s="2">
        <f t="shared" si="16"/>
        <v>4</v>
      </c>
      <c r="AC198" s="2">
        <f t="shared" si="17"/>
        <v>2144.4629999999997</v>
      </c>
      <c r="AD198" s="5">
        <f t="shared" si="18"/>
        <v>10272.925199999998</v>
      </c>
      <c r="AE198" s="5">
        <f t="shared" si="19"/>
        <v>12417.388199999998</v>
      </c>
      <c r="AG198" s="2">
        <f t="shared" si="20"/>
        <v>7</v>
      </c>
      <c r="AH198" s="2">
        <f t="shared" si="21"/>
        <v>2025</v>
      </c>
      <c r="AJ198" s="5">
        <f t="shared" si="22"/>
        <v>1418.0477999999998</v>
      </c>
      <c r="AK198" s="2">
        <f t="shared" si="23"/>
        <v>5</v>
      </c>
    </row>
    <row r="199" spans="1:37">
      <c r="A199" s="17">
        <v>45848</v>
      </c>
      <c r="B199" s="19">
        <v>1197.9841999999999</v>
      </c>
      <c r="C199" s="19">
        <v>1287.3622</v>
      </c>
      <c r="D199" s="19">
        <v>1332.2831999999999</v>
      </c>
      <c r="E199" s="19">
        <v>1355.8717999999999</v>
      </c>
      <c r="F199" s="19">
        <v>1433.3191999999997</v>
      </c>
      <c r="G199" s="19">
        <v>1455.8753999999999</v>
      </c>
      <c r="H199" s="19">
        <v>1435.6043999999997</v>
      </c>
      <c r="I199" s="19">
        <v>1250.4277999999999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998.40620000000001</v>
      </c>
      <c r="Y199" s="19">
        <v>1075.2852</v>
      </c>
      <c r="Z199" s="19">
        <v>0</v>
      </c>
      <c r="AA199" s="2">
        <f>IFERROR(INDEX('Holiday Schedule'!$D$3:$D$24,MATCH(A199,'Holiday Schedule'!$C$3:$C$24,0)),0)</f>
        <v>0</v>
      </c>
      <c r="AB199" s="2">
        <f t="shared" si="16"/>
        <v>5</v>
      </c>
      <c r="AC199" s="2">
        <f t="shared" si="17"/>
        <v>2248.8339999999998</v>
      </c>
      <c r="AD199" s="5">
        <f t="shared" si="18"/>
        <v>10573.585599999999</v>
      </c>
      <c r="AE199" s="5">
        <f t="shared" si="19"/>
        <v>12822.419599999997</v>
      </c>
      <c r="AG199" s="2">
        <f t="shared" si="20"/>
        <v>7</v>
      </c>
      <c r="AH199" s="2">
        <f t="shared" si="21"/>
        <v>2025</v>
      </c>
      <c r="AJ199" s="5">
        <f t="shared" si="22"/>
        <v>1455.8753999999999</v>
      </c>
      <c r="AK199" s="2">
        <f t="shared" si="23"/>
        <v>6</v>
      </c>
    </row>
    <row r="200" spans="1:37">
      <c r="A200" s="17">
        <v>45849</v>
      </c>
      <c r="B200" s="19">
        <v>1166.9947999999999</v>
      </c>
      <c r="C200" s="19">
        <v>1216.9038</v>
      </c>
      <c r="D200" s="19">
        <v>1280.0658000000001</v>
      </c>
      <c r="E200" s="19">
        <v>1308.8395999999998</v>
      </c>
      <c r="F200" s="19">
        <v>1409.2491999999997</v>
      </c>
      <c r="G200" s="19">
        <v>1388.3343999999997</v>
      </c>
      <c r="H200" s="19">
        <v>1369.6584</v>
      </c>
      <c r="I200" s="19">
        <v>1208.1574000000001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  <c r="V200" s="19">
        <v>0</v>
      </c>
      <c r="W200" s="19">
        <v>0</v>
      </c>
      <c r="X200" s="19">
        <v>1056.6962000000001</v>
      </c>
      <c r="Y200" s="19">
        <v>1115.5894000000001</v>
      </c>
      <c r="Z200" s="19">
        <v>0</v>
      </c>
      <c r="AA200" s="2">
        <f>IFERROR(INDEX('Holiday Schedule'!$D$3:$D$24,MATCH(A200,'Holiday Schedule'!$C$3:$C$24,0)),0)</f>
        <v>0</v>
      </c>
      <c r="AB200" s="2">
        <f t="shared" si="16"/>
        <v>6</v>
      </c>
      <c r="AC200" s="2">
        <f t="shared" si="17"/>
        <v>2264.8536000000004</v>
      </c>
      <c r="AD200" s="5">
        <f t="shared" si="18"/>
        <v>10255.635400000001</v>
      </c>
      <c r="AE200" s="5">
        <f t="shared" si="19"/>
        <v>12520.489000000001</v>
      </c>
      <c r="AG200" s="2">
        <f t="shared" si="20"/>
        <v>7</v>
      </c>
      <c r="AH200" s="2">
        <f t="shared" si="21"/>
        <v>2025</v>
      </c>
      <c r="AJ200" s="5">
        <f t="shared" si="22"/>
        <v>1409.2491999999997</v>
      </c>
      <c r="AK200" s="2">
        <f t="shared" si="23"/>
        <v>5</v>
      </c>
    </row>
    <row r="201" spans="1:37">
      <c r="A201" s="17">
        <v>45850</v>
      </c>
      <c r="B201" s="19">
        <v>1225.8879999999999</v>
      </c>
      <c r="C201" s="19">
        <v>1244.4769999999999</v>
      </c>
      <c r="D201" s="19">
        <v>1286.5617999999999</v>
      </c>
      <c r="E201" s="19">
        <v>1296.1086</v>
      </c>
      <c r="F201" s="19">
        <v>1342.0272</v>
      </c>
      <c r="G201" s="19">
        <v>1283.54</v>
      </c>
      <c r="H201" s="19">
        <v>1241.722</v>
      </c>
      <c r="I201" s="19">
        <v>1064.1376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978.0018</v>
      </c>
      <c r="Y201" s="19">
        <v>1043.2228</v>
      </c>
      <c r="Z201" s="19">
        <v>0</v>
      </c>
      <c r="AA201" s="2">
        <f>IFERROR(INDEX('Holiday Schedule'!$D$3:$D$24,MATCH(A201,'Holiday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12005.686799999999</v>
      </c>
      <c r="AE201" s="5">
        <f t="shared" si="19"/>
        <v>12005.686799999999</v>
      </c>
      <c r="AG201" s="2">
        <f t="shared" si="20"/>
        <v>7</v>
      </c>
      <c r="AH201" s="2">
        <f t="shared" si="21"/>
        <v>2025</v>
      </c>
      <c r="AJ201" s="5">
        <f t="shared" si="22"/>
        <v>1342.0272</v>
      </c>
      <c r="AK201" s="2">
        <f t="shared" si="23"/>
        <v>5</v>
      </c>
    </row>
    <row r="202" spans="1:37">
      <c r="A202" s="17">
        <v>45851</v>
      </c>
      <c r="B202" s="19">
        <v>1154.2521999999999</v>
      </c>
      <c r="C202" s="19">
        <v>1210.1061999999999</v>
      </c>
      <c r="D202" s="19">
        <v>1269.2313999999999</v>
      </c>
      <c r="E202" s="19">
        <v>1260.6241999999997</v>
      </c>
      <c r="F202" s="19">
        <v>1309.1991999999998</v>
      </c>
      <c r="G202" s="19">
        <v>1280.8661999999999</v>
      </c>
      <c r="H202" s="19">
        <v>1218.0347999999999</v>
      </c>
      <c r="I202" s="19">
        <v>1083.3588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993.60379999999986</v>
      </c>
      <c r="Y202" s="19">
        <v>1049.4636</v>
      </c>
      <c r="Z202" s="19">
        <v>0</v>
      </c>
      <c r="AA202" s="2">
        <f>IFERROR(INDEX('Holiday Schedule'!$D$3:$D$24,MATCH(A202,'Holiday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11828.740399999999</v>
      </c>
      <c r="AE202" s="5">
        <f t="shared" ref="AE202:AE265" si="27">SUM(B202:Y202)</f>
        <v>11828.740399999999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1309.1991999999998</v>
      </c>
      <c r="AK202" s="2">
        <f t="shared" ref="AK202:AK265" si="31">IF(AE202&gt;0,INDEX(B$8:Y$8,MATCH(AJ202,B202:Y202,0)),"")</f>
        <v>5</v>
      </c>
    </row>
    <row r="203" spans="1:37">
      <c r="A203" s="17">
        <v>45852</v>
      </c>
      <c r="B203" s="19">
        <v>1129.1091999999999</v>
      </c>
      <c r="C203" s="19">
        <v>1152.1873999999998</v>
      </c>
      <c r="D203" s="19">
        <v>1210.4541999999999</v>
      </c>
      <c r="E203" s="19">
        <v>1260.079</v>
      </c>
      <c r="F203" s="19">
        <v>1355.6977999999999</v>
      </c>
      <c r="G203" s="19">
        <v>1371.2824000000001</v>
      </c>
      <c r="H203" s="19">
        <v>1346.5164</v>
      </c>
      <c r="I203" s="19">
        <v>1181.6397999999999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0</v>
      </c>
      <c r="U203" s="19">
        <v>0</v>
      </c>
      <c r="V203" s="19">
        <v>0</v>
      </c>
      <c r="W203" s="19">
        <v>0</v>
      </c>
      <c r="X203" s="19">
        <v>990.91839999999991</v>
      </c>
      <c r="Y203" s="19">
        <v>1062.7862</v>
      </c>
      <c r="Z203" s="19">
        <v>0</v>
      </c>
      <c r="AA203" s="2">
        <f>IFERROR(INDEX('Holiday Schedule'!$D$3:$D$24,MATCH(A203,'Holiday Schedule'!$C$3:$C$24,0)),0)</f>
        <v>0</v>
      </c>
      <c r="AB203" s="2">
        <f t="shared" si="24"/>
        <v>2</v>
      </c>
      <c r="AC203" s="2">
        <f t="shared" si="25"/>
        <v>2172.5581999999999</v>
      </c>
      <c r="AD203" s="5">
        <f t="shared" si="26"/>
        <v>9888.1126000000004</v>
      </c>
      <c r="AE203" s="5">
        <f t="shared" si="27"/>
        <v>12060.6708</v>
      </c>
      <c r="AG203" s="2">
        <f t="shared" si="28"/>
        <v>7</v>
      </c>
      <c r="AH203" s="2">
        <f t="shared" si="29"/>
        <v>2025</v>
      </c>
      <c r="AJ203" s="5">
        <f t="shared" si="30"/>
        <v>1371.2824000000001</v>
      </c>
      <c r="AK203" s="2">
        <f t="shared" si="31"/>
        <v>6</v>
      </c>
    </row>
    <row r="204" spans="1:37">
      <c r="A204" s="17">
        <v>45853</v>
      </c>
      <c r="B204" s="19">
        <v>1163.9671999999998</v>
      </c>
      <c r="C204" s="19">
        <v>1213.4818</v>
      </c>
      <c r="D204" s="19">
        <v>1265.0901999999999</v>
      </c>
      <c r="E204" s="19">
        <v>1302.1869999999999</v>
      </c>
      <c r="F204" s="19">
        <v>1414.5329999999999</v>
      </c>
      <c r="G204" s="19">
        <v>1410.444</v>
      </c>
      <c r="H204" s="19">
        <v>1401.6917999999998</v>
      </c>
      <c r="I204" s="19">
        <v>1179.9867999999999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  <c r="V204" s="19">
        <v>0</v>
      </c>
      <c r="W204" s="19">
        <v>0</v>
      </c>
      <c r="X204" s="19">
        <v>1180.6828</v>
      </c>
      <c r="Y204" s="19">
        <v>1278.5809999999999</v>
      </c>
      <c r="Z204" s="19">
        <v>0</v>
      </c>
      <c r="AA204" s="2">
        <f>IFERROR(INDEX('Holiday Schedule'!$D$3:$D$24,MATCH(A204,'Holiday Schedule'!$C$3:$C$24,0)),0)</f>
        <v>0</v>
      </c>
      <c r="AB204" s="2">
        <f t="shared" si="24"/>
        <v>3</v>
      </c>
      <c r="AC204" s="2">
        <f t="shared" si="25"/>
        <v>2360.6696000000002</v>
      </c>
      <c r="AD204" s="5">
        <f t="shared" si="26"/>
        <v>10449.975999999999</v>
      </c>
      <c r="AE204" s="5">
        <f t="shared" si="27"/>
        <v>12810.6456</v>
      </c>
      <c r="AG204" s="2">
        <f t="shared" si="28"/>
        <v>7</v>
      </c>
      <c r="AH204" s="2">
        <f t="shared" si="29"/>
        <v>2025</v>
      </c>
      <c r="AJ204" s="5">
        <f t="shared" si="30"/>
        <v>1414.5329999999999</v>
      </c>
      <c r="AK204" s="2">
        <f t="shared" si="31"/>
        <v>5</v>
      </c>
    </row>
    <row r="205" spans="1:37">
      <c r="A205" s="17">
        <v>45854</v>
      </c>
      <c r="B205" s="19">
        <v>1352.9659999999999</v>
      </c>
      <c r="C205" s="19">
        <v>1417.027</v>
      </c>
      <c r="D205" s="19">
        <v>1459.8889999999999</v>
      </c>
      <c r="E205" s="19">
        <v>1481.3141999999998</v>
      </c>
      <c r="F205" s="19">
        <v>1563.6858</v>
      </c>
      <c r="G205" s="19">
        <v>1521.7633999999998</v>
      </c>
      <c r="H205" s="19">
        <v>1441.9322</v>
      </c>
      <c r="I205" s="19">
        <v>1173.0036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  <c r="V205" s="19">
        <v>0</v>
      </c>
      <c r="W205" s="19">
        <v>0</v>
      </c>
      <c r="X205" s="19">
        <v>1218.7191999999998</v>
      </c>
      <c r="Y205" s="19">
        <v>1295.7547999999999</v>
      </c>
      <c r="Z205" s="19">
        <v>0</v>
      </c>
      <c r="AA205" s="2">
        <f>IFERROR(INDEX('Holiday Schedule'!$D$3:$D$24,MATCH(A205,'Holiday Schedule'!$C$3:$C$24,0)),0)</f>
        <v>0</v>
      </c>
      <c r="AB205" s="2">
        <f t="shared" si="24"/>
        <v>4</v>
      </c>
      <c r="AC205" s="2">
        <f t="shared" si="25"/>
        <v>2391.7227999999996</v>
      </c>
      <c r="AD205" s="5">
        <f t="shared" si="26"/>
        <v>11534.332399999999</v>
      </c>
      <c r="AE205" s="5">
        <f t="shared" si="27"/>
        <v>13926.055199999999</v>
      </c>
      <c r="AG205" s="2">
        <f t="shared" si="28"/>
        <v>7</v>
      </c>
      <c r="AH205" s="2">
        <f t="shared" si="29"/>
        <v>2025</v>
      </c>
      <c r="AJ205" s="5">
        <f t="shared" si="30"/>
        <v>1563.6858</v>
      </c>
      <c r="AK205" s="2">
        <f t="shared" si="31"/>
        <v>5</v>
      </c>
    </row>
    <row r="206" spans="1:37">
      <c r="A206" s="17">
        <v>45855</v>
      </c>
      <c r="B206" s="19">
        <v>1369.8904</v>
      </c>
      <c r="C206" s="19">
        <v>1439.0321999999999</v>
      </c>
      <c r="D206" s="19">
        <v>1469.6735999999999</v>
      </c>
      <c r="E206" s="19">
        <v>1512.3383999999999</v>
      </c>
      <c r="F206" s="19">
        <v>1582.1704</v>
      </c>
      <c r="G206" s="19">
        <v>1579.6822</v>
      </c>
      <c r="H206" s="19">
        <v>1534.0303999999999</v>
      </c>
      <c r="I206" s="19">
        <v>1327.8055999999999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  <c r="V206" s="19">
        <v>0</v>
      </c>
      <c r="W206" s="19">
        <v>0</v>
      </c>
      <c r="X206" s="19">
        <v>1102.348</v>
      </c>
      <c r="Y206" s="19">
        <v>1169.3786</v>
      </c>
      <c r="Z206" s="19">
        <v>0</v>
      </c>
      <c r="AA206" s="2">
        <f>IFERROR(INDEX('Holiday Schedule'!$D$3:$D$24,MATCH(A206,'Holiday Schedule'!$C$3:$C$24,0)),0)</f>
        <v>0</v>
      </c>
      <c r="AB206" s="2">
        <f t="shared" si="24"/>
        <v>5</v>
      </c>
      <c r="AC206" s="2">
        <f t="shared" si="25"/>
        <v>2430.1535999999996</v>
      </c>
      <c r="AD206" s="5">
        <f t="shared" si="26"/>
        <v>11656.196199999998</v>
      </c>
      <c r="AE206" s="5">
        <f t="shared" si="27"/>
        <v>14086.349799999998</v>
      </c>
      <c r="AG206" s="2">
        <f t="shared" si="28"/>
        <v>7</v>
      </c>
      <c r="AH206" s="2">
        <f t="shared" si="29"/>
        <v>2025</v>
      </c>
      <c r="AJ206" s="5">
        <f t="shared" si="30"/>
        <v>1582.1704</v>
      </c>
      <c r="AK206" s="2">
        <f t="shared" si="31"/>
        <v>5</v>
      </c>
    </row>
    <row r="207" spans="1:37">
      <c r="A207" s="17">
        <v>45856</v>
      </c>
      <c r="B207" s="19">
        <v>1293.5798</v>
      </c>
      <c r="C207" s="19">
        <v>1333.8781999999999</v>
      </c>
      <c r="D207" s="19">
        <v>1411.0124000000001</v>
      </c>
      <c r="E207" s="19">
        <v>1448.2658000000001</v>
      </c>
      <c r="F207" s="19">
        <v>1518.7299999999998</v>
      </c>
      <c r="G207" s="19">
        <v>1432.5245999999997</v>
      </c>
      <c r="H207" s="19">
        <v>1338.5761999999997</v>
      </c>
      <c r="I207" s="19">
        <v>1033.0147999999999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0</v>
      </c>
      <c r="V207" s="19">
        <v>0</v>
      </c>
      <c r="W207" s="19">
        <v>0</v>
      </c>
      <c r="X207" s="19">
        <v>978.23959999999988</v>
      </c>
      <c r="Y207" s="19">
        <v>1037.6142</v>
      </c>
      <c r="Z207" s="19">
        <v>0</v>
      </c>
      <c r="AA207" s="2">
        <f>IFERROR(INDEX('Holiday Schedule'!$D$3:$D$24,MATCH(A207,'Holiday Schedule'!$C$3:$C$24,0)),0)</f>
        <v>0</v>
      </c>
      <c r="AB207" s="2">
        <f t="shared" si="24"/>
        <v>6</v>
      </c>
      <c r="AC207" s="2">
        <f t="shared" si="25"/>
        <v>2011.2543999999998</v>
      </c>
      <c r="AD207" s="5">
        <f t="shared" si="26"/>
        <v>10814.181200000001</v>
      </c>
      <c r="AE207" s="5">
        <f t="shared" si="27"/>
        <v>12825.435600000001</v>
      </c>
      <c r="AG207" s="2">
        <f t="shared" si="28"/>
        <v>7</v>
      </c>
      <c r="AH207" s="2">
        <f t="shared" si="29"/>
        <v>2025</v>
      </c>
      <c r="AJ207" s="5">
        <f t="shared" si="30"/>
        <v>1518.7299999999998</v>
      </c>
      <c r="AK207" s="2">
        <f t="shared" si="31"/>
        <v>5</v>
      </c>
    </row>
    <row r="208" spans="1:37">
      <c r="A208" s="17">
        <v>45857</v>
      </c>
      <c r="B208" s="19">
        <v>1110.5144</v>
      </c>
      <c r="C208" s="19">
        <v>1149.7687999999998</v>
      </c>
      <c r="D208" s="19">
        <v>1204.6715999999999</v>
      </c>
      <c r="E208" s="19">
        <v>1206.7595999999999</v>
      </c>
      <c r="F208" s="19">
        <v>1253.5308</v>
      </c>
      <c r="G208" s="19">
        <v>1183.838</v>
      </c>
      <c r="H208" s="19">
        <v>1073.8932</v>
      </c>
      <c r="I208" s="19">
        <v>821.17559999999992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971.22739999999988</v>
      </c>
      <c r="Y208" s="19">
        <v>1031.182</v>
      </c>
      <c r="Z208" s="19">
        <v>0</v>
      </c>
      <c r="AA208" s="2">
        <f>IFERROR(INDEX('Holiday Schedule'!$D$3:$D$24,MATCH(A208,'Holiday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11006.561400000001</v>
      </c>
      <c r="AE208" s="5">
        <f t="shared" si="27"/>
        <v>11006.561400000001</v>
      </c>
      <c r="AG208" s="2">
        <f t="shared" si="28"/>
        <v>7</v>
      </c>
      <c r="AH208" s="2">
        <f t="shared" si="29"/>
        <v>2025</v>
      </c>
      <c r="AJ208" s="5">
        <f t="shared" si="30"/>
        <v>1253.5308</v>
      </c>
      <c r="AK208" s="2">
        <f t="shared" si="31"/>
        <v>5</v>
      </c>
    </row>
    <row r="209" spans="1:37">
      <c r="A209" s="17">
        <v>45858</v>
      </c>
      <c r="B209" s="19">
        <v>1118.1065999999998</v>
      </c>
      <c r="C209" s="19">
        <v>1197.8565999999998</v>
      </c>
      <c r="D209" s="19">
        <v>1235.8524</v>
      </c>
      <c r="E209" s="19">
        <v>1267.1143999999997</v>
      </c>
      <c r="F209" s="19">
        <v>1305.8990000000001</v>
      </c>
      <c r="G209" s="19">
        <v>1274.0164</v>
      </c>
      <c r="H209" s="19">
        <v>1223.8695999999998</v>
      </c>
      <c r="I209" s="19">
        <v>1107.2374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934.81499999999994</v>
      </c>
      <c r="Y209" s="19">
        <v>1003.5391999999999</v>
      </c>
      <c r="Z209" s="19">
        <v>0</v>
      </c>
      <c r="AA209" s="2">
        <f>IFERROR(INDEX('Holiday Schedule'!$D$3:$D$24,MATCH(A209,'Holiday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11668.3066</v>
      </c>
      <c r="AE209" s="5">
        <f t="shared" si="27"/>
        <v>11668.3066</v>
      </c>
      <c r="AG209" s="2">
        <f t="shared" si="28"/>
        <v>7</v>
      </c>
      <c r="AH209" s="2">
        <f t="shared" si="29"/>
        <v>2025</v>
      </c>
      <c r="AJ209" s="5">
        <f t="shared" si="30"/>
        <v>1305.8990000000001</v>
      </c>
      <c r="AK209" s="2">
        <f t="shared" si="31"/>
        <v>5</v>
      </c>
    </row>
    <row r="210" spans="1:37">
      <c r="A210" s="17">
        <v>45859</v>
      </c>
      <c r="B210" s="19">
        <v>1097.9574</v>
      </c>
      <c r="C210" s="19">
        <v>1162.6273999999999</v>
      </c>
      <c r="D210" s="19">
        <v>1210.9065999999998</v>
      </c>
      <c r="E210" s="19">
        <v>1238.5203999999999</v>
      </c>
      <c r="F210" s="19">
        <v>1348.9872</v>
      </c>
      <c r="G210" s="19">
        <v>1319.4593999999997</v>
      </c>
      <c r="H210" s="19">
        <v>1236.8441999999998</v>
      </c>
      <c r="I210" s="19">
        <v>970.16019999999992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901.95219999999983</v>
      </c>
      <c r="Y210" s="19">
        <v>944.37919999999997</v>
      </c>
      <c r="Z210" s="19">
        <v>0</v>
      </c>
      <c r="AA210" s="2">
        <f>IFERROR(INDEX('Holiday Schedule'!$D$3:$D$24,MATCH(A210,'Holiday Schedule'!$C$3:$C$24,0)),0)</f>
        <v>0</v>
      </c>
      <c r="AB210" s="2">
        <f t="shared" si="24"/>
        <v>2</v>
      </c>
      <c r="AC210" s="2">
        <f t="shared" si="25"/>
        <v>1872.1123999999998</v>
      </c>
      <c r="AD210" s="5">
        <f t="shared" si="26"/>
        <v>9559.6817999999985</v>
      </c>
      <c r="AE210" s="5">
        <f t="shared" si="27"/>
        <v>11431.794199999998</v>
      </c>
      <c r="AG210" s="2">
        <f t="shared" si="28"/>
        <v>7</v>
      </c>
      <c r="AH210" s="2">
        <f t="shared" si="29"/>
        <v>2025</v>
      </c>
      <c r="AJ210" s="5">
        <f t="shared" si="30"/>
        <v>1348.9872</v>
      </c>
      <c r="AK210" s="2">
        <f t="shared" si="31"/>
        <v>5</v>
      </c>
    </row>
    <row r="211" spans="1:37">
      <c r="A211" s="17">
        <v>45860</v>
      </c>
      <c r="B211" s="19">
        <v>1021.6468</v>
      </c>
      <c r="C211" s="19">
        <v>1079.1654000000001</v>
      </c>
      <c r="D211" s="19">
        <v>1117.3932</v>
      </c>
      <c r="E211" s="19">
        <v>1157.8308</v>
      </c>
      <c r="F211" s="19">
        <v>1236.7513999999999</v>
      </c>
      <c r="G211" s="19">
        <v>1231.4038</v>
      </c>
      <c r="H211" s="19">
        <v>1177.2433999999998</v>
      </c>
      <c r="I211" s="19">
        <v>866.71719999999993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  <c r="V211" s="19">
        <v>0</v>
      </c>
      <c r="W211" s="19">
        <v>0</v>
      </c>
      <c r="X211" s="19">
        <v>906.20359999999994</v>
      </c>
      <c r="Y211" s="19">
        <v>973.47199999999998</v>
      </c>
      <c r="Z211" s="19">
        <v>0</v>
      </c>
      <c r="AA211" s="2">
        <f>IFERROR(INDEX('Holiday Schedule'!$D$3:$D$24,MATCH(A211,'Holiday Schedule'!$C$3:$C$24,0)),0)</f>
        <v>0</v>
      </c>
      <c r="AB211" s="2">
        <f t="shared" si="24"/>
        <v>3</v>
      </c>
      <c r="AC211" s="2">
        <f t="shared" si="25"/>
        <v>1772.9207999999999</v>
      </c>
      <c r="AD211" s="5">
        <f t="shared" si="26"/>
        <v>8994.9068000000007</v>
      </c>
      <c r="AE211" s="5">
        <f t="shared" si="27"/>
        <v>10767.827600000001</v>
      </c>
      <c r="AG211" s="2">
        <f t="shared" si="28"/>
        <v>7</v>
      </c>
      <c r="AH211" s="2">
        <f t="shared" si="29"/>
        <v>2025</v>
      </c>
      <c r="AJ211" s="5">
        <f t="shared" si="30"/>
        <v>1236.7513999999999</v>
      </c>
      <c r="AK211" s="2">
        <f t="shared" si="31"/>
        <v>5</v>
      </c>
    </row>
    <row r="212" spans="1:37">
      <c r="A212" s="17">
        <v>45861</v>
      </c>
      <c r="B212" s="19">
        <v>1048.5762</v>
      </c>
      <c r="C212" s="19">
        <v>1095.4343999999999</v>
      </c>
      <c r="D212" s="19">
        <v>1125.6465999999998</v>
      </c>
      <c r="E212" s="19">
        <v>1181.7267999999999</v>
      </c>
      <c r="F212" s="19">
        <v>1251.6168</v>
      </c>
      <c r="G212" s="19">
        <v>1233.4975999999997</v>
      </c>
      <c r="H212" s="19">
        <v>1143.6497999999999</v>
      </c>
      <c r="I212" s="19">
        <v>889.76639999999986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  <c r="W212" s="19">
        <v>0</v>
      </c>
      <c r="X212" s="19">
        <v>972.70059999999989</v>
      </c>
      <c r="Y212" s="19">
        <v>1025.0862</v>
      </c>
      <c r="Z212" s="19">
        <v>0</v>
      </c>
      <c r="AA212" s="2">
        <f>IFERROR(INDEX('Holiday Schedule'!$D$3:$D$24,MATCH(A212,'Holiday Schedule'!$C$3:$C$24,0)),0)</f>
        <v>0</v>
      </c>
      <c r="AB212" s="2">
        <f t="shared" si="24"/>
        <v>4</v>
      </c>
      <c r="AC212" s="2">
        <f t="shared" si="25"/>
        <v>1862.4669999999996</v>
      </c>
      <c r="AD212" s="5">
        <f t="shared" si="26"/>
        <v>9105.2344000000012</v>
      </c>
      <c r="AE212" s="5">
        <f t="shared" si="27"/>
        <v>10967.7014</v>
      </c>
      <c r="AG212" s="2">
        <f t="shared" si="28"/>
        <v>7</v>
      </c>
      <c r="AH212" s="2">
        <f t="shared" si="29"/>
        <v>2025</v>
      </c>
      <c r="AJ212" s="5">
        <f t="shared" si="30"/>
        <v>1251.6168</v>
      </c>
      <c r="AK212" s="2">
        <f t="shared" si="31"/>
        <v>5</v>
      </c>
    </row>
    <row r="213" spans="1:37">
      <c r="A213" s="17">
        <v>45862</v>
      </c>
      <c r="B213" s="19">
        <v>1122.126</v>
      </c>
      <c r="C213" s="19">
        <v>1164.9763999999998</v>
      </c>
      <c r="D213" s="19">
        <v>1207.328</v>
      </c>
      <c r="E213" s="19">
        <v>1259.1509999999998</v>
      </c>
      <c r="F213" s="19">
        <v>1315.5849999999998</v>
      </c>
      <c r="G213" s="19">
        <v>1313.4099999999999</v>
      </c>
      <c r="H213" s="19">
        <v>1285.8077999999998</v>
      </c>
      <c r="I213" s="19">
        <v>1039.6963999999998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  <c r="W213" s="19">
        <v>0</v>
      </c>
      <c r="X213" s="19">
        <v>1039.5455999999999</v>
      </c>
      <c r="Y213" s="19">
        <v>1117.2192</v>
      </c>
      <c r="Z213" s="19">
        <v>0</v>
      </c>
      <c r="AA213" s="2">
        <f>IFERROR(INDEX('Holiday Schedule'!$D$3:$D$24,MATCH(A213,'Holiday Schedule'!$C$3:$C$24,0)),0)</f>
        <v>0</v>
      </c>
      <c r="AB213" s="2">
        <f t="shared" si="24"/>
        <v>5</v>
      </c>
      <c r="AC213" s="2">
        <f t="shared" si="25"/>
        <v>2079.2419999999997</v>
      </c>
      <c r="AD213" s="5">
        <f t="shared" si="26"/>
        <v>9785.6033999999963</v>
      </c>
      <c r="AE213" s="5">
        <f t="shared" si="27"/>
        <v>11864.845399999997</v>
      </c>
      <c r="AG213" s="2">
        <f t="shared" si="28"/>
        <v>7</v>
      </c>
      <c r="AH213" s="2">
        <f t="shared" si="29"/>
        <v>2025</v>
      </c>
      <c r="AJ213" s="5">
        <f t="shared" si="30"/>
        <v>1315.5849999999998</v>
      </c>
      <c r="AK213" s="2">
        <f t="shared" si="31"/>
        <v>5</v>
      </c>
    </row>
    <row r="214" spans="1:37">
      <c r="A214" s="17">
        <v>45863</v>
      </c>
      <c r="B214" s="19">
        <v>1224.0899999999999</v>
      </c>
      <c r="C214" s="19">
        <v>1281.6665999999998</v>
      </c>
      <c r="D214" s="19">
        <v>1344.7241999999999</v>
      </c>
      <c r="E214" s="19">
        <v>1360.7843999999998</v>
      </c>
      <c r="F214" s="19">
        <v>1428.2093999999997</v>
      </c>
      <c r="G214" s="19">
        <v>1408.9011999999998</v>
      </c>
      <c r="H214" s="19">
        <v>1364.9777999999999</v>
      </c>
      <c r="I214" s="19">
        <v>1152.2105999999999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  <c r="W214" s="19">
        <v>0</v>
      </c>
      <c r="X214" s="19">
        <v>1081.7754</v>
      </c>
      <c r="Y214" s="19">
        <v>1127.81</v>
      </c>
      <c r="Z214" s="19">
        <v>0</v>
      </c>
      <c r="AA214" s="2">
        <f>IFERROR(INDEX('Holiday Schedule'!$D$3:$D$24,MATCH(A214,'Holiday Schedule'!$C$3:$C$24,0)),0)</f>
        <v>0</v>
      </c>
      <c r="AB214" s="2">
        <f t="shared" si="24"/>
        <v>6</v>
      </c>
      <c r="AC214" s="2">
        <f t="shared" si="25"/>
        <v>2233.9859999999999</v>
      </c>
      <c r="AD214" s="5">
        <f t="shared" si="26"/>
        <v>10541.1636</v>
      </c>
      <c r="AE214" s="5">
        <f t="shared" si="27"/>
        <v>12775.149599999999</v>
      </c>
      <c r="AG214" s="2">
        <f t="shared" si="28"/>
        <v>7</v>
      </c>
      <c r="AH214" s="2">
        <f t="shared" si="29"/>
        <v>2025</v>
      </c>
      <c r="AJ214" s="5">
        <f t="shared" si="30"/>
        <v>1428.2093999999997</v>
      </c>
      <c r="AK214" s="2">
        <f t="shared" si="31"/>
        <v>5</v>
      </c>
    </row>
    <row r="215" spans="1:37">
      <c r="A215" s="17">
        <v>45864</v>
      </c>
      <c r="B215" s="19">
        <v>1205.0601999999999</v>
      </c>
      <c r="C215" s="19">
        <v>1228.9387999999999</v>
      </c>
      <c r="D215" s="19">
        <v>1265.2641999999998</v>
      </c>
      <c r="E215" s="19">
        <v>1258.6232</v>
      </c>
      <c r="F215" s="19">
        <v>1320.9674</v>
      </c>
      <c r="G215" s="19">
        <v>1223.6317999999999</v>
      </c>
      <c r="H215" s="19">
        <v>1113.8319999999999</v>
      </c>
      <c r="I215" s="19">
        <v>822.06299999999987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  <c r="W215" s="19">
        <v>0</v>
      </c>
      <c r="X215" s="19">
        <v>985.33299999999986</v>
      </c>
      <c r="Y215" s="19">
        <v>1051.0934</v>
      </c>
      <c r="Z215" s="19">
        <v>0</v>
      </c>
      <c r="AA215" s="2">
        <f>IFERROR(INDEX('Holiday Schedule'!$D$3:$D$24,MATCH(A215,'Holiday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11474.806999999999</v>
      </c>
      <c r="AE215" s="5">
        <f t="shared" si="27"/>
        <v>11474.806999999999</v>
      </c>
      <c r="AG215" s="2">
        <f t="shared" si="28"/>
        <v>7</v>
      </c>
      <c r="AH215" s="2">
        <f t="shared" si="29"/>
        <v>2025</v>
      </c>
      <c r="AJ215" s="5">
        <f t="shared" si="30"/>
        <v>1320.9674</v>
      </c>
      <c r="AK215" s="2">
        <f t="shared" si="31"/>
        <v>5</v>
      </c>
    </row>
    <row r="216" spans="1:37">
      <c r="A216" s="17">
        <v>45865</v>
      </c>
      <c r="B216" s="19">
        <v>1133.3953999999999</v>
      </c>
      <c r="C216" s="19">
        <v>1193.06</v>
      </c>
      <c r="D216" s="19">
        <v>1202.6009999999999</v>
      </c>
      <c r="E216" s="19">
        <v>1239.2975999999999</v>
      </c>
      <c r="F216" s="19">
        <v>1263.4487999999999</v>
      </c>
      <c r="G216" s="19">
        <v>1204.3409999999999</v>
      </c>
      <c r="H216" s="19">
        <v>1092.2849999999999</v>
      </c>
      <c r="I216" s="19">
        <v>864.15940000000001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976.31399999999985</v>
      </c>
      <c r="Y216" s="19">
        <v>1024.7904000000001</v>
      </c>
      <c r="Z216" s="19">
        <v>0</v>
      </c>
      <c r="AA216" s="2">
        <f>IFERROR(INDEX('Holiday Schedule'!$D$3:$D$24,MATCH(A216,'Holiday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11193.6926</v>
      </c>
      <c r="AE216" s="5">
        <f t="shared" si="27"/>
        <v>11193.6926</v>
      </c>
      <c r="AG216" s="2">
        <f t="shared" si="28"/>
        <v>7</v>
      </c>
      <c r="AH216" s="2">
        <f t="shared" si="29"/>
        <v>2025</v>
      </c>
      <c r="AJ216" s="5">
        <f t="shared" si="30"/>
        <v>1263.4487999999999</v>
      </c>
      <c r="AK216" s="2">
        <f t="shared" si="31"/>
        <v>5</v>
      </c>
    </row>
    <row r="217" spans="1:37">
      <c r="A217" s="17">
        <v>45866</v>
      </c>
      <c r="B217" s="19">
        <v>1122.0215999999998</v>
      </c>
      <c r="C217" s="19">
        <v>1154.2289999999998</v>
      </c>
      <c r="D217" s="19">
        <v>1195.8208</v>
      </c>
      <c r="E217" s="19">
        <v>1252.0401999999999</v>
      </c>
      <c r="F217" s="19">
        <v>1328.4493999999997</v>
      </c>
      <c r="G217" s="19">
        <v>1350.8258000000001</v>
      </c>
      <c r="H217" s="19">
        <v>1331.7495999999999</v>
      </c>
      <c r="I217" s="19">
        <v>1172.1974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1066.04</v>
      </c>
      <c r="Y217" s="19">
        <v>1140.7382</v>
      </c>
      <c r="Z217" s="19">
        <v>0</v>
      </c>
      <c r="AA217" s="2">
        <f>IFERROR(INDEX('Holiday Schedule'!$D$3:$D$24,MATCH(A217,'Holiday Schedule'!$C$3:$C$24,0)),0)</f>
        <v>0</v>
      </c>
      <c r="AB217" s="2">
        <f t="shared" si="24"/>
        <v>2</v>
      </c>
      <c r="AC217" s="2">
        <f t="shared" si="25"/>
        <v>2238.2374</v>
      </c>
      <c r="AD217" s="5">
        <f t="shared" si="26"/>
        <v>9875.8745999999974</v>
      </c>
      <c r="AE217" s="5">
        <f t="shared" si="27"/>
        <v>12114.111999999997</v>
      </c>
      <c r="AG217" s="2">
        <f t="shared" si="28"/>
        <v>7</v>
      </c>
      <c r="AH217" s="2">
        <f t="shared" si="29"/>
        <v>2025</v>
      </c>
      <c r="AJ217" s="5">
        <f t="shared" si="30"/>
        <v>1350.8258000000001</v>
      </c>
      <c r="AK217" s="2">
        <f t="shared" si="31"/>
        <v>6</v>
      </c>
    </row>
    <row r="218" spans="1:37">
      <c r="A218" s="17">
        <v>45867</v>
      </c>
      <c r="B218" s="19">
        <v>1231.1138000000001</v>
      </c>
      <c r="C218" s="19">
        <v>1294.0554</v>
      </c>
      <c r="D218" s="19">
        <v>1337.0681999999999</v>
      </c>
      <c r="E218" s="19">
        <v>1354.4856</v>
      </c>
      <c r="F218" s="19">
        <v>1454.002</v>
      </c>
      <c r="G218" s="19">
        <v>1438.0345999999997</v>
      </c>
      <c r="H218" s="19">
        <v>1347.2472</v>
      </c>
      <c r="I218" s="19">
        <v>1080.221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1160.29</v>
      </c>
      <c r="Y218" s="19">
        <v>1225.7545999999998</v>
      </c>
      <c r="Z218" s="19">
        <v>0</v>
      </c>
      <c r="AA218" s="2">
        <f>IFERROR(INDEX('Holiday Schedule'!$D$3:$D$24,MATCH(A218,'Holiday Schedule'!$C$3:$C$24,0)),0)</f>
        <v>0</v>
      </c>
      <c r="AB218" s="2">
        <f t="shared" si="24"/>
        <v>3</v>
      </c>
      <c r="AC218" s="2">
        <f t="shared" si="25"/>
        <v>2240.511</v>
      </c>
      <c r="AD218" s="5">
        <f t="shared" si="26"/>
        <v>10681.761400000001</v>
      </c>
      <c r="AE218" s="5">
        <f t="shared" si="27"/>
        <v>12922.272400000002</v>
      </c>
      <c r="AG218" s="2">
        <f t="shared" si="28"/>
        <v>7</v>
      </c>
      <c r="AH218" s="2">
        <f t="shared" si="29"/>
        <v>2025</v>
      </c>
      <c r="AJ218" s="5">
        <f t="shared" si="30"/>
        <v>1454.002</v>
      </c>
      <c r="AK218" s="2">
        <f t="shared" si="31"/>
        <v>5</v>
      </c>
    </row>
    <row r="219" spans="1:37">
      <c r="A219" s="17">
        <v>45868</v>
      </c>
      <c r="B219" s="19">
        <v>1323.5483999999999</v>
      </c>
      <c r="C219" s="19">
        <v>1374.6116</v>
      </c>
      <c r="D219" s="19">
        <v>1400.3113999999998</v>
      </c>
      <c r="E219" s="19">
        <v>1413.8717999999999</v>
      </c>
      <c r="F219" s="19">
        <v>1472.8113999999998</v>
      </c>
      <c r="G219" s="19">
        <v>1456.5191999999997</v>
      </c>
      <c r="H219" s="19">
        <v>1370.9111999999998</v>
      </c>
      <c r="I219" s="19">
        <v>1143.4351999999999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X219" s="19">
        <v>1088.5613999999998</v>
      </c>
      <c r="Y219" s="19">
        <v>1177.2375999999999</v>
      </c>
      <c r="Z219" s="19">
        <v>0</v>
      </c>
      <c r="AA219" s="2">
        <f>IFERROR(INDEX('Holiday Schedule'!$D$3:$D$24,MATCH(A219,'Holiday Schedule'!$C$3:$C$24,0)),0)</f>
        <v>0</v>
      </c>
      <c r="AB219" s="2">
        <f t="shared" si="24"/>
        <v>4</v>
      </c>
      <c r="AC219" s="2">
        <f t="shared" si="25"/>
        <v>2231.9965999999995</v>
      </c>
      <c r="AD219" s="5">
        <f t="shared" si="26"/>
        <v>10989.8226</v>
      </c>
      <c r="AE219" s="5">
        <f t="shared" si="27"/>
        <v>13221.8192</v>
      </c>
      <c r="AG219" s="2">
        <f t="shared" si="28"/>
        <v>7</v>
      </c>
      <c r="AH219" s="2">
        <f t="shared" si="29"/>
        <v>2025</v>
      </c>
      <c r="AJ219" s="5">
        <f t="shared" si="30"/>
        <v>1472.8113999999998</v>
      </c>
      <c r="AK219" s="2">
        <f t="shared" si="31"/>
        <v>5</v>
      </c>
    </row>
    <row r="220" spans="1:37">
      <c r="A220" s="17">
        <v>45869</v>
      </c>
      <c r="B220" s="19">
        <v>1303.1787999999999</v>
      </c>
      <c r="C220" s="19">
        <v>1352.9602</v>
      </c>
      <c r="D220" s="19">
        <v>1404.1625999999999</v>
      </c>
      <c r="E220" s="19">
        <v>1433.9572000000001</v>
      </c>
      <c r="F220" s="19">
        <v>1508.8641999999998</v>
      </c>
      <c r="G220" s="19">
        <v>1518.875</v>
      </c>
      <c r="H220" s="19">
        <v>1480.7747999999999</v>
      </c>
      <c r="I220" s="19">
        <v>1289.2645999999997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913.40139999999985</v>
      </c>
      <c r="Y220" s="19">
        <v>997.67539999999997</v>
      </c>
      <c r="Z220" s="19">
        <v>0</v>
      </c>
      <c r="AA220" s="2">
        <f>IFERROR(INDEX('Holiday Schedule'!$D$3:$D$24,MATCH(A220,'Holiday Schedule'!$C$3:$C$24,0)),0)</f>
        <v>0</v>
      </c>
      <c r="AB220" s="2">
        <f t="shared" si="24"/>
        <v>5</v>
      </c>
      <c r="AC220" s="2">
        <f t="shared" si="25"/>
        <v>2202.6659999999997</v>
      </c>
      <c r="AD220" s="5">
        <f t="shared" si="26"/>
        <v>11000.448200000001</v>
      </c>
      <c r="AE220" s="5">
        <f t="shared" si="27"/>
        <v>13203.1142</v>
      </c>
      <c r="AG220" s="2">
        <f t="shared" si="28"/>
        <v>7</v>
      </c>
      <c r="AH220" s="2">
        <f t="shared" si="29"/>
        <v>2025</v>
      </c>
      <c r="AJ220" s="5">
        <f t="shared" si="30"/>
        <v>1518.875</v>
      </c>
      <c r="AK220" s="2">
        <f t="shared" si="31"/>
        <v>6</v>
      </c>
    </row>
    <row r="221" spans="1:37">
      <c r="A221" s="17">
        <v>45870</v>
      </c>
      <c r="B221" s="19">
        <v>1128.6858</v>
      </c>
      <c r="C221" s="19">
        <v>1310.4229999999998</v>
      </c>
      <c r="D221" s="19">
        <v>1344.7067999999999</v>
      </c>
      <c r="E221" s="19">
        <v>1381.7166</v>
      </c>
      <c r="F221" s="19">
        <v>1458.8391999999997</v>
      </c>
      <c r="G221" s="19">
        <v>1452.204</v>
      </c>
      <c r="H221" s="19">
        <v>1312.4587999999999</v>
      </c>
      <c r="I221" s="19">
        <v>1016.7342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1026.8899999999999</v>
      </c>
      <c r="X221" s="19">
        <v>1018.8395999999999</v>
      </c>
      <c r="Y221" s="19">
        <v>1096.6233999999999</v>
      </c>
      <c r="Z221" s="19">
        <v>0</v>
      </c>
      <c r="AA221" s="2">
        <f>IFERROR(INDEX('Holiday Schedule'!$D$3:$D$24,MATCH(A221,'Holiday Schedule'!$C$3:$C$24,0)),0)</f>
        <v>0</v>
      </c>
      <c r="AB221" s="2">
        <f t="shared" si="24"/>
        <v>6</v>
      </c>
      <c r="AC221" s="2">
        <f t="shared" si="25"/>
        <v>3062.4637999999995</v>
      </c>
      <c r="AD221" s="5">
        <f t="shared" si="26"/>
        <v>10485.657599999999</v>
      </c>
      <c r="AE221" s="5">
        <f t="shared" si="27"/>
        <v>13548.121399999998</v>
      </c>
      <c r="AG221" s="2">
        <f t="shared" si="28"/>
        <v>8</v>
      </c>
      <c r="AH221" s="2">
        <f t="shared" si="29"/>
        <v>2025</v>
      </c>
      <c r="AJ221" s="5">
        <f t="shared" si="30"/>
        <v>1458.8391999999997</v>
      </c>
      <c r="AK221" s="2">
        <f t="shared" si="31"/>
        <v>5</v>
      </c>
    </row>
    <row r="222" spans="1:37">
      <c r="A222" s="17">
        <v>45871</v>
      </c>
      <c r="B222" s="19">
        <v>1165.0228</v>
      </c>
      <c r="C222" s="19">
        <v>1249.4939999999999</v>
      </c>
      <c r="D222" s="19">
        <v>1259.3771999999999</v>
      </c>
      <c r="E222" s="19">
        <v>1297.0424</v>
      </c>
      <c r="F222" s="19">
        <v>1313.5840000000001</v>
      </c>
      <c r="G222" s="19">
        <v>1296.2593999999999</v>
      </c>
      <c r="H222" s="19">
        <v>1132.827</v>
      </c>
      <c r="I222" s="19">
        <v>852.64639999999986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1021.3104</v>
      </c>
      <c r="X222" s="19">
        <v>1028.1021999999998</v>
      </c>
      <c r="Y222" s="19">
        <v>1120.2467999999999</v>
      </c>
      <c r="Z222" s="19">
        <v>0</v>
      </c>
      <c r="AA222" s="2">
        <f>IFERROR(INDEX('Holiday Schedule'!$D$3:$D$24,MATCH(A222,'Holiday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12735.9126</v>
      </c>
      <c r="AE222" s="5">
        <f t="shared" si="27"/>
        <v>12735.9126</v>
      </c>
      <c r="AG222" s="2">
        <f t="shared" si="28"/>
        <v>8</v>
      </c>
      <c r="AH222" s="2">
        <f t="shared" si="29"/>
        <v>2025</v>
      </c>
      <c r="AJ222" s="5">
        <f t="shared" si="30"/>
        <v>1313.5840000000001</v>
      </c>
      <c r="AK222" s="2">
        <f t="shared" si="31"/>
        <v>5</v>
      </c>
    </row>
    <row r="223" spans="1:37">
      <c r="A223" s="17">
        <v>45872</v>
      </c>
      <c r="B223" s="19">
        <v>1207.7629999999999</v>
      </c>
      <c r="C223" s="19">
        <v>1244.0188000000001</v>
      </c>
      <c r="D223" s="19">
        <v>1236.0495999999998</v>
      </c>
      <c r="E223" s="19">
        <v>1278.6215999999999</v>
      </c>
      <c r="F223" s="19">
        <v>1326.0945999999999</v>
      </c>
      <c r="G223" s="19">
        <v>1279.4451999999999</v>
      </c>
      <c r="H223" s="19">
        <v>1164.4021999999998</v>
      </c>
      <c r="I223" s="19">
        <v>955.50940000000003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1085.2438</v>
      </c>
      <c r="X223" s="19">
        <v>1080.9982</v>
      </c>
      <c r="Y223" s="19">
        <v>1130.2865999999999</v>
      </c>
      <c r="Z223" s="19">
        <v>0</v>
      </c>
      <c r="AA223" s="2">
        <f>IFERROR(INDEX('Holiday Schedule'!$D$3:$D$24,MATCH(A223,'Holiday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12988.433000000001</v>
      </c>
      <c r="AE223" s="5">
        <f t="shared" si="27"/>
        <v>12988.433000000001</v>
      </c>
      <c r="AG223" s="2">
        <f t="shared" si="28"/>
        <v>8</v>
      </c>
      <c r="AH223" s="2">
        <f t="shared" si="29"/>
        <v>2025</v>
      </c>
      <c r="AJ223" s="5">
        <f t="shared" si="30"/>
        <v>1326.0945999999999</v>
      </c>
      <c r="AK223" s="2">
        <f t="shared" si="31"/>
        <v>5</v>
      </c>
    </row>
    <row r="224" spans="1:37">
      <c r="A224" s="17">
        <v>45873</v>
      </c>
      <c r="B224" s="19">
        <v>1239.5064</v>
      </c>
      <c r="C224" s="19">
        <v>1351.3535999999999</v>
      </c>
      <c r="D224" s="19">
        <v>1379.1587999999999</v>
      </c>
      <c r="E224" s="19">
        <v>1417.3401999999999</v>
      </c>
      <c r="F224" s="19">
        <v>1497.6411999999998</v>
      </c>
      <c r="G224" s="19">
        <v>1515.4703999999999</v>
      </c>
      <c r="H224" s="19">
        <v>1396.0367999999999</v>
      </c>
      <c r="I224" s="19">
        <v>1181.3381999999999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1189.4697999999999</v>
      </c>
      <c r="X224" s="19">
        <v>1171.8494000000001</v>
      </c>
      <c r="Y224" s="19">
        <v>1251.6632</v>
      </c>
      <c r="Z224" s="19">
        <v>0</v>
      </c>
      <c r="AA224" s="2">
        <f>IFERROR(INDEX('Holiday Schedule'!$D$3:$D$24,MATCH(A224,'Holiday Schedule'!$C$3:$C$24,0)),0)</f>
        <v>0</v>
      </c>
      <c r="AB224" s="2">
        <f t="shared" si="24"/>
        <v>2</v>
      </c>
      <c r="AC224" s="2">
        <f t="shared" si="25"/>
        <v>3542.6574000000001</v>
      </c>
      <c r="AD224" s="5">
        <f t="shared" si="26"/>
        <v>11048.170599999998</v>
      </c>
      <c r="AE224" s="5">
        <f t="shared" si="27"/>
        <v>14590.827999999998</v>
      </c>
      <c r="AG224" s="2">
        <f t="shared" si="28"/>
        <v>8</v>
      </c>
      <c r="AH224" s="2">
        <f t="shared" si="29"/>
        <v>2025</v>
      </c>
      <c r="AJ224" s="5">
        <f t="shared" si="30"/>
        <v>1515.4703999999999</v>
      </c>
      <c r="AK224" s="2">
        <f t="shared" si="31"/>
        <v>6</v>
      </c>
    </row>
    <row r="225" spans="1:37">
      <c r="A225" s="17">
        <v>45874</v>
      </c>
      <c r="B225" s="19">
        <v>1321.82</v>
      </c>
      <c r="C225" s="19">
        <v>1363.7191999999998</v>
      </c>
      <c r="D225" s="19">
        <v>1381.8963999999999</v>
      </c>
      <c r="E225" s="19">
        <v>1404.7715999999998</v>
      </c>
      <c r="F225" s="19">
        <v>1463.8445999999999</v>
      </c>
      <c r="G225" s="19">
        <v>1462.6324</v>
      </c>
      <c r="H225" s="19">
        <v>1331.1985999999999</v>
      </c>
      <c r="I225" s="19">
        <v>1093.7349999999999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1062.8673999999999</v>
      </c>
      <c r="X225" s="19">
        <v>1029.0649999999998</v>
      </c>
      <c r="Y225" s="19">
        <v>1105.7816</v>
      </c>
      <c r="Z225" s="19">
        <v>0</v>
      </c>
      <c r="AA225" s="2">
        <f>IFERROR(INDEX('Holiday Schedule'!$D$3:$D$24,MATCH(A225,'Holiday Schedule'!$C$3:$C$24,0)),0)</f>
        <v>0</v>
      </c>
      <c r="AB225" s="2">
        <f t="shared" si="24"/>
        <v>3</v>
      </c>
      <c r="AC225" s="2">
        <f t="shared" si="25"/>
        <v>3185.6673999999994</v>
      </c>
      <c r="AD225" s="5">
        <f t="shared" si="26"/>
        <v>10835.664400000001</v>
      </c>
      <c r="AE225" s="5">
        <f t="shared" si="27"/>
        <v>14021.3318</v>
      </c>
      <c r="AG225" s="2">
        <f t="shared" si="28"/>
        <v>8</v>
      </c>
      <c r="AH225" s="2">
        <f t="shared" si="29"/>
        <v>2025</v>
      </c>
      <c r="AJ225" s="5">
        <f t="shared" si="30"/>
        <v>1463.8445999999999</v>
      </c>
      <c r="AK225" s="2">
        <f t="shared" si="31"/>
        <v>5</v>
      </c>
    </row>
    <row r="226" spans="1:37">
      <c r="A226" s="17">
        <v>45875</v>
      </c>
      <c r="B226" s="19">
        <v>1201.8411999999998</v>
      </c>
      <c r="C226" s="19">
        <v>1152.1351999999999</v>
      </c>
      <c r="D226" s="19">
        <v>1148.6784</v>
      </c>
      <c r="E226" s="19">
        <v>1196.9575999999997</v>
      </c>
      <c r="F226" s="19">
        <v>1260.0906</v>
      </c>
      <c r="G226" s="19">
        <v>1234.2864</v>
      </c>
      <c r="H226" s="19">
        <v>1137.9831999999999</v>
      </c>
      <c r="I226" s="19">
        <v>896.95839999999998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981.51659999999993</v>
      </c>
      <c r="X226" s="19">
        <v>949.47739999999988</v>
      </c>
      <c r="Y226" s="19">
        <v>1020.8</v>
      </c>
      <c r="Z226" s="19">
        <v>0</v>
      </c>
      <c r="AA226" s="2">
        <f>IFERROR(INDEX('Holiday Schedule'!$D$3:$D$24,MATCH(A226,'Holiday Schedule'!$C$3:$C$24,0)),0)</f>
        <v>0</v>
      </c>
      <c r="AB226" s="2">
        <f t="shared" si="24"/>
        <v>4</v>
      </c>
      <c r="AC226" s="2">
        <f t="shared" si="25"/>
        <v>2827.9523999999997</v>
      </c>
      <c r="AD226" s="5">
        <f t="shared" si="26"/>
        <v>9352.7725999999984</v>
      </c>
      <c r="AE226" s="5">
        <f t="shared" si="27"/>
        <v>12180.724999999999</v>
      </c>
      <c r="AG226" s="2">
        <f t="shared" si="28"/>
        <v>8</v>
      </c>
      <c r="AH226" s="2">
        <f t="shared" si="29"/>
        <v>2025</v>
      </c>
      <c r="AJ226" s="5">
        <f t="shared" si="30"/>
        <v>1260.0906</v>
      </c>
      <c r="AK226" s="2">
        <f t="shared" si="31"/>
        <v>5</v>
      </c>
    </row>
    <row r="227" spans="1:37">
      <c r="A227" s="17">
        <v>45876</v>
      </c>
      <c r="B227" s="19">
        <v>1091.1771999999999</v>
      </c>
      <c r="C227" s="19">
        <v>1192.0275999999999</v>
      </c>
      <c r="D227" s="19">
        <v>1211.8751999999999</v>
      </c>
      <c r="E227" s="19">
        <v>1246.8434</v>
      </c>
      <c r="F227" s="19">
        <v>1299.867</v>
      </c>
      <c r="G227" s="19">
        <v>1292.0079999999998</v>
      </c>
      <c r="H227" s="19">
        <v>1203.703</v>
      </c>
      <c r="I227" s="19">
        <v>940.3771999999999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1052.9261999999999</v>
      </c>
      <c r="X227" s="19">
        <v>1040.056</v>
      </c>
      <c r="Y227" s="19">
        <v>1081.7579999999998</v>
      </c>
      <c r="Z227" s="19">
        <v>0</v>
      </c>
      <c r="AA227" s="2">
        <f>IFERROR(INDEX('Holiday Schedule'!$D$3:$D$24,MATCH(A227,'Holiday Schedule'!$C$3:$C$24,0)),0)</f>
        <v>0</v>
      </c>
      <c r="AB227" s="2">
        <f t="shared" si="24"/>
        <v>5</v>
      </c>
      <c r="AC227" s="2">
        <f t="shared" si="25"/>
        <v>3033.3593999999998</v>
      </c>
      <c r="AD227" s="5">
        <f t="shared" si="26"/>
        <v>9619.2594000000008</v>
      </c>
      <c r="AE227" s="5">
        <f t="shared" si="27"/>
        <v>12652.6188</v>
      </c>
      <c r="AG227" s="2">
        <f t="shared" si="28"/>
        <v>8</v>
      </c>
      <c r="AH227" s="2">
        <f t="shared" si="29"/>
        <v>2025</v>
      </c>
      <c r="AJ227" s="5">
        <f t="shared" si="30"/>
        <v>1299.867</v>
      </c>
      <c r="AK227" s="2">
        <f t="shared" si="31"/>
        <v>5</v>
      </c>
    </row>
    <row r="228" spans="1:37">
      <c r="A228" s="17">
        <v>45877</v>
      </c>
      <c r="B228" s="19">
        <v>1190.6761999999999</v>
      </c>
      <c r="C228" s="19">
        <v>1213.9806000000001</v>
      </c>
      <c r="D228" s="19">
        <v>1228.7879999999998</v>
      </c>
      <c r="E228" s="19">
        <v>1251.06</v>
      </c>
      <c r="F228" s="19">
        <v>1304.9072000000001</v>
      </c>
      <c r="G228" s="19">
        <v>1306.5311999999999</v>
      </c>
      <c r="H228" s="19">
        <v>1199.0165999999999</v>
      </c>
      <c r="I228" s="19">
        <v>947.21540000000005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1019.2339999999999</v>
      </c>
      <c r="X228" s="19">
        <v>1000.3027999999999</v>
      </c>
      <c r="Y228" s="19">
        <v>1075.5113999999999</v>
      </c>
      <c r="Z228" s="19">
        <v>0</v>
      </c>
      <c r="AA228" s="2">
        <f>IFERROR(INDEX('Holiday Schedule'!$D$3:$D$24,MATCH(A228,'Holiday Schedule'!$C$3:$C$24,0)),0)</f>
        <v>0</v>
      </c>
      <c r="AB228" s="2">
        <f t="shared" si="24"/>
        <v>6</v>
      </c>
      <c r="AC228" s="2">
        <f t="shared" si="25"/>
        <v>2966.7521999999999</v>
      </c>
      <c r="AD228" s="5">
        <f t="shared" si="26"/>
        <v>9770.4711999999963</v>
      </c>
      <c r="AE228" s="5">
        <f t="shared" si="27"/>
        <v>12737.223399999997</v>
      </c>
      <c r="AG228" s="2">
        <f t="shared" si="28"/>
        <v>8</v>
      </c>
      <c r="AH228" s="2">
        <f t="shared" si="29"/>
        <v>2025</v>
      </c>
      <c r="AJ228" s="5">
        <f t="shared" si="30"/>
        <v>1306.5311999999999</v>
      </c>
      <c r="AK228" s="2">
        <f t="shared" si="31"/>
        <v>6</v>
      </c>
    </row>
    <row r="229" spans="1:37">
      <c r="A229" s="17">
        <v>45878</v>
      </c>
      <c r="B229" s="19">
        <v>1145.1694</v>
      </c>
      <c r="C229" s="19">
        <v>1190.8154</v>
      </c>
      <c r="D229" s="19">
        <v>1182.2256</v>
      </c>
      <c r="E229" s="19">
        <v>1219.7284</v>
      </c>
      <c r="F229" s="19">
        <v>1254.2615999999998</v>
      </c>
      <c r="G229" s="19">
        <v>1219.2411999999999</v>
      </c>
      <c r="H229" s="19">
        <v>1071.521</v>
      </c>
      <c r="I229" s="19">
        <v>850.7091999999999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934.58299999999986</v>
      </c>
      <c r="X229" s="19">
        <v>931.12040000000002</v>
      </c>
      <c r="Y229" s="19">
        <v>1003.5508</v>
      </c>
      <c r="Z229" s="19">
        <v>0</v>
      </c>
      <c r="AA229" s="2">
        <f>IFERROR(INDEX('Holiday Schedule'!$D$3:$D$24,MATCH(A229,'Holiday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12002.925999999999</v>
      </c>
      <c r="AE229" s="5">
        <f t="shared" si="27"/>
        <v>12002.925999999999</v>
      </c>
      <c r="AG229" s="2">
        <f t="shared" si="28"/>
        <v>8</v>
      </c>
      <c r="AH229" s="2">
        <f t="shared" si="29"/>
        <v>2025</v>
      </c>
      <c r="AJ229" s="5">
        <f t="shared" si="30"/>
        <v>1254.2615999999998</v>
      </c>
      <c r="AK229" s="2">
        <f t="shared" si="31"/>
        <v>5</v>
      </c>
    </row>
    <row r="230" spans="1:37">
      <c r="A230" s="17">
        <v>45879</v>
      </c>
      <c r="B230" s="19">
        <v>1078.8231999999998</v>
      </c>
      <c r="C230" s="19">
        <v>1226.2475999999997</v>
      </c>
      <c r="D230" s="19">
        <v>1249.7202</v>
      </c>
      <c r="E230" s="19">
        <v>1280.6052</v>
      </c>
      <c r="F230" s="19">
        <v>1319.1171999999999</v>
      </c>
      <c r="G230" s="19">
        <v>1279.5727999999999</v>
      </c>
      <c r="H230" s="19">
        <v>1165.3765999999998</v>
      </c>
      <c r="I230" s="19">
        <v>969.24379999999985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1162.0531999999998</v>
      </c>
      <c r="X230" s="19">
        <v>1148.7305999999999</v>
      </c>
      <c r="Y230" s="19">
        <v>1211.2603999999999</v>
      </c>
      <c r="Z230" s="19">
        <v>0</v>
      </c>
      <c r="AA230" s="2">
        <f>IFERROR(INDEX('Holiday Schedule'!$D$3:$D$24,MATCH(A230,'Holiday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13090.750799999998</v>
      </c>
      <c r="AE230" s="5">
        <f t="shared" si="27"/>
        <v>13090.750799999998</v>
      </c>
      <c r="AG230" s="2">
        <f t="shared" si="28"/>
        <v>8</v>
      </c>
      <c r="AH230" s="2">
        <f t="shared" si="29"/>
        <v>2025</v>
      </c>
      <c r="AJ230" s="5">
        <f t="shared" si="30"/>
        <v>1319.1171999999999</v>
      </c>
      <c r="AK230" s="2">
        <f t="shared" si="31"/>
        <v>5</v>
      </c>
    </row>
    <row r="231" spans="1:37">
      <c r="A231" s="17">
        <v>45880</v>
      </c>
      <c r="B231" s="19">
        <v>651.90260000000001</v>
      </c>
      <c r="C231" s="19">
        <v>675.90299999999991</v>
      </c>
      <c r="D231" s="19">
        <v>679.78899999999987</v>
      </c>
      <c r="E231" s="19">
        <v>701.65499999999997</v>
      </c>
      <c r="F231" s="19">
        <v>728.11749999999995</v>
      </c>
      <c r="G231" s="19">
        <v>728.96429999999998</v>
      </c>
      <c r="H231" s="19">
        <v>688.02209999999991</v>
      </c>
      <c r="I231" s="19">
        <v>575.90520000000004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616.08759999999995</v>
      </c>
      <c r="X231" s="19">
        <v>614.34180000000003</v>
      </c>
      <c r="Y231" s="19">
        <v>654.14139999999986</v>
      </c>
      <c r="Z231" s="19">
        <v>0</v>
      </c>
      <c r="AA231" s="2">
        <f>IFERROR(INDEX('Holiday Schedule'!$D$3:$D$24,MATCH(A231,'Holiday Schedule'!$C$3:$C$24,0)),0)</f>
        <v>0</v>
      </c>
      <c r="AB231" s="2">
        <f t="shared" si="24"/>
        <v>2</v>
      </c>
      <c r="AC231" s="2">
        <f t="shared" si="25"/>
        <v>1806.3346000000001</v>
      </c>
      <c r="AD231" s="5">
        <f t="shared" si="26"/>
        <v>5508.4948999999997</v>
      </c>
      <c r="AE231" s="5">
        <f t="shared" si="27"/>
        <v>7314.8294999999998</v>
      </c>
      <c r="AG231" s="2">
        <f t="shared" si="28"/>
        <v>8</v>
      </c>
      <c r="AH231" s="2">
        <f t="shared" si="29"/>
        <v>2025</v>
      </c>
      <c r="AJ231" s="5">
        <f t="shared" si="30"/>
        <v>728.96429999999998</v>
      </c>
      <c r="AK231" s="2">
        <f t="shared" si="31"/>
        <v>6</v>
      </c>
    </row>
    <row r="232" spans="1:37">
      <c r="A232" s="17">
        <v>45881</v>
      </c>
      <c r="B232" s="19">
        <v>712.53870000000006</v>
      </c>
      <c r="C232" s="19">
        <v>789.8904</v>
      </c>
      <c r="D232" s="19">
        <v>801.24389999999994</v>
      </c>
      <c r="E232" s="19">
        <v>815.45969999999988</v>
      </c>
      <c r="F232" s="19">
        <v>838.55529999999999</v>
      </c>
      <c r="G232" s="19">
        <v>831.33719999999994</v>
      </c>
      <c r="H232" s="19">
        <v>760.9194</v>
      </c>
      <c r="I232" s="19">
        <v>650.57439999999997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676.41629999999986</v>
      </c>
      <c r="X232" s="19">
        <v>662.02359999999999</v>
      </c>
      <c r="Y232" s="19">
        <v>719.38559999999995</v>
      </c>
      <c r="Z232" s="19">
        <v>0</v>
      </c>
      <c r="AA232" s="2">
        <f>IFERROR(INDEX('Holiday Schedule'!$D$3:$D$24,MATCH(A232,'Holiday Schedule'!$C$3:$C$24,0)),0)</f>
        <v>0</v>
      </c>
      <c r="AB232" s="2">
        <f t="shared" si="24"/>
        <v>3</v>
      </c>
      <c r="AC232" s="2">
        <f t="shared" si="25"/>
        <v>1989.0142999999998</v>
      </c>
      <c r="AD232" s="5">
        <f t="shared" si="26"/>
        <v>6269.3301999999994</v>
      </c>
      <c r="AE232" s="5">
        <f t="shared" si="27"/>
        <v>8258.3444999999992</v>
      </c>
      <c r="AG232" s="2">
        <f t="shared" si="28"/>
        <v>8</v>
      </c>
      <c r="AH232" s="2">
        <f t="shared" si="29"/>
        <v>2025</v>
      </c>
      <c r="AJ232" s="5">
        <f t="shared" si="30"/>
        <v>838.55529999999999</v>
      </c>
      <c r="AK232" s="2">
        <f t="shared" si="31"/>
        <v>5</v>
      </c>
    </row>
    <row r="233" spans="1:37">
      <c r="A233" s="17">
        <v>45882</v>
      </c>
      <c r="B233" s="19">
        <v>764.00209999999993</v>
      </c>
      <c r="C233" s="19">
        <v>857.37919999999997</v>
      </c>
      <c r="D233" s="19">
        <v>857.42849999999999</v>
      </c>
      <c r="E233" s="19">
        <v>869.072</v>
      </c>
      <c r="F233" s="19">
        <v>887.58849999999995</v>
      </c>
      <c r="G233" s="19">
        <v>895.07339999999999</v>
      </c>
      <c r="H233" s="19">
        <v>812.2290999999999</v>
      </c>
      <c r="I233" s="19">
        <v>680.60680000000002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661.46679999999992</v>
      </c>
      <c r="X233" s="19">
        <v>644.46119999999996</v>
      </c>
      <c r="Y233" s="19">
        <v>702.28139999999996</v>
      </c>
      <c r="Z233" s="19">
        <v>0</v>
      </c>
      <c r="AA233" s="2">
        <f>IFERROR(INDEX('Holiday Schedule'!$D$3:$D$24,MATCH(A233,'Holiday Schedule'!$C$3:$C$24,0)),0)</f>
        <v>0</v>
      </c>
      <c r="AB233" s="2">
        <f t="shared" si="24"/>
        <v>4</v>
      </c>
      <c r="AC233" s="2">
        <f t="shared" si="25"/>
        <v>1986.5347999999999</v>
      </c>
      <c r="AD233" s="5">
        <f t="shared" si="26"/>
        <v>6645.0542000000005</v>
      </c>
      <c r="AE233" s="5">
        <f t="shared" si="27"/>
        <v>8631.5889999999999</v>
      </c>
      <c r="AG233" s="2">
        <f t="shared" si="28"/>
        <v>8</v>
      </c>
      <c r="AH233" s="2">
        <f t="shared" si="29"/>
        <v>2025</v>
      </c>
      <c r="AJ233" s="5">
        <f t="shared" si="30"/>
        <v>895.07339999999999</v>
      </c>
      <c r="AK233" s="2">
        <f t="shared" si="31"/>
        <v>6</v>
      </c>
    </row>
    <row r="234" spans="1:37">
      <c r="A234" s="17">
        <v>45883</v>
      </c>
      <c r="B234" s="19">
        <v>770.03409999999997</v>
      </c>
      <c r="C234" s="19">
        <v>873.49159999999995</v>
      </c>
      <c r="D234" s="19">
        <v>892.34450000000004</v>
      </c>
      <c r="E234" s="19">
        <v>907.97259999999994</v>
      </c>
      <c r="F234" s="19">
        <v>933.51</v>
      </c>
      <c r="G234" s="19">
        <v>918.10519999999997</v>
      </c>
      <c r="H234" s="19">
        <v>907.87979999999993</v>
      </c>
      <c r="I234" s="19">
        <v>987.53120000000001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672.70719999999994</v>
      </c>
      <c r="X234" s="19">
        <v>667.28129999999987</v>
      </c>
      <c r="Y234" s="19">
        <v>738.18919999999991</v>
      </c>
      <c r="Z234" s="19">
        <v>0</v>
      </c>
      <c r="AA234" s="2">
        <f>IFERROR(INDEX('Holiday Schedule'!$D$3:$D$24,MATCH(A234,'Holiday Schedule'!$C$3:$C$24,0)),0)</f>
        <v>0</v>
      </c>
      <c r="AB234" s="2">
        <f t="shared" si="24"/>
        <v>5</v>
      </c>
      <c r="AC234" s="2">
        <f t="shared" si="25"/>
        <v>2327.5196999999998</v>
      </c>
      <c r="AD234" s="5">
        <f t="shared" si="26"/>
        <v>6941.527000000001</v>
      </c>
      <c r="AE234" s="5">
        <f t="shared" si="27"/>
        <v>9269.0467000000008</v>
      </c>
      <c r="AG234" s="2">
        <f t="shared" si="28"/>
        <v>8</v>
      </c>
      <c r="AH234" s="2">
        <f t="shared" si="29"/>
        <v>2025</v>
      </c>
      <c r="AJ234" s="5">
        <f t="shared" si="30"/>
        <v>987.53120000000001</v>
      </c>
      <c r="AK234" s="2">
        <f t="shared" si="31"/>
        <v>8</v>
      </c>
    </row>
    <row r="235" spans="1:37">
      <c r="A235" s="17">
        <v>45884</v>
      </c>
      <c r="B235" s="19">
        <v>786.9701</v>
      </c>
      <c r="C235" s="19">
        <v>849.02719999999988</v>
      </c>
      <c r="D235" s="19">
        <v>857.82579999999996</v>
      </c>
      <c r="E235" s="19">
        <v>866.2299999999999</v>
      </c>
      <c r="F235" s="19">
        <v>882.40909999999997</v>
      </c>
      <c r="G235" s="19">
        <v>884.11429999999996</v>
      </c>
      <c r="H235" s="19">
        <v>794.76819999999998</v>
      </c>
      <c r="I235" s="19">
        <v>561.81699999999989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598.71370000000002</v>
      </c>
      <c r="X235" s="19">
        <v>588.23019999999997</v>
      </c>
      <c r="Y235" s="19">
        <v>623.96399999999994</v>
      </c>
      <c r="Z235" s="19">
        <v>0</v>
      </c>
      <c r="AA235" s="2">
        <f>IFERROR(INDEX('Holiday Schedule'!$D$3:$D$24,MATCH(A235,'Holiday Schedule'!$C$3:$C$24,0)),0)</f>
        <v>0</v>
      </c>
      <c r="AB235" s="2">
        <f t="shared" si="24"/>
        <v>6</v>
      </c>
      <c r="AC235" s="2">
        <f t="shared" si="25"/>
        <v>1748.7608999999998</v>
      </c>
      <c r="AD235" s="5">
        <f t="shared" si="26"/>
        <v>6545.3086999999996</v>
      </c>
      <c r="AE235" s="5">
        <f t="shared" si="27"/>
        <v>8294.0695999999989</v>
      </c>
      <c r="AG235" s="2">
        <f t="shared" si="28"/>
        <v>8</v>
      </c>
      <c r="AH235" s="2">
        <f t="shared" si="29"/>
        <v>2025</v>
      </c>
      <c r="AJ235" s="5">
        <f t="shared" si="30"/>
        <v>884.11429999999996</v>
      </c>
      <c r="AK235" s="2">
        <f t="shared" si="31"/>
        <v>6</v>
      </c>
    </row>
    <row r="236" spans="1:37">
      <c r="A236" s="17">
        <v>45885</v>
      </c>
      <c r="B236" s="19">
        <v>691.71669999999995</v>
      </c>
      <c r="C236" s="19">
        <v>718.52139999999986</v>
      </c>
      <c r="D236" s="19">
        <v>725.5684</v>
      </c>
      <c r="E236" s="19">
        <v>741.327</v>
      </c>
      <c r="F236" s="19">
        <v>750.58089999999993</v>
      </c>
      <c r="G236" s="19">
        <v>743.60929999999996</v>
      </c>
      <c r="H236" s="19">
        <v>655.24049999999988</v>
      </c>
      <c r="I236" s="19">
        <v>475.08669999999995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591.28099999999995</v>
      </c>
      <c r="X236" s="19">
        <v>586.45539999999994</v>
      </c>
      <c r="Y236" s="19">
        <v>646.80149999999992</v>
      </c>
      <c r="Z236" s="19">
        <v>0</v>
      </c>
      <c r="AA236" s="2">
        <f>IFERROR(INDEX('Holiday Schedule'!$D$3:$D$24,MATCH(A236,'Holiday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7326.188799999999</v>
      </c>
      <c r="AE236" s="5">
        <f t="shared" si="27"/>
        <v>7326.188799999999</v>
      </c>
      <c r="AG236" s="2">
        <f t="shared" si="28"/>
        <v>8</v>
      </c>
      <c r="AH236" s="2">
        <f t="shared" si="29"/>
        <v>2025</v>
      </c>
      <c r="AJ236" s="5">
        <f t="shared" si="30"/>
        <v>750.58089999999993</v>
      </c>
      <c r="AK236" s="2">
        <f t="shared" si="31"/>
        <v>5</v>
      </c>
    </row>
    <row r="237" spans="1:37">
      <c r="A237" s="17">
        <v>45886</v>
      </c>
      <c r="B237" s="19">
        <v>686.54599999999994</v>
      </c>
      <c r="C237" s="19">
        <v>763.00159999999994</v>
      </c>
      <c r="D237" s="19">
        <v>773.54889999999989</v>
      </c>
      <c r="E237" s="19">
        <v>790.47329999999999</v>
      </c>
      <c r="F237" s="19">
        <v>818.67290000000003</v>
      </c>
      <c r="G237" s="19">
        <v>801.01479999999992</v>
      </c>
      <c r="H237" s="19">
        <v>714.08729999999991</v>
      </c>
      <c r="I237" s="19">
        <v>606.07969999999989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582.19239999999991</v>
      </c>
      <c r="X237" s="19">
        <v>575.78919999999994</v>
      </c>
      <c r="Y237" s="19">
        <v>613.91549999999995</v>
      </c>
      <c r="Z237" s="19">
        <v>0</v>
      </c>
      <c r="AA237" s="2">
        <f>IFERROR(INDEX('Holiday Schedule'!$D$3:$D$24,MATCH(A237,'Holiday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7725.3216000000002</v>
      </c>
      <c r="AE237" s="5">
        <f t="shared" si="27"/>
        <v>7725.3216000000002</v>
      </c>
      <c r="AG237" s="2">
        <f t="shared" si="28"/>
        <v>8</v>
      </c>
      <c r="AH237" s="2">
        <f t="shared" si="29"/>
        <v>2025</v>
      </c>
      <c r="AJ237" s="5">
        <f t="shared" si="30"/>
        <v>818.67290000000003</v>
      </c>
      <c r="AK237" s="2">
        <f t="shared" si="31"/>
        <v>5</v>
      </c>
    </row>
    <row r="238" spans="1:37">
      <c r="A238" s="17">
        <v>45887</v>
      </c>
      <c r="B238" s="19">
        <v>662.53110000000004</v>
      </c>
      <c r="C238" s="19">
        <v>768.12879999999984</v>
      </c>
      <c r="D238" s="19">
        <v>772.08149999999989</v>
      </c>
      <c r="E238" s="19">
        <v>799.18200000000002</v>
      </c>
      <c r="F238" s="19">
        <v>848.5951</v>
      </c>
      <c r="G238" s="19">
        <v>855.72040000000004</v>
      </c>
      <c r="H238" s="19">
        <v>804.26279999999997</v>
      </c>
      <c r="I238" s="19">
        <v>597.24629999999991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600.49719999999991</v>
      </c>
      <c r="X238" s="19">
        <v>588.65649999999994</v>
      </c>
      <c r="Y238" s="19">
        <v>620.46370000000002</v>
      </c>
      <c r="Z238" s="19">
        <v>0</v>
      </c>
      <c r="AA238" s="2">
        <f>IFERROR(INDEX('Holiday Schedule'!$D$3:$D$24,MATCH(A238,'Holiday Schedule'!$C$3:$C$24,0)),0)</f>
        <v>0</v>
      </c>
      <c r="AB238" s="2">
        <f t="shared" si="24"/>
        <v>2</v>
      </c>
      <c r="AC238" s="2">
        <f t="shared" si="25"/>
        <v>1786.3999999999996</v>
      </c>
      <c r="AD238" s="5">
        <f t="shared" si="26"/>
        <v>6130.9653999999991</v>
      </c>
      <c r="AE238" s="5">
        <f t="shared" si="27"/>
        <v>7917.3653999999988</v>
      </c>
      <c r="AG238" s="2">
        <f t="shared" si="28"/>
        <v>8</v>
      </c>
      <c r="AH238" s="2">
        <f t="shared" si="29"/>
        <v>2025</v>
      </c>
      <c r="AJ238" s="5">
        <f t="shared" si="30"/>
        <v>855.72040000000004</v>
      </c>
      <c r="AK238" s="2">
        <f t="shared" si="31"/>
        <v>6</v>
      </c>
    </row>
    <row r="239" spans="1:37">
      <c r="A239" s="17">
        <v>45888</v>
      </c>
      <c r="B239" s="19">
        <v>653.95579999999995</v>
      </c>
      <c r="C239" s="19">
        <v>734.29449999999997</v>
      </c>
      <c r="D239" s="19">
        <v>755.1078</v>
      </c>
      <c r="E239" s="19">
        <v>788.12429999999995</v>
      </c>
      <c r="F239" s="19">
        <v>837.09950000000003</v>
      </c>
      <c r="G239" s="19">
        <v>856.19889999999987</v>
      </c>
      <c r="H239" s="19">
        <v>805.45179999999993</v>
      </c>
      <c r="I239" s="19">
        <v>616.93149999999991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613.42250000000001</v>
      </c>
      <c r="X239" s="19">
        <v>597.0752</v>
      </c>
      <c r="Y239" s="19">
        <v>646.14610000000005</v>
      </c>
      <c r="Z239" s="19">
        <v>0</v>
      </c>
      <c r="AA239" s="2">
        <f>IFERROR(INDEX('Holiday Schedule'!$D$3:$D$24,MATCH(A239,'Holiday Schedule'!$C$3:$C$24,0)),0)</f>
        <v>0</v>
      </c>
      <c r="AB239" s="2">
        <f t="shared" si="24"/>
        <v>3</v>
      </c>
      <c r="AC239" s="2">
        <f t="shared" si="25"/>
        <v>1827.4291999999998</v>
      </c>
      <c r="AD239" s="5">
        <f t="shared" si="26"/>
        <v>6076.3787000000002</v>
      </c>
      <c r="AE239" s="5">
        <f t="shared" si="27"/>
        <v>7903.8078999999998</v>
      </c>
      <c r="AG239" s="2">
        <f t="shared" si="28"/>
        <v>8</v>
      </c>
      <c r="AH239" s="2">
        <f t="shared" si="29"/>
        <v>2025</v>
      </c>
      <c r="AJ239" s="5">
        <f t="shared" si="30"/>
        <v>856.19889999999987</v>
      </c>
      <c r="AK239" s="2">
        <f t="shared" si="31"/>
        <v>6</v>
      </c>
    </row>
    <row r="240" spans="1:37">
      <c r="A240" s="17">
        <v>45889</v>
      </c>
      <c r="B240" s="19">
        <v>709.55169999999998</v>
      </c>
      <c r="C240" s="19">
        <v>788.62019999999995</v>
      </c>
      <c r="D240" s="19">
        <v>813.95459999999991</v>
      </c>
      <c r="E240" s="19">
        <v>848.16009999999994</v>
      </c>
      <c r="F240" s="19">
        <v>902.33209999999985</v>
      </c>
      <c r="G240" s="19">
        <v>907.82179999999994</v>
      </c>
      <c r="H240" s="19">
        <v>866.5403</v>
      </c>
      <c r="I240" s="19">
        <v>744.14290000000005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  <c r="Q240" s="19">
        <v>0</v>
      </c>
      <c r="R240" s="19">
        <v>0</v>
      </c>
      <c r="S240" s="19">
        <v>0</v>
      </c>
      <c r="T240" s="19">
        <v>0</v>
      </c>
      <c r="U240" s="19">
        <v>0</v>
      </c>
      <c r="V240" s="19">
        <v>0</v>
      </c>
      <c r="W240" s="19">
        <v>645.38629999999989</v>
      </c>
      <c r="X240" s="19">
        <v>639.95459999999991</v>
      </c>
      <c r="Y240" s="19">
        <v>674.94309999999996</v>
      </c>
      <c r="Z240" s="19">
        <v>0</v>
      </c>
      <c r="AA240" s="2">
        <f>IFERROR(INDEX('Holiday Schedule'!$D$3:$D$24,MATCH(A240,'Holiday Schedule'!$C$3:$C$24,0)),0)</f>
        <v>0</v>
      </c>
      <c r="AB240" s="2">
        <f t="shared" si="24"/>
        <v>4</v>
      </c>
      <c r="AC240" s="2">
        <f t="shared" si="25"/>
        <v>2029.4838</v>
      </c>
      <c r="AD240" s="5">
        <f t="shared" si="26"/>
        <v>6511.9238999999998</v>
      </c>
      <c r="AE240" s="5">
        <f t="shared" si="27"/>
        <v>8541.4076999999997</v>
      </c>
      <c r="AG240" s="2">
        <f t="shared" si="28"/>
        <v>8</v>
      </c>
      <c r="AH240" s="2">
        <f t="shared" si="29"/>
        <v>2025</v>
      </c>
      <c r="AJ240" s="5">
        <f t="shared" si="30"/>
        <v>907.82179999999994</v>
      </c>
      <c r="AK240" s="2">
        <f t="shared" si="31"/>
        <v>6</v>
      </c>
    </row>
    <row r="241" spans="1:37">
      <c r="A241" s="17">
        <v>45890</v>
      </c>
      <c r="B241" s="19">
        <v>737.14519999999993</v>
      </c>
      <c r="C241" s="19">
        <v>836.11639999999989</v>
      </c>
      <c r="D241" s="19">
        <v>854.6937999999999</v>
      </c>
      <c r="E241" s="19">
        <v>887.72479999999996</v>
      </c>
      <c r="F241" s="19">
        <v>939.57969999999989</v>
      </c>
      <c r="G241" s="19">
        <v>973.2399999999999</v>
      </c>
      <c r="H241" s="19">
        <v>906.3572999999999</v>
      </c>
      <c r="I241" s="19">
        <v>690.01729999999998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  <c r="V241" s="19">
        <v>0</v>
      </c>
      <c r="W241" s="19">
        <v>695.55049999999994</v>
      </c>
      <c r="X241" s="19">
        <v>679.04370000000006</v>
      </c>
      <c r="Y241" s="19">
        <v>727.93190000000004</v>
      </c>
      <c r="Z241" s="19">
        <v>0</v>
      </c>
      <c r="AA241" s="2">
        <f>IFERROR(INDEX('Holiday Schedule'!$D$3:$D$24,MATCH(A241,'Holiday Schedule'!$C$3:$C$24,0)),0)</f>
        <v>0</v>
      </c>
      <c r="AB241" s="2">
        <f t="shared" si="24"/>
        <v>5</v>
      </c>
      <c r="AC241" s="2">
        <f t="shared" si="25"/>
        <v>2064.6115</v>
      </c>
      <c r="AD241" s="5">
        <f t="shared" si="26"/>
        <v>6862.7890999999991</v>
      </c>
      <c r="AE241" s="5">
        <f t="shared" si="27"/>
        <v>8927.400599999999</v>
      </c>
      <c r="AG241" s="2">
        <f t="shared" si="28"/>
        <v>8</v>
      </c>
      <c r="AH241" s="2">
        <f t="shared" si="29"/>
        <v>2025</v>
      </c>
      <c r="AJ241" s="5">
        <f t="shared" si="30"/>
        <v>973.2399999999999</v>
      </c>
      <c r="AK241" s="2">
        <f t="shared" si="31"/>
        <v>6</v>
      </c>
    </row>
    <row r="242" spans="1:37">
      <c r="A242" s="17">
        <v>45891</v>
      </c>
      <c r="B242" s="19">
        <v>780.5320999999999</v>
      </c>
      <c r="C242" s="19">
        <v>871.93719999999985</v>
      </c>
      <c r="D242" s="19">
        <v>877.16589999999997</v>
      </c>
      <c r="E242" s="19">
        <v>918.15449999999998</v>
      </c>
      <c r="F242" s="19">
        <v>961.47179999999992</v>
      </c>
      <c r="G242" s="19">
        <v>981.59199999999998</v>
      </c>
      <c r="H242" s="19">
        <v>943.79629999999986</v>
      </c>
      <c r="I242" s="19">
        <v>709.93449999999996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  <c r="V242" s="19">
        <v>0</v>
      </c>
      <c r="W242" s="19">
        <v>724.95939999999996</v>
      </c>
      <c r="X242" s="19">
        <v>721.84190000000001</v>
      </c>
      <c r="Y242" s="19">
        <v>780.20439999999996</v>
      </c>
      <c r="Z242" s="19">
        <v>0</v>
      </c>
      <c r="AA242" s="2">
        <f>IFERROR(INDEX('Holiday Schedule'!$D$3:$D$24,MATCH(A242,'Holiday Schedule'!$C$3:$C$24,0)),0)</f>
        <v>0</v>
      </c>
      <c r="AB242" s="2">
        <f t="shared" si="24"/>
        <v>6</v>
      </c>
      <c r="AC242" s="2">
        <f t="shared" si="25"/>
        <v>2156.7357999999999</v>
      </c>
      <c r="AD242" s="5">
        <f t="shared" si="26"/>
        <v>7114.8541999999998</v>
      </c>
      <c r="AE242" s="5">
        <f t="shared" si="27"/>
        <v>9271.59</v>
      </c>
      <c r="AG242" s="2">
        <f t="shared" si="28"/>
        <v>8</v>
      </c>
      <c r="AH242" s="2">
        <f t="shared" si="29"/>
        <v>2025</v>
      </c>
      <c r="AJ242" s="5">
        <f t="shared" si="30"/>
        <v>981.59199999999998</v>
      </c>
      <c r="AK242" s="2">
        <f t="shared" si="31"/>
        <v>6</v>
      </c>
    </row>
    <row r="243" spans="1:37">
      <c r="A243" s="17">
        <v>45892</v>
      </c>
      <c r="B243" s="19">
        <v>839.61669999999992</v>
      </c>
      <c r="C243" s="19">
        <v>900.74289999999996</v>
      </c>
      <c r="D243" s="19">
        <v>912.45889999999986</v>
      </c>
      <c r="E243" s="19">
        <v>918.70259999999996</v>
      </c>
      <c r="F243" s="19">
        <v>962.68399999999986</v>
      </c>
      <c r="G243" s="19">
        <v>952.02649999999994</v>
      </c>
      <c r="H243" s="19">
        <v>844.71199999999999</v>
      </c>
      <c r="I243" s="19">
        <v>690.80899999999997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  <c r="V243" s="19">
        <v>0</v>
      </c>
      <c r="W243" s="19">
        <v>737.10169999999994</v>
      </c>
      <c r="X243" s="19">
        <v>727.65059999999994</v>
      </c>
      <c r="Y243" s="19">
        <v>784.66459999999984</v>
      </c>
      <c r="Z243" s="19">
        <v>0</v>
      </c>
      <c r="AA243" s="2">
        <f>IFERROR(INDEX('Holiday Schedule'!$D$3:$D$24,MATCH(A243,'Holiday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9271.1695</v>
      </c>
      <c r="AE243" s="5">
        <f t="shared" si="27"/>
        <v>9271.1695</v>
      </c>
      <c r="AG243" s="2">
        <f t="shared" si="28"/>
        <v>8</v>
      </c>
      <c r="AH243" s="2">
        <f t="shared" si="29"/>
        <v>2025</v>
      </c>
      <c r="AJ243" s="5">
        <f t="shared" si="30"/>
        <v>962.68399999999986</v>
      </c>
      <c r="AK243" s="2">
        <f t="shared" si="31"/>
        <v>5</v>
      </c>
    </row>
    <row r="244" spans="1:37">
      <c r="A244" s="17">
        <v>45893</v>
      </c>
      <c r="B244" s="19">
        <v>861.1955999999999</v>
      </c>
      <c r="C244" s="19">
        <v>923.8848999999999</v>
      </c>
      <c r="D244" s="19">
        <v>944.21100000000001</v>
      </c>
      <c r="E244" s="19">
        <v>959.14019999999994</v>
      </c>
      <c r="F244" s="19">
        <v>989.20739999999989</v>
      </c>
      <c r="G244" s="19">
        <v>977.1955999999999</v>
      </c>
      <c r="H244" s="19">
        <v>890.1520999999999</v>
      </c>
      <c r="I244" s="19">
        <v>674.62120000000004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752.37309999999991</v>
      </c>
      <c r="X244" s="19">
        <v>743.08149999999989</v>
      </c>
      <c r="Y244" s="19">
        <v>809.84239999999988</v>
      </c>
      <c r="Z244" s="19">
        <v>0</v>
      </c>
      <c r="AA244" s="2">
        <f>IFERROR(INDEX('Holiday Schedule'!$D$3:$D$24,MATCH(A244,'Holiday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9524.9049999999988</v>
      </c>
      <c r="AE244" s="5">
        <f t="shared" si="27"/>
        <v>9524.9049999999988</v>
      </c>
      <c r="AG244" s="2">
        <f t="shared" si="28"/>
        <v>8</v>
      </c>
      <c r="AH244" s="2">
        <f t="shared" si="29"/>
        <v>2025</v>
      </c>
      <c r="AJ244" s="5">
        <f t="shared" si="30"/>
        <v>989.20739999999989</v>
      </c>
      <c r="AK244" s="2">
        <f t="shared" si="31"/>
        <v>5</v>
      </c>
    </row>
    <row r="245" spans="1:37">
      <c r="A245" s="17">
        <v>45894</v>
      </c>
      <c r="B245" s="19">
        <v>886.61699999999996</v>
      </c>
      <c r="C245" s="19">
        <v>955.80520000000001</v>
      </c>
      <c r="D245" s="19">
        <v>978.39620000000002</v>
      </c>
      <c r="E245" s="19">
        <v>1026.4753000000001</v>
      </c>
      <c r="F245" s="19">
        <v>1078.4142999999999</v>
      </c>
      <c r="G245" s="19">
        <v>1107.7738999999999</v>
      </c>
      <c r="H245" s="19">
        <v>1077.1267</v>
      </c>
      <c r="I245" s="19">
        <v>1002.3444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734.38729999999987</v>
      </c>
      <c r="X245" s="19">
        <v>730.84929999999997</v>
      </c>
      <c r="Y245" s="19">
        <v>791.08809999999994</v>
      </c>
      <c r="Z245" s="19">
        <v>0</v>
      </c>
      <c r="AA245" s="2">
        <f>IFERROR(INDEX('Holiday Schedule'!$D$3:$D$24,MATCH(A245,'Holiday Schedule'!$C$3:$C$24,0)),0)</f>
        <v>0</v>
      </c>
      <c r="AB245" s="2">
        <f t="shared" si="24"/>
        <v>2</v>
      </c>
      <c r="AC245" s="2">
        <f t="shared" si="25"/>
        <v>2467.5809999999997</v>
      </c>
      <c r="AD245" s="5">
        <f t="shared" si="26"/>
        <v>7901.6966999999986</v>
      </c>
      <c r="AE245" s="5">
        <f t="shared" si="27"/>
        <v>10369.277699999999</v>
      </c>
      <c r="AG245" s="2">
        <f t="shared" si="28"/>
        <v>8</v>
      </c>
      <c r="AH245" s="2">
        <f t="shared" si="29"/>
        <v>2025</v>
      </c>
      <c r="AJ245" s="5">
        <f t="shared" si="30"/>
        <v>1107.7738999999999</v>
      </c>
      <c r="AK245" s="2">
        <f t="shared" si="31"/>
        <v>6</v>
      </c>
    </row>
    <row r="246" spans="1:37">
      <c r="A246" s="17">
        <v>45895</v>
      </c>
      <c r="B246" s="19">
        <v>869.42870000000005</v>
      </c>
      <c r="C246" s="19">
        <v>967.16739999999993</v>
      </c>
      <c r="D246" s="19">
        <v>985.88689999999997</v>
      </c>
      <c r="E246" s="19">
        <v>1018.6453</v>
      </c>
      <c r="F246" s="19">
        <v>1081.4129</v>
      </c>
      <c r="G246" s="19">
        <v>1107.5998999999999</v>
      </c>
      <c r="H246" s="19">
        <v>1030.6396999999999</v>
      </c>
      <c r="I246" s="19">
        <v>882.89049999999986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  <c r="V246" s="19">
        <v>0</v>
      </c>
      <c r="W246" s="19">
        <v>770.9591999999999</v>
      </c>
      <c r="X246" s="19">
        <v>748.38559999999995</v>
      </c>
      <c r="Y246" s="19">
        <v>790.58349999999996</v>
      </c>
      <c r="Z246" s="19">
        <v>0</v>
      </c>
      <c r="AA246" s="2">
        <f>IFERROR(INDEX('Holiday Schedule'!$D$3:$D$24,MATCH(A246,'Holiday Schedule'!$C$3:$C$24,0)),0)</f>
        <v>0</v>
      </c>
      <c r="AB246" s="2">
        <f t="shared" si="24"/>
        <v>3</v>
      </c>
      <c r="AC246" s="2">
        <f t="shared" si="25"/>
        <v>2402.2352999999998</v>
      </c>
      <c r="AD246" s="5">
        <f t="shared" si="26"/>
        <v>7851.3642999999993</v>
      </c>
      <c r="AE246" s="5">
        <f t="shared" si="27"/>
        <v>10253.5996</v>
      </c>
      <c r="AG246" s="2">
        <f t="shared" si="28"/>
        <v>8</v>
      </c>
      <c r="AH246" s="2">
        <f t="shared" si="29"/>
        <v>2025</v>
      </c>
      <c r="AJ246" s="5">
        <f t="shared" si="30"/>
        <v>1107.5998999999999</v>
      </c>
      <c r="AK246" s="2">
        <f t="shared" si="31"/>
        <v>6</v>
      </c>
    </row>
    <row r="247" spans="1:37">
      <c r="A247" s="17">
        <v>45896</v>
      </c>
      <c r="B247" s="19">
        <v>854.47919999999999</v>
      </c>
      <c r="C247" s="19">
        <v>957.27549999999985</v>
      </c>
      <c r="D247" s="19">
        <v>975.01769999999999</v>
      </c>
      <c r="E247" s="19">
        <v>1007.8312</v>
      </c>
      <c r="F247" s="19">
        <v>1056.3626999999999</v>
      </c>
      <c r="G247" s="19">
        <v>1098.1922999999999</v>
      </c>
      <c r="H247" s="19">
        <v>1068.7862999999998</v>
      </c>
      <c r="I247" s="19">
        <v>796.25879999999984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0</v>
      </c>
      <c r="U247" s="19">
        <v>0</v>
      </c>
      <c r="V247" s="19">
        <v>0</v>
      </c>
      <c r="W247" s="19">
        <v>774.14629999999988</v>
      </c>
      <c r="X247" s="19">
        <v>750.64179999999999</v>
      </c>
      <c r="Y247" s="19">
        <v>806.79449999999997</v>
      </c>
      <c r="Z247" s="19">
        <v>0</v>
      </c>
      <c r="AA247" s="2">
        <f>IFERROR(INDEX('Holiday Schedule'!$D$3:$D$24,MATCH(A247,'Holiday Schedule'!$C$3:$C$24,0)),0)</f>
        <v>0</v>
      </c>
      <c r="AB247" s="2">
        <f t="shared" si="24"/>
        <v>4</v>
      </c>
      <c r="AC247" s="2">
        <f t="shared" si="25"/>
        <v>2321.0468999999998</v>
      </c>
      <c r="AD247" s="5">
        <f t="shared" si="26"/>
        <v>7824.7393999999986</v>
      </c>
      <c r="AE247" s="5">
        <f t="shared" si="27"/>
        <v>10145.786299999998</v>
      </c>
      <c r="AG247" s="2">
        <f t="shared" si="28"/>
        <v>8</v>
      </c>
      <c r="AH247" s="2">
        <f t="shared" si="29"/>
        <v>2025</v>
      </c>
      <c r="AJ247" s="5">
        <f t="shared" si="30"/>
        <v>1098.1922999999999</v>
      </c>
      <c r="AK247" s="2">
        <f t="shared" si="31"/>
        <v>6</v>
      </c>
    </row>
    <row r="248" spans="1:37">
      <c r="A248" s="17">
        <v>45897</v>
      </c>
      <c r="B248" s="19">
        <v>873.66849999999999</v>
      </c>
      <c r="C248" s="19">
        <v>981.45859999999993</v>
      </c>
      <c r="D248" s="19">
        <v>994.42739999999992</v>
      </c>
      <c r="E248" s="19">
        <v>1026.4404999999999</v>
      </c>
      <c r="F248" s="19">
        <v>1093.2970999999998</v>
      </c>
      <c r="G248" s="19">
        <v>1126.3918999999999</v>
      </c>
      <c r="H248" s="19">
        <v>1091.8993</v>
      </c>
      <c r="I248" s="19">
        <v>804.8282999999999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  <c r="Q248" s="19">
        <v>0</v>
      </c>
      <c r="R248" s="19">
        <v>0</v>
      </c>
      <c r="S248" s="19">
        <v>0</v>
      </c>
      <c r="T248" s="19">
        <v>0</v>
      </c>
      <c r="U248" s="19">
        <v>0</v>
      </c>
      <c r="V248" s="19">
        <v>0</v>
      </c>
      <c r="W248" s="19">
        <v>786.4452</v>
      </c>
      <c r="X248" s="19">
        <v>786.52350000000001</v>
      </c>
      <c r="Y248" s="19">
        <v>836.22950000000003</v>
      </c>
      <c r="Z248" s="19">
        <v>0</v>
      </c>
      <c r="AA248" s="2">
        <f>IFERROR(INDEX('Holiday Schedule'!$D$3:$D$24,MATCH(A248,'Holiday Schedule'!$C$3:$C$24,0)),0)</f>
        <v>0</v>
      </c>
      <c r="AB248" s="2">
        <f t="shared" si="24"/>
        <v>5</v>
      </c>
      <c r="AC248" s="2">
        <f t="shared" si="25"/>
        <v>2377.7969999999996</v>
      </c>
      <c r="AD248" s="5">
        <f t="shared" si="26"/>
        <v>8023.8127999999988</v>
      </c>
      <c r="AE248" s="5">
        <f t="shared" si="27"/>
        <v>10401.609799999998</v>
      </c>
      <c r="AG248" s="2">
        <f t="shared" si="28"/>
        <v>8</v>
      </c>
      <c r="AH248" s="2">
        <f t="shared" si="29"/>
        <v>2025</v>
      </c>
      <c r="AJ248" s="5">
        <f t="shared" si="30"/>
        <v>1126.3918999999999</v>
      </c>
      <c r="AK248" s="2">
        <f t="shared" si="31"/>
        <v>6</v>
      </c>
    </row>
    <row r="249" spans="1:37">
      <c r="A249" s="17">
        <v>45898</v>
      </c>
      <c r="B249" s="19">
        <v>915.79389999999989</v>
      </c>
      <c r="C249" s="19">
        <v>984.28030000000001</v>
      </c>
      <c r="D249" s="19">
        <v>998.08429999999998</v>
      </c>
      <c r="E249" s="19">
        <v>1045.0265999999999</v>
      </c>
      <c r="F249" s="19">
        <v>1093.2855</v>
      </c>
      <c r="G249" s="19">
        <v>1135.1817999999998</v>
      </c>
      <c r="H249" s="19">
        <v>1096.7626</v>
      </c>
      <c r="I249" s="19">
        <v>963.53079999999989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774.74079999999992</v>
      </c>
      <c r="X249" s="19">
        <v>776.82589999999993</v>
      </c>
      <c r="Y249" s="19">
        <v>850.70339999999999</v>
      </c>
      <c r="Z249" s="19">
        <v>0</v>
      </c>
      <c r="AA249" s="2">
        <f>IFERROR(INDEX('Holiday Schedule'!$D$3:$D$24,MATCH(A249,'Holiday Schedule'!$C$3:$C$24,0)),0)</f>
        <v>0</v>
      </c>
      <c r="AB249" s="2">
        <f t="shared" si="24"/>
        <v>6</v>
      </c>
      <c r="AC249" s="2">
        <f t="shared" si="25"/>
        <v>2515.0974999999999</v>
      </c>
      <c r="AD249" s="5">
        <f t="shared" si="26"/>
        <v>8119.1183999999994</v>
      </c>
      <c r="AE249" s="5">
        <f t="shared" si="27"/>
        <v>10634.215899999999</v>
      </c>
      <c r="AG249" s="2">
        <f t="shared" si="28"/>
        <v>8</v>
      </c>
      <c r="AH249" s="2">
        <f t="shared" si="29"/>
        <v>2025</v>
      </c>
      <c r="AJ249" s="5">
        <f t="shared" si="30"/>
        <v>1135.1817999999998</v>
      </c>
      <c r="AK249" s="2">
        <f t="shared" si="31"/>
        <v>6</v>
      </c>
    </row>
    <row r="250" spans="1:37">
      <c r="A250" s="17">
        <v>45899</v>
      </c>
      <c r="B250" s="19">
        <v>918.98389999999995</v>
      </c>
      <c r="C250" s="19">
        <v>978.5702</v>
      </c>
      <c r="D250" s="19">
        <v>1012.7495999999999</v>
      </c>
      <c r="E250" s="19">
        <v>1023.6709999999999</v>
      </c>
      <c r="F250" s="19">
        <v>1075.3721999999998</v>
      </c>
      <c r="G250" s="19">
        <v>1061.7799</v>
      </c>
      <c r="H250" s="19">
        <v>989.17259999999999</v>
      </c>
      <c r="I250" s="19">
        <v>894.02649999999994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765.48689999999999</v>
      </c>
      <c r="X250" s="19">
        <v>766.49030000000005</v>
      </c>
      <c r="Y250" s="19">
        <v>832.65959999999984</v>
      </c>
      <c r="Z250" s="19">
        <v>0</v>
      </c>
      <c r="AA250" s="2">
        <f>IFERROR(INDEX('Holiday Schedule'!$D$3:$D$24,MATCH(A250,'Holiday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10318.962699999996</v>
      </c>
      <c r="AE250" s="5">
        <f t="shared" si="27"/>
        <v>10318.962699999996</v>
      </c>
      <c r="AG250" s="2">
        <f t="shared" si="28"/>
        <v>8</v>
      </c>
      <c r="AH250" s="2">
        <f t="shared" si="29"/>
        <v>2025</v>
      </c>
      <c r="AJ250" s="5">
        <f t="shared" si="30"/>
        <v>1075.3721999999998</v>
      </c>
      <c r="AK250" s="2">
        <f t="shared" si="31"/>
        <v>5</v>
      </c>
    </row>
    <row r="251" spans="1:37">
      <c r="A251" s="17">
        <v>45900</v>
      </c>
      <c r="B251" s="19">
        <v>894.98639999999989</v>
      </c>
      <c r="C251" s="19">
        <v>951.47259999999994</v>
      </c>
      <c r="D251" s="19">
        <v>974.81759999999997</v>
      </c>
      <c r="E251" s="19">
        <v>1006.6972999999999</v>
      </c>
      <c r="F251" s="19">
        <v>1031.7764999999999</v>
      </c>
      <c r="G251" s="19">
        <v>1028.7169999999999</v>
      </c>
      <c r="H251" s="19">
        <v>966.45690000000002</v>
      </c>
      <c r="I251" s="19">
        <v>743.99789999999996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799.10079999999994</v>
      </c>
      <c r="X251" s="19">
        <v>793.39069999999992</v>
      </c>
      <c r="Y251" s="19">
        <v>866.60699999999997</v>
      </c>
      <c r="Z251" s="19">
        <v>0</v>
      </c>
      <c r="AA251" s="2">
        <f>IFERROR(INDEX('Holiday Schedule'!$D$3:$D$24,MATCH(A251,'Holiday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10058.020699999999</v>
      </c>
      <c r="AE251" s="5">
        <f t="shared" si="27"/>
        <v>10058.020699999999</v>
      </c>
      <c r="AG251" s="2">
        <f t="shared" si="28"/>
        <v>8</v>
      </c>
      <c r="AH251" s="2">
        <f t="shared" si="29"/>
        <v>2025</v>
      </c>
      <c r="AJ251" s="5">
        <f t="shared" si="30"/>
        <v>1031.7764999999999</v>
      </c>
      <c r="AK251" s="2">
        <f t="shared" si="31"/>
        <v>5</v>
      </c>
    </row>
    <row r="252" spans="1:37">
      <c r="A252" s="17">
        <v>45901</v>
      </c>
      <c r="B252" s="19">
        <v>1062.4875</v>
      </c>
      <c r="C252" s="19">
        <v>1107.3127999999999</v>
      </c>
      <c r="D252" s="19">
        <v>1123.1584</v>
      </c>
      <c r="E252" s="19">
        <v>1151.1115</v>
      </c>
      <c r="F252" s="19">
        <v>1154.4464999999998</v>
      </c>
      <c r="G252" s="19">
        <v>1164.9329</v>
      </c>
      <c r="H252" s="19">
        <v>1043.4489999999998</v>
      </c>
      <c r="I252" s="19">
        <v>712.17909999999995</v>
      </c>
      <c r="J252" s="19">
        <v>398.88049999999998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>
        <v>0</v>
      </c>
      <c r="T252" s="19">
        <v>0</v>
      </c>
      <c r="U252" s="19">
        <v>0</v>
      </c>
      <c r="V252" s="19">
        <v>845.50369999999998</v>
      </c>
      <c r="W252" s="19">
        <v>932.70959999999991</v>
      </c>
      <c r="X252" s="19">
        <v>952.67319999999995</v>
      </c>
      <c r="Y252" s="19">
        <v>1002.4690999999999</v>
      </c>
      <c r="Z252" s="19">
        <v>0</v>
      </c>
      <c r="AA252" s="2">
        <f>IFERROR(INDEX('Holiday Schedule'!$D$3:$D$24,MATCH(A252,'Holiday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12651.313799999998</v>
      </c>
      <c r="AE252" s="5">
        <f t="shared" si="27"/>
        <v>12651.313799999998</v>
      </c>
      <c r="AG252" s="2">
        <f t="shared" si="28"/>
        <v>9</v>
      </c>
      <c r="AH252" s="2">
        <f t="shared" si="29"/>
        <v>2025</v>
      </c>
      <c r="AJ252" s="5">
        <f t="shared" si="30"/>
        <v>1164.9329</v>
      </c>
      <c r="AK252" s="2">
        <f t="shared" si="31"/>
        <v>6</v>
      </c>
    </row>
    <row r="253" spans="1:37">
      <c r="A253" s="17">
        <v>45902</v>
      </c>
      <c r="B253" s="19">
        <v>1075.2909999999999</v>
      </c>
      <c r="C253" s="19">
        <v>1064.9147999999998</v>
      </c>
      <c r="D253" s="19">
        <v>1084.9654</v>
      </c>
      <c r="E253" s="19">
        <v>1127.4996999999998</v>
      </c>
      <c r="F253" s="19">
        <v>1144.7837</v>
      </c>
      <c r="G253" s="19">
        <v>1210.6136999999999</v>
      </c>
      <c r="H253" s="19">
        <v>1184.4557</v>
      </c>
      <c r="I253" s="19">
        <v>898.74770000000001</v>
      </c>
      <c r="J253" s="19">
        <v>547.32859999999994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U253" s="19">
        <v>0</v>
      </c>
      <c r="V253" s="19">
        <v>776.86939999999993</v>
      </c>
      <c r="W253" s="19">
        <v>874.89809999999989</v>
      </c>
      <c r="X253" s="19">
        <v>899.35669999999993</v>
      </c>
      <c r="Y253" s="19">
        <v>943.24819999999988</v>
      </c>
      <c r="Z253" s="19">
        <v>0</v>
      </c>
      <c r="AA253" s="2">
        <f>IFERROR(INDEX('Holiday Schedule'!$D$3:$D$24,MATCH(A253,'Holiday Schedule'!$C$3:$C$24,0)),0)</f>
        <v>0</v>
      </c>
      <c r="AB253" s="2">
        <f t="shared" si="24"/>
        <v>3</v>
      </c>
      <c r="AC253" s="2">
        <f t="shared" si="25"/>
        <v>3997.2004999999995</v>
      </c>
      <c r="AD253" s="5">
        <f t="shared" si="26"/>
        <v>8835.7722000000012</v>
      </c>
      <c r="AE253" s="5">
        <f t="shared" si="27"/>
        <v>12832.9727</v>
      </c>
      <c r="AG253" s="2">
        <f t="shared" si="28"/>
        <v>9</v>
      </c>
      <c r="AH253" s="2">
        <f t="shared" si="29"/>
        <v>2025</v>
      </c>
      <c r="AJ253" s="5">
        <f t="shared" si="30"/>
        <v>1210.6136999999999</v>
      </c>
      <c r="AK253" s="2">
        <f t="shared" si="31"/>
        <v>6</v>
      </c>
    </row>
    <row r="254" spans="1:37">
      <c r="A254" s="17">
        <v>45903</v>
      </c>
      <c r="B254" s="19">
        <v>641.87729999999988</v>
      </c>
      <c r="C254" s="19">
        <v>830.26709999999991</v>
      </c>
      <c r="D254" s="19">
        <v>871.81829999999991</v>
      </c>
      <c r="E254" s="19">
        <v>1015.8903</v>
      </c>
      <c r="F254" s="19">
        <v>1146.2221</v>
      </c>
      <c r="G254" s="19">
        <v>1228.0108</v>
      </c>
      <c r="H254" s="19">
        <v>1227.8425999999997</v>
      </c>
      <c r="I254" s="19">
        <v>965.22149999999988</v>
      </c>
      <c r="J254" s="19">
        <v>572.20479999999998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818.74540000000002</v>
      </c>
      <c r="W254" s="19">
        <v>913.82479999999987</v>
      </c>
      <c r="X254" s="19">
        <v>946.21199999999999</v>
      </c>
      <c r="Y254" s="19">
        <v>986.21169999999995</v>
      </c>
      <c r="Z254" s="19">
        <v>0</v>
      </c>
      <c r="AA254" s="2">
        <f>IFERROR(INDEX('Holiday Schedule'!$D$3:$D$24,MATCH(A254,'Holiday Schedule'!$C$3:$C$24,0)),0)</f>
        <v>0</v>
      </c>
      <c r="AB254" s="2">
        <f t="shared" si="24"/>
        <v>4</v>
      </c>
      <c r="AC254" s="2">
        <f t="shared" si="25"/>
        <v>4216.2084999999997</v>
      </c>
      <c r="AD254" s="5">
        <f t="shared" si="26"/>
        <v>7948.1401999999989</v>
      </c>
      <c r="AE254" s="5">
        <f t="shared" si="27"/>
        <v>12164.348699999999</v>
      </c>
      <c r="AG254" s="2">
        <f t="shared" si="28"/>
        <v>9</v>
      </c>
      <c r="AH254" s="2">
        <f t="shared" si="29"/>
        <v>2025</v>
      </c>
      <c r="AJ254" s="5">
        <f t="shared" si="30"/>
        <v>1228.0108</v>
      </c>
      <c r="AK254" s="2">
        <f t="shared" si="31"/>
        <v>6</v>
      </c>
    </row>
    <row r="255" spans="1:37">
      <c r="A255" s="17">
        <v>45904</v>
      </c>
      <c r="B255" s="19">
        <v>1060.1645999999998</v>
      </c>
      <c r="C255" s="19">
        <v>1148.2433999999998</v>
      </c>
      <c r="D255" s="19">
        <v>1201.9223999999999</v>
      </c>
      <c r="E255" s="19">
        <v>1224.8816999999997</v>
      </c>
      <c r="F255" s="19">
        <v>1255.874</v>
      </c>
      <c r="G255" s="19">
        <v>1327.7649999999999</v>
      </c>
      <c r="H255" s="19">
        <v>1335.7661000000001</v>
      </c>
      <c r="I255" s="19">
        <v>1069.056</v>
      </c>
      <c r="J255" s="19">
        <v>758.77629999999988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  <c r="S255" s="19">
        <v>0</v>
      </c>
      <c r="T255" s="19">
        <v>0</v>
      </c>
      <c r="U255" s="19">
        <v>0</v>
      </c>
      <c r="V255" s="19">
        <v>841.7974999999999</v>
      </c>
      <c r="W255" s="19">
        <v>948.75819999999987</v>
      </c>
      <c r="X255" s="19">
        <v>983.34649999999988</v>
      </c>
      <c r="Y255" s="19">
        <v>1044.3595999999998</v>
      </c>
      <c r="Z255" s="19">
        <v>0</v>
      </c>
      <c r="AA255" s="2">
        <f>IFERROR(INDEX('Holiday Schedule'!$D$3:$D$24,MATCH(A255,'Holiday Schedule'!$C$3:$C$24,0)),0)</f>
        <v>0</v>
      </c>
      <c r="AB255" s="2">
        <f t="shared" si="24"/>
        <v>5</v>
      </c>
      <c r="AC255" s="2">
        <f t="shared" si="25"/>
        <v>4601.7344999999996</v>
      </c>
      <c r="AD255" s="5">
        <f t="shared" si="26"/>
        <v>9598.9768000000004</v>
      </c>
      <c r="AE255" s="5">
        <f t="shared" si="27"/>
        <v>14200.711299999999</v>
      </c>
      <c r="AG255" s="2">
        <f t="shared" si="28"/>
        <v>9</v>
      </c>
      <c r="AH255" s="2">
        <f t="shared" si="29"/>
        <v>2025</v>
      </c>
      <c r="AJ255" s="5">
        <f t="shared" si="30"/>
        <v>1335.7661000000001</v>
      </c>
      <c r="AK255" s="2">
        <f t="shared" si="31"/>
        <v>7</v>
      </c>
    </row>
    <row r="256" spans="1:37">
      <c r="A256" s="17">
        <v>45905</v>
      </c>
      <c r="B256" s="19">
        <v>1107.452</v>
      </c>
      <c r="C256" s="19">
        <v>1206.3245999999999</v>
      </c>
      <c r="D256" s="19">
        <v>1222.6458</v>
      </c>
      <c r="E256" s="19">
        <v>1272.9897999999998</v>
      </c>
      <c r="F256" s="19">
        <v>1305.7800999999997</v>
      </c>
      <c r="G256" s="19">
        <v>1369.5308</v>
      </c>
      <c r="H256" s="19">
        <v>1335.6414</v>
      </c>
      <c r="I256" s="19">
        <v>1131.3161</v>
      </c>
      <c r="J256" s="19">
        <v>855.98719999999992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822.51829999999995</v>
      </c>
      <c r="W256" s="19">
        <v>948.5204</v>
      </c>
      <c r="X256" s="19">
        <v>1015.2087999999999</v>
      </c>
      <c r="Y256" s="19">
        <v>1075.6303</v>
      </c>
      <c r="Z256" s="19">
        <v>0</v>
      </c>
      <c r="AA256" s="2">
        <f>IFERROR(INDEX('Holiday Schedule'!$D$3:$D$24,MATCH(A256,'Holiday Schedule'!$C$3:$C$24,0)),0)</f>
        <v>0</v>
      </c>
      <c r="AB256" s="2">
        <f t="shared" si="24"/>
        <v>6</v>
      </c>
      <c r="AC256" s="2">
        <f t="shared" si="25"/>
        <v>4773.5508</v>
      </c>
      <c r="AD256" s="5">
        <f t="shared" si="26"/>
        <v>9895.9948000000004</v>
      </c>
      <c r="AE256" s="5">
        <f t="shared" si="27"/>
        <v>14669.545600000001</v>
      </c>
      <c r="AG256" s="2">
        <f t="shared" si="28"/>
        <v>9</v>
      </c>
      <c r="AH256" s="2">
        <f t="shared" si="29"/>
        <v>2025</v>
      </c>
      <c r="AJ256" s="5">
        <f t="shared" si="30"/>
        <v>1369.5308</v>
      </c>
      <c r="AK256" s="2">
        <f t="shared" si="31"/>
        <v>6</v>
      </c>
    </row>
    <row r="257" spans="1:37">
      <c r="A257" s="17">
        <v>45906</v>
      </c>
      <c r="B257" s="19">
        <v>1159.0778</v>
      </c>
      <c r="C257" s="19">
        <v>1227.1813999999999</v>
      </c>
      <c r="D257" s="19">
        <v>1271.5804000000001</v>
      </c>
      <c r="E257" s="19">
        <v>1300.8935999999999</v>
      </c>
      <c r="F257" s="19">
        <v>1301.8679999999999</v>
      </c>
      <c r="G257" s="19">
        <v>1285.0566999999999</v>
      </c>
      <c r="H257" s="19">
        <v>1204.3670999999999</v>
      </c>
      <c r="I257" s="19">
        <v>1020.4259</v>
      </c>
      <c r="J257" s="19">
        <v>807.21789999999999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813.65299999999991</v>
      </c>
      <c r="W257" s="19">
        <v>933.45780000000002</v>
      </c>
      <c r="X257" s="19">
        <v>980.40009999999995</v>
      </c>
      <c r="Y257" s="19">
        <v>1055.5564999999999</v>
      </c>
      <c r="Z257" s="19">
        <v>0</v>
      </c>
      <c r="AA257" s="2">
        <f>IFERROR(INDEX('Holiday Schedule'!$D$3:$D$24,MATCH(A257,'Holiday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14360.736200000003</v>
      </c>
      <c r="AE257" s="5">
        <f t="shared" si="27"/>
        <v>14360.736200000003</v>
      </c>
      <c r="AG257" s="2">
        <f t="shared" si="28"/>
        <v>9</v>
      </c>
      <c r="AH257" s="2">
        <f t="shared" si="29"/>
        <v>2025</v>
      </c>
      <c r="AJ257" s="5">
        <f t="shared" si="30"/>
        <v>1301.8679999999999</v>
      </c>
      <c r="AK257" s="2">
        <f t="shared" si="31"/>
        <v>5</v>
      </c>
    </row>
    <row r="258" spans="1:37">
      <c r="A258" s="17">
        <v>45907</v>
      </c>
      <c r="B258" s="19">
        <v>1120.0379999999998</v>
      </c>
      <c r="C258" s="19">
        <v>1194.3040999999998</v>
      </c>
      <c r="D258" s="19">
        <v>1223.9797999999998</v>
      </c>
      <c r="E258" s="19">
        <v>1237.1805999999999</v>
      </c>
      <c r="F258" s="19">
        <v>1261.877</v>
      </c>
      <c r="G258" s="19">
        <v>1256.7236999999998</v>
      </c>
      <c r="H258" s="19">
        <v>1189.8380999999999</v>
      </c>
      <c r="I258" s="19">
        <v>1030.3148999999999</v>
      </c>
      <c r="J258" s="19">
        <v>680.11379999999986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670.90919999999994</v>
      </c>
      <c r="W258" s="19">
        <v>937.98469999999986</v>
      </c>
      <c r="X258" s="19">
        <v>983.05939999999998</v>
      </c>
      <c r="Y258" s="19">
        <v>1048.0309999999999</v>
      </c>
      <c r="Z258" s="19">
        <v>0</v>
      </c>
      <c r="AA258" s="2">
        <f>IFERROR(INDEX('Holiday Schedule'!$D$3:$D$24,MATCH(A258,'Holiday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13834.354299999995</v>
      </c>
      <c r="AE258" s="5">
        <f t="shared" si="27"/>
        <v>13834.354299999995</v>
      </c>
      <c r="AG258" s="2">
        <f t="shared" si="28"/>
        <v>9</v>
      </c>
      <c r="AH258" s="2">
        <f t="shared" si="29"/>
        <v>2025</v>
      </c>
      <c r="AJ258" s="5">
        <f t="shared" si="30"/>
        <v>1261.877</v>
      </c>
      <c r="AK258" s="2">
        <f t="shared" si="31"/>
        <v>5</v>
      </c>
    </row>
    <row r="259" spans="1:37">
      <c r="A259" s="17">
        <v>45908</v>
      </c>
      <c r="B259" s="19">
        <v>1118.9533999999999</v>
      </c>
      <c r="C259" s="19">
        <v>1183.78</v>
      </c>
      <c r="D259" s="19">
        <v>1232.79</v>
      </c>
      <c r="E259" s="19">
        <v>1277.1049</v>
      </c>
      <c r="F259" s="19">
        <v>1289.0413000000001</v>
      </c>
      <c r="G259" s="19">
        <v>1348.3956000000001</v>
      </c>
      <c r="H259" s="19">
        <v>1362.8607999999999</v>
      </c>
      <c r="I259" s="19">
        <v>969.0320999999999</v>
      </c>
      <c r="J259" s="19">
        <v>510.10999999999996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847.91359999999997</v>
      </c>
      <c r="W259" s="19">
        <v>942.09690000000001</v>
      </c>
      <c r="X259" s="19">
        <v>972.99059999999986</v>
      </c>
      <c r="Y259" s="19">
        <v>1046.0096999999998</v>
      </c>
      <c r="Z259" s="19">
        <v>0</v>
      </c>
      <c r="AA259" s="2">
        <f>IFERROR(INDEX('Holiday Schedule'!$D$3:$D$24,MATCH(A259,'Holiday Schedule'!$C$3:$C$24,0)),0)</f>
        <v>0</v>
      </c>
      <c r="AB259" s="2">
        <f t="shared" si="24"/>
        <v>2</v>
      </c>
      <c r="AC259" s="2">
        <f t="shared" si="25"/>
        <v>4242.1431999999995</v>
      </c>
      <c r="AD259" s="5">
        <f t="shared" si="26"/>
        <v>9858.9357000000018</v>
      </c>
      <c r="AE259" s="5">
        <f t="shared" si="27"/>
        <v>14101.0789</v>
      </c>
      <c r="AG259" s="2">
        <f t="shared" si="28"/>
        <v>9</v>
      </c>
      <c r="AH259" s="2">
        <f t="shared" si="29"/>
        <v>2025</v>
      </c>
      <c r="AJ259" s="5">
        <f t="shared" si="30"/>
        <v>1362.8607999999999</v>
      </c>
      <c r="AK259" s="2">
        <f t="shared" si="31"/>
        <v>7</v>
      </c>
    </row>
    <row r="260" spans="1:37">
      <c r="A260" s="17">
        <v>45909</v>
      </c>
      <c r="B260" s="19">
        <v>1108.0609999999999</v>
      </c>
      <c r="C260" s="19">
        <v>1190.9981</v>
      </c>
      <c r="D260" s="19">
        <v>1237.8852999999999</v>
      </c>
      <c r="E260" s="19">
        <v>1285.1784999999998</v>
      </c>
      <c r="F260" s="19">
        <v>1319.2418999999998</v>
      </c>
      <c r="G260" s="19">
        <v>1413.7761</v>
      </c>
      <c r="H260" s="19">
        <v>1404.2640999999999</v>
      </c>
      <c r="I260" s="19">
        <v>991.42009999999993</v>
      </c>
      <c r="J260" s="19">
        <v>520.96180000000004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865.53110000000004</v>
      </c>
      <c r="W260" s="19">
        <v>964.37469999999985</v>
      </c>
      <c r="X260" s="19">
        <v>992.74540000000002</v>
      </c>
      <c r="Y260" s="19">
        <v>1057.3196999999998</v>
      </c>
      <c r="Z260" s="19">
        <v>0</v>
      </c>
      <c r="AA260" s="2">
        <f>IFERROR(INDEX('Holiday Schedule'!$D$3:$D$24,MATCH(A260,'Holiday Schedule'!$C$3:$C$24,0)),0)</f>
        <v>0</v>
      </c>
      <c r="AB260" s="2">
        <f t="shared" si="24"/>
        <v>3</v>
      </c>
      <c r="AC260" s="2">
        <f t="shared" si="25"/>
        <v>4335.0330999999996</v>
      </c>
      <c r="AD260" s="5">
        <f t="shared" si="26"/>
        <v>10016.724699999999</v>
      </c>
      <c r="AE260" s="5">
        <f t="shared" si="27"/>
        <v>14351.757799999999</v>
      </c>
      <c r="AG260" s="2">
        <f t="shared" si="28"/>
        <v>9</v>
      </c>
      <c r="AH260" s="2">
        <f t="shared" si="29"/>
        <v>2025</v>
      </c>
      <c r="AJ260" s="5">
        <f t="shared" si="30"/>
        <v>1413.7761</v>
      </c>
      <c r="AK260" s="2">
        <f t="shared" si="31"/>
        <v>6</v>
      </c>
    </row>
    <row r="261" spans="1:37">
      <c r="A261" s="17">
        <v>45910</v>
      </c>
      <c r="B261" s="19">
        <v>1128.3929000000001</v>
      </c>
      <c r="C261" s="19">
        <v>1214.8041999999998</v>
      </c>
      <c r="D261" s="19">
        <v>1249.3286999999998</v>
      </c>
      <c r="E261" s="19">
        <v>1298.7708</v>
      </c>
      <c r="F261" s="19">
        <v>1342.8884999999998</v>
      </c>
      <c r="G261" s="19">
        <v>1439.415</v>
      </c>
      <c r="H261" s="19">
        <v>1454.3297</v>
      </c>
      <c r="I261" s="19">
        <v>1069.5287000000001</v>
      </c>
      <c r="J261" s="19">
        <v>622.29939999999999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888.04089999999997</v>
      </c>
      <c r="W261" s="19">
        <v>986.30739999999992</v>
      </c>
      <c r="X261" s="19">
        <v>1015.6582999999999</v>
      </c>
      <c r="Y261" s="19">
        <v>1075.6883</v>
      </c>
      <c r="Z261" s="19">
        <v>0</v>
      </c>
      <c r="AA261" s="2">
        <f>IFERROR(INDEX('Holiday Schedule'!$D$3:$D$24,MATCH(A261,'Holiday Schedule'!$C$3:$C$24,0)),0)</f>
        <v>0</v>
      </c>
      <c r="AB261" s="2">
        <f t="shared" si="24"/>
        <v>4</v>
      </c>
      <c r="AC261" s="2">
        <f t="shared" si="25"/>
        <v>4581.8347000000003</v>
      </c>
      <c r="AD261" s="5">
        <f t="shared" si="26"/>
        <v>10203.6181</v>
      </c>
      <c r="AE261" s="5">
        <f t="shared" si="27"/>
        <v>14785.452799999999</v>
      </c>
      <c r="AG261" s="2">
        <f t="shared" si="28"/>
        <v>9</v>
      </c>
      <c r="AH261" s="2">
        <f t="shared" si="29"/>
        <v>2025</v>
      </c>
      <c r="AJ261" s="5">
        <f t="shared" si="30"/>
        <v>1454.3297</v>
      </c>
      <c r="AK261" s="2">
        <f t="shared" si="31"/>
        <v>7</v>
      </c>
    </row>
    <row r="262" spans="1:37">
      <c r="A262" s="17">
        <v>45911</v>
      </c>
      <c r="B262" s="19">
        <v>1145.8305999999998</v>
      </c>
      <c r="C262" s="19">
        <v>1199.0977999999998</v>
      </c>
      <c r="D262" s="19">
        <v>1229.9102999999998</v>
      </c>
      <c r="E262" s="19">
        <v>1302.9729</v>
      </c>
      <c r="F262" s="19">
        <v>1342.2504999999999</v>
      </c>
      <c r="G262" s="19">
        <v>1426.9188999999999</v>
      </c>
      <c r="H262" s="19">
        <v>1439.7224000000001</v>
      </c>
      <c r="I262" s="19">
        <v>1018.9816999999999</v>
      </c>
      <c r="J262" s="19">
        <v>539.52760000000001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888.78620000000001</v>
      </c>
      <c r="W262" s="19">
        <v>997.66959999999983</v>
      </c>
      <c r="X262" s="19">
        <v>1023.6796999999999</v>
      </c>
      <c r="Y262" s="19">
        <v>1066.8055999999999</v>
      </c>
      <c r="Z262" s="19">
        <v>0</v>
      </c>
      <c r="AA262" s="2">
        <f>IFERROR(INDEX('Holiday Schedule'!$D$3:$D$24,MATCH(A262,'Holiday Schedule'!$C$3:$C$24,0)),0)</f>
        <v>0</v>
      </c>
      <c r="AB262" s="2">
        <f t="shared" si="24"/>
        <v>5</v>
      </c>
      <c r="AC262" s="2">
        <f t="shared" si="25"/>
        <v>4468.6448</v>
      </c>
      <c r="AD262" s="5">
        <f t="shared" si="26"/>
        <v>10153.508999999998</v>
      </c>
      <c r="AE262" s="5">
        <f t="shared" si="27"/>
        <v>14622.153799999998</v>
      </c>
      <c r="AG262" s="2">
        <f t="shared" si="28"/>
        <v>9</v>
      </c>
      <c r="AH262" s="2">
        <f t="shared" si="29"/>
        <v>2025</v>
      </c>
      <c r="AJ262" s="5">
        <f t="shared" si="30"/>
        <v>1439.7224000000001</v>
      </c>
      <c r="AK262" s="2">
        <f t="shared" si="31"/>
        <v>7</v>
      </c>
    </row>
    <row r="263" spans="1:37">
      <c r="A263" s="17">
        <v>45912</v>
      </c>
      <c r="B263" s="19">
        <v>1158.5152</v>
      </c>
      <c r="C263" s="19">
        <v>1214.4561999999999</v>
      </c>
      <c r="D263" s="19">
        <v>1240.2661999999998</v>
      </c>
      <c r="E263" s="19">
        <v>1286.6400999999998</v>
      </c>
      <c r="F263" s="19">
        <v>1331.8829999999998</v>
      </c>
      <c r="G263" s="19">
        <v>1419.2512999999999</v>
      </c>
      <c r="H263" s="19">
        <v>1417.6272999999999</v>
      </c>
      <c r="I263" s="19">
        <v>982.6040999999999</v>
      </c>
      <c r="J263" s="19">
        <v>514.77029999999991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841.37989999999991</v>
      </c>
      <c r="W263" s="19">
        <v>959.72309999999993</v>
      </c>
      <c r="X263" s="19">
        <v>1007.7587</v>
      </c>
      <c r="Y263" s="19">
        <v>1080.6066999999998</v>
      </c>
      <c r="Z263" s="19">
        <v>0</v>
      </c>
      <c r="AA263" s="2">
        <f>IFERROR(INDEX('Holiday Schedule'!$D$3:$D$24,MATCH(A263,'Holiday Schedule'!$C$3:$C$24,0)),0)</f>
        <v>0</v>
      </c>
      <c r="AB263" s="2">
        <f t="shared" si="24"/>
        <v>6</v>
      </c>
      <c r="AC263" s="2">
        <f t="shared" si="25"/>
        <v>4306.2361000000001</v>
      </c>
      <c r="AD263" s="5">
        <f t="shared" si="26"/>
        <v>10149.245999999999</v>
      </c>
      <c r="AE263" s="5">
        <f t="shared" si="27"/>
        <v>14455.482099999999</v>
      </c>
      <c r="AG263" s="2">
        <f t="shared" si="28"/>
        <v>9</v>
      </c>
      <c r="AH263" s="2">
        <f t="shared" si="29"/>
        <v>2025</v>
      </c>
      <c r="AJ263" s="5">
        <f t="shared" si="30"/>
        <v>1419.2512999999999</v>
      </c>
      <c r="AK263" s="2">
        <f t="shared" si="31"/>
        <v>6</v>
      </c>
    </row>
    <row r="264" spans="1:37">
      <c r="A264" s="17">
        <v>45913</v>
      </c>
      <c r="B264" s="19">
        <v>1149.0235</v>
      </c>
      <c r="C264" s="19">
        <v>1211.9013</v>
      </c>
      <c r="D264" s="19">
        <v>1243.6736999999998</v>
      </c>
      <c r="E264" s="19">
        <v>1287.9190000000001</v>
      </c>
      <c r="F264" s="19">
        <v>1298.8200999999997</v>
      </c>
      <c r="G264" s="19">
        <v>1322.3129999999999</v>
      </c>
      <c r="H264" s="19">
        <v>1239.7470999999998</v>
      </c>
      <c r="I264" s="19">
        <v>911.84409999999991</v>
      </c>
      <c r="J264" s="19">
        <v>558.10209999999995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833.68039999999996</v>
      </c>
      <c r="W264" s="19">
        <v>947.70259999999996</v>
      </c>
      <c r="X264" s="19">
        <v>1015.2145999999999</v>
      </c>
      <c r="Y264" s="19">
        <v>1091.6702</v>
      </c>
      <c r="Z264" s="19">
        <v>0</v>
      </c>
      <c r="AA264" s="2">
        <f>IFERROR(INDEX('Holiday Schedule'!$D$3:$D$24,MATCH(A264,'Holiday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14111.611699999999</v>
      </c>
      <c r="AE264" s="5">
        <f t="shared" si="27"/>
        <v>14111.611699999999</v>
      </c>
      <c r="AG264" s="2">
        <f t="shared" si="28"/>
        <v>9</v>
      </c>
      <c r="AH264" s="2">
        <f t="shared" si="29"/>
        <v>2025</v>
      </c>
      <c r="AJ264" s="5">
        <f t="shared" si="30"/>
        <v>1322.3129999999999</v>
      </c>
      <c r="AK264" s="2">
        <f t="shared" si="31"/>
        <v>6</v>
      </c>
    </row>
    <row r="265" spans="1:37">
      <c r="A265" s="17">
        <v>45914</v>
      </c>
      <c r="B265" s="19">
        <v>1160.6437999999998</v>
      </c>
      <c r="C265" s="19">
        <v>1205.3791999999999</v>
      </c>
      <c r="D265" s="19">
        <v>1240.3328999999999</v>
      </c>
      <c r="E265" s="19">
        <v>1267.2333000000001</v>
      </c>
      <c r="F265" s="19">
        <v>1292.0311999999999</v>
      </c>
      <c r="G265" s="19">
        <v>1291.7788999999998</v>
      </c>
      <c r="H265" s="19">
        <v>1232.6536999999998</v>
      </c>
      <c r="I265" s="19">
        <v>999.30809999999985</v>
      </c>
      <c r="J265" s="19">
        <v>521.17930000000001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721.09079999999994</v>
      </c>
      <c r="W265" s="19">
        <v>1014.7070999999999</v>
      </c>
      <c r="X265" s="19">
        <v>1060.4023999999999</v>
      </c>
      <c r="Y265" s="19">
        <v>1123.547</v>
      </c>
      <c r="Z265" s="19">
        <v>0</v>
      </c>
      <c r="AA265" s="2">
        <f>IFERROR(INDEX('Holiday Schedule'!$D$3:$D$24,MATCH(A265,'Holiday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14130.287699999999</v>
      </c>
      <c r="AE265" s="5">
        <f t="shared" si="27"/>
        <v>14130.287699999999</v>
      </c>
      <c r="AG265" s="2">
        <f t="shared" si="28"/>
        <v>9</v>
      </c>
      <c r="AH265" s="2">
        <f t="shared" si="29"/>
        <v>2025</v>
      </c>
      <c r="AJ265" s="5">
        <f t="shared" si="30"/>
        <v>1292.0311999999999</v>
      </c>
      <c r="AK265" s="2">
        <f t="shared" si="31"/>
        <v>5</v>
      </c>
    </row>
    <row r="266" spans="1:37">
      <c r="A266" s="17">
        <v>45915</v>
      </c>
      <c r="B266" s="19">
        <v>1181.7615999999998</v>
      </c>
      <c r="C266" s="19">
        <v>1213.1308999999999</v>
      </c>
      <c r="D266" s="19">
        <v>1247.6292999999998</v>
      </c>
      <c r="E266" s="19">
        <v>1276.6177</v>
      </c>
      <c r="F266" s="19">
        <v>1339.5592999999999</v>
      </c>
      <c r="G266" s="19">
        <v>1426.0227999999997</v>
      </c>
      <c r="H266" s="19">
        <v>1415.6987999999999</v>
      </c>
      <c r="I266" s="19">
        <v>1021.9136</v>
      </c>
      <c r="J266" s="19">
        <v>550.34460000000001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889.19509999999991</v>
      </c>
      <c r="W266" s="19">
        <v>992.31039999999996</v>
      </c>
      <c r="X266" s="19">
        <v>1024.6802</v>
      </c>
      <c r="Y266" s="19">
        <v>1090.7624999999998</v>
      </c>
      <c r="Z266" s="19">
        <v>0</v>
      </c>
      <c r="AA266" s="2">
        <f>IFERROR(INDEX('Holiday Schedule'!$D$3:$D$24,MATCH(A266,'Holiday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4478.4439000000002</v>
      </c>
      <c r="AD266" s="5">
        <f t="shared" ref="AD266:AD329" si="34">AE266-AC266</f>
        <v>10191.182900000002</v>
      </c>
      <c r="AE266" s="5">
        <f t="shared" ref="AE266:AE329" si="35">SUM(B266:Y266)</f>
        <v>14669.626800000002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1426.0227999999997</v>
      </c>
      <c r="AK266" s="2">
        <f t="shared" ref="AK266:AK329" si="39">IF(AE266&gt;0,INDEX(B$8:Y$8,MATCH(AJ266,B266:Y266,0)),"")</f>
        <v>6</v>
      </c>
    </row>
    <row r="267" spans="1:37">
      <c r="A267" s="17">
        <v>45916</v>
      </c>
      <c r="B267" s="19">
        <v>1168.6043</v>
      </c>
      <c r="C267" s="19">
        <v>1224.8149999999998</v>
      </c>
      <c r="D267" s="19">
        <v>1246.1822</v>
      </c>
      <c r="E267" s="19">
        <v>1295.3400999999999</v>
      </c>
      <c r="F267" s="19">
        <v>1354.7291999999998</v>
      </c>
      <c r="G267" s="19">
        <v>1428.5109999999997</v>
      </c>
      <c r="H267" s="19">
        <v>1434.9374</v>
      </c>
      <c r="I267" s="19">
        <v>1043.8289</v>
      </c>
      <c r="J267" s="19">
        <v>560.65989999999999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897.62540000000001</v>
      </c>
      <c r="W267" s="19">
        <v>995.52069999999992</v>
      </c>
      <c r="X267" s="19">
        <v>1033.2236</v>
      </c>
      <c r="Y267" s="19">
        <v>1091.8963999999999</v>
      </c>
      <c r="Z267" s="19">
        <v>0</v>
      </c>
      <c r="AA267" s="2">
        <f>IFERROR(INDEX('Holiday Schedule'!$D$3:$D$24,MATCH(A267,'Holiday Schedule'!$C$3:$C$24,0)),0)</f>
        <v>0</v>
      </c>
      <c r="AB267" s="2">
        <f t="shared" si="32"/>
        <v>3</v>
      </c>
      <c r="AC267" s="2">
        <f t="shared" si="33"/>
        <v>4530.8585000000003</v>
      </c>
      <c r="AD267" s="5">
        <f t="shared" si="34"/>
        <v>10245.015599999999</v>
      </c>
      <c r="AE267" s="5">
        <f t="shared" si="35"/>
        <v>14775.874099999999</v>
      </c>
      <c r="AG267" s="2">
        <f t="shared" si="36"/>
        <v>9</v>
      </c>
      <c r="AH267" s="2">
        <f t="shared" si="37"/>
        <v>2025</v>
      </c>
      <c r="AJ267" s="5">
        <f t="shared" si="38"/>
        <v>1434.9374</v>
      </c>
      <c r="AK267" s="2">
        <f t="shared" si="39"/>
        <v>7</v>
      </c>
    </row>
    <row r="268" spans="1:37">
      <c r="A268" s="17">
        <v>45917</v>
      </c>
      <c r="B268" s="19">
        <v>1177.2520999999999</v>
      </c>
      <c r="C268" s="19">
        <v>1217.6723</v>
      </c>
      <c r="D268" s="19">
        <v>1277.9516999999998</v>
      </c>
      <c r="E268" s="19">
        <v>1296.6334999999999</v>
      </c>
      <c r="F268" s="19">
        <v>1348.5086999999999</v>
      </c>
      <c r="G268" s="19">
        <v>1439.2902999999999</v>
      </c>
      <c r="H268" s="19">
        <v>1426.1271999999999</v>
      </c>
      <c r="I268" s="19">
        <v>1061.2259999999999</v>
      </c>
      <c r="J268" s="19">
        <v>613.37030000000004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884.73779999999999</v>
      </c>
      <c r="W268" s="19">
        <v>980.53639999999984</v>
      </c>
      <c r="X268" s="19">
        <v>1031.3356999999999</v>
      </c>
      <c r="Y268" s="19">
        <v>1093.9379999999999</v>
      </c>
      <c r="Z268" s="19">
        <v>0</v>
      </c>
      <c r="AA268" s="2">
        <f>IFERROR(INDEX('Holiday Schedule'!$D$3:$D$24,MATCH(A268,'Holiday Schedule'!$C$3:$C$24,0)),0)</f>
        <v>0</v>
      </c>
      <c r="AB268" s="2">
        <f t="shared" si="32"/>
        <v>4</v>
      </c>
      <c r="AC268" s="2">
        <f t="shared" si="33"/>
        <v>4571.2061999999996</v>
      </c>
      <c r="AD268" s="5">
        <f t="shared" si="34"/>
        <v>10277.373800000001</v>
      </c>
      <c r="AE268" s="5">
        <f t="shared" si="35"/>
        <v>14848.58</v>
      </c>
      <c r="AG268" s="2">
        <f t="shared" si="36"/>
        <v>9</v>
      </c>
      <c r="AH268" s="2">
        <f t="shared" si="37"/>
        <v>2025</v>
      </c>
      <c r="AJ268" s="5">
        <f t="shared" si="38"/>
        <v>1439.2902999999999</v>
      </c>
      <c r="AK268" s="2">
        <f t="shared" si="39"/>
        <v>6</v>
      </c>
    </row>
    <row r="269" spans="1:37">
      <c r="A269" s="17">
        <v>45918</v>
      </c>
      <c r="B269" s="19">
        <v>1057.8504</v>
      </c>
      <c r="C269" s="19">
        <v>1179.0994000000001</v>
      </c>
      <c r="D269" s="19">
        <v>1225.9372999999998</v>
      </c>
      <c r="E269" s="19">
        <v>1268.8688999999999</v>
      </c>
      <c r="F269" s="19">
        <v>1308.1668</v>
      </c>
      <c r="G269" s="19">
        <v>1384.9790999999998</v>
      </c>
      <c r="H269" s="19">
        <v>1414.5997</v>
      </c>
      <c r="I269" s="19">
        <v>1158.7993999999999</v>
      </c>
      <c r="J269" s="19">
        <v>771.07229999999993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880.60529999999994</v>
      </c>
      <c r="W269" s="19">
        <v>981.86169999999993</v>
      </c>
      <c r="X269" s="19">
        <v>1021.2727</v>
      </c>
      <c r="Y269" s="19">
        <v>1091.8268</v>
      </c>
      <c r="Z269" s="19">
        <v>0</v>
      </c>
      <c r="AA269" s="2">
        <f>IFERROR(INDEX('Holiday Schedule'!$D$3:$D$24,MATCH(A269,'Holiday Schedule'!$C$3:$C$24,0)),0)</f>
        <v>0</v>
      </c>
      <c r="AB269" s="2">
        <f t="shared" si="32"/>
        <v>5</v>
      </c>
      <c r="AC269" s="2">
        <f t="shared" si="33"/>
        <v>4813.6113999999998</v>
      </c>
      <c r="AD269" s="5">
        <f t="shared" si="34"/>
        <v>9931.3283999999985</v>
      </c>
      <c r="AE269" s="5">
        <f t="shared" si="35"/>
        <v>14744.939799999998</v>
      </c>
      <c r="AG269" s="2">
        <f t="shared" si="36"/>
        <v>9</v>
      </c>
      <c r="AH269" s="2">
        <f t="shared" si="37"/>
        <v>2025</v>
      </c>
      <c r="AJ269" s="5">
        <f t="shared" si="38"/>
        <v>1414.5997</v>
      </c>
      <c r="AK269" s="2">
        <f t="shared" si="39"/>
        <v>7</v>
      </c>
    </row>
    <row r="270" spans="1:37">
      <c r="A270" s="17">
        <v>45919</v>
      </c>
      <c r="B270" s="19">
        <v>1240.2674</v>
      </c>
      <c r="C270" s="19">
        <v>1157.2972</v>
      </c>
      <c r="D270" s="19">
        <v>1214.23</v>
      </c>
      <c r="E270" s="19">
        <v>1248.6414</v>
      </c>
      <c r="F270" s="19">
        <v>1270.3565999999998</v>
      </c>
      <c r="G270" s="19">
        <v>1338.5124000000001</v>
      </c>
      <c r="H270" s="19">
        <v>1331.8713999999998</v>
      </c>
      <c r="I270" s="19">
        <v>1041.0362</v>
      </c>
      <c r="J270" s="19">
        <v>595.78179999999998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758.84879999999987</v>
      </c>
      <c r="W270" s="19">
        <v>867.77859999999998</v>
      </c>
      <c r="X270" s="19">
        <v>920.07139999999993</v>
      </c>
      <c r="Y270" s="19">
        <v>990.64</v>
      </c>
      <c r="Z270" s="19">
        <v>0</v>
      </c>
      <c r="AA270" s="2">
        <f>IFERROR(INDEX('Holiday Schedule'!$D$3:$D$24,MATCH(A270,'Holiday Schedule'!$C$3:$C$24,0)),0)</f>
        <v>0</v>
      </c>
      <c r="AB270" s="2">
        <f t="shared" si="32"/>
        <v>6</v>
      </c>
      <c r="AC270" s="2">
        <f t="shared" si="33"/>
        <v>4183.5168000000003</v>
      </c>
      <c r="AD270" s="5">
        <f t="shared" si="34"/>
        <v>9791.8163999999997</v>
      </c>
      <c r="AE270" s="5">
        <f t="shared" si="35"/>
        <v>13975.333200000001</v>
      </c>
      <c r="AG270" s="2">
        <f t="shared" si="36"/>
        <v>9</v>
      </c>
      <c r="AH270" s="2">
        <f t="shared" si="37"/>
        <v>2025</v>
      </c>
      <c r="AJ270" s="5">
        <f t="shared" si="38"/>
        <v>1338.5124000000001</v>
      </c>
      <c r="AK270" s="2">
        <f t="shared" si="39"/>
        <v>6</v>
      </c>
    </row>
    <row r="271" spans="1:37">
      <c r="A271" s="17">
        <v>45920</v>
      </c>
      <c r="B271" s="19">
        <v>1055.7972</v>
      </c>
      <c r="C271" s="19">
        <v>1034.3604</v>
      </c>
      <c r="D271" s="19">
        <v>1059.9674</v>
      </c>
      <c r="E271" s="19">
        <v>1097.8008</v>
      </c>
      <c r="F271" s="19">
        <v>1117.2887999999998</v>
      </c>
      <c r="G271" s="19">
        <v>1133.3606</v>
      </c>
      <c r="H271" s="19">
        <v>1072.8201999999999</v>
      </c>
      <c r="I271" s="19">
        <v>761.11079999999993</v>
      </c>
      <c r="J271" s="19">
        <v>393.10659999999996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684.73639999999989</v>
      </c>
      <c r="W271" s="19">
        <v>793.91559999999993</v>
      </c>
      <c r="X271" s="19">
        <v>831.16899999999987</v>
      </c>
      <c r="Y271" s="19">
        <v>912.29939999999999</v>
      </c>
      <c r="Z271" s="19">
        <v>0</v>
      </c>
      <c r="AA271" s="2">
        <f>IFERROR(INDEX('Holiday Schedule'!$D$3:$D$24,MATCH(A271,'Holiday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11947.733199999999</v>
      </c>
      <c r="AE271" s="5">
        <f t="shared" si="35"/>
        <v>11947.733199999999</v>
      </c>
      <c r="AG271" s="2">
        <f t="shared" si="36"/>
        <v>9</v>
      </c>
      <c r="AH271" s="2">
        <f t="shared" si="37"/>
        <v>2025</v>
      </c>
      <c r="AJ271" s="5">
        <f t="shared" si="38"/>
        <v>1133.3606</v>
      </c>
      <c r="AK271" s="2">
        <f t="shared" si="39"/>
        <v>6</v>
      </c>
    </row>
    <row r="272" spans="1:37">
      <c r="A272" s="17">
        <v>45921</v>
      </c>
      <c r="B272" s="19">
        <v>986.6902</v>
      </c>
      <c r="C272" s="19">
        <v>1042.6195999999998</v>
      </c>
      <c r="D272" s="19">
        <v>1084.5187999999998</v>
      </c>
      <c r="E272" s="19">
        <v>1114.2379999999998</v>
      </c>
      <c r="F272" s="19">
        <v>1137.3799999999999</v>
      </c>
      <c r="G272" s="19">
        <v>1155.6963999999998</v>
      </c>
      <c r="H272" s="19">
        <v>1111.9412</v>
      </c>
      <c r="I272" s="19">
        <v>825.09059999999988</v>
      </c>
      <c r="J272" s="19">
        <v>351.65979999999996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582.2793999999999</v>
      </c>
      <c r="W272" s="19">
        <v>811.76219999999989</v>
      </c>
      <c r="X272" s="19">
        <v>856.50339999999994</v>
      </c>
      <c r="Y272" s="19">
        <v>898.75639999999987</v>
      </c>
      <c r="Z272" s="19">
        <v>0</v>
      </c>
      <c r="AA272" s="2">
        <f>IFERROR(INDEX('Holiday Schedule'!$D$3:$D$24,MATCH(A272,'Holiday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11959.135999999999</v>
      </c>
      <c r="AE272" s="5">
        <f t="shared" si="35"/>
        <v>11959.135999999999</v>
      </c>
      <c r="AG272" s="2">
        <f t="shared" si="36"/>
        <v>9</v>
      </c>
      <c r="AH272" s="2">
        <f t="shared" si="37"/>
        <v>2025</v>
      </c>
      <c r="AJ272" s="5">
        <f t="shared" si="38"/>
        <v>1155.6963999999998</v>
      </c>
      <c r="AK272" s="2">
        <f t="shared" si="39"/>
        <v>6</v>
      </c>
    </row>
    <row r="273" spans="1:37">
      <c r="A273" s="17">
        <v>45922</v>
      </c>
      <c r="B273" s="19">
        <v>981.5687999999999</v>
      </c>
      <c r="C273" s="19">
        <v>1021.3915999999999</v>
      </c>
      <c r="D273" s="19">
        <v>1072.9826</v>
      </c>
      <c r="E273" s="19">
        <v>1113.2809999999999</v>
      </c>
      <c r="F273" s="19">
        <v>1152.9007999999999</v>
      </c>
      <c r="G273" s="19">
        <v>1232.3143999999998</v>
      </c>
      <c r="H273" s="19">
        <v>1250.8395999999998</v>
      </c>
      <c r="I273" s="19">
        <v>938.90399999999988</v>
      </c>
      <c r="J273" s="19">
        <v>537.86299999999994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718.95059999999989</v>
      </c>
      <c r="W273" s="19">
        <v>808.53739999999993</v>
      </c>
      <c r="X273" s="19">
        <v>838.32039999999995</v>
      </c>
      <c r="Y273" s="19">
        <v>883.13120000000004</v>
      </c>
      <c r="Z273" s="19">
        <v>0</v>
      </c>
      <c r="AA273" s="2">
        <f>IFERROR(INDEX('Holiday Schedule'!$D$3:$D$24,MATCH(A273,'Holiday Schedule'!$C$3:$C$24,0)),0)</f>
        <v>0</v>
      </c>
      <c r="AB273" s="2">
        <f t="shared" si="32"/>
        <v>2</v>
      </c>
      <c r="AC273" s="2">
        <f t="shared" si="33"/>
        <v>3842.5754000000002</v>
      </c>
      <c r="AD273" s="5">
        <f t="shared" si="34"/>
        <v>8708.409999999998</v>
      </c>
      <c r="AE273" s="5">
        <f t="shared" si="35"/>
        <v>12550.985399999998</v>
      </c>
      <c r="AG273" s="2">
        <f t="shared" si="36"/>
        <v>9</v>
      </c>
      <c r="AH273" s="2">
        <f t="shared" si="37"/>
        <v>2025</v>
      </c>
      <c r="AJ273" s="5">
        <f t="shared" si="38"/>
        <v>1250.8395999999998</v>
      </c>
      <c r="AK273" s="2">
        <f t="shared" si="39"/>
        <v>7</v>
      </c>
    </row>
    <row r="274" spans="1:37">
      <c r="A274" s="17">
        <v>45923</v>
      </c>
      <c r="B274" s="19">
        <v>953.54899999999986</v>
      </c>
      <c r="C274" s="19">
        <v>1024.338</v>
      </c>
      <c r="D274" s="19">
        <v>1064.3057999999999</v>
      </c>
      <c r="E274" s="19">
        <v>1097.9399999999998</v>
      </c>
      <c r="F274" s="19">
        <v>1138.2267999999999</v>
      </c>
      <c r="G274" s="19">
        <v>1203.5811999999999</v>
      </c>
      <c r="H274" s="19">
        <v>1236.0959999999998</v>
      </c>
      <c r="I274" s="19">
        <v>988.01839999999993</v>
      </c>
      <c r="J274" s="19">
        <v>701.53899999999987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726.28179999999998</v>
      </c>
      <c r="W274" s="19">
        <v>825.13120000000004</v>
      </c>
      <c r="X274" s="19">
        <v>848.54</v>
      </c>
      <c r="Y274" s="19">
        <v>909.50379999999984</v>
      </c>
      <c r="Z274" s="19">
        <v>0</v>
      </c>
      <c r="AA274" s="2">
        <f>IFERROR(INDEX('Holiday Schedule'!$D$3:$D$24,MATCH(A274,'Holiday Schedule'!$C$3:$C$24,0)),0)</f>
        <v>0</v>
      </c>
      <c r="AB274" s="2">
        <f t="shared" si="32"/>
        <v>3</v>
      </c>
      <c r="AC274" s="2">
        <f t="shared" si="33"/>
        <v>4089.5103999999992</v>
      </c>
      <c r="AD274" s="5">
        <f t="shared" si="34"/>
        <v>8627.5406000000021</v>
      </c>
      <c r="AE274" s="5">
        <f t="shared" si="35"/>
        <v>12717.051000000001</v>
      </c>
      <c r="AG274" s="2">
        <f t="shared" si="36"/>
        <v>9</v>
      </c>
      <c r="AH274" s="2">
        <f t="shared" si="37"/>
        <v>2025</v>
      </c>
      <c r="AJ274" s="5">
        <f t="shared" si="38"/>
        <v>1236.0959999999998</v>
      </c>
      <c r="AK274" s="2">
        <f t="shared" si="39"/>
        <v>7</v>
      </c>
    </row>
    <row r="275" spans="1:37">
      <c r="A275" s="17">
        <v>45924</v>
      </c>
      <c r="B275" s="19">
        <v>1010.1802</v>
      </c>
      <c r="C275" s="19">
        <v>1086.079</v>
      </c>
      <c r="D275" s="19">
        <v>1121.7605999999998</v>
      </c>
      <c r="E275" s="19">
        <v>1161.5775999999998</v>
      </c>
      <c r="F275" s="19">
        <v>1204.2308</v>
      </c>
      <c r="G275" s="19">
        <v>1266.2038</v>
      </c>
      <c r="H275" s="19">
        <v>1284.7058</v>
      </c>
      <c r="I275" s="19">
        <v>1032.4405999999999</v>
      </c>
      <c r="J275" s="19">
        <v>792.83679999999993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725.67280000000005</v>
      </c>
      <c r="W275" s="19">
        <v>810.75299999999993</v>
      </c>
      <c r="X275" s="19">
        <v>854.61839999999995</v>
      </c>
      <c r="Y275" s="19">
        <v>895.5895999999999</v>
      </c>
      <c r="Z275" s="19">
        <v>0</v>
      </c>
      <c r="AA275" s="2">
        <f>IFERROR(INDEX('Holiday Schedule'!$D$3:$D$24,MATCH(A275,'Holiday Schedule'!$C$3:$C$24,0)),0)</f>
        <v>0</v>
      </c>
      <c r="AB275" s="2">
        <f t="shared" si="32"/>
        <v>4</v>
      </c>
      <c r="AC275" s="2">
        <f t="shared" si="33"/>
        <v>4216.3216000000002</v>
      </c>
      <c r="AD275" s="5">
        <f t="shared" si="34"/>
        <v>9030.3273999999983</v>
      </c>
      <c r="AE275" s="5">
        <f t="shared" si="35"/>
        <v>13246.648999999999</v>
      </c>
      <c r="AG275" s="2">
        <f t="shared" si="36"/>
        <v>9</v>
      </c>
      <c r="AH275" s="2">
        <f t="shared" si="37"/>
        <v>2025</v>
      </c>
      <c r="AJ275" s="5">
        <f t="shared" si="38"/>
        <v>1284.7058</v>
      </c>
      <c r="AK275" s="2">
        <f t="shared" si="39"/>
        <v>7</v>
      </c>
    </row>
    <row r="276" spans="1:37">
      <c r="A276" s="17">
        <v>45925</v>
      </c>
      <c r="B276" s="19">
        <v>982.89699999999993</v>
      </c>
      <c r="C276" s="19">
        <v>1042.9965999999999</v>
      </c>
      <c r="D276" s="19">
        <v>1076.0218</v>
      </c>
      <c r="E276" s="19">
        <v>1109.0005999999998</v>
      </c>
      <c r="F276" s="19">
        <v>1150.1225999999999</v>
      </c>
      <c r="G276" s="19">
        <v>1220.1227999999999</v>
      </c>
      <c r="H276" s="19">
        <v>1238.7059999999999</v>
      </c>
      <c r="I276" s="19">
        <v>977.74659999999994</v>
      </c>
      <c r="J276" s="19">
        <v>748.10719999999992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742.42899999999997</v>
      </c>
      <c r="W276" s="19">
        <v>836.505</v>
      </c>
      <c r="X276" s="19">
        <v>880.63719999999989</v>
      </c>
      <c r="Y276" s="19">
        <v>939.93059999999991</v>
      </c>
      <c r="Z276" s="19">
        <v>0</v>
      </c>
      <c r="AA276" s="2">
        <f>IFERROR(INDEX('Holiday Schedule'!$D$3:$D$24,MATCH(A276,'Holiday Schedule'!$C$3:$C$24,0)),0)</f>
        <v>0</v>
      </c>
      <c r="AB276" s="2">
        <f t="shared" si="32"/>
        <v>5</v>
      </c>
      <c r="AC276" s="2">
        <f t="shared" si="33"/>
        <v>4185.4250000000002</v>
      </c>
      <c r="AD276" s="5">
        <f t="shared" si="34"/>
        <v>8759.7979999999989</v>
      </c>
      <c r="AE276" s="5">
        <f t="shared" si="35"/>
        <v>12945.222999999998</v>
      </c>
      <c r="AG276" s="2">
        <f t="shared" si="36"/>
        <v>9</v>
      </c>
      <c r="AH276" s="2">
        <f t="shared" si="37"/>
        <v>2025</v>
      </c>
      <c r="AJ276" s="5">
        <f t="shared" si="38"/>
        <v>1238.7059999999999</v>
      </c>
      <c r="AK276" s="2">
        <f t="shared" si="39"/>
        <v>7</v>
      </c>
    </row>
    <row r="277" spans="1:37">
      <c r="A277" s="17">
        <v>45926</v>
      </c>
      <c r="B277" s="19">
        <v>1007.6049999999999</v>
      </c>
      <c r="C277" s="19">
        <v>1049.5912000000001</v>
      </c>
      <c r="D277" s="19">
        <v>1104.0183999999999</v>
      </c>
      <c r="E277" s="19">
        <v>1153.0631999999998</v>
      </c>
      <c r="F277" s="19">
        <v>1146.1553999999999</v>
      </c>
      <c r="G277" s="19">
        <v>1232.4187999999999</v>
      </c>
      <c r="H277" s="19">
        <v>1243.5025999999998</v>
      </c>
      <c r="I277" s="19">
        <v>984.15559999999994</v>
      </c>
      <c r="J277" s="19">
        <v>622.98379999999986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744.52859999999998</v>
      </c>
      <c r="W277" s="19">
        <v>855.49999999999989</v>
      </c>
      <c r="X277" s="19">
        <v>900.80379999999991</v>
      </c>
      <c r="Y277" s="19">
        <v>934.35679999999991</v>
      </c>
      <c r="Z277" s="19">
        <v>0</v>
      </c>
      <c r="AA277" s="2">
        <f>IFERROR(INDEX('Holiday Schedule'!$D$3:$D$24,MATCH(A277,'Holiday Schedule'!$C$3:$C$24,0)),0)</f>
        <v>0</v>
      </c>
      <c r="AB277" s="2">
        <f t="shared" si="32"/>
        <v>6</v>
      </c>
      <c r="AC277" s="2">
        <f t="shared" si="33"/>
        <v>4107.9717999999993</v>
      </c>
      <c r="AD277" s="5">
        <f t="shared" si="34"/>
        <v>8870.7113999999983</v>
      </c>
      <c r="AE277" s="5">
        <f t="shared" si="35"/>
        <v>12978.683199999998</v>
      </c>
      <c r="AG277" s="2">
        <f t="shared" si="36"/>
        <v>9</v>
      </c>
      <c r="AH277" s="2">
        <f t="shared" si="37"/>
        <v>2025</v>
      </c>
      <c r="AJ277" s="5">
        <f t="shared" si="38"/>
        <v>1243.5025999999998</v>
      </c>
      <c r="AK277" s="2">
        <f t="shared" si="39"/>
        <v>7</v>
      </c>
    </row>
    <row r="278" spans="1:37">
      <c r="A278" s="17">
        <v>45927</v>
      </c>
      <c r="B278" s="19">
        <v>1055.5709999999999</v>
      </c>
      <c r="C278" s="19">
        <v>1074.6645999999998</v>
      </c>
      <c r="D278" s="19">
        <v>1097.5223999999998</v>
      </c>
      <c r="E278" s="19">
        <v>1132.8327999999999</v>
      </c>
      <c r="F278" s="19">
        <v>1129.7703999999999</v>
      </c>
      <c r="G278" s="19">
        <v>1109.2905999999998</v>
      </c>
      <c r="H278" s="19">
        <v>1075.0647999999999</v>
      </c>
      <c r="I278" s="19">
        <v>774.55520000000001</v>
      </c>
      <c r="J278" s="19">
        <v>400.18259999999998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701.40559999999994</v>
      </c>
      <c r="W278" s="19">
        <v>803.69439999999997</v>
      </c>
      <c r="X278" s="19">
        <v>849.62459999999987</v>
      </c>
      <c r="Y278" s="19">
        <v>899.92799999999988</v>
      </c>
      <c r="Z278" s="19">
        <v>0</v>
      </c>
      <c r="AA278" s="2">
        <f>IFERROR(INDEX('Holiday Schedule'!$D$3:$D$24,MATCH(A278,'Holiday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12104.107</v>
      </c>
      <c r="AE278" s="5">
        <f t="shared" si="35"/>
        <v>12104.107</v>
      </c>
      <c r="AG278" s="2">
        <f t="shared" si="36"/>
        <v>9</v>
      </c>
      <c r="AH278" s="2">
        <f t="shared" si="37"/>
        <v>2025</v>
      </c>
      <c r="AJ278" s="5">
        <f t="shared" si="38"/>
        <v>1132.8327999999999</v>
      </c>
      <c r="AK278" s="2">
        <f t="shared" si="39"/>
        <v>4</v>
      </c>
    </row>
    <row r="279" spans="1:37">
      <c r="A279" s="17">
        <v>45928</v>
      </c>
      <c r="B279" s="19">
        <v>987.09619999999995</v>
      </c>
      <c r="C279" s="19">
        <v>1045.8037999999999</v>
      </c>
      <c r="D279" s="19">
        <v>1075.6447999999998</v>
      </c>
      <c r="E279" s="19">
        <v>1102.8932</v>
      </c>
      <c r="F279" s="19">
        <v>1115.5952</v>
      </c>
      <c r="G279" s="19">
        <v>1136.1039999999998</v>
      </c>
      <c r="H279" s="19">
        <v>1077.0252</v>
      </c>
      <c r="I279" s="19">
        <v>926.72979999999995</v>
      </c>
      <c r="J279" s="19">
        <v>503.76479999999992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607.50940000000003</v>
      </c>
      <c r="W279" s="19">
        <v>850.72659999999996</v>
      </c>
      <c r="X279" s="19">
        <v>883.20079999999996</v>
      </c>
      <c r="Y279" s="19">
        <v>924.84479999999985</v>
      </c>
      <c r="Z279" s="19">
        <v>0</v>
      </c>
      <c r="AA279" s="2">
        <f>IFERROR(INDEX('Holiday Schedule'!$D$3:$D$24,MATCH(A279,'Holiday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12236.938600000001</v>
      </c>
      <c r="AE279" s="5">
        <f t="shared" si="35"/>
        <v>12236.938600000001</v>
      </c>
      <c r="AG279" s="2">
        <f t="shared" si="36"/>
        <v>9</v>
      </c>
      <c r="AH279" s="2">
        <f t="shared" si="37"/>
        <v>2025</v>
      </c>
      <c r="AJ279" s="5">
        <f t="shared" si="38"/>
        <v>1136.1039999999998</v>
      </c>
      <c r="AK279" s="2">
        <f t="shared" si="39"/>
        <v>6</v>
      </c>
    </row>
    <row r="280" spans="1:37">
      <c r="A280" s="17">
        <v>45929</v>
      </c>
      <c r="B280" s="19">
        <v>987.30499999999995</v>
      </c>
      <c r="C280" s="19">
        <v>1028.3516</v>
      </c>
      <c r="D280" s="19">
        <v>1076.5379999999998</v>
      </c>
      <c r="E280" s="19">
        <v>1107.4055999999998</v>
      </c>
      <c r="F280" s="19">
        <v>1135.5297999999998</v>
      </c>
      <c r="G280" s="19">
        <v>1196.3311999999999</v>
      </c>
      <c r="H280" s="19">
        <v>1226.9841999999999</v>
      </c>
      <c r="I280" s="19">
        <v>902.52059999999994</v>
      </c>
      <c r="J280" s="19">
        <v>478.69139999999999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  <c r="V280" s="19">
        <v>735.13259999999991</v>
      </c>
      <c r="W280" s="19">
        <v>825.42700000000002</v>
      </c>
      <c r="X280" s="19">
        <v>856.7586</v>
      </c>
      <c r="Y280" s="19">
        <v>902.25959999999986</v>
      </c>
      <c r="Z280" s="19">
        <v>0</v>
      </c>
      <c r="AA280" s="2">
        <f>IFERROR(INDEX('Holiday Schedule'!$D$3:$D$24,MATCH(A280,'Holiday Schedule'!$C$3:$C$24,0)),0)</f>
        <v>0</v>
      </c>
      <c r="AB280" s="2">
        <f t="shared" si="32"/>
        <v>2</v>
      </c>
      <c r="AC280" s="2">
        <f t="shared" si="33"/>
        <v>3798.5302000000001</v>
      </c>
      <c r="AD280" s="5">
        <f t="shared" si="34"/>
        <v>8660.7049999999945</v>
      </c>
      <c r="AE280" s="5">
        <f t="shared" si="35"/>
        <v>12459.235199999996</v>
      </c>
      <c r="AG280" s="2">
        <f t="shared" si="36"/>
        <v>9</v>
      </c>
      <c r="AH280" s="2">
        <f t="shared" si="37"/>
        <v>2025</v>
      </c>
      <c r="AJ280" s="5">
        <f t="shared" si="38"/>
        <v>1226.9841999999999</v>
      </c>
      <c r="AK280" s="2">
        <f t="shared" si="39"/>
        <v>7</v>
      </c>
    </row>
    <row r="281" spans="1:37">
      <c r="A281" s="17">
        <v>45930</v>
      </c>
      <c r="B281" s="19">
        <v>924.59540000000004</v>
      </c>
      <c r="C281" s="19">
        <v>982.75779999999997</v>
      </c>
      <c r="D281" s="19">
        <v>1065.2395999999999</v>
      </c>
      <c r="E281" s="19">
        <v>1059.3235999999999</v>
      </c>
      <c r="F281" s="19">
        <v>1104.2156</v>
      </c>
      <c r="G281" s="19">
        <v>1145.7377999999999</v>
      </c>
      <c r="H281" s="19">
        <v>1161.3224</v>
      </c>
      <c r="I281" s="19">
        <v>871.87919999999997</v>
      </c>
      <c r="J281" s="19">
        <v>483.09939999999995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  <c r="V281" s="19">
        <v>681.8886</v>
      </c>
      <c r="W281" s="19">
        <v>760.62360000000001</v>
      </c>
      <c r="X281" s="19">
        <v>803.88</v>
      </c>
      <c r="Y281" s="19">
        <v>842.23540000000003</v>
      </c>
      <c r="Z281" s="19">
        <v>0</v>
      </c>
      <c r="AA281" s="2">
        <f>IFERROR(INDEX('Holiday Schedule'!$D$3:$D$24,MATCH(A281,'Holiday Schedule'!$C$3:$C$24,0)),0)</f>
        <v>0</v>
      </c>
      <c r="AB281" s="2">
        <f t="shared" si="32"/>
        <v>3</v>
      </c>
      <c r="AC281" s="2">
        <f t="shared" si="33"/>
        <v>3601.3708000000001</v>
      </c>
      <c r="AD281" s="5">
        <f t="shared" si="34"/>
        <v>8285.4275999999973</v>
      </c>
      <c r="AE281" s="5">
        <f t="shared" si="35"/>
        <v>11886.798399999998</v>
      </c>
      <c r="AG281" s="2">
        <f t="shared" si="36"/>
        <v>9</v>
      </c>
      <c r="AH281" s="2">
        <f t="shared" si="37"/>
        <v>2025</v>
      </c>
      <c r="AJ281" s="5">
        <f t="shared" si="38"/>
        <v>1161.3224</v>
      </c>
      <c r="AK281" s="2">
        <f t="shared" si="39"/>
        <v>7</v>
      </c>
    </row>
    <row r="282" spans="1:37">
      <c r="A282" s="17">
        <f>Total_StdO_Customers!A282</f>
        <v>45931</v>
      </c>
      <c r="B282" s="19">
        <v>917.80200000000002</v>
      </c>
      <c r="C282" s="19">
        <v>651.30326970346505</v>
      </c>
      <c r="D282" s="19">
        <v>952.20891477954319</v>
      </c>
      <c r="E282" s="19">
        <v>966.83276429670036</v>
      </c>
      <c r="F282" s="19">
        <v>994.57479398664736</v>
      </c>
      <c r="G282" s="19">
        <v>995.6856018780411</v>
      </c>
      <c r="H282" s="19">
        <v>802.65452226984371</v>
      </c>
      <c r="I282" s="19">
        <v>350.50657845151943</v>
      </c>
      <c r="J282" s="19">
        <v>-1.6939338820520788E-11</v>
      </c>
      <c r="K282" s="19">
        <v>-5.6473936638212763E-11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79.919305458679446</v>
      </c>
      <c r="S282" s="19">
        <v>152.21991848443577</v>
      </c>
      <c r="T282" s="19">
        <v>240.18060145537311</v>
      </c>
      <c r="U282" s="19">
        <v>226.83241398301186</v>
      </c>
      <c r="V282" s="19">
        <v>430.81782971998121</v>
      </c>
      <c r="W282" s="19">
        <v>743.93774559863994</v>
      </c>
      <c r="X282" s="19">
        <v>897.33097067067445</v>
      </c>
      <c r="Y282" s="19">
        <v>913.33174095857089</v>
      </c>
      <c r="Z282" s="19">
        <v>0</v>
      </c>
      <c r="AA282" s="2">
        <f>IFERROR(INDEX('Holiday Schedule'!$D$3:$D$24,MATCH(A282,'Holiday Schedule'!$C$3:$C$24,0)),0)</f>
        <v>0</v>
      </c>
      <c r="AB282" s="2">
        <f t="shared" si="32"/>
        <v>4</v>
      </c>
      <c r="AC282" s="2">
        <f t="shared" si="33"/>
        <v>3121.7453638222419</v>
      </c>
      <c r="AD282" s="5">
        <f t="shared" si="34"/>
        <v>7194.3936078728111</v>
      </c>
      <c r="AE282" s="5">
        <f t="shared" si="35"/>
        <v>10316.138971695053</v>
      </c>
      <c r="AG282" s="2">
        <f t="shared" si="36"/>
        <v>10</v>
      </c>
      <c r="AH282" s="2">
        <f t="shared" si="37"/>
        <v>2025</v>
      </c>
      <c r="AJ282" s="5">
        <f t="shared" si="38"/>
        <v>995.6856018780411</v>
      </c>
      <c r="AK282" s="2">
        <f t="shared" si="39"/>
        <v>6</v>
      </c>
    </row>
    <row r="283" spans="1:37">
      <c r="A283" s="17">
        <f>Total_StdO_Customers!A283</f>
        <v>45932</v>
      </c>
      <c r="B283" s="19">
        <v>873.25663293990124</v>
      </c>
      <c r="C283" s="19">
        <v>622.39688828279031</v>
      </c>
      <c r="D283" s="19">
        <v>925.13355373985291</v>
      </c>
      <c r="E283" s="19">
        <v>937.07180673744892</v>
      </c>
      <c r="F283" s="19">
        <v>944.40002938153407</v>
      </c>
      <c r="G283" s="19">
        <v>962.61256106060978</v>
      </c>
      <c r="H283" s="19">
        <v>764.04185954726768</v>
      </c>
      <c r="I283" s="19">
        <v>348.66138114599357</v>
      </c>
      <c r="J283" s="19">
        <v>-1.1368683772161603E-11</v>
      </c>
      <c r="K283" s="19">
        <v>-4.8615333980706055E-11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65.347010956866143</v>
      </c>
      <c r="S283" s="19">
        <v>138.23031323339092</v>
      </c>
      <c r="T283" s="19">
        <v>221.94182725096471</v>
      </c>
      <c r="U283" s="19">
        <v>212.87902190424882</v>
      </c>
      <c r="V283" s="19">
        <v>415.17217863390351</v>
      </c>
      <c r="W283" s="19">
        <v>708.49649729550265</v>
      </c>
      <c r="X283" s="19">
        <v>870.0401824774292</v>
      </c>
      <c r="Y283" s="19">
        <v>871.8308280840572</v>
      </c>
      <c r="Z283" s="19">
        <v>0</v>
      </c>
      <c r="AA283" s="2">
        <f>IFERROR(INDEX('Holiday Schedule'!$D$3:$D$24,MATCH(A283,'Holiday Schedule'!$C$3:$C$24,0)),0)</f>
        <v>0</v>
      </c>
      <c r="AB283" s="2">
        <f t="shared" si="32"/>
        <v>5</v>
      </c>
      <c r="AC283" s="2">
        <f t="shared" si="33"/>
        <v>2980.7684128982391</v>
      </c>
      <c r="AD283" s="5">
        <f t="shared" si="34"/>
        <v>6900.7441597734623</v>
      </c>
      <c r="AE283" s="5">
        <f t="shared" si="35"/>
        <v>9881.5125726717015</v>
      </c>
      <c r="AG283" s="2">
        <f t="shared" si="36"/>
        <v>10</v>
      </c>
      <c r="AH283" s="2">
        <f t="shared" si="37"/>
        <v>2025</v>
      </c>
      <c r="AJ283" s="5">
        <f t="shared" si="38"/>
        <v>962.61256106060978</v>
      </c>
      <c r="AK283" s="2">
        <f t="shared" si="39"/>
        <v>6</v>
      </c>
    </row>
    <row r="284" spans="1:37">
      <c r="A284" s="17">
        <f>Total_StdO_Customers!A284</f>
        <v>45933</v>
      </c>
      <c r="B284" s="19">
        <v>894.54894501464855</v>
      </c>
      <c r="C284" s="19">
        <v>627.10761514529702</v>
      </c>
      <c r="D284" s="19">
        <v>930.44595470384638</v>
      </c>
      <c r="E284" s="19">
        <v>931.30386466011009</v>
      </c>
      <c r="F284" s="19">
        <v>941.57796979171985</v>
      </c>
      <c r="G284" s="19">
        <v>946.66618654124159</v>
      </c>
      <c r="H284" s="19">
        <v>750.2054063172518</v>
      </c>
      <c r="I284" s="19">
        <v>339.0225224218367</v>
      </c>
      <c r="J284" s="19">
        <v>-1.5688783605583012E-11</v>
      </c>
      <c r="K284" s="19">
        <v>-5.0874859880423173E-11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65.241150263449526</v>
      </c>
      <c r="S284" s="19">
        <v>133.10862884575909</v>
      </c>
      <c r="T284" s="19">
        <v>212.78215917652415</v>
      </c>
      <c r="U284" s="19">
        <v>200.57597497808115</v>
      </c>
      <c r="V284" s="19">
        <v>383.52652978289564</v>
      </c>
      <c r="W284" s="19">
        <v>683.04127552171565</v>
      </c>
      <c r="X284" s="19">
        <v>837.01737223687326</v>
      </c>
      <c r="Y284" s="19">
        <v>844.2739811738445</v>
      </c>
      <c r="Z284" s="19">
        <v>0</v>
      </c>
      <c r="AA284" s="2">
        <f>IFERROR(INDEX('Holiday Schedule'!$D$3:$D$24,MATCH(A284,'Holiday Schedule'!$C$3:$C$24,0)),0)</f>
        <v>0</v>
      </c>
      <c r="AB284" s="2">
        <f t="shared" si="32"/>
        <v>6</v>
      </c>
      <c r="AC284" s="2">
        <f t="shared" si="33"/>
        <v>2854.3156132270688</v>
      </c>
      <c r="AD284" s="5">
        <f t="shared" si="34"/>
        <v>6866.1299233479585</v>
      </c>
      <c r="AE284" s="5">
        <f t="shared" si="35"/>
        <v>9720.4455365750273</v>
      </c>
      <c r="AG284" s="2">
        <f t="shared" si="36"/>
        <v>10</v>
      </c>
      <c r="AH284" s="2">
        <f t="shared" si="37"/>
        <v>2025</v>
      </c>
      <c r="AJ284" s="5">
        <f t="shared" si="38"/>
        <v>946.66618654124159</v>
      </c>
      <c r="AK284" s="2">
        <f t="shared" si="39"/>
        <v>6</v>
      </c>
    </row>
    <row r="285" spans="1:37">
      <c r="A285" s="17">
        <f>Total_StdO_Customers!A285</f>
        <v>45934</v>
      </c>
      <c r="B285" s="19">
        <v>846.96846131552047</v>
      </c>
      <c r="C285" s="19">
        <v>606.6642278715459</v>
      </c>
      <c r="D285" s="19">
        <v>887.52741149601945</v>
      </c>
      <c r="E285" s="19">
        <v>890.33957595593529</v>
      </c>
      <c r="F285" s="19">
        <v>876.38576844404497</v>
      </c>
      <c r="G285" s="19">
        <v>862.5876988816683</v>
      </c>
      <c r="H285" s="19">
        <v>633.68852717092932</v>
      </c>
      <c r="I285" s="19">
        <v>301.98176992057188</v>
      </c>
      <c r="J285" s="19">
        <v>-1.0345502232667059E-11</v>
      </c>
      <c r="K285" s="19">
        <v>-6.7814198700943962E-11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69.127287140385306</v>
      </c>
      <c r="S285" s="19">
        <v>134.29117083443271</v>
      </c>
      <c r="T285" s="19">
        <v>203.55008839401125</v>
      </c>
      <c r="U285" s="19">
        <v>208.61994371971821</v>
      </c>
      <c r="V285" s="19">
        <v>383.23383589642583</v>
      </c>
      <c r="W285" s="19">
        <v>666.10674625064109</v>
      </c>
      <c r="X285" s="19">
        <v>830.2594803835666</v>
      </c>
      <c r="Y285" s="19">
        <v>839.76565004388976</v>
      </c>
      <c r="Z285" s="19">
        <v>0</v>
      </c>
      <c r="AA285" s="2">
        <f>IFERROR(INDEX('Holiday Schedule'!$D$3:$D$24,MATCH(A285,'Holiday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9241.0976437192294</v>
      </c>
      <c r="AE285" s="5">
        <f t="shared" si="35"/>
        <v>9241.0976437192294</v>
      </c>
      <c r="AG285" s="2">
        <f t="shared" si="36"/>
        <v>10</v>
      </c>
      <c r="AH285" s="2">
        <f t="shared" si="37"/>
        <v>2025</v>
      </c>
      <c r="AJ285" s="5">
        <f t="shared" si="38"/>
        <v>890.33957595593529</v>
      </c>
      <c r="AK285" s="2">
        <f t="shared" si="39"/>
        <v>4</v>
      </c>
    </row>
    <row r="286" spans="1:37">
      <c r="A286" s="17">
        <f>Total_StdO_Customers!A286</f>
        <v>45935</v>
      </c>
      <c r="B286" s="19">
        <v>851.03797896445224</v>
      </c>
      <c r="C286" s="19">
        <v>601.54805683576922</v>
      </c>
      <c r="D286" s="19">
        <v>882.63465278395188</v>
      </c>
      <c r="E286" s="19">
        <v>867.2876409051612</v>
      </c>
      <c r="F286" s="19">
        <v>864.84734696514352</v>
      </c>
      <c r="G286" s="19">
        <v>821.10541706220806</v>
      </c>
      <c r="H286" s="19">
        <v>599.08334375525942</v>
      </c>
      <c r="I286" s="19">
        <v>276.53927984209884</v>
      </c>
      <c r="J286" s="19">
        <v>-1.432454155292362E-11</v>
      </c>
      <c r="K286" s="19">
        <v>-5.1747051088568696E-11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79.188188802974764</v>
      </c>
      <c r="S286" s="19">
        <v>151.30995856753725</v>
      </c>
      <c r="T286" s="19">
        <v>233.76176386702957</v>
      </c>
      <c r="U286" s="19">
        <v>220.73589083406034</v>
      </c>
      <c r="V286" s="19">
        <v>416.99611296125306</v>
      </c>
      <c r="W286" s="19">
        <v>702.39826195200101</v>
      </c>
      <c r="X286" s="19">
        <v>849.10122117053675</v>
      </c>
      <c r="Y286" s="19">
        <v>855.40361139845129</v>
      </c>
      <c r="Z286" s="19">
        <v>0</v>
      </c>
      <c r="AA286" s="2">
        <f>IFERROR(INDEX('Holiday Schedule'!$D$3:$D$24,MATCH(A286,'Holiday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9272.9787266678231</v>
      </c>
      <c r="AE286" s="5">
        <f t="shared" si="35"/>
        <v>9272.9787266678231</v>
      </c>
      <c r="AG286" s="2">
        <f t="shared" si="36"/>
        <v>10</v>
      </c>
      <c r="AH286" s="2">
        <f t="shared" si="37"/>
        <v>2025</v>
      </c>
      <c r="AJ286" s="5">
        <f t="shared" si="38"/>
        <v>882.63465278395188</v>
      </c>
      <c r="AK286" s="2">
        <f t="shared" si="39"/>
        <v>3</v>
      </c>
    </row>
    <row r="287" spans="1:37">
      <c r="A287" s="17">
        <f>Total_StdO_Customers!A287</f>
        <v>45936</v>
      </c>
      <c r="B287" s="19">
        <v>853.95359447751537</v>
      </c>
      <c r="C287" s="19">
        <v>604.02391835567744</v>
      </c>
      <c r="D287" s="19">
        <v>882.87852382947563</v>
      </c>
      <c r="E287" s="19">
        <v>871.49736534324825</v>
      </c>
      <c r="F287" s="19">
        <v>894.19181703320987</v>
      </c>
      <c r="G287" s="19">
        <v>895.30416506417032</v>
      </c>
      <c r="H287" s="19">
        <v>710.48598842298975</v>
      </c>
      <c r="I287" s="19">
        <v>328.08480725721438</v>
      </c>
      <c r="J287" s="19">
        <v>-1.7394086171407253E-11</v>
      </c>
      <c r="K287" s="19">
        <v>-6.0367710830178112E-11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83.191067698135157</v>
      </c>
      <c r="S287" s="19">
        <v>149.77417102616164</v>
      </c>
      <c r="T287" s="19">
        <v>237.04682382910687</v>
      </c>
      <c r="U287" s="19">
        <v>222.88722268989829</v>
      </c>
      <c r="V287" s="19">
        <v>437.72255027361564</v>
      </c>
      <c r="W287" s="19">
        <v>715.76682262896225</v>
      </c>
      <c r="X287" s="19">
        <v>871.14283955620056</v>
      </c>
      <c r="Y287" s="19">
        <v>876.93309318056197</v>
      </c>
      <c r="Z287" s="19">
        <v>0</v>
      </c>
      <c r="AA287" s="2">
        <f>IFERROR(INDEX('Holiday Schedule'!$D$3:$D$24,MATCH(A287,'Holiday Schedule'!$C$3:$C$24,0)),0)</f>
        <v>0</v>
      </c>
      <c r="AB287" s="2">
        <f t="shared" si="32"/>
        <v>2</v>
      </c>
      <c r="AC287" s="2">
        <f t="shared" si="33"/>
        <v>3045.6163049592169</v>
      </c>
      <c r="AD287" s="5">
        <f t="shared" si="34"/>
        <v>6589.2684657068503</v>
      </c>
      <c r="AE287" s="5">
        <f t="shared" si="35"/>
        <v>9634.8847706660672</v>
      </c>
      <c r="AG287" s="2">
        <f t="shared" si="36"/>
        <v>10</v>
      </c>
      <c r="AH287" s="2">
        <f t="shared" si="37"/>
        <v>2025</v>
      </c>
      <c r="AJ287" s="5">
        <f t="shared" si="38"/>
        <v>895.30416506417032</v>
      </c>
      <c r="AK287" s="2">
        <f t="shared" si="39"/>
        <v>6</v>
      </c>
    </row>
    <row r="288" spans="1:37">
      <c r="A288" s="17">
        <f>Total_StdO_Customers!A288</f>
        <v>45937</v>
      </c>
      <c r="B288" s="19">
        <v>871.33686180501354</v>
      </c>
      <c r="C288" s="19">
        <v>616.74176581251618</v>
      </c>
      <c r="D288" s="19">
        <v>911.21035757665777</v>
      </c>
      <c r="E288" s="19">
        <v>897.10225588485923</v>
      </c>
      <c r="F288" s="19">
        <v>909.30449734949184</v>
      </c>
      <c r="G288" s="19">
        <v>904.69946063853786</v>
      </c>
      <c r="H288" s="19">
        <v>712.61519672288796</v>
      </c>
      <c r="I288" s="19">
        <v>334.96087660614501</v>
      </c>
      <c r="J288" s="19">
        <v>-1.6370904631912708E-11</v>
      </c>
      <c r="K288" s="19">
        <v>-6.5540461946511641E-11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81.900204194054822</v>
      </c>
      <c r="S288" s="19">
        <v>151.45241651227116</v>
      </c>
      <c r="T288" s="19">
        <v>230.90195152719389</v>
      </c>
      <c r="U288" s="19">
        <v>218.68563316407779</v>
      </c>
      <c r="V288" s="19">
        <v>416.92500830948723</v>
      </c>
      <c r="W288" s="19">
        <v>702.42942513091214</v>
      </c>
      <c r="X288" s="19">
        <v>864.35874009451834</v>
      </c>
      <c r="Y288" s="19">
        <v>867.86421040965922</v>
      </c>
      <c r="Z288" s="19">
        <v>0</v>
      </c>
      <c r="AA288" s="2">
        <f>IFERROR(INDEX('Holiday Schedule'!$D$3:$D$24,MATCH(A288,'Holiday Schedule'!$C$3:$C$24,0)),0)</f>
        <v>0</v>
      </c>
      <c r="AB288" s="2">
        <f t="shared" si="32"/>
        <v>3</v>
      </c>
      <c r="AC288" s="2">
        <f t="shared" si="33"/>
        <v>3001.6142555385786</v>
      </c>
      <c r="AD288" s="5">
        <f t="shared" si="34"/>
        <v>6690.8746061996235</v>
      </c>
      <c r="AE288" s="5">
        <f t="shared" si="35"/>
        <v>9692.4888617382021</v>
      </c>
      <c r="AG288" s="2">
        <f t="shared" si="36"/>
        <v>10</v>
      </c>
      <c r="AH288" s="2">
        <f t="shared" si="37"/>
        <v>2025</v>
      </c>
      <c r="AJ288" s="5">
        <f t="shared" si="38"/>
        <v>911.21035757665777</v>
      </c>
      <c r="AK288" s="2">
        <f t="shared" si="39"/>
        <v>3</v>
      </c>
    </row>
    <row r="289" spans="1:37">
      <c r="A289" s="17">
        <f>Total_StdO_Customers!A289</f>
        <v>45938</v>
      </c>
      <c r="B289" s="19">
        <v>874.17666863125464</v>
      </c>
      <c r="C289" s="19">
        <v>618.49052006630018</v>
      </c>
      <c r="D289" s="19">
        <v>915.18760291092235</v>
      </c>
      <c r="E289" s="19">
        <v>902.39389226446929</v>
      </c>
      <c r="F289" s="19">
        <v>928.03718341650438</v>
      </c>
      <c r="G289" s="19">
        <v>909.2132791977117</v>
      </c>
      <c r="H289" s="19">
        <v>721.87983021481659</v>
      </c>
      <c r="I289" s="19">
        <v>360.64883000275222</v>
      </c>
      <c r="J289" s="19">
        <v>-9.6633812063373625E-12</v>
      </c>
      <c r="K289" s="19">
        <v>-1.0734879651863594E-10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87.683108587763854</v>
      </c>
      <c r="S289" s="19">
        <v>142.79697582648078</v>
      </c>
      <c r="T289" s="19">
        <v>223.46937088058621</v>
      </c>
      <c r="U289" s="19">
        <v>216.02817992568725</v>
      </c>
      <c r="V289" s="19">
        <v>409.3950923592821</v>
      </c>
      <c r="W289" s="19">
        <v>698.18037737808925</v>
      </c>
      <c r="X289" s="19">
        <v>839.38023796999539</v>
      </c>
      <c r="Y289" s="19">
        <v>850.27291645654873</v>
      </c>
      <c r="Z289" s="19">
        <v>0</v>
      </c>
      <c r="AA289" s="2">
        <f>IFERROR(INDEX('Holiday Schedule'!$D$3:$D$24,MATCH(A289,'Holiday Schedule'!$C$3:$C$24,0)),0)</f>
        <v>0</v>
      </c>
      <c r="AB289" s="2">
        <f t="shared" si="32"/>
        <v>4</v>
      </c>
      <c r="AC289" s="2">
        <f t="shared" si="33"/>
        <v>2977.5821729305203</v>
      </c>
      <c r="AD289" s="5">
        <f t="shared" si="34"/>
        <v>6719.6518931585251</v>
      </c>
      <c r="AE289" s="5">
        <f t="shared" si="35"/>
        <v>9697.2340660890459</v>
      </c>
      <c r="AG289" s="2">
        <f t="shared" si="36"/>
        <v>10</v>
      </c>
      <c r="AH289" s="2">
        <f t="shared" si="37"/>
        <v>2025</v>
      </c>
      <c r="AJ289" s="5">
        <f t="shared" si="38"/>
        <v>928.03718341650438</v>
      </c>
      <c r="AK289" s="2">
        <f t="shared" si="39"/>
        <v>5</v>
      </c>
    </row>
    <row r="290" spans="1:37">
      <c r="A290" s="17">
        <f>Total_StdO_Customers!A290</f>
        <v>45939</v>
      </c>
      <c r="B290" s="19">
        <v>861.05331280511325</v>
      </c>
      <c r="C290" s="19">
        <v>619.66797575383566</v>
      </c>
      <c r="D290" s="19">
        <v>904.02383063452908</v>
      </c>
      <c r="E290" s="19">
        <v>922.54279174896374</v>
      </c>
      <c r="F290" s="19">
        <v>943.58483438442158</v>
      </c>
      <c r="G290" s="19">
        <v>968.77989649208916</v>
      </c>
      <c r="H290" s="19">
        <v>761.65070636279029</v>
      </c>
      <c r="I290" s="19">
        <v>354.18008338471611</v>
      </c>
      <c r="J290" s="19">
        <v>-4.3200998334214091E-12</v>
      </c>
      <c r="K290" s="19">
        <v>-5.3034909797133878E-11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70.144005397363799</v>
      </c>
      <c r="S290" s="19">
        <v>141.15313025111391</v>
      </c>
      <c r="T290" s="19">
        <v>227.22667818970513</v>
      </c>
      <c r="U290" s="19">
        <v>218.12216136425536</v>
      </c>
      <c r="V290" s="19">
        <v>428.61868402828361</v>
      </c>
      <c r="W290" s="19">
        <v>741.29094308978461</v>
      </c>
      <c r="X290" s="19">
        <v>902.1021830447994</v>
      </c>
      <c r="Y290" s="19">
        <v>911.5656408982461</v>
      </c>
      <c r="Z290" s="19">
        <v>0</v>
      </c>
      <c r="AA290" s="2">
        <f>IFERROR(INDEX('Holiday Schedule'!$D$3:$D$24,MATCH(A290,'Holiday Schedule'!$C$3:$C$24,0)),0)</f>
        <v>0</v>
      </c>
      <c r="AB290" s="2">
        <f t="shared" si="32"/>
        <v>5</v>
      </c>
      <c r="AC290" s="2">
        <f t="shared" si="33"/>
        <v>3082.8378687499649</v>
      </c>
      <c r="AD290" s="5">
        <f t="shared" si="34"/>
        <v>6892.8689890799906</v>
      </c>
      <c r="AE290" s="5">
        <f t="shared" si="35"/>
        <v>9975.706857829955</v>
      </c>
      <c r="AG290" s="2">
        <f t="shared" si="36"/>
        <v>10</v>
      </c>
      <c r="AH290" s="2">
        <f t="shared" si="37"/>
        <v>2025</v>
      </c>
      <c r="AJ290" s="5">
        <f t="shared" si="38"/>
        <v>968.77989649208916</v>
      </c>
      <c r="AK290" s="2">
        <f t="shared" si="39"/>
        <v>6</v>
      </c>
    </row>
    <row r="291" spans="1:37">
      <c r="A291" s="17">
        <f>Total_StdO_Customers!A291</f>
        <v>45940</v>
      </c>
      <c r="B291" s="19">
        <v>942.9221326461809</v>
      </c>
      <c r="C291" s="19">
        <v>675.47511596900813</v>
      </c>
      <c r="D291" s="19">
        <v>1013.5768394042707</v>
      </c>
      <c r="E291" s="19">
        <v>1010.885967711291</v>
      </c>
      <c r="F291" s="19">
        <v>1049.2071078317067</v>
      </c>
      <c r="G291" s="19">
        <v>1040.313796530543</v>
      </c>
      <c r="H291" s="19">
        <v>808.34553665315411</v>
      </c>
      <c r="I291" s="19">
        <v>377.08132036250174</v>
      </c>
      <c r="J291" s="19">
        <v>-9.6633812063373625E-12</v>
      </c>
      <c r="K291" s="19">
        <v>-5.9131366469955537E-11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69.884180592969642</v>
      </c>
      <c r="S291" s="19">
        <v>139.69860172440531</v>
      </c>
      <c r="T291" s="19">
        <v>223.20093621054548</v>
      </c>
      <c r="U291" s="19">
        <v>214.42290145776599</v>
      </c>
      <c r="V291" s="19">
        <v>410.93445120219349</v>
      </c>
      <c r="W291" s="19">
        <v>728.4015716734707</v>
      </c>
      <c r="X291" s="19">
        <v>903.71216639442559</v>
      </c>
      <c r="Y291" s="19">
        <v>920.63892494228025</v>
      </c>
      <c r="Z291" s="19">
        <v>0</v>
      </c>
      <c r="AA291" s="2">
        <f>IFERROR(INDEX('Holiday Schedule'!$D$3:$D$24,MATCH(A291,'Holiday Schedule'!$C$3:$C$24,0)),0)</f>
        <v>0</v>
      </c>
      <c r="AB291" s="2">
        <f t="shared" si="32"/>
        <v>6</v>
      </c>
      <c r="AC291" s="2">
        <f t="shared" si="33"/>
        <v>3067.3361296182093</v>
      </c>
      <c r="AD291" s="5">
        <f t="shared" si="34"/>
        <v>7461.3654216884343</v>
      </c>
      <c r="AE291" s="5">
        <f t="shared" si="35"/>
        <v>10528.701551306644</v>
      </c>
      <c r="AG291" s="2">
        <f t="shared" si="36"/>
        <v>10</v>
      </c>
      <c r="AH291" s="2">
        <f t="shared" si="37"/>
        <v>2025</v>
      </c>
      <c r="AJ291" s="5">
        <f t="shared" si="38"/>
        <v>1049.2071078317067</v>
      </c>
      <c r="AK291" s="2">
        <f t="shared" si="39"/>
        <v>5</v>
      </c>
    </row>
    <row r="292" spans="1:37">
      <c r="A292" s="17">
        <f>Total_StdO_Customers!A292</f>
        <v>45941</v>
      </c>
      <c r="B292" s="19">
        <v>930.75986995948188</v>
      </c>
      <c r="C292" s="19">
        <v>661.43515484408363</v>
      </c>
      <c r="D292" s="19">
        <v>977.28146568561851</v>
      </c>
      <c r="E292" s="19">
        <v>958.77231277500027</v>
      </c>
      <c r="F292" s="19">
        <v>964.8824973871624</v>
      </c>
      <c r="G292" s="19">
        <v>916.41695190215432</v>
      </c>
      <c r="H292" s="19">
        <v>686.90745859914091</v>
      </c>
      <c r="I292" s="19">
        <v>320.83624008457048</v>
      </c>
      <c r="J292" s="19">
        <v>-7.617018127348274E-12</v>
      </c>
      <c r="K292" s="19">
        <v>-4.0913050725066569E-11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66.070254133665003</v>
      </c>
      <c r="S292" s="19">
        <v>133.49533399273059</v>
      </c>
      <c r="T292" s="19">
        <v>212.25113588722888</v>
      </c>
      <c r="U292" s="19">
        <v>200.46024720761557</v>
      </c>
      <c r="V292" s="19">
        <v>388.08903251597428</v>
      </c>
      <c r="W292" s="19">
        <v>680.6979816985106</v>
      </c>
      <c r="X292" s="19">
        <v>852.97260499910317</v>
      </c>
      <c r="Y292" s="19">
        <v>882.39543000082188</v>
      </c>
      <c r="Z292" s="19">
        <v>0</v>
      </c>
      <c r="AA292" s="2">
        <f>IFERROR(INDEX('Holiday Schedule'!$D$3:$D$24,MATCH(A292,'Holiday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9833.7239716728145</v>
      </c>
      <c r="AE292" s="5">
        <f t="shared" si="35"/>
        <v>9833.7239716728145</v>
      </c>
      <c r="AG292" s="2">
        <f t="shared" si="36"/>
        <v>10</v>
      </c>
      <c r="AH292" s="2">
        <f t="shared" si="37"/>
        <v>2025</v>
      </c>
      <c r="AJ292" s="5">
        <f t="shared" si="38"/>
        <v>977.28146568561851</v>
      </c>
      <c r="AK292" s="2">
        <f t="shared" si="39"/>
        <v>3</v>
      </c>
    </row>
    <row r="293" spans="1:37">
      <c r="A293" s="17">
        <f>Total_StdO_Customers!A293</f>
        <v>45942</v>
      </c>
      <c r="B293" s="19">
        <v>887.568105441988</v>
      </c>
      <c r="C293" s="19">
        <v>636.41866670320678</v>
      </c>
      <c r="D293" s="19">
        <v>953.15372335842096</v>
      </c>
      <c r="E293" s="19">
        <v>950.27768201173512</v>
      </c>
      <c r="F293" s="19">
        <v>946.54548462323692</v>
      </c>
      <c r="G293" s="19">
        <v>886.96534687669555</v>
      </c>
      <c r="H293" s="19">
        <v>655.446598217173</v>
      </c>
      <c r="I293" s="19">
        <v>312.19507875935744</v>
      </c>
      <c r="J293" s="19">
        <v>-1.2505552149377763E-11</v>
      </c>
      <c r="K293" s="19">
        <v>-6.3504757008558954E-11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88.700899495670456</v>
      </c>
      <c r="S293" s="19">
        <v>149.90407574604615</v>
      </c>
      <c r="T293" s="19">
        <v>229.13133415288689</v>
      </c>
      <c r="U293" s="19">
        <v>209.70727129416389</v>
      </c>
      <c r="V293" s="19">
        <v>407.03757899859374</v>
      </c>
      <c r="W293" s="19">
        <v>690.23280675114654</v>
      </c>
      <c r="X293" s="19">
        <v>845.33211839718683</v>
      </c>
      <c r="Y293" s="19">
        <v>862.63145351237574</v>
      </c>
      <c r="Z293" s="19">
        <v>0</v>
      </c>
      <c r="AA293" s="2">
        <f>IFERROR(INDEX('Holiday Schedule'!$D$3:$D$24,MATCH(A293,'Holiday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9711.2482243398081</v>
      </c>
      <c r="AE293" s="5">
        <f t="shared" si="35"/>
        <v>9711.2482243398081</v>
      </c>
      <c r="AG293" s="2">
        <f t="shared" si="36"/>
        <v>10</v>
      </c>
      <c r="AH293" s="2">
        <f t="shared" si="37"/>
        <v>2025</v>
      </c>
      <c r="AJ293" s="5">
        <f t="shared" si="38"/>
        <v>953.15372335842096</v>
      </c>
      <c r="AK293" s="2">
        <f t="shared" si="39"/>
        <v>3</v>
      </c>
    </row>
    <row r="294" spans="1:37">
      <c r="A294" s="17">
        <f>Total_StdO_Customers!A294</f>
        <v>45943</v>
      </c>
      <c r="B294" s="19">
        <v>884.8180614679485</v>
      </c>
      <c r="C294" s="19">
        <v>621.32149683708712</v>
      </c>
      <c r="D294" s="19">
        <v>913.53250073970048</v>
      </c>
      <c r="E294" s="19">
        <v>913.85520951680837</v>
      </c>
      <c r="F294" s="19">
        <v>937.63788563732282</v>
      </c>
      <c r="G294" s="19">
        <v>916.198519525336</v>
      </c>
      <c r="H294" s="19">
        <v>698.10665395300657</v>
      </c>
      <c r="I294" s="19">
        <v>356.54435678962977</v>
      </c>
      <c r="J294" s="19">
        <v>-1.6825651982799172E-11</v>
      </c>
      <c r="K294" s="19">
        <v>-1.0092549018736463E-10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93.143034471868305</v>
      </c>
      <c r="S294" s="19">
        <v>153.65864969450922</v>
      </c>
      <c r="T294" s="19">
        <v>232.8091940524173</v>
      </c>
      <c r="U294" s="19">
        <v>215.56272125301382</v>
      </c>
      <c r="V294" s="19">
        <v>409.8100329085222</v>
      </c>
      <c r="W294" s="19">
        <v>703.01096549577687</v>
      </c>
      <c r="X294" s="19">
        <v>851.45011631087061</v>
      </c>
      <c r="Y294" s="19">
        <v>867.90156175464676</v>
      </c>
      <c r="Z294" s="19">
        <v>0</v>
      </c>
      <c r="AA294" s="2">
        <f>IFERROR(INDEX('Holiday Schedule'!$D$3:$D$24,MATCH(A294,'Holiday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9769.3609604083467</v>
      </c>
      <c r="AE294" s="5">
        <f t="shared" si="35"/>
        <v>9769.3609604083467</v>
      </c>
      <c r="AG294" s="2">
        <f t="shared" si="36"/>
        <v>10</v>
      </c>
      <c r="AH294" s="2">
        <f t="shared" si="37"/>
        <v>2025</v>
      </c>
      <c r="AJ294" s="5">
        <f t="shared" si="38"/>
        <v>937.63788563732282</v>
      </c>
      <c r="AK294" s="2">
        <f t="shared" si="39"/>
        <v>5</v>
      </c>
    </row>
    <row r="295" spans="1:37">
      <c r="A295" s="17">
        <f>Total_StdO_Customers!A295</f>
        <v>45944</v>
      </c>
      <c r="B295" s="19">
        <v>872.07468829863228</v>
      </c>
      <c r="C295" s="19">
        <v>623.07266205720794</v>
      </c>
      <c r="D295" s="19">
        <v>911.70270100819039</v>
      </c>
      <c r="E295" s="19">
        <v>910.43881542094391</v>
      </c>
      <c r="F295" s="19">
        <v>938.69516430055273</v>
      </c>
      <c r="G295" s="19">
        <v>929.49532012732266</v>
      </c>
      <c r="H295" s="19">
        <v>726.68397278188741</v>
      </c>
      <c r="I295" s="19">
        <v>362.03410529490111</v>
      </c>
      <c r="J295" s="19">
        <v>-1.0572875908110291E-11</v>
      </c>
      <c r="K295" s="19">
        <v>-9.0693674792419188E-11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89.251799738500267</v>
      </c>
      <c r="S295" s="19">
        <v>147.66044931233046</v>
      </c>
      <c r="T295" s="19">
        <v>220.21074432080786</v>
      </c>
      <c r="U295" s="19">
        <v>209.63183100692538</v>
      </c>
      <c r="V295" s="19">
        <v>392.85331872029371</v>
      </c>
      <c r="W295" s="19">
        <v>676.74276875352405</v>
      </c>
      <c r="X295" s="19">
        <v>820.23318364431657</v>
      </c>
      <c r="Y295" s="19">
        <v>836.75280015313899</v>
      </c>
      <c r="Z295" s="19">
        <v>0</v>
      </c>
      <c r="AA295" s="2">
        <f>IFERROR(INDEX('Holiday Schedule'!$D$3:$D$24,MATCH(A295,'Holiday Schedule'!$C$3:$C$24,0)),0)</f>
        <v>0</v>
      </c>
      <c r="AB295" s="2">
        <f t="shared" si="32"/>
        <v>3</v>
      </c>
      <c r="AC295" s="2">
        <f t="shared" si="33"/>
        <v>2918.6182007914986</v>
      </c>
      <c r="AD295" s="5">
        <f t="shared" si="34"/>
        <v>6748.9161241478751</v>
      </c>
      <c r="AE295" s="5">
        <f t="shared" si="35"/>
        <v>9667.5343249393736</v>
      </c>
      <c r="AG295" s="2">
        <f t="shared" si="36"/>
        <v>10</v>
      </c>
      <c r="AH295" s="2">
        <f t="shared" si="37"/>
        <v>2025</v>
      </c>
      <c r="AJ295" s="5">
        <f t="shared" si="38"/>
        <v>938.69516430055273</v>
      </c>
      <c r="AK295" s="2">
        <f t="shared" si="39"/>
        <v>5</v>
      </c>
    </row>
    <row r="296" spans="1:37">
      <c r="A296" s="17">
        <f>Total_StdO_Customers!A296</f>
        <v>45945</v>
      </c>
      <c r="B296" s="19">
        <v>845.62684882057806</v>
      </c>
      <c r="C296" s="19">
        <v>596.25036012578369</v>
      </c>
      <c r="D296" s="19">
        <v>895.44923264711474</v>
      </c>
      <c r="E296" s="19">
        <v>897.70878460580161</v>
      </c>
      <c r="F296" s="19">
        <v>925.82648257705728</v>
      </c>
      <c r="G296" s="19">
        <v>938.27384160798351</v>
      </c>
      <c r="H296" s="19">
        <v>736.81212051750481</v>
      </c>
      <c r="I296" s="19">
        <v>356.33134578107536</v>
      </c>
      <c r="J296" s="19">
        <v>-1.5916157281026244E-11</v>
      </c>
      <c r="K296" s="19">
        <v>-8.4241946751717478E-11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85.729402106153429</v>
      </c>
      <c r="S296" s="19">
        <v>148.39467975350271</v>
      </c>
      <c r="T296" s="19">
        <v>227.22230416609091</v>
      </c>
      <c r="U296" s="19">
        <v>213.84367014247891</v>
      </c>
      <c r="V296" s="19">
        <v>408.66824045008059</v>
      </c>
      <c r="W296" s="19">
        <v>707.76837183548935</v>
      </c>
      <c r="X296" s="19">
        <v>859.55377395243374</v>
      </c>
      <c r="Y296" s="19">
        <v>868.8069155337962</v>
      </c>
      <c r="Z296" s="19">
        <v>0</v>
      </c>
      <c r="AA296" s="2">
        <f>IFERROR(INDEX('Holiday Schedule'!$D$3:$D$24,MATCH(A296,'Holiday Schedule'!$C$3:$C$24,0)),0)</f>
        <v>0</v>
      </c>
      <c r="AB296" s="2">
        <f t="shared" si="32"/>
        <v>4</v>
      </c>
      <c r="AC296" s="2">
        <f t="shared" si="33"/>
        <v>3007.5117881872047</v>
      </c>
      <c r="AD296" s="5">
        <f t="shared" si="34"/>
        <v>6704.7545864356198</v>
      </c>
      <c r="AE296" s="5">
        <f t="shared" si="35"/>
        <v>9712.2663746228245</v>
      </c>
      <c r="AG296" s="2">
        <f t="shared" si="36"/>
        <v>10</v>
      </c>
      <c r="AH296" s="2">
        <f t="shared" si="37"/>
        <v>2025</v>
      </c>
      <c r="AJ296" s="5">
        <f t="shared" si="38"/>
        <v>938.27384160798351</v>
      </c>
      <c r="AK296" s="2">
        <f t="shared" si="39"/>
        <v>6</v>
      </c>
    </row>
    <row r="297" spans="1:37">
      <c r="A297" s="17">
        <f>Total_StdO_Customers!A297</f>
        <v>45946</v>
      </c>
      <c r="B297" s="19">
        <v>913.23263321433296</v>
      </c>
      <c r="C297" s="19">
        <v>646.09759154222729</v>
      </c>
      <c r="D297" s="19">
        <v>948.94441708588329</v>
      </c>
      <c r="E297" s="19">
        <v>951.7724024743568</v>
      </c>
      <c r="F297" s="19">
        <v>969.49108643614113</v>
      </c>
      <c r="G297" s="19">
        <v>981.07766634091467</v>
      </c>
      <c r="H297" s="19">
        <v>772.83620934653277</v>
      </c>
      <c r="I297" s="19">
        <v>394.70529706779462</v>
      </c>
      <c r="J297" s="19">
        <v>-2.6489033189136535E-11</v>
      </c>
      <c r="K297" s="19">
        <v>-1.3073986337985843E-10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104.09693461310235</v>
      </c>
      <c r="S297" s="19">
        <v>163.5849907729862</v>
      </c>
      <c r="T297" s="19">
        <v>244.26307956771052</v>
      </c>
      <c r="U297" s="19">
        <v>228.51609505311797</v>
      </c>
      <c r="V297" s="19">
        <v>432.97810905209087</v>
      </c>
      <c r="W297" s="19">
        <v>748.12527930399267</v>
      </c>
      <c r="X297" s="19">
        <v>908.27076062286028</v>
      </c>
      <c r="Y297" s="19">
        <v>933.46316427708723</v>
      </c>
      <c r="Z297" s="19">
        <v>0</v>
      </c>
      <c r="AA297" s="2">
        <f>IFERROR(INDEX('Holiday Schedule'!$D$3:$D$24,MATCH(A297,'Holiday Schedule'!$C$3:$C$24,0)),0)</f>
        <v>0</v>
      </c>
      <c r="AB297" s="2">
        <f t="shared" si="32"/>
        <v>5</v>
      </c>
      <c r="AC297" s="2">
        <f t="shared" si="33"/>
        <v>3224.5405460534985</v>
      </c>
      <c r="AD297" s="5">
        <f t="shared" si="34"/>
        <v>7116.9151707174751</v>
      </c>
      <c r="AE297" s="5">
        <f t="shared" si="35"/>
        <v>10341.455716770974</v>
      </c>
      <c r="AG297" s="2">
        <f t="shared" si="36"/>
        <v>10</v>
      </c>
      <c r="AH297" s="2">
        <f t="shared" si="37"/>
        <v>2025</v>
      </c>
      <c r="AJ297" s="5">
        <f t="shared" si="38"/>
        <v>981.07766634091467</v>
      </c>
      <c r="AK297" s="2">
        <f t="shared" si="39"/>
        <v>6</v>
      </c>
    </row>
    <row r="298" spans="1:37">
      <c r="A298" s="17">
        <f>Total_StdO_Customers!A298</f>
        <v>45947</v>
      </c>
      <c r="B298" s="19">
        <v>936.89701922629251</v>
      </c>
      <c r="C298" s="19">
        <v>669.32604676931828</v>
      </c>
      <c r="D298" s="19">
        <v>988.86810115227377</v>
      </c>
      <c r="E298" s="19">
        <v>977.44417260876048</v>
      </c>
      <c r="F298" s="19">
        <v>980.88251783277087</v>
      </c>
      <c r="G298" s="19">
        <v>1004.6522779803231</v>
      </c>
      <c r="H298" s="19">
        <v>783.20894039937889</v>
      </c>
      <c r="I298" s="19">
        <v>380.47160148351509</v>
      </c>
      <c r="J298" s="19">
        <v>-9.2086338554508984E-12</v>
      </c>
      <c r="K298" s="19">
        <v>-8.8647311713430099E-11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81.306265215331223</v>
      </c>
      <c r="S298" s="19">
        <v>144.79646476152993</v>
      </c>
      <c r="T298" s="19">
        <v>220.04139810868946</v>
      </c>
      <c r="U298" s="19">
        <v>208.97769262107693</v>
      </c>
      <c r="V298" s="19">
        <v>408.24961328347581</v>
      </c>
      <c r="W298" s="19">
        <v>720.19967406028434</v>
      </c>
      <c r="X298" s="19">
        <v>870.7485017291782</v>
      </c>
      <c r="Y298" s="19">
        <v>914.58776914857913</v>
      </c>
      <c r="Z298" s="19">
        <v>0</v>
      </c>
      <c r="AA298" s="2">
        <f>IFERROR(INDEX('Holiday Schedule'!$D$3:$D$24,MATCH(A298,'Holiday Schedule'!$C$3:$C$24,0)),0)</f>
        <v>0</v>
      </c>
      <c r="AB298" s="2">
        <f t="shared" si="32"/>
        <v>6</v>
      </c>
      <c r="AC298" s="2">
        <f t="shared" si="33"/>
        <v>3034.7912112629833</v>
      </c>
      <c r="AD298" s="5">
        <f t="shared" si="34"/>
        <v>7255.8668451176945</v>
      </c>
      <c r="AE298" s="5">
        <f t="shared" si="35"/>
        <v>10290.658056380678</v>
      </c>
      <c r="AG298" s="2">
        <f t="shared" si="36"/>
        <v>10</v>
      </c>
      <c r="AH298" s="2">
        <f t="shared" si="37"/>
        <v>2025</v>
      </c>
      <c r="AJ298" s="5">
        <f t="shared" si="38"/>
        <v>1004.6522779803231</v>
      </c>
      <c r="AK298" s="2">
        <f t="shared" si="39"/>
        <v>6</v>
      </c>
    </row>
    <row r="299" spans="1:37">
      <c r="A299" s="17">
        <f>Total_StdO_Customers!A299</f>
        <v>45948</v>
      </c>
      <c r="B299" s="19">
        <v>925.56489520408195</v>
      </c>
      <c r="C299" s="19">
        <v>666.71507067729704</v>
      </c>
      <c r="D299" s="19">
        <v>977.96169718680949</v>
      </c>
      <c r="E299" s="19">
        <v>969.54115718598291</v>
      </c>
      <c r="F299" s="19">
        <v>971.71723623322123</v>
      </c>
      <c r="G299" s="19">
        <v>919.01597278183476</v>
      </c>
      <c r="H299" s="19">
        <v>689.48090824071801</v>
      </c>
      <c r="I299" s="19">
        <v>337.85186667897415</v>
      </c>
      <c r="J299" s="19">
        <v>-1.7053025658242404E-11</v>
      </c>
      <c r="K299" s="19">
        <v>-6.6251004682271741E-11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73.400617824838264</v>
      </c>
      <c r="S299" s="19">
        <v>140.80129517310706</v>
      </c>
      <c r="T299" s="19">
        <v>215.15121868482674</v>
      </c>
      <c r="U299" s="19">
        <v>205.55203212279162</v>
      </c>
      <c r="V299" s="19">
        <v>400.40033429994401</v>
      </c>
      <c r="W299" s="19">
        <v>702.6200226778036</v>
      </c>
      <c r="X299" s="19">
        <v>873.17887499822268</v>
      </c>
      <c r="Y299" s="19">
        <v>901.62459232670028</v>
      </c>
      <c r="Z299" s="19">
        <v>0</v>
      </c>
      <c r="AA299" s="2">
        <f>IFERROR(INDEX('Holiday Schedule'!$D$3:$D$24,MATCH(A299,'Holiday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9970.5777922970683</v>
      </c>
      <c r="AE299" s="5">
        <f t="shared" si="35"/>
        <v>9970.5777922970683</v>
      </c>
      <c r="AG299" s="2">
        <f t="shared" si="36"/>
        <v>10</v>
      </c>
      <c r="AH299" s="2">
        <f t="shared" si="37"/>
        <v>2025</v>
      </c>
      <c r="AJ299" s="5">
        <f t="shared" si="38"/>
        <v>977.96169718680949</v>
      </c>
      <c r="AK299" s="2">
        <f t="shared" si="39"/>
        <v>3</v>
      </c>
    </row>
    <row r="300" spans="1:37">
      <c r="A300" s="17">
        <f>Total_StdO_Customers!A300</f>
        <v>45949</v>
      </c>
      <c r="B300" s="19">
        <v>919.29907243164757</v>
      </c>
      <c r="C300" s="19">
        <v>670.8755949290512</v>
      </c>
      <c r="D300" s="19">
        <v>994.42467991782428</v>
      </c>
      <c r="E300" s="19">
        <v>976.75846459978516</v>
      </c>
      <c r="F300" s="19">
        <v>976.23313153645267</v>
      </c>
      <c r="G300" s="19">
        <v>928.93207277940633</v>
      </c>
      <c r="H300" s="19">
        <v>669.71521128581026</v>
      </c>
      <c r="I300" s="19">
        <v>330.56843438561464</v>
      </c>
      <c r="J300" s="19">
        <v>-8.7538865045644343E-12</v>
      </c>
      <c r="K300" s="19">
        <v>-7.9630524396634428E-11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81.796621501562186</v>
      </c>
      <c r="S300" s="19">
        <v>149.14384555455763</v>
      </c>
      <c r="T300" s="19">
        <v>227.29760887062943</v>
      </c>
      <c r="U300" s="19">
        <v>207.8455748447069</v>
      </c>
      <c r="V300" s="19">
        <v>404.24814311723901</v>
      </c>
      <c r="W300" s="19">
        <v>678.48650369133463</v>
      </c>
      <c r="X300" s="19">
        <v>831.25700110347782</v>
      </c>
      <c r="Y300" s="19">
        <v>839.33063772351056</v>
      </c>
      <c r="Z300" s="19">
        <v>0</v>
      </c>
      <c r="AA300" s="2">
        <f>IFERROR(INDEX('Holiday Schedule'!$D$3:$D$24,MATCH(A300,'Holiday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9886.2125982725229</v>
      </c>
      <c r="AE300" s="5">
        <f t="shared" si="35"/>
        <v>9886.2125982725229</v>
      </c>
      <c r="AG300" s="2">
        <f t="shared" si="36"/>
        <v>10</v>
      </c>
      <c r="AH300" s="2">
        <f t="shared" si="37"/>
        <v>2025</v>
      </c>
      <c r="AJ300" s="5">
        <f t="shared" si="38"/>
        <v>994.42467991782428</v>
      </c>
      <c r="AK300" s="2">
        <f t="shared" si="39"/>
        <v>3</v>
      </c>
    </row>
    <row r="301" spans="1:37">
      <c r="A301" s="17">
        <f>Total_StdO_Customers!A301</f>
        <v>45950</v>
      </c>
      <c r="B301" s="19">
        <v>839.53411136852958</v>
      </c>
      <c r="C301" s="19">
        <v>598.46513408218721</v>
      </c>
      <c r="D301" s="19">
        <v>891.95374766127202</v>
      </c>
      <c r="E301" s="19">
        <v>900.03696316633705</v>
      </c>
      <c r="F301" s="19">
        <v>913.41916972405056</v>
      </c>
      <c r="G301" s="19">
        <v>908.99160277568535</v>
      </c>
      <c r="H301" s="19">
        <v>722.47907276594606</v>
      </c>
      <c r="I301" s="19">
        <v>359.25784439092854</v>
      </c>
      <c r="J301" s="19">
        <v>-1.3415046851150692E-11</v>
      </c>
      <c r="K301" s="19">
        <v>-9.4985352916410193E-11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95.943084646234638</v>
      </c>
      <c r="S301" s="19">
        <v>155.15522603922</v>
      </c>
      <c r="T301" s="19">
        <v>223.96149059452</v>
      </c>
      <c r="U301" s="19">
        <v>207.40671776019849</v>
      </c>
      <c r="V301" s="19">
        <v>393.78968030944543</v>
      </c>
      <c r="W301" s="19">
        <v>669.34055375761238</v>
      </c>
      <c r="X301" s="19">
        <v>820.98443442573137</v>
      </c>
      <c r="Y301" s="19">
        <v>817.1191965121742</v>
      </c>
      <c r="Z301" s="19">
        <v>0</v>
      </c>
      <c r="AA301" s="2">
        <f>IFERROR(INDEX('Holiday Schedule'!$D$3:$D$24,MATCH(A301,'Holiday Schedule'!$C$3:$C$24,0)),0)</f>
        <v>0</v>
      </c>
      <c r="AB301" s="2">
        <f t="shared" si="32"/>
        <v>2</v>
      </c>
      <c r="AC301" s="2">
        <f t="shared" si="33"/>
        <v>2925.8390319237824</v>
      </c>
      <c r="AD301" s="5">
        <f t="shared" si="34"/>
        <v>6591.9989980561822</v>
      </c>
      <c r="AE301" s="5">
        <f t="shared" si="35"/>
        <v>9517.8380299799646</v>
      </c>
      <c r="AG301" s="2">
        <f t="shared" si="36"/>
        <v>10</v>
      </c>
      <c r="AH301" s="2">
        <f t="shared" si="37"/>
        <v>2025</v>
      </c>
      <c r="AJ301" s="5">
        <f t="shared" si="38"/>
        <v>913.41916972405056</v>
      </c>
      <c r="AK301" s="2">
        <f t="shared" si="39"/>
        <v>5</v>
      </c>
    </row>
    <row r="302" spans="1:37">
      <c r="A302" s="17">
        <f>Total_StdO_Customers!A302</f>
        <v>45951</v>
      </c>
      <c r="B302" s="19">
        <v>825.89659821858913</v>
      </c>
      <c r="C302" s="19">
        <v>598.05486797623382</v>
      </c>
      <c r="D302" s="19">
        <v>872.74683222310318</v>
      </c>
      <c r="E302" s="19">
        <v>877.64336930266427</v>
      </c>
      <c r="F302" s="19">
        <v>882.94317600222712</v>
      </c>
      <c r="G302" s="19">
        <v>901.52340521886458</v>
      </c>
      <c r="H302" s="19">
        <v>714.42473740143896</v>
      </c>
      <c r="I302" s="19">
        <v>355.9339557893021</v>
      </c>
      <c r="J302" s="19">
        <v>-1.7053025658242404E-11</v>
      </c>
      <c r="K302" s="19">
        <v>-1.2141754268668592E-10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86.911363896157127</v>
      </c>
      <c r="S302" s="19">
        <v>141.14399350943859</v>
      </c>
      <c r="T302" s="19">
        <v>218.23271831737657</v>
      </c>
      <c r="U302" s="19">
        <v>215.66871288168988</v>
      </c>
      <c r="V302" s="19">
        <v>393.16401428089455</v>
      </c>
      <c r="W302" s="19">
        <v>671.95870386502213</v>
      </c>
      <c r="X302" s="19">
        <v>823.17200491066671</v>
      </c>
      <c r="Y302" s="19">
        <v>838.69685439211332</v>
      </c>
      <c r="Z302" s="19">
        <v>0</v>
      </c>
      <c r="AA302" s="2">
        <f>IFERROR(INDEX('Holiday Schedule'!$D$3:$D$24,MATCH(A302,'Holiday Schedule'!$C$3:$C$24,0)),0)</f>
        <v>0</v>
      </c>
      <c r="AB302" s="2">
        <f t="shared" si="32"/>
        <v>3</v>
      </c>
      <c r="AC302" s="2">
        <f t="shared" si="33"/>
        <v>2906.1854674504089</v>
      </c>
      <c r="AD302" s="5">
        <f t="shared" si="34"/>
        <v>6511.9298407352362</v>
      </c>
      <c r="AE302" s="5">
        <f t="shared" si="35"/>
        <v>9418.1153081856446</v>
      </c>
      <c r="AG302" s="2">
        <f t="shared" si="36"/>
        <v>10</v>
      </c>
      <c r="AH302" s="2">
        <f t="shared" si="37"/>
        <v>2025</v>
      </c>
      <c r="AJ302" s="5">
        <f t="shared" si="38"/>
        <v>901.52340521886458</v>
      </c>
      <c r="AK302" s="2">
        <f t="shared" si="39"/>
        <v>6</v>
      </c>
    </row>
    <row r="303" spans="1:37">
      <c r="A303" s="17">
        <f>Total_StdO_Customers!A303</f>
        <v>45952</v>
      </c>
      <c r="B303" s="19">
        <v>843.34400103689291</v>
      </c>
      <c r="C303" s="19">
        <v>608.43377671002918</v>
      </c>
      <c r="D303" s="19">
        <v>908.29740229579102</v>
      </c>
      <c r="E303" s="19">
        <v>904.55725490894247</v>
      </c>
      <c r="F303" s="19">
        <v>918.1420510615028</v>
      </c>
      <c r="G303" s="19">
        <v>933.94993486157273</v>
      </c>
      <c r="H303" s="19">
        <v>728.64395054652277</v>
      </c>
      <c r="I303" s="19">
        <v>362.97707209490409</v>
      </c>
      <c r="J303" s="19">
        <v>-1.2732925824820995E-11</v>
      </c>
      <c r="K303" s="19">
        <v>-1.0410872164356988E-10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86.763769341167063</v>
      </c>
      <c r="S303" s="19">
        <v>148.68953165361017</v>
      </c>
      <c r="T303" s="19">
        <v>224.07426890516945</v>
      </c>
      <c r="U303" s="19">
        <v>207.37336209393345</v>
      </c>
      <c r="V303" s="19">
        <v>390.31472969649201</v>
      </c>
      <c r="W303" s="19">
        <v>673.34864072182143</v>
      </c>
      <c r="X303" s="19">
        <v>824.08009344173297</v>
      </c>
      <c r="Y303" s="19">
        <v>841.41696014273191</v>
      </c>
      <c r="Z303" s="19">
        <v>0</v>
      </c>
      <c r="AA303" s="2">
        <f>IFERROR(INDEX('Holiday Schedule'!$D$3:$D$24,MATCH(A303,'Holiday Schedule'!$C$3:$C$24,0)),0)</f>
        <v>0</v>
      </c>
      <c r="AB303" s="2">
        <f t="shared" si="32"/>
        <v>4</v>
      </c>
      <c r="AC303" s="2">
        <f t="shared" si="33"/>
        <v>2917.6214679487139</v>
      </c>
      <c r="AD303" s="5">
        <f t="shared" si="34"/>
        <v>6686.7853315639868</v>
      </c>
      <c r="AE303" s="5">
        <f t="shared" si="35"/>
        <v>9604.4067995127007</v>
      </c>
      <c r="AG303" s="2">
        <f t="shared" si="36"/>
        <v>10</v>
      </c>
      <c r="AH303" s="2">
        <f t="shared" si="37"/>
        <v>2025</v>
      </c>
      <c r="AJ303" s="5">
        <f t="shared" si="38"/>
        <v>933.94993486157273</v>
      </c>
      <c r="AK303" s="2">
        <f t="shared" si="39"/>
        <v>6</v>
      </c>
    </row>
    <row r="304" spans="1:37">
      <c r="A304" s="17">
        <f>Total_StdO_Customers!A304</f>
        <v>45953</v>
      </c>
      <c r="B304" s="19">
        <v>839.76167160370164</v>
      </c>
      <c r="C304" s="19">
        <v>598.03909623807817</v>
      </c>
      <c r="D304" s="19">
        <v>898.48044237836348</v>
      </c>
      <c r="E304" s="19">
        <v>872.4650438653423</v>
      </c>
      <c r="F304" s="19">
        <v>905.28731839684042</v>
      </c>
      <c r="G304" s="19">
        <v>898.52469093680634</v>
      </c>
      <c r="H304" s="19">
        <v>727.35275109499116</v>
      </c>
      <c r="I304" s="19">
        <v>350.54791794873859</v>
      </c>
      <c r="J304" s="19">
        <v>-1.5916157281026244E-11</v>
      </c>
      <c r="K304" s="19">
        <v>-6.8055783231102396E-11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77.737478195238509</v>
      </c>
      <c r="S304" s="19">
        <v>141.36786718823714</v>
      </c>
      <c r="T304" s="19">
        <v>207.51636047525972</v>
      </c>
      <c r="U304" s="19">
        <v>202.00574615999017</v>
      </c>
      <c r="V304" s="19">
        <v>402.69003743286146</v>
      </c>
      <c r="W304" s="19">
        <v>663.64175356759063</v>
      </c>
      <c r="X304" s="19">
        <v>803.93704802309867</v>
      </c>
      <c r="Y304" s="19">
        <v>821.05417260131196</v>
      </c>
      <c r="Z304" s="19">
        <v>0</v>
      </c>
      <c r="AA304" s="2">
        <f>IFERROR(INDEX('Holiday Schedule'!$D$3:$D$24,MATCH(A304,'Holiday Schedule'!$C$3:$C$24,0)),0)</f>
        <v>0</v>
      </c>
      <c r="AB304" s="2">
        <f t="shared" si="32"/>
        <v>5</v>
      </c>
      <c r="AC304" s="2">
        <f t="shared" si="33"/>
        <v>2849.4442089909307</v>
      </c>
      <c r="AD304" s="5">
        <f t="shared" si="34"/>
        <v>6560.9651871154374</v>
      </c>
      <c r="AE304" s="5">
        <f t="shared" si="35"/>
        <v>9410.4093961063681</v>
      </c>
      <c r="AG304" s="2">
        <f t="shared" si="36"/>
        <v>10</v>
      </c>
      <c r="AH304" s="2">
        <f t="shared" si="37"/>
        <v>2025</v>
      </c>
      <c r="AJ304" s="5">
        <f t="shared" si="38"/>
        <v>905.28731839684042</v>
      </c>
      <c r="AK304" s="2">
        <f t="shared" si="39"/>
        <v>5</v>
      </c>
    </row>
    <row r="305" spans="1:37">
      <c r="A305" s="17">
        <f>Total_StdO_Customers!A305</f>
        <v>45954</v>
      </c>
      <c r="B305" s="19">
        <v>842.5153382937408</v>
      </c>
      <c r="C305" s="19">
        <v>607.77809432178447</v>
      </c>
      <c r="D305" s="19">
        <v>917.02338438505922</v>
      </c>
      <c r="E305" s="19">
        <v>910.08150927455495</v>
      </c>
      <c r="F305" s="19">
        <v>951.84177727144515</v>
      </c>
      <c r="G305" s="19">
        <v>943.76560462650855</v>
      </c>
      <c r="H305" s="19">
        <v>756.67572239338983</v>
      </c>
      <c r="I305" s="19">
        <v>342.25576975233355</v>
      </c>
      <c r="J305" s="19">
        <v>-1.3983481039758772E-11</v>
      </c>
      <c r="K305" s="19">
        <v>-6.9690031523350626E-11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82.984709565891535</v>
      </c>
      <c r="S305" s="19">
        <v>140.3103402738343</v>
      </c>
      <c r="T305" s="19">
        <v>210.11003030164284</v>
      </c>
      <c r="U305" s="19">
        <v>198.04649374529299</v>
      </c>
      <c r="V305" s="19">
        <v>379.64358044271341</v>
      </c>
      <c r="W305" s="19">
        <v>672.49719178128328</v>
      </c>
      <c r="X305" s="19">
        <v>821.84918352660895</v>
      </c>
      <c r="Y305" s="19">
        <v>847.22319103413315</v>
      </c>
      <c r="Z305" s="19">
        <v>0</v>
      </c>
      <c r="AA305" s="2">
        <f>IFERROR(INDEX('Holiday Schedule'!$D$3:$D$24,MATCH(A305,'Holiday Schedule'!$C$3:$C$24,0)),0)</f>
        <v>0</v>
      </c>
      <c r="AB305" s="2">
        <f t="shared" si="32"/>
        <v>6</v>
      </c>
      <c r="AC305" s="2">
        <f t="shared" si="33"/>
        <v>2847.6972993895174</v>
      </c>
      <c r="AD305" s="5">
        <f t="shared" si="34"/>
        <v>6776.9046216006154</v>
      </c>
      <c r="AE305" s="5">
        <f t="shared" si="35"/>
        <v>9624.6019209901333</v>
      </c>
      <c r="AG305" s="2">
        <f t="shared" si="36"/>
        <v>10</v>
      </c>
      <c r="AH305" s="2">
        <f t="shared" si="37"/>
        <v>2025</v>
      </c>
      <c r="AJ305" s="5">
        <f t="shared" si="38"/>
        <v>951.84177727144515</v>
      </c>
      <c r="AK305" s="2">
        <f t="shared" si="39"/>
        <v>5</v>
      </c>
    </row>
    <row r="306" spans="1:37">
      <c r="A306" s="17">
        <f>Total_StdO_Customers!A306</f>
        <v>45955</v>
      </c>
      <c r="B306" s="19">
        <v>857.85995573142941</v>
      </c>
      <c r="C306" s="19">
        <v>610.45034914169241</v>
      </c>
      <c r="D306" s="19">
        <v>899.0899666141479</v>
      </c>
      <c r="E306" s="19">
        <v>890.65921428567844</v>
      </c>
      <c r="F306" s="19">
        <v>881.33288465190481</v>
      </c>
      <c r="G306" s="19">
        <v>848.40216506334696</v>
      </c>
      <c r="H306" s="19">
        <v>630.16135472957876</v>
      </c>
      <c r="I306" s="19">
        <v>324.65378984174515</v>
      </c>
      <c r="J306" s="19">
        <v>-1.7621459846850485E-11</v>
      </c>
      <c r="K306" s="19">
        <v>-6.2101435105432756E-11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87.846217877216986</v>
      </c>
      <c r="S306" s="19">
        <v>143.08380369273073</v>
      </c>
      <c r="T306" s="19">
        <v>207.1251797676814</v>
      </c>
      <c r="U306" s="19">
        <v>193.70585315599703</v>
      </c>
      <c r="V306" s="19">
        <v>376.96631185539673</v>
      </c>
      <c r="W306" s="19">
        <v>663.08310558536789</v>
      </c>
      <c r="X306" s="19">
        <v>826.00640364407195</v>
      </c>
      <c r="Y306" s="19">
        <v>860.98038132019747</v>
      </c>
      <c r="Z306" s="19">
        <v>0</v>
      </c>
      <c r="AA306" s="2">
        <f>IFERROR(INDEX('Holiday Schedule'!$D$3:$D$24,MATCH(A306,'Holiday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9301.4069369581048</v>
      </c>
      <c r="AE306" s="5">
        <f t="shared" si="35"/>
        <v>9301.4069369581048</v>
      </c>
      <c r="AG306" s="2">
        <f t="shared" si="36"/>
        <v>10</v>
      </c>
      <c r="AH306" s="2">
        <f t="shared" si="37"/>
        <v>2025</v>
      </c>
      <c r="AJ306" s="5">
        <f t="shared" si="38"/>
        <v>899.0899666141479</v>
      </c>
      <c r="AK306" s="2">
        <f t="shared" si="39"/>
        <v>3</v>
      </c>
    </row>
    <row r="307" spans="1:37">
      <c r="A307" s="17">
        <f>Total_StdO_Customers!A307</f>
        <v>45956</v>
      </c>
      <c r="B307" s="19">
        <v>859.95630072802817</v>
      </c>
      <c r="C307" s="19">
        <v>627.96069540282656</v>
      </c>
      <c r="D307" s="19">
        <v>907.59815192060762</v>
      </c>
      <c r="E307" s="19">
        <v>905.51878358341128</v>
      </c>
      <c r="F307" s="19">
        <v>892.31889340323733</v>
      </c>
      <c r="G307" s="19">
        <v>856.16408387934393</v>
      </c>
      <c r="H307" s="19">
        <v>622.12089072045842</v>
      </c>
      <c r="I307" s="19">
        <v>314.69209698947907</v>
      </c>
      <c r="J307" s="19">
        <v>-7.3896444519050419E-12</v>
      </c>
      <c r="K307" s="19">
        <v>-9.4644292403245345E-11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98.202596164468559</v>
      </c>
      <c r="S307" s="19">
        <v>159.14752766244055</v>
      </c>
      <c r="T307" s="19">
        <v>229.53860201459946</v>
      </c>
      <c r="U307" s="19">
        <v>212.25055691458465</v>
      </c>
      <c r="V307" s="19">
        <v>407.56284353320166</v>
      </c>
      <c r="W307" s="19">
        <v>692.61797148061021</v>
      </c>
      <c r="X307" s="19">
        <v>848.66374786359552</v>
      </c>
      <c r="Y307" s="19">
        <v>865.13030607299561</v>
      </c>
      <c r="Z307" s="19">
        <v>0</v>
      </c>
      <c r="AA307" s="2">
        <f>IFERROR(INDEX('Holiday Schedule'!$D$3:$D$24,MATCH(A307,'Holiday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9499.4440483337876</v>
      </c>
      <c r="AE307" s="5">
        <f t="shared" si="35"/>
        <v>9499.4440483337876</v>
      </c>
      <c r="AG307" s="2">
        <f t="shared" si="36"/>
        <v>10</v>
      </c>
      <c r="AH307" s="2">
        <f t="shared" si="37"/>
        <v>2025</v>
      </c>
      <c r="AJ307" s="5">
        <f t="shared" si="38"/>
        <v>907.59815192060762</v>
      </c>
      <c r="AK307" s="2">
        <f t="shared" si="39"/>
        <v>3</v>
      </c>
    </row>
    <row r="308" spans="1:37">
      <c r="A308" s="17">
        <f>Total_StdO_Customers!A308</f>
        <v>45957</v>
      </c>
      <c r="B308" s="19">
        <v>719.87526492715131</v>
      </c>
      <c r="C308" s="19">
        <v>483.1550431626024</v>
      </c>
      <c r="D308" s="19">
        <v>696.99740550527338</v>
      </c>
      <c r="E308" s="19">
        <v>707.57671334989698</v>
      </c>
      <c r="F308" s="19">
        <v>778.9221945124624</v>
      </c>
      <c r="G308" s="19">
        <v>964.44896098109189</v>
      </c>
      <c r="H308" s="19">
        <v>821.96828151819363</v>
      </c>
      <c r="I308" s="19">
        <v>430.21986610737736</v>
      </c>
      <c r="J308" s="19">
        <v>-3.3196556614711881E-11</v>
      </c>
      <c r="K308" s="19">
        <v>-1.0686562745831907E-10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102.12790138740093</v>
      </c>
      <c r="S308" s="19">
        <v>167.82273066596827</v>
      </c>
      <c r="T308" s="19">
        <v>253.9666827126639</v>
      </c>
      <c r="U308" s="19">
        <v>239.54491208067111</v>
      </c>
      <c r="V308" s="19">
        <v>462.07752110923843</v>
      </c>
      <c r="W308" s="19">
        <v>817.34800432419399</v>
      </c>
      <c r="X308" s="19">
        <v>1038.8354338916333</v>
      </c>
      <c r="Y308" s="19">
        <v>1108.4232876511155</v>
      </c>
      <c r="Z308" s="19">
        <v>0</v>
      </c>
      <c r="AA308" s="2">
        <f>IFERROR(INDEX('Holiday Schedule'!$D$3:$D$24,MATCH(A308,'Holiday Schedule'!$C$3:$C$24,0)),0)</f>
        <v>0</v>
      </c>
      <c r="AB308" s="2">
        <f t="shared" si="32"/>
        <v>2</v>
      </c>
      <c r="AC308" s="2">
        <f t="shared" si="33"/>
        <v>3511.9430522790071</v>
      </c>
      <c r="AD308" s="5">
        <f t="shared" si="34"/>
        <v>6281.3671516077875</v>
      </c>
      <c r="AE308" s="5">
        <f t="shared" si="35"/>
        <v>9793.3102038867946</v>
      </c>
      <c r="AG308" s="2">
        <f t="shared" si="36"/>
        <v>10</v>
      </c>
      <c r="AH308" s="2">
        <f t="shared" si="37"/>
        <v>2025</v>
      </c>
      <c r="AJ308" s="5">
        <f t="shared" si="38"/>
        <v>1108.4232876511155</v>
      </c>
      <c r="AK308" s="2">
        <f t="shared" si="39"/>
        <v>24</v>
      </c>
    </row>
    <row r="309" spans="1:37">
      <c r="A309" s="17">
        <f>Total_StdO_Customers!A309</f>
        <v>45958</v>
      </c>
      <c r="B309" s="19">
        <v>1113.5238799407375</v>
      </c>
      <c r="C309" s="19">
        <v>793.48307822588436</v>
      </c>
      <c r="D309" s="19">
        <v>1175.2280656425758</v>
      </c>
      <c r="E309" s="19">
        <v>1135.328902914998</v>
      </c>
      <c r="F309" s="19">
        <v>1104.1323519121684</v>
      </c>
      <c r="G309" s="19">
        <v>1132.7512424915355</v>
      </c>
      <c r="H309" s="19">
        <v>905.71806607164672</v>
      </c>
      <c r="I309" s="19">
        <v>441.14085244822809</v>
      </c>
      <c r="J309" s="19">
        <v>-1.1254996934439987E-11</v>
      </c>
      <c r="K309" s="19">
        <v>-8.5236706581781618E-11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88.626510601417976</v>
      </c>
      <c r="S309" s="19">
        <v>147.91272054842557</v>
      </c>
      <c r="T309" s="19">
        <v>228.46326513348322</v>
      </c>
      <c r="U309" s="19">
        <v>219.96017904291591</v>
      </c>
      <c r="V309" s="19">
        <v>439.71300989134215</v>
      </c>
      <c r="W309" s="19">
        <v>851.03872382110035</v>
      </c>
      <c r="X309" s="19">
        <v>1117.756434264081</v>
      </c>
      <c r="Y309" s="19">
        <v>1123.8139450368039</v>
      </c>
      <c r="Z309" s="19">
        <v>0</v>
      </c>
      <c r="AA309" s="2">
        <f>IFERROR(INDEX('Holiday Schedule'!$D$3:$D$24,MATCH(A309,'Holiday Schedule'!$C$3:$C$24,0)),0)</f>
        <v>0</v>
      </c>
      <c r="AB309" s="2">
        <f t="shared" si="32"/>
        <v>3</v>
      </c>
      <c r="AC309" s="2">
        <f t="shared" si="33"/>
        <v>3534.6116957508975</v>
      </c>
      <c r="AD309" s="5">
        <f t="shared" si="34"/>
        <v>8483.9795322363498</v>
      </c>
      <c r="AE309" s="5">
        <f t="shared" si="35"/>
        <v>12018.591227987248</v>
      </c>
      <c r="AG309" s="2">
        <f t="shared" si="36"/>
        <v>10</v>
      </c>
      <c r="AH309" s="2">
        <f t="shared" si="37"/>
        <v>2025</v>
      </c>
      <c r="AJ309" s="5">
        <f t="shared" si="38"/>
        <v>1175.2280656425758</v>
      </c>
      <c r="AK309" s="2">
        <f t="shared" si="39"/>
        <v>3</v>
      </c>
    </row>
    <row r="310" spans="1:37">
      <c r="A310" s="17">
        <f>Total_StdO_Customers!A310</f>
        <v>45959</v>
      </c>
      <c r="B310" s="19">
        <v>909.06369213718312</v>
      </c>
      <c r="C310" s="19">
        <v>651.94649543226819</v>
      </c>
      <c r="D310" s="19">
        <v>983.66107088530475</v>
      </c>
      <c r="E310" s="19">
        <v>988.89149895777905</v>
      </c>
      <c r="F310" s="19">
        <v>1008.2051243201397</v>
      </c>
      <c r="G310" s="19">
        <v>1003.4737433927583</v>
      </c>
      <c r="H310" s="19">
        <v>790.34767681814765</v>
      </c>
      <c r="I310" s="19">
        <v>394.70718710316464</v>
      </c>
      <c r="J310" s="19">
        <v>-1.3073986337985843E-11</v>
      </c>
      <c r="K310" s="19">
        <v>-1.0410872164356988E-10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82.809403019084129</v>
      </c>
      <c r="S310" s="19">
        <v>150.14291612863599</v>
      </c>
      <c r="T310" s="19">
        <v>228.01368700493185</v>
      </c>
      <c r="U310" s="19">
        <v>212.91263430447498</v>
      </c>
      <c r="V310" s="19">
        <v>415.64218312749438</v>
      </c>
      <c r="W310" s="19">
        <v>720.28408049038512</v>
      </c>
      <c r="X310" s="19">
        <v>889.46705655931009</v>
      </c>
      <c r="Y310" s="19">
        <v>907.74795279045929</v>
      </c>
      <c r="Z310" s="19">
        <v>0</v>
      </c>
      <c r="AA310" s="2">
        <f>IFERROR(INDEX('Holiday Schedule'!$D$3:$D$24,MATCH(A310,'Holiday Schedule'!$C$3:$C$24,0)),0)</f>
        <v>0</v>
      </c>
      <c r="AB310" s="2">
        <f t="shared" si="32"/>
        <v>4</v>
      </c>
      <c r="AC310" s="2">
        <f t="shared" si="33"/>
        <v>3093.9791477373642</v>
      </c>
      <c r="AD310" s="5">
        <f t="shared" si="34"/>
        <v>7243.3372547340405</v>
      </c>
      <c r="AE310" s="5">
        <f t="shared" si="35"/>
        <v>10337.316402471404</v>
      </c>
      <c r="AG310" s="2">
        <f t="shared" si="36"/>
        <v>10</v>
      </c>
      <c r="AH310" s="2">
        <f t="shared" si="37"/>
        <v>2025</v>
      </c>
      <c r="AJ310" s="5">
        <f t="shared" si="38"/>
        <v>1008.2051243201397</v>
      </c>
      <c r="AK310" s="2">
        <f t="shared" si="39"/>
        <v>5</v>
      </c>
    </row>
    <row r="311" spans="1:37">
      <c r="A311" s="17">
        <f>Total_StdO_Customers!A311</f>
        <v>45960</v>
      </c>
      <c r="B311" s="19">
        <v>930.71626319272764</v>
      </c>
      <c r="C311" s="19">
        <v>672.3308140306151</v>
      </c>
      <c r="D311" s="19">
        <v>994.77944326894999</v>
      </c>
      <c r="E311" s="19">
        <v>983.18690031088181</v>
      </c>
      <c r="F311" s="19">
        <v>996.99233087044649</v>
      </c>
      <c r="G311" s="19">
        <v>989.83604770763395</v>
      </c>
      <c r="H311" s="19">
        <v>776.87689041365684</v>
      </c>
      <c r="I311" s="19">
        <v>387.79050210035575</v>
      </c>
      <c r="J311" s="19">
        <v>-1.7507773009128869E-11</v>
      </c>
      <c r="K311" s="19">
        <v>-1.1047518455598038E-10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94.362207296391716</v>
      </c>
      <c r="S311" s="19">
        <v>151.6349319384899</v>
      </c>
      <c r="T311" s="19">
        <v>220.33319595290232</v>
      </c>
      <c r="U311" s="19">
        <v>205.92621199769474</v>
      </c>
      <c r="V311" s="19">
        <v>395.55145199308572</v>
      </c>
      <c r="W311" s="19">
        <v>682.47775367736403</v>
      </c>
      <c r="X311" s="19">
        <v>828.91340866990811</v>
      </c>
      <c r="Y311" s="19">
        <v>846.52981208540666</v>
      </c>
      <c r="Z311" s="19">
        <v>0</v>
      </c>
      <c r="AA311" s="2">
        <f>IFERROR(INDEX('Holiday Schedule'!$D$3:$D$24,MATCH(A311,'Holiday Schedule'!$C$3:$C$24,0)),0)</f>
        <v>0</v>
      </c>
      <c r="AB311" s="2">
        <f t="shared" si="32"/>
        <v>5</v>
      </c>
      <c r="AC311" s="2">
        <f t="shared" si="33"/>
        <v>2966.9896636260642</v>
      </c>
      <c r="AD311" s="5">
        <f t="shared" si="34"/>
        <v>7191.24850188032</v>
      </c>
      <c r="AE311" s="5">
        <f t="shared" si="35"/>
        <v>10158.238165506384</v>
      </c>
      <c r="AG311" s="2">
        <f t="shared" si="36"/>
        <v>10</v>
      </c>
      <c r="AH311" s="2">
        <f t="shared" si="37"/>
        <v>2025</v>
      </c>
      <c r="AJ311" s="5">
        <f t="shared" si="38"/>
        <v>996.99233087044649</v>
      </c>
      <c r="AK311" s="2">
        <f t="shared" si="39"/>
        <v>5</v>
      </c>
    </row>
    <row r="312" spans="1:37">
      <c r="A312" s="17">
        <f>Total_StdO_Customers!A312</f>
        <v>45961</v>
      </c>
      <c r="B312" s="19">
        <v>808.35419973607338</v>
      </c>
      <c r="C312" s="19">
        <v>587.59991334571464</v>
      </c>
      <c r="D312" s="19">
        <v>865.08514018723054</v>
      </c>
      <c r="E312" s="19">
        <v>866.52490605481898</v>
      </c>
      <c r="F312" s="19">
        <v>889.60062681028512</v>
      </c>
      <c r="G312" s="19">
        <v>852.7452657438414</v>
      </c>
      <c r="H312" s="19">
        <v>704.49929043916381</v>
      </c>
      <c r="I312" s="19">
        <v>420.84500913347802</v>
      </c>
      <c r="J312" s="19">
        <v>-3.1377567211166024E-11</v>
      </c>
      <c r="K312" s="19">
        <v>-1.1013412404281553E-10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80.34201838739682</v>
      </c>
      <c r="S312" s="19">
        <v>132.88154241901066</v>
      </c>
      <c r="T312" s="19">
        <v>210.17177132720826</v>
      </c>
      <c r="U312" s="19">
        <v>197.41281508133295</v>
      </c>
      <c r="V312" s="19">
        <v>380.12115426770674</v>
      </c>
      <c r="W312" s="19">
        <v>620.60673271853477</v>
      </c>
      <c r="X312" s="19">
        <v>777.28656167000122</v>
      </c>
      <c r="Y312" s="19">
        <v>738.57478986872582</v>
      </c>
      <c r="Z312" s="19">
        <v>0</v>
      </c>
      <c r="AA312" s="2">
        <f>IFERROR(INDEX('Holiday Schedule'!$D$3:$D$24,MATCH(A312,'Holiday Schedule'!$C$3:$C$24,0)),0)</f>
        <v>0</v>
      </c>
      <c r="AB312" s="2">
        <f t="shared" si="32"/>
        <v>6</v>
      </c>
      <c r="AC312" s="2">
        <f t="shared" si="33"/>
        <v>2819.667605004528</v>
      </c>
      <c r="AD312" s="5">
        <f t="shared" si="34"/>
        <v>6312.984132185853</v>
      </c>
      <c r="AE312" s="5">
        <f t="shared" si="35"/>
        <v>9132.651737190381</v>
      </c>
      <c r="AG312" s="2">
        <f t="shared" si="36"/>
        <v>10</v>
      </c>
      <c r="AH312" s="2">
        <f t="shared" si="37"/>
        <v>2025</v>
      </c>
      <c r="AJ312" s="5">
        <f t="shared" si="38"/>
        <v>889.60062681028512</v>
      </c>
      <c r="AK312" s="2">
        <f t="shared" si="39"/>
        <v>5</v>
      </c>
    </row>
    <row r="313" spans="1:37">
      <c r="A313" s="17">
        <f>Total_StdO_Customers!A313</f>
        <v>45962</v>
      </c>
      <c r="B313" s="19">
        <v>902.12399999999991</v>
      </c>
      <c r="C313" s="19">
        <v>927.10199999999998</v>
      </c>
      <c r="D313" s="19">
        <v>968.93399999999997</v>
      </c>
      <c r="E313" s="19">
        <v>975.64799999999991</v>
      </c>
      <c r="F313" s="19">
        <v>990.10799999999995</v>
      </c>
      <c r="G313" s="19">
        <v>1008.708</v>
      </c>
      <c r="H313" s="19">
        <v>990.97199999999987</v>
      </c>
      <c r="I313" s="19">
        <v>954.63599999999997</v>
      </c>
      <c r="J313" s="19">
        <v>80.405999999999992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108.444</v>
      </c>
      <c r="S313" s="19">
        <v>81.617999999999995</v>
      </c>
      <c r="T313" s="19">
        <v>850.94999999999993</v>
      </c>
      <c r="U313" s="19">
        <v>814.91399999999999</v>
      </c>
      <c r="V313" s="19">
        <v>801.75599999999997</v>
      </c>
      <c r="W313" s="19">
        <v>797.71799999999996</v>
      </c>
      <c r="X313" s="19">
        <v>799.04399999999998</v>
      </c>
      <c r="Y313" s="19">
        <v>832.14</v>
      </c>
      <c r="Z313" s="19">
        <v>0</v>
      </c>
      <c r="AA313" s="2">
        <f>IFERROR(INDEX('Holiday Schedule'!$D$3:$D$24,MATCH(A313,'Holiday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12885.222000000002</v>
      </c>
      <c r="AE313" s="5">
        <f t="shared" si="35"/>
        <v>12885.222000000002</v>
      </c>
      <c r="AG313" s="2">
        <f t="shared" si="36"/>
        <v>11</v>
      </c>
      <c r="AH313" s="2">
        <f t="shared" si="37"/>
        <v>2025</v>
      </c>
      <c r="AJ313" s="5">
        <f t="shared" si="38"/>
        <v>1008.708</v>
      </c>
      <c r="AK313" s="2">
        <f t="shared" si="39"/>
        <v>6</v>
      </c>
    </row>
    <row r="314" spans="1:37">
      <c r="A314" s="17">
        <f>Total_StdO_Customers!A314</f>
        <v>45963</v>
      </c>
      <c r="B314" s="19">
        <v>1029.732</v>
      </c>
      <c r="C314" s="19">
        <v>980.5859999999999</v>
      </c>
      <c r="D314" s="19">
        <v>1042.1579999999999</v>
      </c>
      <c r="E314" s="19">
        <v>1041.5999999999999</v>
      </c>
      <c r="F314" s="19">
        <v>1012.4939999999999</v>
      </c>
      <c r="G314" s="19">
        <v>974.16599999999994</v>
      </c>
      <c r="H314" s="19">
        <v>873.3359999999999</v>
      </c>
      <c r="I314" s="19">
        <v>70.99199999999999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346.00199999999995</v>
      </c>
      <c r="R314" s="19">
        <v>839.06399999999996</v>
      </c>
      <c r="S314" s="19">
        <v>881.64600000000007</v>
      </c>
      <c r="T314" s="19">
        <v>868.89</v>
      </c>
      <c r="U314" s="19">
        <v>894.43200000000002</v>
      </c>
      <c r="V314" s="19">
        <v>902.21400000000006</v>
      </c>
      <c r="W314" s="19">
        <v>949.68599999999992</v>
      </c>
      <c r="X314" s="19">
        <v>1005.3119999999999</v>
      </c>
      <c r="Y314" s="19">
        <v>778.35299999999995</v>
      </c>
      <c r="Z314" s="19">
        <v>717.21</v>
      </c>
      <c r="AA314" s="2">
        <f>IFERROR(INDEX('Holiday Schedule'!$D$3:$D$24,MATCH(A314,'Holiday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14490.663</v>
      </c>
      <c r="AE314" s="5">
        <f t="shared" si="35"/>
        <v>14490.663</v>
      </c>
      <c r="AG314" s="2">
        <f t="shared" si="36"/>
        <v>11</v>
      </c>
      <c r="AH314" s="2">
        <f t="shared" si="37"/>
        <v>2025</v>
      </c>
      <c r="AJ314" s="5">
        <f t="shared" si="38"/>
        <v>1042.1579999999999</v>
      </c>
      <c r="AK314" s="2">
        <f t="shared" si="39"/>
        <v>3</v>
      </c>
    </row>
    <row r="315" spans="1:37">
      <c r="A315" s="17">
        <f>Total_StdO_Customers!A315</f>
        <v>45964</v>
      </c>
      <c r="B315" s="19">
        <v>1085.67</v>
      </c>
      <c r="C315" s="19">
        <v>1108.9859999999999</v>
      </c>
      <c r="D315" s="19">
        <v>1126.4580000000001</v>
      </c>
      <c r="E315" s="19">
        <v>1135.4280000000001</v>
      </c>
      <c r="F315" s="19">
        <v>1128.8999999999999</v>
      </c>
      <c r="G315" s="19">
        <v>1121.31</v>
      </c>
      <c r="H315" s="19">
        <v>997.61400000000003</v>
      </c>
      <c r="I315" s="19">
        <v>80.687999999999988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210.32400000000001</v>
      </c>
      <c r="R315" s="19">
        <v>812.24400000000003</v>
      </c>
      <c r="S315" s="19">
        <v>877.85399999999993</v>
      </c>
      <c r="T315" s="19">
        <v>865.32600000000002</v>
      </c>
      <c r="U315" s="19">
        <v>862.32</v>
      </c>
      <c r="V315" s="19">
        <v>849.24599999999998</v>
      </c>
      <c r="W315" s="19">
        <v>881.36400000000003</v>
      </c>
      <c r="X315" s="19">
        <v>954.78599999999994</v>
      </c>
      <c r="Y315" s="19">
        <v>1098.8452093755839</v>
      </c>
      <c r="Z315" s="19">
        <v>0</v>
      </c>
      <c r="AA315" s="2">
        <f>IFERROR(INDEX('Holiday Schedule'!$D$3:$D$24,MATCH(A315,'Holiday Schedule'!$C$3:$C$24,0)),0)</f>
        <v>0</v>
      </c>
      <c r="AB315" s="2">
        <f t="shared" si="32"/>
        <v>2</v>
      </c>
      <c r="AC315" s="2">
        <f t="shared" si="33"/>
        <v>6394.152</v>
      </c>
      <c r="AD315" s="5">
        <f t="shared" si="34"/>
        <v>8803.2112093755823</v>
      </c>
      <c r="AE315" s="5">
        <f t="shared" si="35"/>
        <v>15197.363209375582</v>
      </c>
      <c r="AG315" s="2">
        <f t="shared" si="36"/>
        <v>11</v>
      </c>
      <c r="AH315" s="2">
        <f t="shared" si="37"/>
        <v>2025</v>
      </c>
      <c r="AJ315" s="5">
        <f t="shared" si="38"/>
        <v>1135.4280000000001</v>
      </c>
      <c r="AK315" s="2">
        <f t="shared" si="39"/>
        <v>4</v>
      </c>
    </row>
    <row r="316" spans="1:37">
      <c r="A316" s="17">
        <f>Total_StdO_Customers!A316</f>
        <v>45965</v>
      </c>
      <c r="B316" s="19">
        <v>987.20999999999992</v>
      </c>
      <c r="C316" s="19">
        <v>985.55399999999986</v>
      </c>
      <c r="D316" s="19">
        <v>987.73799999999994</v>
      </c>
      <c r="E316" s="19">
        <v>992.07600000000002</v>
      </c>
      <c r="F316" s="19">
        <v>976.33799999999997</v>
      </c>
      <c r="G316" s="19">
        <v>972.59999999999991</v>
      </c>
      <c r="H316" s="19">
        <v>893.77800000000002</v>
      </c>
      <c r="I316" s="19">
        <v>80.987999999999985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194.44199999999998</v>
      </c>
      <c r="R316" s="19">
        <v>797.43</v>
      </c>
      <c r="S316" s="19">
        <v>870.50999999999988</v>
      </c>
      <c r="T316" s="19">
        <v>867.68400000000008</v>
      </c>
      <c r="U316" s="19">
        <v>879.71400000000006</v>
      </c>
      <c r="V316" s="19">
        <v>877.65</v>
      </c>
      <c r="W316" s="19">
        <v>916.32</v>
      </c>
      <c r="X316" s="19">
        <v>990.46799999999996</v>
      </c>
      <c r="Y316" s="19">
        <v>971.62214272970994</v>
      </c>
      <c r="Z316" s="19">
        <v>0</v>
      </c>
      <c r="AA316" s="2">
        <f>IFERROR(INDEX('Holiday Schedule'!$D$3:$D$24,MATCH(A316,'Holiday Schedule'!$C$3:$C$24,0)),0)</f>
        <v>0</v>
      </c>
      <c r="AB316" s="2">
        <f t="shared" si="32"/>
        <v>3</v>
      </c>
      <c r="AC316" s="2">
        <f t="shared" si="33"/>
        <v>6475.2059999999992</v>
      </c>
      <c r="AD316" s="5">
        <f t="shared" si="34"/>
        <v>7766.9161427297104</v>
      </c>
      <c r="AE316" s="5">
        <f t="shared" si="35"/>
        <v>14242.12214272971</v>
      </c>
      <c r="AG316" s="2">
        <f t="shared" si="36"/>
        <v>11</v>
      </c>
      <c r="AH316" s="2">
        <f t="shared" si="37"/>
        <v>2025</v>
      </c>
      <c r="AJ316" s="5">
        <f t="shared" si="38"/>
        <v>992.07600000000002</v>
      </c>
      <c r="AK316" s="2">
        <f t="shared" si="39"/>
        <v>4</v>
      </c>
    </row>
    <row r="317" spans="1:37">
      <c r="A317" s="17">
        <f>Total_StdO_Customers!A317</f>
        <v>45966</v>
      </c>
      <c r="B317" s="19">
        <v>1033.008</v>
      </c>
      <c r="C317" s="19">
        <v>1043.826</v>
      </c>
      <c r="D317" s="19">
        <v>1051.8</v>
      </c>
      <c r="E317" s="19">
        <v>1062.9479999999999</v>
      </c>
      <c r="F317" s="19">
        <v>1048.806</v>
      </c>
      <c r="G317" s="19">
        <v>1044.546</v>
      </c>
      <c r="H317" s="19">
        <v>926.53800000000001</v>
      </c>
      <c r="I317" s="19">
        <v>75.03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209.02199999999999</v>
      </c>
      <c r="R317" s="19">
        <v>811.63199999999995</v>
      </c>
      <c r="S317" s="19">
        <v>864.79799999999989</v>
      </c>
      <c r="T317" s="19">
        <v>855.22800000000007</v>
      </c>
      <c r="U317" s="19">
        <v>864.27</v>
      </c>
      <c r="V317" s="19">
        <v>846.91199999999992</v>
      </c>
      <c r="W317" s="19">
        <v>883.54199999999992</v>
      </c>
      <c r="X317" s="19">
        <v>957.79199999999992</v>
      </c>
      <c r="Y317" s="19">
        <v>1022.9469435396419</v>
      </c>
      <c r="Z317" s="19">
        <v>0</v>
      </c>
      <c r="AA317" s="2">
        <f>IFERROR(INDEX('Holiday Schedule'!$D$3:$D$24,MATCH(A317,'Holiday Schedule'!$C$3:$C$24,0)),0)</f>
        <v>0</v>
      </c>
      <c r="AB317" s="2">
        <f t="shared" si="32"/>
        <v>4</v>
      </c>
      <c r="AC317" s="2">
        <f t="shared" si="33"/>
        <v>6368.2259999999987</v>
      </c>
      <c r="AD317" s="5">
        <f t="shared" si="34"/>
        <v>8234.4189435396438</v>
      </c>
      <c r="AE317" s="5">
        <f t="shared" si="35"/>
        <v>14602.644943539643</v>
      </c>
      <c r="AG317" s="2">
        <f t="shared" si="36"/>
        <v>11</v>
      </c>
      <c r="AH317" s="2">
        <f t="shared" si="37"/>
        <v>2025</v>
      </c>
      <c r="AJ317" s="5">
        <f t="shared" si="38"/>
        <v>1062.9479999999999</v>
      </c>
      <c r="AK317" s="2">
        <f t="shared" si="39"/>
        <v>4</v>
      </c>
    </row>
    <row r="318" spans="1:37">
      <c r="A318" s="17">
        <f>Total_StdO_Customers!A318</f>
        <v>45967</v>
      </c>
      <c r="B318" s="19">
        <v>987.69600000000003</v>
      </c>
      <c r="C318" s="19">
        <v>981.65399999999988</v>
      </c>
      <c r="D318" s="19">
        <v>999.25199999999995</v>
      </c>
      <c r="E318" s="19">
        <v>1005.696</v>
      </c>
      <c r="F318" s="19">
        <v>992.77800000000002</v>
      </c>
      <c r="G318" s="19">
        <v>993.07799999999997</v>
      </c>
      <c r="H318" s="19">
        <v>909.43799999999999</v>
      </c>
      <c r="I318" s="19">
        <v>79.097999999999999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203.03399999999999</v>
      </c>
      <c r="R318" s="19">
        <v>812.83199999999999</v>
      </c>
      <c r="S318" s="19">
        <v>874.60199999999998</v>
      </c>
      <c r="T318" s="19">
        <v>881.69999999999993</v>
      </c>
      <c r="U318" s="19">
        <v>896.86199999999997</v>
      </c>
      <c r="V318" s="19">
        <v>897.97800000000007</v>
      </c>
      <c r="W318" s="19">
        <v>940.38599999999997</v>
      </c>
      <c r="X318" s="19">
        <v>1027.2840000000001</v>
      </c>
      <c r="Y318" s="19">
        <v>969.54476780576999</v>
      </c>
      <c r="Z318" s="19">
        <v>0</v>
      </c>
      <c r="AA318" s="2">
        <f>IFERROR(INDEX('Holiday Schedule'!$D$3:$D$24,MATCH(A318,'Holiday Schedule'!$C$3:$C$24,0)),0)</f>
        <v>0</v>
      </c>
      <c r="AB318" s="2">
        <f t="shared" si="32"/>
        <v>5</v>
      </c>
      <c r="AC318" s="2">
        <f t="shared" si="33"/>
        <v>6613.7759999999998</v>
      </c>
      <c r="AD318" s="5">
        <f t="shared" si="34"/>
        <v>7839.1367678057704</v>
      </c>
      <c r="AE318" s="5">
        <f t="shared" si="35"/>
        <v>14452.91276780577</v>
      </c>
      <c r="AG318" s="2">
        <f t="shared" si="36"/>
        <v>11</v>
      </c>
      <c r="AH318" s="2">
        <f t="shared" si="37"/>
        <v>2025</v>
      </c>
      <c r="AJ318" s="5">
        <f t="shared" si="38"/>
        <v>1027.2840000000001</v>
      </c>
      <c r="AK318" s="2">
        <f t="shared" si="39"/>
        <v>23</v>
      </c>
    </row>
    <row r="319" spans="1:37">
      <c r="A319" s="17">
        <f>Total_StdO_Customers!A319</f>
        <v>45968</v>
      </c>
      <c r="B319" s="19">
        <v>1071.9659999999999</v>
      </c>
      <c r="C319" s="19">
        <v>1078.152</v>
      </c>
      <c r="D319" s="19">
        <v>1093.3019999999999</v>
      </c>
      <c r="E319" s="19">
        <v>1102.116</v>
      </c>
      <c r="F319" s="19">
        <v>1088.838</v>
      </c>
      <c r="G319" s="19">
        <v>1073.826</v>
      </c>
      <c r="H319" s="19">
        <v>955.37999999999988</v>
      </c>
      <c r="I319" s="19">
        <v>79.085999999999999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203.05199999999999</v>
      </c>
      <c r="R319" s="19">
        <v>803.38800000000003</v>
      </c>
      <c r="S319" s="19">
        <v>859.94999999999993</v>
      </c>
      <c r="T319" s="19">
        <v>850.87199999999996</v>
      </c>
      <c r="U319" s="19">
        <v>860.99400000000003</v>
      </c>
      <c r="V319" s="19">
        <v>866.39400000000001</v>
      </c>
      <c r="W319" s="19">
        <v>904.44</v>
      </c>
      <c r="X319" s="19">
        <v>985.70999999999992</v>
      </c>
      <c r="Y319" s="19">
        <v>1051.0295949895858</v>
      </c>
      <c r="Z319" s="19">
        <v>0</v>
      </c>
      <c r="AA319" s="2">
        <f>IFERROR(INDEX('Holiday Schedule'!$D$3:$D$24,MATCH(A319,'Holiday Schedule'!$C$3:$C$24,0)),0)</f>
        <v>0</v>
      </c>
      <c r="AB319" s="2">
        <f t="shared" si="32"/>
        <v>6</v>
      </c>
      <c r="AC319" s="2">
        <f t="shared" si="33"/>
        <v>6413.8859999999995</v>
      </c>
      <c r="AD319" s="5">
        <f t="shared" si="34"/>
        <v>8514.6095949895862</v>
      </c>
      <c r="AE319" s="5">
        <f t="shared" si="35"/>
        <v>14928.495594989587</v>
      </c>
      <c r="AG319" s="2">
        <f t="shared" si="36"/>
        <v>11</v>
      </c>
      <c r="AH319" s="2">
        <f t="shared" si="37"/>
        <v>2025</v>
      </c>
      <c r="AJ319" s="5">
        <f t="shared" si="38"/>
        <v>1102.116</v>
      </c>
      <c r="AK319" s="2">
        <f t="shared" si="39"/>
        <v>4</v>
      </c>
    </row>
    <row r="320" spans="1:37">
      <c r="A320" s="17">
        <f>Total_StdO_Customers!A320</f>
        <v>45969</v>
      </c>
      <c r="B320" s="19">
        <v>1025.19</v>
      </c>
      <c r="C320" s="19">
        <v>1018.158</v>
      </c>
      <c r="D320" s="19">
        <v>1005.5099999999999</v>
      </c>
      <c r="E320" s="19">
        <v>987.78</v>
      </c>
      <c r="F320" s="19">
        <v>946.05</v>
      </c>
      <c r="G320" s="19">
        <v>880.56599999999992</v>
      </c>
      <c r="H320" s="19">
        <v>754.93200000000002</v>
      </c>
      <c r="I320" s="19">
        <v>70.091999999999999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177.08399999999997</v>
      </c>
      <c r="R320" s="19">
        <v>742.62</v>
      </c>
      <c r="S320" s="19">
        <v>806.04000000000008</v>
      </c>
      <c r="T320" s="19">
        <v>798.45600000000002</v>
      </c>
      <c r="U320" s="19">
        <v>823.60800000000006</v>
      </c>
      <c r="V320" s="19">
        <v>839.86199999999997</v>
      </c>
      <c r="W320" s="19">
        <v>893.97</v>
      </c>
      <c r="X320" s="19">
        <v>995.35799999999995</v>
      </c>
      <c r="Y320" s="19">
        <v>1009.3018867532339</v>
      </c>
      <c r="Z320" s="19">
        <v>0</v>
      </c>
      <c r="AA320" s="2">
        <f>IFERROR(INDEX('Holiday Schedule'!$D$3:$D$24,MATCH(A320,'Holiday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13774.577886753232</v>
      </c>
      <c r="AE320" s="5">
        <f t="shared" si="35"/>
        <v>13774.577886753232</v>
      </c>
      <c r="AG320" s="2">
        <f t="shared" si="36"/>
        <v>11</v>
      </c>
      <c r="AH320" s="2">
        <f t="shared" si="37"/>
        <v>2025</v>
      </c>
      <c r="AJ320" s="5">
        <f t="shared" si="38"/>
        <v>1025.19</v>
      </c>
      <c r="AK320" s="2">
        <f t="shared" si="39"/>
        <v>1</v>
      </c>
    </row>
    <row r="321" spans="1:37">
      <c r="A321" s="17">
        <f>Total_StdO_Customers!A321</f>
        <v>45970</v>
      </c>
      <c r="B321" s="19">
        <v>730.63199999999995</v>
      </c>
      <c r="C321" s="19">
        <v>733.29600000000005</v>
      </c>
      <c r="D321" s="19">
        <v>739.42199999999991</v>
      </c>
      <c r="E321" s="19">
        <v>736.30799999999999</v>
      </c>
      <c r="F321" s="19">
        <v>729.79799999999989</v>
      </c>
      <c r="G321" s="19">
        <v>697.06799999999998</v>
      </c>
      <c r="H321" s="19">
        <v>620.39400000000001</v>
      </c>
      <c r="I321" s="19">
        <v>60.701999999999998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435.21</v>
      </c>
      <c r="R321" s="19">
        <v>932.09999999999991</v>
      </c>
      <c r="S321" s="19">
        <v>946.07399999999996</v>
      </c>
      <c r="T321" s="19">
        <v>926.74199999999996</v>
      </c>
      <c r="U321" s="19">
        <v>926.90999999999985</v>
      </c>
      <c r="V321" s="19">
        <v>929.28</v>
      </c>
      <c r="W321" s="19">
        <v>972.73799999999994</v>
      </c>
      <c r="X321" s="19">
        <v>1026.444</v>
      </c>
      <c r="Y321" s="19">
        <v>1103.1536591436241</v>
      </c>
      <c r="Z321" s="19">
        <v>0</v>
      </c>
      <c r="AA321" s="2">
        <f>IFERROR(INDEX('Holiday Schedule'!$D$3:$D$24,MATCH(A321,'Holiday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13246.271659143622</v>
      </c>
      <c r="AE321" s="5">
        <f t="shared" si="35"/>
        <v>13246.271659143622</v>
      </c>
      <c r="AG321" s="2">
        <f t="shared" si="36"/>
        <v>11</v>
      </c>
      <c r="AH321" s="2">
        <f t="shared" si="37"/>
        <v>2025</v>
      </c>
      <c r="AJ321" s="5">
        <f t="shared" si="38"/>
        <v>1103.1536591436241</v>
      </c>
      <c r="AK321" s="2">
        <f t="shared" si="39"/>
        <v>24</v>
      </c>
    </row>
    <row r="322" spans="1:37">
      <c r="A322" s="17">
        <f>Total_StdO_Customers!A322</f>
        <v>45971</v>
      </c>
      <c r="B322" s="19">
        <v>1068.462</v>
      </c>
      <c r="C322" s="19">
        <v>1056.6479999999999</v>
      </c>
      <c r="D322" s="19">
        <v>1054.212</v>
      </c>
      <c r="E322" s="19">
        <v>1042.3499999999999</v>
      </c>
      <c r="F322" s="19">
        <v>1018.938</v>
      </c>
      <c r="G322" s="19">
        <v>701.50800000000004</v>
      </c>
      <c r="H322" s="19">
        <v>22.745999999999999</v>
      </c>
      <c r="I322" s="19">
        <v>87.86399999999999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216.18600000000001</v>
      </c>
      <c r="R322" s="19">
        <v>815.51400000000001</v>
      </c>
      <c r="S322" s="19">
        <v>859.48799999999994</v>
      </c>
      <c r="T322" s="19">
        <v>839.02800000000002</v>
      </c>
      <c r="U322" s="19">
        <v>845.02800000000002</v>
      </c>
      <c r="V322" s="19">
        <v>831.42</v>
      </c>
      <c r="W322" s="19">
        <v>876.59399999999994</v>
      </c>
      <c r="X322" s="19">
        <v>936.726</v>
      </c>
      <c r="Y322" s="19">
        <v>972.12750000000005</v>
      </c>
      <c r="Z322" s="19">
        <v>0</v>
      </c>
      <c r="AA322" s="2">
        <f>IFERROR(INDEX('Holiday Schedule'!$D$3:$D$24,MATCH(A322,'Holiday Schedule'!$C$3:$C$24,0)),0)</f>
        <v>0</v>
      </c>
      <c r="AB322" s="2">
        <f t="shared" si="32"/>
        <v>2</v>
      </c>
      <c r="AC322" s="2">
        <f t="shared" si="33"/>
        <v>6307.848</v>
      </c>
      <c r="AD322" s="5">
        <f t="shared" si="34"/>
        <v>6936.9915000000001</v>
      </c>
      <c r="AE322" s="5">
        <f t="shared" si="35"/>
        <v>13244.8395</v>
      </c>
      <c r="AG322" s="2">
        <f t="shared" si="36"/>
        <v>11</v>
      </c>
      <c r="AH322" s="2">
        <f t="shared" si="37"/>
        <v>2025</v>
      </c>
      <c r="AJ322" s="5">
        <f t="shared" si="38"/>
        <v>1068.462</v>
      </c>
      <c r="AK322" s="2">
        <f t="shared" si="39"/>
        <v>1</v>
      </c>
    </row>
    <row r="323" spans="1:37">
      <c r="A323" s="17">
        <f>Total_StdO_Customers!A323</f>
        <v>45972</v>
      </c>
      <c r="B323" s="19">
        <v>963.10799999999995</v>
      </c>
      <c r="C323" s="19">
        <v>972.34199999999987</v>
      </c>
      <c r="D323" s="19">
        <v>970.70999999999992</v>
      </c>
      <c r="E323" s="19">
        <v>973.12800000000004</v>
      </c>
      <c r="F323" s="19">
        <v>971.37599999999998</v>
      </c>
      <c r="G323" s="19">
        <v>946.68</v>
      </c>
      <c r="H323" s="19">
        <v>851.86199999999997</v>
      </c>
      <c r="I323" s="19">
        <v>77.694000000000003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221.28</v>
      </c>
      <c r="R323" s="19">
        <v>871.34399999999994</v>
      </c>
      <c r="S323" s="19">
        <v>918.81599999999992</v>
      </c>
      <c r="T323" s="19">
        <v>936.49799999999993</v>
      </c>
      <c r="U323" s="19">
        <v>960.70799999999997</v>
      </c>
      <c r="V323" s="19">
        <v>966.03599999999994</v>
      </c>
      <c r="W323" s="19">
        <v>1008.7439999999999</v>
      </c>
      <c r="X323" s="19">
        <v>1112.712</v>
      </c>
      <c r="Y323" s="19">
        <v>960.26400000000001</v>
      </c>
      <c r="Z323" s="19">
        <v>0</v>
      </c>
      <c r="AA323" s="2">
        <f>IFERROR(INDEX('Holiday Schedule'!$D$3:$D$24,MATCH(A323,'Holiday Schedule'!$C$3:$C$24,0)),0)</f>
        <v>0</v>
      </c>
      <c r="AB323" s="2">
        <f t="shared" si="32"/>
        <v>3</v>
      </c>
      <c r="AC323" s="2">
        <f t="shared" si="33"/>
        <v>7073.8320000000003</v>
      </c>
      <c r="AD323" s="5">
        <f t="shared" si="34"/>
        <v>7609.4699999999993</v>
      </c>
      <c r="AE323" s="5">
        <f t="shared" si="35"/>
        <v>14683.302</v>
      </c>
      <c r="AG323" s="2">
        <f t="shared" si="36"/>
        <v>11</v>
      </c>
      <c r="AH323" s="2">
        <f t="shared" si="37"/>
        <v>2025</v>
      </c>
      <c r="AJ323" s="5">
        <f t="shared" si="38"/>
        <v>1112.712</v>
      </c>
      <c r="AK323" s="2">
        <f t="shared" si="39"/>
        <v>23</v>
      </c>
    </row>
    <row r="324" spans="1:37">
      <c r="A324" s="17">
        <f>Total_StdO_Customers!A324</f>
        <v>45973</v>
      </c>
      <c r="B324" s="19">
        <v>1167.2159999999999</v>
      </c>
      <c r="C324" s="19">
        <v>1167.492</v>
      </c>
      <c r="D324" s="19">
        <v>1181.0039999999999</v>
      </c>
      <c r="E324" s="19">
        <v>1168.758</v>
      </c>
      <c r="F324" s="19">
        <v>1144.1099999999999</v>
      </c>
      <c r="G324" s="19">
        <v>1125.4979999999998</v>
      </c>
      <c r="H324" s="19">
        <v>1008.39</v>
      </c>
      <c r="I324" s="19">
        <v>91.158000000000001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212.934</v>
      </c>
      <c r="R324" s="19">
        <v>837.16199999999992</v>
      </c>
      <c r="S324" s="19">
        <v>918.37199999999996</v>
      </c>
      <c r="T324" s="19">
        <v>908.226</v>
      </c>
      <c r="U324" s="19">
        <v>936.13799999999992</v>
      </c>
      <c r="V324" s="19">
        <v>930.93599999999992</v>
      </c>
      <c r="W324" s="19">
        <v>983.06999999999994</v>
      </c>
      <c r="X324" s="19">
        <v>1079.67</v>
      </c>
      <c r="Y324" s="19">
        <v>1106.272032786828</v>
      </c>
      <c r="Z324" s="19">
        <v>0</v>
      </c>
      <c r="AA324" s="2">
        <f>IFERROR(INDEX('Holiday Schedule'!$D$3:$D$24,MATCH(A324,'Holiday Schedule'!$C$3:$C$24,0)),0)</f>
        <v>0</v>
      </c>
      <c r="AB324" s="2">
        <f t="shared" si="32"/>
        <v>4</v>
      </c>
      <c r="AC324" s="2">
        <f t="shared" si="33"/>
        <v>6897.6659999999993</v>
      </c>
      <c r="AD324" s="5">
        <f t="shared" si="34"/>
        <v>9068.7400327868272</v>
      </c>
      <c r="AE324" s="5">
        <f t="shared" si="35"/>
        <v>15966.406032786826</v>
      </c>
      <c r="AG324" s="2">
        <f t="shared" si="36"/>
        <v>11</v>
      </c>
      <c r="AH324" s="2">
        <f t="shared" si="37"/>
        <v>2025</v>
      </c>
      <c r="AJ324" s="5">
        <f t="shared" si="38"/>
        <v>1181.0039999999999</v>
      </c>
      <c r="AK324" s="2">
        <f t="shared" si="39"/>
        <v>3</v>
      </c>
    </row>
    <row r="325" spans="1:37">
      <c r="A325" s="17">
        <f>Total_StdO_Customers!A325</f>
        <v>45974</v>
      </c>
      <c r="B325" s="19">
        <v>1132.194</v>
      </c>
      <c r="C325" s="19">
        <v>1149.3119999999999</v>
      </c>
      <c r="D325" s="19">
        <v>1147.9079999999999</v>
      </c>
      <c r="E325" s="19">
        <v>1153.0439999999999</v>
      </c>
      <c r="F325" s="19">
        <v>1125.384</v>
      </c>
      <c r="G325" s="19">
        <v>1093.7460000000001</v>
      </c>
      <c r="H325" s="19">
        <v>1001.034</v>
      </c>
      <c r="I325" s="19">
        <v>89.754000000000005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219.102</v>
      </c>
      <c r="R325" s="19">
        <v>843.13199999999995</v>
      </c>
      <c r="S325" s="19">
        <v>910.42199999999991</v>
      </c>
      <c r="T325" s="19">
        <v>902.91599999999994</v>
      </c>
      <c r="U325" s="19">
        <v>921.22199999999987</v>
      </c>
      <c r="V325" s="19">
        <v>923.99399999999991</v>
      </c>
      <c r="W325" s="19">
        <v>968.50199999999995</v>
      </c>
      <c r="X325" s="19">
        <v>1058.268</v>
      </c>
      <c r="Y325" s="19">
        <v>1090.931910049236</v>
      </c>
      <c r="Z325" s="19">
        <v>0</v>
      </c>
      <c r="AA325" s="2">
        <f>IFERROR(INDEX('Holiday Schedule'!$D$3:$D$24,MATCH(A325,'Holiday Schedule'!$C$3:$C$24,0)),0)</f>
        <v>0</v>
      </c>
      <c r="AB325" s="2">
        <f t="shared" si="32"/>
        <v>5</v>
      </c>
      <c r="AC325" s="2">
        <f t="shared" si="33"/>
        <v>6837.3119999999999</v>
      </c>
      <c r="AD325" s="5">
        <f t="shared" si="34"/>
        <v>8893.5539100492351</v>
      </c>
      <c r="AE325" s="5">
        <f t="shared" si="35"/>
        <v>15730.865910049235</v>
      </c>
      <c r="AG325" s="2">
        <f t="shared" si="36"/>
        <v>11</v>
      </c>
      <c r="AH325" s="2">
        <f t="shared" si="37"/>
        <v>2025</v>
      </c>
      <c r="AJ325" s="5">
        <f t="shared" si="38"/>
        <v>1153.0439999999999</v>
      </c>
      <c r="AK325" s="2">
        <f t="shared" si="39"/>
        <v>4</v>
      </c>
    </row>
    <row r="326" spans="1:37">
      <c r="A326" s="17">
        <f>Total_StdO_Customers!A326</f>
        <v>45975</v>
      </c>
      <c r="B326" s="19">
        <v>1131.204</v>
      </c>
      <c r="C326" s="19">
        <v>1138.5359999999998</v>
      </c>
      <c r="D326" s="19">
        <v>1144.6020000000001</v>
      </c>
      <c r="E326" s="19">
        <v>1154.6279999999999</v>
      </c>
      <c r="F326" s="19">
        <v>1134.9839999999999</v>
      </c>
      <c r="G326" s="19">
        <v>1121.742</v>
      </c>
      <c r="H326" s="19">
        <v>998.64</v>
      </c>
      <c r="I326" s="19">
        <v>86.201999999999984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218.71799999999999</v>
      </c>
      <c r="R326" s="19">
        <v>830.62199999999996</v>
      </c>
      <c r="S326" s="19">
        <v>901.94999999999993</v>
      </c>
      <c r="T326" s="19">
        <v>919.00200000000007</v>
      </c>
      <c r="U326" s="19">
        <v>916.94999999999993</v>
      </c>
      <c r="V326" s="19">
        <v>919.17600000000004</v>
      </c>
      <c r="W326" s="19">
        <v>984.90599999999995</v>
      </c>
      <c r="X326" s="19">
        <v>1090.1039999999998</v>
      </c>
      <c r="Y326" s="19">
        <v>1022.3774999999998</v>
      </c>
      <c r="Z326" s="19">
        <v>0</v>
      </c>
      <c r="AA326" s="2">
        <f>IFERROR(INDEX('Holiday Schedule'!$D$3:$D$24,MATCH(A326,'Holiday Schedule'!$C$3:$C$24,0)),0)</f>
        <v>0</v>
      </c>
      <c r="AB326" s="2">
        <f t="shared" si="32"/>
        <v>6</v>
      </c>
      <c r="AC326" s="2">
        <f t="shared" si="33"/>
        <v>6867.6299999999992</v>
      </c>
      <c r="AD326" s="5">
        <f t="shared" si="34"/>
        <v>8846.7135000000017</v>
      </c>
      <c r="AE326" s="5">
        <f t="shared" si="35"/>
        <v>15714.343500000001</v>
      </c>
      <c r="AG326" s="2">
        <f t="shared" si="36"/>
        <v>11</v>
      </c>
      <c r="AH326" s="2">
        <f t="shared" si="37"/>
        <v>2025</v>
      </c>
      <c r="AJ326" s="5">
        <f t="shared" si="38"/>
        <v>1154.6279999999999</v>
      </c>
      <c r="AK326" s="2">
        <f t="shared" si="39"/>
        <v>4</v>
      </c>
    </row>
    <row r="327" spans="1:37">
      <c r="A327" s="17">
        <f>Total_StdO_Customers!A327</f>
        <v>45976</v>
      </c>
      <c r="B327" s="19">
        <v>1146.6479999999999</v>
      </c>
      <c r="C327" s="19">
        <v>1161.51</v>
      </c>
      <c r="D327" s="19">
        <v>1144.9559999999999</v>
      </c>
      <c r="E327" s="19">
        <v>1145.154</v>
      </c>
      <c r="F327" s="19">
        <v>1109.4780000000001</v>
      </c>
      <c r="G327" s="19">
        <v>1051.4459999999999</v>
      </c>
      <c r="H327" s="19">
        <v>889.26599999999996</v>
      </c>
      <c r="I327" s="19">
        <v>78.353999999999999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203.39400000000001</v>
      </c>
      <c r="R327" s="19">
        <v>833.91</v>
      </c>
      <c r="S327" s="19">
        <v>898.29600000000005</v>
      </c>
      <c r="T327" s="19">
        <v>896.99400000000003</v>
      </c>
      <c r="U327" s="19">
        <v>915.25200000000007</v>
      </c>
      <c r="V327" s="19">
        <v>938.81999999999994</v>
      </c>
      <c r="W327" s="19">
        <v>1003.026</v>
      </c>
      <c r="X327" s="19">
        <v>1127.6759999999999</v>
      </c>
      <c r="Y327" s="19">
        <v>1110.7559999999999</v>
      </c>
      <c r="Z327" s="19">
        <v>0</v>
      </c>
      <c r="AA327" s="2">
        <f>IFERROR(INDEX('Holiday Schedule'!$D$3:$D$24,MATCH(A327,'Holiday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15654.936</v>
      </c>
      <c r="AE327" s="5">
        <f t="shared" si="35"/>
        <v>15654.936</v>
      </c>
      <c r="AG327" s="2">
        <f t="shared" si="36"/>
        <v>11</v>
      </c>
      <c r="AH327" s="2">
        <f t="shared" si="37"/>
        <v>2025</v>
      </c>
      <c r="AJ327" s="5">
        <f t="shared" si="38"/>
        <v>1161.51</v>
      </c>
      <c r="AK327" s="2">
        <f t="shared" si="39"/>
        <v>2</v>
      </c>
    </row>
    <row r="328" spans="1:37">
      <c r="A328" s="17">
        <f>Total_StdO_Customers!A328</f>
        <v>45977</v>
      </c>
      <c r="B328" s="19">
        <v>1193.8140000000001</v>
      </c>
      <c r="C328" s="19">
        <v>1205.904</v>
      </c>
      <c r="D328" s="19">
        <v>1193.8919999999998</v>
      </c>
      <c r="E328" s="19">
        <v>1174.626</v>
      </c>
      <c r="F328" s="19">
        <v>1115.58</v>
      </c>
      <c r="G328" s="19">
        <v>1027.6320000000001</v>
      </c>
      <c r="H328" s="19">
        <v>932.16599999999994</v>
      </c>
      <c r="I328" s="19">
        <v>92.231999999999999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449.84999999999997</v>
      </c>
      <c r="R328" s="19">
        <v>946.18799999999999</v>
      </c>
      <c r="S328" s="19">
        <v>965.36400000000003</v>
      </c>
      <c r="T328" s="19">
        <v>959.28</v>
      </c>
      <c r="U328" s="19">
        <v>970.56599999999992</v>
      </c>
      <c r="V328" s="19">
        <v>983.02199999999993</v>
      </c>
      <c r="W328" s="19">
        <v>1039.2</v>
      </c>
      <c r="X328" s="19">
        <v>1099.3919999999998</v>
      </c>
      <c r="Y328" s="19">
        <v>1169.4359999999999</v>
      </c>
      <c r="Z328" s="19">
        <v>0</v>
      </c>
      <c r="AA328" s="2">
        <f>IFERROR(INDEX('Holiday Schedule'!$D$3:$D$24,MATCH(A328,'Holiday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16518.144000000004</v>
      </c>
      <c r="AE328" s="5">
        <f t="shared" si="35"/>
        <v>16518.144000000004</v>
      </c>
      <c r="AG328" s="2">
        <f t="shared" si="36"/>
        <v>11</v>
      </c>
      <c r="AH328" s="2">
        <f t="shared" si="37"/>
        <v>2025</v>
      </c>
      <c r="AJ328" s="5">
        <f t="shared" si="38"/>
        <v>1205.904</v>
      </c>
      <c r="AK328" s="2">
        <f t="shared" si="39"/>
        <v>2</v>
      </c>
    </row>
    <row r="329" spans="1:37">
      <c r="A329" s="17">
        <f>Total_StdO_Customers!A329</f>
        <v>45978</v>
      </c>
      <c r="B329" s="19">
        <v>1850.2379999999998</v>
      </c>
      <c r="C329" s="19">
        <v>1817.0339999999999</v>
      </c>
      <c r="D329" s="19">
        <v>1862.7839999999999</v>
      </c>
      <c r="E329" s="19">
        <v>1840.9079999999999</v>
      </c>
      <c r="F329" s="19">
        <v>1716.828</v>
      </c>
      <c r="G329" s="19">
        <v>1582.1759999999999</v>
      </c>
      <c r="H329" s="19">
        <v>1316.1420000000001</v>
      </c>
      <c r="I329" s="19">
        <v>123.11999999999999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231.42599999999999</v>
      </c>
      <c r="R329" s="19">
        <v>899.85</v>
      </c>
      <c r="S329" s="19">
        <v>959.17199999999991</v>
      </c>
      <c r="T329" s="19">
        <v>953.57399999999996</v>
      </c>
      <c r="U329" s="19">
        <v>965.7059999999999</v>
      </c>
      <c r="V329" s="19">
        <v>964.05599999999993</v>
      </c>
      <c r="W329" s="19">
        <v>1012.5659999999999</v>
      </c>
      <c r="X329" s="19">
        <v>1096.002</v>
      </c>
      <c r="Y329" s="19">
        <v>1132.182076442112</v>
      </c>
      <c r="Z329" s="19">
        <v>0</v>
      </c>
      <c r="AA329" s="2">
        <f>IFERROR(INDEX('Holiday Schedule'!$D$3:$D$24,MATCH(A329,'Holiday Schedule'!$C$3:$C$24,0)),0)</f>
        <v>0</v>
      </c>
      <c r="AB329" s="2">
        <f t="shared" si="32"/>
        <v>2</v>
      </c>
      <c r="AC329" s="2">
        <f t="shared" si="33"/>
        <v>7205.4719999999998</v>
      </c>
      <c r="AD329" s="5">
        <f t="shared" si="34"/>
        <v>13118.292076442112</v>
      </c>
      <c r="AE329" s="5">
        <f t="shared" si="35"/>
        <v>20323.764076442112</v>
      </c>
      <c r="AG329" s="2">
        <f t="shared" si="36"/>
        <v>11</v>
      </c>
      <c r="AH329" s="2">
        <f t="shared" si="37"/>
        <v>2025</v>
      </c>
      <c r="AJ329" s="5">
        <f t="shared" si="38"/>
        <v>1862.7839999999999</v>
      </c>
      <c r="AK329" s="2">
        <f t="shared" si="39"/>
        <v>3</v>
      </c>
    </row>
    <row r="330" spans="1:37">
      <c r="A330" s="17">
        <f>Total_StdO_Customers!A330</f>
        <v>45979</v>
      </c>
      <c r="B330" s="19">
        <v>1165.4639999999999</v>
      </c>
      <c r="C330" s="19">
        <v>1172.0519999999999</v>
      </c>
      <c r="D330" s="19">
        <v>1176.3599999999999</v>
      </c>
      <c r="E330" s="19">
        <v>1173.0659999999998</v>
      </c>
      <c r="F330" s="19">
        <v>1154.7059999999999</v>
      </c>
      <c r="G330" s="19">
        <v>1126.5419999999999</v>
      </c>
      <c r="H330" s="19">
        <v>1013.4419999999999</v>
      </c>
      <c r="I330" s="19">
        <v>91.41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215.238</v>
      </c>
      <c r="R330" s="19">
        <v>862.62</v>
      </c>
      <c r="S330" s="19">
        <v>931.27800000000002</v>
      </c>
      <c r="T330" s="19">
        <v>934.31999999999994</v>
      </c>
      <c r="U330" s="19">
        <v>953.00399999999991</v>
      </c>
      <c r="V330" s="19">
        <v>949.60199999999998</v>
      </c>
      <c r="W330" s="19">
        <v>1004.3219999999999</v>
      </c>
      <c r="X330" s="19">
        <v>1096.9559999999999</v>
      </c>
      <c r="Y330" s="19">
        <v>1129.466338476702</v>
      </c>
      <c r="Z330" s="19">
        <v>0</v>
      </c>
      <c r="AA330" s="2">
        <f>IFERROR(INDEX('Holiday Schedule'!$D$3:$D$24,MATCH(A330,'Holiday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7038.75</v>
      </c>
      <c r="AD330" s="5">
        <f t="shared" ref="AD330:AD393" si="42">AE330-AC330</f>
        <v>9111.0983384767042</v>
      </c>
      <c r="AE330" s="5">
        <f t="shared" ref="AE330:AE393" si="43">SUM(B330:Y330)</f>
        <v>16149.848338476704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1176.3599999999999</v>
      </c>
      <c r="AK330" s="2">
        <f t="shared" ref="AK330:AK393" si="47">IF(AE330&gt;0,INDEX(B$8:Y$8,MATCH(AJ330,B330:Y330,0)),"")</f>
        <v>3</v>
      </c>
    </row>
    <row r="331" spans="1:37">
      <c r="A331" s="17">
        <f>Total_StdO_Customers!A331</f>
        <v>45980</v>
      </c>
      <c r="B331" s="19">
        <v>1181.9580000000001</v>
      </c>
      <c r="C331" s="19">
        <v>1183.95</v>
      </c>
      <c r="D331" s="19">
        <v>1200.2760000000001</v>
      </c>
      <c r="E331" s="19">
        <v>1203.0239999999999</v>
      </c>
      <c r="F331" s="19">
        <v>1177.134</v>
      </c>
      <c r="G331" s="19">
        <v>1154.6759999999999</v>
      </c>
      <c r="H331" s="19">
        <v>1043.97</v>
      </c>
      <c r="I331" s="19">
        <v>90.3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211.10399999999998</v>
      </c>
      <c r="R331" s="19">
        <v>849.39</v>
      </c>
      <c r="S331" s="19">
        <v>926.08199999999999</v>
      </c>
      <c r="T331" s="19">
        <v>926.02800000000002</v>
      </c>
      <c r="U331" s="19">
        <v>956.53800000000001</v>
      </c>
      <c r="V331" s="19">
        <v>958.17599999999993</v>
      </c>
      <c r="W331" s="19">
        <v>1012.932</v>
      </c>
      <c r="X331" s="19">
        <v>1119.78</v>
      </c>
      <c r="Y331" s="19">
        <v>1158.6314304414241</v>
      </c>
      <c r="Z331" s="19">
        <v>0</v>
      </c>
      <c r="AA331" s="2">
        <f>IFERROR(INDEX('Holiday Schedule'!$D$3:$D$24,MATCH(A331,'Holiday Schedule'!$C$3:$C$24,0)),0)</f>
        <v>0</v>
      </c>
      <c r="AB331" s="2">
        <f t="shared" si="40"/>
        <v>4</v>
      </c>
      <c r="AC331" s="2">
        <f t="shared" si="41"/>
        <v>7050.329999999999</v>
      </c>
      <c r="AD331" s="5">
        <f t="shared" si="42"/>
        <v>9303.6194304414275</v>
      </c>
      <c r="AE331" s="5">
        <f t="shared" si="43"/>
        <v>16353.949430441426</v>
      </c>
      <c r="AG331" s="2">
        <f t="shared" si="44"/>
        <v>11</v>
      </c>
      <c r="AH331" s="2">
        <f t="shared" si="45"/>
        <v>2025</v>
      </c>
      <c r="AJ331" s="5">
        <f t="shared" si="46"/>
        <v>1203.0239999999999</v>
      </c>
      <c r="AK331" s="2">
        <f t="shared" si="47"/>
        <v>4</v>
      </c>
    </row>
    <row r="332" spans="1:37">
      <c r="A332" s="17">
        <f>Total_StdO_Customers!A332</f>
        <v>45981</v>
      </c>
      <c r="B332" s="19">
        <v>1160.0999999999999</v>
      </c>
      <c r="C332" s="19">
        <v>1171.182</v>
      </c>
      <c r="D332" s="19">
        <v>1183.356</v>
      </c>
      <c r="E332" s="19">
        <v>1182.546</v>
      </c>
      <c r="F332" s="19">
        <v>1161.9059999999999</v>
      </c>
      <c r="G332" s="19">
        <v>1148.2080000000001</v>
      </c>
      <c r="H332" s="19">
        <v>1032.528</v>
      </c>
      <c r="I332" s="19">
        <v>89.981999999999999</v>
      </c>
      <c r="J332" s="19">
        <v>0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205.86</v>
      </c>
      <c r="R332" s="19">
        <v>834.17399999999998</v>
      </c>
      <c r="S332" s="19">
        <v>900.66599999999994</v>
      </c>
      <c r="T332" s="19">
        <v>907.15800000000002</v>
      </c>
      <c r="U332" s="19">
        <v>932.202</v>
      </c>
      <c r="V332" s="19">
        <v>941.47199999999987</v>
      </c>
      <c r="W332" s="19">
        <v>991.21799999999996</v>
      </c>
      <c r="X332" s="19">
        <v>1097.742</v>
      </c>
      <c r="Y332" s="19">
        <v>1135.1094871834139</v>
      </c>
      <c r="Z332" s="19">
        <v>0</v>
      </c>
      <c r="AA332" s="2">
        <f>IFERROR(INDEX('Holiday Schedule'!$D$3:$D$24,MATCH(A332,'Holiday Schedule'!$C$3:$C$24,0)),0)</f>
        <v>0</v>
      </c>
      <c r="AB332" s="2">
        <f t="shared" si="40"/>
        <v>5</v>
      </c>
      <c r="AC332" s="2">
        <f t="shared" si="41"/>
        <v>6900.4740000000002</v>
      </c>
      <c r="AD332" s="5">
        <f t="shared" si="42"/>
        <v>9174.935487183413</v>
      </c>
      <c r="AE332" s="5">
        <f t="shared" si="43"/>
        <v>16075.409487183413</v>
      </c>
      <c r="AG332" s="2">
        <f t="shared" si="44"/>
        <v>11</v>
      </c>
      <c r="AH332" s="2">
        <f t="shared" si="45"/>
        <v>2025</v>
      </c>
      <c r="AJ332" s="5">
        <f t="shared" si="46"/>
        <v>1183.356</v>
      </c>
      <c r="AK332" s="2">
        <f t="shared" si="47"/>
        <v>3</v>
      </c>
    </row>
    <row r="333" spans="1:37">
      <c r="A333" s="17">
        <f>Total_StdO_Customers!A333</f>
        <v>45982</v>
      </c>
      <c r="B333" s="19">
        <v>1171.404</v>
      </c>
      <c r="C333" s="19">
        <v>1180.5840000000001</v>
      </c>
      <c r="D333" s="19">
        <v>1192.758</v>
      </c>
      <c r="E333" s="19">
        <v>1194.624</v>
      </c>
      <c r="F333" s="19">
        <v>1171.32</v>
      </c>
      <c r="G333" s="19">
        <v>1138.164</v>
      </c>
      <c r="H333" s="19">
        <v>998.49599999999998</v>
      </c>
      <c r="I333" s="19">
        <v>93.713999999999999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216.792</v>
      </c>
      <c r="R333" s="19">
        <v>816.81</v>
      </c>
      <c r="S333" s="19">
        <v>863.226</v>
      </c>
      <c r="T333" s="19">
        <v>838.32</v>
      </c>
      <c r="U333" s="19">
        <v>858.45600000000002</v>
      </c>
      <c r="V333" s="19">
        <v>860.19600000000003</v>
      </c>
      <c r="W333" s="19">
        <v>917.65800000000002</v>
      </c>
      <c r="X333" s="19">
        <v>1006.2719999999999</v>
      </c>
      <c r="Y333" s="19">
        <v>1029.4511982630181</v>
      </c>
      <c r="Z333" s="19">
        <v>0</v>
      </c>
      <c r="AA333" s="2">
        <f>IFERROR(INDEX('Holiday Schedule'!$D$3:$D$24,MATCH(A333,'Holiday Schedule'!$C$3:$C$24,0)),0)</f>
        <v>0</v>
      </c>
      <c r="AB333" s="2">
        <f t="shared" si="40"/>
        <v>6</v>
      </c>
      <c r="AC333" s="2">
        <f t="shared" si="41"/>
        <v>6471.4440000000004</v>
      </c>
      <c r="AD333" s="5">
        <f t="shared" si="42"/>
        <v>9076.801198263016</v>
      </c>
      <c r="AE333" s="5">
        <f t="shared" si="43"/>
        <v>15548.245198263015</v>
      </c>
      <c r="AG333" s="2">
        <f t="shared" si="44"/>
        <v>11</v>
      </c>
      <c r="AH333" s="2">
        <f t="shared" si="45"/>
        <v>2025</v>
      </c>
      <c r="AJ333" s="5">
        <f t="shared" si="46"/>
        <v>1194.624</v>
      </c>
      <c r="AK333" s="2">
        <f t="shared" si="47"/>
        <v>4</v>
      </c>
    </row>
    <row r="334" spans="1:37">
      <c r="A334" s="17">
        <f>Total_StdO_Customers!A334</f>
        <v>45983</v>
      </c>
      <c r="B334" s="19">
        <v>1067.2380000000001</v>
      </c>
      <c r="C334" s="19">
        <v>1066.722</v>
      </c>
      <c r="D334" s="19">
        <v>1072.008</v>
      </c>
      <c r="E334" s="19">
        <v>1067.5739999999998</v>
      </c>
      <c r="F334" s="19">
        <v>1039.23</v>
      </c>
      <c r="G334" s="19">
        <v>985.84199999999987</v>
      </c>
      <c r="H334" s="19">
        <v>846.6</v>
      </c>
      <c r="I334" s="19">
        <v>79.727999999999994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199.75200000000001</v>
      </c>
      <c r="R334" s="19">
        <v>804.76799999999992</v>
      </c>
      <c r="S334" s="19">
        <v>845.15399999999988</v>
      </c>
      <c r="T334" s="19">
        <v>842.85599999999999</v>
      </c>
      <c r="U334" s="19">
        <v>863.11199999999997</v>
      </c>
      <c r="V334" s="19">
        <v>885.18</v>
      </c>
      <c r="W334" s="19">
        <v>954.12599999999998</v>
      </c>
      <c r="X334" s="19">
        <v>1063.1879999999999</v>
      </c>
      <c r="Y334" s="19">
        <v>1003.2224999999999</v>
      </c>
      <c r="Z334" s="19">
        <v>0</v>
      </c>
      <c r="AA334" s="2">
        <f>IFERROR(INDEX('Holiday Schedule'!$D$3:$D$24,MATCH(A334,'Holiday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14686.300499999999</v>
      </c>
      <c r="AE334" s="5">
        <f t="shared" si="43"/>
        <v>14686.300499999999</v>
      </c>
      <c r="AG334" s="2">
        <f t="shared" si="44"/>
        <v>11</v>
      </c>
      <c r="AH334" s="2">
        <f t="shared" si="45"/>
        <v>2025</v>
      </c>
      <c r="AJ334" s="5">
        <f t="shared" si="46"/>
        <v>1072.008</v>
      </c>
      <c r="AK334" s="2">
        <f t="shared" si="47"/>
        <v>3</v>
      </c>
    </row>
    <row r="335" spans="1:37">
      <c r="A335" s="17">
        <f>Total_StdO_Customers!A335</f>
        <v>45984</v>
      </c>
      <c r="B335" s="19">
        <v>1128.6959999999999</v>
      </c>
      <c r="C335" s="19">
        <v>1161.6719999999998</v>
      </c>
      <c r="D335" s="19">
        <v>1158.462</v>
      </c>
      <c r="E335" s="19">
        <v>1166.328</v>
      </c>
      <c r="F335" s="19">
        <v>1118.2859999999998</v>
      </c>
      <c r="G335" s="19">
        <v>1053.5159999999998</v>
      </c>
      <c r="H335" s="19">
        <v>944.30399999999986</v>
      </c>
      <c r="I335" s="19">
        <v>87.47399999999999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410.94599999999997</v>
      </c>
      <c r="R335" s="19">
        <v>901.43400000000008</v>
      </c>
      <c r="S335" s="19">
        <v>921.56999999999994</v>
      </c>
      <c r="T335" s="19">
        <v>905.13599999999997</v>
      </c>
      <c r="U335" s="19">
        <v>928.45799999999997</v>
      </c>
      <c r="V335" s="19">
        <v>952.452</v>
      </c>
      <c r="W335" s="19">
        <v>983.64</v>
      </c>
      <c r="X335" s="19">
        <v>1039.194</v>
      </c>
      <c r="Y335" s="19">
        <v>1096.866</v>
      </c>
      <c r="Z335" s="19">
        <v>0</v>
      </c>
      <c r="AA335" s="2">
        <f>IFERROR(INDEX('Holiday Schedule'!$D$3:$D$24,MATCH(A335,'Holiday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15958.433999999997</v>
      </c>
      <c r="AE335" s="5">
        <f t="shared" si="43"/>
        <v>15958.433999999997</v>
      </c>
      <c r="AG335" s="2">
        <f t="shared" si="44"/>
        <v>11</v>
      </c>
      <c r="AH335" s="2">
        <f t="shared" si="45"/>
        <v>2025</v>
      </c>
      <c r="AJ335" s="5">
        <f t="shared" si="46"/>
        <v>1166.328</v>
      </c>
      <c r="AK335" s="2">
        <f t="shared" si="47"/>
        <v>4</v>
      </c>
    </row>
    <row r="336" spans="1:37">
      <c r="A336" s="17">
        <f>Total_StdO_Customers!A336</f>
        <v>45985</v>
      </c>
      <c r="B336" s="19">
        <v>1109.058</v>
      </c>
      <c r="C336" s="19">
        <v>1117.356</v>
      </c>
      <c r="D336" s="19">
        <v>1122.3599999999999</v>
      </c>
      <c r="E336" s="19">
        <v>1122.99</v>
      </c>
      <c r="F336" s="19">
        <v>1096.1759999999999</v>
      </c>
      <c r="G336" s="19">
        <v>1080.624</v>
      </c>
      <c r="H336" s="19">
        <v>972.24</v>
      </c>
      <c r="I336" s="19">
        <v>89.022000000000006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213.648</v>
      </c>
      <c r="R336" s="19">
        <v>822.18599999999992</v>
      </c>
      <c r="S336" s="19">
        <v>883.21799999999996</v>
      </c>
      <c r="T336" s="19">
        <v>875.75999999999988</v>
      </c>
      <c r="U336" s="19">
        <v>893.14799999999991</v>
      </c>
      <c r="V336" s="19">
        <v>893.28</v>
      </c>
      <c r="W336" s="19">
        <v>947.31</v>
      </c>
      <c r="X336" s="19">
        <v>1043.088</v>
      </c>
      <c r="Y336" s="19">
        <v>1010.0369999999999</v>
      </c>
      <c r="Z336" s="19">
        <v>0</v>
      </c>
      <c r="AA336" s="2">
        <f>IFERROR(INDEX('Holiday Schedule'!$D$3:$D$24,MATCH(A336,'Holiday Schedule'!$C$3:$C$24,0)),0)</f>
        <v>0</v>
      </c>
      <c r="AB336" s="2">
        <f t="shared" si="40"/>
        <v>2</v>
      </c>
      <c r="AC336" s="2">
        <f t="shared" si="41"/>
        <v>6660.66</v>
      </c>
      <c r="AD336" s="5">
        <f t="shared" si="42"/>
        <v>8630.8409999999985</v>
      </c>
      <c r="AE336" s="5">
        <f t="shared" si="43"/>
        <v>15291.500999999998</v>
      </c>
      <c r="AG336" s="2">
        <f t="shared" si="44"/>
        <v>11</v>
      </c>
      <c r="AH336" s="2">
        <f t="shared" si="45"/>
        <v>2025</v>
      </c>
      <c r="AJ336" s="5">
        <f t="shared" si="46"/>
        <v>1122.99</v>
      </c>
      <c r="AK336" s="2">
        <f t="shared" si="47"/>
        <v>4</v>
      </c>
    </row>
    <row r="337" spans="1:37">
      <c r="A337" s="17">
        <f>Total_StdO_Customers!A337</f>
        <v>45986</v>
      </c>
      <c r="B337" s="19">
        <v>1107.42</v>
      </c>
      <c r="C337" s="19">
        <v>1115.712</v>
      </c>
      <c r="D337" s="19">
        <v>1124.6099999999999</v>
      </c>
      <c r="E337" s="19">
        <v>1121.856</v>
      </c>
      <c r="F337" s="19">
        <v>1092.654</v>
      </c>
      <c r="G337" s="19">
        <v>1055.5260000000001</v>
      </c>
      <c r="H337" s="19">
        <v>944.38199999999995</v>
      </c>
      <c r="I337" s="19">
        <v>88.5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209.65200000000002</v>
      </c>
      <c r="R337" s="19">
        <v>804.15599999999995</v>
      </c>
      <c r="S337" s="19">
        <v>843.678</v>
      </c>
      <c r="T337" s="19">
        <v>841.69799999999998</v>
      </c>
      <c r="U337" s="19">
        <v>848.25</v>
      </c>
      <c r="V337" s="19">
        <v>851.274</v>
      </c>
      <c r="W337" s="19">
        <v>894.86400000000003</v>
      </c>
      <c r="X337" s="19">
        <v>975.28800000000001</v>
      </c>
      <c r="Y337" s="19">
        <v>1076.724168316968</v>
      </c>
      <c r="Z337" s="19">
        <v>0</v>
      </c>
      <c r="AA337" s="2">
        <f>IFERROR(INDEX('Holiday Schedule'!$D$3:$D$24,MATCH(A337,'Holiday Schedule'!$C$3:$C$24,0)),0)</f>
        <v>0</v>
      </c>
      <c r="AB337" s="2">
        <f t="shared" si="40"/>
        <v>3</v>
      </c>
      <c r="AC337" s="2">
        <f t="shared" si="41"/>
        <v>6357.3600000000006</v>
      </c>
      <c r="AD337" s="5">
        <f t="shared" si="42"/>
        <v>8638.8841683169685</v>
      </c>
      <c r="AE337" s="5">
        <f t="shared" si="43"/>
        <v>14996.244168316969</v>
      </c>
      <c r="AG337" s="2">
        <f t="shared" si="44"/>
        <v>11</v>
      </c>
      <c r="AH337" s="2">
        <f t="shared" si="45"/>
        <v>2025</v>
      </c>
      <c r="AJ337" s="5">
        <f t="shared" si="46"/>
        <v>1124.6099999999999</v>
      </c>
      <c r="AK337" s="2">
        <f t="shared" si="47"/>
        <v>3</v>
      </c>
    </row>
    <row r="338" spans="1:37">
      <c r="A338" s="17">
        <f>Total_StdO_Customers!A338</f>
        <v>45987</v>
      </c>
      <c r="B338" s="19">
        <v>1006.776</v>
      </c>
      <c r="C338" s="19">
        <v>1001.2859999999999</v>
      </c>
      <c r="D338" s="19">
        <v>998.79600000000005</v>
      </c>
      <c r="E338" s="19">
        <v>991.49399999999991</v>
      </c>
      <c r="F338" s="19">
        <v>955.15800000000002</v>
      </c>
      <c r="G338" s="19">
        <v>922.71599999999989</v>
      </c>
      <c r="H338" s="19">
        <v>823.39799999999991</v>
      </c>
      <c r="I338" s="19">
        <v>80.045999999999992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205.416</v>
      </c>
      <c r="R338" s="19">
        <v>766.01400000000001</v>
      </c>
      <c r="S338" s="19">
        <v>802.39799999999991</v>
      </c>
      <c r="T338" s="19">
        <v>789.69</v>
      </c>
      <c r="U338" s="19">
        <v>812.31599999999992</v>
      </c>
      <c r="V338" s="19">
        <v>810.28200000000004</v>
      </c>
      <c r="W338" s="19">
        <v>853.31399999999996</v>
      </c>
      <c r="X338" s="19">
        <v>934.38599999999997</v>
      </c>
      <c r="Y338" s="19">
        <v>990.93295548988192</v>
      </c>
      <c r="Z338" s="19">
        <v>0</v>
      </c>
      <c r="AA338" s="2">
        <f>IFERROR(INDEX('Holiday Schedule'!$D$3:$D$24,MATCH(A338,'Holiday Schedule'!$C$3:$C$24,0)),0)</f>
        <v>0</v>
      </c>
      <c r="AB338" s="2">
        <f t="shared" si="40"/>
        <v>4</v>
      </c>
      <c r="AC338" s="2">
        <f t="shared" si="41"/>
        <v>6053.862000000001</v>
      </c>
      <c r="AD338" s="5">
        <f t="shared" si="42"/>
        <v>7690.556955489883</v>
      </c>
      <c r="AE338" s="5">
        <f t="shared" si="43"/>
        <v>13744.418955489884</v>
      </c>
      <c r="AG338" s="2">
        <f t="shared" si="44"/>
        <v>11</v>
      </c>
      <c r="AH338" s="2">
        <f t="shared" si="45"/>
        <v>2025</v>
      </c>
      <c r="AJ338" s="5">
        <f t="shared" si="46"/>
        <v>1006.776</v>
      </c>
      <c r="AK338" s="2">
        <f t="shared" si="47"/>
        <v>1</v>
      </c>
    </row>
    <row r="339" spans="1:37">
      <c r="A339" s="17">
        <f>Total_StdO_Customers!A339</f>
        <v>45988</v>
      </c>
      <c r="B339" s="19">
        <v>974.98199999999997</v>
      </c>
      <c r="C339" s="19">
        <v>949.00800000000004</v>
      </c>
      <c r="D339" s="19">
        <v>950.05799999999999</v>
      </c>
      <c r="E339" s="19">
        <v>941.26799999999992</v>
      </c>
      <c r="F339" s="19">
        <v>906.09</v>
      </c>
      <c r="G339" s="19">
        <v>857.73599999999999</v>
      </c>
      <c r="H339" s="19">
        <v>757.53599999999994</v>
      </c>
      <c r="I339" s="19">
        <v>71.801999999999992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183.54600000000002</v>
      </c>
      <c r="R339" s="19">
        <v>696.69600000000003</v>
      </c>
      <c r="S339" s="19">
        <v>724.56</v>
      </c>
      <c r="T339" s="19">
        <v>724.05599999999993</v>
      </c>
      <c r="U339" s="19">
        <v>754.524</v>
      </c>
      <c r="V339" s="19">
        <v>779.05200000000002</v>
      </c>
      <c r="W339" s="19">
        <v>842.64600000000007</v>
      </c>
      <c r="X339" s="19">
        <v>944.47199999999987</v>
      </c>
      <c r="Y339" s="19">
        <v>949.81799646982802</v>
      </c>
      <c r="Z339" s="19">
        <v>0</v>
      </c>
      <c r="AA339" s="2">
        <f>IFERROR(INDEX('Holiday Schedule'!$D$3:$D$24,MATCH(A339,'Holiday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13007.849996469828</v>
      </c>
      <c r="AE339" s="5">
        <f t="shared" si="43"/>
        <v>13007.849996469828</v>
      </c>
      <c r="AG339" s="2">
        <f t="shared" si="44"/>
        <v>11</v>
      </c>
      <c r="AH339" s="2">
        <f t="shared" si="45"/>
        <v>2025</v>
      </c>
      <c r="AJ339" s="5">
        <f t="shared" si="46"/>
        <v>974.98199999999997</v>
      </c>
      <c r="AK339" s="2">
        <f t="shared" si="47"/>
        <v>1</v>
      </c>
    </row>
    <row r="340" spans="1:37">
      <c r="A340" s="17">
        <f>Total_StdO_Customers!A340</f>
        <v>45989</v>
      </c>
      <c r="B340" s="19">
        <v>1014.8159999999999</v>
      </c>
      <c r="C340" s="19">
        <v>1025.4359999999999</v>
      </c>
      <c r="D340" s="19">
        <v>1028.376</v>
      </c>
      <c r="E340" s="19">
        <v>1035.768</v>
      </c>
      <c r="F340" s="19">
        <v>1008.252</v>
      </c>
      <c r="G340" s="19">
        <v>963.49199999999996</v>
      </c>
      <c r="H340" s="19">
        <v>827.79600000000005</v>
      </c>
      <c r="I340" s="19">
        <v>75.293999999999997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208.04400000000001</v>
      </c>
      <c r="R340" s="19">
        <v>807.3599999999999</v>
      </c>
      <c r="S340" s="19">
        <v>845.23199999999997</v>
      </c>
      <c r="T340" s="19">
        <v>847.29600000000005</v>
      </c>
      <c r="U340" s="19">
        <v>871.60199999999998</v>
      </c>
      <c r="V340" s="19">
        <v>893.226</v>
      </c>
      <c r="W340" s="19">
        <v>959.84999999999991</v>
      </c>
      <c r="X340" s="19">
        <v>1070.9459999999999</v>
      </c>
      <c r="Y340" s="19">
        <v>979.23599999999988</v>
      </c>
      <c r="Z340" s="19">
        <v>0</v>
      </c>
      <c r="AA340" s="2">
        <f>IFERROR(INDEX('Holiday Schedule'!$D$3:$D$24,MATCH(A340,'Holiday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14462.022000000001</v>
      </c>
      <c r="AE340" s="5">
        <f t="shared" si="43"/>
        <v>14462.022000000001</v>
      </c>
      <c r="AG340" s="2">
        <f t="shared" si="44"/>
        <v>11</v>
      </c>
      <c r="AH340" s="2">
        <f t="shared" si="45"/>
        <v>2025</v>
      </c>
      <c r="AJ340" s="5">
        <f t="shared" si="46"/>
        <v>1070.9459999999999</v>
      </c>
      <c r="AK340" s="2">
        <f t="shared" si="47"/>
        <v>23</v>
      </c>
    </row>
    <row r="341" spans="1:37">
      <c r="A341" s="17">
        <f>Total_StdO_Customers!A341</f>
        <v>45990</v>
      </c>
      <c r="B341" s="19">
        <v>1149.5159999999998</v>
      </c>
      <c r="C341" s="19">
        <v>1147.278</v>
      </c>
      <c r="D341" s="19">
        <v>1145.9280000000001</v>
      </c>
      <c r="E341" s="19">
        <v>1134.0239999999999</v>
      </c>
      <c r="F341" s="19">
        <v>1084.5539999999999</v>
      </c>
      <c r="G341" s="19">
        <v>1003.6859999999999</v>
      </c>
      <c r="H341" s="19">
        <v>858.76799999999992</v>
      </c>
      <c r="I341" s="19">
        <v>80.016000000000005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218.982</v>
      </c>
      <c r="R341" s="19">
        <v>844.476</v>
      </c>
      <c r="S341" s="19">
        <v>888.00599999999997</v>
      </c>
      <c r="T341" s="19">
        <v>881.69399999999996</v>
      </c>
      <c r="U341" s="19">
        <v>908.59199999999998</v>
      </c>
      <c r="V341" s="19">
        <v>919.31399999999996</v>
      </c>
      <c r="W341" s="19">
        <v>986.35199999999998</v>
      </c>
      <c r="X341" s="19">
        <v>1102.2059999999999</v>
      </c>
      <c r="Y341" s="19">
        <v>1106.8619999999999</v>
      </c>
      <c r="Z341" s="19">
        <v>0</v>
      </c>
      <c r="AA341" s="2">
        <f>IFERROR(INDEX('Holiday Schedule'!$D$3:$D$24,MATCH(A341,'Holiday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15460.253999999999</v>
      </c>
      <c r="AE341" s="5">
        <f t="shared" si="43"/>
        <v>15460.253999999999</v>
      </c>
      <c r="AG341" s="2">
        <f t="shared" si="44"/>
        <v>11</v>
      </c>
      <c r="AH341" s="2">
        <f t="shared" si="45"/>
        <v>2025</v>
      </c>
      <c r="AJ341" s="5">
        <f t="shared" si="46"/>
        <v>1149.5159999999998</v>
      </c>
      <c r="AK341" s="2">
        <f t="shared" si="47"/>
        <v>1</v>
      </c>
    </row>
    <row r="342" spans="1:37">
      <c r="A342" s="17">
        <f>Total_StdO_Customers!A342</f>
        <v>45991</v>
      </c>
      <c r="B342" s="19">
        <v>1176.0539999999999</v>
      </c>
      <c r="C342" s="19">
        <v>1206.528</v>
      </c>
      <c r="D342" s="19">
        <v>1208.412</v>
      </c>
      <c r="E342" s="19">
        <v>1203.1320000000001</v>
      </c>
      <c r="F342" s="19">
        <v>1148.646</v>
      </c>
      <c r="G342" s="19">
        <v>1064.8919999999998</v>
      </c>
      <c r="H342" s="19">
        <v>956.68200000000002</v>
      </c>
      <c r="I342" s="19">
        <v>91.655999999999992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440.09999999999997</v>
      </c>
      <c r="R342" s="19">
        <v>933.12599999999998</v>
      </c>
      <c r="S342" s="19">
        <v>929.44799999999987</v>
      </c>
      <c r="T342" s="19">
        <v>911.99400000000003</v>
      </c>
      <c r="U342" s="19">
        <v>912.19799999999998</v>
      </c>
      <c r="V342" s="19">
        <v>911.50200000000007</v>
      </c>
      <c r="W342" s="19">
        <v>948.23400000000004</v>
      </c>
      <c r="X342" s="19">
        <v>982.22399999999993</v>
      </c>
      <c r="Y342" s="19">
        <v>1140.018</v>
      </c>
      <c r="Z342" s="19">
        <v>0</v>
      </c>
      <c r="AA342" s="2">
        <f>IFERROR(INDEX('Holiday Schedule'!$D$3:$D$24,MATCH(A342,'Holiday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16164.846000000001</v>
      </c>
      <c r="AE342" s="5">
        <f t="shared" si="43"/>
        <v>16164.846000000001</v>
      </c>
      <c r="AG342" s="2">
        <f t="shared" si="44"/>
        <v>11</v>
      </c>
      <c r="AH342" s="2">
        <f t="shared" si="45"/>
        <v>2025</v>
      </c>
      <c r="AJ342" s="5">
        <f t="shared" si="46"/>
        <v>1208.412</v>
      </c>
      <c r="AK342" s="2">
        <f t="shared" si="47"/>
        <v>3</v>
      </c>
    </row>
    <row r="343" spans="1:37">
      <c r="A343" s="17">
        <f>Total_StdO_Customers!A343</f>
        <v>45992</v>
      </c>
      <c r="B343" s="19">
        <v>861.94199999999989</v>
      </c>
      <c r="C343" s="19">
        <v>876.85800000000006</v>
      </c>
      <c r="D343" s="19">
        <v>877.89600000000007</v>
      </c>
      <c r="E343" s="19">
        <v>897.03599999999994</v>
      </c>
      <c r="F343" s="19">
        <v>887.93400000000008</v>
      </c>
      <c r="G343" s="19">
        <v>887.89799999999991</v>
      </c>
      <c r="H343" s="19">
        <v>856.27199999999993</v>
      </c>
      <c r="I343" s="19">
        <v>505.70400000000001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811.23599999999999</v>
      </c>
      <c r="R343" s="19">
        <v>831.19799999999998</v>
      </c>
      <c r="S343" s="19">
        <v>848.55</v>
      </c>
      <c r="T343" s="19">
        <v>824.38800000000003</v>
      </c>
      <c r="U343" s="19">
        <v>840.17399999999998</v>
      </c>
      <c r="V343" s="19">
        <v>851.90399999999988</v>
      </c>
      <c r="W343" s="19">
        <v>860.40599999999995</v>
      </c>
      <c r="X343" s="19">
        <v>985.94399999999996</v>
      </c>
      <c r="Y343" s="19">
        <v>1004.754</v>
      </c>
      <c r="Z343" s="19">
        <v>0</v>
      </c>
      <c r="AA343" s="2">
        <f>IFERROR(INDEX('Holiday Schedule'!$D$3:$D$24,MATCH(A343,'Holiday Schedule'!$C$3:$C$24,0)),0)</f>
        <v>0</v>
      </c>
      <c r="AB343" s="2">
        <f t="shared" si="40"/>
        <v>2</v>
      </c>
      <c r="AC343" s="2">
        <f t="shared" si="41"/>
        <v>7359.503999999999</v>
      </c>
      <c r="AD343" s="5">
        <f t="shared" si="42"/>
        <v>7150.590000000002</v>
      </c>
      <c r="AE343" s="5">
        <f t="shared" si="43"/>
        <v>14510.094000000001</v>
      </c>
      <c r="AG343" s="2">
        <f t="shared" si="44"/>
        <v>12</v>
      </c>
      <c r="AH343" s="2">
        <f t="shared" si="45"/>
        <v>2025</v>
      </c>
      <c r="AJ343" s="5">
        <f t="shared" si="46"/>
        <v>1004.754</v>
      </c>
      <c r="AK343" s="2">
        <f t="shared" si="47"/>
        <v>24</v>
      </c>
    </row>
    <row r="344" spans="1:37">
      <c r="A344" s="17">
        <f>Total_StdO_Customers!A344</f>
        <v>45993</v>
      </c>
      <c r="B344" s="19">
        <v>993.73199999999997</v>
      </c>
      <c r="C344" s="19">
        <v>1021.614</v>
      </c>
      <c r="D344" s="19">
        <v>1015.2299999999999</v>
      </c>
      <c r="E344" s="19">
        <v>1026.576</v>
      </c>
      <c r="F344" s="19">
        <v>1006.6559999999999</v>
      </c>
      <c r="G344" s="19">
        <v>988.38599999999997</v>
      </c>
      <c r="H344" s="19">
        <v>923.46599999999989</v>
      </c>
      <c r="I344" s="19">
        <v>559.65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896.60399999999993</v>
      </c>
      <c r="R344" s="19">
        <v>858.78599999999994</v>
      </c>
      <c r="S344" s="19">
        <v>851.13</v>
      </c>
      <c r="T344" s="19">
        <v>809.74199999999996</v>
      </c>
      <c r="U344" s="19">
        <v>801.57600000000002</v>
      </c>
      <c r="V344" s="19">
        <v>797.84399999999994</v>
      </c>
      <c r="W344" s="19">
        <v>804.70799999999997</v>
      </c>
      <c r="X344" s="19">
        <v>907.25999999999988</v>
      </c>
      <c r="Y344" s="19">
        <v>980.80401214321193</v>
      </c>
      <c r="Z344" s="19">
        <v>0</v>
      </c>
      <c r="AA344" s="2">
        <f>IFERROR(INDEX('Holiday Schedule'!$D$3:$D$24,MATCH(A344,'Holiday Schedule'!$C$3:$C$24,0)),0)</f>
        <v>0</v>
      </c>
      <c r="AB344" s="2">
        <f t="shared" si="40"/>
        <v>3</v>
      </c>
      <c r="AC344" s="2">
        <f t="shared" si="41"/>
        <v>7287.3</v>
      </c>
      <c r="AD344" s="5">
        <f t="shared" si="42"/>
        <v>7956.4640121432085</v>
      </c>
      <c r="AE344" s="5">
        <f t="shared" si="43"/>
        <v>15243.764012143209</v>
      </c>
      <c r="AG344" s="2">
        <f t="shared" si="44"/>
        <v>12</v>
      </c>
      <c r="AH344" s="2">
        <f t="shared" si="45"/>
        <v>2025</v>
      </c>
      <c r="AJ344" s="5">
        <f t="shared" si="46"/>
        <v>1026.576</v>
      </c>
      <c r="AK344" s="2">
        <f t="shared" si="47"/>
        <v>4</v>
      </c>
    </row>
    <row r="345" spans="1:37">
      <c r="A345" s="17">
        <f>Total_StdO_Customers!A345</f>
        <v>45994</v>
      </c>
      <c r="B345" s="19">
        <v>948.76199999999994</v>
      </c>
      <c r="C345" s="19">
        <v>970.19999999999993</v>
      </c>
      <c r="D345" s="19">
        <v>964.63199999999995</v>
      </c>
      <c r="E345" s="19">
        <v>976.00199999999995</v>
      </c>
      <c r="F345" s="19">
        <v>966.21599999999989</v>
      </c>
      <c r="G345" s="19">
        <v>950.64</v>
      </c>
      <c r="H345" s="19">
        <v>886.14600000000007</v>
      </c>
      <c r="I345" s="19">
        <v>536.226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817.39199999999994</v>
      </c>
      <c r="R345" s="19">
        <v>809.6099999999999</v>
      </c>
      <c r="S345" s="19">
        <v>823.85399999999993</v>
      </c>
      <c r="T345" s="19">
        <v>801.09</v>
      </c>
      <c r="U345" s="19">
        <v>811.65</v>
      </c>
      <c r="V345" s="19">
        <v>819.12</v>
      </c>
      <c r="W345" s="19">
        <v>827.21400000000006</v>
      </c>
      <c r="X345" s="19">
        <v>929.26799999999992</v>
      </c>
      <c r="Y345" s="19">
        <v>903.24776174112003</v>
      </c>
      <c r="Z345" s="19">
        <v>0</v>
      </c>
      <c r="AA345" s="2">
        <f>IFERROR(INDEX('Holiday Schedule'!$D$3:$D$24,MATCH(A345,'Holiday Schedule'!$C$3:$C$24,0)),0)</f>
        <v>0</v>
      </c>
      <c r="AB345" s="2">
        <f t="shared" si="40"/>
        <v>4</v>
      </c>
      <c r="AC345" s="2">
        <f t="shared" si="41"/>
        <v>7175.424</v>
      </c>
      <c r="AD345" s="5">
        <f t="shared" si="42"/>
        <v>7565.8457617411195</v>
      </c>
      <c r="AE345" s="5">
        <f t="shared" si="43"/>
        <v>14741.26976174112</v>
      </c>
      <c r="AG345" s="2">
        <f t="shared" si="44"/>
        <v>12</v>
      </c>
      <c r="AH345" s="2">
        <f t="shared" si="45"/>
        <v>2025</v>
      </c>
      <c r="AJ345" s="5">
        <f t="shared" si="46"/>
        <v>976.00199999999995</v>
      </c>
      <c r="AK345" s="2">
        <f t="shared" si="47"/>
        <v>4</v>
      </c>
    </row>
    <row r="346" spans="1:37">
      <c r="A346" s="17">
        <f>Total_StdO_Customers!A346</f>
        <v>45995</v>
      </c>
      <c r="B346" s="19">
        <v>952.45799999999997</v>
      </c>
      <c r="C346" s="19">
        <v>969.08400000000006</v>
      </c>
      <c r="D346" s="19">
        <v>962.928</v>
      </c>
      <c r="E346" s="19">
        <v>967.65</v>
      </c>
      <c r="F346" s="19">
        <v>957.19799999999987</v>
      </c>
      <c r="G346" s="19">
        <v>940.29600000000005</v>
      </c>
      <c r="H346" s="19">
        <v>887.202</v>
      </c>
      <c r="I346" s="19">
        <v>533.42999999999995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847.94999999999993</v>
      </c>
      <c r="R346" s="19">
        <v>826.88400000000001</v>
      </c>
      <c r="S346" s="19">
        <v>836.19600000000003</v>
      </c>
      <c r="T346" s="19">
        <v>830.67</v>
      </c>
      <c r="U346" s="19">
        <v>859.00800000000004</v>
      </c>
      <c r="V346" s="19">
        <v>891.22800000000007</v>
      </c>
      <c r="W346" s="19">
        <v>918.35399999999993</v>
      </c>
      <c r="X346" s="19">
        <v>1057.152</v>
      </c>
      <c r="Y346" s="19">
        <v>919.41407171089202</v>
      </c>
      <c r="Z346" s="19">
        <v>0</v>
      </c>
      <c r="AA346" s="2">
        <f>IFERROR(INDEX('Holiday Schedule'!$D$3:$D$24,MATCH(A346,'Holiday Schedule'!$C$3:$C$24,0)),0)</f>
        <v>0</v>
      </c>
      <c r="AB346" s="2">
        <f t="shared" si="40"/>
        <v>5</v>
      </c>
      <c r="AC346" s="2">
        <f t="shared" si="41"/>
        <v>7600.8720000000003</v>
      </c>
      <c r="AD346" s="5">
        <f t="shared" si="42"/>
        <v>7556.230071710891</v>
      </c>
      <c r="AE346" s="5">
        <f t="shared" si="43"/>
        <v>15157.102071710891</v>
      </c>
      <c r="AG346" s="2">
        <f t="shared" si="44"/>
        <v>12</v>
      </c>
      <c r="AH346" s="2">
        <f t="shared" si="45"/>
        <v>2025</v>
      </c>
      <c r="AJ346" s="5">
        <f t="shared" si="46"/>
        <v>1057.152</v>
      </c>
      <c r="AK346" s="2">
        <f t="shared" si="47"/>
        <v>23</v>
      </c>
    </row>
    <row r="347" spans="1:37">
      <c r="A347" s="17">
        <f>Total_StdO_Customers!A347</f>
        <v>45996</v>
      </c>
      <c r="B347" s="19">
        <v>1131.732</v>
      </c>
      <c r="C347" s="19">
        <v>1155.6179999999999</v>
      </c>
      <c r="D347" s="19">
        <v>1165.5119999999999</v>
      </c>
      <c r="E347" s="19">
        <v>1182.924</v>
      </c>
      <c r="F347" s="19">
        <v>1157.9939999999999</v>
      </c>
      <c r="G347" s="19">
        <v>1124.0340000000001</v>
      </c>
      <c r="H347" s="19">
        <v>1056.0419999999999</v>
      </c>
      <c r="I347" s="19">
        <v>617.91599999999994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890.976</v>
      </c>
      <c r="R347" s="19">
        <v>881.19600000000003</v>
      </c>
      <c r="S347" s="19">
        <v>887.08799999999997</v>
      </c>
      <c r="T347" s="19">
        <v>864.88800000000003</v>
      </c>
      <c r="U347" s="19">
        <v>877.94999999999993</v>
      </c>
      <c r="V347" s="19">
        <v>890.71199999999999</v>
      </c>
      <c r="W347" s="19">
        <v>915.44399999999996</v>
      </c>
      <c r="X347" s="19">
        <v>1061.4659999999999</v>
      </c>
      <c r="Y347" s="19">
        <v>1062.447121108074</v>
      </c>
      <c r="Z347" s="19">
        <v>0</v>
      </c>
      <c r="AA347" s="2">
        <f>IFERROR(INDEX('Holiday Schedule'!$D$3:$D$24,MATCH(A347,'Holiday Schedule'!$C$3:$C$24,0)),0)</f>
        <v>0</v>
      </c>
      <c r="AB347" s="2">
        <f t="shared" si="40"/>
        <v>6</v>
      </c>
      <c r="AC347" s="2">
        <f t="shared" si="41"/>
        <v>7887.6359999999986</v>
      </c>
      <c r="AD347" s="5">
        <f t="shared" si="42"/>
        <v>9036.3031211080743</v>
      </c>
      <c r="AE347" s="5">
        <f t="shared" si="43"/>
        <v>16923.939121108073</v>
      </c>
      <c r="AG347" s="2">
        <f t="shared" si="44"/>
        <v>12</v>
      </c>
      <c r="AH347" s="2">
        <f t="shared" si="45"/>
        <v>2025</v>
      </c>
      <c r="AJ347" s="5">
        <f t="shared" si="46"/>
        <v>1182.924</v>
      </c>
      <c r="AK347" s="2">
        <f t="shared" si="47"/>
        <v>4</v>
      </c>
    </row>
    <row r="348" spans="1:37">
      <c r="A348" s="17">
        <f>Total_StdO_Customers!A348</f>
        <v>45997</v>
      </c>
      <c r="B348" s="19">
        <v>1135.806</v>
      </c>
      <c r="C348" s="19">
        <v>1166.508</v>
      </c>
      <c r="D348" s="19">
        <v>1160.9639999999999</v>
      </c>
      <c r="E348" s="19">
        <v>1173.9839999999999</v>
      </c>
      <c r="F348" s="19">
        <v>1123.6979999999999</v>
      </c>
      <c r="G348" s="19">
        <v>1047.828</v>
      </c>
      <c r="H348" s="19">
        <v>927.678</v>
      </c>
      <c r="I348" s="19">
        <v>555.36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880.50599999999997</v>
      </c>
      <c r="R348" s="19">
        <v>841.39799999999991</v>
      </c>
      <c r="S348" s="19">
        <v>833.38199999999995</v>
      </c>
      <c r="T348" s="19">
        <v>803.91</v>
      </c>
      <c r="U348" s="19">
        <v>810.096</v>
      </c>
      <c r="V348" s="19">
        <v>823.06799999999998</v>
      </c>
      <c r="W348" s="19">
        <v>835.68</v>
      </c>
      <c r="X348" s="19">
        <v>956.90999999999985</v>
      </c>
      <c r="Y348" s="19">
        <v>1067.1731906327341</v>
      </c>
      <c r="Z348" s="19">
        <v>0</v>
      </c>
      <c r="AA348" s="2">
        <f>IFERROR(INDEX('Holiday Schedule'!$D$3:$D$24,MATCH(A348,'Holiday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16143.949190632731</v>
      </c>
      <c r="AE348" s="5">
        <f t="shared" si="43"/>
        <v>16143.949190632731</v>
      </c>
      <c r="AG348" s="2">
        <f t="shared" si="44"/>
        <v>12</v>
      </c>
      <c r="AH348" s="2">
        <f t="shared" si="45"/>
        <v>2025</v>
      </c>
      <c r="AJ348" s="5">
        <f t="shared" si="46"/>
        <v>1173.9839999999999</v>
      </c>
      <c r="AK348" s="2">
        <f t="shared" si="47"/>
        <v>4</v>
      </c>
    </row>
    <row r="349" spans="1:37">
      <c r="A349" s="17">
        <f>Total_StdO_Customers!A349</f>
        <v>45998</v>
      </c>
      <c r="B349" s="19">
        <v>1005.318</v>
      </c>
      <c r="C349" s="19">
        <v>1027.944</v>
      </c>
      <c r="D349" s="19">
        <v>1028.73</v>
      </c>
      <c r="E349" s="19">
        <v>1047.9299999999998</v>
      </c>
      <c r="F349" s="19">
        <v>1018.5359999999999</v>
      </c>
      <c r="G349" s="19">
        <v>969.20399999999995</v>
      </c>
      <c r="H349" s="19">
        <v>879.63</v>
      </c>
      <c r="I349" s="19">
        <v>508.93200000000002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868.24799999999993</v>
      </c>
      <c r="R349" s="19">
        <v>854.90399999999988</v>
      </c>
      <c r="S349" s="19">
        <v>850.35</v>
      </c>
      <c r="T349" s="19">
        <v>830.32800000000009</v>
      </c>
      <c r="U349" s="19">
        <v>838.66199999999992</v>
      </c>
      <c r="V349" s="19">
        <v>844.8</v>
      </c>
      <c r="W349" s="19">
        <v>854.56200000000001</v>
      </c>
      <c r="X349" s="19">
        <v>949.84199999999987</v>
      </c>
      <c r="Y349" s="19">
        <v>956.28599999999994</v>
      </c>
      <c r="Z349" s="19">
        <v>0</v>
      </c>
      <c r="AA349" s="2">
        <f>IFERROR(INDEX('Holiday Schedule'!$D$3:$D$24,MATCH(A349,'Holiday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15334.206</v>
      </c>
      <c r="AE349" s="5">
        <f t="shared" si="43"/>
        <v>15334.206</v>
      </c>
      <c r="AG349" s="2">
        <f t="shared" si="44"/>
        <v>12</v>
      </c>
      <c r="AH349" s="2">
        <f t="shared" si="45"/>
        <v>2025</v>
      </c>
      <c r="AJ349" s="5">
        <f t="shared" si="46"/>
        <v>1047.9299999999998</v>
      </c>
      <c r="AK349" s="2">
        <f t="shared" si="47"/>
        <v>4</v>
      </c>
    </row>
    <row r="350" spans="1:37">
      <c r="A350" s="17">
        <f>Total_StdO_Customers!A350</f>
        <v>45999</v>
      </c>
      <c r="B350" s="19">
        <v>989.57999999999993</v>
      </c>
      <c r="C350" s="19">
        <v>1011.876</v>
      </c>
      <c r="D350" s="19">
        <v>1013.946</v>
      </c>
      <c r="E350" s="19">
        <v>1032.0539999999999</v>
      </c>
      <c r="F350" s="19">
        <v>1022.508</v>
      </c>
      <c r="G350" s="19">
        <v>1016.064</v>
      </c>
      <c r="H350" s="19">
        <v>945.90599999999995</v>
      </c>
      <c r="I350" s="19">
        <v>576.58799999999997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907.74</v>
      </c>
      <c r="R350" s="19">
        <v>896.86799999999994</v>
      </c>
      <c r="S350" s="19">
        <v>911.31599999999992</v>
      </c>
      <c r="T350" s="19">
        <v>889.428</v>
      </c>
      <c r="U350" s="19">
        <v>901.82999999999993</v>
      </c>
      <c r="V350" s="19">
        <v>921.25199999999995</v>
      </c>
      <c r="W350" s="19">
        <v>946.99199999999996</v>
      </c>
      <c r="X350" s="19">
        <v>1083.6780000000001</v>
      </c>
      <c r="Y350" s="19">
        <v>1085.910474879282</v>
      </c>
      <c r="Z350" s="19">
        <v>0</v>
      </c>
      <c r="AA350" s="2">
        <f>IFERROR(INDEX('Holiday Schedule'!$D$3:$D$24,MATCH(A350,'Holiday Schedule'!$C$3:$C$24,0)),0)</f>
        <v>0</v>
      </c>
      <c r="AB350" s="2">
        <f t="shared" si="40"/>
        <v>2</v>
      </c>
      <c r="AC350" s="2">
        <f t="shared" si="41"/>
        <v>8035.6919999999991</v>
      </c>
      <c r="AD350" s="5">
        <f t="shared" si="42"/>
        <v>8117.8444748792845</v>
      </c>
      <c r="AE350" s="5">
        <f t="shared" si="43"/>
        <v>16153.536474879284</v>
      </c>
      <c r="AG350" s="2">
        <f t="shared" si="44"/>
        <v>12</v>
      </c>
      <c r="AH350" s="2">
        <f t="shared" si="45"/>
        <v>2025</v>
      </c>
      <c r="AJ350" s="5">
        <f t="shared" si="46"/>
        <v>1085.910474879282</v>
      </c>
      <c r="AK350" s="2">
        <f t="shared" si="47"/>
        <v>24</v>
      </c>
    </row>
    <row r="351" spans="1:37">
      <c r="A351" s="17">
        <f>Total_StdO_Customers!A351</f>
        <v>46000</v>
      </c>
      <c r="B351" s="19">
        <v>1190.5619999999999</v>
      </c>
      <c r="C351" s="19">
        <v>1229.3579999999999</v>
      </c>
      <c r="D351" s="19">
        <v>1223.298</v>
      </c>
      <c r="E351" s="19">
        <v>1238.2139999999999</v>
      </c>
      <c r="F351" s="19">
        <v>1222.338</v>
      </c>
      <c r="G351" s="19">
        <v>1198.2239999999999</v>
      </c>
      <c r="H351" s="19">
        <v>1122.6599999999999</v>
      </c>
      <c r="I351" s="19">
        <v>670.00200000000007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933.15599999999995</v>
      </c>
      <c r="R351" s="19">
        <v>927.17399999999998</v>
      </c>
      <c r="S351" s="19">
        <v>933.86400000000003</v>
      </c>
      <c r="T351" s="19">
        <v>908.31599999999992</v>
      </c>
      <c r="U351" s="19">
        <v>930.04799999999989</v>
      </c>
      <c r="V351" s="19">
        <v>944.13599999999997</v>
      </c>
      <c r="W351" s="19">
        <v>950.11799999999994</v>
      </c>
      <c r="X351" s="19">
        <v>1058.7479999999998</v>
      </c>
      <c r="Y351" s="19">
        <v>1044.4014777189539</v>
      </c>
      <c r="Z351" s="19">
        <v>0</v>
      </c>
      <c r="AA351" s="2">
        <f>IFERROR(INDEX('Holiday Schedule'!$D$3:$D$24,MATCH(A351,'Holiday Schedule'!$C$3:$C$24,0)),0)</f>
        <v>0</v>
      </c>
      <c r="AB351" s="2">
        <f t="shared" si="40"/>
        <v>3</v>
      </c>
      <c r="AC351" s="2">
        <f t="shared" si="41"/>
        <v>8255.5619999999999</v>
      </c>
      <c r="AD351" s="5">
        <f t="shared" si="42"/>
        <v>9469.0554777189554</v>
      </c>
      <c r="AE351" s="5">
        <f t="shared" si="43"/>
        <v>17724.617477718955</v>
      </c>
      <c r="AG351" s="2">
        <f t="shared" si="44"/>
        <v>12</v>
      </c>
      <c r="AH351" s="2">
        <f t="shared" si="45"/>
        <v>2025</v>
      </c>
      <c r="AJ351" s="5">
        <f t="shared" si="46"/>
        <v>1238.2139999999999</v>
      </c>
      <c r="AK351" s="2">
        <f t="shared" si="47"/>
        <v>4</v>
      </c>
    </row>
    <row r="352" spans="1:37">
      <c r="A352" s="17">
        <f>Total_StdO_Customers!A352</f>
        <v>46001</v>
      </c>
      <c r="B352" s="19">
        <v>1042.0439999999999</v>
      </c>
      <c r="C352" s="19">
        <v>1045.902</v>
      </c>
      <c r="D352" s="19">
        <v>1038.1379999999999</v>
      </c>
      <c r="E352" s="19">
        <v>1052.652</v>
      </c>
      <c r="F352" s="19">
        <v>1023.3119999999999</v>
      </c>
      <c r="G352" s="19">
        <v>991.44</v>
      </c>
      <c r="H352" s="19">
        <v>917.28</v>
      </c>
      <c r="I352" s="19">
        <v>549.16800000000001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833.61599999999987</v>
      </c>
      <c r="R352" s="19">
        <v>799.61400000000003</v>
      </c>
      <c r="S352" s="19">
        <v>798.28200000000004</v>
      </c>
      <c r="T352" s="19">
        <v>764.71199999999999</v>
      </c>
      <c r="U352" s="19">
        <v>757.50599999999997</v>
      </c>
      <c r="V352" s="19">
        <v>747.97199999999987</v>
      </c>
      <c r="W352" s="19">
        <v>745.21199999999999</v>
      </c>
      <c r="X352" s="19">
        <v>829.09799999999996</v>
      </c>
      <c r="Y352" s="19">
        <v>815.27335972708795</v>
      </c>
      <c r="Z352" s="19">
        <v>0</v>
      </c>
      <c r="AA352" s="2">
        <f>IFERROR(INDEX('Holiday Schedule'!$D$3:$D$24,MATCH(A352,'Holiday Schedule'!$C$3:$C$24,0)),0)</f>
        <v>0</v>
      </c>
      <c r="AB352" s="2">
        <f t="shared" si="40"/>
        <v>4</v>
      </c>
      <c r="AC352" s="2">
        <f t="shared" si="41"/>
        <v>6825.18</v>
      </c>
      <c r="AD352" s="5">
        <f t="shared" si="42"/>
        <v>7926.0413597270817</v>
      </c>
      <c r="AE352" s="5">
        <f t="shared" si="43"/>
        <v>14751.221359727082</v>
      </c>
      <c r="AG352" s="2">
        <f t="shared" si="44"/>
        <v>12</v>
      </c>
      <c r="AH352" s="2">
        <f t="shared" si="45"/>
        <v>2025</v>
      </c>
      <c r="AJ352" s="5">
        <f t="shared" si="46"/>
        <v>1052.652</v>
      </c>
      <c r="AK352" s="2">
        <f t="shared" si="47"/>
        <v>4</v>
      </c>
    </row>
    <row r="353" spans="1:37">
      <c r="A353" s="17">
        <f>Total_StdO_Customers!A353</f>
        <v>46002</v>
      </c>
      <c r="B353" s="19">
        <v>857.19</v>
      </c>
      <c r="C353" s="19">
        <v>871.57199999999989</v>
      </c>
      <c r="D353" s="19">
        <v>866.80200000000002</v>
      </c>
      <c r="E353" s="19">
        <v>883.64400000000001</v>
      </c>
      <c r="F353" s="19">
        <v>869.38199999999995</v>
      </c>
      <c r="G353" s="19">
        <v>858.13800000000003</v>
      </c>
      <c r="H353" s="19">
        <v>808.75200000000007</v>
      </c>
      <c r="I353" s="19">
        <v>490.43399999999997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792.46199999999999</v>
      </c>
      <c r="R353" s="19">
        <v>776.226</v>
      </c>
      <c r="S353" s="19">
        <v>781.96199999999999</v>
      </c>
      <c r="T353" s="19">
        <v>766.36799999999994</v>
      </c>
      <c r="U353" s="19">
        <v>787.48199999999997</v>
      </c>
      <c r="V353" s="19">
        <v>812.45999999999992</v>
      </c>
      <c r="W353" s="19">
        <v>834.66599999999994</v>
      </c>
      <c r="X353" s="19">
        <v>953.95799999999997</v>
      </c>
      <c r="Y353" s="19">
        <v>954.550936419138</v>
      </c>
      <c r="Z353" s="19">
        <v>0</v>
      </c>
      <c r="AA353" s="2">
        <f>IFERROR(INDEX('Holiday Schedule'!$D$3:$D$24,MATCH(A353,'Holiday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13966.048936419138</v>
      </c>
      <c r="AE353" s="5">
        <f t="shared" si="43"/>
        <v>13966.048936419138</v>
      </c>
      <c r="AG353" s="2">
        <f t="shared" si="44"/>
        <v>12</v>
      </c>
      <c r="AH353" s="2">
        <f t="shared" si="45"/>
        <v>2025</v>
      </c>
      <c r="AJ353" s="5">
        <f t="shared" si="46"/>
        <v>954.550936419138</v>
      </c>
      <c r="AK353" s="2">
        <f t="shared" si="47"/>
        <v>24</v>
      </c>
    </row>
    <row r="354" spans="1:37">
      <c r="A354" s="17">
        <f>Total_StdO_Customers!A354</f>
        <v>46003</v>
      </c>
      <c r="B354" s="19">
        <v>1010.7359999999999</v>
      </c>
      <c r="C354" s="19">
        <v>1035.6599999999999</v>
      </c>
      <c r="D354" s="19">
        <v>1033.848</v>
      </c>
      <c r="E354" s="19">
        <v>1049.4599999999998</v>
      </c>
      <c r="F354" s="19">
        <v>1027.17</v>
      </c>
      <c r="G354" s="19">
        <v>997.36799999999994</v>
      </c>
      <c r="H354" s="19">
        <v>929.77800000000002</v>
      </c>
      <c r="I354" s="19">
        <v>551.54399999999998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820.29600000000005</v>
      </c>
      <c r="R354" s="19">
        <v>806.93400000000008</v>
      </c>
      <c r="S354" s="19">
        <v>800.32199999999989</v>
      </c>
      <c r="T354" s="19">
        <v>772.84799999999996</v>
      </c>
      <c r="U354" s="19">
        <v>783.85800000000006</v>
      </c>
      <c r="V354" s="19">
        <v>799.73400000000004</v>
      </c>
      <c r="W354" s="19">
        <v>819.22199999999987</v>
      </c>
      <c r="X354" s="19">
        <v>944.29199999999992</v>
      </c>
      <c r="Y354" s="19">
        <v>895.79399999999987</v>
      </c>
      <c r="Z354" s="19">
        <v>0</v>
      </c>
      <c r="AA354" s="2">
        <f>IFERROR(INDEX('Holiday Schedule'!$D$3:$D$24,MATCH(A354,'Holiday Schedule'!$C$3:$C$24,0)),0)</f>
        <v>0</v>
      </c>
      <c r="AB354" s="2">
        <f t="shared" si="40"/>
        <v>6</v>
      </c>
      <c r="AC354" s="2">
        <f t="shared" si="41"/>
        <v>7099.0500000000011</v>
      </c>
      <c r="AD354" s="5">
        <f t="shared" si="42"/>
        <v>7979.8139999999985</v>
      </c>
      <c r="AE354" s="5">
        <f t="shared" si="43"/>
        <v>15078.864</v>
      </c>
      <c r="AG354" s="2">
        <f t="shared" si="44"/>
        <v>12</v>
      </c>
      <c r="AH354" s="2">
        <f t="shared" si="45"/>
        <v>2025</v>
      </c>
      <c r="AJ354" s="5">
        <f t="shared" si="46"/>
        <v>1049.4599999999998</v>
      </c>
      <c r="AK354" s="2">
        <f t="shared" si="47"/>
        <v>4</v>
      </c>
    </row>
    <row r="355" spans="1:37">
      <c r="A355" s="17">
        <f>Total_StdO_Customers!A355</f>
        <v>46004</v>
      </c>
      <c r="B355" s="19">
        <v>996.48599999999988</v>
      </c>
      <c r="C355" s="19">
        <v>1017.702</v>
      </c>
      <c r="D355" s="19">
        <v>1024.326</v>
      </c>
      <c r="E355" s="19">
        <v>1028.778</v>
      </c>
      <c r="F355" s="19">
        <v>1000.8719999999998</v>
      </c>
      <c r="G355" s="19">
        <v>950.11199999999997</v>
      </c>
      <c r="H355" s="19">
        <v>845.68200000000002</v>
      </c>
      <c r="I355" s="19">
        <v>503.76599999999996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784.85399999999993</v>
      </c>
      <c r="R355" s="19">
        <v>769.40399999999988</v>
      </c>
      <c r="S355" s="19">
        <v>762.35399999999993</v>
      </c>
      <c r="T355" s="19">
        <v>733.18799999999999</v>
      </c>
      <c r="U355" s="19">
        <v>742.23599999999999</v>
      </c>
      <c r="V355" s="19">
        <v>754.22399999999993</v>
      </c>
      <c r="W355" s="19">
        <v>778.8599999999999</v>
      </c>
      <c r="X355" s="19">
        <v>895.30200000000002</v>
      </c>
      <c r="Y355" s="19">
        <v>942.63599999999997</v>
      </c>
      <c r="Z355" s="19">
        <v>0</v>
      </c>
      <c r="AA355" s="2">
        <f>IFERROR(INDEX('Holiday Schedule'!$D$3:$D$24,MATCH(A355,'Holiday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14530.782000000001</v>
      </c>
      <c r="AE355" s="5">
        <f t="shared" si="43"/>
        <v>14530.782000000001</v>
      </c>
      <c r="AG355" s="2">
        <f t="shared" si="44"/>
        <v>12</v>
      </c>
      <c r="AH355" s="2">
        <f t="shared" si="45"/>
        <v>2025</v>
      </c>
      <c r="AJ355" s="5">
        <f t="shared" si="46"/>
        <v>1028.778</v>
      </c>
      <c r="AK355" s="2">
        <f t="shared" si="47"/>
        <v>4</v>
      </c>
    </row>
    <row r="356" spans="1:37">
      <c r="A356" s="17">
        <f>Total_StdO_Customers!A356</f>
        <v>46005</v>
      </c>
      <c r="B356" s="19">
        <v>939.21599999999989</v>
      </c>
      <c r="C356" s="19">
        <v>962.56799999999998</v>
      </c>
      <c r="D356" s="19">
        <v>961.452</v>
      </c>
      <c r="E356" s="19">
        <v>965.84399999999994</v>
      </c>
      <c r="F356" s="19">
        <v>934.0859999999999</v>
      </c>
      <c r="G356" s="19">
        <v>888.99599999999998</v>
      </c>
      <c r="H356" s="19">
        <v>808.18200000000002</v>
      </c>
      <c r="I356" s="19">
        <v>474.47399999999993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816.57</v>
      </c>
      <c r="R356" s="19">
        <v>810.16800000000001</v>
      </c>
      <c r="S356" s="19">
        <v>800.52</v>
      </c>
      <c r="T356" s="19">
        <v>787.03200000000004</v>
      </c>
      <c r="U356" s="19">
        <v>796.24799999999993</v>
      </c>
      <c r="V356" s="19">
        <v>808.96799999999996</v>
      </c>
      <c r="W356" s="19">
        <v>829.28399999999999</v>
      </c>
      <c r="X356" s="19">
        <v>935.36400000000003</v>
      </c>
      <c r="Y356" s="19">
        <v>893.16599999999994</v>
      </c>
      <c r="Z356" s="19">
        <v>0</v>
      </c>
      <c r="AA356" s="2">
        <f>IFERROR(INDEX('Holiday Schedule'!$D$3:$D$24,MATCH(A356,'Holiday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14412.137999999999</v>
      </c>
      <c r="AE356" s="5">
        <f t="shared" si="43"/>
        <v>14412.137999999999</v>
      </c>
      <c r="AG356" s="2">
        <f t="shared" si="44"/>
        <v>12</v>
      </c>
      <c r="AH356" s="2">
        <f t="shared" si="45"/>
        <v>2025</v>
      </c>
      <c r="AJ356" s="5">
        <f t="shared" si="46"/>
        <v>965.84399999999994</v>
      </c>
      <c r="AK356" s="2">
        <f t="shared" si="47"/>
        <v>4</v>
      </c>
    </row>
    <row r="357" spans="1:37">
      <c r="A357" s="17">
        <f>Total_StdO_Customers!A357</f>
        <v>46006</v>
      </c>
      <c r="B357" s="19">
        <v>998.02199999999993</v>
      </c>
      <c r="C357" s="19">
        <v>1028.454</v>
      </c>
      <c r="D357" s="19">
        <v>1032.702</v>
      </c>
      <c r="E357" s="19">
        <v>1048.4280000000001</v>
      </c>
      <c r="F357" s="19">
        <v>1033.644</v>
      </c>
      <c r="G357" s="19">
        <v>1013.982</v>
      </c>
      <c r="H357" s="19">
        <v>951.03</v>
      </c>
      <c r="I357" s="19">
        <v>564.83399999999995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850.5</v>
      </c>
      <c r="R357" s="19">
        <v>843.66599999999994</v>
      </c>
      <c r="S357" s="19">
        <v>855.25800000000004</v>
      </c>
      <c r="T357" s="19">
        <v>830.44199999999989</v>
      </c>
      <c r="U357" s="19">
        <v>842.67600000000004</v>
      </c>
      <c r="V357" s="19">
        <v>848.86799999999994</v>
      </c>
      <c r="W357" s="19">
        <v>858.79199999999992</v>
      </c>
      <c r="X357" s="19">
        <v>971.32799999999997</v>
      </c>
      <c r="Y357" s="19">
        <v>963.6431250155099</v>
      </c>
      <c r="Z357" s="19">
        <v>0</v>
      </c>
      <c r="AA357" s="2">
        <f>IFERROR(INDEX('Holiday Schedule'!$D$3:$D$24,MATCH(A357,'Holiday Schedule'!$C$3:$C$24,0)),0)</f>
        <v>0</v>
      </c>
      <c r="AB357" s="2">
        <f t="shared" si="40"/>
        <v>2</v>
      </c>
      <c r="AC357" s="2">
        <f t="shared" si="41"/>
        <v>7466.3639999999996</v>
      </c>
      <c r="AD357" s="5">
        <f t="shared" si="42"/>
        <v>8069.9051250155062</v>
      </c>
      <c r="AE357" s="5">
        <f t="shared" si="43"/>
        <v>15536.269125015506</v>
      </c>
      <c r="AG357" s="2">
        <f t="shared" si="44"/>
        <v>12</v>
      </c>
      <c r="AH357" s="2">
        <f t="shared" si="45"/>
        <v>2025</v>
      </c>
      <c r="AJ357" s="5">
        <f t="shared" si="46"/>
        <v>1048.4280000000001</v>
      </c>
      <c r="AK357" s="2">
        <f t="shared" si="47"/>
        <v>4</v>
      </c>
    </row>
    <row r="358" spans="1:37">
      <c r="A358" s="17">
        <f>Total_StdO_Customers!A358</f>
        <v>46007</v>
      </c>
      <c r="B358" s="19">
        <v>1019.208</v>
      </c>
      <c r="C358" s="19">
        <v>1059.2099999999998</v>
      </c>
      <c r="D358" s="19">
        <v>1057.626</v>
      </c>
      <c r="E358" s="19">
        <v>1069.7460000000001</v>
      </c>
      <c r="F358" s="19">
        <v>1050.0719999999999</v>
      </c>
      <c r="G358" s="19">
        <v>1032.018</v>
      </c>
      <c r="H358" s="19">
        <v>951.3</v>
      </c>
      <c r="I358" s="19">
        <v>561.08999999999992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773.74799999999993</v>
      </c>
      <c r="R358" s="19">
        <v>776.02199999999993</v>
      </c>
      <c r="S358" s="19">
        <v>784.77</v>
      </c>
      <c r="T358" s="19">
        <v>765.10199999999998</v>
      </c>
      <c r="U358" s="19">
        <v>772.76400000000001</v>
      </c>
      <c r="V358" s="19">
        <v>783.4799999999999</v>
      </c>
      <c r="W358" s="19">
        <v>786.43200000000002</v>
      </c>
      <c r="X358" s="19">
        <v>888.43200000000002</v>
      </c>
      <c r="Y358" s="19">
        <v>873.23459221540202</v>
      </c>
      <c r="Z358" s="19">
        <v>0</v>
      </c>
      <c r="AA358" s="2">
        <f>IFERROR(INDEX('Holiday Schedule'!$D$3:$D$24,MATCH(A358,'Holiday Schedule'!$C$3:$C$24,0)),0)</f>
        <v>0</v>
      </c>
      <c r="AB358" s="2">
        <f t="shared" si="40"/>
        <v>3</v>
      </c>
      <c r="AC358" s="2">
        <f t="shared" si="41"/>
        <v>6891.8399999999983</v>
      </c>
      <c r="AD358" s="5">
        <f t="shared" si="42"/>
        <v>8112.4145922154057</v>
      </c>
      <c r="AE358" s="5">
        <f t="shared" si="43"/>
        <v>15004.254592215404</v>
      </c>
      <c r="AG358" s="2">
        <f t="shared" si="44"/>
        <v>12</v>
      </c>
      <c r="AH358" s="2">
        <f t="shared" si="45"/>
        <v>2025</v>
      </c>
      <c r="AJ358" s="5">
        <f t="shared" si="46"/>
        <v>1069.7460000000001</v>
      </c>
      <c r="AK358" s="2">
        <f t="shared" si="47"/>
        <v>4</v>
      </c>
    </row>
    <row r="359" spans="1:37">
      <c r="A359" s="17">
        <f>Total_StdO_Customers!A359</f>
        <v>46008</v>
      </c>
      <c r="B359" s="19">
        <v>910.89600000000007</v>
      </c>
      <c r="C359" s="19">
        <v>917.73599999999999</v>
      </c>
      <c r="D359" s="19">
        <v>913.19999999999993</v>
      </c>
      <c r="E359" s="19">
        <v>919.45799999999997</v>
      </c>
      <c r="F359" s="19">
        <v>900.81599999999992</v>
      </c>
      <c r="G359" s="19">
        <v>881.07</v>
      </c>
      <c r="H359" s="19">
        <v>816.01799999999992</v>
      </c>
      <c r="I359" s="19">
        <v>483.13799999999998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745.14</v>
      </c>
      <c r="R359" s="19">
        <v>725.88</v>
      </c>
      <c r="S359" s="19">
        <v>721.80599999999993</v>
      </c>
      <c r="T359" s="19">
        <v>697.20600000000002</v>
      </c>
      <c r="U359" s="19">
        <v>697.03800000000001</v>
      </c>
      <c r="V359" s="19">
        <v>708.87</v>
      </c>
      <c r="W359" s="19">
        <v>708.24</v>
      </c>
      <c r="X359" s="19">
        <v>787.22399999999993</v>
      </c>
      <c r="Y359" s="19">
        <v>776.15762114975996</v>
      </c>
      <c r="Z359" s="19">
        <v>0</v>
      </c>
      <c r="AA359" s="2">
        <f>IFERROR(INDEX('Holiday Schedule'!$D$3:$D$24,MATCH(A359,'Holiday Schedule'!$C$3:$C$24,0)),0)</f>
        <v>0</v>
      </c>
      <c r="AB359" s="2">
        <f t="shared" si="40"/>
        <v>4</v>
      </c>
      <c r="AC359" s="2">
        <f t="shared" si="41"/>
        <v>6274.5420000000004</v>
      </c>
      <c r="AD359" s="5">
        <f t="shared" si="42"/>
        <v>7035.3516211497599</v>
      </c>
      <c r="AE359" s="5">
        <f t="shared" si="43"/>
        <v>13309.89362114976</v>
      </c>
      <c r="AG359" s="2">
        <f t="shared" si="44"/>
        <v>12</v>
      </c>
      <c r="AH359" s="2">
        <f t="shared" si="45"/>
        <v>2025</v>
      </c>
      <c r="AJ359" s="5">
        <f t="shared" si="46"/>
        <v>919.45799999999997</v>
      </c>
      <c r="AK359" s="2">
        <f t="shared" si="47"/>
        <v>4</v>
      </c>
    </row>
    <row r="360" spans="1:37">
      <c r="A360" s="17">
        <f>Total_StdO_Customers!A360</f>
        <v>46009</v>
      </c>
      <c r="B360" s="19">
        <v>816.024</v>
      </c>
      <c r="C360" s="19">
        <v>840.46199999999999</v>
      </c>
      <c r="D360" s="19">
        <v>842.48400000000004</v>
      </c>
      <c r="E360" s="19">
        <v>855.45600000000002</v>
      </c>
      <c r="F360" s="19">
        <v>867.27599999999995</v>
      </c>
      <c r="G360" s="19">
        <v>858.45600000000002</v>
      </c>
      <c r="H360" s="19">
        <v>814.30200000000002</v>
      </c>
      <c r="I360" s="19">
        <v>480.40199999999993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  <c r="Q360" s="19">
        <v>687.93</v>
      </c>
      <c r="R360" s="19">
        <v>691.81200000000001</v>
      </c>
      <c r="S360" s="19">
        <v>694.07399999999996</v>
      </c>
      <c r="T360" s="19">
        <v>675.44999999999993</v>
      </c>
      <c r="U360" s="19">
        <v>684.07800000000009</v>
      </c>
      <c r="V360" s="19">
        <v>683.79000000000008</v>
      </c>
      <c r="W360" s="19">
        <v>686.59799999999996</v>
      </c>
      <c r="X360" s="19">
        <v>763.49400000000003</v>
      </c>
      <c r="Y360" s="19">
        <v>743.38943796926389</v>
      </c>
      <c r="Z360" s="19">
        <v>0</v>
      </c>
      <c r="AA360" s="2">
        <f>IFERROR(INDEX('Holiday Schedule'!$D$3:$D$24,MATCH(A360,'Holiday Schedule'!$C$3:$C$24,0)),0)</f>
        <v>0</v>
      </c>
      <c r="AB360" s="2">
        <f t="shared" si="40"/>
        <v>5</v>
      </c>
      <c r="AC360" s="2">
        <f t="shared" si="41"/>
        <v>6047.6279999999997</v>
      </c>
      <c r="AD360" s="5">
        <f t="shared" si="42"/>
        <v>6637.8494379692665</v>
      </c>
      <c r="AE360" s="5">
        <f t="shared" si="43"/>
        <v>12685.477437969266</v>
      </c>
      <c r="AG360" s="2">
        <f t="shared" si="44"/>
        <v>12</v>
      </c>
      <c r="AH360" s="2">
        <f t="shared" si="45"/>
        <v>2025</v>
      </c>
      <c r="AJ360" s="5">
        <f t="shared" si="46"/>
        <v>867.27599999999995</v>
      </c>
      <c r="AK360" s="2">
        <f t="shared" si="47"/>
        <v>5</v>
      </c>
    </row>
    <row r="361" spans="1:37">
      <c r="A361" s="17">
        <f>Total_StdO_Customers!A361</f>
        <v>46010</v>
      </c>
      <c r="B361" s="19">
        <v>768.14400000000001</v>
      </c>
      <c r="C361" s="19">
        <v>779.97</v>
      </c>
      <c r="D361" s="19">
        <v>769.47</v>
      </c>
      <c r="E361" s="19">
        <v>770.75399999999991</v>
      </c>
      <c r="F361" s="19">
        <v>752.16</v>
      </c>
      <c r="G361" s="19">
        <v>742.86599999999987</v>
      </c>
      <c r="H361" s="19">
        <v>701.74799999999993</v>
      </c>
      <c r="I361" s="19">
        <v>425.37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622.19999999999993</v>
      </c>
      <c r="R361" s="19">
        <v>548.57999999999993</v>
      </c>
      <c r="S361" s="19">
        <v>514.82999999999993</v>
      </c>
      <c r="T361" s="19">
        <v>479.238</v>
      </c>
      <c r="U361" s="19">
        <v>477.78</v>
      </c>
      <c r="V361" s="19">
        <v>494.98199999999997</v>
      </c>
      <c r="W361" s="19">
        <v>517.35</v>
      </c>
      <c r="X361" s="19">
        <v>600.56399999999996</v>
      </c>
      <c r="Y361" s="19">
        <v>792.58199999999999</v>
      </c>
      <c r="Z361" s="19">
        <v>0</v>
      </c>
      <c r="AA361" s="2">
        <f>IFERROR(INDEX('Holiday Schedule'!$D$3:$D$24,MATCH(A361,'Holiday Schedule'!$C$3:$C$24,0)),0)</f>
        <v>0</v>
      </c>
      <c r="AB361" s="2">
        <f t="shared" si="40"/>
        <v>6</v>
      </c>
      <c r="AC361" s="2">
        <f t="shared" si="41"/>
        <v>4680.8939999999993</v>
      </c>
      <c r="AD361" s="5">
        <f t="shared" si="42"/>
        <v>6077.6940000000004</v>
      </c>
      <c r="AE361" s="5">
        <f t="shared" si="43"/>
        <v>10758.588</v>
      </c>
      <c r="AG361" s="2">
        <f t="shared" si="44"/>
        <v>12</v>
      </c>
      <c r="AH361" s="2">
        <f t="shared" si="45"/>
        <v>2025</v>
      </c>
      <c r="AJ361" s="5">
        <f t="shared" si="46"/>
        <v>792.58199999999999</v>
      </c>
      <c r="AK361" s="2">
        <f t="shared" si="47"/>
        <v>24</v>
      </c>
    </row>
    <row r="362" spans="1:37">
      <c r="A362" s="17">
        <f>Total_StdO_Customers!A362</f>
        <v>46011</v>
      </c>
      <c r="B362" s="19">
        <v>652.28399999999999</v>
      </c>
      <c r="C362" s="19">
        <v>668.56799999999998</v>
      </c>
      <c r="D362" s="19">
        <v>680.4</v>
      </c>
      <c r="E362" s="19">
        <v>690.06599999999992</v>
      </c>
      <c r="F362" s="19">
        <v>677.62199999999996</v>
      </c>
      <c r="G362" s="19">
        <v>652.88400000000001</v>
      </c>
      <c r="H362" s="19">
        <v>595.99199999999996</v>
      </c>
      <c r="I362" s="19">
        <v>363.53399999999999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679.54199999999992</v>
      </c>
      <c r="R362" s="19">
        <v>666.49199999999996</v>
      </c>
      <c r="S362" s="19">
        <v>664.39799999999991</v>
      </c>
      <c r="T362" s="19">
        <v>645.28800000000001</v>
      </c>
      <c r="U362" s="19">
        <v>653.72399999999993</v>
      </c>
      <c r="V362" s="19">
        <v>674.62199999999996</v>
      </c>
      <c r="W362" s="19">
        <v>688.81200000000001</v>
      </c>
      <c r="X362" s="19">
        <v>786.88199999999995</v>
      </c>
      <c r="Y362" s="19">
        <v>603.25799999999992</v>
      </c>
      <c r="Z362" s="19">
        <v>0</v>
      </c>
      <c r="AA362" s="2">
        <f>IFERROR(INDEX('Holiday Schedule'!$D$3:$D$24,MATCH(A362,'Holiday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11044.367999999999</v>
      </c>
      <c r="AE362" s="5">
        <f t="shared" si="43"/>
        <v>11044.367999999999</v>
      </c>
      <c r="AG362" s="2">
        <f t="shared" si="44"/>
        <v>12</v>
      </c>
      <c r="AH362" s="2">
        <f t="shared" si="45"/>
        <v>2025</v>
      </c>
      <c r="AJ362" s="5">
        <f t="shared" si="46"/>
        <v>786.88199999999995</v>
      </c>
      <c r="AK362" s="2">
        <f t="shared" si="47"/>
        <v>23</v>
      </c>
    </row>
    <row r="363" spans="1:37">
      <c r="A363" s="17">
        <f>Total_StdO_Customers!A363</f>
        <v>46012</v>
      </c>
      <c r="B363" s="19">
        <v>799.12800000000004</v>
      </c>
      <c r="C363" s="19">
        <v>799.57800000000009</v>
      </c>
      <c r="D363" s="19">
        <v>791.46599999999989</v>
      </c>
      <c r="E363" s="19">
        <v>792.024</v>
      </c>
      <c r="F363" s="19">
        <v>755.48400000000004</v>
      </c>
      <c r="G363" s="19">
        <v>719.56200000000001</v>
      </c>
      <c r="H363" s="19">
        <v>657.46199999999999</v>
      </c>
      <c r="I363" s="19">
        <v>386.60399999999998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696.22199999999987</v>
      </c>
      <c r="R363" s="19">
        <v>705.88199999999995</v>
      </c>
      <c r="S363" s="19">
        <v>706.77599999999995</v>
      </c>
      <c r="T363" s="19">
        <v>698.55</v>
      </c>
      <c r="U363" s="19">
        <v>710.82600000000002</v>
      </c>
      <c r="V363" s="19">
        <v>724.81200000000001</v>
      </c>
      <c r="W363" s="19">
        <v>737.45999999999992</v>
      </c>
      <c r="X363" s="19">
        <v>826.74</v>
      </c>
      <c r="Y363" s="19">
        <v>772.17600000000004</v>
      </c>
      <c r="Z363" s="19">
        <v>0</v>
      </c>
      <c r="AA363" s="2">
        <f>IFERROR(INDEX('Holiday Schedule'!$D$3:$D$24,MATCH(A363,'Holiday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12280.751999999997</v>
      </c>
      <c r="AE363" s="5">
        <f t="shared" si="43"/>
        <v>12280.751999999997</v>
      </c>
      <c r="AG363" s="2">
        <f t="shared" si="44"/>
        <v>12</v>
      </c>
      <c r="AH363" s="2">
        <f t="shared" si="45"/>
        <v>2025</v>
      </c>
      <c r="AJ363" s="5">
        <f t="shared" si="46"/>
        <v>826.74</v>
      </c>
      <c r="AK363" s="2">
        <f t="shared" si="47"/>
        <v>23</v>
      </c>
    </row>
    <row r="364" spans="1:37">
      <c r="A364" s="17">
        <f>Total_StdO_Customers!A364</f>
        <v>46013</v>
      </c>
      <c r="B364" s="19">
        <v>871.68599999999992</v>
      </c>
      <c r="C364" s="19">
        <v>892.26599999999996</v>
      </c>
      <c r="D364" s="19">
        <v>911.55</v>
      </c>
      <c r="E364" s="19">
        <v>926.91599999999994</v>
      </c>
      <c r="F364" s="19">
        <v>911.19</v>
      </c>
      <c r="G364" s="19">
        <v>897.80399999999997</v>
      </c>
      <c r="H364" s="19">
        <v>847.25999999999988</v>
      </c>
      <c r="I364" s="19">
        <v>509.41799999999995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784.57199999999989</v>
      </c>
      <c r="R364" s="19">
        <v>784.27800000000002</v>
      </c>
      <c r="S364" s="19">
        <v>793.03200000000004</v>
      </c>
      <c r="T364" s="19">
        <v>768.43200000000002</v>
      </c>
      <c r="U364" s="19">
        <v>779.03399999999999</v>
      </c>
      <c r="V364" s="19">
        <v>786.3</v>
      </c>
      <c r="W364" s="19">
        <v>800.44199999999989</v>
      </c>
      <c r="X364" s="19">
        <v>904.00200000000007</v>
      </c>
      <c r="Y364" s="19">
        <v>898.598522673498</v>
      </c>
      <c r="Z364" s="19">
        <v>0</v>
      </c>
      <c r="AA364" s="2">
        <f>IFERROR(INDEX('Holiday Schedule'!$D$3:$D$24,MATCH(A364,'Holiday Schedule'!$C$3:$C$24,0)),0)</f>
        <v>0</v>
      </c>
      <c r="AB364" s="2">
        <f t="shared" si="40"/>
        <v>2</v>
      </c>
      <c r="AC364" s="2">
        <f t="shared" si="41"/>
        <v>6909.51</v>
      </c>
      <c r="AD364" s="5">
        <f t="shared" si="42"/>
        <v>7157.2705226734961</v>
      </c>
      <c r="AE364" s="5">
        <f t="shared" si="43"/>
        <v>14066.780522673496</v>
      </c>
      <c r="AG364" s="2">
        <f t="shared" si="44"/>
        <v>12</v>
      </c>
      <c r="AH364" s="2">
        <f t="shared" si="45"/>
        <v>2025</v>
      </c>
      <c r="AJ364" s="5">
        <f t="shared" si="46"/>
        <v>926.91599999999994</v>
      </c>
      <c r="AK364" s="2">
        <f t="shared" si="47"/>
        <v>4</v>
      </c>
    </row>
    <row r="365" spans="1:37">
      <c r="A365" s="17">
        <f>Total_StdO_Customers!A365</f>
        <v>46014</v>
      </c>
      <c r="B365" s="19">
        <v>940.2059999999999</v>
      </c>
      <c r="C365" s="19">
        <v>960.06</v>
      </c>
      <c r="D365" s="19">
        <v>952.60799999999995</v>
      </c>
      <c r="E365" s="19">
        <v>971.80799999999999</v>
      </c>
      <c r="F365" s="19">
        <v>942.65399999999988</v>
      </c>
      <c r="G365" s="19">
        <v>922.48799999999994</v>
      </c>
      <c r="H365" s="19">
        <v>844.24199999999996</v>
      </c>
      <c r="I365" s="19">
        <v>505.86599999999999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796.524</v>
      </c>
      <c r="R365" s="19">
        <v>751.06200000000001</v>
      </c>
      <c r="S365" s="19">
        <v>747.726</v>
      </c>
      <c r="T365" s="19">
        <v>722.44799999999998</v>
      </c>
      <c r="U365" s="19">
        <v>731.74199999999996</v>
      </c>
      <c r="V365" s="19">
        <v>744.24</v>
      </c>
      <c r="W365" s="19">
        <v>769.68</v>
      </c>
      <c r="X365" s="19">
        <v>872.41199999999992</v>
      </c>
      <c r="Y365" s="19">
        <v>875.62029026141397</v>
      </c>
      <c r="Z365" s="19">
        <v>0</v>
      </c>
      <c r="AA365" s="2">
        <f>IFERROR(INDEX('Holiday Schedule'!$D$3:$D$24,MATCH(A365,'Holiday Schedule'!$C$3:$C$24,0)),0)</f>
        <v>0</v>
      </c>
      <c r="AB365" s="2">
        <f t="shared" si="40"/>
        <v>3</v>
      </c>
      <c r="AC365" s="2">
        <f t="shared" si="41"/>
        <v>6641.7</v>
      </c>
      <c r="AD365" s="5">
        <f t="shared" si="42"/>
        <v>7409.6862902614148</v>
      </c>
      <c r="AE365" s="5">
        <f t="shared" si="43"/>
        <v>14051.386290261415</v>
      </c>
      <c r="AG365" s="2">
        <f t="shared" si="44"/>
        <v>12</v>
      </c>
      <c r="AH365" s="2">
        <f t="shared" si="45"/>
        <v>2025</v>
      </c>
      <c r="AJ365" s="5">
        <f t="shared" si="46"/>
        <v>971.80799999999999</v>
      </c>
      <c r="AK365" s="2">
        <f t="shared" si="47"/>
        <v>4</v>
      </c>
    </row>
    <row r="366" spans="1:37">
      <c r="A366" s="17">
        <f>Total_StdO_Customers!A366</f>
        <v>46015</v>
      </c>
      <c r="B366" s="19">
        <v>916.67399999999998</v>
      </c>
      <c r="C366" s="19">
        <v>943.52399999999989</v>
      </c>
      <c r="D366" s="19">
        <v>930.26400000000001</v>
      </c>
      <c r="E366" s="19">
        <v>945.01799999999992</v>
      </c>
      <c r="F366" s="19">
        <v>912.49199999999996</v>
      </c>
      <c r="G366" s="19">
        <v>884.90399999999988</v>
      </c>
      <c r="H366" s="19">
        <v>795.48599999999999</v>
      </c>
      <c r="I366" s="19">
        <v>484.81199999999995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782.65200000000004</v>
      </c>
      <c r="R366" s="19">
        <v>749.02800000000002</v>
      </c>
      <c r="S366" s="19">
        <v>734.77199999999993</v>
      </c>
      <c r="T366" s="19">
        <v>713.01599999999996</v>
      </c>
      <c r="U366" s="19">
        <v>728.37599999999998</v>
      </c>
      <c r="V366" s="19">
        <v>759.87</v>
      </c>
      <c r="W366" s="19">
        <v>800.43</v>
      </c>
      <c r="X366" s="19">
        <v>936.16199999999992</v>
      </c>
      <c r="Y366" s="19">
        <v>817.16099999999994</v>
      </c>
      <c r="Z366" s="19">
        <v>0</v>
      </c>
      <c r="AA366" s="2">
        <f>IFERROR(INDEX('Holiday Schedule'!$D$3:$D$24,MATCH(A366,'Holiday Schedule'!$C$3:$C$24,0)),0)</f>
        <v>0</v>
      </c>
      <c r="AB366" s="2">
        <f t="shared" si="40"/>
        <v>4</v>
      </c>
      <c r="AC366" s="2">
        <f t="shared" si="41"/>
        <v>6689.1180000000004</v>
      </c>
      <c r="AD366" s="5">
        <f t="shared" si="42"/>
        <v>7145.523000000001</v>
      </c>
      <c r="AE366" s="5">
        <f t="shared" si="43"/>
        <v>13834.641000000001</v>
      </c>
      <c r="AG366" s="2">
        <f t="shared" si="44"/>
        <v>12</v>
      </c>
      <c r="AH366" s="2">
        <f t="shared" si="45"/>
        <v>2025</v>
      </c>
      <c r="AJ366" s="5">
        <f t="shared" si="46"/>
        <v>945.01799999999992</v>
      </c>
      <c r="AK366" s="2">
        <f t="shared" si="47"/>
        <v>4</v>
      </c>
    </row>
    <row r="367" spans="1:37">
      <c r="A367" s="17">
        <f>Total_StdO_Customers!A367</f>
        <v>46016</v>
      </c>
      <c r="B367" s="19">
        <v>990.88799999999992</v>
      </c>
      <c r="C367" s="19">
        <v>1001.256</v>
      </c>
      <c r="D367" s="19">
        <v>995.80200000000002</v>
      </c>
      <c r="E367" s="19">
        <v>989.65800000000002</v>
      </c>
      <c r="F367" s="19">
        <v>944.69399999999996</v>
      </c>
      <c r="G367" s="19">
        <v>886.56599999999992</v>
      </c>
      <c r="H367" s="19">
        <v>782.79600000000005</v>
      </c>
      <c r="I367" s="19">
        <v>477.15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736.81200000000001</v>
      </c>
      <c r="R367" s="19">
        <v>705.22800000000007</v>
      </c>
      <c r="S367" s="19">
        <v>694.75800000000004</v>
      </c>
      <c r="T367" s="19">
        <v>674.57399999999996</v>
      </c>
      <c r="U367" s="19">
        <v>697.68</v>
      </c>
      <c r="V367" s="19">
        <v>724.19999999999993</v>
      </c>
      <c r="W367" s="19">
        <v>761.77800000000002</v>
      </c>
      <c r="X367" s="19">
        <v>890.178</v>
      </c>
      <c r="Y367" s="19">
        <v>931.87199999999984</v>
      </c>
      <c r="Z367" s="19">
        <v>0</v>
      </c>
      <c r="AA367" s="2">
        <f>IFERROR(INDEX('Holiday Schedule'!$D$3:$D$24,MATCH(A367,'Holiday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13885.89</v>
      </c>
      <c r="AE367" s="5">
        <f t="shared" si="43"/>
        <v>13885.89</v>
      </c>
      <c r="AG367" s="2">
        <f t="shared" si="44"/>
        <v>12</v>
      </c>
      <c r="AH367" s="2">
        <f t="shared" si="45"/>
        <v>2025</v>
      </c>
      <c r="AJ367" s="5">
        <f t="shared" si="46"/>
        <v>1001.256</v>
      </c>
      <c r="AK367" s="2">
        <f t="shared" si="47"/>
        <v>2</v>
      </c>
    </row>
    <row r="368" spans="1:37">
      <c r="A368" s="17">
        <f>Total_StdO_Customers!A368</f>
        <v>46017</v>
      </c>
      <c r="B368" s="19">
        <v>971.69999999999993</v>
      </c>
      <c r="C368" s="19">
        <v>999.34199999999987</v>
      </c>
      <c r="D368" s="19">
        <v>1011.9</v>
      </c>
      <c r="E368" s="19">
        <v>1027.8</v>
      </c>
      <c r="F368" s="19">
        <v>999.81599999999992</v>
      </c>
      <c r="G368" s="19">
        <v>958.59</v>
      </c>
      <c r="H368" s="19">
        <v>850.56599999999992</v>
      </c>
      <c r="I368" s="19">
        <v>513.43799999999999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812.87399999999991</v>
      </c>
      <c r="R368" s="19">
        <v>792.52800000000002</v>
      </c>
      <c r="S368" s="19">
        <v>793.18200000000002</v>
      </c>
      <c r="T368" s="19">
        <v>772.09799999999996</v>
      </c>
      <c r="U368" s="19">
        <v>786.51599999999996</v>
      </c>
      <c r="V368" s="19">
        <v>799.8359999999999</v>
      </c>
      <c r="W368" s="19">
        <v>835.43400000000008</v>
      </c>
      <c r="X368" s="19">
        <v>965.25599999999997</v>
      </c>
      <c r="Y368" s="19">
        <v>844.67099999999994</v>
      </c>
      <c r="Z368" s="19">
        <v>0</v>
      </c>
      <c r="AA368" s="2">
        <f>IFERROR(INDEX('Holiday Schedule'!$D$3:$D$24,MATCH(A368,'Holiday Schedule'!$C$3:$C$24,0)),0)</f>
        <v>0</v>
      </c>
      <c r="AB368" s="2">
        <f t="shared" si="40"/>
        <v>6</v>
      </c>
      <c r="AC368" s="2">
        <f t="shared" si="41"/>
        <v>7071.1620000000003</v>
      </c>
      <c r="AD368" s="5">
        <f t="shared" si="42"/>
        <v>7664.3849999999984</v>
      </c>
      <c r="AE368" s="5">
        <f t="shared" si="43"/>
        <v>14735.546999999999</v>
      </c>
      <c r="AG368" s="2">
        <f t="shared" si="44"/>
        <v>12</v>
      </c>
      <c r="AH368" s="2">
        <f t="shared" si="45"/>
        <v>2025</v>
      </c>
      <c r="AJ368" s="5">
        <f t="shared" si="46"/>
        <v>1027.8</v>
      </c>
      <c r="AK368" s="2">
        <f t="shared" si="47"/>
        <v>4</v>
      </c>
    </row>
    <row r="369" spans="1:37">
      <c r="A369" s="17">
        <f>Total_StdO_Customers!A369</f>
        <v>46018</v>
      </c>
      <c r="B369" s="19">
        <v>1051.614</v>
      </c>
      <c r="C369" s="19">
        <v>1079.8979999999999</v>
      </c>
      <c r="D369" s="19">
        <v>1071.9299999999998</v>
      </c>
      <c r="E369" s="19">
        <v>1085.07</v>
      </c>
      <c r="F369" s="19">
        <v>1041.4859999999999</v>
      </c>
      <c r="G369" s="19">
        <v>971.77199999999993</v>
      </c>
      <c r="H369" s="19">
        <v>859.14600000000007</v>
      </c>
      <c r="I369" s="19">
        <v>516.29399999999998</v>
      </c>
      <c r="J369" s="19">
        <v>0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815.97</v>
      </c>
      <c r="R369" s="19">
        <v>787.04399999999998</v>
      </c>
      <c r="S369" s="19">
        <v>792.23400000000004</v>
      </c>
      <c r="T369" s="19">
        <v>768.62399999999991</v>
      </c>
      <c r="U369" s="19">
        <v>783.58799999999997</v>
      </c>
      <c r="V369" s="19">
        <v>803.95799999999997</v>
      </c>
      <c r="W369" s="19">
        <v>828.846</v>
      </c>
      <c r="X369" s="19">
        <v>966.20399999999995</v>
      </c>
      <c r="Y369" s="19">
        <v>977.89199999999994</v>
      </c>
      <c r="Z369" s="19">
        <v>0</v>
      </c>
      <c r="AA369" s="2">
        <f>IFERROR(INDEX('Holiday Schedule'!$D$3:$D$24,MATCH(A369,'Holiday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15201.569999999998</v>
      </c>
      <c r="AE369" s="5">
        <f t="shared" si="43"/>
        <v>15201.569999999998</v>
      </c>
      <c r="AG369" s="2">
        <f t="shared" si="44"/>
        <v>12</v>
      </c>
      <c r="AH369" s="2">
        <f t="shared" si="45"/>
        <v>2025</v>
      </c>
      <c r="AJ369" s="5">
        <f t="shared" si="46"/>
        <v>1085.07</v>
      </c>
      <c r="AK369" s="2">
        <f t="shared" si="47"/>
        <v>4</v>
      </c>
    </row>
    <row r="370" spans="1:37">
      <c r="A370" s="17">
        <f>Total_StdO_Customers!A370</f>
        <v>46019</v>
      </c>
      <c r="B370" s="19">
        <v>1026.5999999999999</v>
      </c>
      <c r="C370" s="19">
        <v>1052.94</v>
      </c>
      <c r="D370" s="19">
        <v>1058.2619999999999</v>
      </c>
      <c r="E370" s="19">
        <v>1058.4839999999999</v>
      </c>
      <c r="F370" s="19">
        <v>1025.3039999999999</v>
      </c>
      <c r="G370" s="19">
        <v>964.94399999999996</v>
      </c>
      <c r="H370" s="19">
        <v>862.92</v>
      </c>
      <c r="I370" s="19">
        <v>498.78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747.74400000000003</v>
      </c>
      <c r="R370" s="19">
        <v>739.82999999999993</v>
      </c>
      <c r="S370" s="19">
        <v>741.774</v>
      </c>
      <c r="T370" s="19">
        <v>717.72</v>
      </c>
      <c r="U370" s="19">
        <v>727.11599999999987</v>
      </c>
      <c r="V370" s="19">
        <v>741.43799999999999</v>
      </c>
      <c r="W370" s="19">
        <v>753.94799999999998</v>
      </c>
      <c r="X370" s="19">
        <v>861.84</v>
      </c>
      <c r="Y370" s="19">
        <v>971.85599999999999</v>
      </c>
      <c r="Z370" s="19">
        <v>0</v>
      </c>
      <c r="AA370" s="2">
        <f>IFERROR(INDEX('Holiday Schedule'!$D$3:$D$24,MATCH(A370,'Holiday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14551.499999999998</v>
      </c>
      <c r="AE370" s="5">
        <f t="shared" si="43"/>
        <v>14551.499999999998</v>
      </c>
      <c r="AG370" s="2">
        <f t="shared" si="44"/>
        <v>12</v>
      </c>
      <c r="AH370" s="2">
        <f t="shared" si="45"/>
        <v>2025</v>
      </c>
      <c r="AJ370" s="5">
        <f t="shared" si="46"/>
        <v>1058.4839999999999</v>
      </c>
      <c r="AK370" s="2">
        <f t="shared" si="47"/>
        <v>4</v>
      </c>
    </row>
    <row r="371" spans="1:37">
      <c r="A371" s="17">
        <f>Total_StdO_Customers!A371</f>
        <v>46020</v>
      </c>
      <c r="B371" s="19">
        <v>908.36400000000003</v>
      </c>
      <c r="C371" s="19">
        <v>931.48199999999997</v>
      </c>
      <c r="D371" s="19">
        <v>918.44999999999993</v>
      </c>
      <c r="E371" s="19">
        <v>925.25999999999988</v>
      </c>
      <c r="F371" s="19">
        <v>888.51599999999996</v>
      </c>
      <c r="G371" s="19">
        <v>840.46799999999996</v>
      </c>
      <c r="H371" s="19">
        <v>770.34</v>
      </c>
      <c r="I371" s="19">
        <v>461.82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747.97199999999987</v>
      </c>
      <c r="R371" s="19">
        <v>705.9</v>
      </c>
      <c r="S371" s="19">
        <v>686.52599999999995</v>
      </c>
      <c r="T371" s="19">
        <v>652.70999999999992</v>
      </c>
      <c r="U371" s="19">
        <v>651.70799999999997</v>
      </c>
      <c r="V371" s="19">
        <v>643.03200000000004</v>
      </c>
      <c r="W371" s="19">
        <v>654.21599999999989</v>
      </c>
      <c r="X371" s="19">
        <v>739.07999999999993</v>
      </c>
      <c r="Y371" s="19">
        <v>728.00288436737401</v>
      </c>
      <c r="Z371" s="19">
        <v>0</v>
      </c>
      <c r="AA371" s="2">
        <f>IFERROR(INDEX('Holiday Schedule'!$D$3:$D$24,MATCH(A371,'Holiday Schedule'!$C$3:$C$24,0)),0)</f>
        <v>0</v>
      </c>
      <c r="AB371" s="2">
        <f t="shared" si="40"/>
        <v>2</v>
      </c>
      <c r="AC371" s="2">
        <f t="shared" si="41"/>
        <v>5942.9639999999999</v>
      </c>
      <c r="AD371" s="5">
        <f t="shared" si="42"/>
        <v>6910.8828843673709</v>
      </c>
      <c r="AE371" s="5">
        <f t="shared" si="43"/>
        <v>12853.846884367371</v>
      </c>
      <c r="AG371" s="2">
        <f t="shared" si="44"/>
        <v>12</v>
      </c>
      <c r="AH371" s="2">
        <f t="shared" si="45"/>
        <v>2025</v>
      </c>
      <c r="AJ371" s="5">
        <f t="shared" si="46"/>
        <v>931.48199999999997</v>
      </c>
      <c r="AK371" s="2">
        <f t="shared" si="47"/>
        <v>2</v>
      </c>
    </row>
    <row r="372" spans="1:37">
      <c r="A372" s="17">
        <f>Total_StdO_Customers!A372</f>
        <v>46021</v>
      </c>
      <c r="B372" s="19">
        <v>790.77599999999995</v>
      </c>
      <c r="C372" s="19">
        <v>814.32</v>
      </c>
      <c r="D372" s="19">
        <v>818.89199999999994</v>
      </c>
      <c r="E372" s="19">
        <v>830.52</v>
      </c>
      <c r="F372" s="19">
        <v>821.88</v>
      </c>
      <c r="G372" s="19">
        <v>797.38199999999995</v>
      </c>
      <c r="H372" s="19">
        <v>747.29399999999998</v>
      </c>
      <c r="I372" s="19">
        <v>460.28999999999996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  <c r="Q372" s="19">
        <v>785.65800000000002</v>
      </c>
      <c r="R372" s="19">
        <v>774.37800000000004</v>
      </c>
      <c r="S372" s="19">
        <v>775.56</v>
      </c>
      <c r="T372" s="19">
        <v>750.82800000000009</v>
      </c>
      <c r="U372" s="19">
        <v>765.64799999999991</v>
      </c>
      <c r="V372" s="19">
        <v>776.952</v>
      </c>
      <c r="W372" s="19">
        <v>801.88800000000003</v>
      </c>
      <c r="X372" s="19">
        <v>923.50199999999995</v>
      </c>
      <c r="Y372" s="19">
        <v>929.27654755784999</v>
      </c>
      <c r="Z372" s="19">
        <v>0</v>
      </c>
      <c r="AA372" s="2">
        <f>IFERROR(INDEX('Holiday Schedule'!$D$3:$D$24,MATCH(A372,'Holiday Schedule'!$C$3:$C$24,0)),0)</f>
        <v>0</v>
      </c>
      <c r="AB372" s="2">
        <f t="shared" si="40"/>
        <v>3</v>
      </c>
      <c r="AC372" s="2">
        <f t="shared" si="41"/>
        <v>6814.7039999999997</v>
      </c>
      <c r="AD372" s="5">
        <f t="shared" si="42"/>
        <v>6550.3405475578493</v>
      </c>
      <c r="AE372" s="5">
        <f t="shared" si="43"/>
        <v>13365.044547557849</v>
      </c>
      <c r="AG372" s="2">
        <f t="shared" si="44"/>
        <v>12</v>
      </c>
      <c r="AH372" s="2">
        <f t="shared" si="45"/>
        <v>2025</v>
      </c>
      <c r="AJ372" s="5">
        <f t="shared" si="46"/>
        <v>929.27654755784999</v>
      </c>
      <c r="AK372" s="2">
        <f t="shared" si="47"/>
        <v>24</v>
      </c>
    </row>
    <row r="373" spans="1:37">
      <c r="A373" s="17">
        <f>Total_StdO_Customers!A373</f>
        <v>46022</v>
      </c>
      <c r="B373" s="19">
        <v>1004.25</v>
      </c>
      <c r="C373" s="19">
        <v>1026.8322857142857</v>
      </c>
      <c r="D373" s="19">
        <v>1025.1274285714285</v>
      </c>
      <c r="E373" s="19">
        <v>1038.871714285714</v>
      </c>
      <c r="F373" s="19">
        <v>1016.8902857142856</v>
      </c>
      <c r="G373" s="19">
        <v>986.89800000000002</v>
      </c>
      <c r="H373" s="19">
        <v>916.63371428571406</v>
      </c>
      <c r="I373" s="19">
        <v>545.3168571428572</v>
      </c>
      <c r="J373" s="19">
        <v>0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858.9874285714285</v>
      </c>
      <c r="R373" s="19">
        <v>843.42514285714276</v>
      </c>
      <c r="S373" s="19">
        <v>847.22142857142853</v>
      </c>
      <c r="T373" s="19">
        <v>823.57371428571423</v>
      </c>
      <c r="U373" s="19">
        <v>834.15942857142863</v>
      </c>
      <c r="V373" s="19">
        <v>845.5251428571429</v>
      </c>
      <c r="W373" s="19">
        <v>859.48114285714291</v>
      </c>
      <c r="X373" s="19">
        <v>978.26314285714273</v>
      </c>
      <c r="Y373" s="19">
        <v>752.27100000000007</v>
      </c>
      <c r="Z373" s="19">
        <v>0</v>
      </c>
      <c r="AA373" s="2">
        <f>IFERROR(INDEX('Holiday Schedule'!$D$3:$D$24,MATCH(A373,'Holiday Schedule'!$C$3:$C$24,0)),0)</f>
        <v>0</v>
      </c>
      <c r="AB373" s="2">
        <f t="shared" si="40"/>
        <v>4</v>
      </c>
      <c r="AC373" s="2">
        <f t="shared" si="41"/>
        <v>7435.953428571428</v>
      </c>
      <c r="AD373" s="5">
        <f t="shared" si="42"/>
        <v>7767.774428571428</v>
      </c>
      <c r="AE373" s="5">
        <f t="shared" si="43"/>
        <v>15203.727857142856</v>
      </c>
      <c r="AG373" s="2">
        <f t="shared" si="44"/>
        <v>12</v>
      </c>
      <c r="AH373" s="2">
        <f t="shared" si="45"/>
        <v>2025</v>
      </c>
      <c r="AJ373" s="5">
        <f t="shared" si="46"/>
        <v>1038.871714285714</v>
      </c>
      <c r="AK373" s="2">
        <f t="shared" si="47"/>
        <v>4</v>
      </c>
    </row>
    <row r="374" spans="1:37">
      <c r="A374" s="17">
        <f>Total_StdO_Customers!A374</f>
        <v>46023</v>
      </c>
      <c r="B374" s="19">
        <v>1022.4839999999999</v>
      </c>
      <c r="C374" s="19">
        <v>1046.1205714285713</v>
      </c>
      <c r="D374" s="19">
        <v>1044.5631428571428</v>
      </c>
      <c r="E374" s="19">
        <v>1058.1599999999999</v>
      </c>
      <c r="F374" s="19">
        <v>1036.1151428571427</v>
      </c>
      <c r="G374" s="19">
        <v>1005.2074285714286</v>
      </c>
      <c r="H374" s="19">
        <v>929.43857142857155</v>
      </c>
      <c r="I374" s="19">
        <v>555.44314285714279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872.77371428571416</v>
      </c>
      <c r="R374" s="19">
        <v>852.80657142857137</v>
      </c>
      <c r="S374" s="19">
        <v>856.18799999999999</v>
      </c>
      <c r="T374" s="19">
        <v>832.86514285714293</v>
      </c>
      <c r="U374" s="19">
        <v>842.9674285714284</v>
      </c>
      <c r="V374" s="19">
        <v>855.4319999999999</v>
      </c>
      <c r="W374" s="19">
        <v>871.85057142857136</v>
      </c>
      <c r="X374" s="19">
        <v>992.22514285714271</v>
      </c>
      <c r="Y374" s="19">
        <v>779.67149999999992</v>
      </c>
      <c r="Z374" s="19">
        <v>0</v>
      </c>
      <c r="AA374" s="2">
        <f>IFERROR(INDEX('Holiday Schedule'!$D$3:$D$24,MATCH(A374,'Holiday Schedule'!$C$3:$C$24,0)),0)</f>
        <v>0</v>
      </c>
      <c r="AB374" s="2">
        <f t="shared" si="40"/>
        <v>5</v>
      </c>
      <c r="AC374" s="2">
        <f t="shared" si="41"/>
        <v>7532.5517142857134</v>
      </c>
      <c r="AD374" s="5">
        <f t="shared" si="42"/>
        <v>7921.760357142859</v>
      </c>
      <c r="AE374" s="5">
        <f t="shared" si="43"/>
        <v>15454.312071428572</v>
      </c>
      <c r="AG374" s="2">
        <f t="shared" si="44"/>
        <v>1</v>
      </c>
      <c r="AH374" s="2">
        <f t="shared" si="45"/>
        <v>2026</v>
      </c>
      <c r="AJ374" s="5">
        <f t="shared" si="46"/>
        <v>1058.1599999999999</v>
      </c>
      <c r="AK374" s="2">
        <f t="shared" si="47"/>
        <v>4</v>
      </c>
    </row>
    <row r="375" spans="1:37">
      <c r="A375" s="17">
        <f>Total_StdO_Customers!A375</f>
        <v>46024</v>
      </c>
      <c r="B375" s="19">
        <v>1050.6025714285713</v>
      </c>
      <c r="C375" s="19">
        <v>1075.7982857142856</v>
      </c>
      <c r="D375" s="19">
        <v>1074.287142857143</v>
      </c>
      <c r="E375" s="19">
        <v>1088.394</v>
      </c>
      <c r="F375" s="19">
        <v>1066.926857142857</v>
      </c>
      <c r="G375" s="19">
        <v>1035.1842857142858</v>
      </c>
      <c r="H375" s="19">
        <v>957.89485714285718</v>
      </c>
      <c r="I375" s="19">
        <v>571.20771428571425</v>
      </c>
      <c r="J375" s="19">
        <v>0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877.99542857142865</v>
      </c>
      <c r="R375" s="19">
        <v>862.57628571428575</v>
      </c>
      <c r="S375" s="19">
        <v>868.00714285714275</v>
      </c>
      <c r="T375" s="19">
        <v>846.94714285714292</v>
      </c>
      <c r="U375" s="19">
        <v>861.32057142857138</v>
      </c>
      <c r="V375" s="19">
        <v>876.3308571428571</v>
      </c>
      <c r="W375" s="19">
        <v>892.62342857142858</v>
      </c>
      <c r="X375" s="19">
        <v>1013.8662857142857</v>
      </c>
      <c r="Y375" s="19">
        <v>890.78357142857124</v>
      </c>
      <c r="Z375" s="19">
        <v>0</v>
      </c>
      <c r="AA375" s="2">
        <f>IFERROR(INDEX('Holiday Schedule'!$D$3:$D$24,MATCH(A375,'Holiday Schedule'!$C$3:$C$24,0)),0)</f>
        <v>0</v>
      </c>
      <c r="AB375" s="2">
        <f t="shared" si="40"/>
        <v>6</v>
      </c>
      <c r="AC375" s="2">
        <f t="shared" si="41"/>
        <v>7670.8748571428559</v>
      </c>
      <c r="AD375" s="5">
        <f t="shared" si="42"/>
        <v>8239.8715714285754</v>
      </c>
      <c r="AE375" s="5">
        <f t="shared" si="43"/>
        <v>15910.74642857143</v>
      </c>
      <c r="AG375" s="2">
        <f t="shared" si="44"/>
        <v>1</v>
      </c>
      <c r="AH375" s="2">
        <f t="shared" si="45"/>
        <v>2026</v>
      </c>
      <c r="AJ375" s="5">
        <f t="shared" si="46"/>
        <v>1088.394</v>
      </c>
      <c r="AK375" s="2">
        <f t="shared" si="47"/>
        <v>4</v>
      </c>
    </row>
    <row r="376" spans="1:37">
      <c r="A376" s="17">
        <f>Total_StdO_Customers!A376</f>
        <v>46025</v>
      </c>
      <c r="B376" s="19">
        <v>1063.9285714285713</v>
      </c>
      <c r="C376" s="19">
        <v>1086.6128571428571</v>
      </c>
      <c r="D376" s="19">
        <v>1084.788</v>
      </c>
      <c r="E376" s="19">
        <v>1099.3440000000001</v>
      </c>
      <c r="F376" s="19">
        <v>1075.0834285714284</v>
      </c>
      <c r="G376" s="19">
        <v>1041.012857142857</v>
      </c>
      <c r="H376" s="19">
        <v>962.34257142857132</v>
      </c>
      <c r="I376" s="19">
        <v>573.05657142857126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880.31314285714291</v>
      </c>
      <c r="R376" s="19">
        <v>861.14828571428575</v>
      </c>
      <c r="S376" s="19">
        <v>864.35399999999993</v>
      </c>
      <c r="T376" s="19">
        <v>841.75028571428584</v>
      </c>
      <c r="U376" s="19">
        <v>853.5857142857144</v>
      </c>
      <c r="V376" s="19">
        <v>866.166857142857</v>
      </c>
      <c r="W376" s="19">
        <v>880.90885714285707</v>
      </c>
      <c r="X376" s="19">
        <v>999.55628571428554</v>
      </c>
      <c r="Y376" s="19">
        <v>925.45499999999993</v>
      </c>
      <c r="Z376" s="19">
        <v>0</v>
      </c>
      <c r="AA376" s="2">
        <f>IFERROR(INDEX('Holiday Schedule'!$D$3:$D$24,MATCH(A376,'Holiday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15959.407285714282</v>
      </c>
      <c r="AE376" s="5">
        <f t="shared" si="43"/>
        <v>15959.407285714282</v>
      </c>
      <c r="AG376" s="2">
        <f t="shared" si="44"/>
        <v>1</v>
      </c>
      <c r="AH376" s="2">
        <f t="shared" si="45"/>
        <v>2026</v>
      </c>
      <c r="AJ376" s="5">
        <f t="shared" si="46"/>
        <v>1099.3440000000001</v>
      </c>
      <c r="AK376" s="2">
        <f t="shared" si="47"/>
        <v>4</v>
      </c>
    </row>
    <row r="377" spans="1:37">
      <c r="A377" s="17">
        <f>Total_StdO_Customers!A377</f>
        <v>46026</v>
      </c>
      <c r="B377" s="19">
        <v>1050.318857142857</v>
      </c>
      <c r="C377" s="19">
        <v>1072.6825714285715</v>
      </c>
      <c r="D377" s="19">
        <v>1071.0557142857142</v>
      </c>
      <c r="E377" s="19">
        <v>1087.3431428571428</v>
      </c>
      <c r="F377" s="19">
        <v>1062.5382857142856</v>
      </c>
      <c r="G377" s="19">
        <v>1029.2759999999998</v>
      </c>
      <c r="H377" s="19">
        <v>951.13542857142852</v>
      </c>
      <c r="I377" s="19">
        <v>566.91428571428571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872.38628571428592</v>
      </c>
      <c r="R377" s="19">
        <v>853.91142857142847</v>
      </c>
      <c r="S377" s="19">
        <v>856.60628571428572</v>
      </c>
      <c r="T377" s="19">
        <v>832.56428571428569</v>
      </c>
      <c r="U377" s="19">
        <v>843.3677142857141</v>
      </c>
      <c r="V377" s="19">
        <v>854.91428571428582</v>
      </c>
      <c r="W377" s="19">
        <v>868.9534285714285</v>
      </c>
      <c r="X377" s="19">
        <v>984.81428571428569</v>
      </c>
      <c r="Y377" s="19">
        <v>942.64135714285715</v>
      </c>
      <c r="Z377" s="19">
        <v>0</v>
      </c>
      <c r="AA377" s="2">
        <f>IFERROR(INDEX('Holiday Schedule'!$D$3:$D$24,MATCH(A377,'Holiday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15801.423642857142</v>
      </c>
      <c r="AE377" s="5">
        <f t="shared" si="43"/>
        <v>15801.423642857142</v>
      </c>
      <c r="AG377" s="2">
        <f t="shared" si="44"/>
        <v>1</v>
      </c>
      <c r="AH377" s="2">
        <f t="shared" si="45"/>
        <v>2026</v>
      </c>
      <c r="AJ377" s="5">
        <f t="shared" si="46"/>
        <v>1087.3431428571428</v>
      </c>
      <c r="AK377" s="2">
        <f t="shared" si="47"/>
        <v>4</v>
      </c>
    </row>
    <row r="378" spans="1:37">
      <c r="A378" s="17">
        <f>Total_StdO_Customers!A378</f>
        <v>46027</v>
      </c>
      <c r="B378" s="19">
        <v>993.3599999999999</v>
      </c>
      <c r="C378" s="19">
        <v>1020.8819999999999</v>
      </c>
      <c r="D378" s="19">
        <v>1050.81</v>
      </c>
      <c r="E378" s="19">
        <v>1045.704</v>
      </c>
      <c r="F378" s="19">
        <v>1040.0219999999999</v>
      </c>
      <c r="G378" s="19">
        <v>990.34799999999996</v>
      </c>
      <c r="H378" s="19">
        <v>891.25800000000004</v>
      </c>
      <c r="I378" s="19">
        <v>617.90399999999988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803.38800000000003</v>
      </c>
      <c r="S378" s="19">
        <v>796.21799999999996</v>
      </c>
      <c r="T378" s="19">
        <v>786.01199999999994</v>
      </c>
      <c r="U378" s="19">
        <v>764.24400000000003</v>
      </c>
      <c r="V378" s="19">
        <v>782.16</v>
      </c>
      <c r="W378" s="19">
        <v>832.8</v>
      </c>
      <c r="X378" s="19">
        <v>887.77199999999993</v>
      </c>
      <c r="Y378" s="19">
        <v>907.273751136942</v>
      </c>
      <c r="Z378" s="19">
        <v>0</v>
      </c>
      <c r="AA378" s="2">
        <f>IFERROR(INDEX('Holiday Schedule'!$D$3:$D$24,MATCH(A378,'Holiday Schedule'!$C$3:$C$24,0)),0)</f>
        <v>0</v>
      </c>
      <c r="AB378" s="2">
        <f t="shared" si="40"/>
        <v>2</v>
      </c>
      <c r="AC378" s="2">
        <f t="shared" si="41"/>
        <v>6270.4980000000005</v>
      </c>
      <c r="AD378" s="5">
        <f t="shared" si="42"/>
        <v>7939.6577511369424</v>
      </c>
      <c r="AE378" s="5">
        <f t="shared" si="43"/>
        <v>14210.155751136943</v>
      </c>
      <c r="AG378" s="2">
        <f t="shared" si="44"/>
        <v>1</v>
      </c>
      <c r="AH378" s="2">
        <f t="shared" si="45"/>
        <v>2026</v>
      </c>
      <c r="AJ378" s="5">
        <f t="shared" si="46"/>
        <v>1050.81</v>
      </c>
      <c r="AK378" s="2">
        <f t="shared" si="47"/>
        <v>3</v>
      </c>
    </row>
    <row r="379" spans="1:37">
      <c r="A379" s="17">
        <f>Total_StdO_Customers!A379</f>
        <v>46028</v>
      </c>
      <c r="B379" s="19">
        <v>923.09399999999994</v>
      </c>
      <c r="C379" s="19">
        <v>937.87199999999984</v>
      </c>
      <c r="D379" s="19">
        <v>959.346</v>
      </c>
      <c r="E379" s="19">
        <v>948.17399999999998</v>
      </c>
      <c r="F379" s="19">
        <v>939.16199999999992</v>
      </c>
      <c r="G379" s="19">
        <v>889.30799999999999</v>
      </c>
      <c r="H379" s="19">
        <v>799.82399999999996</v>
      </c>
      <c r="I379" s="19">
        <v>555.40199999999993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736.92</v>
      </c>
      <c r="S379" s="19">
        <v>735.80399999999997</v>
      </c>
      <c r="T379" s="19">
        <v>731.77800000000002</v>
      </c>
      <c r="U379" s="19">
        <v>705.27599999999995</v>
      </c>
      <c r="V379" s="19">
        <v>724.64400000000001</v>
      </c>
      <c r="W379" s="19">
        <v>762.30599999999993</v>
      </c>
      <c r="X379" s="19">
        <v>816.34199999999998</v>
      </c>
      <c r="Y379" s="19">
        <v>832.33198960256402</v>
      </c>
      <c r="Z379" s="19">
        <v>0</v>
      </c>
      <c r="AA379" s="2">
        <f>IFERROR(INDEX('Holiday Schedule'!$D$3:$D$24,MATCH(A379,'Holiday Schedule'!$C$3:$C$24,0)),0)</f>
        <v>0</v>
      </c>
      <c r="AB379" s="2">
        <f t="shared" si="40"/>
        <v>3</v>
      </c>
      <c r="AC379" s="2">
        <f t="shared" si="41"/>
        <v>5768.4719999999988</v>
      </c>
      <c r="AD379" s="5">
        <f t="shared" si="42"/>
        <v>7229.1119896025657</v>
      </c>
      <c r="AE379" s="5">
        <f t="shared" si="43"/>
        <v>12997.583989602565</v>
      </c>
      <c r="AG379" s="2">
        <f t="shared" si="44"/>
        <v>1</v>
      </c>
      <c r="AH379" s="2">
        <f t="shared" si="45"/>
        <v>2026</v>
      </c>
      <c r="AJ379" s="5">
        <f t="shared" si="46"/>
        <v>959.346</v>
      </c>
      <c r="AK379" s="2">
        <f t="shared" si="47"/>
        <v>3</v>
      </c>
    </row>
    <row r="380" spans="1:37">
      <c r="A380" s="17">
        <f>Total_StdO_Customers!A380</f>
        <v>46029</v>
      </c>
      <c r="B380" s="19">
        <v>842.79000000000008</v>
      </c>
      <c r="C380" s="19">
        <v>856.89</v>
      </c>
      <c r="D380" s="19">
        <v>871.19999999999993</v>
      </c>
      <c r="E380" s="19">
        <v>858.37800000000004</v>
      </c>
      <c r="F380" s="19">
        <v>848.03399999999999</v>
      </c>
      <c r="G380" s="19">
        <v>805.38</v>
      </c>
      <c r="H380" s="19">
        <v>716.23199999999997</v>
      </c>
      <c r="I380" s="19">
        <v>501.48599999999993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719.16599999999994</v>
      </c>
      <c r="S380" s="19">
        <v>694.30799999999999</v>
      </c>
      <c r="T380" s="19">
        <v>684.89400000000001</v>
      </c>
      <c r="U380" s="19">
        <v>657.88800000000003</v>
      </c>
      <c r="V380" s="19">
        <v>671.976</v>
      </c>
      <c r="W380" s="19">
        <v>708.66</v>
      </c>
      <c r="X380" s="19">
        <v>751.38599999999997</v>
      </c>
      <c r="Y380" s="19">
        <v>757.77140480222397</v>
      </c>
      <c r="Z380" s="19">
        <v>0</v>
      </c>
      <c r="AA380" s="2">
        <f>IFERROR(INDEX('Holiday Schedule'!$D$3:$D$24,MATCH(A380,'Holiday Schedule'!$C$3:$C$24,0)),0)</f>
        <v>0</v>
      </c>
      <c r="AB380" s="2">
        <f t="shared" si="40"/>
        <v>4</v>
      </c>
      <c r="AC380" s="2">
        <f t="shared" si="41"/>
        <v>5389.7639999999992</v>
      </c>
      <c r="AD380" s="5">
        <f t="shared" si="42"/>
        <v>6556.6754048022267</v>
      </c>
      <c r="AE380" s="5">
        <f t="shared" si="43"/>
        <v>11946.439404802226</v>
      </c>
      <c r="AG380" s="2">
        <f t="shared" si="44"/>
        <v>1</v>
      </c>
      <c r="AH380" s="2">
        <f t="shared" si="45"/>
        <v>2026</v>
      </c>
      <c r="AJ380" s="5">
        <f t="shared" si="46"/>
        <v>871.19999999999993</v>
      </c>
      <c r="AK380" s="2">
        <f t="shared" si="47"/>
        <v>3</v>
      </c>
    </row>
    <row r="381" spans="1:37">
      <c r="A381" s="17">
        <f>Total_StdO_Customers!A381</f>
        <v>46030</v>
      </c>
      <c r="B381" s="19">
        <v>771.97199999999987</v>
      </c>
      <c r="C381" s="19">
        <v>784.07399999999996</v>
      </c>
      <c r="D381" s="19">
        <v>797.83199999999999</v>
      </c>
      <c r="E381" s="19">
        <v>790.12800000000004</v>
      </c>
      <c r="F381" s="19">
        <v>792.84</v>
      </c>
      <c r="G381" s="19">
        <v>765.58799999999997</v>
      </c>
      <c r="H381" s="19">
        <v>693.846</v>
      </c>
      <c r="I381" s="19">
        <v>480.738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658.64400000000001</v>
      </c>
      <c r="S381" s="19">
        <v>661.69799999999998</v>
      </c>
      <c r="T381" s="19">
        <v>655.43400000000008</v>
      </c>
      <c r="U381" s="19">
        <v>637.66800000000001</v>
      </c>
      <c r="V381" s="19">
        <v>657.22199999999987</v>
      </c>
      <c r="W381" s="19">
        <v>697.39799999999991</v>
      </c>
      <c r="X381" s="19">
        <v>744.95399999999995</v>
      </c>
      <c r="Y381" s="19">
        <v>760.32632138536201</v>
      </c>
      <c r="Z381" s="19">
        <v>0</v>
      </c>
      <c r="AA381" s="2">
        <f>IFERROR(INDEX('Holiday Schedule'!$D$3:$D$24,MATCH(A381,'Holiday Schedule'!$C$3:$C$24,0)),0)</f>
        <v>0</v>
      </c>
      <c r="AB381" s="2">
        <f t="shared" si="40"/>
        <v>5</v>
      </c>
      <c r="AC381" s="2">
        <f t="shared" si="41"/>
        <v>5193.7559999999994</v>
      </c>
      <c r="AD381" s="5">
        <f t="shared" si="42"/>
        <v>6156.6063213853631</v>
      </c>
      <c r="AE381" s="5">
        <f t="shared" si="43"/>
        <v>11350.362321385363</v>
      </c>
      <c r="AG381" s="2">
        <f t="shared" si="44"/>
        <v>1</v>
      </c>
      <c r="AH381" s="2">
        <f t="shared" si="45"/>
        <v>2026</v>
      </c>
      <c r="AJ381" s="5">
        <f t="shared" si="46"/>
        <v>797.83199999999999</v>
      </c>
      <c r="AK381" s="2">
        <f t="shared" si="47"/>
        <v>3</v>
      </c>
    </row>
    <row r="382" spans="1:37">
      <c r="A382" s="17">
        <f>Total_StdO_Customers!A382</f>
        <v>46031</v>
      </c>
      <c r="B382" s="19">
        <v>775.64400000000001</v>
      </c>
      <c r="C382" s="19">
        <v>794.44799999999998</v>
      </c>
      <c r="D382" s="19">
        <v>813.68400000000008</v>
      </c>
      <c r="E382" s="19">
        <v>813.66</v>
      </c>
      <c r="F382" s="19">
        <v>811.72800000000007</v>
      </c>
      <c r="G382" s="19">
        <v>778.25999999999988</v>
      </c>
      <c r="H382" s="19">
        <v>712.73400000000004</v>
      </c>
      <c r="I382" s="19">
        <v>487.51799999999997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650.00399999999991</v>
      </c>
      <c r="S382" s="19">
        <v>630.57000000000005</v>
      </c>
      <c r="T382" s="19">
        <v>624.13800000000003</v>
      </c>
      <c r="U382" s="19">
        <v>599.41800000000001</v>
      </c>
      <c r="V382" s="19">
        <v>622.11599999999987</v>
      </c>
      <c r="W382" s="19">
        <v>656.05799999999999</v>
      </c>
      <c r="X382" s="19">
        <v>703.04399999999998</v>
      </c>
      <c r="Y382" s="19">
        <v>759.67349999999999</v>
      </c>
      <c r="Z382" s="19">
        <v>0</v>
      </c>
      <c r="AA382" s="2">
        <f>IFERROR(INDEX('Holiday Schedule'!$D$3:$D$24,MATCH(A382,'Holiday Schedule'!$C$3:$C$24,0)),0)</f>
        <v>0</v>
      </c>
      <c r="AB382" s="2">
        <f t="shared" si="40"/>
        <v>6</v>
      </c>
      <c r="AC382" s="2">
        <f t="shared" si="41"/>
        <v>4972.866</v>
      </c>
      <c r="AD382" s="5">
        <f t="shared" si="42"/>
        <v>6259.8315000000002</v>
      </c>
      <c r="AE382" s="5">
        <f t="shared" si="43"/>
        <v>11232.6975</v>
      </c>
      <c r="AG382" s="2">
        <f t="shared" si="44"/>
        <v>1</v>
      </c>
      <c r="AH382" s="2">
        <f t="shared" si="45"/>
        <v>2026</v>
      </c>
      <c r="AJ382" s="5">
        <f t="shared" si="46"/>
        <v>813.68400000000008</v>
      </c>
      <c r="AK382" s="2">
        <f t="shared" si="47"/>
        <v>3</v>
      </c>
    </row>
    <row r="383" spans="1:37">
      <c r="A383" s="17">
        <f>Total_StdO_Customers!A383</f>
        <v>46032</v>
      </c>
      <c r="B383" s="19">
        <v>707.75999999999988</v>
      </c>
      <c r="C383" s="19">
        <v>701.29799999999989</v>
      </c>
      <c r="D383" s="19">
        <v>715.51799999999992</v>
      </c>
      <c r="E383" s="19">
        <v>699.93599999999992</v>
      </c>
      <c r="F383" s="19">
        <v>696.75599999999997</v>
      </c>
      <c r="G383" s="19">
        <v>652.74</v>
      </c>
      <c r="H383" s="19">
        <v>569.50799999999992</v>
      </c>
      <c r="I383" s="19">
        <v>396.59999999999997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619.29600000000005</v>
      </c>
      <c r="S383" s="19">
        <v>615.6</v>
      </c>
      <c r="T383" s="19">
        <v>611.87399999999991</v>
      </c>
      <c r="U383" s="19">
        <v>589.78200000000004</v>
      </c>
      <c r="V383" s="19">
        <v>615.52199999999993</v>
      </c>
      <c r="W383" s="19">
        <v>650.39400000000001</v>
      </c>
      <c r="X383" s="19">
        <v>712.05599999999993</v>
      </c>
      <c r="Y383" s="19">
        <v>710.70600000000002</v>
      </c>
      <c r="Z383" s="19">
        <v>0</v>
      </c>
      <c r="AA383" s="2">
        <f>IFERROR(INDEX('Holiday Schedule'!$D$3:$D$24,MATCH(A383,'Holiday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10265.346000000001</v>
      </c>
      <c r="AE383" s="5">
        <f t="shared" si="43"/>
        <v>10265.346000000001</v>
      </c>
      <c r="AG383" s="2">
        <f t="shared" si="44"/>
        <v>1</v>
      </c>
      <c r="AH383" s="2">
        <f t="shared" si="45"/>
        <v>2026</v>
      </c>
      <c r="AJ383" s="5">
        <f t="shared" si="46"/>
        <v>715.51799999999992</v>
      </c>
      <c r="AK383" s="2">
        <f t="shared" si="47"/>
        <v>3</v>
      </c>
    </row>
    <row r="384" spans="1:37">
      <c r="A384" s="17">
        <f>Total_StdO_Customers!A384</f>
        <v>46033</v>
      </c>
      <c r="B384" s="19">
        <v>730.15200000000004</v>
      </c>
      <c r="C384" s="19">
        <v>745.5</v>
      </c>
      <c r="D384" s="19">
        <v>762.60599999999999</v>
      </c>
      <c r="E384" s="19">
        <v>750.76199999999994</v>
      </c>
      <c r="F384" s="19">
        <v>744.03</v>
      </c>
      <c r="G384" s="19">
        <v>689.97</v>
      </c>
      <c r="H384" s="19">
        <v>616.1099999999999</v>
      </c>
      <c r="I384" s="19">
        <v>470.34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690.55799999999999</v>
      </c>
      <c r="S384" s="19">
        <v>678.03599999999994</v>
      </c>
      <c r="T384" s="19">
        <v>674.82600000000002</v>
      </c>
      <c r="U384" s="19">
        <v>652.82999999999993</v>
      </c>
      <c r="V384" s="19">
        <v>667.25399999999991</v>
      </c>
      <c r="W384" s="19">
        <v>698.77800000000002</v>
      </c>
      <c r="X384" s="19">
        <v>746.54399999999998</v>
      </c>
      <c r="Y384" s="19">
        <v>725.89799999999991</v>
      </c>
      <c r="Z384" s="19">
        <v>0</v>
      </c>
      <c r="AA384" s="2">
        <f>IFERROR(INDEX('Holiday Schedule'!$D$3:$D$24,MATCH(A384,'Holiday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11044.193999999998</v>
      </c>
      <c r="AE384" s="5">
        <f t="shared" si="43"/>
        <v>11044.193999999998</v>
      </c>
      <c r="AG384" s="2">
        <f t="shared" si="44"/>
        <v>1</v>
      </c>
      <c r="AH384" s="2">
        <f t="shared" si="45"/>
        <v>2026</v>
      </c>
      <c r="AJ384" s="5">
        <f t="shared" si="46"/>
        <v>762.60599999999999</v>
      </c>
      <c r="AK384" s="2">
        <f t="shared" si="47"/>
        <v>3</v>
      </c>
    </row>
    <row r="385" spans="1:37">
      <c r="A385" s="17">
        <f>Total_StdO_Customers!A385</f>
        <v>46034</v>
      </c>
      <c r="B385" s="19">
        <v>762.28200000000004</v>
      </c>
      <c r="C385" s="19">
        <v>780.28200000000004</v>
      </c>
      <c r="D385" s="19">
        <v>799.48799999999994</v>
      </c>
      <c r="E385" s="19">
        <v>808.40399999999988</v>
      </c>
      <c r="F385" s="19">
        <v>819.79199999999992</v>
      </c>
      <c r="G385" s="19">
        <v>796.78200000000004</v>
      </c>
      <c r="H385" s="19">
        <v>731.37599999999998</v>
      </c>
      <c r="I385" s="19">
        <v>506.95799999999997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692.49599999999998</v>
      </c>
      <c r="S385" s="19">
        <v>695.37599999999998</v>
      </c>
      <c r="T385" s="19">
        <v>683.73599999999999</v>
      </c>
      <c r="U385" s="19">
        <v>663.95999999999992</v>
      </c>
      <c r="V385" s="19">
        <v>673.48799999999994</v>
      </c>
      <c r="W385" s="19">
        <v>707.08199999999999</v>
      </c>
      <c r="X385" s="19">
        <v>761.29799999999989</v>
      </c>
      <c r="Y385" s="19">
        <v>758.59949120724002</v>
      </c>
      <c r="Z385" s="19">
        <v>0</v>
      </c>
      <c r="AA385" s="2">
        <f>IFERROR(INDEX('Holiday Schedule'!$D$3:$D$24,MATCH(A385,'Holiday Schedule'!$C$3:$C$24,0)),0)</f>
        <v>0</v>
      </c>
      <c r="AB385" s="2">
        <f t="shared" si="40"/>
        <v>2</v>
      </c>
      <c r="AC385" s="2">
        <f t="shared" si="41"/>
        <v>5384.3939999999993</v>
      </c>
      <c r="AD385" s="5">
        <f t="shared" si="42"/>
        <v>6257.0054912072401</v>
      </c>
      <c r="AE385" s="5">
        <f t="shared" si="43"/>
        <v>11641.399491207239</v>
      </c>
      <c r="AG385" s="2">
        <f t="shared" si="44"/>
        <v>1</v>
      </c>
      <c r="AH385" s="2">
        <f t="shared" si="45"/>
        <v>2026</v>
      </c>
      <c r="AJ385" s="5">
        <f t="shared" si="46"/>
        <v>819.79199999999992</v>
      </c>
      <c r="AK385" s="2">
        <f t="shared" si="47"/>
        <v>5</v>
      </c>
    </row>
    <row r="386" spans="1:37">
      <c r="A386" s="17">
        <f>Total_StdO_Customers!A386</f>
        <v>46035</v>
      </c>
      <c r="B386" s="19">
        <v>777.05399999999997</v>
      </c>
      <c r="C386" s="19">
        <v>788.64</v>
      </c>
      <c r="D386" s="19">
        <v>802.8359999999999</v>
      </c>
      <c r="E386" s="19">
        <v>797.25599999999997</v>
      </c>
      <c r="F386" s="19">
        <v>792.97199999999987</v>
      </c>
      <c r="G386" s="19">
        <v>764.00399999999991</v>
      </c>
      <c r="H386" s="19">
        <v>702.40800000000002</v>
      </c>
      <c r="I386" s="19">
        <v>479.01599999999996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638.90399999999988</v>
      </c>
      <c r="S386" s="19">
        <v>647.49599999999998</v>
      </c>
      <c r="T386" s="19">
        <v>649.74599999999998</v>
      </c>
      <c r="U386" s="19">
        <v>626.94600000000003</v>
      </c>
      <c r="V386" s="19">
        <v>637.60199999999998</v>
      </c>
      <c r="W386" s="19">
        <v>676.86599999999987</v>
      </c>
      <c r="X386" s="19">
        <v>716.05200000000002</v>
      </c>
      <c r="Y386" s="19">
        <v>721.567490084106</v>
      </c>
      <c r="Z386" s="19">
        <v>0</v>
      </c>
      <c r="AA386" s="2">
        <f>IFERROR(INDEX('Holiday Schedule'!$D$3:$D$24,MATCH(A386,'Holiday Schedule'!$C$3:$C$24,0)),0)</f>
        <v>0</v>
      </c>
      <c r="AB386" s="2">
        <f t="shared" si="40"/>
        <v>3</v>
      </c>
      <c r="AC386" s="2">
        <f t="shared" si="41"/>
        <v>5072.6279999999988</v>
      </c>
      <c r="AD386" s="5">
        <f t="shared" si="42"/>
        <v>6146.737490084106</v>
      </c>
      <c r="AE386" s="5">
        <f t="shared" si="43"/>
        <v>11219.365490084105</v>
      </c>
      <c r="AG386" s="2">
        <f t="shared" si="44"/>
        <v>1</v>
      </c>
      <c r="AH386" s="2">
        <f t="shared" si="45"/>
        <v>2026</v>
      </c>
      <c r="AJ386" s="5">
        <f t="shared" si="46"/>
        <v>802.8359999999999</v>
      </c>
      <c r="AK386" s="2">
        <f t="shared" si="47"/>
        <v>3</v>
      </c>
    </row>
    <row r="387" spans="1:37">
      <c r="A387" s="17">
        <f>Total_StdO_Customers!A387</f>
        <v>46036</v>
      </c>
      <c r="B387" s="19">
        <v>706.8599999999999</v>
      </c>
      <c r="C387" s="19">
        <v>720.26400000000001</v>
      </c>
      <c r="D387" s="19">
        <v>725.22</v>
      </c>
      <c r="E387" s="19">
        <v>712.74</v>
      </c>
      <c r="F387" s="19">
        <v>707.38800000000003</v>
      </c>
      <c r="G387" s="19">
        <v>692.62800000000004</v>
      </c>
      <c r="H387" s="19">
        <v>639.85800000000006</v>
      </c>
      <c r="I387" s="19">
        <v>441.13799999999998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607.46400000000006</v>
      </c>
      <c r="S387" s="19">
        <v>604.51799999999992</v>
      </c>
      <c r="T387" s="19">
        <v>598.06200000000001</v>
      </c>
      <c r="U387" s="19">
        <v>579.93599999999992</v>
      </c>
      <c r="V387" s="19">
        <v>591.19799999999998</v>
      </c>
      <c r="W387" s="19">
        <v>622.94999999999993</v>
      </c>
      <c r="X387" s="19">
        <v>665.09399999999994</v>
      </c>
      <c r="Y387" s="19">
        <v>667.10176955626798</v>
      </c>
      <c r="Z387" s="19">
        <v>0</v>
      </c>
      <c r="AA387" s="2">
        <f>IFERROR(INDEX('Holiday Schedule'!$D$3:$D$24,MATCH(A387,'Holiday Schedule'!$C$3:$C$24,0)),0)</f>
        <v>0</v>
      </c>
      <c r="AB387" s="2">
        <f t="shared" si="40"/>
        <v>4</v>
      </c>
      <c r="AC387" s="2">
        <f t="shared" si="41"/>
        <v>4710.3599999999988</v>
      </c>
      <c r="AD387" s="5">
        <f t="shared" si="42"/>
        <v>5572.0597695562683</v>
      </c>
      <c r="AE387" s="5">
        <f t="shared" si="43"/>
        <v>10282.419769556267</v>
      </c>
      <c r="AG387" s="2">
        <f t="shared" si="44"/>
        <v>1</v>
      </c>
      <c r="AH387" s="2">
        <f t="shared" si="45"/>
        <v>2026</v>
      </c>
      <c r="AJ387" s="5">
        <f t="shared" si="46"/>
        <v>725.22</v>
      </c>
      <c r="AK387" s="2">
        <f t="shared" si="47"/>
        <v>3</v>
      </c>
    </row>
    <row r="388" spans="1:37">
      <c r="A388" s="17">
        <f>Total_StdO_Customers!A388</f>
        <v>46037</v>
      </c>
      <c r="B388" s="19">
        <v>667.03800000000001</v>
      </c>
      <c r="C388" s="19">
        <v>686.03399999999999</v>
      </c>
      <c r="D388" s="19">
        <v>697.44</v>
      </c>
      <c r="E388" s="19">
        <v>692.83199999999999</v>
      </c>
      <c r="F388" s="19">
        <v>690.39</v>
      </c>
      <c r="G388" s="19">
        <v>672.50999999999988</v>
      </c>
      <c r="H388" s="19">
        <v>619.428</v>
      </c>
      <c r="I388" s="19">
        <v>436.488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607.14599999999996</v>
      </c>
      <c r="S388" s="19">
        <v>606.05399999999997</v>
      </c>
      <c r="T388" s="19">
        <v>596.05199999999991</v>
      </c>
      <c r="U388" s="19">
        <v>587.07000000000005</v>
      </c>
      <c r="V388" s="19">
        <v>599.73599999999999</v>
      </c>
      <c r="W388" s="19">
        <v>630.49799999999993</v>
      </c>
      <c r="X388" s="19">
        <v>667.30200000000002</v>
      </c>
      <c r="Y388" s="19">
        <v>675.40478924308798</v>
      </c>
      <c r="Z388" s="19">
        <v>0</v>
      </c>
      <c r="AA388" s="2">
        <f>IFERROR(INDEX('Holiday Schedule'!$D$3:$D$24,MATCH(A388,'Holiday Schedule'!$C$3:$C$24,0)),0)</f>
        <v>0</v>
      </c>
      <c r="AB388" s="2">
        <f t="shared" si="40"/>
        <v>5</v>
      </c>
      <c r="AC388" s="2">
        <f t="shared" si="41"/>
        <v>4730.3459999999995</v>
      </c>
      <c r="AD388" s="5">
        <f t="shared" si="42"/>
        <v>5401.0767892430868</v>
      </c>
      <c r="AE388" s="5">
        <f t="shared" si="43"/>
        <v>10131.422789243086</v>
      </c>
      <c r="AG388" s="2">
        <f t="shared" si="44"/>
        <v>1</v>
      </c>
      <c r="AH388" s="2">
        <f t="shared" si="45"/>
        <v>2026</v>
      </c>
      <c r="AJ388" s="5">
        <f t="shared" si="46"/>
        <v>697.44</v>
      </c>
      <c r="AK388" s="2">
        <f t="shared" si="47"/>
        <v>3</v>
      </c>
    </row>
    <row r="389" spans="1:37">
      <c r="A389" s="17">
        <f>Total_StdO_Customers!A389</f>
        <v>46038</v>
      </c>
      <c r="B389" s="19">
        <v>684.3359999999999</v>
      </c>
      <c r="C389" s="19">
        <v>698.86799999999994</v>
      </c>
      <c r="D389" s="19">
        <v>725.83199999999999</v>
      </c>
      <c r="E389" s="19">
        <v>727.29600000000005</v>
      </c>
      <c r="F389" s="19">
        <v>739.39799999999991</v>
      </c>
      <c r="G389" s="19">
        <v>729.3599999999999</v>
      </c>
      <c r="H389" s="19">
        <v>674.61599999999987</v>
      </c>
      <c r="I389" s="19">
        <v>482.97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704.79000000000008</v>
      </c>
      <c r="S389" s="19">
        <v>707.07600000000002</v>
      </c>
      <c r="T389" s="19">
        <v>699.50399999999991</v>
      </c>
      <c r="U389" s="19">
        <v>683.87399999999991</v>
      </c>
      <c r="V389" s="19">
        <v>713.91599999999994</v>
      </c>
      <c r="W389" s="19">
        <v>769.96199999999999</v>
      </c>
      <c r="X389" s="19">
        <v>838.53</v>
      </c>
      <c r="Y389" s="19">
        <v>670.24049999999988</v>
      </c>
      <c r="Z389" s="19">
        <v>0</v>
      </c>
      <c r="AA389" s="2">
        <f>IFERROR(INDEX('Holiday Schedule'!$D$3:$D$24,MATCH(A389,'Holiday Schedule'!$C$3:$C$24,0)),0)</f>
        <v>0</v>
      </c>
      <c r="AB389" s="2">
        <f t="shared" si="40"/>
        <v>6</v>
      </c>
      <c r="AC389" s="2">
        <f t="shared" si="41"/>
        <v>5600.6220000000003</v>
      </c>
      <c r="AD389" s="5">
        <f t="shared" si="42"/>
        <v>5649.9464999999991</v>
      </c>
      <c r="AE389" s="5">
        <f t="shared" si="43"/>
        <v>11250.568499999999</v>
      </c>
      <c r="AG389" s="2">
        <f t="shared" si="44"/>
        <v>1</v>
      </c>
      <c r="AH389" s="2">
        <f t="shared" si="45"/>
        <v>2026</v>
      </c>
      <c r="AJ389" s="5">
        <f t="shared" si="46"/>
        <v>838.53</v>
      </c>
      <c r="AK389" s="2">
        <f t="shared" si="47"/>
        <v>23</v>
      </c>
    </row>
    <row r="390" spans="1:37">
      <c r="A390" s="17">
        <f>Total_StdO_Customers!A390</f>
        <v>46039</v>
      </c>
      <c r="B390" s="19">
        <v>880.44600000000003</v>
      </c>
      <c r="C390" s="19">
        <v>889.04399999999998</v>
      </c>
      <c r="D390" s="19">
        <v>897.702</v>
      </c>
      <c r="E390" s="19">
        <v>880.19399999999996</v>
      </c>
      <c r="F390" s="19">
        <v>860.25</v>
      </c>
      <c r="G390" s="19">
        <v>787.44600000000003</v>
      </c>
      <c r="H390" s="19">
        <v>678.16199999999992</v>
      </c>
      <c r="I390" s="19">
        <v>468.95400000000001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696.23400000000004</v>
      </c>
      <c r="S390" s="19">
        <v>678.54600000000005</v>
      </c>
      <c r="T390" s="19">
        <v>667.57199999999989</v>
      </c>
      <c r="U390" s="19">
        <v>642.69000000000005</v>
      </c>
      <c r="V390" s="19">
        <v>664.06799999999998</v>
      </c>
      <c r="W390" s="19">
        <v>714.678</v>
      </c>
      <c r="X390" s="19">
        <v>785.53200000000004</v>
      </c>
      <c r="Y390" s="19">
        <v>870.34199999999998</v>
      </c>
      <c r="Z390" s="19">
        <v>0</v>
      </c>
      <c r="AA390" s="2">
        <f>IFERROR(INDEX('Holiday Schedule'!$D$3:$D$24,MATCH(A390,'Holiday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12061.86</v>
      </c>
      <c r="AE390" s="5">
        <f t="shared" si="43"/>
        <v>12061.86</v>
      </c>
      <c r="AG390" s="2">
        <f t="shared" si="44"/>
        <v>1</v>
      </c>
      <c r="AH390" s="2">
        <f t="shared" si="45"/>
        <v>2026</v>
      </c>
      <c r="AJ390" s="5">
        <f t="shared" si="46"/>
        <v>897.702</v>
      </c>
      <c r="AK390" s="2">
        <f t="shared" si="47"/>
        <v>3</v>
      </c>
    </row>
    <row r="391" spans="1:37">
      <c r="A391" s="17">
        <f>Total_StdO_Customers!A391</f>
        <v>46040</v>
      </c>
      <c r="B391" s="19">
        <v>830.71199999999999</v>
      </c>
      <c r="C391" s="19">
        <v>842.928</v>
      </c>
      <c r="D391" s="19">
        <v>858.37800000000004</v>
      </c>
      <c r="E391" s="19">
        <v>852.07199999999989</v>
      </c>
      <c r="F391" s="19">
        <v>833.976</v>
      </c>
      <c r="G391" s="19">
        <v>777.88199999999995</v>
      </c>
      <c r="H391" s="19">
        <v>684.13199999999995</v>
      </c>
      <c r="I391" s="19">
        <v>514.20600000000002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677.56799999999998</v>
      </c>
      <c r="S391" s="19">
        <v>664.80599999999993</v>
      </c>
      <c r="T391" s="19">
        <v>659.13599999999997</v>
      </c>
      <c r="U391" s="19">
        <v>646.03800000000001</v>
      </c>
      <c r="V391" s="19">
        <v>660.37199999999996</v>
      </c>
      <c r="W391" s="19">
        <v>706.66800000000001</v>
      </c>
      <c r="X391" s="19">
        <v>750.75</v>
      </c>
      <c r="Y391" s="19">
        <v>812.50800000000004</v>
      </c>
      <c r="Z391" s="19">
        <v>0</v>
      </c>
      <c r="AA391" s="2">
        <f>IFERROR(INDEX('Holiday Schedule'!$D$3:$D$24,MATCH(A391,'Holiday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11772.131999999998</v>
      </c>
      <c r="AE391" s="5">
        <f t="shared" si="43"/>
        <v>11772.131999999998</v>
      </c>
      <c r="AG391" s="2">
        <f t="shared" si="44"/>
        <v>1</v>
      </c>
      <c r="AH391" s="2">
        <f t="shared" si="45"/>
        <v>2026</v>
      </c>
      <c r="AJ391" s="5">
        <f t="shared" si="46"/>
        <v>858.37800000000004</v>
      </c>
      <c r="AK391" s="2">
        <f t="shared" si="47"/>
        <v>3</v>
      </c>
    </row>
    <row r="392" spans="1:37">
      <c r="A392" s="17">
        <f>Total_StdO_Customers!A392</f>
        <v>46041</v>
      </c>
      <c r="B392" s="19">
        <v>780.69600000000003</v>
      </c>
      <c r="C392" s="19">
        <v>795.22199999999987</v>
      </c>
      <c r="D392" s="19">
        <v>808.62599999999998</v>
      </c>
      <c r="E392" s="19">
        <v>802.82399999999996</v>
      </c>
      <c r="F392" s="19">
        <v>800.05200000000002</v>
      </c>
      <c r="G392" s="19">
        <v>747.13800000000003</v>
      </c>
      <c r="H392" s="19">
        <v>663.85800000000006</v>
      </c>
      <c r="I392" s="19">
        <v>465.17999999999995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689.74199999999996</v>
      </c>
      <c r="S392" s="19">
        <v>688.18799999999999</v>
      </c>
      <c r="T392" s="19">
        <v>679.33799999999997</v>
      </c>
      <c r="U392" s="19">
        <v>653.57999999999993</v>
      </c>
      <c r="V392" s="19">
        <v>665.43</v>
      </c>
      <c r="W392" s="19">
        <v>707.29199999999992</v>
      </c>
      <c r="X392" s="19">
        <v>767.74199999999996</v>
      </c>
      <c r="Y392" s="19">
        <v>782.04155838107988</v>
      </c>
      <c r="Z392" s="19">
        <v>0</v>
      </c>
      <c r="AA392" s="2">
        <f>IFERROR(INDEX('Holiday Schedule'!$D$3:$D$24,MATCH(A392,'Holiday Schedule'!$C$3:$C$24,0)),0)</f>
        <v>0</v>
      </c>
      <c r="AB392" s="2">
        <f t="shared" si="40"/>
        <v>2</v>
      </c>
      <c r="AC392" s="2">
        <f t="shared" si="41"/>
        <v>5316.4920000000002</v>
      </c>
      <c r="AD392" s="5">
        <f t="shared" si="42"/>
        <v>6180.4575583810783</v>
      </c>
      <c r="AE392" s="5">
        <f t="shared" si="43"/>
        <v>11496.949558381079</v>
      </c>
      <c r="AG392" s="2">
        <f t="shared" si="44"/>
        <v>1</v>
      </c>
      <c r="AH392" s="2">
        <f t="shared" si="45"/>
        <v>2026</v>
      </c>
      <c r="AJ392" s="5">
        <f t="shared" si="46"/>
        <v>808.62599999999998</v>
      </c>
      <c r="AK392" s="2">
        <f t="shared" si="47"/>
        <v>3</v>
      </c>
    </row>
    <row r="393" spans="1:37">
      <c r="A393" s="17">
        <f>Total_StdO_Customers!A393</f>
        <v>46042</v>
      </c>
      <c r="B393" s="19">
        <v>804.74400000000003</v>
      </c>
      <c r="C393" s="19">
        <v>819.52199999999993</v>
      </c>
      <c r="D393" s="19">
        <v>841.56</v>
      </c>
      <c r="E393" s="19">
        <v>840.99</v>
      </c>
      <c r="F393" s="19">
        <v>837.23400000000004</v>
      </c>
      <c r="G393" s="19">
        <v>814.14</v>
      </c>
      <c r="H393" s="19">
        <v>742.77599999999995</v>
      </c>
      <c r="I393" s="19">
        <v>514.21799999999996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715.12800000000004</v>
      </c>
      <c r="S393" s="19">
        <v>736.04399999999998</v>
      </c>
      <c r="T393" s="19">
        <v>736.428</v>
      </c>
      <c r="U393" s="19">
        <v>717.51599999999996</v>
      </c>
      <c r="V393" s="19">
        <v>746.52599999999995</v>
      </c>
      <c r="W393" s="19">
        <v>800.91</v>
      </c>
      <c r="X393" s="19">
        <v>864.32399999999996</v>
      </c>
      <c r="Y393" s="19">
        <v>894.75967650815994</v>
      </c>
      <c r="Z393" s="19">
        <v>0</v>
      </c>
      <c r="AA393" s="2">
        <f>IFERROR(INDEX('Holiday Schedule'!$D$3:$D$24,MATCH(A393,'Holiday Schedule'!$C$3:$C$24,0)),0)</f>
        <v>0</v>
      </c>
      <c r="AB393" s="2">
        <f t="shared" si="40"/>
        <v>3</v>
      </c>
      <c r="AC393" s="2">
        <f t="shared" si="41"/>
        <v>5831.0939999999991</v>
      </c>
      <c r="AD393" s="5">
        <f t="shared" si="42"/>
        <v>6595.7256765081602</v>
      </c>
      <c r="AE393" s="5">
        <f t="shared" si="43"/>
        <v>12426.819676508159</v>
      </c>
      <c r="AG393" s="2">
        <f t="shared" si="44"/>
        <v>1</v>
      </c>
      <c r="AH393" s="2">
        <f t="shared" si="45"/>
        <v>2026</v>
      </c>
      <c r="AJ393" s="5">
        <f t="shared" si="46"/>
        <v>894.75967650815994</v>
      </c>
      <c r="AK393" s="2">
        <f t="shared" si="47"/>
        <v>24</v>
      </c>
    </row>
    <row r="394" spans="1:37">
      <c r="A394" s="17">
        <f>Total_StdO_Customers!A394</f>
        <v>46043</v>
      </c>
      <c r="B394" s="19">
        <v>906.67199999999991</v>
      </c>
      <c r="C394" s="19">
        <v>931.12199999999984</v>
      </c>
      <c r="D394" s="19">
        <v>950.31599999999992</v>
      </c>
      <c r="E394" s="19">
        <v>941.17199999999991</v>
      </c>
      <c r="F394" s="19">
        <v>937.07399999999996</v>
      </c>
      <c r="G394" s="19">
        <v>887.84399999999994</v>
      </c>
      <c r="H394" s="19">
        <v>810.73799999999994</v>
      </c>
      <c r="I394" s="19">
        <v>559.60199999999998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711.95399999999995</v>
      </c>
      <c r="S394" s="19">
        <v>716.85</v>
      </c>
      <c r="T394" s="19">
        <v>708.99</v>
      </c>
      <c r="U394" s="19">
        <v>686.10599999999999</v>
      </c>
      <c r="V394" s="19">
        <v>706.70399999999995</v>
      </c>
      <c r="W394" s="19">
        <v>752.59199999999998</v>
      </c>
      <c r="X394" s="19">
        <v>805.92</v>
      </c>
      <c r="Y394" s="19">
        <v>822.55773306274193</v>
      </c>
      <c r="Z394" s="19">
        <v>0</v>
      </c>
      <c r="AA394" s="2">
        <f>IFERROR(INDEX('Holiday Schedule'!$D$3:$D$24,MATCH(A394,'Holiday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5648.7179999999989</v>
      </c>
      <c r="AD394" s="5">
        <f t="shared" ref="AD394:AD457" si="50">AE394-AC394</f>
        <v>7187.4957330627421</v>
      </c>
      <c r="AE394" s="5">
        <f t="shared" ref="AE394:AE457" si="51">SUM(B394:Y394)</f>
        <v>12836.213733062741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950.31599999999992</v>
      </c>
      <c r="AK394" s="2">
        <f t="shared" ref="AK394:AK457" si="55">IF(AE394&gt;0,INDEX(B$8:Y$8,MATCH(AJ394,B394:Y394,0)),"")</f>
        <v>3</v>
      </c>
    </row>
    <row r="395" spans="1:37">
      <c r="A395" s="17">
        <f>Total_StdO_Customers!A395</f>
        <v>46044</v>
      </c>
      <c r="B395" s="19">
        <v>833.74199999999996</v>
      </c>
      <c r="C395" s="19">
        <v>843.52199999999993</v>
      </c>
      <c r="D395" s="19">
        <v>853.11599999999987</v>
      </c>
      <c r="E395" s="19">
        <v>841.90200000000004</v>
      </c>
      <c r="F395" s="19">
        <v>831.49799999999993</v>
      </c>
      <c r="G395" s="19">
        <v>790.44600000000003</v>
      </c>
      <c r="H395" s="19">
        <v>707.08799999999997</v>
      </c>
      <c r="I395" s="19">
        <v>493.10399999999998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643.91999999999996</v>
      </c>
      <c r="S395" s="19">
        <v>656.29799999999989</v>
      </c>
      <c r="T395" s="19">
        <v>650.75399999999991</v>
      </c>
      <c r="U395" s="19">
        <v>630.53399999999999</v>
      </c>
      <c r="V395" s="19">
        <v>662.96400000000006</v>
      </c>
      <c r="W395" s="19">
        <v>711.24599999999998</v>
      </c>
      <c r="X395" s="19">
        <v>763.75800000000004</v>
      </c>
      <c r="Y395" s="19">
        <v>783.12289107991194</v>
      </c>
      <c r="Z395" s="19">
        <v>0</v>
      </c>
      <c r="AA395" s="2">
        <f>IFERROR(INDEX('Holiday Schedule'!$D$3:$D$24,MATCH(A395,'Holiday Schedule'!$C$3:$C$24,0)),0)</f>
        <v>0</v>
      </c>
      <c r="AB395" s="2">
        <f t="shared" si="48"/>
        <v>5</v>
      </c>
      <c r="AC395" s="2">
        <f t="shared" si="49"/>
        <v>5212.5779999999995</v>
      </c>
      <c r="AD395" s="5">
        <f t="shared" si="50"/>
        <v>6484.4368910799112</v>
      </c>
      <c r="AE395" s="5">
        <f t="shared" si="51"/>
        <v>11697.014891079911</v>
      </c>
      <c r="AG395" s="2">
        <f t="shared" si="52"/>
        <v>1</v>
      </c>
      <c r="AH395" s="2">
        <f t="shared" si="53"/>
        <v>2026</v>
      </c>
      <c r="AJ395" s="5">
        <f t="shared" si="54"/>
        <v>853.11599999999987</v>
      </c>
      <c r="AK395" s="2">
        <f t="shared" si="55"/>
        <v>3</v>
      </c>
    </row>
    <row r="396" spans="1:37">
      <c r="A396" s="17">
        <f>Total_StdO_Customers!A396</f>
        <v>46045</v>
      </c>
      <c r="B396" s="19">
        <v>797.14199999999994</v>
      </c>
      <c r="C396" s="19">
        <v>825.57600000000002</v>
      </c>
      <c r="D396" s="19">
        <v>840.9</v>
      </c>
      <c r="E396" s="19">
        <v>841.39199999999994</v>
      </c>
      <c r="F396" s="19">
        <v>858.81</v>
      </c>
      <c r="G396" s="19">
        <v>810.64799999999991</v>
      </c>
      <c r="H396" s="19">
        <v>744.34799999999996</v>
      </c>
      <c r="I396" s="19">
        <v>513.25799999999992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694.07399999999996</v>
      </c>
      <c r="S396" s="19">
        <v>699.58199999999999</v>
      </c>
      <c r="T396" s="19">
        <v>699.61199999999997</v>
      </c>
      <c r="U396" s="19">
        <v>686.60399999999993</v>
      </c>
      <c r="V396" s="19">
        <v>727.8359999999999</v>
      </c>
      <c r="W396" s="19">
        <v>797.51400000000001</v>
      </c>
      <c r="X396" s="19">
        <v>883.8599999999999</v>
      </c>
      <c r="Y396" s="19">
        <v>805.93649999999991</v>
      </c>
      <c r="Z396" s="19">
        <v>0</v>
      </c>
      <c r="AA396" s="2">
        <f>IFERROR(INDEX('Holiday Schedule'!$D$3:$D$24,MATCH(A396,'Holiday Schedule'!$C$3:$C$24,0)),0)</f>
        <v>0</v>
      </c>
      <c r="AB396" s="2">
        <f t="shared" si="48"/>
        <v>6</v>
      </c>
      <c r="AC396" s="2">
        <f t="shared" si="49"/>
        <v>5702.3399999999992</v>
      </c>
      <c r="AD396" s="5">
        <f t="shared" si="50"/>
        <v>6524.7524999999978</v>
      </c>
      <c r="AE396" s="5">
        <f t="shared" si="51"/>
        <v>12227.092499999997</v>
      </c>
      <c r="AG396" s="2">
        <f t="shared" si="52"/>
        <v>1</v>
      </c>
      <c r="AH396" s="2">
        <f t="shared" si="53"/>
        <v>2026</v>
      </c>
      <c r="AJ396" s="5">
        <f t="shared" si="54"/>
        <v>883.8599999999999</v>
      </c>
      <c r="AK396" s="2">
        <f t="shared" si="55"/>
        <v>23</v>
      </c>
    </row>
    <row r="397" spans="1:37">
      <c r="A397" s="17">
        <f>Total_StdO_Customers!A397</f>
        <v>46046</v>
      </c>
      <c r="B397" s="19">
        <v>937.44</v>
      </c>
      <c r="C397" s="19">
        <v>963.43799999999999</v>
      </c>
      <c r="D397" s="19">
        <v>990.85199999999998</v>
      </c>
      <c r="E397" s="19">
        <v>993.07799999999997</v>
      </c>
      <c r="F397" s="19">
        <v>979.22399999999993</v>
      </c>
      <c r="G397" s="19">
        <v>904.70999999999992</v>
      </c>
      <c r="H397" s="19">
        <v>786.74400000000003</v>
      </c>
      <c r="I397" s="19">
        <v>534.51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795.10800000000006</v>
      </c>
      <c r="S397" s="19">
        <v>779.53800000000001</v>
      </c>
      <c r="T397" s="19">
        <v>798.03599999999994</v>
      </c>
      <c r="U397" s="19">
        <v>772.86599999999987</v>
      </c>
      <c r="V397" s="19">
        <v>820.12800000000004</v>
      </c>
      <c r="W397" s="19">
        <v>891.94199999999989</v>
      </c>
      <c r="X397" s="19">
        <v>1002.6659999999999</v>
      </c>
      <c r="Y397" s="19">
        <v>915.12</v>
      </c>
      <c r="Z397" s="19">
        <v>0</v>
      </c>
      <c r="AA397" s="2">
        <f>IFERROR(INDEX('Holiday Schedule'!$D$3:$D$24,MATCH(A397,'Holiday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13865.4</v>
      </c>
      <c r="AE397" s="5">
        <f t="shared" si="51"/>
        <v>13865.4</v>
      </c>
      <c r="AG397" s="2">
        <f t="shared" si="52"/>
        <v>1</v>
      </c>
      <c r="AH397" s="2">
        <f t="shared" si="53"/>
        <v>2026</v>
      </c>
      <c r="AJ397" s="5">
        <f t="shared" si="54"/>
        <v>1002.6659999999999</v>
      </c>
      <c r="AK397" s="2">
        <f t="shared" si="55"/>
        <v>23</v>
      </c>
    </row>
    <row r="398" spans="1:37">
      <c r="A398" s="17">
        <f>Total_StdO_Customers!A398</f>
        <v>46047</v>
      </c>
      <c r="B398" s="19">
        <v>1063.194</v>
      </c>
      <c r="C398" s="19">
        <v>1091.2139999999999</v>
      </c>
      <c r="D398" s="19">
        <v>1113.5519999999999</v>
      </c>
      <c r="E398" s="19">
        <v>1100.8440000000001</v>
      </c>
      <c r="F398" s="19">
        <v>1079.586</v>
      </c>
      <c r="G398" s="19">
        <v>1000.6619999999999</v>
      </c>
      <c r="H398" s="19">
        <v>873.42</v>
      </c>
      <c r="I398" s="19">
        <v>645.17999999999995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835.80599999999993</v>
      </c>
      <c r="S398" s="19">
        <v>813.87599999999998</v>
      </c>
      <c r="T398" s="19">
        <v>810.54000000000008</v>
      </c>
      <c r="U398" s="19">
        <v>800.28</v>
      </c>
      <c r="V398" s="19">
        <v>825.20399999999995</v>
      </c>
      <c r="W398" s="19">
        <v>887.274</v>
      </c>
      <c r="X398" s="19">
        <v>963.77399999999989</v>
      </c>
      <c r="Y398" s="19">
        <v>1031.0519999999999</v>
      </c>
      <c r="Z398" s="19">
        <v>0</v>
      </c>
      <c r="AA398" s="2">
        <f>IFERROR(INDEX('Holiday Schedule'!$D$3:$D$24,MATCH(A398,'Holiday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14935.458000000001</v>
      </c>
      <c r="AE398" s="5">
        <f t="shared" si="51"/>
        <v>14935.458000000001</v>
      </c>
      <c r="AG398" s="2">
        <f t="shared" si="52"/>
        <v>1</v>
      </c>
      <c r="AH398" s="2">
        <f t="shared" si="53"/>
        <v>2026</v>
      </c>
      <c r="AJ398" s="5">
        <f t="shared" si="54"/>
        <v>1113.5519999999999</v>
      </c>
      <c r="AK398" s="2">
        <f t="shared" si="55"/>
        <v>3</v>
      </c>
    </row>
    <row r="399" spans="1:37">
      <c r="A399" s="17">
        <f>Total_StdO_Customers!A399</f>
        <v>46048</v>
      </c>
      <c r="B399" s="19">
        <v>1001.7299999999999</v>
      </c>
      <c r="C399" s="19">
        <v>1026.162</v>
      </c>
      <c r="D399" s="19">
        <v>1042.08</v>
      </c>
      <c r="E399" s="19">
        <v>1025.1719999999998</v>
      </c>
      <c r="F399" s="19">
        <v>1011.6479999999999</v>
      </c>
      <c r="G399" s="19">
        <v>924.85799999999995</v>
      </c>
      <c r="H399" s="19">
        <v>788.44199999999989</v>
      </c>
      <c r="I399" s="19">
        <v>547.39200000000005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781.31399999999996</v>
      </c>
      <c r="S399" s="19">
        <v>783.69</v>
      </c>
      <c r="T399" s="19">
        <v>778.55399999999997</v>
      </c>
      <c r="U399" s="19">
        <v>749.04600000000005</v>
      </c>
      <c r="V399" s="19">
        <v>765.15</v>
      </c>
      <c r="W399" s="19">
        <v>811.93799999999999</v>
      </c>
      <c r="X399" s="19">
        <v>877.56599999999992</v>
      </c>
      <c r="Y399" s="19">
        <v>898.95118594348799</v>
      </c>
      <c r="Z399" s="19">
        <v>0</v>
      </c>
      <c r="AA399" s="2">
        <f>IFERROR(INDEX('Holiday Schedule'!$D$3:$D$24,MATCH(A399,'Holiday Schedule'!$C$3:$C$24,0)),0)</f>
        <v>0</v>
      </c>
      <c r="AB399" s="2">
        <f t="shared" si="48"/>
        <v>2</v>
      </c>
      <c r="AC399" s="2">
        <f t="shared" si="49"/>
        <v>6094.65</v>
      </c>
      <c r="AD399" s="5">
        <f t="shared" si="50"/>
        <v>7719.0431859434884</v>
      </c>
      <c r="AE399" s="5">
        <f t="shared" si="51"/>
        <v>13813.693185943488</v>
      </c>
      <c r="AG399" s="2">
        <f t="shared" si="52"/>
        <v>1</v>
      </c>
      <c r="AH399" s="2">
        <f t="shared" si="53"/>
        <v>2026</v>
      </c>
      <c r="AJ399" s="5">
        <f t="shared" si="54"/>
        <v>1042.08</v>
      </c>
      <c r="AK399" s="2">
        <f t="shared" si="55"/>
        <v>3</v>
      </c>
    </row>
    <row r="400" spans="1:37">
      <c r="A400" s="17">
        <f>Total_StdO_Customers!A400</f>
        <v>46049</v>
      </c>
      <c r="B400" s="19">
        <v>925.89599999999996</v>
      </c>
      <c r="C400" s="19">
        <v>944.87399999999991</v>
      </c>
      <c r="D400" s="19">
        <v>969.54</v>
      </c>
      <c r="E400" s="19">
        <v>962.976</v>
      </c>
      <c r="F400" s="19">
        <v>953.39400000000001</v>
      </c>
      <c r="G400" s="19">
        <v>903.96599999999989</v>
      </c>
      <c r="H400" s="19">
        <v>804.31200000000001</v>
      </c>
      <c r="I400" s="19">
        <v>558.92999999999995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726.50999999999988</v>
      </c>
      <c r="S400" s="19">
        <v>747.40200000000004</v>
      </c>
      <c r="T400" s="19">
        <v>758.02199999999993</v>
      </c>
      <c r="U400" s="19">
        <v>734.50800000000004</v>
      </c>
      <c r="V400" s="19">
        <v>756.22199999999987</v>
      </c>
      <c r="W400" s="19">
        <v>822.45600000000002</v>
      </c>
      <c r="X400" s="19">
        <v>884.71799999999996</v>
      </c>
      <c r="Y400" s="19">
        <v>945.84920357733597</v>
      </c>
      <c r="Z400" s="19">
        <v>0</v>
      </c>
      <c r="AA400" s="2">
        <f>IFERROR(INDEX('Holiday Schedule'!$D$3:$D$24,MATCH(A400,'Holiday Schedule'!$C$3:$C$24,0)),0)</f>
        <v>0</v>
      </c>
      <c r="AB400" s="2">
        <f t="shared" si="48"/>
        <v>3</v>
      </c>
      <c r="AC400" s="2">
        <f t="shared" si="49"/>
        <v>5988.7679999999991</v>
      </c>
      <c r="AD400" s="5">
        <f t="shared" si="50"/>
        <v>7410.8072035773375</v>
      </c>
      <c r="AE400" s="5">
        <f t="shared" si="51"/>
        <v>13399.575203577337</v>
      </c>
      <c r="AG400" s="2">
        <f t="shared" si="52"/>
        <v>1</v>
      </c>
      <c r="AH400" s="2">
        <f t="shared" si="53"/>
        <v>2026</v>
      </c>
      <c r="AJ400" s="5">
        <f t="shared" si="54"/>
        <v>969.54</v>
      </c>
      <c r="AK400" s="2">
        <f t="shared" si="55"/>
        <v>3</v>
      </c>
    </row>
    <row r="401" spans="1:37">
      <c r="A401" s="17">
        <f>Total_StdO_Customers!A401</f>
        <v>46050</v>
      </c>
      <c r="B401" s="19">
        <v>983.09999999999991</v>
      </c>
      <c r="C401" s="19">
        <v>1007.6999999999999</v>
      </c>
      <c r="D401" s="19">
        <v>1048.482</v>
      </c>
      <c r="E401" s="19">
        <v>1037.6579999999999</v>
      </c>
      <c r="F401" s="19">
        <v>1039.1279999999999</v>
      </c>
      <c r="G401" s="19">
        <v>982.17</v>
      </c>
      <c r="H401" s="19">
        <v>881.31</v>
      </c>
      <c r="I401" s="19">
        <v>599.5859999999999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750.68400000000008</v>
      </c>
      <c r="S401" s="19">
        <v>772.05599999999993</v>
      </c>
      <c r="T401" s="19">
        <v>773.59799999999996</v>
      </c>
      <c r="U401" s="19">
        <v>767.70600000000002</v>
      </c>
      <c r="V401" s="19">
        <v>795.39600000000007</v>
      </c>
      <c r="W401" s="19">
        <v>854.49599999999998</v>
      </c>
      <c r="X401" s="19">
        <v>929.54399999999998</v>
      </c>
      <c r="Y401" s="19">
        <v>947.10465700156192</v>
      </c>
      <c r="Z401" s="19">
        <v>0</v>
      </c>
      <c r="AA401" s="2">
        <f>IFERROR(INDEX('Holiday Schedule'!$D$3:$D$24,MATCH(A401,'Holiday Schedule'!$C$3:$C$24,0)),0)</f>
        <v>0</v>
      </c>
      <c r="AB401" s="2">
        <f t="shared" si="48"/>
        <v>4</v>
      </c>
      <c r="AC401" s="2">
        <f t="shared" si="49"/>
        <v>6243.0659999999998</v>
      </c>
      <c r="AD401" s="5">
        <f t="shared" si="50"/>
        <v>7926.6526570015621</v>
      </c>
      <c r="AE401" s="5">
        <f t="shared" si="51"/>
        <v>14169.718657001562</v>
      </c>
      <c r="AG401" s="2">
        <f t="shared" si="52"/>
        <v>1</v>
      </c>
      <c r="AH401" s="2">
        <f t="shared" si="53"/>
        <v>2026</v>
      </c>
      <c r="AJ401" s="5">
        <f t="shared" si="54"/>
        <v>1048.482</v>
      </c>
      <c r="AK401" s="2">
        <f t="shared" si="55"/>
        <v>3</v>
      </c>
    </row>
    <row r="402" spans="1:37">
      <c r="A402" s="17">
        <f>Total_StdO_Customers!A402</f>
        <v>46051</v>
      </c>
      <c r="B402" s="19">
        <v>960.13799999999992</v>
      </c>
      <c r="C402" s="19">
        <v>987.46199999999999</v>
      </c>
      <c r="D402" s="19">
        <v>1016.184</v>
      </c>
      <c r="E402" s="19">
        <v>1015.362</v>
      </c>
      <c r="F402" s="19">
        <v>1007.034</v>
      </c>
      <c r="G402" s="19">
        <v>965.02199999999993</v>
      </c>
      <c r="H402" s="19">
        <v>869.4</v>
      </c>
      <c r="I402" s="19">
        <v>587.64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736.15800000000002</v>
      </c>
      <c r="S402" s="19">
        <v>751.14600000000007</v>
      </c>
      <c r="T402" s="19">
        <v>758.43599999999992</v>
      </c>
      <c r="U402" s="19">
        <v>741.75599999999997</v>
      </c>
      <c r="V402" s="19">
        <v>771.80399999999997</v>
      </c>
      <c r="W402" s="19">
        <v>835.51199999999994</v>
      </c>
      <c r="X402" s="19">
        <v>904.09799999999996</v>
      </c>
      <c r="Y402" s="19">
        <v>930.28570942577392</v>
      </c>
      <c r="Z402" s="19">
        <v>0</v>
      </c>
      <c r="AA402" s="2">
        <f>IFERROR(INDEX('Holiday Schedule'!$D$3:$D$24,MATCH(A402,'Holiday Schedule'!$C$3:$C$24,0)),0)</f>
        <v>0</v>
      </c>
      <c r="AB402" s="2">
        <f t="shared" si="48"/>
        <v>5</v>
      </c>
      <c r="AC402" s="2">
        <f t="shared" si="49"/>
        <v>6086.5499999999993</v>
      </c>
      <c r="AD402" s="5">
        <f t="shared" si="50"/>
        <v>7750.887709425775</v>
      </c>
      <c r="AE402" s="5">
        <f t="shared" si="51"/>
        <v>13837.437709425774</v>
      </c>
      <c r="AG402" s="2">
        <f t="shared" si="52"/>
        <v>1</v>
      </c>
      <c r="AH402" s="2">
        <f t="shared" si="53"/>
        <v>2026</v>
      </c>
      <c r="AJ402" s="5">
        <f t="shared" si="54"/>
        <v>1016.184</v>
      </c>
      <c r="AK402" s="2">
        <f t="shared" si="55"/>
        <v>3</v>
      </c>
    </row>
    <row r="403" spans="1:37">
      <c r="A403" s="17">
        <f>Total_StdO_Customers!A403</f>
        <v>46052</v>
      </c>
      <c r="B403" s="19">
        <v>959.67599999999993</v>
      </c>
      <c r="C403" s="19">
        <v>985.71599999999989</v>
      </c>
      <c r="D403" s="19">
        <v>1008.9479999999999</v>
      </c>
      <c r="E403" s="19">
        <v>1008.402</v>
      </c>
      <c r="F403" s="19">
        <v>1003.53</v>
      </c>
      <c r="G403" s="19">
        <v>945.70799999999997</v>
      </c>
      <c r="H403" s="19">
        <v>844.39799999999991</v>
      </c>
      <c r="I403" s="19">
        <v>583.65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754.29000000000008</v>
      </c>
      <c r="S403" s="19">
        <v>767.55599999999993</v>
      </c>
      <c r="T403" s="19">
        <v>763.93200000000002</v>
      </c>
      <c r="U403" s="19">
        <v>751.20600000000002</v>
      </c>
      <c r="V403" s="19">
        <v>789.54600000000005</v>
      </c>
      <c r="W403" s="19">
        <v>861.93599999999992</v>
      </c>
      <c r="X403" s="19">
        <v>949.14</v>
      </c>
      <c r="Y403" s="19">
        <v>1058.286422857416</v>
      </c>
      <c r="Z403" s="19">
        <v>0</v>
      </c>
      <c r="AA403" s="2">
        <f>IFERROR(INDEX('Holiday Schedule'!$D$3:$D$24,MATCH(A403,'Holiday Schedule'!$C$3:$C$24,0)),0)</f>
        <v>0</v>
      </c>
      <c r="AB403" s="2">
        <f t="shared" si="48"/>
        <v>6</v>
      </c>
      <c r="AC403" s="2">
        <f t="shared" si="49"/>
        <v>6221.2560000000003</v>
      </c>
      <c r="AD403" s="5">
        <f t="shared" si="50"/>
        <v>7814.664422857416</v>
      </c>
      <c r="AE403" s="5">
        <f t="shared" si="51"/>
        <v>14035.920422857416</v>
      </c>
      <c r="AG403" s="2">
        <f t="shared" si="52"/>
        <v>1</v>
      </c>
      <c r="AH403" s="2">
        <f t="shared" si="53"/>
        <v>2026</v>
      </c>
      <c r="AJ403" s="5">
        <f t="shared" si="54"/>
        <v>1058.286422857416</v>
      </c>
      <c r="AK403" s="2">
        <f t="shared" si="55"/>
        <v>24</v>
      </c>
    </row>
    <row r="404" spans="1:37">
      <c r="A404" s="17">
        <f>Total_StdO_Customers!A404</f>
        <v>46053</v>
      </c>
      <c r="B404" s="19">
        <v>1007.682</v>
      </c>
      <c r="C404" s="19">
        <v>1033.0319999999999</v>
      </c>
      <c r="D404" s="19">
        <v>1055.502</v>
      </c>
      <c r="E404" s="19">
        <v>1044.624</v>
      </c>
      <c r="F404" s="19">
        <v>1023.174</v>
      </c>
      <c r="G404" s="19">
        <v>938.33400000000006</v>
      </c>
      <c r="H404" s="19">
        <v>798.15599999999995</v>
      </c>
      <c r="I404" s="19">
        <v>546.66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719.53800000000001</v>
      </c>
      <c r="S404" s="19">
        <v>745.17</v>
      </c>
      <c r="T404" s="19">
        <v>744.10800000000006</v>
      </c>
      <c r="U404" s="19">
        <v>733.58400000000006</v>
      </c>
      <c r="V404" s="19">
        <v>770.55599999999993</v>
      </c>
      <c r="W404" s="19">
        <v>843.54600000000005</v>
      </c>
      <c r="X404" s="19">
        <v>926.07600000000002</v>
      </c>
      <c r="Y404" s="19">
        <v>983.57626006048804</v>
      </c>
      <c r="Z404" s="19">
        <v>0</v>
      </c>
      <c r="AA404" s="2">
        <f>IFERROR(INDEX('Holiday Schedule'!$D$3:$D$24,MATCH(A404,'Holiday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13913.318260060491</v>
      </c>
      <c r="AE404" s="5">
        <f t="shared" si="51"/>
        <v>13913.318260060491</v>
      </c>
      <c r="AG404" s="2">
        <f t="shared" si="52"/>
        <v>1</v>
      </c>
      <c r="AH404" s="2">
        <f t="shared" si="53"/>
        <v>2026</v>
      </c>
      <c r="AJ404" s="5">
        <f t="shared" si="54"/>
        <v>1055.502</v>
      </c>
      <c r="AK404" s="2">
        <f t="shared" si="55"/>
        <v>3</v>
      </c>
    </row>
    <row r="405" spans="1:37">
      <c r="A405" s="17">
        <f>Total_StdO_Customers!A405</f>
        <v>46054</v>
      </c>
      <c r="B405" s="19">
        <v>1081.6320000000001</v>
      </c>
      <c r="C405" s="19">
        <v>1117.0439999999999</v>
      </c>
      <c r="D405" s="19">
        <v>1119.3719999999998</v>
      </c>
      <c r="E405" s="19">
        <v>1112.6400000000001</v>
      </c>
      <c r="F405" s="19">
        <v>1062.258</v>
      </c>
      <c r="G405" s="19">
        <v>1019.0099999999999</v>
      </c>
      <c r="H405" s="19">
        <v>862.24199999999996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469.95599999999996</v>
      </c>
      <c r="S405" s="19">
        <v>839.64</v>
      </c>
      <c r="T405" s="19">
        <v>812.05799999999999</v>
      </c>
      <c r="U405" s="19">
        <v>788.95799999999997</v>
      </c>
      <c r="V405" s="19">
        <v>841.07999999999993</v>
      </c>
      <c r="W405" s="19">
        <v>908.14799999999991</v>
      </c>
      <c r="X405" s="19">
        <v>949.53599999999994</v>
      </c>
      <c r="Y405" s="19">
        <v>923.43836693353194</v>
      </c>
      <c r="Z405" s="19">
        <v>0</v>
      </c>
      <c r="AA405" s="2">
        <f>IFERROR(INDEX('Holiday Schedule'!$D$3:$D$24,MATCH(A405,'Holiday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13907.01236693353</v>
      </c>
      <c r="AE405" s="5">
        <f t="shared" si="51"/>
        <v>13907.01236693353</v>
      </c>
      <c r="AG405" s="2">
        <f t="shared" si="52"/>
        <v>2</v>
      </c>
      <c r="AH405" s="2">
        <f t="shared" si="53"/>
        <v>2026</v>
      </c>
      <c r="AJ405" s="5">
        <f t="shared" si="54"/>
        <v>1119.3719999999998</v>
      </c>
      <c r="AK405" s="2">
        <f t="shared" si="55"/>
        <v>3</v>
      </c>
    </row>
    <row r="406" spans="1:37">
      <c r="A406" s="17">
        <f>Total_StdO_Customers!A406</f>
        <v>46055</v>
      </c>
      <c r="B406" s="19">
        <v>1013.3819999999999</v>
      </c>
      <c r="C406" s="19">
        <v>1016.0939999999999</v>
      </c>
      <c r="D406" s="19">
        <v>1019.064</v>
      </c>
      <c r="E406" s="19">
        <v>1032.24</v>
      </c>
      <c r="F406" s="19">
        <v>997.73400000000004</v>
      </c>
      <c r="G406" s="19">
        <v>982.30200000000002</v>
      </c>
      <c r="H406" s="19">
        <v>864.59399999999994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395.94</v>
      </c>
      <c r="S406" s="19">
        <v>763.12800000000004</v>
      </c>
      <c r="T406" s="19">
        <v>747.64199999999994</v>
      </c>
      <c r="U406" s="19">
        <v>713.57399999999996</v>
      </c>
      <c r="V406" s="19">
        <v>757.47</v>
      </c>
      <c r="W406" s="19">
        <v>825.15599999999995</v>
      </c>
      <c r="X406" s="19">
        <v>887.64</v>
      </c>
      <c r="Y406" s="19">
        <v>946.75163851598995</v>
      </c>
      <c r="Z406" s="19">
        <v>0</v>
      </c>
      <c r="AA406" s="2">
        <f>IFERROR(INDEX('Holiday Schedule'!$D$3:$D$24,MATCH(A406,'Holiday Schedule'!$C$3:$C$24,0)),0)</f>
        <v>0</v>
      </c>
      <c r="AB406" s="2">
        <f t="shared" si="48"/>
        <v>2</v>
      </c>
      <c r="AC406" s="2">
        <f t="shared" si="49"/>
        <v>5090.55</v>
      </c>
      <c r="AD406" s="5">
        <f t="shared" si="50"/>
        <v>7872.1616385159896</v>
      </c>
      <c r="AE406" s="5">
        <f t="shared" si="51"/>
        <v>12962.71163851599</v>
      </c>
      <c r="AG406" s="2">
        <f t="shared" si="52"/>
        <v>2</v>
      </c>
      <c r="AH406" s="2">
        <f t="shared" si="53"/>
        <v>2026</v>
      </c>
      <c r="AJ406" s="5">
        <f t="shared" si="54"/>
        <v>1032.24</v>
      </c>
      <c r="AK406" s="2">
        <f t="shared" si="55"/>
        <v>4</v>
      </c>
    </row>
    <row r="407" spans="1:37">
      <c r="A407" s="17">
        <f>Total_StdO_Customers!A407</f>
        <v>46056</v>
      </c>
      <c r="B407" s="19">
        <v>961.65</v>
      </c>
      <c r="C407" s="19">
        <v>976.56</v>
      </c>
      <c r="D407" s="19">
        <v>995.04</v>
      </c>
      <c r="E407" s="19">
        <v>1010.04</v>
      </c>
      <c r="F407" s="19">
        <v>977.76599999999985</v>
      </c>
      <c r="G407" s="19">
        <v>971.05799999999999</v>
      </c>
      <c r="H407" s="19">
        <v>849.846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383.22</v>
      </c>
      <c r="S407" s="19">
        <v>747.88800000000003</v>
      </c>
      <c r="T407" s="19">
        <v>738.97800000000007</v>
      </c>
      <c r="U407" s="19">
        <v>721.39199999999994</v>
      </c>
      <c r="V407" s="19">
        <v>765.13800000000003</v>
      </c>
      <c r="W407" s="19">
        <v>839.42399999999998</v>
      </c>
      <c r="X407" s="19">
        <v>901.2299999999999</v>
      </c>
      <c r="Y407" s="19">
        <v>782.37662086708201</v>
      </c>
      <c r="Z407" s="19">
        <v>0</v>
      </c>
      <c r="AA407" s="2">
        <f>IFERROR(INDEX('Holiday Schedule'!$D$3:$D$24,MATCH(A407,'Holiday Schedule'!$C$3:$C$24,0)),0)</f>
        <v>0</v>
      </c>
      <c r="AB407" s="2">
        <f t="shared" si="48"/>
        <v>3</v>
      </c>
      <c r="AC407" s="2">
        <f t="shared" si="49"/>
        <v>5097.2699999999995</v>
      </c>
      <c r="AD407" s="5">
        <f t="shared" si="50"/>
        <v>7524.3366208670823</v>
      </c>
      <c r="AE407" s="5">
        <f t="shared" si="51"/>
        <v>12621.606620867082</v>
      </c>
      <c r="AG407" s="2">
        <f t="shared" si="52"/>
        <v>2</v>
      </c>
      <c r="AH407" s="2">
        <f t="shared" si="53"/>
        <v>2026</v>
      </c>
      <c r="AJ407" s="5">
        <f t="shared" si="54"/>
        <v>1010.04</v>
      </c>
      <c r="AK407" s="2">
        <f t="shared" si="55"/>
        <v>4</v>
      </c>
    </row>
    <row r="408" spans="1:37">
      <c r="A408" s="17">
        <f>Total_StdO_Customers!A408</f>
        <v>46057</v>
      </c>
      <c r="B408" s="19">
        <v>983.27399999999989</v>
      </c>
      <c r="C408" s="19">
        <v>1002.954</v>
      </c>
      <c r="D408" s="19">
        <v>1017.606</v>
      </c>
      <c r="E408" s="19">
        <v>1025.9159999999999</v>
      </c>
      <c r="F408" s="19">
        <v>986.57999999999993</v>
      </c>
      <c r="G408" s="19">
        <v>966.95399999999995</v>
      </c>
      <c r="H408" s="19">
        <v>845.09399999999994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398.48999999999995</v>
      </c>
      <c r="S408" s="19">
        <v>764.10599999999999</v>
      </c>
      <c r="T408" s="19">
        <v>753.52800000000002</v>
      </c>
      <c r="U408" s="19">
        <v>721.19399999999996</v>
      </c>
      <c r="V408" s="19">
        <v>766.8359999999999</v>
      </c>
      <c r="W408" s="19">
        <v>835.02599999999995</v>
      </c>
      <c r="X408" s="19">
        <v>894.12599999999998</v>
      </c>
      <c r="Y408" s="19">
        <v>986.10637382527796</v>
      </c>
      <c r="Z408" s="19">
        <v>0</v>
      </c>
      <c r="AA408" s="2">
        <f>IFERROR(INDEX('Holiday Schedule'!$D$3:$D$24,MATCH(A408,'Holiday Schedule'!$C$3:$C$24,0)),0)</f>
        <v>0</v>
      </c>
      <c r="AB408" s="2">
        <f t="shared" si="48"/>
        <v>4</v>
      </c>
      <c r="AC408" s="2">
        <f t="shared" si="49"/>
        <v>5133.3060000000005</v>
      </c>
      <c r="AD408" s="5">
        <f t="shared" si="50"/>
        <v>7814.4843738252748</v>
      </c>
      <c r="AE408" s="5">
        <f t="shared" si="51"/>
        <v>12947.790373825275</v>
      </c>
      <c r="AG408" s="2">
        <f t="shared" si="52"/>
        <v>2</v>
      </c>
      <c r="AH408" s="2">
        <f t="shared" si="53"/>
        <v>2026</v>
      </c>
      <c r="AJ408" s="5">
        <f t="shared" si="54"/>
        <v>1025.9159999999999</v>
      </c>
      <c r="AK408" s="2">
        <f t="shared" si="55"/>
        <v>4</v>
      </c>
    </row>
    <row r="409" spans="1:37">
      <c r="A409" s="17">
        <f>Total_StdO_Customers!A409</f>
        <v>46058</v>
      </c>
      <c r="B409" s="19">
        <v>966.27</v>
      </c>
      <c r="C409" s="19">
        <v>979.65</v>
      </c>
      <c r="D409" s="19">
        <v>1001.778</v>
      </c>
      <c r="E409" s="19">
        <v>1013.832</v>
      </c>
      <c r="F409" s="19">
        <v>984.58799999999997</v>
      </c>
      <c r="G409" s="19">
        <v>959.94600000000003</v>
      </c>
      <c r="H409" s="19">
        <v>852.20999999999992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395.43599999999998</v>
      </c>
      <c r="S409" s="19">
        <v>768.12599999999998</v>
      </c>
      <c r="T409" s="19">
        <v>761.75999999999988</v>
      </c>
      <c r="U409" s="19">
        <v>737.55599999999993</v>
      </c>
      <c r="V409" s="19">
        <v>785.952</v>
      </c>
      <c r="W409" s="19">
        <v>868.82999999999993</v>
      </c>
      <c r="X409" s="19">
        <v>937.98599999999988</v>
      </c>
      <c r="Y409" s="19">
        <v>863.36249999999995</v>
      </c>
      <c r="Z409" s="19">
        <v>0</v>
      </c>
      <c r="AA409" s="2">
        <f>IFERROR(INDEX('Holiday Schedule'!$D$3:$D$24,MATCH(A409,'Holiday Schedule'!$C$3:$C$24,0)),0)</f>
        <v>0</v>
      </c>
      <c r="AB409" s="2">
        <f t="shared" si="48"/>
        <v>5</v>
      </c>
      <c r="AC409" s="2">
        <f t="shared" si="49"/>
        <v>5255.6459999999997</v>
      </c>
      <c r="AD409" s="5">
        <f t="shared" si="50"/>
        <v>7621.6364999999978</v>
      </c>
      <c r="AE409" s="5">
        <f t="shared" si="51"/>
        <v>12877.282499999998</v>
      </c>
      <c r="AG409" s="2">
        <f t="shared" si="52"/>
        <v>2</v>
      </c>
      <c r="AH409" s="2">
        <f t="shared" si="53"/>
        <v>2026</v>
      </c>
      <c r="AJ409" s="5">
        <f t="shared" si="54"/>
        <v>1013.832</v>
      </c>
      <c r="AK409" s="2">
        <f t="shared" si="55"/>
        <v>4</v>
      </c>
    </row>
    <row r="410" spans="1:37">
      <c r="A410" s="17">
        <f>Total_StdO_Customers!A410</f>
        <v>46059</v>
      </c>
      <c r="B410" s="19">
        <v>1034.2080000000001</v>
      </c>
      <c r="C410" s="19">
        <v>1052.8619999999999</v>
      </c>
      <c r="D410" s="19">
        <v>1072.0139999999999</v>
      </c>
      <c r="E410" s="19">
        <v>1097.7719999999999</v>
      </c>
      <c r="F410" s="19">
        <v>1062.4739999999999</v>
      </c>
      <c r="G410" s="19">
        <v>1038.444</v>
      </c>
      <c r="H410" s="19">
        <v>899.17199999999991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416.38200000000001</v>
      </c>
      <c r="S410" s="19">
        <v>785.13599999999997</v>
      </c>
      <c r="T410" s="19">
        <v>772.92</v>
      </c>
      <c r="U410" s="19">
        <v>748.476</v>
      </c>
      <c r="V410" s="19">
        <v>806.97</v>
      </c>
      <c r="W410" s="19">
        <v>894.9</v>
      </c>
      <c r="X410" s="19">
        <v>981.42599999999993</v>
      </c>
      <c r="Y410" s="19">
        <v>867.45150000000001</v>
      </c>
      <c r="Z410" s="19">
        <v>0</v>
      </c>
      <c r="AA410" s="2">
        <f>IFERROR(INDEX('Holiday Schedule'!$D$3:$D$24,MATCH(A410,'Holiday Schedule'!$C$3:$C$24,0)),0)</f>
        <v>0</v>
      </c>
      <c r="AB410" s="2">
        <f t="shared" si="48"/>
        <v>6</v>
      </c>
      <c r="AC410" s="2">
        <f t="shared" si="49"/>
        <v>5406.2099999999991</v>
      </c>
      <c r="AD410" s="5">
        <f t="shared" si="50"/>
        <v>8124.3974999999973</v>
      </c>
      <c r="AE410" s="5">
        <f t="shared" si="51"/>
        <v>13530.607499999996</v>
      </c>
      <c r="AG410" s="2">
        <f t="shared" si="52"/>
        <v>2</v>
      </c>
      <c r="AH410" s="2">
        <f t="shared" si="53"/>
        <v>2026</v>
      </c>
      <c r="AJ410" s="5">
        <f t="shared" si="54"/>
        <v>1097.7719999999999</v>
      </c>
      <c r="AK410" s="2">
        <f t="shared" si="55"/>
        <v>4</v>
      </c>
    </row>
    <row r="411" spans="1:37">
      <c r="A411" s="17">
        <f>Total_StdO_Customers!A411</f>
        <v>46060</v>
      </c>
      <c r="B411" s="19">
        <v>1054.434</v>
      </c>
      <c r="C411" s="19">
        <v>1059.6599999999999</v>
      </c>
      <c r="D411" s="19">
        <v>1066.5119999999999</v>
      </c>
      <c r="E411" s="19">
        <v>1066.434</v>
      </c>
      <c r="F411" s="19">
        <v>1008.2099999999999</v>
      </c>
      <c r="G411" s="19">
        <v>947.68799999999999</v>
      </c>
      <c r="H411" s="19">
        <v>786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406.82399999999996</v>
      </c>
      <c r="S411" s="19">
        <v>759.62399999999991</v>
      </c>
      <c r="T411" s="19">
        <v>737.14799999999991</v>
      </c>
      <c r="U411" s="19">
        <v>711.60599999999999</v>
      </c>
      <c r="V411" s="19">
        <v>751.49400000000003</v>
      </c>
      <c r="W411" s="19">
        <v>833.17199999999991</v>
      </c>
      <c r="X411" s="19">
        <v>908.346</v>
      </c>
      <c r="Y411" s="19">
        <v>1018.896</v>
      </c>
      <c r="Z411" s="19">
        <v>0</v>
      </c>
      <c r="AA411" s="2">
        <f>IFERROR(INDEX('Holiday Schedule'!$D$3:$D$24,MATCH(A411,'Holiday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13116.048000000001</v>
      </c>
      <c r="AE411" s="5">
        <f t="shared" si="51"/>
        <v>13116.048000000001</v>
      </c>
      <c r="AG411" s="2">
        <f t="shared" si="52"/>
        <v>2</v>
      </c>
      <c r="AH411" s="2">
        <f t="shared" si="53"/>
        <v>2026</v>
      </c>
      <c r="AJ411" s="5">
        <f t="shared" si="54"/>
        <v>1066.5119999999999</v>
      </c>
      <c r="AK411" s="2">
        <f t="shared" si="55"/>
        <v>3</v>
      </c>
    </row>
    <row r="412" spans="1:37">
      <c r="A412" s="17">
        <f>Total_StdO_Customers!A412</f>
        <v>46061</v>
      </c>
      <c r="B412" s="19">
        <v>975.70799999999997</v>
      </c>
      <c r="C412" s="19">
        <v>996.43200000000002</v>
      </c>
      <c r="D412" s="19">
        <v>1012.428</v>
      </c>
      <c r="E412" s="19">
        <v>1021.818</v>
      </c>
      <c r="F412" s="19">
        <v>984.78</v>
      </c>
      <c r="G412" s="19">
        <v>938.27399999999989</v>
      </c>
      <c r="H412" s="19">
        <v>809.02800000000002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449.61</v>
      </c>
      <c r="S412" s="19">
        <v>834.13199999999995</v>
      </c>
      <c r="T412" s="19">
        <v>791.64600000000007</v>
      </c>
      <c r="U412" s="19">
        <v>760.18200000000002</v>
      </c>
      <c r="V412" s="19">
        <v>816.24599999999998</v>
      </c>
      <c r="W412" s="19">
        <v>913.33799999999997</v>
      </c>
      <c r="X412" s="19">
        <v>977.6099999999999</v>
      </c>
      <c r="Y412" s="19">
        <v>947.86799999999994</v>
      </c>
      <c r="Z412" s="19">
        <v>0</v>
      </c>
      <c r="AA412" s="2">
        <f>IFERROR(INDEX('Holiday Schedule'!$D$3:$D$24,MATCH(A412,'Holiday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13229.099999999999</v>
      </c>
      <c r="AE412" s="5">
        <f t="shared" si="51"/>
        <v>13229.099999999999</v>
      </c>
      <c r="AG412" s="2">
        <f t="shared" si="52"/>
        <v>2</v>
      </c>
      <c r="AH412" s="2">
        <f t="shared" si="53"/>
        <v>2026</v>
      </c>
      <c r="AJ412" s="5">
        <f t="shared" si="54"/>
        <v>1021.818</v>
      </c>
      <c r="AK412" s="2">
        <f t="shared" si="55"/>
        <v>4</v>
      </c>
    </row>
    <row r="413" spans="1:37">
      <c r="A413" s="17">
        <f>Total_StdO_Customers!A413</f>
        <v>46062</v>
      </c>
      <c r="B413" s="19">
        <v>1054.83</v>
      </c>
      <c r="C413" s="19">
        <v>1057.548</v>
      </c>
      <c r="D413" s="19">
        <v>1063.9859999999999</v>
      </c>
      <c r="E413" s="19">
        <v>1076.1659999999999</v>
      </c>
      <c r="F413" s="19">
        <v>1035.0419999999999</v>
      </c>
      <c r="G413" s="19">
        <v>1014.264</v>
      </c>
      <c r="H413" s="19">
        <v>877.09199999999998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404.11799999999999</v>
      </c>
      <c r="S413" s="19">
        <v>791.92199999999991</v>
      </c>
      <c r="T413" s="19">
        <v>771.51599999999996</v>
      </c>
      <c r="U413" s="19">
        <v>744.99599999999998</v>
      </c>
      <c r="V413" s="19">
        <v>789.07800000000009</v>
      </c>
      <c r="W413" s="19">
        <v>855.76799999999992</v>
      </c>
      <c r="X413" s="19">
        <v>912.9</v>
      </c>
      <c r="Y413" s="19">
        <v>957.293476675536</v>
      </c>
      <c r="Z413" s="19">
        <v>0</v>
      </c>
      <c r="AA413" s="2">
        <f>IFERROR(INDEX('Holiday Schedule'!$D$3:$D$24,MATCH(A413,'Holiday Schedule'!$C$3:$C$24,0)),0)</f>
        <v>0</v>
      </c>
      <c r="AB413" s="2">
        <f t="shared" si="48"/>
        <v>2</v>
      </c>
      <c r="AC413" s="2">
        <f t="shared" si="49"/>
        <v>5270.2979999999998</v>
      </c>
      <c r="AD413" s="5">
        <f t="shared" si="50"/>
        <v>8136.2214766755342</v>
      </c>
      <c r="AE413" s="5">
        <f t="shared" si="51"/>
        <v>13406.519476675534</v>
      </c>
      <c r="AG413" s="2">
        <f t="shared" si="52"/>
        <v>2</v>
      </c>
      <c r="AH413" s="2">
        <f t="shared" si="53"/>
        <v>2026</v>
      </c>
      <c r="AJ413" s="5">
        <f t="shared" si="54"/>
        <v>1076.1659999999999</v>
      </c>
      <c r="AK413" s="2">
        <f t="shared" si="55"/>
        <v>4</v>
      </c>
    </row>
    <row r="414" spans="1:37">
      <c r="A414" s="17">
        <f>Total_StdO_Customers!A414</f>
        <v>46063</v>
      </c>
      <c r="B414" s="19">
        <v>987.58799999999997</v>
      </c>
      <c r="C414" s="19">
        <v>1005.552</v>
      </c>
      <c r="D414" s="19">
        <v>1018.452</v>
      </c>
      <c r="E414" s="19">
        <v>1032.42</v>
      </c>
      <c r="F414" s="19">
        <v>999.55200000000002</v>
      </c>
      <c r="G414" s="19">
        <v>988.66199999999992</v>
      </c>
      <c r="H414" s="19">
        <v>856.71599999999989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385.06799999999998</v>
      </c>
      <c r="S414" s="19">
        <v>742.94399999999996</v>
      </c>
      <c r="T414" s="19">
        <v>732.44399999999996</v>
      </c>
      <c r="U414" s="19">
        <v>703.98599999999999</v>
      </c>
      <c r="V414" s="19">
        <v>744.54600000000005</v>
      </c>
      <c r="W414" s="19">
        <v>801.11400000000003</v>
      </c>
      <c r="X414" s="19">
        <v>848.68799999999999</v>
      </c>
      <c r="Y414" s="19">
        <v>875.03378695681806</v>
      </c>
      <c r="Z414" s="19">
        <v>0</v>
      </c>
      <c r="AA414" s="2">
        <f>IFERROR(INDEX('Holiday Schedule'!$D$3:$D$24,MATCH(A414,'Holiday Schedule'!$C$3:$C$24,0)),0)</f>
        <v>0</v>
      </c>
      <c r="AB414" s="2">
        <f t="shared" si="48"/>
        <v>3</v>
      </c>
      <c r="AC414" s="2">
        <f t="shared" si="49"/>
        <v>4958.7900000000009</v>
      </c>
      <c r="AD414" s="5">
        <f t="shared" si="50"/>
        <v>7763.9757869568166</v>
      </c>
      <c r="AE414" s="5">
        <f t="shared" si="51"/>
        <v>12722.765786956817</v>
      </c>
      <c r="AG414" s="2">
        <f t="shared" si="52"/>
        <v>2</v>
      </c>
      <c r="AH414" s="2">
        <f t="shared" si="53"/>
        <v>2026</v>
      </c>
      <c r="AJ414" s="5">
        <f t="shared" si="54"/>
        <v>1032.42</v>
      </c>
      <c r="AK414" s="2">
        <f t="shared" si="55"/>
        <v>4</v>
      </c>
    </row>
    <row r="415" spans="1:37">
      <c r="A415" s="17">
        <f>Total_StdO_Customers!A415</f>
        <v>46064</v>
      </c>
      <c r="B415" s="19">
        <v>898.02599999999995</v>
      </c>
      <c r="C415" s="19">
        <v>908.49599999999998</v>
      </c>
      <c r="D415" s="19">
        <v>908.85</v>
      </c>
      <c r="E415" s="19">
        <v>917.48400000000004</v>
      </c>
      <c r="F415" s="19">
        <v>876.55200000000002</v>
      </c>
      <c r="G415" s="19">
        <v>840.38400000000001</v>
      </c>
      <c r="H415" s="19">
        <v>732.99599999999998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396.13799999999998</v>
      </c>
      <c r="S415" s="19">
        <v>740.18400000000008</v>
      </c>
      <c r="T415" s="19">
        <v>720.35399999999993</v>
      </c>
      <c r="U415" s="19">
        <v>699.11400000000003</v>
      </c>
      <c r="V415" s="19">
        <v>728.53800000000001</v>
      </c>
      <c r="W415" s="19">
        <v>793.90800000000002</v>
      </c>
      <c r="X415" s="19">
        <v>843.37800000000004</v>
      </c>
      <c r="Y415" s="19">
        <v>865.18260729786005</v>
      </c>
      <c r="Z415" s="19">
        <v>0</v>
      </c>
      <c r="AA415" s="2">
        <f>IFERROR(INDEX('Holiday Schedule'!$D$3:$D$24,MATCH(A415,'Holiday Schedule'!$C$3:$C$24,0)),0)</f>
        <v>0</v>
      </c>
      <c r="AB415" s="2">
        <f t="shared" si="48"/>
        <v>4</v>
      </c>
      <c r="AC415" s="2">
        <f t="shared" si="49"/>
        <v>4921.6139999999996</v>
      </c>
      <c r="AD415" s="5">
        <f t="shared" si="50"/>
        <v>6947.9706072978606</v>
      </c>
      <c r="AE415" s="5">
        <f t="shared" si="51"/>
        <v>11869.58460729786</v>
      </c>
      <c r="AG415" s="2">
        <f t="shared" si="52"/>
        <v>2</v>
      </c>
      <c r="AH415" s="2">
        <f t="shared" si="53"/>
        <v>2026</v>
      </c>
      <c r="AJ415" s="5">
        <f t="shared" si="54"/>
        <v>917.48400000000004</v>
      </c>
      <c r="AK415" s="2">
        <f t="shared" si="55"/>
        <v>4</v>
      </c>
    </row>
    <row r="416" spans="1:37">
      <c r="A416" s="17">
        <f>Total_StdO_Customers!A416</f>
        <v>46065</v>
      </c>
      <c r="B416" s="19">
        <v>881.62199999999996</v>
      </c>
      <c r="C416" s="19">
        <v>884.08199999999999</v>
      </c>
      <c r="D416" s="19">
        <v>893.88</v>
      </c>
      <c r="E416" s="19">
        <v>899.18400000000008</v>
      </c>
      <c r="F416" s="19">
        <v>865.524</v>
      </c>
      <c r="G416" s="19">
        <v>852.90599999999995</v>
      </c>
      <c r="H416" s="19">
        <v>741.60599999999999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377.71799999999996</v>
      </c>
      <c r="S416" s="19">
        <v>728.66399999999999</v>
      </c>
      <c r="T416" s="19">
        <v>720.61799999999994</v>
      </c>
      <c r="U416" s="19">
        <v>697.03200000000004</v>
      </c>
      <c r="V416" s="19">
        <v>746.7299999999999</v>
      </c>
      <c r="W416" s="19">
        <v>812.32199999999989</v>
      </c>
      <c r="X416" s="19">
        <v>875.37599999999998</v>
      </c>
      <c r="Y416" s="19">
        <v>899.70365623708199</v>
      </c>
      <c r="Z416" s="19">
        <v>0</v>
      </c>
      <c r="AA416" s="2">
        <f>IFERROR(INDEX('Holiday Schedule'!$D$3:$D$24,MATCH(A416,'Holiday Schedule'!$C$3:$C$24,0)),0)</f>
        <v>0</v>
      </c>
      <c r="AB416" s="2">
        <f t="shared" si="48"/>
        <v>5</v>
      </c>
      <c r="AC416" s="2">
        <f t="shared" si="49"/>
        <v>4958.46</v>
      </c>
      <c r="AD416" s="5">
        <f t="shared" si="50"/>
        <v>6918.5076562370805</v>
      </c>
      <c r="AE416" s="5">
        <f t="shared" si="51"/>
        <v>11876.967656237081</v>
      </c>
      <c r="AG416" s="2">
        <f t="shared" si="52"/>
        <v>2</v>
      </c>
      <c r="AH416" s="2">
        <f t="shared" si="53"/>
        <v>2026</v>
      </c>
      <c r="AJ416" s="5">
        <f t="shared" si="54"/>
        <v>899.70365623708199</v>
      </c>
      <c r="AK416" s="2">
        <f t="shared" si="55"/>
        <v>24</v>
      </c>
    </row>
    <row r="417" spans="1:37">
      <c r="A417" s="17">
        <f>Total_StdO_Customers!A417</f>
        <v>46066</v>
      </c>
      <c r="B417" s="19">
        <v>894.88199999999995</v>
      </c>
      <c r="C417" s="19">
        <v>910.98599999999999</v>
      </c>
      <c r="D417" s="19">
        <v>917.36400000000003</v>
      </c>
      <c r="E417" s="19">
        <v>937.77</v>
      </c>
      <c r="F417" s="19">
        <v>909.846</v>
      </c>
      <c r="G417" s="19">
        <v>882.53399999999999</v>
      </c>
      <c r="H417" s="19">
        <v>774.85800000000006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349.72800000000001</v>
      </c>
      <c r="S417" s="19">
        <v>683.43599999999992</v>
      </c>
      <c r="T417" s="19">
        <v>673.27199999999993</v>
      </c>
      <c r="U417" s="19">
        <v>650.77199999999993</v>
      </c>
      <c r="V417" s="19">
        <v>699.16199999999992</v>
      </c>
      <c r="W417" s="19">
        <v>776.99400000000003</v>
      </c>
      <c r="X417" s="19">
        <v>847.16399999999999</v>
      </c>
      <c r="Y417" s="19">
        <v>821.77200000000005</v>
      </c>
      <c r="Z417" s="19">
        <v>0</v>
      </c>
      <c r="AA417" s="2">
        <f>IFERROR(INDEX('Holiday Schedule'!$D$3:$D$24,MATCH(A417,'Holiday Schedule'!$C$3:$C$24,0)),0)</f>
        <v>0</v>
      </c>
      <c r="AB417" s="2">
        <f t="shared" si="48"/>
        <v>6</v>
      </c>
      <c r="AC417" s="2">
        <f t="shared" si="49"/>
        <v>4680.5279999999993</v>
      </c>
      <c r="AD417" s="5">
        <f t="shared" si="50"/>
        <v>7050.0120000000034</v>
      </c>
      <c r="AE417" s="5">
        <f t="shared" si="51"/>
        <v>11730.540000000003</v>
      </c>
      <c r="AG417" s="2">
        <f t="shared" si="52"/>
        <v>2</v>
      </c>
      <c r="AH417" s="2">
        <f t="shared" si="53"/>
        <v>2026</v>
      </c>
      <c r="AJ417" s="5">
        <f t="shared" si="54"/>
        <v>937.77</v>
      </c>
      <c r="AK417" s="2">
        <f t="shared" si="55"/>
        <v>4</v>
      </c>
    </row>
    <row r="418" spans="1:37">
      <c r="A418" s="17">
        <f>Total_StdO_Customers!A418</f>
        <v>46067</v>
      </c>
      <c r="B418" s="19">
        <v>922.25999999999988</v>
      </c>
      <c r="C418" s="19">
        <v>925.03800000000001</v>
      </c>
      <c r="D418" s="19">
        <v>943.27199999999993</v>
      </c>
      <c r="E418" s="19">
        <v>956.34</v>
      </c>
      <c r="F418" s="19">
        <v>916.79399999999998</v>
      </c>
      <c r="G418" s="19">
        <v>871.33199999999999</v>
      </c>
      <c r="H418" s="19">
        <v>733.09799999999996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353.51400000000001</v>
      </c>
      <c r="S418" s="19">
        <v>691.36799999999994</v>
      </c>
      <c r="T418" s="19">
        <v>675.86400000000003</v>
      </c>
      <c r="U418" s="19">
        <v>655.89</v>
      </c>
      <c r="V418" s="19">
        <v>700.29000000000008</v>
      </c>
      <c r="W418" s="19">
        <v>770.83199999999999</v>
      </c>
      <c r="X418" s="19">
        <v>846.79799999999989</v>
      </c>
      <c r="Y418" s="19">
        <v>883.57800000000009</v>
      </c>
      <c r="Z418" s="19">
        <v>0</v>
      </c>
      <c r="AA418" s="2">
        <f>IFERROR(INDEX('Holiday Schedule'!$D$3:$D$24,MATCH(A418,'Holiday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11846.268</v>
      </c>
      <c r="AE418" s="5">
        <f t="shared" si="51"/>
        <v>11846.268</v>
      </c>
      <c r="AG418" s="2">
        <f t="shared" si="52"/>
        <v>2</v>
      </c>
      <c r="AH418" s="2">
        <f t="shared" si="53"/>
        <v>2026</v>
      </c>
      <c r="AJ418" s="5">
        <f t="shared" si="54"/>
        <v>956.34</v>
      </c>
      <c r="AK418" s="2">
        <f t="shared" si="55"/>
        <v>4</v>
      </c>
    </row>
    <row r="419" spans="1:37">
      <c r="A419" s="17">
        <f>Total_StdO_Customers!A419</f>
        <v>46068</v>
      </c>
      <c r="B419" s="19">
        <v>900.66</v>
      </c>
      <c r="C419" s="19">
        <v>903.28200000000004</v>
      </c>
      <c r="D419" s="19">
        <v>906.58799999999997</v>
      </c>
      <c r="E419" s="19">
        <v>920.46599999999989</v>
      </c>
      <c r="F419" s="19">
        <v>869.90399999999988</v>
      </c>
      <c r="G419" s="19">
        <v>841.69199999999989</v>
      </c>
      <c r="H419" s="19">
        <v>729.69600000000003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372.98399999999998</v>
      </c>
      <c r="S419" s="19">
        <v>709.9799999999999</v>
      </c>
      <c r="T419" s="19">
        <v>697.93799999999999</v>
      </c>
      <c r="U419" s="19">
        <v>684.096</v>
      </c>
      <c r="V419" s="19">
        <v>732.66599999999994</v>
      </c>
      <c r="W419" s="19">
        <v>806.02800000000002</v>
      </c>
      <c r="X419" s="19">
        <v>861.92399999999998</v>
      </c>
      <c r="Y419" s="19">
        <v>887.71199999999999</v>
      </c>
      <c r="Z419" s="19">
        <v>0</v>
      </c>
      <c r="AA419" s="2">
        <f>IFERROR(INDEX('Holiday Schedule'!$D$3:$D$24,MATCH(A419,'Holiday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11825.615999999998</v>
      </c>
      <c r="AE419" s="5">
        <f t="shared" si="51"/>
        <v>11825.615999999998</v>
      </c>
      <c r="AG419" s="2">
        <f t="shared" si="52"/>
        <v>2</v>
      </c>
      <c r="AH419" s="2">
        <f t="shared" si="53"/>
        <v>2026</v>
      </c>
      <c r="AJ419" s="5">
        <f t="shared" si="54"/>
        <v>920.46599999999989</v>
      </c>
      <c r="AK419" s="2">
        <f t="shared" si="55"/>
        <v>4</v>
      </c>
    </row>
    <row r="420" spans="1:37">
      <c r="A420" s="17">
        <f>Total_StdO_Customers!A420</f>
        <v>46069</v>
      </c>
      <c r="B420" s="19">
        <v>930.91799999999989</v>
      </c>
      <c r="C420" s="19">
        <v>942.16799999999989</v>
      </c>
      <c r="D420" s="19">
        <v>964.90200000000004</v>
      </c>
      <c r="E420" s="19">
        <v>976.51199999999994</v>
      </c>
      <c r="F420" s="19">
        <v>942.13799999999992</v>
      </c>
      <c r="G420" s="19">
        <v>908.43</v>
      </c>
      <c r="H420" s="19">
        <v>764.952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345.61799999999999</v>
      </c>
      <c r="S420" s="19">
        <v>694.06200000000001</v>
      </c>
      <c r="T420" s="19">
        <v>682.86599999999987</v>
      </c>
      <c r="U420" s="19">
        <v>659.45399999999995</v>
      </c>
      <c r="V420" s="19">
        <v>695.91599999999994</v>
      </c>
      <c r="W420" s="19">
        <v>764.50800000000004</v>
      </c>
      <c r="X420" s="19">
        <v>830.95799999999997</v>
      </c>
      <c r="Y420" s="19">
        <v>901.56599999999992</v>
      </c>
      <c r="Z420" s="19">
        <v>0</v>
      </c>
      <c r="AA420" s="2">
        <f>IFERROR(INDEX('Holiday Schedule'!$D$3:$D$24,MATCH(A420,'Holiday Schedule'!$C$3:$C$24,0)),0)</f>
        <v>0</v>
      </c>
      <c r="AB420" s="2">
        <f t="shared" si="48"/>
        <v>2</v>
      </c>
      <c r="AC420" s="2">
        <f t="shared" si="49"/>
        <v>4673.3819999999996</v>
      </c>
      <c r="AD420" s="5">
        <f t="shared" si="50"/>
        <v>7331.5860000000011</v>
      </c>
      <c r="AE420" s="5">
        <f t="shared" si="51"/>
        <v>12004.968000000001</v>
      </c>
      <c r="AG420" s="2">
        <f t="shared" si="52"/>
        <v>2</v>
      </c>
      <c r="AH420" s="2">
        <f t="shared" si="53"/>
        <v>2026</v>
      </c>
      <c r="AJ420" s="5">
        <f t="shared" si="54"/>
        <v>976.51199999999994</v>
      </c>
      <c r="AK420" s="2">
        <f t="shared" si="55"/>
        <v>4</v>
      </c>
    </row>
    <row r="421" spans="1:37">
      <c r="A421" s="17">
        <f>Total_StdO_Customers!A421</f>
        <v>46070</v>
      </c>
      <c r="B421" s="19">
        <v>879.14400000000001</v>
      </c>
      <c r="C421" s="19">
        <v>887.38199999999995</v>
      </c>
      <c r="D421" s="19">
        <v>899.976</v>
      </c>
      <c r="E421" s="19">
        <v>916.49400000000003</v>
      </c>
      <c r="F421" s="19">
        <v>876.17399999999998</v>
      </c>
      <c r="G421" s="19">
        <v>857.44799999999998</v>
      </c>
      <c r="H421" s="19">
        <v>734.88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350.72399999999999</v>
      </c>
      <c r="S421" s="19">
        <v>670.36199999999997</v>
      </c>
      <c r="T421" s="19">
        <v>662.62800000000004</v>
      </c>
      <c r="U421" s="19">
        <v>631.94999999999993</v>
      </c>
      <c r="V421" s="19">
        <v>655.80599999999993</v>
      </c>
      <c r="W421" s="19">
        <v>717.76799999999992</v>
      </c>
      <c r="X421" s="19">
        <v>755.67</v>
      </c>
      <c r="Y421" s="19">
        <v>776.35367450900389</v>
      </c>
      <c r="Z421" s="19">
        <v>0</v>
      </c>
      <c r="AA421" s="2">
        <f>IFERROR(INDEX('Holiday Schedule'!$D$3:$D$24,MATCH(A421,'Holiday Schedule'!$C$3:$C$24,0)),0)</f>
        <v>0</v>
      </c>
      <c r="AB421" s="2">
        <f t="shared" si="48"/>
        <v>3</v>
      </c>
      <c r="AC421" s="2">
        <f t="shared" si="49"/>
        <v>4444.9079999999994</v>
      </c>
      <c r="AD421" s="5">
        <f t="shared" si="50"/>
        <v>6827.8516745090055</v>
      </c>
      <c r="AE421" s="5">
        <f t="shared" si="51"/>
        <v>11272.759674509005</v>
      </c>
      <c r="AG421" s="2">
        <f t="shared" si="52"/>
        <v>2</v>
      </c>
      <c r="AH421" s="2">
        <f t="shared" si="53"/>
        <v>2026</v>
      </c>
      <c r="AJ421" s="5">
        <f t="shared" si="54"/>
        <v>916.49400000000003</v>
      </c>
      <c r="AK421" s="2">
        <f t="shared" si="55"/>
        <v>4</v>
      </c>
    </row>
    <row r="422" spans="1:37">
      <c r="A422" s="17">
        <f>Total_StdO_Customers!A422</f>
        <v>46071</v>
      </c>
      <c r="B422" s="19">
        <v>799.57800000000009</v>
      </c>
      <c r="C422" s="19">
        <v>809.45399999999995</v>
      </c>
      <c r="D422" s="19">
        <v>804.702</v>
      </c>
      <c r="E422" s="19">
        <v>827.75399999999991</v>
      </c>
      <c r="F422" s="19">
        <v>800.59199999999998</v>
      </c>
      <c r="G422" s="19">
        <v>785.50800000000004</v>
      </c>
      <c r="H422" s="19">
        <v>681.76199999999994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338.24399999999997</v>
      </c>
      <c r="S422" s="19">
        <v>673.51799999999992</v>
      </c>
      <c r="T422" s="19">
        <v>671.78399999999999</v>
      </c>
      <c r="U422" s="19">
        <v>641.30399999999997</v>
      </c>
      <c r="V422" s="19">
        <v>683.65200000000004</v>
      </c>
      <c r="W422" s="19">
        <v>743.23199999999997</v>
      </c>
      <c r="X422" s="19">
        <v>800.1</v>
      </c>
      <c r="Y422" s="19">
        <v>827.1355621919339</v>
      </c>
      <c r="Z422" s="19">
        <v>0</v>
      </c>
      <c r="AA422" s="2">
        <f>IFERROR(INDEX('Holiday Schedule'!$D$3:$D$24,MATCH(A422,'Holiday Schedule'!$C$3:$C$24,0)),0)</f>
        <v>0</v>
      </c>
      <c r="AB422" s="2">
        <f t="shared" si="48"/>
        <v>4</v>
      </c>
      <c r="AC422" s="2">
        <f t="shared" si="49"/>
        <v>4551.8339999999998</v>
      </c>
      <c r="AD422" s="5">
        <f t="shared" si="50"/>
        <v>6336.4855621919332</v>
      </c>
      <c r="AE422" s="5">
        <f t="shared" si="51"/>
        <v>10888.319562191933</v>
      </c>
      <c r="AG422" s="2">
        <f t="shared" si="52"/>
        <v>2</v>
      </c>
      <c r="AH422" s="2">
        <f t="shared" si="53"/>
        <v>2026</v>
      </c>
      <c r="AJ422" s="5">
        <f t="shared" si="54"/>
        <v>827.75399999999991</v>
      </c>
      <c r="AK422" s="2">
        <f t="shared" si="55"/>
        <v>4</v>
      </c>
    </row>
    <row r="423" spans="1:37">
      <c r="A423" s="17">
        <f>Total_StdO_Customers!A423</f>
        <v>46072</v>
      </c>
      <c r="B423" s="19">
        <v>858.69600000000003</v>
      </c>
      <c r="C423" s="19">
        <v>871.56</v>
      </c>
      <c r="D423" s="19">
        <v>884.55</v>
      </c>
      <c r="E423" s="19">
        <v>896.976</v>
      </c>
      <c r="F423" s="19">
        <v>869.1</v>
      </c>
      <c r="G423" s="19">
        <v>856.06799999999998</v>
      </c>
      <c r="H423" s="19">
        <v>733.02599999999995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327.12600000000003</v>
      </c>
      <c r="S423" s="19">
        <v>668.38199999999995</v>
      </c>
      <c r="T423" s="19">
        <v>668.02800000000002</v>
      </c>
      <c r="U423" s="19">
        <v>645.19199999999989</v>
      </c>
      <c r="V423" s="19">
        <v>689.52</v>
      </c>
      <c r="W423" s="19">
        <v>751.49400000000003</v>
      </c>
      <c r="X423" s="19">
        <v>818.47199999999987</v>
      </c>
      <c r="Y423" s="19">
        <v>853.95899724663593</v>
      </c>
      <c r="Z423" s="19">
        <v>0</v>
      </c>
      <c r="AA423" s="2">
        <f>IFERROR(INDEX('Holiday Schedule'!$D$3:$D$24,MATCH(A423,'Holiday Schedule'!$C$3:$C$24,0)),0)</f>
        <v>0</v>
      </c>
      <c r="AB423" s="2">
        <f t="shared" si="48"/>
        <v>5</v>
      </c>
      <c r="AC423" s="2">
        <f t="shared" si="49"/>
        <v>4568.2139999999999</v>
      </c>
      <c r="AD423" s="5">
        <f t="shared" si="50"/>
        <v>6823.9349972466371</v>
      </c>
      <c r="AE423" s="5">
        <f t="shared" si="51"/>
        <v>11392.148997246637</v>
      </c>
      <c r="AG423" s="2">
        <f t="shared" si="52"/>
        <v>2</v>
      </c>
      <c r="AH423" s="2">
        <f t="shared" si="53"/>
        <v>2026</v>
      </c>
      <c r="AJ423" s="5">
        <f t="shared" si="54"/>
        <v>896.976</v>
      </c>
      <c r="AK423" s="2">
        <f t="shared" si="55"/>
        <v>4</v>
      </c>
    </row>
    <row r="424" spans="1:37">
      <c r="A424" s="17">
        <f>Total_StdO_Customers!A424</f>
        <v>46073</v>
      </c>
      <c r="B424" s="19">
        <v>881.16599999999994</v>
      </c>
      <c r="C424" s="19">
        <v>898.30200000000002</v>
      </c>
      <c r="D424" s="19">
        <v>917.24400000000003</v>
      </c>
      <c r="E424" s="19">
        <v>933.81</v>
      </c>
      <c r="F424" s="19">
        <v>907.82399999999996</v>
      </c>
      <c r="G424" s="19">
        <v>879.31799999999998</v>
      </c>
      <c r="H424" s="19">
        <v>748.02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348.04200000000003</v>
      </c>
      <c r="S424" s="19">
        <v>659.26799999999992</v>
      </c>
      <c r="T424" s="19">
        <v>645.72</v>
      </c>
      <c r="U424" s="19">
        <v>621.61199999999997</v>
      </c>
      <c r="V424" s="19">
        <v>666.15599999999995</v>
      </c>
      <c r="W424" s="19">
        <v>739.82999999999993</v>
      </c>
      <c r="X424" s="19">
        <v>806.928</v>
      </c>
      <c r="Y424" s="19">
        <v>754.1925</v>
      </c>
      <c r="Z424" s="19">
        <v>0</v>
      </c>
      <c r="AA424" s="2">
        <f>IFERROR(INDEX('Holiday Schedule'!$D$3:$D$24,MATCH(A424,'Holiday Schedule'!$C$3:$C$24,0)),0)</f>
        <v>0</v>
      </c>
      <c r="AB424" s="2">
        <f t="shared" si="48"/>
        <v>6</v>
      </c>
      <c r="AC424" s="2">
        <f t="shared" si="49"/>
        <v>4487.5559999999996</v>
      </c>
      <c r="AD424" s="5">
        <f t="shared" si="50"/>
        <v>6919.8764999999994</v>
      </c>
      <c r="AE424" s="5">
        <f t="shared" si="51"/>
        <v>11407.432499999999</v>
      </c>
      <c r="AG424" s="2">
        <f t="shared" si="52"/>
        <v>2</v>
      </c>
      <c r="AH424" s="2">
        <f t="shared" si="53"/>
        <v>2026</v>
      </c>
      <c r="AJ424" s="5">
        <f t="shared" si="54"/>
        <v>933.81</v>
      </c>
      <c r="AK424" s="2">
        <f t="shared" si="55"/>
        <v>4</v>
      </c>
    </row>
    <row r="425" spans="1:37">
      <c r="A425" s="17">
        <f>Total_StdO_Customers!A425</f>
        <v>46074</v>
      </c>
      <c r="B425" s="19">
        <v>873.68400000000008</v>
      </c>
      <c r="C425" s="19">
        <v>882.75599999999997</v>
      </c>
      <c r="D425" s="19">
        <v>902.41199999999992</v>
      </c>
      <c r="E425" s="19">
        <v>907.64400000000001</v>
      </c>
      <c r="F425" s="19">
        <v>863.53800000000001</v>
      </c>
      <c r="G425" s="19">
        <v>826.78200000000004</v>
      </c>
      <c r="H425" s="19">
        <v>684.83400000000006</v>
      </c>
      <c r="I425" s="19">
        <v>0</v>
      </c>
      <c r="J425" s="19">
        <v>0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339.25799999999998</v>
      </c>
      <c r="S425" s="19">
        <v>681.75599999999997</v>
      </c>
      <c r="T425" s="19">
        <v>679.07999999999993</v>
      </c>
      <c r="U425" s="19">
        <v>655.2299999999999</v>
      </c>
      <c r="V425" s="19">
        <v>699.38400000000001</v>
      </c>
      <c r="W425" s="19">
        <v>772.82999999999993</v>
      </c>
      <c r="X425" s="19">
        <v>848.45399999999995</v>
      </c>
      <c r="Y425" s="19">
        <v>852.53399999999999</v>
      </c>
      <c r="Z425" s="19">
        <v>0</v>
      </c>
      <c r="AA425" s="2">
        <f>IFERROR(INDEX('Holiday Schedule'!$D$3:$D$24,MATCH(A425,'Holiday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11470.175999999999</v>
      </c>
      <c r="AE425" s="5">
        <f t="shared" si="51"/>
        <v>11470.175999999999</v>
      </c>
      <c r="AG425" s="2">
        <f t="shared" si="52"/>
        <v>2</v>
      </c>
      <c r="AH425" s="2">
        <f t="shared" si="53"/>
        <v>2026</v>
      </c>
      <c r="AJ425" s="5">
        <f t="shared" si="54"/>
        <v>907.64400000000001</v>
      </c>
      <c r="AK425" s="2">
        <f t="shared" si="55"/>
        <v>4</v>
      </c>
    </row>
    <row r="426" spans="1:37">
      <c r="A426" s="17">
        <f>Total_StdO_Customers!A426</f>
        <v>46075</v>
      </c>
      <c r="B426" s="19">
        <v>908.08799999999997</v>
      </c>
      <c r="C426" s="19">
        <v>920.08199999999999</v>
      </c>
      <c r="D426" s="19">
        <v>941.346</v>
      </c>
      <c r="E426" s="19">
        <v>953.21399999999994</v>
      </c>
      <c r="F426" s="19">
        <v>910.94399999999996</v>
      </c>
      <c r="G426" s="19">
        <v>878.29799999999989</v>
      </c>
      <c r="H426" s="19">
        <v>743.976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349.71</v>
      </c>
      <c r="S426" s="19">
        <v>684.11400000000003</v>
      </c>
      <c r="T426" s="19">
        <v>673.66800000000001</v>
      </c>
      <c r="U426" s="19">
        <v>658.03800000000001</v>
      </c>
      <c r="V426" s="19">
        <v>699.49199999999996</v>
      </c>
      <c r="W426" s="19">
        <v>763.29600000000005</v>
      </c>
      <c r="X426" s="19">
        <v>802.26599999999996</v>
      </c>
      <c r="Y426" s="19">
        <v>887.62199999999996</v>
      </c>
      <c r="Z426" s="19">
        <v>0</v>
      </c>
      <c r="AA426" s="2">
        <f>IFERROR(INDEX('Holiday Schedule'!$D$3:$D$24,MATCH(A426,'Holiday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11774.153999999999</v>
      </c>
      <c r="AE426" s="5">
        <f t="shared" si="51"/>
        <v>11774.153999999999</v>
      </c>
      <c r="AG426" s="2">
        <f t="shared" si="52"/>
        <v>2</v>
      </c>
      <c r="AH426" s="2">
        <f t="shared" si="53"/>
        <v>2026</v>
      </c>
      <c r="AJ426" s="5">
        <f t="shared" si="54"/>
        <v>953.21399999999994</v>
      </c>
      <c r="AK426" s="2">
        <f t="shared" si="55"/>
        <v>4</v>
      </c>
    </row>
    <row r="427" spans="1:37">
      <c r="A427" s="17">
        <f>Total_StdO_Customers!A427</f>
        <v>46076</v>
      </c>
      <c r="B427" s="19">
        <v>851.23799999999994</v>
      </c>
      <c r="C427" s="19">
        <v>858.55799999999999</v>
      </c>
      <c r="D427" s="19">
        <v>867.91800000000001</v>
      </c>
      <c r="E427" s="19">
        <v>879.91800000000001</v>
      </c>
      <c r="F427" s="19">
        <v>851.55599999999993</v>
      </c>
      <c r="G427" s="19">
        <v>826.69199999999989</v>
      </c>
      <c r="H427" s="19">
        <v>726.40800000000002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414.16799999999995</v>
      </c>
      <c r="S427" s="19">
        <v>760.33799999999997</v>
      </c>
      <c r="T427" s="19">
        <v>731.50800000000004</v>
      </c>
      <c r="U427" s="19">
        <v>694.35</v>
      </c>
      <c r="V427" s="19">
        <v>733.29000000000008</v>
      </c>
      <c r="W427" s="19">
        <v>788.92199999999991</v>
      </c>
      <c r="X427" s="19">
        <v>851.12399999999991</v>
      </c>
      <c r="Y427" s="19">
        <v>875.45479822844993</v>
      </c>
      <c r="Z427" s="19">
        <v>0</v>
      </c>
      <c r="AA427" s="2">
        <f>IFERROR(INDEX('Holiday Schedule'!$D$3:$D$24,MATCH(A427,'Holiday Schedule'!$C$3:$C$24,0)),0)</f>
        <v>0</v>
      </c>
      <c r="AB427" s="2">
        <f t="shared" si="48"/>
        <v>2</v>
      </c>
      <c r="AC427" s="2">
        <f t="shared" si="49"/>
        <v>4973.7</v>
      </c>
      <c r="AD427" s="5">
        <f t="shared" si="50"/>
        <v>6737.7427982284507</v>
      </c>
      <c r="AE427" s="5">
        <f t="shared" si="51"/>
        <v>11711.442798228451</v>
      </c>
      <c r="AG427" s="2">
        <f t="shared" si="52"/>
        <v>2</v>
      </c>
      <c r="AH427" s="2">
        <f t="shared" si="53"/>
        <v>2026</v>
      </c>
      <c r="AJ427" s="5">
        <f t="shared" si="54"/>
        <v>879.91800000000001</v>
      </c>
      <c r="AK427" s="2">
        <f t="shared" si="55"/>
        <v>4</v>
      </c>
    </row>
    <row r="428" spans="1:37">
      <c r="A428" s="17">
        <f>Total_StdO_Customers!A428</f>
        <v>46077</v>
      </c>
      <c r="B428" s="19">
        <v>894.25800000000004</v>
      </c>
      <c r="C428" s="19">
        <v>894.29399999999998</v>
      </c>
      <c r="D428" s="19">
        <v>908.13599999999997</v>
      </c>
      <c r="E428" s="19">
        <v>915.3599999999999</v>
      </c>
      <c r="F428" s="19">
        <v>881.45399999999995</v>
      </c>
      <c r="G428" s="19">
        <v>862.90800000000002</v>
      </c>
      <c r="H428" s="19">
        <v>736.96799999999996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335.19599999999997</v>
      </c>
      <c r="S428" s="19">
        <v>694.31399999999996</v>
      </c>
      <c r="T428" s="19">
        <v>698.60399999999993</v>
      </c>
      <c r="U428" s="19">
        <v>674.95799999999997</v>
      </c>
      <c r="V428" s="19">
        <v>719.99400000000003</v>
      </c>
      <c r="W428" s="19">
        <v>787.18799999999999</v>
      </c>
      <c r="X428" s="19">
        <v>858.89400000000001</v>
      </c>
      <c r="Y428" s="19">
        <v>896.04174074643004</v>
      </c>
      <c r="Z428" s="19">
        <v>0</v>
      </c>
      <c r="AA428" s="2">
        <f>IFERROR(INDEX('Holiday Schedule'!$D$3:$D$24,MATCH(A428,'Holiday Schedule'!$C$3:$C$24,0)),0)</f>
        <v>0</v>
      </c>
      <c r="AB428" s="2">
        <f t="shared" si="48"/>
        <v>3</v>
      </c>
      <c r="AC428" s="2">
        <f t="shared" si="49"/>
        <v>4769.1480000000001</v>
      </c>
      <c r="AD428" s="5">
        <f t="shared" si="50"/>
        <v>6989.4197407464317</v>
      </c>
      <c r="AE428" s="5">
        <f t="shared" si="51"/>
        <v>11758.567740746432</v>
      </c>
      <c r="AG428" s="2">
        <f t="shared" si="52"/>
        <v>2</v>
      </c>
      <c r="AH428" s="2">
        <f t="shared" si="53"/>
        <v>2026</v>
      </c>
      <c r="AJ428" s="5">
        <f t="shared" si="54"/>
        <v>915.3599999999999</v>
      </c>
      <c r="AK428" s="2">
        <f t="shared" si="55"/>
        <v>4</v>
      </c>
    </row>
    <row r="429" spans="1:37">
      <c r="A429" s="17">
        <f>Total_StdO_Customers!A429</f>
        <v>46078</v>
      </c>
      <c r="B429" s="19">
        <v>934.72800000000007</v>
      </c>
      <c r="C429" s="19">
        <v>956.80200000000002</v>
      </c>
      <c r="D429" s="19">
        <v>978.39</v>
      </c>
      <c r="E429" s="19">
        <v>1000.902</v>
      </c>
      <c r="F429" s="19">
        <v>968.43599999999992</v>
      </c>
      <c r="G429" s="19">
        <v>941.6099999999999</v>
      </c>
      <c r="H429" s="19">
        <v>796.35599999999999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393.15</v>
      </c>
      <c r="S429" s="19">
        <v>722.21400000000006</v>
      </c>
      <c r="T429" s="19">
        <v>700.21199999999999</v>
      </c>
      <c r="U429" s="19">
        <v>668.53200000000004</v>
      </c>
      <c r="V429" s="19">
        <v>700.92600000000004</v>
      </c>
      <c r="W429" s="19">
        <v>757.82399999999996</v>
      </c>
      <c r="X429" s="19">
        <v>809.37599999999998</v>
      </c>
      <c r="Y429" s="19">
        <v>1049.276253730086</v>
      </c>
      <c r="Z429" s="19">
        <v>0</v>
      </c>
      <c r="AA429" s="2">
        <f>IFERROR(INDEX('Holiday Schedule'!$D$3:$D$24,MATCH(A429,'Holiday Schedule'!$C$3:$C$24,0)),0)</f>
        <v>0</v>
      </c>
      <c r="AB429" s="2">
        <f t="shared" si="48"/>
        <v>4</v>
      </c>
      <c r="AC429" s="2">
        <f t="shared" si="49"/>
        <v>4752.2340000000004</v>
      </c>
      <c r="AD429" s="5">
        <f t="shared" si="50"/>
        <v>7626.5002537300843</v>
      </c>
      <c r="AE429" s="5">
        <f t="shared" si="51"/>
        <v>12378.734253730085</v>
      </c>
      <c r="AG429" s="2">
        <f t="shared" si="52"/>
        <v>2</v>
      </c>
      <c r="AH429" s="2">
        <f t="shared" si="53"/>
        <v>2026</v>
      </c>
      <c r="AJ429" s="5">
        <f t="shared" si="54"/>
        <v>1049.276253730086</v>
      </c>
      <c r="AK429" s="2">
        <f t="shared" si="55"/>
        <v>24</v>
      </c>
    </row>
    <row r="430" spans="1:37">
      <c r="A430" s="17">
        <f>Total_StdO_Customers!A430</f>
        <v>46079</v>
      </c>
      <c r="B430" s="19">
        <v>864.94799999999998</v>
      </c>
      <c r="C430" s="19">
        <v>868.16399999999999</v>
      </c>
      <c r="D430" s="19">
        <v>875.05200000000002</v>
      </c>
      <c r="E430" s="19">
        <v>881.44199999999989</v>
      </c>
      <c r="F430" s="19">
        <v>842.49</v>
      </c>
      <c r="G430" s="19">
        <v>831.10800000000006</v>
      </c>
      <c r="H430" s="19">
        <v>712.12800000000004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309.79200000000003</v>
      </c>
      <c r="S430" s="19">
        <v>662.47199999999987</v>
      </c>
      <c r="T430" s="19">
        <v>662.49</v>
      </c>
      <c r="U430" s="19">
        <v>641.24400000000003</v>
      </c>
      <c r="V430" s="19">
        <v>684.97800000000007</v>
      </c>
      <c r="W430" s="19">
        <v>752.73599999999999</v>
      </c>
      <c r="X430" s="19">
        <v>809.36400000000003</v>
      </c>
      <c r="Y430" s="19">
        <v>843.08724515432993</v>
      </c>
      <c r="Z430" s="19">
        <v>0</v>
      </c>
      <c r="AA430" s="2">
        <f>IFERROR(INDEX('Holiday Schedule'!$D$3:$D$24,MATCH(A430,'Holiday Schedule'!$C$3:$C$24,0)),0)</f>
        <v>0</v>
      </c>
      <c r="AB430" s="2">
        <f t="shared" si="48"/>
        <v>5</v>
      </c>
      <c r="AC430" s="2">
        <f t="shared" si="49"/>
        <v>4523.076</v>
      </c>
      <c r="AD430" s="5">
        <f t="shared" si="50"/>
        <v>6718.4192451543304</v>
      </c>
      <c r="AE430" s="5">
        <f t="shared" si="51"/>
        <v>11241.49524515433</v>
      </c>
      <c r="AG430" s="2">
        <f t="shared" si="52"/>
        <v>2</v>
      </c>
      <c r="AH430" s="2">
        <f t="shared" si="53"/>
        <v>2026</v>
      </c>
      <c r="AJ430" s="5">
        <f t="shared" si="54"/>
        <v>881.44199999999989</v>
      </c>
      <c r="AK430" s="2">
        <f t="shared" si="55"/>
        <v>4</v>
      </c>
    </row>
    <row r="431" spans="1:37">
      <c r="A431" s="17">
        <f>Total_StdO_Customers!A431</f>
        <v>46080</v>
      </c>
      <c r="B431" s="19">
        <v>859.60199999999998</v>
      </c>
      <c r="C431" s="19">
        <v>884.97</v>
      </c>
      <c r="D431" s="19">
        <v>897.93</v>
      </c>
      <c r="E431" s="19">
        <v>916.1099999999999</v>
      </c>
      <c r="F431" s="19">
        <v>889.36799999999994</v>
      </c>
      <c r="G431" s="19">
        <v>881.70600000000002</v>
      </c>
      <c r="H431" s="19">
        <v>754.96799999999996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325.33800000000002</v>
      </c>
      <c r="S431" s="19">
        <v>659.928</v>
      </c>
      <c r="T431" s="19">
        <v>660.20399999999995</v>
      </c>
      <c r="U431" s="19">
        <v>635.82600000000002</v>
      </c>
      <c r="V431" s="19">
        <v>672.63599999999997</v>
      </c>
      <c r="W431" s="19">
        <v>740.67600000000004</v>
      </c>
      <c r="X431" s="19">
        <v>811.96799999999996</v>
      </c>
      <c r="Y431" s="19">
        <v>803.32050000000004</v>
      </c>
      <c r="Z431" s="19">
        <v>0</v>
      </c>
      <c r="AA431" s="2">
        <f>IFERROR(INDEX('Holiday Schedule'!$D$3:$D$24,MATCH(A431,'Holiday Schedule'!$C$3:$C$24,0)),0)</f>
        <v>0</v>
      </c>
      <c r="AB431" s="2">
        <f t="shared" si="48"/>
        <v>6</v>
      </c>
      <c r="AC431" s="2">
        <f t="shared" si="49"/>
        <v>4506.576</v>
      </c>
      <c r="AD431" s="5">
        <f t="shared" si="50"/>
        <v>6887.9744999999994</v>
      </c>
      <c r="AE431" s="5">
        <f t="shared" si="51"/>
        <v>11394.550499999999</v>
      </c>
      <c r="AG431" s="2">
        <f t="shared" si="52"/>
        <v>2</v>
      </c>
      <c r="AH431" s="2">
        <f t="shared" si="53"/>
        <v>2026</v>
      </c>
      <c r="AJ431" s="5">
        <f t="shared" si="54"/>
        <v>916.1099999999999</v>
      </c>
      <c r="AK431" s="2">
        <f t="shared" si="55"/>
        <v>4</v>
      </c>
    </row>
    <row r="432" spans="1:37">
      <c r="A432" s="17">
        <f>Total_StdO_Customers!A432</f>
        <v>46081</v>
      </c>
      <c r="B432" s="19">
        <v>871.54199999999992</v>
      </c>
      <c r="C432" s="19">
        <v>879.27599999999995</v>
      </c>
      <c r="D432" s="19">
        <v>885.74400000000003</v>
      </c>
      <c r="E432" s="19">
        <v>888.38400000000001</v>
      </c>
      <c r="F432" s="19">
        <v>834.49799999999993</v>
      </c>
      <c r="G432" s="19">
        <v>785.85</v>
      </c>
      <c r="H432" s="19">
        <v>626.78399999999999</v>
      </c>
      <c r="I432" s="19">
        <v>0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331.69800000000004</v>
      </c>
      <c r="S432" s="19">
        <v>618.50399999999991</v>
      </c>
      <c r="T432" s="19">
        <v>611.21400000000006</v>
      </c>
      <c r="U432" s="19">
        <v>585.44399999999996</v>
      </c>
      <c r="V432" s="19">
        <v>625.50599999999997</v>
      </c>
      <c r="W432" s="19">
        <v>689.42399999999998</v>
      </c>
      <c r="X432" s="19">
        <v>747.47399999999993</v>
      </c>
      <c r="Y432" s="19">
        <v>845.88</v>
      </c>
      <c r="Z432" s="19">
        <v>0</v>
      </c>
      <c r="AA432" s="2">
        <f>IFERROR(INDEX('Holiday Schedule'!$D$3:$D$24,MATCH(A432,'Holiday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10827.221999999998</v>
      </c>
      <c r="AE432" s="5">
        <f t="shared" si="51"/>
        <v>10827.221999999998</v>
      </c>
      <c r="AG432" s="2">
        <f t="shared" si="52"/>
        <v>2</v>
      </c>
      <c r="AH432" s="2">
        <f t="shared" si="53"/>
        <v>2026</v>
      </c>
      <c r="AJ432" s="5">
        <f t="shared" si="54"/>
        <v>888.38400000000001</v>
      </c>
      <c r="AK432" s="2">
        <f t="shared" si="55"/>
        <v>4</v>
      </c>
    </row>
    <row r="433" spans="1:37">
      <c r="A433" s="17">
        <f>Total_StdO_Customers!A433</f>
        <v>46082</v>
      </c>
      <c r="B433" s="19">
        <v>818.65200000000004</v>
      </c>
      <c r="C433" s="19">
        <v>898.39199999999994</v>
      </c>
      <c r="D433" s="19">
        <v>865.524</v>
      </c>
      <c r="E433" s="19">
        <v>859.28399999999999</v>
      </c>
      <c r="F433" s="19">
        <v>842.86199999999997</v>
      </c>
      <c r="G433" s="19">
        <v>793.16399999999999</v>
      </c>
      <c r="H433" s="19">
        <v>482.35799999999995</v>
      </c>
      <c r="I433" s="19">
        <v>51.293999999999997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269.21999999999997</v>
      </c>
      <c r="T433" s="19">
        <v>807.32399999999996</v>
      </c>
      <c r="U433" s="19">
        <v>747.73799999999994</v>
      </c>
      <c r="V433" s="19">
        <v>748.76400000000001</v>
      </c>
      <c r="W433" s="19">
        <v>844.32</v>
      </c>
      <c r="X433" s="19">
        <v>930.90599999999995</v>
      </c>
      <c r="Y433" s="19">
        <v>804.03</v>
      </c>
      <c r="Z433" s="19">
        <v>0</v>
      </c>
      <c r="AA433" s="2">
        <f>IFERROR(INDEX('Holiday Schedule'!$D$3:$D$24,MATCH(A433,'Holiday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10763.832</v>
      </c>
      <c r="AE433" s="5">
        <f t="shared" si="51"/>
        <v>10763.832</v>
      </c>
      <c r="AG433" s="2">
        <f t="shared" si="52"/>
        <v>3</v>
      </c>
      <c r="AH433" s="2">
        <f t="shared" si="53"/>
        <v>2026</v>
      </c>
      <c r="AJ433" s="5">
        <f t="shared" si="54"/>
        <v>930.90599999999995</v>
      </c>
      <c r="AK433" s="2">
        <f t="shared" si="55"/>
        <v>23</v>
      </c>
    </row>
    <row r="434" spans="1:37">
      <c r="A434" s="17">
        <f>Total_StdO_Customers!A434</f>
        <v>46083</v>
      </c>
      <c r="B434" s="19">
        <v>1010.28</v>
      </c>
      <c r="C434" s="19">
        <v>1056.1379999999999</v>
      </c>
      <c r="D434" s="19">
        <v>1083.7559999999999</v>
      </c>
      <c r="E434" s="19">
        <v>1075.434</v>
      </c>
      <c r="F434" s="19">
        <v>1080.6179999999999</v>
      </c>
      <c r="G434" s="19">
        <v>1033.26</v>
      </c>
      <c r="H434" s="19">
        <v>659.99400000000003</v>
      </c>
      <c r="I434" s="19">
        <v>98.795999999999992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268.52999999999997</v>
      </c>
      <c r="T434" s="19">
        <v>849.41399999999999</v>
      </c>
      <c r="U434" s="19">
        <v>782.928</v>
      </c>
      <c r="V434" s="19">
        <v>786.82800000000009</v>
      </c>
      <c r="W434" s="19">
        <v>877.21799999999996</v>
      </c>
      <c r="X434" s="19">
        <v>971.53199999999993</v>
      </c>
      <c r="Y434" s="19">
        <v>1013.9605379500259</v>
      </c>
      <c r="Z434" s="19">
        <v>0</v>
      </c>
      <c r="AA434" s="2">
        <f>IFERROR(INDEX('Holiday Schedule'!$D$3:$D$24,MATCH(A434,'Holiday Schedule'!$C$3:$C$24,0)),0)</f>
        <v>0</v>
      </c>
      <c r="AB434" s="2">
        <f t="shared" si="48"/>
        <v>2</v>
      </c>
      <c r="AC434" s="2">
        <f t="shared" si="49"/>
        <v>4635.2460000000001</v>
      </c>
      <c r="AD434" s="5">
        <f t="shared" si="50"/>
        <v>8013.4405379500249</v>
      </c>
      <c r="AE434" s="5">
        <f t="shared" si="51"/>
        <v>12648.686537950025</v>
      </c>
      <c r="AG434" s="2">
        <f t="shared" si="52"/>
        <v>3</v>
      </c>
      <c r="AH434" s="2">
        <f t="shared" si="53"/>
        <v>2026</v>
      </c>
      <c r="AJ434" s="5">
        <f t="shared" si="54"/>
        <v>1083.7559999999999</v>
      </c>
      <c r="AK434" s="2">
        <f t="shared" si="55"/>
        <v>3</v>
      </c>
    </row>
    <row r="435" spans="1:37">
      <c r="A435" s="17">
        <f>Total_StdO_Customers!A435</f>
        <v>46084</v>
      </c>
      <c r="B435" s="19">
        <v>1046.2859999999998</v>
      </c>
      <c r="C435" s="19">
        <v>1093.4639999999999</v>
      </c>
      <c r="D435" s="19">
        <v>1120.2359999999999</v>
      </c>
      <c r="E435" s="19">
        <v>1103.7479999999998</v>
      </c>
      <c r="F435" s="19">
        <v>1103.2559999999999</v>
      </c>
      <c r="G435" s="19">
        <v>1046.9939999999999</v>
      </c>
      <c r="H435" s="19">
        <v>660.03</v>
      </c>
      <c r="I435" s="19">
        <v>98.633999999999986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244.29599999999999</v>
      </c>
      <c r="T435" s="19">
        <v>769.17600000000004</v>
      </c>
      <c r="U435" s="19">
        <v>695.09399999999994</v>
      </c>
      <c r="V435" s="19">
        <v>713.14199999999994</v>
      </c>
      <c r="W435" s="19">
        <v>759.37800000000004</v>
      </c>
      <c r="X435" s="19">
        <v>828.4799999999999</v>
      </c>
      <c r="Y435" s="19">
        <v>848.39695687065603</v>
      </c>
      <c r="Z435" s="19">
        <v>0</v>
      </c>
      <c r="AA435" s="2">
        <f>IFERROR(INDEX('Holiday Schedule'!$D$3:$D$24,MATCH(A435,'Holiday Schedule'!$C$3:$C$24,0)),0)</f>
        <v>0</v>
      </c>
      <c r="AB435" s="2">
        <f t="shared" si="48"/>
        <v>3</v>
      </c>
      <c r="AC435" s="2">
        <f t="shared" si="49"/>
        <v>4108.2</v>
      </c>
      <c r="AD435" s="5">
        <f t="shared" si="50"/>
        <v>8022.4109568706544</v>
      </c>
      <c r="AE435" s="5">
        <f t="shared" si="51"/>
        <v>12130.610956870654</v>
      </c>
      <c r="AG435" s="2">
        <f t="shared" si="52"/>
        <v>3</v>
      </c>
      <c r="AH435" s="2">
        <f t="shared" si="53"/>
        <v>2026</v>
      </c>
      <c r="AJ435" s="5">
        <f t="shared" si="54"/>
        <v>1120.2359999999999</v>
      </c>
      <c r="AK435" s="2">
        <f t="shared" si="55"/>
        <v>3</v>
      </c>
    </row>
    <row r="436" spans="1:37">
      <c r="A436" s="17">
        <f>Total_StdO_Customers!A436</f>
        <v>46085</v>
      </c>
      <c r="B436" s="19">
        <v>858.30599999999993</v>
      </c>
      <c r="C436" s="19">
        <v>882.54000000000008</v>
      </c>
      <c r="D436" s="19">
        <v>895.15200000000004</v>
      </c>
      <c r="E436" s="19">
        <v>878.67</v>
      </c>
      <c r="F436" s="19">
        <v>890.15399999999988</v>
      </c>
      <c r="G436" s="19">
        <v>852.56399999999996</v>
      </c>
      <c r="H436" s="19">
        <v>561.36</v>
      </c>
      <c r="I436" s="19">
        <v>99.059999999999988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225.006</v>
      </c>
      <c r="T436" s="19">
        <v>718.93799999999999</v>
      </c>
      <c r="U436" s="19">
        <v>656.39400000000001</v>
      </c>
      <c r="V436" s="19">
        <v>654.34199999999998</v>
      </c>
      <c r="W436" s="19">
        <v>723.92399999999998</v>
      </c>
      <c r="X436" s="19">
        <v>788.28599999999994</v>
      </c>
      <c r="Y436" s="19">
        <v>812.85459360744005</v>
      </c>
      <c r="Z436" s="19">
        <v>0</v>
      </c>
      <c r="AA436" s="2">
        <f>IFERROR(INDEX('Holiday Schedule'!$D$3:$D$24,MATCH(A436,'Holiday Schedule'!$C$3:$C$24,0)),0)</f>
        <v>0</v>
      </c>
      <c r="AB436" s="2">
        <f t="shared" si="48"/>
        <v>4</v>
      </c>
      <c r="AC436" s="2">
        <f t="shared" si="49"/>
        <v>3865.95</v>
      </c>
      <c r="AD436" s="5">
        <f t="shared" si="50"/>
        <v>6631.6005936074407</v>
      </c>
      <c r="AE436" s="5">
        <f t="shared" si="51"/>
        <v>10497.550593607441</v>
      </c>
      <c r="AG436" s="2">
        <f t="shared" si="52"/>
        <v>3</v>
      </c>
      <c r="AH436" s="2">
        <f t="shared" si="53"/>
        <v>2026</v>
      </c>
      <c r="AJ436" s="5">
        <f t="shared" si="54"/>
        <v>895.15200000000004</v>
      </c>
      <c r="AK436" s="2">
        <f t="shared" si="55"/>
        <v>3</v>
      </c>
    </row>
    <row r="437" spans="1:37">
      <c r="A437" s="17">
        <f>Total_StdO_Customers!A437</f>
        <v>46086</v>
      </c>
      <c r="B437" s="19">
        <v>830.39400000000001</v>
      </c>
      <c r="C437" s="19">
        <v>869.98799999999994</v>
      </c>
      <c r="D437" s="19">
        <v>877.9799999999999</v>
      </c>
      <c r="E437" s="19">
        <v>866.32800000000009</v>
      </c>
      <c r="F437" s="19">
        <v>872.59199999999998</v>
      </c>
      <c r="G437" s="19">
        <v>841.18200000000002</v>
      </c>
      <c r="H437" s="19">
        <v>550.75799999999992</v>
      </c>
      <c r="I437" s="19">
        <v>96.012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256.37400000000002</v>
      </c>
      <c r="T437" s="19">
        <v>802.17</v>
      </c>
      <c r="U437" s="19">
        <v>735.69600000000003</v>
      </c>
      <c r="V437" s="19">
        <v>733.69799999999998</v>
      </c>
      <c r="W437" s="19">
        <v>805.62599999999998</v>
      </c>
      <c r="X437" s="19">
        <v>881.21400000000006</v>
      </c>
      <c r="Y437" s="19">
        <v>900.99768025435799</v>
      </c>
      <c r="Z437" s="19">
        <v>0</v>
      </c>
      <c r="AA437" s="2">
        <f>IFERROR(INDEX('Holiday Schedule'!$D$3:$D$24,MATCH(A437,'Holiday Schedule'!$C$3:$C$24,0)),0)</f>
        <v>0</v>
      </c>
      <c r="AB437" s="2">
        <f t="shared" si="48"/>
        <v>5</v>
      </c>
      <c r="AC437" s="2">
        <f t="shared" si="49"/>
        <v>4310.79</v>
      </c>
      <c r="AD437" s="5">
        <f t="shared" si="50"/>
        <v>6610.2196802543576</v>
      </c>
      <c r="AE437" s="5">
        <f t="shared" si="51"/>
        <v>10921.009680254358</v>
      </c>
      <c r="AG437" s="2">
        <f t="shared" si="52"/>
        <v>3</v>
      </c>
      <c r="AH437" s="2">
        <f t="shared" si="53"/>
        <v>2026</v>
      </c>
      <c r="AJ437" s="5">
        <f t="shared" si="54"/>
        <v>900.99768025435799</v>
      </c>
      <c r="AK437" s="2">
        <f t="shared" si="55"/>
        <v>24</v>
      </c>
    </row>
    <row r="438" spans="1:37">
      <c r="A438" s="17">
        <f>Total_StdO_Customers!A438</f>
        <v>46087</v>
      </c>
      <c r="B438" s="19">
        <v>906.12</v>
      </c>
      <c r="C438" s="19">
        <v>928.88400000000001</v>
      </c>
      <c r="D438" s="19">
        <v>959.93399999999997</v>
      </c>
      <c r="E438" s="19">
        <v>912.78</v>
      </c>
      <c r="F438" s="19">
        <v>923.83199999999999</v>
      </c>
      <c r="G438" s="19">
        <v>873.57</v>
      </c>
      <c r="H438" s="19">
        <v>575.69999999999993</v>
      </c>
      <c r="I438" s="19">
        <v>99.54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231.96600000000001</v>
      </c>
      <c r="T438" s="19">
        <v>728.42399999999998</v>
      </c>
      <c r="U438" s="19">
        <v>678.54600000000005</v>
      </c>
      <c r="V438" s="19">
        <v>681.69600000000003</v>
      </c>
      <c r="W438" s="19">
        <v>751.93200000000002</v>
      </c>
      <c r="X438" s="19">
        <v>826.50599999999997</v>
      </c>
      <c r="Y438" s="19">
        <v>775.01700000000005</v>
      </c>
      <c r="Z438" s="19">
        <v>0</v>
      </c>
      <c r="AA438" s="2">
        <f>IFERROR(INDEX('Holiday Schedule'!$D$3:$D$24,MATCH(A438,'Holiday Schedule'!$C$3:$C$24,0)),0)</f>
        <v>0</v>
      </c>
      <c r="AB438" s="2">
        <f t="shared" si="48"/>
        <v>6</v>
      </c>
      <c r="AC438" s="2">
        <f t="shared" si="49"/>
        <v>3998.61</v>
      </c>
      <c r="AD438" s="5">
        <f t="shared" si="50"/>
        <v>6855.8369999999995</v>
      </c>
      <c r="AE438" s="5">
        <f t="shared" si="51"/>
        <v>10854.447</v>
      </c>
      <c r="AG438" s="2">
        <f t="shared" si="52"/>
        <v>3</v>
      </c>
      <c r="AH438" s="2">
        <f t="shared" si="53"/>
        <v>2026</v>
      </c>
      <c r="AJ438" s="5">
        <f t="shared" si="54"/>
        <v>959.93399999999997</v>
      </c>
      <c r="AK438" s="2">
        <f t="shared" si="55"/>
        <v>3</v>
      </c>
    </row>
    <row r="439" spans="1:37">
      <c r="A439" s="17">
        <f>Total_StdO_Customers!A439</f>
        <v>46088</v>
      </c>
      <c r="B439" s="19">
        <v>833.83799999999997</v>
      </c>
      <c r="C439" s="19">
        <v>829.38</v>
      </c>
      <c r="D439" s="19">
        <v>809.80200000000002</v>
      </c>
      <c r="E439" s="19">
        <v>713.06399999999996</v>
      </c>
      <c r="F439" s="19">
        <v>815.32800000000009</v>
      </c>
      <c r="G439" s="19">
        <v>559.12799999999993</v>
      </c>
      <c r="H439" s="19">
        <v>496.30199999999996</v>
      </c>
      <c r="I439" s="19">
        <v>88.061999999999998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226.77599999999998</v>
      </c>
      <c r="T439" s="19">
        <v>724.88400000000001</v>
      </c>
      <c r="U439" s="19">
        <v>625.44600000000003</v>
      </c>
      <c r="V439" s="19">
        <v>637.06799999999998</v>
      </c>
      <c r="W439" s="19">
        <v>700.15200000000004</v>
      </c>
      <c r="X439" s="19">
        <v>814.17</v>
      </c>
      <c r="Y439" s="19">
        <v>842.79000000000008</v>
      </c>
      <c r="Z439" s="19">
        <v>0</v>
      </c>
      <c r="AA439" s="2">
        <f>IFERROR(INDEX('Holiday Schedule'!$D$3:$D$24,MATCH(A439,'Holiday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9716.19</v>
      </c>
      <c r="AE439" s="5">
        <f t="shared" si="51"/>
        <v>9716.19</v>
      </c>
      <c r="AG439" s="2">
        <f t="shared" si="52"/>
        <v>3</v>
      </c>
      <c r="AH439" s="2">
        <f t="shared" si="53"/>
        <v>2026</v>
      </c>
      <c r="AJ439" s="5">
        <f t="shared" si="54"/>
        <v>842.79000000000008</v>
      </c>
      <c r="AK439" s="2">
        <f t="shared" si="55"/>
        <v>24</v>
      </c>
    </row>
    <row r="440" spans="1:37">
      <c r="A440" s="17">
        <f>Total_StdO_Customers!A440</f>
        <v>46089</v>
      </c>
      <c r="B440" s="19">
        <v>871.18799999999999</v>
      </c>
      <c r="C440" s="19">
        <v>0</v>
      </c>
      <c r="D440" s="19">
        <v>912.726</v>
      </c>
      <c r="E440" s="19">
        <v>449.71799999999996</v>
      </c>
      <c r="F440" s="19">
        <v>801.37800000000004</v>
      </c>
      <c r="G440" s="19">
        <v>786.43799999999999</v>
      </c>
      <c r="H440" s="19">
        <v>740.28599999999994</v>
      </c>
      <c r="I440" s="19">
        <v>460.43399999999997</v>
      </c>
      <c r="J440" s="19">
        <v>50.940000000000005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225.35399999999998</v>
      </c>
      <c r="U440" s="19">
        <v>677.25</v>
      </c>
      <c r="V440" s="19">
        <v>613.5</v>
      </c>
      <c r="W440" s="19">
        <v>595.75199999999995</v>
      </c>
      <c r="X440" s="19">
        <v>656.19600000000003</v>
      </c>
      <c r="Y440" s="19">
        <v>709.21799999999996</v>
      </c>
      <c r="Z440" s="19">
        <v>0</v>
      </c>
      <c r="AA440" s="2">
        <f>IFERROR(INDEX('Holiday Schedule'!$D$3:$D$24,MATCH(A440,'Holiday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8550.3780000000006</v>
      </c>
      <c r="AE440" s="5">
        <f t="shared" si="51"/>
        <v>8550.3780000000006</v>
      </c>
      <c r="AG440" s="2">
        <f t="shared" si="52"/>
        <v>3</v>
      </c>
      <c r="AH440" s="2">
        <f t="shared" si="53"/>
        <v>2026</v>
      </c>
      <c r="AJ440" s="5">
        <f t="shared" si="54"/>
        <v>912.726</v>
      </c>
      <c r="AK440" s="2">
        <f t="shared" si="55"/>
        <v>3</v>
      </c>
    </row>
    <row r="441" spans="1:37">
      <c r="A441" s="17">
        <f>Total_StdO_Customers!A441</f>
        <v>46090</v>
      </c>
      <c r="B441" s="19">
        <v>745.05599999999993</v>
      </c>
      <c r="C441" s="19">
        <v>764.98799999999994</v>
      </c>
      <c r="D441" s="19">
        <v>805.88400000000001</v>
      </c>
      <c r="E441" s="19">
        <v>820.79399999999998</v>
      </c>
      <c r="F441" s="19">
        <v>838.40399999999988</v>
      </c>
      <c r="G441" s="19">
        <v>872.80200000000002</v>
      </c>
      <c r="H441" s="19">
        <v>865.72199999999987</v>
      </c>
      <c r="I441" s="19">
        <v>539.59799999999996</v>
      </c>
      <c r="J441" s="19">
        <v>89.89800000000001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>
        <v>0</v>
      </c>
      <c r="T441" s="19">
        <v>209.16</v>
      </c>
      <c r="U441" s="19">
        <v>648.57600000000002</v>
      </c>
      <c r="V441" s="19">
        <v>580.29</v>
      </c>
      <c r="W441" s="19">
        <v>561.51</v>
      </c>
      <c r="X441" s="19">
        <v>607.37399999999991</v>
      </c>
      <c r="Y441" s="19">
        <v>666.65399999999988</v>
      </c>
      <c r="Z441" s="19">
        <v>0</v>
      </c>
      <c r="AA441" s="2">
        <f>IFERROR(INDEX('Holiday Schedule'!$D$3:$D$24,MATCH(A441,'Holiday Schedule'!$C$3:$C$24,0)),0)</f>
        <v>0</v>
      </c>
      <c r="AB441" s="2">
        <f t="shared" si="48"/>
        <v>2</v>
      </c>
      <c r="AC441" s="2">
        <f t="shared" si="49"/>
        <v>3236.4059999999999</v>
      </c>
      <c r="AD441" s="5">
        <f t="shared" si="50"/>
        <v>6380.3039999999992</v>
      </c>
      <c r="AE441" s="5">
        <f t="shared" si="51"/>
        <v>9616.7099999999991</v>
      </c>
      <c r="AG441" s="2">
        <f t="shared" si="52"/>
        <v>3</v>
      </c>
      <c r="AH441" s="2">
        <f t="shared" si="53"/>
        <v>2026</v>
      </c>
      <c r="AJ441" s="5">
        <f t="shared" si="54"/>
        <v>872.80200000000002</v>
      </c>
      <c r="AK441" s="2">
        <f t="shared" si="55"/>
        <v>6</v>
      </c>
    </row>
    <row r="442" spans="1:37">
      <c r="A442" s="17">
        <f>Total_StdO_Customers!A442</f>
        <v>46091</v>
      </c>
      <c r="B442" s="19">
        <v>693.19199999999989</v>
      </c>
      <c r="C442" s="19">
        <v>717.78</v>
      </c>
      <c r="D442" s="19">
        <v>749.51400000000001</v>
      </c>
      <c r="E442" s="19">
        <v>766.67399999999998</v>
      </c>
      <c r="F442" s="19">
        <v>775.17600000000004</v>
      </c>
      <c r="G442" s="19">
        <v>830.56200000000001</v>
      </c>
      <c r="H442" s="19">
        <v>835.32600000000002</v>
      </c>
      <c r="I442" s="19">
        <v>505.43399999999997</v>
      </c>
      <c r="J442" s="19">
        <v>72.515999999999991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194.232</v>
      </c>
      <c r="U442" s="19">
        <v>620.85599999999999</v>
      </c>
      <c r="V442" s="19">
        <v>558.05399999999997</v>
      </c>
      <c r="W442" s="19">
        <v>542.70600000000002</v>
      </c>
      <c r="X442" s="19">
        <v>586.55999999999995</v>
      </c>
      <c r="Y442" s="19">
        <v>642.726</v>
      </c>
      <c r="Z442" s="19">
        <v>0</v>
      </c>
      <c r="AA442" s="2">
        <f>IFERROR(INDEX('Holiday Schedule'!$D$3:$D$24,MATCH(A442,'Holiday Schedule'!$C$3:$C$24,0)),0)</f>
        <v>0</v>
      </c>
      <c r="AB442" s="2">
        <f t="shared" si="48"/>
        <v>3</v>
      </c>
      <c r="AC442" s="2">
        <f t="shared" si="49"/>
        <v>3080.3580000000002</v>
      </c>
      <c r="AD442" s="5">
        <f t="shared" si="50"/>
        <v>6010.9500000000007</v>
      </c>
      <c r="AE442" s="5">
        <f t="shared" si="51"/>
        <v>9091.3080000000009</v>
      </c>
      <c r="AG442" s="2">
        <f t="shared" si="52"/>
        <v>3</v>
      </c>
      <c r="AH442" s="2">
        <f t="shared" si="53"/>
        <v>2026</v>
      </c>
      <c r="AJ442" s="5">
        <f t="shared" si="54"/>
        <v>835.32600000000002</v>
      </c>
      <c r="AK442" s="2">
        <f t="shared" si="55"/>
        <v>7</v>
      </c>
    </row>
    <row r="443" spans="1:37">
      <c r="A443" s="17">
        <f>Total_StdO_Customers!A443</f>
        <v>46092</v>
      </c>
      <c r="B443" s="19">
        <v>666.30599999999993</v>
      </c>
      <c r="C443" s="19">
        <v>690.34199999999998</v>
      </c>
      <c r="D443" s="19">
        <v>727.58400000000006</v>
      </c>
      <c r="E443" s="19">
        <v>754.21199999999999</v>
      </c>
      <c r="F443" s="19">
        <v>777.58799999999997</v>
      </c>
      <c r="G443" s="19">
        <v>819.43799999999999</v>
      </c>
      <c r="H443" s="19">
        <v>823.50599999999997</v>
      </c>
      <c r="I443" s="19">
        <v>527.178</v>
      </c>
      <c r="J443" s="19">
        <v>95.081999999999994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234.25799999999998</v>
      </c>
      <c r="U443" s="19">
        <v>711.72</v>
      </c>
      <c r="V443" s="19">
        <v>634.63800000000003</v>
      </c>
      <c r="W443" s="19">
        <v>614.49599999999998</v>
      </c>
      <c r="X443" s="19">
        <v>657.05399999999997</v>
      </c>
      <c r="Y443" s="19">
        <v>715.17600000000004</v>
      </c>
      <c r="Z443" s="19">
        <v>0</v>
      </c>
      <c r="AA443" s="2">
        <f>IFERROR(INDEX('Holiday Schedule'!$D$3:$D$24,MATCH(A443,'Holiday Schedule'!$C$3:$C$24,0)),0)</f>
        <v>0</v>
      </c>
      <c r="AB443" s="2">
        <f t="shared" si="48"/>
        <v>4</v>
      </c>
      <c r="AC443" s="2">
        <f t="shared" si="49"/>
        <v>3474.4260000000004</v>
      </c>
      <c r="AD443" s="5">
        <f t="shared" si="50"/>
        <v>5974.1519999999991</v>
      </c>
      <c r="AE443" s="5">
        <f t="shared" si="51"/>
        <v>9448.5779999999995</v>
      </c>
      <c r="AG443" s="2">
        <f t="shared" si="52"/>
        <v>3</v>
      </c>
      <c r="AH443" s="2">
        <f t="shared" si="53"/>
        <v>2026</v>
      </c>
      <c r="AJ443" s="5">
        <f t="shared" si="54"/>
        <v>823.50599999999997</v>
      </c>
      <c r="AK443" s="2">
        <f t="shared" si="55"/>
        <v>7</v>
      </c>
    </row>
    <row r="444" spans="1:37">
      <c r="A444" s="17">
        <f>Total_StdO_Customers!A444</f>
        <v>46093</v>
      </c>
      <c r="B444" s="19">
        <v>737.07</v>
      </c>
      <c r="C444" s="19">
        <v>760.76400000000001</v>
      </c>
      <c r="D444" s="19">
        <v>793.90200000000004</v>
      </c>
      <c r="E444" s="19">
        <v>815.01599999999996</v>
      </c>
      <c r="F444" s="19">
        <v>824.79600000000005</v>
      </c>
      <c r="G444" s="19">
        <v>859.22399999999993</v>
      </c>
      <c r="H444" s="19">
        <v>856.96199999999999</v>
      </c>
      <c r="I444" s="19">
        <v>541.02</v>
      </c>
      <c r="J444" s="19">
        <v>96.923999999999992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  <c r="Q444" s="19">
        <v>0</v>
      </c>
      <c r="R444" s="19">
        <v>0</v>
      </c>
      <c r="S444" s="19">
        <v>0</v>
      </c>
      <c r="T444" s="19">
        <v>227.01000000000002</v>
      </c>
      <c r="U444" s="19">
        <v>713.00999999999988</v>
      </c>
      <c r="V444" s="19">
        <v>661.88400000000001</v>
      </c>
      <c r="W444" s="19">
        <v>636.48599999999999</v>
      </c>
      <c r="X444" s="19">
        <v>702.91800000000001</v>
      </c>
      <c r="Y444" s="19">
        <v>784.78200000000004</v>
      </c>
      <c r="Z444" s="19">
        <v>0</v>
      </c>
      <c r="AA444" s="2">
        <f>IFERROR(INDEX('Holiday Schedule'!$D$3:$D$24,MATCH(A444,'Holiday Schedule'!$C$3:$C$24,0)),0)</f>
        <v>0</v>
      </c>
      <c r="AB444" s="2">
        <f t="shared" si="48"/>
        <v>5</v>
      </c>
      <c r="AC444" s="2">
        <f t="shared" si="49"/>
        <v>3579.252</v>
      </c>
      <c r="AD444" s="5">
        <f t="shared" si="50"/>
        <v>6432.5159999999996</v>
      </c>
      <c r="AE444" s="5">
        <f t="shared" si="51"/>
        <v>10011.768</v>
      </c>
      <c r="AG444" s="2">
        <f t="shared" si="52"/>
        <v>3</v>
      </c>
      <c r="AH444" s="2">
        <f t="shared" si="53"/>
        <v>2026</v>
      </c>
      <c r="AJ444" s="5">
        <f t="shared" si="54"/>
        <v>859.22399999999993</v>
      </c>
      <c r="AK444" s="2">
        <f t="shared" si="55"/>
        <v>6</v>
      </c>
    </row>
    <row r="445" spans="1:37">
      <c r="A445" s="17">
        <f>Total_StdO_Customers!A445</f>
        <v>46094</v>
      </c>
      <c r="B445" s="19">
        <v>829.69199999999989</v>
      </c>
      <c r="C445" s="19">
        <v>857.76599999999996</v>
      </c>
      <c r="D445" s="19">
        <v>904.72199999999987</v>
      </c>
      <c r="E445" s="19">
        <v>927.01199999999994</v>
      </c>
      <c r="F445" s="19">
        <v>941.65800000000002</v>
      </c>
      <c r="G445" s="19">
        <v>973.75199999999995</v>
      </c>
      <c r="H445" s="19">
        <v>944.39400000000001</v>
      </c>
      <c r="I445" s="19">
        <v>571.404</v>
      </c>
      <c r="J445" s="19">
        <v>79.085999999999999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227.124</v>
      </c>
      <c r="U445" s="19">
        <v>697.89600000000007</v>
      </c>
      <c r="V445" s="19">
        <v>634.21799999999996</v>
      </c>
      <c r="W445" s="19">
        <v>628.74</v>
      </c>
      <c r="X445" s="19">
        <v>692.97</v>
      </c>
      <c r="Y445" s="19">
        <v>760.35599999999999</v>
      </c>
      <c r="Z445" s="19">
        <v>0</v>
      </c>
      <c r="AA445" s="2">
        <f>IFERROR(INDEX('Holiday Schedule'!$D$3:$D$24,MATCH(A445,'Holiday Schedule'!$C$3:$C$24,0)),0)</f>
        <v>0</v>
      </c>
      <c r="AB445" s="2">
        <f t="shared" si="48"/>
        <v>6</v>
      </c>
      <c r="AC445" s="2">
        <f t="shared" si="49"/>
        <v>3531.4380000000001</v>
      </c>
      <c r="AD445" s="5">
        <f t="shared" si="50"/>
        <v>7139.3520000000008</v>
      </c>
      <c r="AE445" s="5">
        <f t="shared" si="51"/>
        <v>10670.79</v>
      </c>
      <c r="AG445" s="2">
        <f t="shared" si="52"/>
        <v>3</v>
      </c>
      <c r="AH445" s="2">
        <f t="shared" si="53"/>
        <v>2026</v>
      </c>
      <c r="AJ445" s="5">
        <f t="shared" si="54"/>
        <v>973.75199999999995</v>
      </c>
      <c r="AK445" s="2">
        <f t="shared" si="55"/>
        <v>6</v>
      </c>
    </row>
    <row r="446" spans="1:37">
      <c r="A446" s="17">
        <f>Total_StdO_Customers!A446</f>
        <v>46095</v>
      </c>
      <c r="B446" s="19">
        <v>794.96400000000006</v>
      </c>
      <c r="C446" s="19">
        <v>813.40200000000004</v>
      </c>
      <c r="D446" s="19">
        <v>845.44799999999998</v>
      </c>
      <c r="E446" s="19">
        <v>861.25200000000007</v>
      </c>
      <c r="F446" s="19">
        <v>850.48199999999997</v>
      </c>
      <c r="G446" s="19">
        <v>853.54799999999989</v>
      </c>
      <c r="H446" s="19">
        <v>802.1099999999999</v>
      </c>
      <c r="I446" s="19">
        <v>509.154</v>
      </c>
      <c r="J446" s="19">
        <v>93.077999999999989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219.87599999999998</v>
      </c>
      <c r="U446" s="19">
        <v>674.04600000000005</v>
      </c>
      <c r="V446" s="19">
        <v>616.72199999999987</v>
      </c>
      <c r="W446" s="19">
        <v>609.72</v>
      </c>
      <c r="X446" s="19">
        <v>677.50800000000004</v>
      </c>
      <c r="Y446" s="19">
        <v>758.64600000000007</v>
      </c>
      <c r="Z446" s="19">
        <v>0</v>
      </c>
      <c r="AA446" s="2">
        <f>IFERROR(INDEX('Holiday Schedule'!$D$3:$D$24,MATCH(A446,'Holiday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9979.9560000000001</v>
      </c>
      <c r="AE446" s="5">
        <f t="shared" si="51"/>
        <v>9979.9560000000001</v>
      </c>
      <c r="AG446" s="2">
        <f t="shared" si="52"/>
        <v>3</v>
      </c>
      <c r="AH446" s="2">
        <f t="shared" si="53"/>
        <v>2026</v>
      </c>
      <c r="AJ446" s="5">
        <f t="shared" si="54"/>
        <v>861.25200000000007</v>
      </c>
      <c r="AK446" s="2">
        <f t="shared" si="55"/>
        <v>4</v>
      </c>
    </row>
    <row r="447" spans="1:37">
      <c r="A447" s="17">
        <f>Total_StdO_Customers!A447</f>
        <v>46096</v>
      </c>
      <c r="B447" s="19">
        <v>791.53200000000004</v>
      </c>
      <c r="C447" s="19">
        <v>811.27199999999993</v>
      </c>
      <c r="D447" s="19">
        <v>901.05599999999993</v>
      </c>
      <c r="E447" s="19">
        <v>871.48799999999994</v>
      </c>
      <c r="F447" s="19">
        <v>880.57199999999989</v>
      </c>
      <c r="G447" s="19">
        <v>881.45999999999992</v>
      </c>
      <c r="H447" s="19">
        <v>854.77199999999993</v>
      </c>
      <c r="I447" s="19">
        <v>498.81599999999997</v>
      </c>
      <c r="J447" s="19">
        <v>42.552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244.86599999999999</v>
      </c>
      <c r="U447" s="19">
        <v>713.79000000000008</v>
      </c>
      <c r="V447" s="19">
        <v>638.33400000000006</v>
      </c>
      <c r="W447" s="19">
        <v>620.07600000000002</v>
      </c>
      <c r="X447" s="19">
        <v>676.19999999999993</v>
      </c>
      <c r="Y447" s="19">
        <v>734.84399999999994</v>
      </c>
      <c r="Z447" s="19">
        <v>0</v>
      </c>
      <c r="AA447" s="2">
        <f>IFERROR(INDEX('Holiday Schedule'!$D$3:$D$24,MATCH(A447,'Holiday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10161.629999999999</v>
      </c>
      <c r="AE447" s="5">
        <f t="shared" si="51"/>
        <v>10161.629999999999</v>
      </c>
      <c r="AG447" s="2">
        <f t="shared" si="52"/>
        <v>3</v>
      </c>
      <c r="AH447" s="2">
        <f t="shared" si="53"/>
        <v>2026</v>
      </c>
      <c r="AJ447" s="5">
        <f t="shared" si="54"/>
        <v>901.05599999999993</v>
      </c>
      <c r="AK447" s="2">
        <f t="shared" si="55"/>
        <v>3</v>
      </c>
    </row>
    <row r="448" spans="1:37">
      <c r="A448" s="17">
        <f>Total_StdO_Customers!A448</f>
        <v>46097</v>
      </c>
      <c r="B448" s="19">
        <v>770.02199999999993</v>
      </c>
      <c r="C448" s="19">
        <v>789.87599999999998</v>
      </c>
      <c r="D448" s="19">
        <v>825.678</v>
      </c>
      <c r="E448" s="19">
        <v>845.00999999999988</v>
      </c>
      <c r="F448" s="19">
        <v>863.33400000000006</v>
      </c>
      <c r="G448" s="19">
        <v>896.29199999999992</v>
      </c>
      <c r="H448" s="19">
        <v>893.71199999999999</v>
      </c>
      <c r="I448" s="19">
        <v>567.25199999999995</v>
      </c>
      <c r="J448" s="19">
        <v>101.91</v>
      </c>
      <c r="K448" s="19">
        <v>0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222.23999999999998</v>
      </c>
      <c r="U448" s="19">
        <v>669.25800000000004</v>
      </c>
      <c r="V448" s="19">
        <v>594.83399999999995</v>
      </c>
      <c r="W448" s="19">
        <v>571.30799999999999</v>
      </c>
      <c r="X448" s="19">
        <v>614.04599999999994</v>
      </c>
      <c r="Y448" s="19">
        <v>668.15399999999988</v>
      </c>
      <c r="Z448" s="19">
        <v>0</v>
      </c>
      <c r="AA448" s="2">
        <f>IFERROR(INDEX('Holiday Schedule'!$D$3:$D$24,MATCH(A448,'Holiday Schedule'!$C$3:$C$24,0)),0)</f>
        <v>0</v>
      </c>
      <c r="AB448" s="2">
        <f t="shared" si="48"/>
        <v>2</v>
      </c>
      <c r="AC448" s="2">
        <f t="shared" si="49"/>
        <v>3340.8479999999995</v>
      </c>
      <c r="AD448" s="5">
        <f t="shared" si="50"/>
        <v>6552.0779999999995</v>
      </c>
      <c r="AE448" s="5">
        <f t="shared" si="51"/>
        <v>9892.9259999999995</v>
      </c>
      <c r="AG448" s="2">
        <f t="shared" si="52"/>
        <v>3</v>
      </c>
      <c r="AH448" s="2">
        <f t="shared" si="53"/>
        <v>2026</v>
      </c>
      <c r="AJ448" s="5">
        <f t="shared" si="54"/>
        <v>896.29199999999992</v>
      </c>
      <c r="AK448" s="2">
        <f t="shared" si="55"/>
        <v>6</v>
      </c>
    </row>
    <row r="449" spans="1:37">
      <c r="A449" s="17">
        <f>Total_StdO_Customers!A449</f>
        <v>46098</v>
      </c>
      <c r="B449" s="19">
        <v>694.38</v>
      </c>
      <c r="C449" s="19">
        <v>706.524</v>
      </c>
      <c r="D449" s="19">
        <v>730.81200000000001</v>
      </c>
      <c r="E449" s="19">
        <v>743.68200000000002</v>
      </c>
      <c r="F449" s="19">
        <v>740.06399999999996</v>
      </c>
      <c r="G449" s="19">
        <v>779.77199999999993</v>
      </c>
      <c r="H449" s="19">
        <v>773.94</v>
      </c>
      <c r="I449" s="19">
        <v>494.298</v>
      </c>
      <c r="J449" s="19">
        <v>82.24199999999999</v>
      </c>
      <c r="K449" s="19">
        <v>0</v>
      </c>
      <c r="L449" s="19">
        <v>0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214.79400000000001</v>
      </c>
      <c r="U449" s="19">
        <v>694.74599999999998</v>
      </c>
      <c r="V449" s="19">
        <v>638.19000000000005</v>
      </c>
      <c r="W449" s="19">
        <v>632.07000000000005</v>
      </c>
      <c r="X449" s="19">
        <v>702.6</v>
      </c>
      <c r="Y449" s="19">
        <v>790.21199999999999</v>
      </c>
      <c r="Z449" s="19">
        <v>0</v>
      </c>
      <c r="AA449" s="2">
        <f>IFERROR(INDEX('Holiday Schedule'!$D$3:$D$24,MATCH(A449,'Holiday Schedule'!$C$3:$C$24,0)),0)</f>
        <v>0</v>
      </c>
      <c r="AB449" s="2">
        <f t="shared" si="48"/>
        <v>3</v>
      </c>
      <c r="AC449" s="2">
        <f t="shared" si="49"/>
        <v>3458.94</v>
      </c>
      <c r="AD449" s="5">
        <f t="shared" si="50"/>
        <v>5959.3860000000004</v>
      </c>
      <c r="AE449" s="5">
        <f t="shared" si="51"/>
        <v>9418.3260000000009</v>
      </c>
      <c r="AG449" s="2">
        <f t="shared" si="52"/>
        <v>3</v>
      </c>
      <c r="AH449" s="2">
        <f t="shared" si="53"/>
        <v>2026</v>
      </c>
      <c r="AJ449" s="5">
        <f t="shared" si="54"/>
        <v>790.21199999999999</v>
      </c>
      <c r="AK449" s="2">
        <f t="shared" si="55"/>
        <v>24</v>
      </c>
    </row>
    <row r="450" spans="1:37">
      <c r="A450" s="17">
        <f>Total_StdO_Customers!A450</f>
        <v>46099</v>
      </c>
      <c r="B450" s="19">
        <v>845.44199999999989</v>
      </c>
      <c r="C450" s="19">
        <v>887.45399999999995</v>
      </c>
      <c r="D450" s="19">
        <v>939.9</v>
      </c>
      <c r="E450" s="19">
        <v>977.12999999999988</v>
      </c>
      <c r="F450" s="19">
        <v>993.65399999999988</v>
      </c>
      <c r="G450" s="19">
        <v>1045.7639999999999</v>
      </c>
      <c r="H450" s="19">
        <v>1029.33</v>
      </c>
      <c r="I450" s="19">
        <v>603.18599999999992</v>
      </c>
      <c r="J450" s="19">
        <v>81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243.83999999999997</v>
      </c>
      <c r="U450" s="19">
        <v>783.39</v>
      </c>
      <c r="V450" s="19">
        <v>709.34399999999994</v>
      </c>
      <c r="W450" s="19">
        <v>700.32</v>
      </c>
      <c r="X450" s="19">
        <v>763.67399999999998</v>
      </c>
      <c r="Y450" s="19">
        <v>847.62</v>
      </c>
      <c r="Z450" s="19">
        <v>0</v>
      </c>
      <c r="AA450" s="2">
        <f>IFERROR(INDEX('Holiday Schedule'!$D$3:$D$24,MATCH(A450,'Holiday Schedule'!$C$3:$C$24,0)),0)</f>
        <v>0</v>
      </c>
      <c r="AB450" s="2">
        <f t="shared" si="48"/>
        <v>4</v>
      </c>
      <c r="AC450" s="2">
        <f t="shared" si="49"/>
        <v>3884.7539999999999</v>
      </c>
      <c r="AD450" s="5">
        <f t="shared" si="50"/>
        <v>7566.2939999999971</v>
      </c>
      <c r="AE450" s="5">
        <f t="shared" si="51"/>
        <v>11451.047999999997</v>
      </c>
      <c r="AG450" s="2">
        <f t="shared" si="52"/>
        <v>3</v>
      </c>
      <c r="AH450" s="2">
        <f t="shared" si="53"/>
        <v>2026</v>
      </c>
      <c r="AJ450" s="5">
        <f t="shared" si="54"/>
        <v>1045.7639999999999</v>
      </c>
      <c r="AK450" s="2">
        <f t="shared" si="55"/>
        <v>6</v>
      </c>
    </row>
    <row r="451" spans="1:37">
      <c r="A451" s="17">
        <f>Total_StdO_Customers!A451</f>
        <v>46100</v>
      </c>
      <c r="B451" s="19">
        <v>889.55399999999997</v>
      </c>
      <c r="C451" s="19">
        <v>920.85599999999999</v>
      </c>
      <c r="D451" s="19">
        <v>970.8599999999999</v>
      </c>
      <c r="E451" s="19">
        <v>1001.826</v>
      </c>
      <c r="F451" s="19">
        <v>1015.0319999999999</v>
      </c>
      <c r="G451" s="19">
        <v>1054.182</v>
      </c>
      <c r="H451" s="19">
        <v>1034.6400000000001</v>
      </c>
      <c r="I451" s="19">
        <v>621.45600000000002</v>
      </c>
      <c r="J451" s="19">
        <v>91.122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245.886</v>
      </c>
      <c r="U451" s="19">
        <v>770.62199999999996</v>
      </c>
      <c r="V451" s="19">
        <v>696.91800000000001</v>
      </c>
      <c r="W451" s="19">
        <v>677.976</v>
      </c>
      <c r="X451" s="19">
        <v>732.46199999999999</v>
      </c>
      <c r="Y451" s="19">
        <v>805.8359999999999</v>
      </c>
      <c r="Z451" s="19">
        <v>0</v>
      </c>
      <c r="AA451" s="2">
        <f>IFERROR(INDEX('Holiday Schedule'!$D$3:$D$24,MATCH(A451,'Holiday Schedule'!$C$3:$C$24,0)),0)</f>
        <v>0</v>
      </c>
      <c r="AB451" s="2">
        <f t="shared" si="48"/>
        <v>5</v>
      </c>
      <c r="AC451" s="2">
        <f t="shared" si="49"/>
        <v>3836.442</v>
      </c>
      <c r="AD451" s="5">
        <f t="shared" si="50"/>
        <v>7692.7859999999991</v>
      </c>
      <c r="AE451" s="5">
        <f t="shared" si="51"/>
        <v>11529.227999999999</v>
      </c>
      <c r="AG451" s="2">
        <f t="shared" si="52"/>
        <v>3</v>
      </c>
      <c r="AH451" s="2">
        <f t="shared" si="53"/>
        <v>2026</v>
      </c>
      <c r="AJ451" s="5">
        <f t="shared" si="54"/>
        <v>1054.182</v>
      </c>
      <c r="AK451" s="2">
        <f t="shared" si="55"/>
        <v>6</v>
      </c>
    </row>
    <row r="452" spans="1:37">
      <c r="A452" s="17">
        <f>Total_StdO_Customers!A452</f>
        <v>46101</v>
      </c>
      <c r="B452" s="19">
        <v>838.36199999999997</v>
      </c>
      <c r="C452" s="19">
        <v>865.18799999999999</v>
      </c>
      <c r="D452" s="19">
        <v>899.53800000000001</v>
      </c>
      <c r="E452" s="19">
        <v>917.94</v>
      </c>
      <c r="F452" s="19">
        <v>932.37</v>
      </c>
      <c r="G452" s="19">
        <v>980.23799999999994</v>
      </c>
      <c r="H452" s="19">
        <v>967.88400000000001</v>
      </c>
      <c r="I452" s="19">
        <v>559.29</v>
      </c>
      <c r="J452" s="19">
        <v>73.308000000000007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232.536</v>
      </c>
      <c r="U452" s="19">
        <v>709.54799999999989</v>
      </c>
      <c r="V452" s="19">
        <v>642.6</v>
      </c>
      <c r="W452" s="19">
        <v>633.78</v>
      </c>
      <c r="X452" s="19">
        <v>691.21799999999996</v>
      </c>
      <c r="Y452" s="19">
        <v>754.63199999999995</v>
      </c>
      <c r="Z452" s="19">
        <v>0</v>
      </c>
      <c r="AA452" s="2">
        <f>IFERROR(INDEX('Holiday Schedule'!$D$3:$D$24,MATCH(A452,'Holiday Schedule'!$C$3:$C$24,0)),0)</f>
        <v>0</v>
      </c>
      <c r="AB452" s="2">
        <f t="shared" si="48"/>
        <v>6</v>
      </c>
      <c r="AC452" s="2">
        <f t="shared" si="49"/>
        <v>3542.2799999999997</v>
      </c>
      <c r="AD452" s="5">
        <f t="shared" si="50"/>
        <v>7156.152000000001</v>
      </c>
      <c r="AE452" s="5">
        <f t="shared" si="51"/>
        <v>10698.432000000001</v>
      </c>
      <c r="AG452" s="2">
        <f t="shared" si="52"/>
        <v>3</v>
      </c>
      <c r="AH452" s="2">
        <f t="shared" si="53"/>
        <v>2026</v>
      </c>
      <c r="AJ452" s="5">
        <f t="shared" si="54"/>
        <v>980.23799999999994</v>
      </c>
      <c r="AK452" s="2">
        <f t="shared" si="55"/>
        <v>6</v>
      </c>
    </row>
    <row r="453" spans="1:37">
      <c r="A453" s="17">
        <f>Total_StdO_Customers!A453</f>
        <v>46102</v>
      </c>
      <c r="B453" s="19">
        <v>789.678</v>
      </c>
      <c r="C453" s="19">
        <v>812.274</v>
      </c>
      <c r="D453" s="19">
        <v>843.18599999999992</v>
      </c>
      <c r="E453" s="19">
        <v>857.28</v>
      </c>
      <c r="F453" s="19">
        <v>858.50399999999991</v>
      </c>
      <c r="G453" s="19">
        <v>863.00999999999988</v>
      </c>
      <c r="H453" s="19">
        <v>811.49400000000003</v>
      </c>
      <c r="I453" s="19">
        <v>517.51199999999994</v>
      </c>
      <c r="J453" s="19">
        <v>94.073999999999998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229.78200000000001</v>
      </c>
      <c r="U453" s="19">
        <v>731.38800000000003</v>
      </c>
      <c r="V453" s="19">
        <v>672.42</v>
      </c>
      <c r="W453" s="19">
        <v>665.83199999999999</v>
      </c>
      <c r="X453" s="19">
        <v>739.93799999999999</v>
      </c>
      <c r="Y453" s="19">
        <v>822.60599999999999</v>
      </c>
      <c r="Z453" s="19">
        <v>0</v>
      </c>
      <c r="AA453" s="2">
        <f>IFERROR(INDEX('Holiday Schedule'!$D$3:$D$24,MATCH(A453,'Holiday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10308.977999999999</v>
      </c>
      <c r="AE453" s="5">
        <f t="shared" si="51"/>
        <v>10308.977999999999</v>
      </c>
      <c r="AG453" s="2">
        <f t="shared" si="52"/>
        <v>3</v>
      </c>
      <c r="AH453" s="2">
        <f t="shared" si="53"/>
        <v>2026</v>
      </c>
      <c r="AJ453" s="5">
        <f t="shared" si="54"/>
        <v>863.00999999999988</v>
      </c>
      <c r="AK453" s="2">
        <f t="shared" si="55"/>
        <v>6</v>
      </c>
    </row>
    <row r="454" spans="1:37">
      <c r="A454" s="17">
        <f>Total_StdO_Customers!A454</f>
        <v>46103</v>
      </c>
      <c r="B454" s="19">
        <v>859.38599999999997</v>
      </c>
      <c r="C454" s="19">
        <v>874.87800000000004</v>
      </c>
      <c r="D454" s="19">
        <v>957.95999999999992</v>
      </c>
      <c r="E454" s="19">
        <v>913.91399999999999</v>
      </c>
      <c r="F454" s="19">
        <v>921.22800000000007</v>
      </c>
      <c r="G454" s="19">
        <v>916.78800000000001</v>
      </c>
      <c r="H454" s="19">
        <v>877.92</v>
      </c>
      <c r="I454" s="19">
        <v>529.27800000000002</v>
      </c>
      <c r="J454" s="19">
        <v>55.47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277.09199999999998</v>
      </c>
      <c r="U454" s="19">
        <v>801.15</v>
      </c>
      <c r="V454" s="19">
        <v>716.70600000000002</v>
      </c>
      <c r="W454" s="19">
        <v>689.16</v>
      </c>
      <c r="X454" s="19">
        <v>754.11599999999987</v>
      </c>
      <c r="Y454" s="19">
        <v>815.72399999999993</v>
      </c>
      <c r="Z454" s="19">
        <v>0</v>
      </c>
      <c r="AA454" s="2">
        <f>IFERROR(INDEX('Holiday Schedule'!$D$3:$D$24,MATCH(A454,'Holiday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10960.77</v>
      </c>
      <c r="AE454" s="5">
        <f t="shared" si="51"/>
        <v>10960.77</v>
      </c>
      <c r="AG454" s="2">
        <f t="shared" si="52"/>
        <v>3</v>
      </c>
      <c r="AH454" s="2">
        <f t="shared" si="53"/>
        <v>2026</v>
      </c>
      <c r="AJ454" s="5">
        <f t="shared" si="54"/>
        <v>957.95999999999992</v>
      </c>
      <c r="AK454" s="2">
        <f t="shared" si="55"/>
        <v>3</v>
      </c>
    </row>
    <row r="455" spans="1:37">
      <c r="A455" s="17">
        <f>Total_StdO_Customers!A455</f>
        <v>46104</v>
      </c>
      <c r="B455" s="19">
        <v>850.28399999999999</v>
      </c>
      <c r="C455" s="19">
        <v>873.29399999999998</v>
      </c>
      <c r="D455" s="19">
        <v>910.78200000000004</v>
      </c>
      <c r="E455" s="19">
        <v>934.82399999999996</v>
      </c>
      <c r="F455" s="19">
        <v>948.87599999999998</v>
      </c>
      <c r="G455" s="19">
        <v>989.35799999999995</v>
      </c>
      <c r="H455" s="19">
        <v>987.64799999999991</v>
      </c>
      <c r="I455" s="19">
        <v>625.18200000000002</v>
      </c>
      <c r="J455" s="19">
        <v>113.718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257.55599999999998</v>
      </c>
      <c r="U455" s="19">
        <v>797.49599999999998</v>
      </c>
      <c r="V455" s="19">
        <v>719.07600000000002</v>
      </c>
      <c r="W455" s="19">
        <v>698.83799999999997</v>
      </c>
      <c r="X455" s="19">
        <v>758.26799999999992</v>
      </c>
      <c r="Y455" s="19">
        <v>836.49599999999998</v>
      </c>
      <c r="Z455" s="19">
        <v>0</v>
      </c>
      <c r="AA455" s="2">
        <f>IFERROR(INDEX('Holiday Schedule'!$D$3:$D$24,MATCH(A455,'Holiday Schedule'!$C$3:$C$24,0)),0)</f>
        <v>0</v>
      </c>
      <c r="AB455" s="2">
        <f t="shared" si="48"/>
        <v>2</v>
      </c>
      <c r="AC455" s="2">
        <f t="shared" si="49"/>
        <v>3970.134</v>
      </c>
      <c r="AD455" s="5">
        <f t="shared" si="50"/>
        <v>7331.5619999999999</v>
      </c>
      <c r="AE455" s="5">
        <f t="shared" si="51"/>
        <v>11301.696</v>
      </c>
      <c r="AG455" s="2">
        <f t="shared" si="52"/>
        <v>3</v>
      </c>
      <c r="AH455" s="2">
        <f t="shared" si="53"/>
        <v>2026</v>
      </c>
      <c r="AJ455" s="5">
        <f t="shared" si="54"/>
        <v>989.35799999999995</v>
      </c>
      <c r="AK455" s="2">
        <f t="shared" si="55"/>
        <v>6</v>
      </c>
    </row>
    <row r="456" spans="1:37">
      <c r="A456" s="17">
        <f>Total_StdO_Customers!A456</f>
        <v>46105</v>
      </c>
      <c r="B456" s="19">
        <v>886.07399999999996</v>
      </c>
      <c r="C456" s="19">
        <v>928.93799999999999</v>
      </c>
      <c r="D456" s="19">
        <v>981.10799999999995</v>
      </c>
      <c r="E456" s="19">
        <v>1013.112</v>
      </c>
      <c r="F456" s="19">
        <v>1031.5739999999998</v>
      </c>
      <c r="G456" s="19">
        <v>1080.3119999999999</v>
      </c>
      <c r="H456" s="19">
        <v>1068.126</v>
      </c>
      <c r="I456" s="19">
        <v>649.86599999999987</v>
      </c>
      <c r="J456" s="19">
        <v>103.33799999999999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  <c r="Q456" s="19">
        <v>0</v>
      </c>
      <c r="R456" s="19">
        <v>0</v>
      </c>
      <c r="S456" s="19">
        <v>0</v>
      </c>
      <c r="T456" s="19">
        <v>238.452</v>
      </c>
      <c r="U456" s="19">
        <v>766.89600000000007</v>
      </c>
      <c r="V456" s="19">
        <v>690.47399999999993</v>
      </c>
      <c r="W456" s="19">
        <v>673.53599999999994</v>
      </c>
      <c r="X456" s="19">
        <v>731.30399999999997</v>
      </c>
      <c r="Y456" s="19">
        <v>803.33400000000006</v>
      </c>
      <c r="Z456" s="19">
        <v>0</v>
      </c>
      <c r="AA456" s="2">
        <f>IFERROR(INDEX('Holiday Schedule'!$D$3:$D$24,MATCH(A456,'Holiday Schedule'!$C$3:$C$24,0)),0)</f>
        <v>0</v>
      </c>
      <c r="AB456" s="2">
        <f t="shared" si="48"/>
        <v>3</v>
      </c>
      <c r="AC456" s="2">
        <f t="shared" si="49"/>
        <v>3853.866</v>
      </c>
      <c r="AD456" s="5">
        <f t="shared" si="50"/>
        <v>7792.5780000000013</v>
      </c>
      <c r="AE456" s="5">
        <f t="shared" si="51"/>
        <v>11646.444000000001</v>
      </c>
      <c r="AG456" s="2">
        <f t="shared" si="52"/>
        <v>3</v>
      </c>
      <c r="AH456" s="2">
        <f t="shared" si="53"/>
        <v>2026</v>
      </c>
      <c r="AJ456" s="5">
        <f t="shared" si="54"/>
        <v>1080.3119999999999</v>
      </c>
      <c r="AK456" s="2">
        <f t="shared" si="55"/>
        <v>6</v>
      </c>
    </row>
    <row r="457" spans="1:37">
      <c r="A457" s="17">
        <f>Total_StdO_Customers!A457</f>
        <v>46106</v>
      </c>
      <c r="B457" s="19">
        <v>840.76199999999994</v>
      </c>
      <c r="C457" s="19">
        <v>867.68400000000008</v>
      </c>
      <c r="D457" s="19">
        <v>907.36799999999994</v>
      </c>
      <c r="E457" s="19">
        <v>940.45799999999997</v>
      </c>
      <c r="F457" s="19">
        <v>969.69600000000003</v>
      </c>
      <c r="G457" s="19">
        <v>1020.18</v>
      </c>
      <c r="H457" s="19">
        <v>1006.6319999999999</v>
      </c>
      <c r="I457" s="19">
        <v>568.55399999999997</v>
      </c>
      <c r="J457" s="19">
        <v>71.424000000000007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229.71600000000001</v>
      </c>
      <c r="U457" s="19">
        <v>753.78599999999994</v>
      </c>
      <c r="V457" s="19">
        <v>684.63599999999997</v>
      </c>
      <c r="W457" s="19">
        <v>665.00399999999991</v>
      </c>
      <c r="X457" s="19">
        <v>723.6</v>
      </c>
      <c r="Y457" s="19">
        <v>794.04600000000005</v>
      </c>
      <c r="Z457" s="19">
        <v>0</v>
      </c>
      <c r="AA457" s="2">
        <f>IFERROR(INDEX('Holiday Schedule'!$D$3:$D$24,MATCH(A457,'Holiday Schedule'!$C$3:$C$24,0)),0)</f>
        <v>0</v>
      </c>
      <c r="AB457" s="2">
        <f t="shared" si="48"/>
        <v>4</v>
      </c>
      <c r="AC457" s="2">
        <f t="shared" si="49"/>
        <v>3696.72</v>
      </c>
      <c r="AD457" s="5">
        <f t="shared" si="50"/>
        <v>7346.8260000000028</v>
      </c>
      <c r="AE457" s="5">
        <f t="shared" si="51"/>
        <v>11043.546000000002</v>
      </c>
      <c r="AG457" s="2">
        <f t="shared" si="52"/>
        <v>3</v>
      </c>
      <c r="AH457" s="2">
        <f t="shared" si="53"/>
        <v>2026</v>
      </c>
      <c r="AJ457" s="5">
        <f t="shared" si="54"/>
        <v>1020.18</v>
      </c>
      <c r="AK457" s="2">
        <f t="shared" si="55"/>
        <v>6</v>
      </c>
    </row>
    <row r="458" spans="1:37">
      <c r="A458" s="17">
        <f>Total_StdO_Customers!A458</f>
        <v>46107</v>
      </c>
      <c r="B458" s="19">
        <v>817.05599999999993</v>
      </c>
      <c r="C458" s="19">
        <v>845.04600000000005</v>
      </c>
      <c r="D458" s="19">
        <v>883.01400000000001</v>
      </c>
      <c r="E458" s="19">
        <v>900.72</v>
      </c>
      <c r="F458" s="19">
        <v>909.05399999999997</v>
      </c>
      <c r="G458" s="19">
        <v>967.17</v>
      </c>
      <c r="H458" s="19">
        <v>955.23599999999988</v>
      </c>
      <c r="I458" s="19">
        <v>601.17600000000004</v>
      </c>
      <c r="J458" s="19">
        <v>105.90599999999999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  <c r="Q458" s="19">
        <v>0</v>
      </c>
      <c r="R458" s="19">
        <v>0</v>
      </c>
      <c r="S458" s="19">
        <v>0</v>
      </c>
      <c r="T458" s="19">
        <v>230.60399999999998</v>
      </c>
      <c r="U458" s="19">
        <v>720.96599999999989</v>
      </c>
      <c r="V458" s="19">
        <v>646.74</v>
      </c>
      <c r="W458" s="19">
        <v>629.77800000000002</v>
      </c>
      <c r="X458" s="19">
        <v>677.00999999999988</v>
      </c>
      <c r="Y458" s="19">
        <v>737.68799999999999</v>
      </c>
      <c r="Z458" s="19">
        <v>0</v>
      </c>
      <c r="AA458" s="2">
        <f>IFERROR(INDEX('Holiday Schedule'!$D$3:$D$24,MATCH(A458,'Holiday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3612.18</v>
      </c>
      <c r="AD458" s="5">
        <f t="shared" ref="AD458:AD521" si="58">AE458-AC458</f>
        <v>7014.9840000000004</v>
      </c>
      <c r="AE458" s="5">
        <f t="shared" ref="AE458:AE521" si="59">SUM(B458:Y458)</f>
        <v>10627.164000000001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967.17</v>
      </c>
      <c r="AK458" s="2">
        <f t="shared" ref="AK458:AK521" si="63">IF(AE458&gt;0,INDEX(B$8:Y$8,MATCH(AJ458,B458:Y458,0)),"")</f>
        <v>6</v>
      </c>
    </row>
    <row r="459" spans="1:37">
      <c r="A459" s="17">
        <f>Total_StdO_Customers!A459</f>
        <v>46108</v>
      </c>
      <c r="B459" s="19">
        <v>759.38400000000001</v>
      </c>
      <c r="C459" s="19">
        <v>782.94</v>
      </c>
      <c r="D459" s="19">
        <v>825.21599999999989</v>
      </c>
      <c r="E459" s="19">
        <v>847.73400000000004</v>
      </c>
      <c r="F459" s="19">
        <v>874.71599999999989</v>
      </c>
      <c r="G459" s="19">
        <v>931.09799999999996</v>
      </c>
      <c r="H459" s="19">
        <v>939.00599999999997</v>
      </c>
      <c r="I459" s="19">
        <v>563.03399999999999</v>
      </c>
      <c r="J459" s="19">
        <v>87.695999999999998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19">
        <v>0</v>
      </c>
      <c r="T459" s="19">
        <v>230.73599999999999</v>
      </c>
      <c r="U459" s="19">
        <v>758.57399999999996</v>
      </c>
      <c r="V459" s="19">
        <v>702.89400000000001</v>
      </c>
      <c r="W459" s="19">
        <v>704.15399999999988</v>
      </c>
      <c r="X459" s="19">
        <v>787.65</v>
      </c>
      <c r="Y459" s="19">
        <v>883.51799999999992</v>
      </c>
      <c r="Z459" s="19">
        <v>0</v>
      </c>
      <c r="AA459" s="2">
        <f>IFERROR(INDEX('Holiday Schedule'!$D$3:$D$24,MATCH(A459,'Holiday Schedule'!$C$3:$C$24,0)),0)</f>
        <v>0</v>
      </c>
      <c r="AB459" s="2">
        <f t="shared" si="56"/>
        <v>6</v>
      </c>
      <c r="AC459" s="2">
        <f t="shared" si="57"/>
        <v>3834.7380000000003</v>
      </c>
      <c r="AD459" s="5">
        <f t="shared" si="58"/>
        <v>6843.6119999999983</v>
      </c>
      <c r="AE459" s="5">
        <f t="shared" si="59"/>
        <v>10678.349999999999</v>
      </c>
      <c r="AG459" s="2">
        <f t="shared" si="60"/>
        <v>3</v>
      </c>
      <c r="AH459" s="2">
        <f t="shared" si="61"/>
        <v>2026</v>
      </c>
      <c r="AJ459" s="5">
        <f t="shared" si="62"/>
        <v>939.00599999999997</v>
      </c>
      <c r="AK459" s="2">
        <f t="shared" si="63"/>
        <v>7</v>
      </c>
    </row>
    <row r="460" spans="1:37">
      <c r="A460" s="17">
        <f>Total_StdO_Customers!A460</f>
        <v>46109</v>
      </c>
      <c r="B460" s="19">
        <v>934.30200000000002</v>
      </c>
      <c r="C460" s="19">
        <v>962.52599999999995</v>
      </c>
      <c r="D460" s="19">
        <v>1016.106</v>
      </c>
      <c r="E460" s="19">
        <v>1040.3159999999998</v>
      </c>
      <c r="F460" s="19">
        <v>1043.742</v>
      </c>
      <c r="G460" s="19">
        <v>1056.5039999999999</v>
      </c>
      <c r="H460" s="19">
        <v>983.4</v>
      </c>
      <c r="I460" s="19">
        <v>539.70600000000002</v>
      </c>
      <c r="J460" s="19">
        <v>70.277999999999992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9">
        <v>0</v>
      </c>
      <c r="S460" s="19">
        <v>0</v>
      </c>
      <c r="T460" s="19">
        <v>244.25399999999996</v>
      </c>
      <c r="U460" s="19">
        <v>793.16399999999999</v>
      </c>
      <c r="V460" s="19">
        <v>725.85599999999999</v>
      </c>
      <c r="W460" s="19">
        <v>728.64</v>
      </c>
      <c r="X460" s="19">
        <v>806.12399999999991</v>
      </c>
      <c r="Y460" s="19">
        <v>893.82</v>
      </c>
      <c r="Z460" s="19">
        <v>0</v>
      </c>
      <c r="AA460" s="2">
        <f>IFERROR(INDEX('Holiday Schedule'!$D$3:$D$24,MATCH(A460,'Holiday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11838.737999999999</v>
      </c>
      <c r="AE460" s="5">
        <f t="shared" si="59"/>
        <v>11838.737999999999</v>
      </c>
      <c r="AG460" s="2">
        <f t="shared" si="60"/>
        <v>3</v>
      </c>
      <c r="AH460" s="2">
        <f t="shared" si="61"/>
        <v>2026</v>
      </c>
      <c r="AJ460" s="5">
        <f t="shared" si="62"/>
        <v>1056.5039999999999</v>
      </c>
      <c r="AK460" s="2">
        <f t="shared" si="63"/>
        <v>6</v>
      </c>
    </row>
    <row r="461" spans="1:37">
      <c r="A461" s="17">
        <f>Total_StdO_Customers!A461</f>
        <v>46110</v>
      </c>
      <c r="B461" s="19">
        <v>940.18200000000002</v>
      </c>
      <c r="C461" s="19">
        <v>961.99799999999993</v>
      </c>
      <c r="D461" s="19">
        <v>1070.1179999999999</v>
      </c>
      <c r="E461" s="19">
        <v>1032.9299999999998</v>
      </c>
      <c r="F461" s="19">
        <v>1050.8520000000001</v>
      </c>
      <c r="G461" s="19">
        <v>1053.192</v>
      </c>
      <c r="H461" s="19">
        <v>995.43599999999992</v>
      </c>
      <c r="I461" s="19">
        <v>526.33799999999997</v>
      </c>
      <c r="J461" s="19">
        <v>40.475999999999992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255.32400000000001</v>
      </c>
      <c r="U461" s="19">
        <v>777.60599999999999</v>
      </c>
      <c r="V461" s="19">
        <v>706.9799999999999</v>
      </c>
      <c r="W461" s="19">
        <v>681.08400000000006</v>
      </c>
      <c r="X461" s="19">
        <v>746.52599999999995</v>
      </c>
      <c r="Y461" s="19">
        <v>808.93799999999999</v>
      </c>
      <c r="Z461" s="19">
        <v>0</v>
      </c>
      <c r="AA461" s="2">
        <f>IFERROR(INDEX('Holiday Schedule'!$D$3:$D$24,MATCH(A461,'Holiday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11647.98</v>
      </c>
      <c r="AE461" s="5">
        <f t="shared" si="59"/>
        <v>11647.98</v>
      </c>
      <c r="AG461" s="2">
        <f t="shared" si="60"/>
        <v>3</v>
      </c>
      <c r="AH461" s="2">
        <f t="shared" si="61"/>
        <v>2026</v>
      </c>
      <c r="AJ461" s="5">
        <f t="shared" si="62"/>
        <v>1070.1179999999999</v>
      </c>
      <c r="AK461" s="2">
        <f t="shared" si="63"/>
        <v>3</v>
      </c>
    </row>
    <row r="462" spans="1:37">
      <c r="A462" s="17">
        <f>Total_StdO_Customers!A462</f>
        <v>46111</v>
      </c>
      <c r="B462" s="19">
        <v>848.57999999999993</v>
      </c>
      <c r="C462" s="19">
        <v>870.92399999999998</v>
      </c>
      <c r="D462" s="19">
        <v>915.36599999999987</v>
      </c>
      <c r="E462" s="19">
        <v>931.2059999999999</v>
      </c>
      <c r="F462" s="19">
        <v>945.67199999999991</v>
      </c>
      <c r="G462" s="19">
        <v>990.77399999999989</v>
      </c>
      <c r="H462" s="19">
        <v>979.79399999999998</v>
      </c>
      <c r="I462" s="19">
        <v>598.90199999999993</v>
      </c>
      <c r="J462" s="19">
        <v>102.018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221.77799999999999</v>
      </c>
      <c r="U462" s="19">
        <v>699.94799999999998</v>
      </c>
      <c r="V462" s="19">
        <v>631.66199999999992</v>
      </c>
      <c r="W462" s="19">
        <v>611.05199999999991</v>
      </c>
      <c r="X462" s="19">
        <v>655.38</v>
      </c>
      <c r="Y462" s="19">
        <v>711.64799999999991</v>
      </c>
      <c r="Z462" s="19">
        <v>0</v>
      </c>
      <c r="AA462" s="2">
        <f>IFERROR(INDEX('Holiday Schedule'!$D$3:$D$24,MATCH(A462,'Holiday Schedule'!$C$3:$C$24,0)),0)</f>
        <v>0</v>
      </c>
      <c r="AB462" s="2">
        <f t="shared" si="56"/>
        <v>2</v>
      </c>
      <c r="AC462" s="2">
        <f t="shared" si="57"/>
        <v>3520.74</v>
      </c>
      <c r="AD462" s="5">
        <f t="shared" si="58"/>
        <v>7193.9639999999981</v>
      </c>
      <c r="AE462" s="5">
        <f t="shared" si="59"/>
        <v>10714.703999999998</v>
      </c>
      <c r="AG462" s="2">
        <f t="shared" si="60"/>
        <v>3</v>
      </c>
      <c r="AH462" s="2">
        <f t="shared" si="61"/>
        <v>2026</v>
      </c>
      <c r="AJ462" s="5">
        <f t="shared" si="62"/>
        <v>990.77399999999989</v>
      </c>
      <c r="AK462" s="2">
        <f t="shared" si="63"/>
        <v>6</v>
      </c>
    </row>
    <row r="463" spans="1:37">
      <c r="A463" s="17">
        <f>Total_StdO_Customers!A463</f>
        <v>46112</v>
      </c>
      <c r="B463" s="19">
        <v>769.10399999999993</v>
      </c>
      <c r="C463" s="19">
        <v>799.36799999999994</v>
      </c>
      <c r="D463" s="19">
        <v>832.57199999999989</v>
      </c>
      <c r="E463" s="19">
        <v>848.77199999999993</v>
      </c>
      <c r="F463" s="19">
        <v>867.51599999999996</v>
      </c>
      <c r="G463" s="19">
        <v>927.63599999999997</v>
      </c>
      <c r="H463" s="19">
        <v>930.86400000000003</v>
      </c>
      <c r="I463" s="19">
        <v>598.10400000000004</v>
      </c>
      <c r="J463" s="19">
        <v>109.14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265.16999999999996</v>
      </c>
      <c r="U463" s="19">
        <v>814.596</v>
      </c>
      <c r="V463" s="19">
        <v>731.32199999999989</v>
      </c>
      <c r="W463" s="19">
        <v>705.86400000000003</v>
      </c>
      <c r="X463" s="19">
        <v>760.76400000000001</v>
      </c>
      <c r="Y463" s="19">
        <v>831.49799999999993</v>
      </c>
      <c r="Z463" s="19">
        <v>0</v>
      </c>
      <c r="AA463" s="2">
        <f>IFERROR(INDEX('Holiday Schedule'!$D$3:$D$24,MATCH(A463,'Holiday Schedule'!$C$3:$C$24,0)),0)</f>
        <v>0</v>
      </c>
      <c r="AB463" s="2">
        <f t="shared" si="56"/>
        <v>3</v>
      </c>
      <c r="AC463" s="2">
        <f t="shared" si="57"/>
        <v>3984.96</v>
      </c>
      <c r="AD463" s="5">
        <f t="shared" si="58"/>
        <v>6807.3299999999972</v>
      </c>
      <c r="AE463" s="5">
        <f t="shared" si="59"/>
        <v>10792.289999999997</v>
      </c>
      <c r="AG463" s="2">
        <f t="shared" si="60"/>
        <v>3</v>
      </c>
      <c r="AH463" s="2">
        <f t="shared" si="61"/>
        <v>2026</v>
      </c>
      <c r="AJ463" s="5">
        <f t="shared" si="62"/>
        <v>930.86400000000003</v>
      </c>
      <c r="AK463" s="2">
        <f t="shared" si="63"/>
        <v>7</v>
      </c>
    </row>
    <row r="464" spans="1:37">
      <c r="A464" s="17">
        <f>Total_StdO_Customers!A464</f>
        <v>46113</v>
      </c>
      <c r="B464" s="19">
        <v>891.81400000000008</v>
      </c>
      <c r="C464" s="19">
        <v>916.4045000000001</v>
      </c>
      <c r="D464" s="19">
        <v>945.86800000000005</v>
      </c>
      <c r="E464" s="19">
        <v>979.20900000000017</v>
      </c>
      <c r="F464" s="19">
        <v>1004.8170000000001</v>
      </c>
      <c r="G464" s="19">
        <v>1040.7045000000001</v>
      </c>
      <c r="H464" s="19">
        <v>1031.2940000000001</v>
      </c>
      <c r="I464" s="19">
        <v>829.12500000000011</v>
      </c>
      <c r="J464" s="19">
        <v>201.553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38.703500000000005</v>
      </c>
      <c r="W464" s="19">
        <v>703.32900000000006</v>
      </c>
      <c r="X464" s="19">
        <v>754.55050000000006</v>
      </c>
      <c r="Y464" s="19">
        <v>815.65550000000007</v>
      </c>
      <c r="Z464" s="19"/>
      <c r="AA464" s="2">
        <f>IFERROR(INDEX('Holiday Schedule'!$D$3:$D$24,MATCH(A464,'Holiday Schedule'!$C$3:$C$24,0)),0)</f>
        <v>0</v>
      </c>
      <c r="AB464" s="2">
        <f t="shared" si="56"/>
        <v>4</v>
      </c>
      <c r="AC464" s="2">
        <f t="shared" si="57"/>
        <v>2527.2610000000004</v>
      </c>
      <c r="AD464" s="5">
        <f t="shared" si="58"/>
        <v>7625.7664999999997</v>
      </c>
      <c r="AE464" s="5">
        <f t="shared" si="59"/>
        <v>10153.0275</v>
      </c>
      <c r="AG464" s="2">
        <f t="shared" si="60"/>
        <v>4</v>
      </c>
      <c r="AH464" s="2">
        <f t="shared" si="61"/>
        <v>2026</v>
      </c>
      <c r="AJ464" s="5">
        <f t="shared" si="62"/>
        <v>1040.7045000000001</v>
      </c>
      <c r="AK464" s="2">
        <f t="shared" si="63"/>
        <v>6</v>
      </c>
    </row>
    <row r="465" spans="1:37">
      <c r="A465" s="17">
        <f>Total_StdO_Customers!A465</f>
        <v>46114</v>
      </c>
      <c r="B465" s="19">
        <v>890.2795000000001</v>
      </c>
      <c r="C465" s="19">
        <v>928.30650000000003</v>
      </c>
      <c r="D465" s="19">
        <v>967.03750000000002</v>
      </c>
      <c r="E465" s="19">
        <v>1003.2385</v>
      </c>
      <c r="F465" s="19">
        <v>1027.0150000000001</v>
      </c>
      <c r="G465" s="19">
        <v>1068.1220000000001</v>
      </c>
      <c r="H465" s="19">
        <v>1065.9825000000001</v>
      </c>
      <c r="I465" s="19">
        <v>815.28700000000003</v>
      </c>
      <c r="J465" s="19">
        <v>185.32250000000002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  <c r="V465" s="19">
        <v>39.6</v>
      </c>
      <c r="W465" s="19">
        <v>728.72250000000008</v>
      </c>
      <c r="X465" s="19">
        <v>758.67000000000007</v>
      </c>
      <c r="Y465" s="19">
        <v>823.00900000000013</v>
      </c>
      <c r="Z465" s="19"/>
      <c r="AA465" s="2">
        <f>IFERROR(INDEX('Holiday Schedule'!$D$3:$D$24,MATCH(A465,'Holiday Schedule'!$C$3:$C$24,0)),0)</f>
        <v>0</v>
      </c>
      <c r="AB465" s="2">
        <f t="shared" si="56"/>
        <v>5</v>
      </c>
      <c r="AC465" s="2">
        <f t="shared" si="57"/>
        <v>2527.6019999999999</v>
      </c>
      <c r="AD465" s="5">
        <f t="shared" si="58"/>
        <v>7772.9905000000026</v>
      </c>
      <c r="AE465" s="5">
        <f t="shared" si="59"/>
        <v>10300.592500000002</v>
      </c>
      <c r="AG465" s="2">
        <f t="shared" si="60"/>
        <v>4</v>
      </c>
      <c r="AH465" s="2">
        <f t="shared" si="61"/>
        <v>2026</v>
      </c>
      <c r="AJ465" s="5">
        <f t="shared" si="62"/>
        <v>1068.1220000000001</v>
      </c>
      <c r="AK465" s="2">
        <f t="shared" si="63"/>
        <v>6</v>
      </c>
    </row>
    <row r="466" spans="1:37">
      <c r="A466" s="17">
        <f>Total_StdO_Customers!A466</f>
        <v>46115</v>
      </c>
      <c r="B466" s="19">
        <v>901.20800000000008</v>
      </c>
      <c r="C466" s="19">
        <v>931.17200000000003</v>
      </c>
      <c r="D466" s="19">
        <v>970.0295000000001</v>
      </c>
      <c r="E466" s="19">
        <v>1015.0525</v>
      </c>
      <c r="F466" s="19">
        <v>1039.4010000000001</v>
      </c>
      <c r="G466" s="19">
        <v>1073.1875</v>
      </c>
      <c r="H466" s="19">
        <v>1056.33</v>
      </c>
      <c r="I466" s="19">
        <v>903.83699999999999</v>
      </c>
      <c r="J466" s="19">
        <v>234.11850000000004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38.890500000000003</v>
      </c>
      <c r="W466" s="19">
        <v>709.24150000000009</v>
      </c>
      <c r="X466" s="19">
        <v>754.0390000000001</v>
      </c>
      <c r="Y466" s="19">
        <v>815.88650000000007</v>
      </c>
      <c r="Z466" s="19"/>
      <c r="AA466" s="2">
        <f>IFERROR(INDEX('Holiday Schedule'!$D$3:$D$24,MATCH(A466,'Holiday Schedule'!$C$3:$C$24,0)),0)</f>
        <v>0</v>
      </c>
      <c r="AB466" s="2">
        <f t="shared" si="56"/>
        <v>6</v>
      </c>
      <c r="AC466" s="2">
        <f t="shared" si="57"/>
        <v>2640.1265000000003</v>
      </c>
      <c r="AD466" s="5">
        <f t="shared" si="58"/>
        <v>7802.2670000000016</v>
      </c>
      <c r="AE466" s="5">
        <f t="shared" si="59"/>
        <v>10442.393500000002</v>
      </c>
      <c r="AG466" s="2">
        <f t="shared" si="60"/>
        <v>4</v>
      </c>
      <c r="AH466" s="2">
        <f t="shared" si="61"/>
        <v>2026</v>
      </c>
      <c r="AJ466" s="5">
        <f t="shared" si="62"/>
        <v>1073.1875</v>
      </c>
      <c r="AK466" s="2">
        <f t="shared" si="63"/>
        <v>6</v>
      </c>
    </row>
    <row r="467" spans="1:37">
      <c r="A467" s="17">
        <f>Total_StdO_Customers!A467</f>
        <v>46116</v>
      </c>
      <c r="B467" s="19">
        <v>876.08400000000017</v>
      </c>
      <c r="C467" s="19">
        <v>876.601</v>
      </c>
      <c r="D467" s="19">
        <v>899.4425</v>
      </c>
      <c r="E467" s="19">
        <v>923.46650000000011</v>
      </c>
      <c r="F467" s="19">
        <v>935.61599999999999</v>
      </c>
      <c r="G467" s="19">
        <v>921.57450000000006</v>
      </c>
      <c r="H467" s="19">
        <v>876.5680000000001</v>
      </c>
      <c r="I467" s="19">
        <v>682.20349999999996</v>
      </c>
      <c r="J467" s="19">
        <v>152.47100000000003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37.631000000000007</v>
      </c>
      <c r="W467" s="19">
        <v>715.25300000000004</v>
      </c>
      <c r="X467" s="19">
        <v>757.73500000000013</v>
      </c>
      <c r="Y467" s="19">
        <v>835.17500000000007</v>
      </c>
      <c r="Z467" s="19"/>
      <c r="AA467" s="2">
        <f>IFERROR(INDEX('Holiday Schedule'!$D$3:$D$24,MATCH(A467,'Holiday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9489.8209999999999</v>
      </c>
      <c r="AE467" s="5">
        <f t="shared" si="59"/>
        <v>9489.8209999999999</v>
      </c>
      <c r="AG467" s="2">
        <f t="shared" si="60"/>
        <v>4</v>
      </c>
      <c r="AH467" s="2">
        <f t="shared" si="61"/>
        <v>2026</v>
      </c>
      <c r="AJ467" s="5">
        <f t="shared" si="62"/>
        <v>935.61599999999999</v>
      </c>
      <c r="AK467" s="2">
        <f t="shared" si="63"/>
        <v>5</v>
      </c>
    </row>
    <row r="468" spans="1:37">
      <c r="A468" s="17">
        <f>Total_StdO_Customers!A468</f>
        <v>46117</v>
      </c>
      <c r="B468" s="19">
        <v>901.48850000000004</v>
      </c>
      <c r="C468" s="19">
        <v>931.51300000000015</v>
      </c>
      <c r="D468" s="19">
        <v>955.50400000000002</v>
      </c>
      <c r="E468" s="19">
        <v>1030.2600000000002</v>
      </c>
      <c r="F468" s="19">
        <v>889.18500000000006</v>
      </c>
      <c r="G468" s="19">
        <v>976.84950000000003</v>
      </c>
      <c r="H468" s="19">
        <v>943.43150000000003</v>
      </c>
      <c r="I468" s="19">
        <v>818.9665</v>
      </c>
      <c r="J468" s="19">
        <v>173.66250000000002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3.8225000000000002</v>
      </c>
      <c r="W468" s="19">
        <v>692.10900000000015</v>
      </c>
      <c r="X468" s="19">
        <v>721.99050000000011</v>
      </c>
      <c r="Y468" s="19">
        <v>787.67700000000013</v>
      </c>
      <c r="Z468" s="19"/>
      <c r="AA468" s="2">
        <f>IFERROR(INDEX('Holiday Schedule'!$D$3:$D$24,MATCH(A468,'Holiday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9826.4595000000008</v>
      </c>
      <c r="AE468" s="5">
        <f t="shared" si="59"/>
        <v>9826.4595000000008</v>
      </c>
      <c r="AG468" s="2">
        <f t="shared" si="60"/>
        <v>4</v>
      </c>
      <c r="AH468" s="2">
        <f t="shared" si="61"/>
        <v>2026</v>
      </c>
      <c r="AJ468" s="5">
        <f t="shared" si="62"/>
        <v>1030.2600000000002</v>
      </c>
      <c r="AK468" s="2">
        <f t="shared" si="63"/>
        <v>4</v>
      </c>
    </row>
    <row r="469" spans="1:37">
      <c r="A469" s="17">
        <f>Total_StdO_Customers!A469</f>
        <v>46118</v>
      </c>
      <c r="B469" s="19">
        <v>844.04650000000015</v>
      </c>
      <c r="C469" s="19">
        <v>874.32400000000007</v>
      </c>
      <c r="D469" s="19">
        <v>903.57849999999996</v>
      </c>
      <c r="E469" s="19">
        <v>944.24</v>
      </c>
      <c r="F469" s="19">
        <v>970.4475000000001</v>
      </c>
      <c r="G469" s="19">
        <v>1022.6095</v>
      </c>
      <c r="H469" s="19">
        <v>1016.4880000000002</v>
      </c>
      <c r="I469" s="19">
        <v>763.44400000000007</v>
      </c>
      <c r="J469" s="19">
        <v>154.6215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40.529499999999999</v>
      </c>
      <c r="W469" s="19">
        <v>742.67600000000004</v>
      </c>
      <c r="X469" s="19">
        <v>793.58950000000016</v>
      </c>
      <c r="Y469" s="19">
        <v>869.63800000000015</v>
      </c>
      <c r="Z469" s="19"/>
      <c r="AA469" s="2">
        <f>IFERROR(INDEX('Holiday Schedule'!$D$3:$D$24,MATCH(A469,'Holiday Schedule'!$C$3:$C$24,0)),0)</f>
        <v>0</v>
      </c>
      <c r="AB469" s="2">
        <f t="shared" si="56"/>
        <v>2</v>
      </c>
      <c r="AC469" s="2">
        <f t="shared" si="57"/>
        <v>2494.8605000000002</v>
      </c>
      <c r="AD469" s="5">
        <f t="shared" si="58"/>
        <v>7445.3720000000012</v>
      </c>
      <c r="AE469" s="5">
        <f t="shared" si="59"/>
        <v>9940.2325000000019</v>
      </c>
      <c r="AG469" s="2">
        <f t="shared" si="60"/>
        <v>4</v>
      </c>
      <c r="AH469" s="2">
        <f t="shared" si="61"/>
        <v>2026</v>
      </c>
      <c r="AJ469" s="5">
        <f t="shared" si="62"/>
        <v>1022.6095</v>
      </c>
      <c r="AK469" s="2">
        <f t="shared" si="63"/>
        <v>6</v>
      </c>
    </row>
    <row r="470" spans="1:37">
      <c r="A470" s="17">
        <f>Total_StdO_Customers!A470</f>
        <v>46119</v>
      </c>
      <c r="B470" s="19">
        <v>947.60600000000011</v>
      </c>
      <c r="C470" s="19">
        <v>985.35800000000006</v>
      </c>
      <c r="D470" s="19">
        <v>1031.4260000000002</v>
      </c>
      <c r="E470" s="19">
        <v>1076.24</v>
      </c>
      <c r="F470" s="19">
        <v>1106.7430000000002</v>
      </c>
      <c r="G470" s="19">
        <v>1152.7615000000001</v>
      </c>
      <c r="H470" s="19">
        <v>1104.1745000000001</v>
      </c>
      <c r="I470" s="19">
        <v>747.67550000000006</v>
      </c>
      <c r="J470" s="19">
        <v>130.36100000000002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41.635000000000005</v>
      </c>
      <c r="W470" s="19">
        <v>761.7170000000001</v>
      </c>
      <c r="X470" s="19">
        <v>792.19799999999998</v>
      </c>
      <c r="Y470" s="19">
        <v>878.37200000000007</v>
      </c>
      <c r="Z470" s="19"/>
      <c r="AA470" s="2">
        <f>IFERROR(INDEX('Holiday Schedule'!$D$3:$D$24,MATCH(A470,'Holiday Schedule'!$C$3:$C$24,0)),0)</f>
        <v>0</v>
      </c>
      <c r="AB470" s="2">
        <f t="shared" si="56"/>
        <v>3</v>
      </c>
      <c r="AC470" s="2">
        <f t="shared" si="57"/>
        <v>2473.5864999999999</v>
      </c>
      <c r="AD470" s="5">
        <f t="shared" si="58"/>
        <v>8282.6810000000023</v>
      </c>
      <c r="AE470" s="5">
        <f t="shared" si="59"/>
        <v>10756.267500000002</v>
      </c>
      <c r="AG470" s="2">
        <f t="shared" si="60"/>
        <v>4</v>
      </c>
      <c r="AH470" s="2">
        <f t="shared" si="61"/>
        <v>2026</v>
      </c>
      <c r="AJ470" s="5">
        <f t="shared" si="62"/>
        <v>1152.7615000000001</v>
      </c>
      <c r="AK470" s="2">
        <f t="shared" si="63"/>
        <v>6</v>
      </c>
    </row>
    <row r="471" spans="1:37">
      <c r="A471" s="17">
        <f>Total_StdO_Customers!A471</f>
        <v>46120</v>
      </c>
      <c r="B471" s="19">
        <v>950.12500000000011</v>
      </c>
      <c r="C471" s="19">
        <v>990.34650000000011</v>
      </c>
      <c r="D471" s="19">
        <v>1029.2205000000001</v>
      </c>
      <c r="E471" s="19">
        <v>1084.4240000000002</v>
      </c>
      <c r="F471" s="19">
        <v>1112.0285000000001</v>
      </c>
      <c r="G471" s="19">
        <v>1156.3035</v>
      </c>
      <c r="H471" s="19">
        <v>1131.0090000000002</v>
      </c>
      <c r="I471" s="19">
        <v>824.48300000000006</v>
      </c>
      <c r="J471" s="19">
        <v>145.91500000000002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40.458000000000006</v>
      </c>
      <c r="W471" s="19">
        <v>764.31850000000009</v>
      </c>
      <c r="X471" s="19">
        <v>801.25099999999998</v>
      </c>
      <c r="Y471" s="19">
        <v>887.91450000000009</v>
      </c>
      <c r="Z471" s="19"/>
      <c r="AA471" s="2">
        <f>IFERROR(INDEX('Holiday Schedule'!$D$3:$D$24,MATCH(A471,'Holiday Schedule'!$C$3:$C$24,0)),0)</f>
        <v>0</v>
      </c>
      <c r="AB471" s="2">
        <f t="shared" si="56"/>
        <v>4</v>
      </c>
      <c r="AC471" s="2">
        <f t="shared" si="57"/>
        <v>2576.4255000000003</v>
      </c>
      <c r="AD471" s="5">
        <f t="shared" si="58"/>
        <v>8341.3715000000011</v>
      </c>
      <c r="AE471" s="5">
        <f t="shared" si="59"/>
        <v>10917.797000000002</v>
      </c>
      <c r="AG471" s="2">
        <f t="shared" si="60"/>
        <v>4</v>
      </c>
      <c r="AH471" s="2">
        <f t="shared" si="61"/>
        <v>2026</v>
      </c>
      <c r="AJ471" s="5">
        <f t="shared" si="62"/>
        <v>1156.3035</v>
      </c>
      <c r="AK471" s="2">
        <f t="shared" si="63"/>
        <v>6</v>
      </c>
    </row>
    <row r="472" spans="1:37">
      <c r="A472" s="17">
        <f>Total_StdO_Customers!A472</f>
        <v>46121</v>
      </c>
      <c r="B472" s="19">
        <v>1109.5700000000002</v>
      </c>
      <c r="C472" s="19">
        <v>1159.7135000000003</v>
      </c>
      <c r="D472" s="19">
        <v>1207.7945</v>
      </c>
      <c r="E472" s="19">
        <v>1250.6230000000003</v>
      </c>
      <c r="F472" s="19">
        <v>1278.4090000000001</v>
      </c>
      <c r="G472" s="19">
        <v>1336.6155000000001</v>
      </c>
      <c r="H472" s="19">
        <v>1288.9195</v>
      </c>
      <c r="I472" s="19">
        <v>869.16500000000008</v>
      </c>
      <c r="J472" s="19">
        <v>151.536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46.1175</v>
      </c>
      <c r="W472" s="19">
        <v>861.72900000000004</v>
      </c>
      <c r="X472" s="19">
        <v>890.7360000000001</v>
      </c>
      <c r="Y472" s="19">
        <v>967.26850000000013</v>
      </c>
      <c r="Z472" s="19"/>
      <c r="AA472" s="2">
        <f>IFERROR(INDEX('Holiday Schedule'!$D$3:$D$24,MATCH(A472,'Holiday Schedule'!$C$3:$C$24,0)),0)</f>
        <v>0</v>
      </c>
      <c r="AB472" s="2">
        <f t="shared" si="56"/>
        <v>5</v>
      </c>
      <c r="AC472" s="2">
        <f t="shared" si="57"/>
        <v>2819.2835000000005</v>
      </c>
      <c r="AD472" s="5">
        <f t="shared" si="58"/>
        <v>9598.9135000000024</v>
      </c>
      <c r="AE472" s="5">
        <f t="shared" si="59"/>
        <v>12418.197000000002</v>
      </c>
      <c r="AG472" s="2">
        <f t="shared" si="60"/>
        <v>4</v>
      </c>
      <c r="AH472" s="2">
        <f t="shared" si="61"/>
        <v>2026</v>
      </c>
      <c r="AJ472" s="5">
        <f t="shared" si="62"/>
        <v>1336.6155000000001</v>
      </c>
      <c r="AK472" s="2">
        <f t="shared" si="63"/>
        <v>6</v>
      </c>
    </row>
    <row r="473" spans="1:37">
      <c r="A473" s="17">
        <f>Total_StdO_Customers!A473</f>
        <v>46122</v>
      </c>
      <c r="B473" s="19">
        <v>881.35850000000005</v>
      </c>
      <c r="C473" s="19">
        <v>913.17050000000006</v>
      </c>
      <c r="D473" s="19">
        <v>931.85950000000003</v>
      </c>
      <c r="E473" s="19">
        <v>964.9860000000001</v>
      </c>
      <c r="F473" s="19">
        <v>1002.551</v>
      </c>
      <c r="G473" s="19">
        <v>1024.9250000000002</v>
      </c>
      <c r="H473" s="19">
        <v>1011.2520000000002</v>
      </c>
      <c r="I473" s="19">
        <v>669.78449999999998</v>
      </c>
      <c r="J473" s="19">
        <v>106.23250000000002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37.202000000000005</v>
      </c>
      <c r="W473" s="19">
        <v>678.98599999999999</v>
      </c>
      <c r="X473" s="19">
        <v>712.69</v>
      </c>
      <c r="Y473" s="19">
        <v>766.61750000000006</v>
      </c>
      <c r="Z473" s="19"/>
      <c r="AA473" s="2">
        <f>IFERROR(INDEX('Holiday Schedule'!$D$3:$D$24,MATCH(A473,'Holiday Schedule'!$C$3:$C$24,0)),0)</f>
        <v>0</v>
      </c>
      <c r="AB473" s="2">
        <f t="shared" si="56"/>
        <v>6</v>
      </c>
      <c r="AC473" s="2">
        <f t="shared" si="57"/>
        <v>2204.895</v>
      </c>
      <c r="AD473" s="5">
        <f t="shared" si="58"/>
        <v>7496.7200000000012</v>
      </c>
      <c r="AE473" s="5">
        <f t="shared" si="59"/>
        <v>9701.6150000000016</v>
      </c>
      <c r="AG473" s="2">
        <f t="shared" si="60"/>
        <v>4</v>
      </c>
      <c r="AH473" s="2">
        <f t="shared" si="61"/>
        <v>2026</v>
      </c>
      <c r="AJ473" s="5">
        <f t="shared" si="62"/>
        <v>1024.9250000000002</v>
      </c>
      <c r="AK473" s="2">
        <f t="shared" si="63"/>
        <v>6</v>
      </c>
    </row>
    <row r="474" spans="1:37">
      <c r="A474" s="17">
        <f>Total_StdO_Customers!A474</f>
        <v>46123</v>
      </c>
      <c r="B474" s="19">
        <v>814.79200000000014</v>
      </c>
      <c r="C474" s="19">
        <v>822.42050000000006</v>
      </c>
      <c r="D474" s="19">
        <v>848.55100000000004</v>
      </c>
      <c r="E474" s="19">
        <v>871.72250000000008</v>
      </c>
      <c r="F474" s="19">
        <v>884.6255000000001</v>
      </c>
      <c r="G474" s="19">
        <v>878.34450000000004</v>
      </c>
      <c r="H474" s="19">
        <v>832.88150000000007</v>
      </c>
      <c r="I474" s="19">
        <v>583.18700000000001</v>
      </c>
      <c r="J474" s="19">
        <v>95.529500000000013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  <c r="V474" s="19">
        <v>38.06</v>
      </c>
      <c r="W474" s="19">
        <v>718.91049999999996</v>
      </c>
      <c r="X474" s="19">
        <v>763.05900000000008</v>
      </c>
      <c r="Y474" s="19">
        <v>831.96300000000008</v>
      </c>
      <c r="Z474" s="19"/>
      <c r="AA474" s="2">
        <f>IFERROR(INDEX('Holiday Schedule'!$D$3:$D$24,MATCH(A474,'Holiday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8984.0465000000004</v>
      </c>
      <c r="AE474" s="5">
        <f t="shared" si="59"/>
        <v>8984.0465000000004</v>
      </c>
      <c r="AG474" s="2">
        <f t="shared" si="60"/>
        <v>4</v>
      </c>
      <c r="AH474" s="2">
        <f t="shared" si="61"/>
        <v>2026</v>
      </c>
      <c r="AJ474" s="5">
        <f t="shared" si="62"/>
        <v>884.6255000000001</v>
      </c>
      <c r="AK474" s="2">
        <f t="shared" si="63"/>
        <v>5</v>
      </c>
    </row>
    <row r="475" spans="1:37">
      <c r="A475" s="17">
        <f>Total_StdO_Customers!A475</f>
        <v>46124</v>
      </c>
      <c r="B475" s="19">
        <v>888.60200000000009</v>
      </c>
      <c r="C475" s="19">
        <v>920.10050000000012</v>
      </c>
      <c r="D475" s="19">
        <v>954.71199999999999</v>
      </c>
      <c r="E475" s="19">
        <v>1037.1845000000001</v>
      </c>
      <c r="F475" s="19">
        <v>906.19100000000003</v>
      </c>
      <c r="G475" s="19">
        <v>1015.1350000000001</v>
      </c>
      <c r="H475" s="19">
        <v>924.31900000000007</v>
      </c>
      <c r="I475" s="19">
        <v>587.15250000000003</v>
      </c>
      <c r="J475" s="19">
        <v>75.647000000000006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4.0150000000000006</v>
      </c>
      <c r="W475" s="19">
        <v>706.46950000000004</v>
      </c>
      <c r="X475" s="19">
        <v>721.92449999999997</v>
      </c>
      <c r="Y475" s="19">
        <v>768.83400000000017</v>
      </c>
      <c r="Z475" s="19"/>
      <c r="AA475" s="2">
        <f>IFERROR(INDEX('Holiday Schedule'!$D$3:$D$24,MATCH(A475,'Holiday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9510.286500000002</v>
      </c>
      <c r="AE475" s="5">
        <f t="shared" si="59"/>
        <v>9510.286500000002</v>
      </c>
      <c r="AG475" s="2">
        <f t="shared" si="60"/>
        <v>4</v>
      </c>
      <c r="AH475" s="2">
        <f t="shared" si="61"/>
        <v>2026</v>
      </c>
      <c r="AJ475" s="5">
        <f t="shared" si="62"/>
        <v>1037.1845000000001</v>
      </c>
      <c r="AK475" s="2">
        <f t="shared" si="63"/>
        <v>4</v>
      </c>
    </row>
    <row r="476" spans="1:37">
      <c r="A476" s="17">
        <f>Total_StdO_Customers!A476</f>
        <v>46125</v>
      </c>
      <c r="B476" s="19">
        <v>818.63100000000009</v>
      </c>
      <c r="C476" s="19">
        <v>830.73100000000011</v>
      </c>
      <c r="D476" s="19">
        <v>869.85800000000006</v>
      </c>
      <c r="E476" s="19">
        <v>911.35</v>
      </c>
      <c r="F476" s="19">
        <v>945.22450000000003</v>
      </c>
      <c r="G476" s="19">
        <v>983.10850000000005</v>
      </c>
      <c r="H476" s="19">
        <v>1007.0830000000001</v>
      </c>
      <c r="I476" s="19">
        <v>858.726</v>
      </c>
      <c r="J476" s="19">
        <v>218.48750000000001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39.935500000000005</v>
      </c>
      <c r="W476" s="19">
        <v>696.65750000000014</v>
      </c>
      <c r="X476" s="19">
        <v>719.76850000000013</v>
      </c>
      <c r="Y476" s="19">
        <v>772.13950000000011</v>
      </c>
      <c r="Z476" s="19"/>
      <c r="AA476" s="2">
        <f>IFERROR(INDEX('Holiday Schedule'!$D$3:$D$24,MATCH(A476,'Holiday Schedule'!$C$3:$C$24,0)),0)</f>
        <v>0</v>
      </c>
      <c r="AB476" s="2">
        <f t="shared" si="56"/>
        <v>2</v>
      </c>
      <c r="AC476" s="2">
        <f t="shared" si="57"/>
        <v>2533.5750000000003</v>
      </c>
      <c r="AD476" s="5">
        <f t="shared" si="58"/>
        <v>7138.1255000000001</v>
      </c>
      <c r="AE476" s="5">
        <f t="shared" si="59"/>
        <v>9671.7005000000008</v>
      </c>
      <c r="AG476" s="2">
        <f t="shared" si="60"/>
        <v>4</v>
      </c>
      <c r="AH476" s="2">
        <f t="shared" si="61"/>
        <v>2026</v>
      </c>
      <c r="AJ476" s="5">
        <f t="shared" si="62"/>
        <v>1007.0830000000001</v>
      </c>
      <c r="AK476" s="2">
        <f t="shared" si="63"/>
        <v>7</v>
      </c>
    </row>
    <row r="477" spans="1:37">
      <c r="A477" s="17">
        <f>Total_StdO_Customers!A477</f>
        <v>46126</v>
      </c>
      <c r="B477" s="19">
        <v>815.01750000000004</v>
      </c>
      <c r="C477" s="19">
        <v>838.09</v>
      </c>
      <c r="D477" s="19">
        <v>847.88549999999998</v>
      </c>
      <c r="E477" s="19">
        <v>881.68850000000009</v>
      </c>
      <c r="F477" s="19">
        <v>910.1345</v>
      </c>
      <c r="G477" s="19">
        <v>968.3850000000001</v>
      </c>
      <c r="H477" s="19">
        <v>935.06050000000005</v>
      </c>
      <c r="I477" s="19">
        <v>626.52150000000006</v>
      </c>
      <c r="J477" s="19">
        <v>111.54000000000002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36.030500000000004</v>
      </c>
      <c r="W477" s="19">
        <v>679.49750000000006</v>
      </c>
      <c r="X477" s="19">
        <v>669.65800000000002</v>
      </c>
      <c r="Y477" s="19">
        <v>715.00000000000011</v>
      </c>
      <c r="Z477" s="19"/>
      <c r="AA477" s="2">
        <f>IFERROR(INDEX('Holiday Schedule'!$D$3:$D$24,MATCH(A477,'Holiday Schedule'!$C$3:$C$24,0)),0)</f>
        <v>0</v>
      </c>
      <c r="AB477" s="2">
        <f t="shared" si="56"/>
        <v>3</v>
      </c>
      <c r="AC477" s="2">
        <f t="shared" si="57"/>
        <v>2123.2474999999999</v>
      </c>
      <c r="AD477" s="5">
        <f t="shared" si="58"/>
        <v>6911.2615000000005</v>
      </c>
      <c r="AE477" s="5">
        <f t="shared" si="59"/>
        <v>9034.509</v>
      </c>
      <c r="AG477" s="2">
        <f t="shared" si="60"/>
        <v>4</v>
      </c>
      <c r="AH477" s="2">
        <f t="shared" si="61"/>
        <v>2026</v>
      </c>
      <c r="AJ477" s="5">
        <f t="shared" si="62"/>
        <v>968.3850000000001</v>
      </c>
      <c r="AK477" s="2">
        <f t="shared" si="63"/>
        <v>6</v>
      </c>
    </row>
    <row r="478" spans="1:37">
      <c r="A478" s="17">
        <f>Total_StdO_Customers!A478</f>
        <v>46127</v>
      </c>
      <c r="B478" s="19">
        <v>751.22299999999996</v>
      </c>
      <c r="C478" s="19">
        <v>766.88150000000007</v>
      </c>
      <c r="D478" s="19">
        <v>791.66450000000009</v>
      </c>
      <c r="E478" s="19">
        <v>821.13900000000012</v>
      </c>
      <c r="F478" s="19">
        <v>845.91100000000006</v>
      </c>
      <c r="G478" s="19">
        <v>890.2355</v>
      </c>
      <c r="H478" s="19">
        <v>903.95800000000008</v>
      </c>
      <c r="I478" s="19">
        <v>741.18000000000006</v>
      </c>
      <c r="J478" s="19">
        <v>173.68450000000001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37.108499999999999</v>
      </c>
      <c r="W478" s="19">
        <v>668.85500000000002</v>
      </c>
      <c r="X478" s="19">
        <v>683.55100000000004</v>
      </c>
      <c r="Y478" s="19">
        <v>720.43950000000007</v>
      </c>
      <c r="Z478" s="19"/>
      <c r="AA478" s="2">
        <f>IFERROR(INDEX('Holiday Schedule'!$D$3:$D$24,MATCH(A478,'Holiday Schedule'!$C$3:$C$24,0)),0)</f>
        <v>0</v>
      </c>
      <c r="AB478" s="2">
        <f t="shared" si="56"/>
        <v>4</v>
      </c>
      <c r="AC478" s="2">
        <f t="shared" si="57"/>
        <v>2304.3790000000004</v>
      </c>
      <c r="AD478" s="5">
        <f t="shared" si="58"/>
        <v>6491.4520000000011</v>
      </c>
      <c r="AE478" s="5">
        <f t="shared" si="59"/>
        <v>8795.8310000000019</v>
      </c>
      <c r="AG478" s="2">
        <f t="shared" si="60"/>
        <v>4</v>
      </c>
      <c r="AH478" s="2">
        <f t="shared" si="61"/>
        <v>2026</v>
      </c>
      <c r="AJ478" s="5">
        <f t="shared" si="62"/>
        <v>903.95800000000008</v>
      </c>
      <c r="AK478" s="2">
        <f t="shared" si="63"/>
        <v>7</v>
      </c>
    </row>
    <row r="479" spans="1:37">
      <c r="A479" s="17">
        <f>Total_StdO_Customers!A479</f>
        <v>46128</v>
      </c>
      <c r="B479" s="19">
        <v>757.12450000000001</v>
      </c>
      <c r="C479" s="19">
        <v>773.64650000000017</v>
      </c>
      <c r="D479" s="19">
        <v>792.3850000000001</v>
      </c>
      <c r="E479" s="19">
        <v>826.13850000000002</v>
      </c>
      <c r="F479" s="19">
        <v>852.07650000000012</v>
      </c>
      <c r="G479" s="19">
        <v>900.60300000000007</v>
      </c>
      <c r="H479" s="19">
        <v>922.26200000000006</v>
      </c>
      <c r="I479" s="19">
        <v>774.23500000000013</v>
      </c>
      <c r="J479" s="19">
        <v>199.529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  <c r="V479" s="19">
        <v>39.160000000000004</v>
      </c>
      <c r="W479" s="19">
        <v>720.87950000000012</v>
      </c>
      <c r="X479" s="19">
        <v>717.74450000000002</v>
      </c>
      <c r="Y479" s="19">
        <v>775.70349999999996</v>
      </c>
      <c r="Z479" s="19"/>
      <c r="AA479" s="2">
        <f>IFERROR(INDEX('Holiday Schedule'!$D$3:$D$24,MATCH(A479,'Holiday Schedule'!$C$3:$C$24,0)),0)</f>
        <v>0</v>
      </c>
      <c r="AB479" s="2">
        <f t="shared" si="56"/>
        <v>5</v>
      </c>
      <c r="AC479" s="2">
        <f t="shared" si="57"/>
        <v>2451.5480000000002</v>
      </c>
      <c r="AD479" s="5">
        <f t="shared" si="58"/>
        <v>6599.9394999999986</v>
      </c>
      <c r="AE479" s="5">
        <f t="shared" si="59"/>
        <v>9051.4874999999993</v>
      </c>
      <c r="AG479" s="2">
        <f t="shared" si="60"/>
        <v>4</v>
      </c>
      <c r="AH479" s="2">
        <f t="shared" si="61"/>
        <v>2026</v>
      </c>
      <c r="AJ479" s="5">
        <f t="shared" si="62"/>
        <v>922.26200000000006</v>
      </c>
      <c r="AK479" s="2">
        <f t="shared" si="63"/>
        <v>7</v>
      </c>
    </row>
    <row r="480" spans="1:37">
      <c r="A480" s="17">
        <f>Total_StdO_Customers!A480</f>
        <v>46129</v>
      </c>
      <c r="B480" s="19">
        <v>818.30650000000003</v>
      </c>
      <c r="C480" s="19">
        <v>818.09750000000008</v>
      </c>
      <c r="D480" s="19">
        <v>842.71</v>
      </c>
      <c r="E480" s="19">
        <v>874.45050000000015</v>
      </c>
      <c r="F480" s="19">
        <v>887.6450000000001</v>
      </c>
      <c r="G480" s="19">
        <v>919.31400000000008</v>
      </c>
      <c r="H480" s="19">
        <v>920.2985000000001</v>
      </c>
      <c r="I480" s="19">
        <v>750.99750000000006</v>
      </c>
      <c r="J480" s="19">
        <v>181.6815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9">
        <v>0</v>
      </c>
      <c r="T480" s="19">
        <v>0</v>
      </c>
      <c r="U480" s="19">
        <v>0</v>
      </c>
      <c r="V480" s="19">
        <v>32.747</v>
      </c>
      <c r="W480" s="19">
        <v>669.96050000000002</v>
      </c>
      <c r="X480" s="19">
        <v>666.90800000000002</v>
      </c>
      <c r="Y480" s="19">
        <v>712.16750000000002</v>
      </c>
      <c r="Z480" s="19"/>
      <c r="AA480" s="2">
        <f>IFERROR(INDEX('Holiday Schedule'!$D$3:$D$24,MATCH(A480,'Holiday Schedule'!$C$3:$C$24,0)),0)</f>
        <v>0</v>
      </c>
      <c r="AB480" s="2">
        <f t="shared" si="56"/>
        <v>6</v>
      </c>
      <c r="AC480" s="2">
        <f t="shared" si="57"/>
        <v>2302.2945</v>
      </c>
      <c r="AD480" s="5">
        <f t="shared" si="58"/>
        <v>6792.9895000000015</v>
      </c>
      <c r="AE480" s="5">
        <f t="shared" si="59"/>
        <v>9095.2840000000015</v>
      </c>
      <c r="AG480" s="2">
        <f t="shared" si="60"/>
        <v>4</v>
      </c>
      <c r="AH480" s="2">
        <f t="shared" si="61"/>
        <v>2026</v>
      </c>
      <c r="AJ480" s="5">
        <f t="shared" si="62"/>
        <v>920.2985000000001</v>
      </c>
      <c r="AK480" s="2">
        <f t="shared" si="63"/>
        <v>7</v>
      </c>
    </row>
    <row r="481" spans="1:37">
      <c r="A481" s="17">
        <f>Total_StdO_Customers!A481</f>
        <v>46130</v>
      </c>
      <c r="B481" s="19">
        <v>757.27300000000002</v>
      </c>
      <c r="C481" s="19">
        <v>765.16550000000007</v>
      </c>
      <c r="D481" s="19">
        <v>801.08600000000001</v>
      </c>
      <c r="E481" s="19">
        <v>826.61700000000008</v>
      </c>
      <c r="F481" s="19">
        <v>849.89300000000003</v>
      </c>
      <c r="G481" s="19">
        <v>832.05100000000004</v>
      </c>
      <c r="H481" s="19">
        <v>756.30500000000006</v>
      </c>
      <c r="I481" s="19">
        <v>545.90250000000003</v>
      </c>
      <c r="J481" s="19">
        <v>94.825500000000005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35.134000000000007</v>
      </c>
      <c r="W481" s="19">
        <v>646.09050000000002</v>
      </c>
      <c r="X481" s="19">
        <v>672.84799999999996</v>
      </c>
      <c r="Y481" s="19">
        <v>716.39700000000005</v>
      </c>
      <c r="Z481" s="19"/>
      <c r="AA481" s="2">
        <f>IFERROR(INDEX('Holiday Schedule'!$D$3:$D$24,MATCH(A481,'Holiday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8299.5880000000016</v>
      </c>
      <c r="AE481" s="5">
        <f t="shared" si="59"/>
        <v>8299.5880000000016</v>
      </c>
      <c r="AG481" s="2">
        <f t="shared" si="60"/>
        <v>4</v>
      </c>
      <c r="AH481" s="2">
        <f t="shared" si="61"/>
        <v>2026</v>
      </c>
      <c r="AJ481" s="5">
        <f t="shared" si="62"/>
        <v>849.89300000000003</v>
      </c>
      <c r="AK481" s="2">
        <f t="shared" si="63"/>
        <v>5</v>
      </c>
    </row>
    <row r="482" spans="1:37">
      <c r="A482" s="17">
        <f>Total_StdO_Customers!A482</f>
        <v>46131</v>
      </c>
      <c r="B482" s="19">
        <v>763.33950000000016</v>
      </c>
      <c r="C482" s="19">
        <v>778.91550000000007</v>
      </c>
      <c r="D482" s="19">
        <v>801.72400000000005</v>
      </c>
      <c r="E482" s="19">
        <v>870.36400000000003</v>
      </c>
      <c r="F482" s="19">
        <v>759.45650000000001</v>
      </c>
      <c r="G482" s="19">
        <v>821.48</v>
      </c>
      <c r="H482" s="19">
        <v>789.73950000000013</v>
      </c>
      <c r="I482" s="19">
        <v>670.1640000000001</v>
      </c>
      <c r="J482" s="19">
        <v>149.886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  <c r="T482" s="19">
        <v>0</v>
      </c>
      <c r="U482" s="19">
        <v>0</v>
      </c>
      <c r="V482" s="19">
        <v>4.0535000000000005</v>
      </c>
      <c r="W482" s="19">
        <v>728.34850000000006</v>
      </c>
      <c r="X482" s="19">
        <v>759.20900000000017</v>
      </c>
      <c r="Y482" s="19">
        <v>818.34500000000014</v>
      </c>
      <c r="Z482" s="19"/>
      <c r="AA482" s="2">
        <f>IFERROR(INDEX('Holiday Schedule'!$D$3:$D$24,MATCH(A482,'Holiday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8715.0249999999996</v>
      </c>
      <c r="AE482" s="5">
        <f t="shared" si="59"/>
        <v>8715.0249999999996</v>
      </c>
      <c r="AG482" s="2">
        <f t="shared" si="60"/>
        <v>4</v>
      </c>
      <c r="AH482" s="2">
        <f t="shared" si="61"/>
        <v>2026</v>
      </c>
      <c r="AJ482" s="5">
        <f t="shared" si="62"/>
        <v>870.36400000000003</v>
      </c>
      <c r="AK482" s="2">
        <f t="shared" si="63"/>
        <v>4</v>
      </c>
    </row>
    <row r="483" spans="1:37">
      <c r="A483" s="17">
        <f>Total_StdO_Customers!A483</f>
        <v>46132</v>
      </c>
      <c r="B483" s="19">
        <v>876.56250000000011</v>
      </c>
      <c r="C483" s="19">
        <v>904.90950000000009</v>
      </c>
      <c r="D483" s="19">
        <v>956.90650000000005</v>
      </c>
      <c r="E483" s="19">
        <v>1002.6940000000001</v>
      </c>
      <c r="F483" s="19">
        <v>1035.6390000000001</v>
      </c>
      <c r="G483" s="19">
        <v>1066.626</v>
      </c>
      <c r="H483" s="19">
        <v>980.33650000000011</v>
      </c>
      <c r="I483" s="19">
        <v>615.85700000000008</v>
      </c>
      <c r="J483" s="19">
        <v>106.71650000000001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  <c r="V483" s="19">
        <v>40.579000000000001</v>
      </c>
      <c r="W483" s="19">
        <v>766.55150000000003</v>
      </c>
      <c r="X483" s="19">
        <v>817.23950000000013</v>
      </c>
      <c r="Y483" s="19">
        <v>896.29100000000005</v>
      </c>
      <c r="Z483" s="19"/>
      <c r="AA483" s="2">
        <f>IFERROR(INDEX('Holiday Schedule'!$D$3:$D$24,MATCH(A483,'Holiday Schedule'!$C$3:$C$24,0)),0)</f>
        <v>0</v>
      </c>
      <c r="AB483" s="2">
        <f t="shared" si="56"/>
        <v>2</v>
      </c>
      <c r="AC483" s="2">
        <f t="shared" si="57"/>
        <v>2346.9435000000003</v>
      </c>
      <c r="AD483" s="5">
        <f t="shared" si="58"/>
        <v>7719.9649999999992</v>
      </c>
      <c r="AE483" s="5">
        <f t="shared" si="59"/>
        <v>10066.9085</v>
      </c>
      <c r="AG483" s="2">
        <f t="shared" si="60"/>
        <v>4</v>
      </c>
      <c r="AH483" s="2">
        <f t="shared" si="61"/>
        <v>2026</v>
      </c>
      <c r="AJ483" s="5">
        <f t="shared" si="62"/>
        <v>1066.626</v>
      </c>
      <c r="AK483" s="2">
        <f t="shared" si="63"/>
        <v>6</v>
      </c>
    </row>
    <row r="484" spans="1:37">
      <c r="A484" s="17">
        <f>Total_StdO_Customers!A484</f>
        <v>46133</v>
      </c>
      <c r="B484" s="19">
        <v>960.48700000000008</v>
      </c>
      <c r="C484" s="19">
        <v>993.42650000000015</v>
      </c>
      <c r="D484" s="19">
        <v>1026.4485</v>
      </c>
      <c r="E484" s="19">
        <v>1073.6165000000001</v>
      </c>
      <c r="F484" s="19">
        <v>1108.6790000000001</v>
      </c>
      <c r="G484" s="19">
        <v>1131.6085</v>
      </c>
      <c r="H484" s="19">
        <v>994.38900000000012</v>
      </c>
      <c r="I484" s="19">
        <v>672.30900000000008</v>
      </c>
      <c r="J484" s="19">
        <v>108.1135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19">
        <v>0</v>
      </c>
      <c r="T484" s="19">
        <v>0</v>
      </c>
      <c r="U484" s="19">
        <v>0</v>
      </c>
      <c r="V484" s="19">
        <v>39.165500000000002</v>
      </c>
      <c r="W484" s="19">
        <v>758.18600000000004</v>
      </c>
      <c r="X484" s="19">
        <v>806.55300000000011</v>
      </c>
      <c r="Y484" s="19">
        <v>874.87950000000012</v>
      </c>
      <c r="Z484" s="19"/>
      <c r="AA484" s="2">
        <f>IFERROR(INDEX('Holiday Schedule'!$D$3:$D$24,MATCH(A484,'Holiday Schedule'!$C$3:$C$24,0)),0)</f>
        <v>0</v>
      </c>
      <c r="AB484" s="2">
        <f t="shared" si="56"/>
        <v>3</v>
      </c>
      <c r="AC484" s="2">
        <f t="shared" si="57"/>
        <v>2384.3270000000002</v>
      </c>
      <c r="AD484" s="5">
        <f t="shared" si="58"/>
        <v>8163.5345000000025</v>
      </c>
      <c r="AE484" s="5">
        <f t="shared" si="59"/>
        <v>10547.861500000003</v>
      </c>
      <c r="AG484" s="2">
        <f t="shared" si="60"/>
        <v>4</v>
      </c>
      <c r="AH484" s="2">
        <f t="shared" si="61"/>
        <v>2026</v>
      </c>
      <c r="AJ484" s="5">
        <f t="shared" si="62"/>
        <v>1131.6085</v>
      </c>
      <c r="AK484" s="2">
        <f t="shared" si="63"/>
        <v>6</v>
      </c>
    </row>
    <row r="485" spans="1:37">
      <c r="A485" s="17">
        <f>Total_StdO_Customers!A485</f>
        <v>46134</v>
      </c>
      <c r="B485" s="19">
        <v>906.96650000000011</v>
      </c>
      <c r="C485" s="19">
        <v>1010.2235000000001</v>
      </c>
      <c r="D485" s="19">
        <v>1023.4015000000001</v>
      </c>
      <c r="E485" s="19">
        <v>1055.5930000000001</v>
      </c>
      <c r="F485" s="19">
        <v>1084.1545000000001</v>
      </c>
      <c r="G485" s="19">
        <v>1102.596</v>
      </c>
      <c r="H485" s="19">
        <v>1006.2525000000001</v>
      </c>
      <c r="I485" s="19">
        <v>715.36300000000006</v>
      </c>
      <c r="J485" s="19">
        <v>158.202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19">
        <v>0</v>
      </c>
      <c r="T485" s="19">
        <v>0</v>
      </c>
      <c r="U485" s="19">
        <v>0</v>
      </c>
      <c r="V485" s="19">
        <v>41.299500000000002</v>
      </c>
      <c r="W485" s="19">
        <v>740.92700000000013</v>
      </c>
      <c r="X485" s="19">
        <v>768.548</v>
      </c>
      <c r="Y485" s="19">
        <v>821.28200000000004</v>
      </c>
      <c r="Z485" s="19"/>
      <c r="AA485" s="2">
        <f>IFERROR(INDEX('Holiday Schedule'!$D$3:$D$24,MATCH(A485,'Holiday Schedule'!$C$3:$C$24,0)),0)</f>
        <v>0</v>
      </c>
      <c r="AB485" s="2">
        <f t="shared" si="56"/>
        <v>4</v>
      </c>
      <c r="AC485" s="2">
        <f t="shared" si="57"/>
        <v>2424.3395</v>
      </c>
      <c r="AD485" s="5">
        <f t="shared" si="58"/>
        <v>8010.4695000000011</v>
      </c>
      <c r="AE485" s="5">
        <f t="shared" si="59"/>
        <v>10434.809000000001</v>
      </c>
      <c r="AG485" s="2">
        <f t="shared" si="60"/>
        <v>4</v>
      </c>
      <c r="AH485" s="2">
        <f t="shared" si="61"/>
        <v>2026</v>
      </c>
      <c r="AJ485" s="5">
        <f t="shared" si="62"/>
        <v>1102.596</v>
      </c>
      <c r="AK485" s="2">
        <f t="shared" si="63"/>
        <v>6</v>
      </c>
    </row>
    <row r="486" spans="1:37">
      <c r="A486" s="17">
        <f>Total_StdO_Customers!A486</f>
        <v>46135</v>
      </c>
      <c r="B486" s="19">
        <v>891.45100000000002</v>
      </c>
      <c r="C486" s="19">
        <v>909.08950000000016</v>
      </c>
      <c r="D486" s="19">
        <v>937.29900000000009</v>
      </c>
      <c r="E486" s="19">
        <v>966.30600000000015</v>
      </c>
      <c r="F486" s="19">
        <v>985.62200000000007</v>
      </c>
      <c r="G486" s="19">
        <v>1005.3450000000001</v>
      </c>
      <c r="H486" s="19">
        <v>974.94650000000013</v>
      </c>
      <c r="I486" s="19">
        <v>805.99200000000008</v>
      </c>
      <c r="J486" s="19">
        <v>209.11</v>
      </c>
      <c r="K486" s="19">
        <v>0</v>
      </c>
      <c r="L486" s="19">
        <v>0</v>
      </c>
      <c r="M486" s="19">
        <v>0</v>
      </c>
      <c r="N486" s="19">
        <v>0</v>
      </c>
      <c r="O486" s="19">
        <v>0</v>
      </c>
      <c r="P486" s="19">
        <v>0</v>
      </c>
      <c r="Q486" s="19">
        <v>0</v>
      </c>
      <c r="R486" s="19">
        <v>0</v>
      </c>
      <c r="S486" s="19">
        <v>0</v>
      </c>
      <c r="T486" s="19">
        <v>0</v>
      </c>
      <c r="U486" s="19">
        <v>0</v>
      </c>
      <c r="V486" s="19">
        <v>40.991500000000002</v>
      </c>
      <c r="W486" s="19">
        <v>778.93200000000002</v>
      </c>
      <c r="X486" s="19">
        <v>788.99150000000009</v>
      </c>
      <c r="Y486" s="19">
        <v>858.68200000000013</v>
      </c>
      <c r="Z486" s="19"/>
      <c r="AA486" s="2">
        <f>IFERROR(INDEX('Holiday Schedule'!$D$3:$D$24,MATCH(A486,'Holiday Schedule'!$C$3:$C$24,0)),0)</f>
        <v>0</v>
      </c>
      <c r="AB486" s="2">
        <f t="shared" si="56"/>
        <v>5</v>
      </c>
      <c r="AC486" s="2">
        <f t="shared" si="57"/>
        <v>2624.0170000000003</v>
      </c>
      <c r="AD486" s="5">
        <f t="shared" si="58"/>
        <v>7528.7410000000018</v>
      </c>
      <c r="AE486" s="5">
        <f t="shared" si="59"/>
        <v>10152.758000000002</v>
      </c>
      <c r="AG486" s="2">
        <f t="shared" si="60"/>
        <v>4</v>
      </c>
      <c r="AH486" s="2">
        <f t="shared" si="61"/>
        <v>2026</v>
      </c>
      <c r="AJ486" s="5">
        <f t="shared" si="62"/>
        <v>1005.3450000000001</v>
      </c>
      <c r="AK486" s="2">
        <f t="shared" si="63"/>
        <v>6</v>
      </c>
    </row>
    <row r="487" spans="1:37">
      <c r="A487" s="17">
        <f>Total_StdO_Customers!A487</f>
        <v>46136</v>
      </c>
      <c r="B487" s="19">
        <v>917.21850000000006</v>
      </c>
      <c r="C487" s="19">
        <v>960.11300000000017</v>
      </c>
      <c r="D487" s="19">
        <v>992.55200000000013</v>
      </c>
      <c r="E487" s="19">
        <v>1027.5100000000002</v>
      </c>
      <c r="F487" s="19">
        <v>1093.5100000000002</v>
      </c>
      <c r="G487" s="19">
        <v>1100.0385000000001</v>
      </c>
      <c r="H487" s="19">
        <v>997.67800000000011</v>
      </c>
      <c r="I487" s="19">
        <v>673.7885</v>
      </c>
      <c r="J487" s="19">
        <v>108.977</v>
      </c>
      <c r="K487" s="19">
        <v>0</v>
      </c>
      <c r="L487" s="19">
        <v>0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39.897000000000006</v>
      </c>
      <c r="W487" s="19">
        <v>760.54550000000006</v>
      </c>
      <c r="X487" s="19">
        <v>812.85600000000011</v>
      </c>
      <c r="Y487" s="19">
        <v>888.34900000000016</v>
      </c>
      <c r="Z487" s="19"/>
      <c r="AA487" s="2">
        <f>IFERROR(INDEX('Holiday Schedule'!$D$3:$D$24,MATCH(A487,'Holiday Schedule'!$C$3:$C$24,0)),0)</f>
        <v>0</v>
      </c>
      <c r="AB487" s="2">
        <f t="shared" si="56"/>
        <v>6</v>
      </c>
      <c r="AC487" s="2">
        <f t="shared" si="57"/>
        <v>2396.0640000000003</v>
      </c>
      <c r="AD487" s="5">
        <f t="shared" si="58"/>
        <v>7976.9689999999991</v>
      </c>
      <c r="AE487" s="5">
        <f t="shared" si="59"/>
        <v>10373.032999999999</v>
      </c>
      <c r="AG487" s="2">
        <f t="shared" si="60"/>
        <v>4</v>
      </c>
      <c r="AH487" s="2">
        <f t="shared" si="61"/>
        <v>2026</v>
      </c>
      <c r="AJ487" s="5">
        <f t="shared" si="62"/>
        <v>1100.0385000000001</v>
      </c>
      <c r="AK487" s="2">
        <f t="shared" si="63"/>
        <v>6</v>
      </c>
    </row>
    <row r="488" spans="1:37">
      <c r="A488" s="17">
        <f>Total_StdO_Customers!A488</f>
        <v>46137</v>
      </c>
      <c r="B488" s="19">
        <v>962.15900000000011</v>
      </c>
      <c r="C488" s="19">
        <v>970.42550000000017</v>
      </c>
      <c r="D488" s="19">
        <v>1011.4005000000001</v>
      </c>
      <c r="E488" s="19">
        <v>1043.9825000000001</v>
      </c>
      <c r="F488" s="19">
        <v>1050.1480000000001</v>
      </c>
      <c r="G488" s="19">
        <v>1013.0505000000002</v>
      </c>
      <c r="H488" s="19">
        <v>851.36150000000009</v>
      </c>
      <c r="I488" s="19">
        <v>485.44100000000003</v>
      </c>
      <c r="J488" s="19">
        <v>76.417000000000002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  <c r="Q488" s="19">
        <v>0</v>
      </c>
      <c r="R488" s="19">
        <v>0</v>
      </c>
      <c r="S488" s="19">
        <v>0</v>
      </c>
      <c r="T488" s="19">
        <v>0</v>
      </c>
      <c r="U488" s="19">
        <v>0</v>
      </c>
      <c r="V488" s="19">
        <v>35.0625</v>
      </c>
      <c r="W488" s="19">
        <v>683.39700000000005</v>
      </c>
      <c r="X488" s="19">
        <v>720.45600000000013</v>
      </c>
      <c r="Y488" s="19">
        <v>788.97500000000002</v>
      </c>
      <c r="Z488" s="19"/>
      <c r="AA488" s="2">
        <f>IFERROR(INDEX('Holiday Schedule'!$D$3:$D$24,MATCH(A488,'Holiday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9692.2760000000017</v>
      </c>
      <c r="AE488" s="5">
        <f t="shared" si="59"/>
        <v>9692.2760000000017</v>
      </c>
      <c r="AG488" s="2">
        <f t="shared" si="60"/>
        <v>4</v>
      </c>
      <c r="AH488" s="2">
        <f t="shared" si="61"/>
        <v>2026</v>
      </c>
      <c r="AJ488" s="5">
        <f t="shared" si="62"/>
        <v>1050.1480000000001</v>
      </c>
      <c r="AK488" s="2">
        <f t="shared" si="63"/>
        <v>5</v>
      </c>
    </row>
    <row r="489" spans="1:37">
      <c r="A489" s="17">
        <f>Total_StdO_Customers!A489</f>
        <v>46138</v>
      </c>
      <c r="B489" s="19">
        <v>841.94</v>
      </c>
      <c r="C489" s="19">
        <v>907.6925</v>
      </c>
      <c r="D489" s="19">
        <v>936.89200000000005</v>
      </c>
      <c r="E489" s="19">
        <v>1015.0745000000001</v>
      </c>
      <c r="F489" s="19">
        <v>894.08</v>
      </c>
      <c r="G489" s="19">
        <v>956.78</v>
      </c>
      <c r="H489" s="19">
        <v>825.14850000000001</v>
      </c>
      <c r="I489" s="19">
        <v>554.65300000000002</v>
      </c>
      <c r="J489" s="19">
        <v>76.180499999999995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19">
        <v>0</v>
      </c>
      <c r="T489" s="19">
        <v>0</v>
      </c>
      <c r="U489" s="19">
        <v>0</v>
      </c>
      <c r="V489" s="19">
        <v>3.8445000000000005</v>
      </c>
      <c r="W489" s="19">
        <v>714.07600000000002</v>
      </c>
      <c r="X489" s="19">
        <v>726.6545000000001</v>
      </c>
      <c r="Y489" s="19">
        <v>768.03100000000006</v>
      </c>
      <c r="Z489" s="19"/>
      <c r="AA489" s="2">
        <f>IFERROR(INDEX('Holiday Schedule'!$D$3:$D$24,MATCH(A489,'Holiday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9221.0470000000023</v>
      </c>
      <c r="AE489" s="5">
        <f t="shared" si="59"/>
        <v>9221.0470000000023</v>
      </c>
      <c r="AG489" s="2">
        <f t="shared" si="60"/>
        <v>4</v>
      </c>
      <c r="AH489" s="2">
        <f t="shared" si="61"/>
        <v>2026</v>
      </c>
      <c r="AJ489" s="5">
        <f t="shared" si="62"/>
        <v>1015.0745000000001</v>
      </c>
      <c r="AK489" s="2">
        <f t="shared" si="63"/>
        <v>4</v>
      </c>
    </row>
    <row r="490" spans="1:37">
      <c r="A490" s="17">
        <f>Total_StdO_Customers!A490</f>
        <v>46139</v>
      </c>
      <c r="B490" s="19">
        <v>775.56050000000005</v>
      </c>
      <c r="C490" s="19">
        <v>799.19400000000007</v>
      </c>
      <c r="D490" s="19">
        <v>831.68250000000012</v>
      </c>
      <c r="E490" s="19">
        <v>873.92800000000011</v>
      </c>
      <c r="F490" s="19">
        <v>920.2600000000001</v>
      </c>
      <c r="G490" s="19">
        <v>968.79200000000014</v>
      </c>
      <c r="H490" s="19">
        <v>888.09050000000013</v>
      </c>
      <c r="I490" s="19">
        <v>515.69100000000003</v>
      </c>
      <c r="J490" s="19">
        <v>72.555999999999997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  <c r="V490" s="19">
        <v>36.228500000000004</v>
      </c>
      <c r="W490" s="19">
        <v>671.7700000000001</v>
      </c>
      <c r="X490" s="19">
        <v>683.51800000000003</v>
      </c>
      <c r="Y490" s="19">
        <v>729.2890000000001</v>
      </c>
      <c r="Z490" s="19"/>
      <c r="AA490" s="2">
        <f>IFERROR(INDEX('Holiday Schedule'!$D$3:$D$24,MATCH(A490,'Holiday Schedule'!$C$3:$C$24,0)),0)</f>
        <v>0</v>
      </c>
      <c r="AB490" s="2">
        <f t="shared" si="56"/>
        <v>2</v>
      </c>
      <c r="AC490" s="2">
        <f t="shared" si="57"/>
        <v>1979.7635000000002</v>
      </c>
      <c r="AD490" s="5">
        <f t="shared" si="58"/>
        <v>6786.7965000000013</v>
      </c>
      <c r="AE490" s="5">
        <f t="shared" si="59"/>
        <v>8766.5600000000013</v>
      </c>
      <c r="AG490" s="2">
        <f t="shared" si="60"/>
        <v>4</v>
      </c>
      <c r="AH490" s="2">
        <f t="shared" si="61"/>
        <v>2026</v>
      </c>
      <c r="AJ490" s="5">
        <f t="shared" si="62"/>
        <v>968.79200000000014</v>
      </c>
      <c r="AK490" s="2">
        <f t="shared" si="63"/>
        <v>6</v>
      </c>
    </row>
    <row r="491" spans="1:37">
      <c r="A491" s="17">
        <f>Total_StdO_Customers!A491</f>
        <v>46140</v>
      </c>
      <c r="B491" s="19">
        <v>781.51150000000007</v>
      </c>
      <c r="C491" s="19">
        <v>817.71250000000009</v>
      </c>
      <c r="D491" s="19">
        <v>851.02050000000008</v>
      </c>
      <c r="E491" s="19">
        <v>893.07900000000006</v>
      </c>
      <c r="F491" s="19">
        <v>938.98750000000007</v>
      </c>
      <c r="G491" s="19">
        <v>979.77550000000008</v>
      </c>
      <c r="H491" s="19">
        <v>892.13300000000004</v>
      </c>
      <c r="I491" s="19">
        <v>513.00150000000008</v>
      </c>
      <c r="J491" s="19">
        <v>69.102000000000004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  <c r="V491" s="19">
        <v>35.733499999999999</v>
      </c>
      <c r="W491" s="19">
        <v>711.11700000000008</v>
      </c>
      <c r="X491" s="19">
        <v>701.86599999999999</v>
      </c>
      <c r="Y491" s="19">
        <v>754.20400000000006</v>
      </c>
      <c r="Z491" s="19"/>
      <c r="AA491" s="2">
        <f>IFERROR(INDEX('Holiday Schedule'!$D$3:$D$24,MATCH(A491,'Holiday Schedule'!$C$3:$C$24,0)),0)</f>
        <v>0</v>
      </c>
      <c r="AB491" s="2">
        <f t="shared" si="56"/>
        <v>3</v>
      </c>
      <c r="AC491" s="2">
        <f t="shared" si="57"/>
        <v>2030.8200000000002</v>
      </c>
      <c r="AD491" s="5">
        <f t="shared" si="58"/>
        <v>6908.4235000000008</v>
      </c>
      <c r="AE491" s="5">
        <f t="shared" si="59"/>
        <v>8939.2435000000005</v>
      </c>
      <c r="AG491" s="2">
        <f t="shared" si="60"/>
        <v>4</v>
      </c>
      <c r="AH491" s="2">
        <f t="shared" si="61"/>
        <v>2026</v>
      </c>
      <c r="AJ491" s="5">
        <f t="shared" si="62"/>
        <v>979.77550000000008</v>
      </c>
      <c r="AK491" s="2">
        <f t="shared" si="63"/>
        <v>6</v>
      </c>
    </row>
    <row r="492" spans="1:37">
      <c r="A492" s="17">
        <f>Total_StdO_Customers!A492</f>
        <v>46141</v>
      </c>
      <c r="B492" s="19">
        <v>766.50750000000016</v>
      </c>
      <c r="C492" s="19">
        <v>791.25200000000007</v>
      </c>
      <c r="D492" s="19">
        <v>819.51650000000006</v>
      </c>
      <c r="E492" s="19">
        <v>851.42200000000003</v>
      </c>
      <c r="F492" s="19">
        <v>880.30250000000001</v>
      </c>
      <c r="G492" s="19">
        <v>919.98500000000013</v>
      </c>
      <c r="H492" s="19">
        <v>912.09249999999997</v>
      </c>
      <c r="I492" s="19">
        <v>745.88800000000015</v>
      </c>
      <c r="J492" s="19">
        <v>178.74450000000002</v>
      </c>
      <c r="K492" s="19">
        <v>0</v>
      </c>
      <c r="L492" s="19">
        <v>0</v>
      </c>
      <c r="M492" s="19">
        <v>0</v>
      </c>
      <c r="N492" s="19">
        <v>0</v>
      </c>
      <c r="O492" s="19">
        <v>0</v>
      </c>
      <c r="P492" s="19">
        <v>0</v>
      </c>
      <c r="Q492" s="19">
        <v>0</v>
      </c>
      <c r="R492" s="19">
        <v>0</v>
      </c>
      <c r="S492" s="19">
        <v>0</v>
      </c>
      <c r="T492" s="19">
        <v>0</v>
      </c>
      <c r="U492" s="19">
        <v>0</v>
      </c>
      <c r="V492" s="19">
        <v>39.198500000000003</v>
      </c>
      <c r="W492" s="19">
        <v>713.16850000000011</v>
      </c>
      <c r="X492" s="19">
        <v>727.7600000000001</v>
      </c>
      <c r="Y492" s="19">
        <v>774.50450000000012</v>
      </c>
      <c r="Z492" s="19"/>
      <c r="AA492" s="2">
        <f>IFERROR(INDEX('Holiday Schedule'!$D$3:$D$24,MATCH(A492,'Holiday Schedule'!$C$3:$C$24,0)),0)</f>
        <v>0</v>
      </c>
      <c r="AB492" s="2">
        <f t="shared" si="56"/>
        <v>4</v>
      </c>
      <c r="AC492" s="2">
        <f t="shared" si="57"/>
        <v>2404.7595000000006</v>
      </c>
      <c r="AD492" s="5">
        <f t="shared" si="58"/>
        <v>6715.5825000000004</v>
      </c>
      <c r="AE492" s="5">
        <f t="shared" si="59"/>
        <v>9120.3420000000006</v>
      </c>
      <c r="AG492" s="2">
        <f t="shared" si="60"/>
        <v>4</v>
      </c>
      <c r="AH492" s="2">
        <f t="shared" si="61"/>
        <v>2026</v>
      </c>
      <c r="AJ492" s="5">
        <f t="shared" si="62"/>
        <v>919.98500000000013</v>
      </c>
      <c r="AK492" s="2">
        <f t="shared" si="63"/>
        <v>6</v>
      </c>
    </row>
    <row r="493" spans="1:37">
      <c r="A493" s="17">
        <f>Total_StdO_Customers!A493</f>
        <v>46142</v>
      </c>
      <c r="B493" s="19">
        <v>850.3605</v>
      </c>
      <c r="C493" s="19">
        <v>863.53300000000002</v>
      </c>
      <c r="D493" s="19">
        <v>891.14300000000003</v>
      </c>
      <c r="E493" s="19">
        <v>927.85</v>
      </c>
      <c r="F493" s="19">
        <v>957.11000000000013</v>
      </c>
      <c r="G493" s="19">
        <v>995.31850000000009</v>
      </c>
      <c r="H493" s="19">
        <v>988.25100000000009</v>
      </c>
      <c r="I493" s="19">
        <v>824.84050000000013</v>
      </c>
      <c r="J493" s="19">
        <v>201.89949999999999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  <c r="V493" s="19">
        <v>42.283999999999999</v>
      </c>
      <c r="W493" s="19">
        <v>751.19</v>
      </c>
      <c r="X493" s="19">
        <v>771.27600000000007</v>
      </c>
      <c r="Y493" s="19">
        <v>821.46900000000005</v>
      </c>
      <c r="Z493" s="19"/>
      <c r="AA493" s="2">
        <f>IFERROR(INDEX('Holiday Schedule'!$D$3:$D$24,MATCH(A493,'Holiday Schedule'!$C$3:$C$24,0)),0)</f>
        <v>0</v>
      </c>
      <c r="AB493" s="2">
        <f t="shared" si="56"/>
        <v>5</v>
      </c>
      <c r="AC493" s="2">
        <f t="shared" si="57"/>
        <v>2591.4900000000007</v>
      </c>
      <c r="AD493" s="5">
        <f t="shared" si="58"/>
        <v>7295.0350000000008</v>
      </c>
      <c r="AE493" s="5">
        <f t="shared" si="59"/>
        <v>9886.5250000000015</v>
      </c>
      <c r="AG493" s="2">
        <f t="shared" si="60"/>
        <v>4</v>
      </c>
      <c r="AH493" s="2">
        <f t="shared" si="61"/>
        <v>2026</v>
      </c>
      <c r="AJ493" s="5">
        <f t="shared" si="62"/>
        <v>995.31850000000009</v>
      </c>
      <c r="AK493" s="2">
        <f t="shared" si="63"/>
        <v>6</v>
      </c>
    </row>
    <row r="494" spans="1:37">
      <c r="A494" s="17">
        <f>Total_StdO_Customers!A494</f>
        <v>46143</v>
      </c>
      <c r="B494" s="19">
        <v>873.95550000000003</v>
      </c>
      <c r="C494" s="19">
        <v>911.18500000000006</v>
      </c>
      <c r="D494" s="19">
        <v>948.45300000000009</v>
      </c>
      <c r="E494" s="19">
        <v>984.03250000000014</v>
      </c>
      <c r="F494" s="19">
        <v>1016.0535</v>
      </c>
      <c r="G494" s="19">
        <v>1056.9130000000002</v>
      </c>
      <c r="H494" s="19">
        <v>1005.0590000000002</v>
      </c>
      <c r="I494" s="19">
        <v>464.09000000000003</v>
      </c>
      <c r="J494" s="19">
        <v>0</v>
      </c>
      <c r="K494" s="19">
        <v>0</v>
      </c>
      <c r="L494" s="19">
        <v>0</v>
      </c>
      <c r="M494" s="19">
        <v>0</v>
      </c>
      <c r="N494" s="19">
        <v>0</v>
      </c>
      <c r="O494" s="19">
        <v>0</v>
      </c>
      <c r="P494" s="19">
        <v>0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  <c r="V494" s="19">
        <v>0</v>
      </c>
      <c r="W494" s="19">
        <v>486.33200000000005</v>
      </c>
      <c r="X494" s="19">
        <v>725.45</v>
      </c>
      <c r="Y494" s="19">
        <v>812.86700000000008</v>
      </c>
      <c r="Z494" s="19"/>
      <c r="AA494" s="2">
        <f>IFERROR(INDEX('Holiday Schedule'!$D$3:$D$24,MATCH(A494,'Holiday Schedule'!$C$3:$C$24,0)),0)</f>
        <v>0</v>
      </c>
      <c r="AB494" s="2">
        <f t="shared" si="56"/>
        <v>6</v>
      </c>
      <c r="AC494" s="2">
        <f t="shared" si="57"/>
        <v>1675.8720000000001</v>
      </c>
      <c r="AD494" s="5">
        <f t="shared" si="58"/>
        <v>7608.518500000001</v>
      </c>
      <c r="AE494" s="5">
        <f t="shared" si="59"/>
        <v>9284.3905000000013</v>
      </c>
      <c r="AG494" s="2">
        <f t="shared" si="60"/>
        <v>5</v>
      </c>
      <c r="AH494" s="2">
        <f t="shared" si="61"/>
        <v>2026</v>
      </c>
      <c r="AJ494" s="5">
        <f t="shared" si="62"/>
        <v>1056.9130000000002</v>
      </c>
      <c r="AK494" s="2">
        <f t="shared" si="63"/>
        <v>6</v>
      </c>
    </row>
    <row r="495" spans="1:37">
      <c r="A495" s="17">
        <f>Total_StdO_Customers!A495</f>
        <v>46144</v>
      </c>
      <c r="B495" s="19">
        <v>877.10700000000008</v>
      </c>
      <c r="C495" s="19">
        <v>944.96600000000001</v>
      </c>
      <c r="D495" s="19">
        <v>994.72450000000003</v>
      </c>
      <c r="E495" s="19">
        <v>1039.6045000000001</v>
      </c>
      <c r="F495" s="19">
        <v>1055.6315</v>
      </c>
      <c r="G495" s="19">
        <v>1031.4480000000001</v>
      </c>
      <c r="H495" s="19">
        <v>844.16750000000002</v>
      </c>
      <c r="I495" s="19">
        <v>370.87049999999999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  <c r="V495" s="19">
        <v>0</v>
      </c>
      <c r="W495" s="19">
        <v>510.53750000000002</v>
      </c>
      <c r="X495" s="19">
        <v>752.57050000000004</v>
      </c>
      <c r="Y495" s="19">
        <v>838.37049999999999</v>
      </c>
      <c r="Z495" s="19"/>
      <c r="AA495" s="2">
        <f>IFERROR(INDEX('Holiday Schedule'!$D$3:$D$24,MATCH(A495,'Holiday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9259.9979999999996</v>
      </c>
      <c r="AE495" s="5">
        <f t="shared" si="59"/>
        <v>9259.9979999999996</v>
      </c>
      <c r="AG495" s="2">
        <f t="shared" si="60"/>
        <v>5</v>
      </c>
      <c r="AH495" s="2">
        <f t="shared" si="61"/>
        <v>2026</v>
      </c>
      <c r="AJ495" s="5">
        <f t="shared" si="62"/>
        <v>1055.6315</v>
      </c>
      <c r="AK495" s="2">
        <f t="shared" si="63"/>
        <v>5</v>
      </c>
    </row>
    <row r="496" spans="1:37">
      <c r="A496" s="17">
        <f>Total_StdO_Customers!A496</f>
        <v>46145</v>
      </c>
      <c r="B496" s="19">
        <v>894.3605</v>
      </c>
      <c r="C496" s="19">
        <v>924.31900000000007</v>
      </c>
      <c r="D496" s="19">
        <v>962.4670000000001</v>
      </c>
      <c r="E496" s="19">
        <v>983.76850000000013</v>
      </c>
      <c r="F496" s="19">
        <v>1006.4780000000001</v>
      </c>
      <c r="G496" s="19">
        <v>989.51049999999998</v>
      </c>
      <c r="H496" s="19">
        <v>934.13100000000009</v>
      </c>
      <c r="I496" s="19">
        <v>460.27300000000002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440.50600000000003</v>
      </c>
      <c r="X496" s="19">
        <v>798.66600000000005</v>
      </c>
      <c r="Y496" s="19">
        <v>869.49500000000012</v>
      </c>
      <c r="Z496" s="19"/>
      <c r="AA496" s="2">
        <f>IFERROR(INDEX('Holiday Schedule'!$D$3:$D$24,MATCH(A496,'Holiday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9263.9745000000021</v>
      </c>
      <c r="AE496" s="5">
        <f t="shared" si="59"/>
        <v>9263.9745000000021</v>
      </c>
      <c r="AG496" s="2">
        <f t="shared" si="60"/>
        <v>5</v>
      </c>
      <c r="AH496" s="2">
        <f t="shared" si="61"/>
        <v>2026</v>
      </c>
      <c r="AJ496" s="5">
        <f t="shared" si="62"/>
        <v>1006.4780000000001</v>
      </c>
      <c r="AK496" s="2">
        <f t="shared" si="63"/>
        <v>5</v>
      </c>
    </row>
    <row r="497" spans="1:37">
      <c r="A497" s="17">
        <f>Total_StdO_Customers!A497</f>
        <v>46146</v>
      </c>
      <c r="B497" s="19">
        <v>936.42450000000008</v>
      </c>
      <c r="C497" s="19">
        <v>960.04150000000004</v>
      </c>
      <c r="D497" s="19">
        <v>1012.3905000000001</v>
      </c>
      <c r="E497" s="19">
        <v>1063.0895</v>
      </c>
      <c r="F497" s="19">
        <v>1113.6345000000001</v>
      </c>
      <c r="G497" s="19">
        <v>1149.5055000000002</v>
      </c>
      <c r="H497" s="19">
        <v>985.75950000000012</v>
      </c>
      <c r="I497" s="19">
        <v>329.85700000000003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492.12350000000004</v>
      </c>
      <c r="X497" s="19">
        <v>707.22850000000005</v>
      </c>
      <c r="Y497" s="19">
        <v>776.67150000000015</v>
      </c>
      <c r="Z497" s="19"/>
      <c r="AA497" s="2">
        <f>IFERROR(INDEX('Holiday Schedule'!$D$3:$D$24,MATCH(A497,'Holiday Schedule'!$C$3:$C$24,0)),0)</f>
        <v>0</v>
      </c>
      <c r="AB497" s="2">
        <f t="shared" si="56"/>
        <v>2</v>
      </c>
      <c r="AC497" s="2">
        <f t="shared" si="57"/>
        <v>1529.2090000000003</v>
      </c>
      <c r="AD497" s="5">
        <f t="shared" si="58"/>
        <v>7997.5169999999998</v>
      </c>
      <c r="AE497" s="5">
        <f t="shared" si="59"/>
        <v>9526.7260000000006</v>
      </c>
      <c r="AG497" s="2">
        <f t="shared" si="60"/>
        <v>5</v>
      </c>
      <c r="AH497" s="2">
        <f t="shared" si="61"/>
        <v>2026</v>
      </c>
      <c r="AJ497" s="5">
        <f t="shared" si="62"/>
        <v>1149.5055000000002</v>
      </c>
      <c r="AK497" s="2">
        <f t="shared" si="63"/>
        <v>6</v>
      </c>
    </row>
    <row r="498" spans="1:37">
      <c r="A498" s="17">
        <f>Total_StdO_Customers!A498</f>
        <v>46147</v>
      </c>
      <c r="B498" s="19">
        <v>829.44400000000007</v>
      </c>
      <c r="C498" s="19">
        <v>870.4135</v>
      </c>
      <c r="D498" s="19">
        <v>904.77200000000005</v>
      </c>
      <c r="E498" s="19">
        <v>950.98850000000004</v>
      </c>
      <c r="F498" s="19">
        <v>991.43000000000006</v>
      </c>
      <c r="G498" s="19">
        <v>1028.0160000000001</v>
      </c>
      <c r="H498" s="19">
        <v>910.98700000000008</v>
      </c>
      <c r="I498" s="19">
        <v>314.71550000000002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  <c r="V498" s="19">
        <v>0</v>
      </c>
      <c r="W498" s="19">
        <v>463.50700000000006</v>
      </c>
      <c r="X498" s="19">
        <v>664.88950000000011</v>
      </c>
      <c r="Y498" s="19">
        <v>723.78350000000012</v>
      </c>
      <c r="Z498" s="52"/>
      <c r="AA498" s="2">
        <f>IFERROR(INDEX('Holiday Schedule'!$D$3:$D$24,MATCH(A498,'Holiday Schedule'!$C$3:$C$24,0)),0)</f>
        <v>0</v>
      </c>
      <c r="AB498" s="2">
        <f t="shared" si="56"/>
        <v>3</v>
      </c>
      <c r="AC498" s="2">
        <f t="shared" si="57"/>
        <v>1443.1120000000001</v>
      </c>
      <c r="AD498" s="5">
        <f t="shared" si="58"/>
        <v>7209.8345000000018</v>
      </c>
      <c r="AE498" s="5">
        <f t="shared" si="59"/>
        <v>8652.9465000000018</v>
      </c>
      <c r="AG498" s="2">
        <f t="shared" si="60"/>
        <v>5</v>
      </c>
      <c r="AH498" s="2">
        <f t="shared" si="61"/>
        <v>2026</v>
      </c>
      <c r="AJ498" s="5">
        <f t="shared" si="62"/>
        <v>1028.0160000000001</v>
      </c>
      <c r="AK498" s="2">
        <f t="shared" si="63"/>
        <v>6</v>
      </c>
    </row>
    <row r="499" spans="1:37">
      <c r="A499" s="17">
        <f>Total_StdO_Customers!A499</f>
        <v>46148</v>
      </c>
      <c r="B499" s="19">
        <v>787.76499999999999</v>
      </c>
      <c r="C499" s="19">
        <v>821.9475000000001</v>
      </c>
      <c r="D499" s="19">
        <v>862.88400000000013</v>
      </c>
      <c r="E499" s="19">
        <v>893.8325000000001</v>
      </c>
      <c r="F499" s="19">
        <v>920.77700000000016</v>
      </c>
      <c r="G499" s="19">
        <v>980.49050000000011</v>
      </c>
      <c r="H499" s="19">
        <v>946.26950000000011</v>
      </c>
      <c r="I499" s="19">
        <v>420.78300000000002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484.70949999999999</v>
      </c>
      <c r="X499" s="19">
        <v>701.78350000000012</v>
      </c>
      <c r="Y499" s="19">
        <v>767.71199999999999</v>
      </c>
      <c r="Z499" s="52"/>
      <c r="AA499" s="2">
        <f>IFERROR(INDEX('Holiday Schedule'!$D$3:$D$24,MATCH(A499,'Holiday Schedule'!$C$3:$C$24,0)),0)</f>
        <v>0</v>
      </c>
      <c r="AB499" s="2">
        <f t="shared" si="56"/>
        <v>4</v>
      </c>
      <c r="AC499" s="2">
        <f t="shared" si="57"/>
        <v>1607.2760000000003</v>
      </c>
      <c r="AD499" s="5">
        <f t="shared" si="58"/>
        <v>6981.6780000000017</v>
      </c>
      <c r="AE499" s="5">
        <f t="shared" si="59"/>
        <v>8588.9540000000015</v>
      </c>
      <c r="AG499" s="2">
        <f t="shared" si="60"/>
        <v>5</v>
      </c>
      <c r="AH499" s="2">
        <f t="shared" si="61"/>
        <v>2026</v>
      </c>
      <c r="AJ499" s="5">
        <f t="shared" si="62"/>
        <v>980.49050000000011</v>
      </c>
      <c r="AK499" s="2">
        <f t="shared" si="63"/>
        <v>6</v>
      </c>
    </row>
    <row r="500" spans="1:37">
      <c r="A500" s="17">
        <f>Total_StdO_Customers!A500</f>
        <v>46149</v>
      </c>
      <c r="B500" s="19">
        <v>813.96150000000011</v>
      </c>
      <c r="C500" s="19">
        <v>852.63200000000006</v>
      </c>
      <c r="D500" s="19">
        <v>892.24850000000004</v>
      </c>
      <c r="E500" s="19">
        <v>926.31550000000004</v>
      </c>
      <c r="F500" s="19">
        <v>967.74700000000007</v>
      </c>
      <c r="G500" s="19">
        <v>999.13</v>
      </c>
      <c r="H500" s="19">
        <v>919.226</v>
      </c>
      <c r="I500" s="19">
        <v>370.29300000000001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488.97750000000002</v>
      </c>
      <c r="X500" s="19">
        <v>714.23</v>
      </c>
      <c r="Y500" s="19">
        <v>784.74549999999999</v>
      </c>
      <c r="Z500" s="52"/>
      <c r="AA500" s="2">
        <f>IFERROR(INDEX('Holiday Schedule'!$D$3:$D$24,MATCH(A500,'Holiday Schedule'!$C$3:$C$24,0)),0)</f>
        <v>0</v>
      </c>
      <c r="AB500" s="2">
        <f t="shared" si="56"/>
        <v>5</v>
      </c>
      <c r="AC500" s="2">
        <f t="shared" si="57"/>
        <v>1573.5005000000001</v>
      </c>
      <c r="AD500" s="5">
        <f t="shared" si="58"/>
        <v>7156.0059999999994</v>
      </c>
      <c r="AE500" s="5">
        <f t="shared" si="59"/>
        <v>8729.5064999999995</v>
      </c>
      <c r="AG500" s="2">
        <f t="shared" si="60"/>
        <v>5</v>
      </c>
      <c r="AH500" s="2">
        <f t="shared" si="61"/>
        <v>2026</v>
      </c>
      <c r="AJ500" s="5">
        <f t="shared" si="62"/>
        <v>999.13</v>
      </c>
      <c r="AK500" s="2">
        <f t="shared" si="63"/>
        <v>6</v>
      </c>
    </row>
    <row r="501" spans="1:37">
      <c r="A501" s="17">
        <f>Total_StdO_Customers!A501</f>
        <v>46150</v>
      </c>
      <c r="B501" s="19">
        <v>831.09400000000005</v>
      </c>
      <c r="C501" s="19">
        <v>897.03350000000012</v>
      </c>
      <c r="D501" s="19">
        <v>929.67600000000004</v>
      </c>
      <c r="E501" s="19">
        <v>977.97150000000011</v>
      </c>
      <c r="F501" s="19">
        <v>1030.6615000000002</v>
      </c>
      <c r="G501" s="19">
        <v>1057.3255000000001</v>
      </c>
      <c r="H501" s="19">
        <v>912.18050000000005</v>
      </c>
      <c r="I501" s="19">
        <v>316.57450000000006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  <c r="V501" s="19">
        <v>0</v>
      </c>
      <c r="W501" s="19">
        <v>498.93800000000005</v>
      </c>
      <c r="X501" s="19">
        <v>733.43600000000004</v>
      </c>
      <c r="Y501" s="19">
        <v>821.12800000000004</v>
      </c>
      <c r="Z501" s="52"/>
      <c r="AA501" s="2">
        <f>IFERROR(INDEX('Holiday Schedule'!$D$3:$D$24,MATCH(A501,'Holiday Schedule'!$C$3:$C$24,0)),0)</f>
        <v>0</v>
      </c>
      <c r="AB501" s="2">
        <f t="shared" si="56"/>
        <v>6</v>
      </c>
      <c r="AC501" s="2">
        <f t="shared" si="57"/>
        <v>1548.9485</v>
      </c>
      <c r="AD501" s="5">
        <f t="shared" si="58"/>
        <v>7457.0704999999998</v>
      </c>
      <c r="AE501" s="5">
        <f t="shared" si="59"/>
        <v>9006.0190000000002</v>
      </c>
      <c r="AG501" s="2">
        <f t="shared" si="60"/>
        <v>5</v>
      </c>
      <c r="AH501" s="2">
        <f t="shared" si="61"/>
        <v>2026</v>
      </c>
      <c r="AJ501" s="5">
        <f t="shared" si="62"/>
        <v>1057.3255000000001</v>
      </c>
      <c r="AK501" s="2">
        <f t="shared" si="63"/>
        <v>6</v>
      </c>
    </row>
    <row r="502" spans="1:37">
      <c r="A502" s="17">
        <f>Total_StdO_Customers!A502</f>
        <v>46151</v>
      </c>
      <c r="B502" s="19">
        <v>883.94900000000007</v>
      </c>
      <c r="C502" s="19">
        <v>937.59600000000012</v>
      </c>
      <c r="D502" s="19">
        <v>964.5295000000001</v>
      </c>
      <c r="E502" s="19">
        <v>1026.5585000000001</v>
      </c>
      <c r="F502" s="19">
        <v>1043.9605000000001</v>
      </c>
      <c r="G502" s="19">
        <v>1011.6315000000001</v>
      </c>
      <c r="H502" s="19">
        <v>787.40750000000014</v>
      </c>
      <c r="I502" s="19">
        <v>272.75050000000005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490.072</v>
      </c>
      <c r="X502" s="19">
        <v>722.5295000000001</v>
      </c>
      <c r="Y502" s="19">
        <v>804.82600000000002</v>
      </c>
      <c r="Z502" s="52"/>
      <c r="AA502" s="2">
        <f>IFERROR(INDEX('Holiday Schedule'!$D$3:$D$24,MATCH(A502,'Holiday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8945.8105000000032</v>
      </c>
      <c r="AE502" s="5">
        <f t="shared" si="59"/>
        <v>8945.8105000000032</v>
      </c>
      <c r="AG502" s="2">
        <f t="shared" si="60"/>
        <v>5</v>
      </c>
      <c r="AH502" s="2">
        <f t="shared" si="61"/>
        <v>2026</v>
      </c>
      <c r="AJ502" s="5">
        <f t="shared" si="62"/>
        <v>1043.9605000000001</v>
      </c>
      <c r="AK502" s="2">
        <f t="shared" si="63"/>
        <v>5</v>
      </c>
    </row>
    <row r="503" spans="1:37">
      <c r="A503" s="17">
        <f>Total_StdO_Customers!A503</f>
        <v>46152</v>
      </c>
      <c r="B503" s="19">
        <v>852.86850000000015</v>
      </c>
      <c r="C503" s="19">
        <v>855.8605</v>
      </c>
      <c r="D503" s="19">
        <v>884.42750000000001</v>
      </c>
      <c r="E503" s="19">
        <v>915.00750000000016</v>
      </c>
      <c r="F503" s="19">
        <v>921.74500000000012</v>
      </c>
      <c r="G503" s="19">
        <v>915.37600000000009</v>
      </c>
      <c r="H503" s="19">
        <v>872.90499999999997</v>
      </c>
      <c r="I503" s="19">
        <v>427.4325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  <c r="V503" s="19">
        <v>0</v>
      </c>
      <c r="W503" s="19">
        <v>395.12549999999999</v>
      </c>
      <c r="X503" s="19">
        <v>697.87850000000003</v>
      </c>
      <c r="Y503" s="19">
        <v>757.12450000000001</v>
      </c>
      <c r="Z503" s="52"/>
      <c r="AA503" s="2">
        <f>IFERROR(INDEX('Holiday Schedule'!$D$3:$D$24,MATCH(A503,'Holiday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8495.7510000000002</v>
      </c>
      <c r="AE503" s="5">
        <f t="shared" si="59"/>
        <v>8495.7510000000002</v>
      </c>
      <c r="AG503" s="2">
        <f t="shared" si="60"/>
        <v>5</v>
      </c>
      <c r="AH503" s="2">
        <f t="shared" si="61"/>
        <v>2026</v>
      </c>
      <c r="AJ503" s="5">
        <f t="shared" si="62"/>
        <v>921.74500000000012</v>
      </c>
      <c r="AK503" s="2">
        <f t="shared" si="63"/>
        <v>5</v>
      </c>
    </row>
    <row r="504" spans="1:37">
      <c r="A504" s="17">
        <f>Total_StdO_Customers!A504</f>
        <v>46153</v>
      </c>
      <c r="B504" s="19">
        <v>799.67800000000011</v>
      </c>
      <c r="C504" s="19">
        <v>829.44400000000007</v>
      </c>
      <c r="D504" s="19">
        <v>869.48400000000015</v>
      </c>
      <c r="E504" s="19">
        <v>907.51650000000006</v>
      </c>
      <c r="F504" s="19">
        <v>950.00400000000002</v>
      </c>
      <c r="G504" s="19">
        <v>966.90000000000009</v>
      </c>
      <c r="H504" s="19">
        <v>841.52200000000005</v>
      </c>
      <c r="I504" s="19">
        <v>330.23099999999999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  <c r="Q504" s="19">
        <v>0</v>
      </c>
      <c r="R504" s="19">
        <v>0</v>
      </c>
      <c r="S504" s="19">
        <v>0</v>
      </c>
      <c r="T504" s="19">
        <v>0</v>
      </c>
      <c r="U504" s="19">
        <v>0</v>
      </c>
      <c r="V504" s="19">
        <v>0</v>
      </c>
      <c r="W504" s="19">
        <v>480.55150000000003</v>
      </c>
      <c r="X504" s="19">
        <v>696.74549999999999</v>
      </c>
      <c r="Y504" s="19">
        <v>766.07849999999996</v>
      </c>
      <c r="Z504" s="52"/>
      <c r="AA504" s="2">
        <f>IFERROR(INDEX('Holiday Schedule'!$D$3:$D$24,MATCH(A504,'Holiday Schedule'!$C$3:$C$24,0)),0)</f>
        <v>0</v>
      </c>
      <c r="AB504" s="2">
        <f t="shared" si="56"/>
        <v>2</v>
      </c>
      <c r="AC504" s="2">
        <f t="shared" si="57"/>
        <v>1507.528</v>
      </c>
      <c r="AD504" s="5">
        <f t="shared" si="58"/>
        <v>6930.6270000000022</v>
      </c>
      <c r="AE504" s="5">
        <f t="shared" si="59"/>
        <v>8438.1550000000025</v>
      </c>
      <c r="AG504" s="2">
        <f t="shared" si="60"/>
        <v>5</v>
      </c>
      <c r="AH504" s="2">
        <f t="shared" si="61"/>
        <v>2026</v>
      </c>
      <c r="AJ504" s="5">
        <f t="shared" si="62"/>
        <v>966.90000000000009</v>
      </c>
      <c r="AK504" s="2">
        <f t="shared" si="63"/>
        <v>6</v>
      </c>
    </row>
    <row r="505" spans="1:37">
      <c r="A505" s="17">
        <f>Total_StdO_Customers!A505</f>
        <v>46154</v>
      </c>
      <c r="B505" s="19">
        <v>819.23050000000001</v>
      </c>
      <c r="C505" s="19">
        <v>1726.3565000000001</v>
      </c>
      <c r="D505" s="19">
        <v>1811.1005</v>
      </c>
      <c r="E505" s="19">
        <v>1910.9640000000002</v>
      </c>
      <c r="F505" s="19">
        <v>2002.5995000000003</v>
      </c>
      <c r="G505" s="19">
        <v>2066.9880000000003</v>
      </c>
      <c r="H505" s="19">
        <v>1738.0000000000002</v>
      </c>
      <c r="I505" s="19">
        <v>577.13700000000006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1009.5085000000001</v>
      </c>
      <c r="X505" s="19">
        <v>1421.1395</v>
      </c>
      <c r="Y505" s="19">
        <v>1559.6075000000001</v>
      </c>
      <c r="Z505" s="52"/>
      <c r="AA505" s="2">
        <f>IFERROR(INDEX('Holiday Schedule'!$D$3:$D$24,MATCH(A505,'Holiday Schedule'!$C$3:$C$24,0)),0)</f>
        <v>0</v>
      </c>
      <c r="AB505" s="2">
        <f t="shared" si="56"/>
        <v>3</v>
      </c>
      <c r="AC505" s="2">
        <f t="shared" si="57"/>
        <v>3007.7849999999999</v>
      </c>
      <c r="AD505" s="5">
        <f t="shared" si="58"/>
        <v>13634.846500000003</v>
      </c>
      <c r="AE505" s="5">
        <f t="shared" si="59"/>
        <v>16642.631500000003</v>
      </c>
      <c r="AG505" s="2">
        <f t="shared" si="60"/>
        <v>5</v>
      </c>
      <c r="AH505" s="2">
        <f t="shared" si="61"/>
        <v>2026</v>
      </c>
      <c r="AJ505" s="5">
        <f t="shared" si="62"/>
        <v>2066.9880000000003</v>
      </c>
      <c r="AK505" s="2">
        <f t="shared" si="63"/>
        <v>6</v>
      </c>
    </row>
    <row r="506" spans="1:37">
      <c r="A506" s="17">
        <f>Total_StdO_Customers!A506</f>
        <v>46155</v>
      </c>
      <c r="B506" s="19">
        <v>839.18450000000007</v>
      </c>
      <c r="C506" s="19">
        <v>890.46650000000011</v>
      </c>
      <c r="D506" s="19">
        <v>945.8515000000001</v>
      </c>
      <c r="E506" s="19">
        <v>997.26550000000009</v>
      </c>
      <c r="F506" s="19">
        <v>1044.9175</v>
      </c>
      <c r="G506" s="19">
        <v>1052.4525000000001</v>
      </c>
      <c r="H506" s="19">
        <v>930.31950000000006</v>
      </c>
      <c r="I506" s="19">
        <v>356.99400000000003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506.90750000000003</v>
      </c>
      <c r="X506" s="19">
        <v>735.85050000000012</v>
      </c>
      <c r="Y506" s="19">
        <v>800.54700000000003</v>
      </c>
      <c r="Z506" s="52"/>
      <c r="AA506" s="2">
        <f>IFERROR(INDEX('Holiday Schedule'!$D$3:$D$24,MATCH(A506,'Holiday Schedule'!$C$3:$C$24,0)),0)</f>
        <v>0</v>
      </c>
      <c r="AB506" s="2">
        <f t="shared" si="56"/>
        <v>4</v>
      </c>
      <c r="AC506" s="2">
        <f t="shared" si="57"/>
        <v>1599.7520000000002</v>
      </c>
      <c r="AD506" s="5">
        <f t="shared" si="58"/>
        <v>7501.0045000000009</v>
      </c>
      <c r="AE506" s="5">
        <f t="shared" si="59"/>
        <v>9100.7565000000013</v>
      </c>
      <c r="AG506" s="2">
        <f t="shared" si="60"/>
        <v>5</v>
      </c>
      <c r="AH506" s="2">
        <f t="shared" si="61"/>
        <v>2026</v>
      </c>
      <c r="AJ506" s="5">
        <f t="shared" si="62"/>
        <v>1052.4525000000001</v>
      </c>
      <c r="AK506" s="2">
        <f t="shared" si="63"/>
        <v>6</v>
      </c>
    </row>
    <row r="507" spans="1:37">
      <c r="A507" s="17">
        <f>Total_StdO_Customers!A507</f>
        <v>46156</v>
      </c>
      <c r="B507" s="19">
        <v>857.47750000000008</v>
      </c>
      <c r="C507" s="19">
        <v>896.20300000000009</v>
      </c>
      <c r="D507" s="19">
        <v>938.21749999999997</v>
      </c>
      <c r="E507" s="19">
        <v>966.16850000000011</v>
      </c>
      <c r="F507" s="19">
        <v>1004.5915000000001</v>
      </c>
      <c r="G507" s="19">
        <v>1025.1340000000002</v>
      </c>
      <c r="H507" s="19">
        <v>925.06150000000014</v>
      </c>
      <c r="I507" s="19">
        <v>391.952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478.26350000000008</v>
      </c>
      <c r="X507" s="19">
        <v>691.76800000000003</v>
      </c>
      <c r="Y507" s="19">
        <v>753.75300000000004</v>
      </c>
      <c r="Z507" s="52"/>
      <c r="AA507" s="2">
        <f>IFERROR(INDEX('Holiday Schedule'!$D$3:$D$24,MATCH(A507,'Holiday Schedule'!$C$3:$C$24,0)),0)</f>
        <v>0</v>
      </c>
      <c r="AB507" s="2">
        <f t="shared" si="56"/>
        <v>5</v>
      </c>
      <c r="AC507" s="2">
        <f t="shared" si="57"/>
        <v>1561.9835</v>
      </c>
      <c r="AD507" s="5">
        <f t="shared" si="58"/>
        <v>7366.6064999999999</v>
      </c>
      <c r="AE507" s="5">
        <f t="shared" si="59"/>
        <v>8928.59</v>
      </c>
      <c r="AG507" s="2">
        <f t="shared" si="60"/>
        <v>5</v>
      </c>
      <c r="AH507" s="2">
        <f t="shared" si="61"/>
        <v>2026</v>
      </c>
      <c r="AJ507" s="5">
        <f t="shared" si="62"/>
        <v>1025.1340000000002</v>
      </c>
      <c r="AK507" s="2">
        <f t="shared" si="63"/>
        <v>6</v>
      </c>
    </row>
    <row r="508" spans="1:37">
      <c r="A508" s="17">
        <f>Total_StdO_Customers!A508</f>
        <v>46157</v>
      </c>
      <c r="B508" s="19">
        <v>795.77300000000002</v>
      </c>
      <c r="C508" s="19">
        <v>828.45400000000006</v>
      </c>
      <c r="D508" s="19">
        <v>865.755</v>
      </c>
      <c r="E508" s="19">
        <v>890.8900000000001</v>
      </c>
      <c r="F508" s="19">
        <v>929.65400000000011</v>
      </c>
      <c r="G508" s="19">
        <v>951.03800000000012</v>
      </c>
      <c r="H508" s="19">
        <v>924.64350000000013</v>
      </c>
      <c r="I508" s="19">
        <v>447.82650000000007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0</v>
      </c>
      <c r="S508" s="19">
        <v>0</v>
      </c>
      <c r="T508" s="19">
        <v>0</v>
      </c>
      <c r="U508" s="19">
        <v>0</v>
      </c>
      <c r="V508" s="19">
        <v>0</v>
      </c>
      <c r="W508" s="19">
        <v>479.38550000000004</v>
      </c>
      <c r="X508" s="19">
        <v>696.58050000000003</v>
      </c>
      <c r="Y508" s="19">
        <v>763.94450000000006</v>
      </c>
      <c r="Z508" s="52"/>
      <c r="AA508" s="2">
        <f>IFERROR(INDEX('Holiday Schedule'!$D$3:$D$24,MATCH(A508,'Holiday Schedule'!$C$3:$C$24,0)),0)</f>
        <v>0</v>
      </c>
      <c r="AB508" s="2">
        <f t="shared" si="56"/>
        <v>6</v>
      </c>
      <c r="AC508" s="2">
        <f t="shared" si="57"/>
        <v>1623.7925</v>
      </c>
      <c r="AD508" s="5">
        <f t="shared" si="58"/>
        <v>6950.1520000000019</v>
      </c>
      <c r="AE508" s="5">
        <f t="shared" si="59"/>
        <v>8573.9445000000014</v>
      </c>
      <c r="AG508" s="2">
        <f t="shared" si="60"/>
        <v>5</v>
      </c>
      <c r="AH508" s="2">
        <f t="shared" si="61"/>
        <v>2026</v>
      </c>
      <c r="AJ508" s="5">
        <f t="shared" si="62"/>
        <v>951.03800000000012</v>
      </c>
      <c r="AK508" s="2">
        <f t="shared" si="63"/>
        <v>6</v>
      </c>
    </row>
    <row r="509" spans="1:37">
      <c r="A509" s="17">
        <f>Total_StdO_Customers!A509</f>
        <v>46158</v>
      </c>
      <c r="B509" s="19">
        <v>804.76550000000009</v>
      </c>
      <c r="C509" s="19">
        <v>832.65600000000006</v>
      </c>
      <c r="D509" s="19">
        <v>865.29300000000012</v>
      </c>
      <c r="E509" s="19">
        <v>894.49800000000005</v>
      </c>
      <c r="F509" s="19">
        <v>903.7985000000001</v>
      </c>
      <c r="G509" s="19">
        <v>865.91450000000009</v>
      </c>
      <c r="H509" s="19">
        <v>732.58900000000006</v>
      </c>
      <c r="I509" s="19">
        <v>294.42600000000004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461.85150000000004</v>
      </c>
      <c r="X509" s="19">
        <v>673.97000000000014</v>
      </c>
      <c r="Y509" s="19">
        <v>739.83800000000008</v>
      </c>
      <c r="Z509" s="52"/>
      <c r="AA509" s="2">
        <f>IFERROR(INDEX('Holiday Schedule'!$D$3:$D$24,MATCH(A509,'Holiday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8069.6</v>
      </c>
      <c r="AE509" s="5">
        <f t="shared" si="59"/>
        <v>8069.6</v>
      </c>
      <c r="AG509" s="2">
        <f t="shared" si="60"/>
        <v>5</v>
      </c>
      <c r="AH509" s="2">
        <f t="shared" si="61"/>
        <v>2026</v>
      </c>
      <c r="AJ509" s="5">
        <f t="shared" si="62"/>
        <v>903.7985000000001</v>
      </c>
      <c r="AK509" s="2">
        <f t="shared" si="63"/>
        <v>5</v>
      </c>
    </row>
    <row r="510" spans="1:37">
      <c r="A510" s="17">
        <f>Total_StdO_Customers!A510</f>
        <v>46159</v>
      </c>
      <c r="B510" s="19">
        <v>765.69900000000007</v>
      </c>
      <c r="C510" s="19">
        <v>785.64200000000005</v>
      </c>
      <c r="D510" s="19">
        <v>811.2170000000001</v>
      </c>
      <c r="E510" s="19">
        <v>831.41850000000011</v>
      </c>
      <c r="F510" s="19">
        <v>845.11900000000003</v>
      </c>
      <c r="G510" s="19">
        <v>795.39900000000011</v>
      </c>
      <c r="H510" s="19">
        <v>645.447</v>
      </c>
      <c r="I510" s="19">
        <v>196.1465</v>
      </c>
      <c r="J510" s="19">
        <v>0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393.01900000000006</v>
      </c>
      <c r="X510" s="19">
        <v>694.25400000000002</v>
      </c>
      <c r="Y510" s="19">
        <v>731.73100000000011</v>
      </c>
      <c r="Z510" s="52"/>
      <c r="AA510" s="2">
        <f>IFERROR(INDEX('Holiday Schedule'!$D$3:$D$24,MATCH(A510,'Holiday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7495.0920000000006</v>
      </c>
      <c r="AE510" s="5">
        <f t="shared" si="59"/>
        <v>7495.0920000000006</v>
      </c>
      <c r="AG510" s="2">
        <f t="shared" si="60"/>
        <v>5</v>
      </c>
      <c r="AH510" s="2">
        <f t="shared" si="61"/>
        <v>2026</v>
      </c>
      <c r="AJ510" s="5">
        <f t="shared" si="62"/>
        <v>845.11900000000003</v>
      </c>
      <c r="AK510" s="2">
        <f t="shared" si="63"/>
        <v>5</v>
      </c>
    </row>
    <row r="511" spans="1:37">
      <c r="A511" s="17">
        <f>Total_StdO_Customers!A511</f>
        <v>46160</v>
      </c>
      <c r="B511" s="19">
        <v>760.06150000000014</v>
      </c>
      <c r="C511" s="19">
        <v>774.03150000000005</v>
      </c>
      <c r="D511" s="19">
        <v>812.30050000000006</v>
      </c>
      <c r="E511" s="19">
        <v>848.84249999999997</v>
      </c>
      <c r="F511" s="19">
        <v>880.88</v>
      </c>
      <c r="G511" s="19">
        <v>902.36300000000017</v>
      </c>
      <c r="H511" s="19">
        <v>803.14300000000003</v>
      </c>
      <c r="I511" s="19">
        <v>330.21450000000004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  <c r="V511" s="19">
        <v>0</v>
      </c>
      <c r="W511" s="19">
        <v>478.31850000000003</v>
      </c>
      <c r="X511" s="19">
        <v>688.84750000000008</v>
      </c>
      <c r="Y511" s="19">
        <v>751.75099999999998</v>
      </c>
      <c r="Z511" s="52"/>
      <c r="AA511" s="2">
        <f>IFERROR(INDEX('Holiday Schedule'!$D$3:$D$24,MATCH(A511,'Holiday Schedule'!$C$3:$C$24,0)),0)</f>
        <v>0</v>
      </c>
      <c r="AB511" s="2">
        <f t="shared" si="56"/>
        <v>2</v>
      </c>
      <c r="AC511" s="2">
        <f t="shared" si="57"/>
        <v>1497.3805000000002</v>
      </c>
      <c r="AD511" s="5">
        <f t="shared" si="58"/>
        <v>6533.3730000000005</v>
      </c>
      <c r="AE511" s="5">
        <f t="shared" si="59"/>
        <v>8030.7535000000007</v>
      </c>
      <c r="AG511" s="2">
        <f t="shared" si="60"/>
        <v>5</v>
      </c>
      <c r="AH511" s="2">
        <f t="shared" si="61"/>
        <v>2026</v>
      </c>
      <c r="AJ511" s="5">
        <f t="shared" si="62"/>
        <v>902.36300000000017</v>
      </c>
      <c r="AK511" s="2">
        <f t="shared" si="63"/>
        <v>6</v>
      </c>
    </row>
    <row r="512" spans="1:37">
      <c r="A512" s="17">
        <f>Total_StdO_Customers!A512</f>
        <v>46161</v>
      </c>
      <c r="B512" s="19">
        <v>790.05850000000009</v>
      </c>
      <c r="C512" s="19">
        <v>817.77850000000001</v>
      </c>
      <c r="D512" s="19">
        <v>856.38300000000004</v>
      </c>
      <c r="E512" s="19">
        <v>889.63600000000008</v>
      </c>
      <c r="F512" s="19">
        <v>925.36400000000003</v>
      </c>
      <c r="G512" s="19">
        <v>930.22050000000002</v>
      </c>
      <c r="H512" s="19">
        <v>796.02600000000007</v>
      </c>
      <c r="I512" s="19">
        <v>274.40600000000001</v>
      </c>
      <c r="J512" s="19">
        <v>0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516.03200000000004</v>
      </c>
      <c r="X512" s="19">
        <v>724.55900000000008</v>
      </c>
      <c r="Y512" s="19">
        <v>781.79200000000014</v>
      </c>
      <c r="Z512" s="52"/>
      <c r="AA512" s="2">
        <f>IFERROR(INDEX('Holiday Schedule'!$D$3:$D$24,MATCH(A512,'Holiday Schedule'!$C$3:$C$24,0)),0)</f>
        <v>0</v>
      </c>
      <c r="AB512" s="2">
        <f t="shared" si="56"/>
        <v>3</v>
      </c>
      <c r="AC512" s="2">
        <f t="shared" si="57"/>
        <v>1514.9970000000003</v>
      </c>
      <c r="AD512" s="5">
        <f t="shared" si="58"/>
        <v>6787.2585000000008</v>
      </c>
      <c r="AE512" s="5">
        <f t="shared" si="59"/>
        <v>8302.2555000000011</v>
      </c>
      <c r="AG512" s="2">
        <f t="shared" si="60"/>
        <v>5</v>
      </c>
      <c r="AH512" s="2">
        <f t="shared" si="61"/>
        <v>2026</v>
      </c>
      <c r="AJ512" s="5">
        <f t="shared" si="62"/>
        <v>930.22050000000002</v>
      </c>
      <c r="AK512" s="2">
        <f t="shared" si="63"/>
        <v>6</v>
      </c>
    </row>
    <row r="513" spans="1:37">
      <c r="A513" s="17">
        <f>Total_StdO_Customers!A513</f>
        <v>46162</v>
      </c>
      <c r="B513" s="19">
        <v>812.72950000000014</v>
      </c>
      <c r="C513" s="19">
        <v>853.6110000000001</v>
      </c>
      <c r="D513" s="19">
        <v>859.37500000000011</v>
      </c>
      <c r="E513" s="19">
        <v>904.80500000000006</v>
      </c>
      <c r="F513" s="19">
        <v>936.19350000000009</v>
      </c>
      <c r="G513" s="19">
        <v>946.10450000000014</v>
      </c>
      <c r="H513" s="19">
        <v>879.85700000000008</v>
      </c>
      <c r="I513" s="19">
        <v>372.41050000000001</v>
      </c>
      <c r="J513" s="19">
        <v>0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  <c r="V513" s="19">
        <v>0</v>
      </c>
      <c r="W513" s="19">
        <v>539.83600000000001</v>
      </c>
      <c r="X513" s="19">
        <v>757.72400000000005</v>
      </c>
      <c r="Y513" s="19">
        <v>810.46900000000005</v>
      </c>
      <c r="Z513" s="52"/>
      <c r="AA513" s="2">
        <f>IFERROR(INDEX('Holiday Schedule'!$D$3:$D$24,MATCH(A513,'Holiday Schedule'!$C$3:$C$24,0)),0)</f>
        <v>0</v>
      </c>
      <c r="AB513" s="2">
        <f t="shared" si="56"/>
        <v>4</v>
      </c>
      <c r="AC513" s="2">
        <f t="shared" si="57"/>
        <v>1669.9704999999999</v>
      </c>
      <c r="AD513" s="5">
        <f t="shared" si="58"/>
        <v>7003.1445000000022</v>
      </c>
      <c r="AE513" s="5">
        <f t="shared" si="59"/>
        <v>8673.1150000000016</v>
      </c>
      <c r="AG513" s="2">
        <f t="shared" si="60"/>
        <v>5</v>
      </c>
      <c r="AH513" s="2">
        <f t="shared" si="61"/>
        <v>2026</v>
      </c>
      <c r="AJ513" s="5">
        <f t="shared" si="62"/>
        <v>946.10450000000014</v>
      </c>
      <c r="AK513" s="2">
        <f t="shared" si="63"/>
        <v>6</v>
      </c>
    </row>
    <row r="514" spans="1:37">
      <c r="A514" s="17">
        <f>Total_StdO_Customers!A514</f>
        <v>46163</v>
      </c>
      <c r="B514" s="19">
        <v>830.37350000000004</v>
      </c>
      <c r="C514" s="19">
        <v>863.47800000000007</v>
      </c>
      <c r="D514" s="19">
        <v>882.21650000000011</v>
      </c>
      <c r="E514" s="19">
        <v>894.98750000000007</v>
      </c>
      <c r="F514" s="19">
        <v>922.83950000000016</v>
      </c>
      <c r="G514" s="19">
        <v>910.50850000000014</v>
      </c>
      <c r="H514" s="19">
        <v>780.38950000000011</v>
      </c>
      <c r="I514" s="19">
        <v>290.85100000000006</v>
      </c>
      <c r="J514" s="19">
        <v>0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  <c r="V514" s="19">
        <v>0</v>
      </c>
      <c r="W514" s="19">
        <v>493.28950000000003</v>
      </c>
      <c r="X514" s="19">
        <v>714.09249999999997</v>
      </c>
      <c r="Y514" s="19">
        <v>772.07350000000008</v>
      </c>
      <c r="Z514" s="52"/>
      <c r="AA514" s="2">
        <f>IFERROR(INDEX('Holiday Schedule'!$D$3:$D$24,MATCH(A514,'Holiday Schedule'!$C$3:$C$24,0)),0)</f>
        <v>0</v>
      </c>
      <c r="AB514" s="2">
        <f t="shared" si="56"/>
        <v>5</v>
      </c>
      <c r="AC514" s="2">
        <f t="shared" si="57"/>
        <v>1498.2330000000002</v>
      </c>
      <c r="AD514" s="5">
        <f t="shared" si="58"/>
        <v>6856.8665000000001</v>
      </c>
      <c r="AE514" s="5">
        <f t="shared" si="59"/>
        <v>8355.0995000000003</v>
      </c>
      <c r="AG514" s="2">
        <f t="shared" si="60"/>
        <v>5</v>
      </c>
      <c r="AH514" s="2">
        <f t="shared" si="61"/>
        <v>2026</v>
      </c>
      <c r="AJ514" s="5">
        <f t="shared" si="62"/>
        <v>922.83950000000016</v>
      </c>
      <c r="AK514" s="2">
        <f t="shared" si="63"/>
        <v>5</v>
      </c>
    </row>
    <row r="515" spans="1:37">
      <c r="A515" s="17">
        <f>Total_StdO_Customers!A515</f>
        <v>46164</v>
      </c>
      <c r="B515" s="19">
        <v>811.57450000000006</v>
      </c>
      <c r="C515" s="19">
        <v>842.62750000000005</v>
      </c>
      <c r="D515" s="19">
        <v>894.49800000000005</v>
      </c>
      <c r="E515" s="19">
        <v>933.14099999999996</v>
      </c>
      <c r="F515" s="19">
        <v>969.96900000000005</v>
      </c>
      <c r="G515" s="19">
        <v>981.72250000000008</v>
      </c>
      <c r="H515" s="19">
        <v>807.35600000000011</v>
      </c>
      <c r="I515" s="19">
        <v>262.97149999999999</v>
      </c>
      <c r="J515" s="19">
        <v>0</v>
      </c>
      <c r="K515" s="19">
        <v>0</v>
      </c>
      <c r="L515" s="19">
        <v>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508.82150000000001</v>
      </c>
      <c r="X515" s="19">
        <v>734.79450000000008</v>
      </c>
      <c r="Y515" s="19">
        <v>799.93650000000014</v>
      </c>
      <c r="Z515" s="52"/>
      <c r="AA515" s="2">
        <f>IFERROR(INDEX('Holiday Schedule'!$D$3:$D$24,MATCH(A515,'Holiday Schedule'!$C$3:$C$24,0)),0)</f>
        <v>0</v>
      </c>
      <c r="AB515" s="2">
        <f t="shared" si="56"/>
        <v>6</v>
      </c>
      <c r="AC515" s="2">
        <f t="shared" si="57"/>
        <v>1506.5875000000001</v>
      </c>
      <c r="AD515" s="5">
        <f t="shared" si="58"/>
        <v>7040.8250000000007</v>
      </c>
      <c r="AE515" s="5">
        <f t="shared" si="59"/>
        <v>8547.4125000000004</v>
      </c>
      <c r="AG515" s="2">
        <f t="shared" si="60"/>
        <v>5</v>
      </c>
      <c r="AH515" s="2">
        <f t="shared" si="61"/>
        <v>2026</v>
      </c>
      <c r="AJ515" s="5">
        <f t="shared" si="62"/>
        <v>981.72250000000008</v>
      </c>
      <c r="AK515" s="2">
        <f t="shared" si="63"/>
        <v>6</v>
      </c>
    </row>
    <row r="516" spans="1:37">
      <c r="A516" s="17">
        <f>Total_StdO_Customers!A516</f>
        <v>46165</v>
      </c>
      <c r="B516" s="19">
        <v>833.62950000000012</v>
      </c>
      <c r="C516" s="19">
        <v>858.18150000000003</v>
      </c>
      <c r="D516" s="19">
        <v>897.46800000000007</v>
      </c>
      <c r="E516" s="19">
        <v>929.70900000000017</v>
      </c>
      <c r="F516" s="19">
        <v>941.84750000000008</v>
      </c>
      <c r="G516" s="19">
        <v>884.96650000000011</v>
      </c>
      <c r="H516" s="19">
        <v>668.20600000000013</v>
      </c>
      <c r="I516" s="19">
        <v>207.042</v>
      </c>
      <c r="J516" s="19">
        <v>0</v>
      </c>
      <c r="K516" s="19">
        <v>0</v>
      </c>
      <c r="L516" s="19">
        <v>0</v>
      </c>
      <c r="M516" s="19">
        <v>0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  <c r="V516" s="19">
        <v>0</v>
      </c>
      <c r="W516" s="19">
        <v>499.28450000000004</v>
      </c>
      <c r="X516" s="19">
        <v>722.79900000000009</v>
      </c>
      <c r="Y516" s="19">
        <v>807.63650000000007</v>
      </c>
      <c r="Z516" s="52"/>
      <c r="AA516" s="2">
        <f>IFERROR(INDEX('Holiday Schedule'!$D$3:$D$24,MATCH(A516,'Holiday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8250.7700000000023</v>
      </c>
      <c r="AE516" s="5">
        <f t="shared" si="59"/>
        <v>8250.7700000000023</v>
      </c>
      <c r="AG516" s="2">
        <f t="shared" si="60"/>
        <v>5</v>
      </c>
      <c r="AH516" s="2">
        <f t="shared" si="61"/>
        <v>2026</v>
      </c>
      <c r="AJ516" s="5">
        <f t="shared" si="62"/>
        <v>941.84750000000008</v>
      </c>
      <c r="AK516" s="2">
        <f t="shared" si="63"/>
        <v>5</v>
      </c>
    </row>
    <row r="517" spans="1:37">
      <c r="A517" s="17">
        <f>Total_StdO_Customers!A517</f>
        <v>46166</v>
      </c>
      <c r="B517" s="19">
        <v>835.86250000000007</v>
      </c>
      <c r="C517" s="19">
        <v>863.005</v>
      </c>
      <c r="D517" s="19">
        <v>893.82150000000013</v>
      </c>
      <c r="E517" s="19">
        <v>917.61450000000013</v>
      </c>
      <c r="F517" s="19">
        <v>937.6400000000001</v>
      </c>
      <c r="G517" s="19">
        <v>904.88750000000005</v>
      </c>
      <c r="H517" s="19">
        <v>768.24549999999999</v>
      </c>
      <c r="I517" s="19">
        <v>310.22199999999998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  <c r="V517" s="19">
        <v>0</v>
      </c>
      <c r="W517" s="19">
        <v>415.69</v>
      </c>
      <c r="X517" s="19">
        <v>756.01350000000002</v>
      </c>
      <c r="Y517" s="19">
        <v>810.83200000000011</v>
      </c>
      <c r="Z517" s="52"/>
      <c r="AA517" s="2">
        <f>IFERROR(INDEX('Holiday Schedule'!$D$3:$D$24,MATCH(A517,'Holiday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8413.8339999999989</v>
      </c>
      <c r="AE517" s="5">
        <f t="shared" si="59"/>
        <v>8413.8339999999989</v>
      </c>
      <c r="AG517" s="2">
        <f t="shared" si="60"/>
        <v>5</v>
      </c>
      <c r="AH517" s="2">
        <f t="shared" si="61"/>
        <v>2026</v>
      </c>
      <c r="AJ517" s="5">
        <f t="shared" si="62"/>
        <v>937.6400000000001</v>
      </c>
      <c r="AK517" s="2">
        <f t="shared" si="63"/>
        <v>5</v>
      </c>
    </row>
    <row r="518" spans="1:37">
      <c r="A518" s="17">
        <f>Total_StdO_Customers!A518</f>
        <v>46167</v>
      </c>
      <c r="B518" s="19">
        <v>854.85950000000003</v>
      </c>
      <c r="C518" s="19">
        <v>874.47800000000007</v>
      </c>
      <c r="D518" s="19">
        <v>900.39400000000001</v>
      </c>
      <c r="E518" s="19">
        <v>930.58350000000007</v>
      </c>
      <c r="F518" s="19">
        <v>943.34350000000006</v>
      </c>
      <c r="G518" s="19">
        <v>930.61650000000009</v>
      </c>
      <c r="H518" s="19">
        <v>868.96150000000011</v>
      </c>
      <c r="I518" s="19">
        <v>454.65200000000004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523.00049999999999</v>
      </c>
      <c r="X518" s="19">
        <v>737.20349999999996</v>
      </c>
      <c r="Y518" s="19">
        <v>781.88549999999998</v>
      </c>
      <c r="Z518" s="52"/>
      <c r="AA518" s="2">
        <f>IFERROR(INDEX('Holiday Schedule'!$D$3:$D$24,MATCH(A518,'Holiday Schedule'!$C$3:$C$24,0)),0)</f>
        <v>0</v>
      </c>
      <c r="AB518" s="2">
        <f t="shared" si="56"/>
        <v>2</v>
      </c>
      <c r="AC518" s="2">
        <f t="shared" si="57"/>
        <v>1714.856</v>
      </c>
      <c r="AD518" s="5">
        <f t="shared" si="58"/>
        <v>7085.1220000000012</v>
      </c>
      <c r="AE518" s="5">
        <f t="shared" si="59"/>
        <v>8799.978000000001</v>
      </c>
      <c r="AG518" s="2">
        <f t="shared" si="60"/>
        <v>5</v>
      </c>
      <c r="AH518" s="2">
        <f t="shared" si="61"/>
        <v>2026</v>
      </c>
      <c r="AJ518" s="5">
        <f t="shared" si="62"/>
        <v>943.34350000000006</v>
      </c>
      <c r="AK518" s="2">
        <f t="shared" si="63"/>
        <v>5</v>
      </c>
    </row>
    <row r="519" spans="1:37">
      <c r="A519" s="17">
        <f>Total_StdO_Customers!A519</f>
        <v>46168</v>
      </c>
      <c r="B519" s="19">
        <v>826.88100000000009</v>
      </c>
      <c r="C519" s="19">
        <v>860.36500000000001</v>
      </c>
      <c r="D519" s="19">
        <v>897.91899999999998</v>
      </c>
      <c r="E519" s="19">
        <v>937.39250000000004</v>
      </c>
      <c r="F519" s="19">
        <v>965.27750000000003</v>
      </c>
      <c r="G519" s="19">
        <v>961.87850000000003</v>
      </c>
      <c r="H519" s="19">
        <v>807.55400000000009</v>
      </c>
      <c r="I519" s="19">
        <v>273.04750000000001</v>
      </c>
      <c r="J519" s="19">
        <v>0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  <c r="V519" s="19">
        <v>0</v>
      </c>
      <c r="W519" s="19">
        <v>545.36900000000003</v>
      </c>
      <c r="X519" s="19">
        <v>765.798</v>
      </c>
      <c r="Y519" s="19">
        <v>810.601</v>
      </c>
      <c r="Z519" s="52"/>
      <c r="AA519" s="2">
        <f>IFERROR(INDEX('Holiday Schedule'!$D$3:$D$24,MATCH(A519,'Holiday Schedule'!$C$3:$C$24,0)),0)</f>
        <v>0</v>
      </c>
      <c r="AB519" s="2">
        <f t="shared" si="56"/>
        <v>3</v>
      </c>
      <c r="AC519" s="2">
        <f t="shared" si="57"/>
        <v>1584.2145</v>
      </c>
      <c r="AD519" s="5">
        <f t="shared" si="58"/>
        <v>7067.8684999999987</v>
      </c>
      <c r="AE519" s="5">
        <f t="shared" si="59"/>
        <v>8652.0829999999987</v>
      </c>
      <c r="AG519" s="2">
        <f t="shared" si="60"/>
        <v>5</v>
      </c>
      <c r="AH519" s="2">
        <f t="shared" si="61"/>
        <v>2026</v>
      </c>
      <c r="AJ519" s="5">
        <f t="shared" si="62"/>
        <v>965.27750000000003</v>
      </c>
      <c r="AK519" s="2">
        <f t="shared" si="63"/>
        <v>5</v>
      </c>
    </row>
    <row r="520" spans="1:37">
      <c r="A520" s="17">
        <f>Total_StdO_Customers!A520</f>
        <v>46169</v>
      </c>
      <c r="B520" s="19">
        <v>846.79100000000005</v>
      </c>
      <c r="C520" s="19">
        <v>882.101</v>
      </c>
      <c r="D520" s="19">
        <v>902.09900000000016</v>
      </c>
      <c r="E520" s="19">
        <v>919.65499999999997</v>
      </c>
      <c r="F520" s="19">
        <v>936.03400000000011</v>
      </c>
      <c r="G520" s="19">
        <v>925.43000000000006</v>
      </c>
      <c r="H520" s="19">
        <v>819.73650000000009</v>
      </c>
      <c r="I520" s="19">
        <v>297.21450000000004</v>
      </c>
      <c r="J520" s="19">
        <v>0</v>
      </c>
      <c r="K520" s="19">
        <v>0</v>
      </c>
      <c r="L520" s="19">
        <v>0</v>
      </c>
      <c r="M520" s="19">
        <v>0</v>
      </c>
      <c r="N520" s="19">
        <v>0</v>
      </c>
      <c r="O520" s="19">
        <v>0</v>
      </c>
      <c r="P520" s="19">
        <v>0</v>
      </c>
      <c r="Q520" s="19">
        <v>0</v>
      </c>
      <c r="R520" s="19">
        <v>0</v>
      </c>
      <c r="S520" s="19">
        <v>0</v>
      </c>
      <c r="T520" s="19">
        <v>0</v>
      </c>
      <c r="U520" s="19">
        <v>0</v>
      </c>
      <c r="V520" s="19">
        <v>0</v>
      </c>
      <c r="W520" s="19">
        <v>545.8420000000001</v>
      </c>
      <c r="X520" s="19">
        <v>781.5005000000001</v>
      </c>
      <c r="Y520" s="19">
        <v>835.17500000000007</v>
      </c>
      <c r="Z520" s="52"/>
      <c r="AA520" s="2">
        <f>IFERROR(INDEX('Holiday Schedule'!$D$3:$D$24,MATCH(A520,'Holiday Schedule'!$C$3:$C$24,0)),0)</f>
        <v>0</v>
      </c>
      <c r="AB520" s="2">
        <f t="shared" si="56"/>
        <v>4</v>
      </c>
      <c r="AC520" s="2">
        <f t="shared" si="57"/>
        <v>1624.5570000000002</v>
      </c>
      <c r="AD520" s="5">
        <f t="shared" si="58"/>
        <v>7067.0214999999989</v>
      </c>
      <c r="AE520" s="5">
        <f t="shared" si="59"/>
        <v>8691.5784999999996</v>
      </c>
      <c r="AG520" s="2">
        <f t="shared" si="60"/>
        <v>5</v>
      </c>
      <c r="AH520" s="2">
        <f t="shared" si="61"/>
        <v>2026</v>
      </c>
      <c r="AJ520" s="5">
        <f t="shared" si="62"/>
        <v>936.03400000000011</v>
      </c>
      <c r="AK520" s="2">
        <f t="shared" si="63"/>
        <v>5</v>
      </c>
    </row>
    <row r="521" spans="1:37">
      <c r="A521" s="17">
        <f>Total_StdO_Customers!A521</f>
        <v>46170</v>
      </c>
      <c r="B521" s="19">
        <v>1035.155</v>
      </c>
      <c r="C521" s="19">
        <v>1082.1525000000001</v>
      </c>
      <c r="D521" s="19">
        <v>1129.1555000000003</v>
      </c>
      <c r="E521" s="19">
        <v>1153.713</v>
      </c>
      <c r="F521" s="19">
        <v>1184.1280000000002</v>
      </c>
      <c r="G521" s="19">
        <v>1189.232</v>
      </c>
      <c r="H521" s="19">
        <v>1088.2135000000001</v>
      </c>
      <c r="I521" s="19">
        <v>507.1825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  <c r="V521" s="19">
        <v>0</v>
      </c>
      <c r="W521" s="19">
        <v>605.0825000000001</v>
      </c>
      <c r="X521" s="19">
        <v>872.43750000000011</v>
      </c>
      <c r="Y521" s="19">
        <v>958.48500000000013</v>
      </c>
      <c r="Z521" s="52"/>
      <c r="AA521" s="2">
        <f>IFERROR(INDEX('Holiday Schedule'!$D$3:$D$24,MATCH(A521,'Holiday Schedule'!$C$3:$C$24,0)),0)</f>
        <v>0</v>
      </c>
      <c r="AB521" s="2">
        <f t="shared" si="56"/>
        <v>5</v>
      </c>
      <c r="AC521" s="2">
        <f t="shared" si="57"/>
        <v>1984.7025000000003</v>
      </c>
      <c r="AD521" s="5">
        <f t="shared" si="58"/>
        <v>8820.2345000000023</v>
      </c>
      <c r="AE521" s="5">
        <f t="shared" si="59"/>
        <v>10804.937000000002</v>
      </c>
      <c r="AG521" s="2">
        <f t="shared" si="60"/>
        <v>5</v>
      </c>
      <c r="AH521" s="2">
        <f t="shared" si="61"/>
        <v>2026</v>
      </c>
      <c r="AJ521" s="5">
        <f t="shared" si="62"/>
        <v>1189.232</v>
      </c>
      <c r="AK521" s="2">
        <f t="shared" si="63"/>
        <v>6</v>
      </c>
    </row>
    <row r="522" spans="1:37">
      <c r="A522" s="17">
        <f>Total_StdO_Customers!A522</f>
        <v>46171</v>
      </c>
      <c r="B522" s="19">
        <v>1017.1370000000001</v>
      </c>
      <c r="C522" s="19">
        <v>1064.789</v>
      </c>
      <c r="D522" s="19">
        <v>1109.4985000000001</v>
      </c>
      <c r="E522" s="19">
        <v>1160.4670000000001</v>
      </c>
      <c r="F522" s="19">
        <v>1189.4575000000002</v>
      </c>
      <c r="G522" s="19">
        <v>1203.961</v>
      </c>
      <c r="H522" s="19">
        <v>1069.662</v>
      </c>
      <c r="I522" s="19">
        <v>482.56450000000001</v>
      </c>
      <c r="J522" s="19">
        <v>0</v>
      </c>
      <c r="K522" s="19">
        <v>0</v>
      </c>
      <c r="L522" s="19">
        <v>0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  <c r="T522" s="19">
        <v>0</v>
      </c>
      <c r="U522" s="19">
        <v>0</v>
      </c>
      <c r="V522" s="19">
        <v>0</v>
      </c>
      <c r="W522" s="19">
        <v>603.23450000000003</v>
      </c>
      <c r="X522" s="19">
        <v>899.96500000000003</v>
      </c>
      <c r="Y522" s="19">
        <v>986.07850000000008</v>
      </c>
      <c r="Z522" s="52"/>
      <c r="AA522" s="2">
        <f>IFERROR(INDEX('Holiday Schedule'!$D$3:$D$24,MATCH(A522,'Holiday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1985.7640000000001</v>
      </c>
      <c r="AD522" s="5">
        <f t="shared" ref="AD522:AD585" si="66">AE522-AC522</f>
        <v>8801.0505000000012</v>
      </c>
      <c r="AE522" s="5">
        <f t="shared" ref="AE522:AE585" si="67">SUM(B522:Y522)</f>
        <v>10786.8145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1203.961</v>
      </c>
      <c r="AK522" s="2">
        <f t="shared" ref="AK522:AK585" si="71">IF(AE522&gt;0,INDEX(B$8:Y$8,MATCH(AJ522,B522:Y522,0)),"")</f>
        <v>6</v>
      </c>
    </row>
    <row r="523" spans="1:37">
      <c r="A523" s="17">
        <f>Total_StdO_Customers!A523</f>
        <v>46172</v>
      </c>
      <c r="B523" s="19">
        <v>1059.3495</v>
      </c>
      <c r="C523" s="19">
        <v>1098.8505000000002</v>
      </c>
      <c r="D523" s="19">
        <v>1142.7955000000002</v>
      </c>
      <c r="E523" s="19">
        <v>1184.7440000000001</v>
      </c>
      <c r="F523" s="19">
        <v>1201.9755</v>
      </c>
      <c r="G523" s="19">
        <v>1170.3670000000002</v>
      </c>
      <c r="H523" s="19">
        <v>1058.7115000000001</v>
      </c>
      <c r="I523" s="19">
        <v>525.91550000000007</v>
      </c>
      <c r="J523" s="19">
        <v>0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623.83750000000009</v>
      </c>
      <c r="X523" s="19">
        <v>933.53150000000005</v>
      </c>
      <c r="Y523" s="19">
        <v>1031.6350000000002</v>
      </c>
      <c r="Z523" s="52"/>
      <c r="AA523" s="2">
        <f>IFERROR(INDEX('Holiday Schedule'!$D$3:$D$24,MATCH(A523,'Holiday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11031.713000000002</v>
      </c>
      <c r="AE523" s="5">
        <f t="shared" si="67"/>
        <v>11031.713000000002</v>
      </c>
      <c r="AG523" s="2">
        <f t="shared" si="68"/>
        <v>5</v>
      </c>
      <c r="AH523" s="2">
        <f t="shared" si="69"/>
        <v>2026</v>
      </c>
      <c r="AJ523" s="5">
        <f t="shared" si="70"/>
        <v>1201.9755</v>
      </c>
      <c r="AK523" s="2">
        <f t="shared" si="71"/>
        <v>5</v>
      </c>
    </row>
    <row r="524" spans="1:37">
      <c r="A524" s="17">
        <f>Total_StdO_Customers!A524</f>
        <v>46173</v>
      </c>
      <c r="B524" s="19">
        <v>1105.7035000000001</v>
      </c>
      <c r="C524" s="19">
        <v>1151.7165000000002</v>
      </c>
      <c r="D524" s="19">
        <v>1202.6685000000002</v>
      </c>
      <c r="E524" s="19">
        <v>1239.1610000000001</v>
      </c>
      <c r="F524" s="19">
        <v>1262.0520000000001</v>
      </c>
      <c r="G524" s="19">
        <v>1208.5480000000002</v>
      </c>
      <c r="H524" s="19">
        <v>933.14650000000017</v>
      </c>
      <c r="I524" s="19">
        <v>319.47300000000001</v>
      </c>
      <c r="J524" s="19">
        <v>0</v>
      </c>
      <c r="K524" s="19">
        <v>0</v>
      </c>
      <c r="L524" s="19">
        <v>0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  <c r="T524" s="19">
        <v>0</v>
      </c>
      <c r="U524" s="19">
        <v>0</v>
      </c>
      <c r="V524" s="19">
        <v>0</v>
      </c>
      <c r="W524" s="19">
        <v>510.62550000000005</v>
      </c>
      <c r="X524" s="19">
        <v>920.33699999999999</v>
      </c>
      <c r="Y524" s="19">
        <v>1007.6000000000001</v>
      </c>
      <c r="Z524" s="52"/>
      <c r="AA524" s="2">
        <f>IFERROR(INDEX('Holiday Schedule'!$D$3:$D$24,MATCH(A524,'Holiday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10861.031500000001</v>
      </c>
      <c r="AE524" s="5">
        <f t="shared" si="67"/>
        <v>10861.031500000001</v>
      </c>
      <c r="AG524" s="2">
        <f t="shared" si="68"/>
        <v>5</v>
      </c>
      <c r="AH524" s="2">
        <f t="shared" si="69"/>
        <v>2026</v>
      </c>
      <c r="AJ524" s="5">
        <f t="shared" si="70"/>
        <v>1262.0520000000001</v>
      </c>
      <c r="AK524" s="2">
        <f t="shared" si="71"/>
        <v>5</v>
      </c>
    </row>
    <row r="525" spans="1:37">
      <c r="A525" s="17">
        <f>Total_StdO_Customers!A525</f>
        <v>46174</v>
      </c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52"/>
      <c r="AA525" s="2">
        <f>IFERROR(INDEX('Holiday Schedule'!$D$3:$D$24,MATCH(A525,'Holiday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</row>
    <row r="526" spans="1:37">
      <c r="A526" s="17">
        <f>Total_StdO_Customers!A526</f>
        <v>46175</v>
      </c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52"/>
      <c r="AA526" s="2">
        <f>IFERROR(INDEX('Holiday Schedule'!$D$3:$D$24,MATCH(A526,'Holiday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</row>
    <row r="527" spans="1:37">
      <c r="A527" s="17">
        <f>Total_StdO_Customers!A527</f>
        <v>46176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52"/>
      <c r="AA527" s="2">
        <f>IFERROR(INDEX('Holiday Schedule'!$D$3:$D$24,MATCH(A527,'Holiday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</row>
    <row r="528" spans="1:37">
      <c r="A528" s="17">
        <f>Total_StdO_Customers!A528</f>
        <v>46177</v>
      </c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52"/>
      <c r="AA528" s="2">
        <f>IFERROR(INDEX('Holiday Schedule'!$D$3:$D$24,MATCH(A528,'Holiday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</row>
    <row r="529" spans="1:37">
      <c r="A529" s="17">
        <f>Total_StdO_Customers!A529</f>
        <v>46178</v>
      </c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52"/>
      <c r="AA529" s="2">
        <f>IFERROR(INDEX('Holiday Schedule'!$D$3:$D$24,MATCH(A529,'Holiday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</row>
    <row r="530" spans="1:37">
      <c r="A530" s="17">
        <f>Total_StdO_Customers!A530</f>
        <v>46179</v>
      </c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52"/>
      <c r="AA530" s="2">
        <f>IFERROR(INDEX('Holiday Schedule'!$D$3:$D$24,MATCH(A530,'Holiday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</row>
    <row r="531" spans="1:37">
      <c r="A531" s="17">
        <f>Total_StdO_Customers!A531</f>
        <v>46180</v>
      </c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52"/>
      <c r="AA531" s="2">
        <f>IFERROR(INDEX('Holiday Schedule'!$D$3:$D$24,MATCH(A531,'Holiday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</row>
    <row r="532" spans="1:37">
      <c r="A532" s="17">
        <f>Total_StdO_Customers!A532</f>
        <v>46181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52"/>
      <c r="AA532" s="2">
        <f>IFERROR(INDEX('Holiday Schedule'!$D$3:$D$24,MATCH(A532,'Holiday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</row>
    <row r="533" spans="1:37">
      <c r="A533" s="17">
        <f>Total_StdO_Customers!A533</f>
        <v>46182</v>
      </c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52"/>
      <c r="AA533" s="2">
        <f>IFERROR(INDEX('Holiday Schedule'!$D$3:$D$24,MATCH(A533,'Holiday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</row>
    <row r="534" spans="1:37">
      <c r="A534" s="17">
        <f>Total_StdO_Customers!A534</f>
        <v>46183</v>
      </c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52"/>
      <c r="AA534" s="2">
        <f>IFERROR(INDEX('Holiday Schedule'!$D$3:$D$24,MATCH(A534,'Holiday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</row>
    <row r="535" spans="1:37">
      <c r="A535" s="17">
        <f>Total_StdO_Customers!A535</f>
        <v>46184</v>
      </c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52"/>
      <c r="AA535" s="2">
        <f>IFERROR(INDEX('Holiday Schedule'!$D$3:$D$24,MATCH(A535,'Holiday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</row>
    <row r="536" spans="1:37">
      <c r="A536" s="17">
        <f>Total_StdO_Customers!A536</f>
        <v>46185</v>
      </c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52"/>
      <c r="AA536" s="2">
        <f>IFERROR(INDEX('Holiday Schedule'!$D$3:$D$24,MATCH(A536,'Holiday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</row>
    <row r="537" spans="1:37">
      <c r="A537" s="17">
        <f>Total_StdO_Customers!A537</f>
        <v>46186</v>
      </c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52"/>
      <c r="AA537" s="2">
        <f>IFERROR(INDEX('Holiday Schedule'!$D$3:$D$24,MATCH(A537,'Holiday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</row>
    <row r="538" spans="1:37">
      <c r="A538" s="17">
        <f>Total_StdO_Customers!A538</f>
        <v>46187</v>
      </c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52"/>
      <c r="AA538" s="2">
        <f>IFERROR(INDEX('Holiday Schedule'!$D$3:$D$24,MATCH(A538,'Holiday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</row>
    <row r="539" spans="1:37">
      <c r="A539" s="17">
        <f>Total_StdO_Customers!A539</f>
        <v>46188</v>
      </c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52"/>
      <c r="AA539" s="2">
        <f>IFERROR(INDEX('Holiday Schedule'!$D$3:$D$24,MATCH(A539,'Holiday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</row>
    <row r="540" spans="1:37">
      <c r="A540" s="17">
        <f>Total_StdO_Customers!A540</f>
        <v>46189</v>
      </c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52"/>
      <c r="AA540" s="2">
        <f>IFERROR(INDEX('Holiday Schedule'!$D$3:$D$24,MATCH(A540,'Holiday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</row>
    <row r="541" spans="1:37">
      <c r="A541" s="17">
        <f>Total_StdO_Customers!A541</f>
        <v>46190</v>
      </c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52"/>
      <c r="AA541" s="2">
        <f>IFERROR(INDEX('Holiday Schedule'!$D$3:$D$24,MATCH(A541,'Holiday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</row>
    <row r="542" spans="1:37">
      <c r="A542" s="17">
        <f>Total_StdO_Customers!A542</f>
        <v>46191</v>
      </c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52"/>
      <c r="AA542" s="2">
        <f>IFERROR(INDEX('Holiday Schedule'!$D$3:$D$24,MATCH(A542,'Holiday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</row>
    <row r="543" spans="1:37">
      <c r="A543" s="17">
        <f>Total_StdO_Customers!A543</f>
        <v>46192</v>
      </c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52"/>
      <c r="AA543" s="2">
        <f>IFERROR(INDEX('Holiday Schedule'!$D$3:$D$24,MATCH(A543,'Holiday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</row>
    <row r="544" spans="1:37">
      <c r="A544" s="17">
        <f>Total_StdO_Customers!A544</f>
        <v>46193</v>
      </c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52"/>
      <c r="AA544" s="2">
        <f>IFERROR(INDEX('Holiday Schedule'!$D$3:$D$24,MATCH(A544,'Holiday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</row>
    <row r="545" spans="1:37">
      <c r="A545" s="17">
        <f>Total_StdO_Customers!A545</f>
        <v>46194</v>
      </c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52"/>
      <c r="AA545" s="2">
        <f>IFERROR(INDEX('Holiday Schedule'!$D$3:$D$24,MATCH(A545,'Holiday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</row>
    <row r="546" spans="1:37">
      <c r="A546" s="17">
        <f>Total_StdO_Customers!A546</f>
        <v>46195</v>
      </c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52"/>
      <c r="AA546" s="2">
        <f>IFERROR(INDEX('Holiday Schedule'!$D$3:$D$24,MATCH(A546,'Holiday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</row>
    <row r="547" spans="1:37">
      <c r="A547" s="17">
        <f>Total_StdO_Customers!A547</f>
        <v>46196</v>
      </c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52"/>
      <c r="AA547" s="2">
        <f>IFERROR(INDEX('Holiday Schedule'!$D$3:$D$24,MATCH(A547,'Holiday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</row>
    <row r="548" spans="1:37">
      <c r="A548" s="17">
        <f>Total_StdO_Customers!A548</f>
        <v>46197</v>
      </c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52"/>
      <c r="AA548" s="2">
        <f>IFERROR(INDEX('Holiday Schedule'!$D$3:$D$24,MATCH(A548,'Holiday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</row>
    <row r="549" spans="1:37">
      <c r="A549" s="17">
        <f>Total_StdO_Customers!A549</f>
        <v>46198</v>
      </c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52"/>
      <c r="AA549" s="2">
        <f>IFERROR(INDEX('Holiday Schedule'!$D$3:$D$24,MATCH(A549,'Holiday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</row>
    <row r="550" spans="1:37">
      <c r="A550" s="17">
        <f>Total_StdO_Customers!A550</f>
        <v>46199</v>
      </c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52"/>
      <c r="AA550" s="2">
        <f>IFERROR(INDEX('Holiday Schedule'!$D$3:$D$24,MATCH(A550,'Holiday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</row>
    <row r="551" spans="1:37">
      <c r="A551" s="17">
        <f>Total_StdO_Customers!A551</f>
        <v>46200</v>
      </c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52"/>
      <c r="AA551" s="2">
        <f>IFERROR(INDEX('Holiday Schedule'!$D$3:$D$24,MATCH(A551,'Holiday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</row>
    <row r="552" spans="1:37">
      <c r="A552" s="17">
        <f>Total_StdO_Customers!A552</f>
        <v>46201</v>
      </c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52"/>
      <c r="AA552" s="2">
        <f>IFERROR(INDEX('Holiday Schedule'!$D$3:$D$24,MATCH(A552,'Holiday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</row>
    <row r="553" spans="1:37">
      <c r="A553" s="17">
        <f>Total_StdO_Customers!A553</f>
        <v>46202</v>
      </c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52"/>
      <c r="AA553" s="2">
        <f>IFERROR(INDEX('Holiday Schedule'!$D$3:$D$24,MATCH(A553,'Holiday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</row>
    <row r="554" spans="1:37">
      <c r="A554" s="17">
        <f>Total_StdO_Customers!A554</f>
        <v>46203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52"/>
      <c r="AA554" s="2">
        <f>IFERROR(INDEX('Holiday Schedule'!$D$3:$D$24,MATCH(A554,'Holiday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</row>
    <row r="555" spans="1:37">
      <c r="A555" s="17">
        <f>Total_StdO_Customers!A555</f>
        <v>46204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52"/>
      <c r="AA555" s="2">
        <f>IFERROR(INDEX('Holiday Schedule'!$D$3:$D$24,MATCH(A555,'Holiday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</row>
    <row r="556" spans="1:37">
      <c r="A556" s="17">
        <f>Total_StdO_Customers!A556</f>
        <v>46205</v>
      </c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52"/>
      <c r="AA556" s="2">
        <f>IFERROR(INDEX('Holiday Schedule'!$D$3:$D$24,MATCH(A556,'Holiday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</row>
    <row r="557" spans="1:37">
      <c r="A557" s="17">
        <f>Total_StdO_Customers!A557</f>
        <v>46206</v>
      </c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52"/>
      <c r="AA557" s="2">
        <f>IFERROR(INDEX('Holiday Schedule'!$D$3:$D$24,MATCH(A557,'Holiday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</row>
    <row r="558" spans="1:37">
      <c r="A558" s="17">
        <f>Total_StdO_Customers!A558</f>
        <v>46207</v>
      </c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52"/>
      <c r="AA558" s="2">
        <f>IFERROR(INDEX('Holiday Schedule'!$D$3:$D$24,MATCH(A558,'Holiday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</row>
    <row r="559" spans="1:37">
      <c r="A559" s="17">
        <f>Total_StdO_Customers!A559</f>
        <v>46208</v>
      </c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52"/>
      <c r="AA559" s="2">
        <f>IFERROR(INDEX('Holiday Schedule'!$D$3:$D$24,MATCH(A559,'Holiday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</row>
    <row r="560" spans="1:37">
      <c r="A560" s="17">
        <f>Total_StdO_Customers!A560</f>
        <v>46209</v>
      </c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52"/>
      <c r="AA560" s="2">
        <f>IFERROR(INDEX('Holiday Schedule'!$D$3:$D$24,MATCH(A560,'Holiday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</row>
    <row r="561" spans="1:37">
      <c r="A561" s="17">
        <f>Total_StdO_Customers!A561</f>
        <v>46210</v>
      </c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52"/>
      <c r="AA561" s="2">
        <f>IFERROR(INDEX('Holiday Schedule'!$D$3:$D$24,MATCH(A561,'Holiday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</row>
    <row r="562" spans="1:37">
      <c r="A562" s="17">
        <f>Total_StdO_Customers!A562</f>
        <v>46211</v>
      </c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52"/>
      <c r="AA562" s="2">
        <f>IFERROR(INDEX('Holiday Schedule'!$D$3:$D$24,MATCH(A562,'Holiday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</row>
    <row r="563" spans="1:37">
      <c r="A563" s="17">
        <f>Total_StdO_Customers!A563</f>
        <v>46212</v>
      </c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52"/>
      <c r="AA563" s="2">
        <f>IFERROR(INDEX('Holiday Schedule'!$D$3:$D$24,MATCH(A563,'Holiday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</row>
    <row r="564" spans="1:37">
      <c r="A564" s="17">
        <f>Total_StdO_Customers!A564</f>
        <v>46213</v>
      </c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52"/>
      <c r="AA564" s="2">
        <f>IFERROR(INDEX('Holiday Schedule'!$D$3:$D$24,MATCH(A564,'Holiday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</row>
    <row r="565" spans="1:37">
      <c r="A565" s="17">
        <f>Total_StdO_Customers!A565</f>
        <v>46214</v>
      </c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52"/>
      <c r="AA565" s="2">
        <f>IFERROR(INDEX('Holiday Schedule'!$D$3:$D$24,MATCH(A565,'Holiday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</row>
    <row r="566" spans="1:37">
      <c r="A566" s="17">
        <f>Total_StdO_Customers!A566</f>
        <v>46215</v>
      </c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52"/>
      <c r="AA566" s="2">
        <f>IFERROR(INDEX('Holiday Schedule'!$D$3:$D$24,MATCH(A566,'Holiday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</row>
    <row r="567" spans="1:37">
      <c r="A567" s="17">
        <f>Total_StdO_Customers!A567</f>
        <v>46216</v>
      </c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52"/>
      <c r="AA567" s="2">
        <f>IFERROR(INDEX('Holiday Schedule'!$D$3:$D$24,MATCH(A567,'Holiday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</row>
    <row r="568" spans="1:37">
      <c r="A568" s="17">
        <f>Total_StdO_Customers!A568</f>
        <v>46217</v>
      </c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52"/>
      <c r="AA568" s="2">
        <f>IFERROR(INDEX('Holiday Schedule'!$D$3:$D$24,MATCH(A568,'Holiday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</row>
    <row r="569" spans="1:37">
      <c r="A569" s="17">
        <f>Total_StdO_Customers!A569</f>
        <v>46218</v>
      </c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52"/>
      <c r="AA569" s="2">
        <f>IFERROR(INDEX('Holiday Schedule'!$D$3:$D$24,MATCH(A569,'Holiday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</row>
    <row r="570" spans="1:37">
      <c r="A570" s="17">
        <f>Total_StdO_Customers!A570</f>
        <v>46219</v>
      </c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52"/>
      <c r="AA570" s="2">
        <f>IFERROR(INDEX('Holiday Schedule'!$D$3:$D$24,MATCH(A570,'Holiday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</row>
    <row r="571" spans="1:37">
      <c r="A571" s="17">
        <f>Total_StdO_Customers!A571</f>
        <v>46220</v>
      </c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52"/>
      <c r="AA571" s="2">
        <f>IFERROR(INDEX('Holiday Schedule'!$D$3:$D$24,MATCH(A571,'Holiday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</row>
    <row r="572" spans="1:37">
      <c r="A572" s="17">
        <f>Total_StdO_Customers!A572</f>
        <v>46221</v>
      </c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52"/>
      <c r="AA572" s="2">
        <f>IFERROR(INDEX('Holiday Schedule'!$D$3:$D$24,MATCH(A572,'Holiday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</row>
    <row r="573" spans="1:37">
      <c r="A573" s="17">
        <f>Total_StdO_Customers!A573</f>
        <v>46222</v>
      </c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52"/>
      <c r="AA573" s="2">
        <f>IFERROR(INDEX('Holiday Schedule'!$D$3:$D$24,MATCH(A573,'Holiday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</row>
    <row r="574" spans="1:37">
      <c r="A574" s="17">
        <f>Total_StdO_Customers!A574</f>
        <v>46223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52"/>
      <c r="AA574" s="2">
        <f>IFERROR(INDEX('Holiday Schedule'!$D$3:$D$24,MATCH(A574,'Holiday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</row>
    <row r="575" spans="1:37">
      <c r="A575" s="17">
        <f>Total_StdO_Customers!A575</f>
        <v>46224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52"/>
      <c r="AA575" s="2">
        <f>IFERROR(INDEX('Holiday Schedule'!$D$3:$D$24,MATCH(A575,'Holiday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</row>
    <row r="576" spans="1:37">
      <c r="A576" s="17">
        <f>Total_StdO_Customers!A576</f>
        <v>46225</v>
      </c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52"/>
      <c r="AA576" s="2">
        <f>IFERROR(INDEX('Holiday Schedule'!$D$3:$D$24,MATCH(A576,'Holiday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</row>
    <row r="577" spans="1:37">
      <c r="A577" s="17">
        <f>Total_StdO_Customers!A577</f>
        <v>46226</v>
      </c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52"/>
      <c r="AA577" s="2">
        <f>IFERROR(INDEX('Holiday Schedule'!$D$3:$D$24,MATCH(A577,'Holiday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</row>
    <row r="578" spans="1:37">
      <c r="A578" s="17">
        <f>Total_StdO_Customers!A578</f>
        <v>46227</v>
      </c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52"/>
      <c r="AA578" s="2">
        <f>IFERROR(INDEX('Holiday Schedule'!$D$3:$D$24,MATCH(A578,'Holiday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</row>
    <row r="579" spans="1:37">
      <c r="A579" s="17">
        <f>Total_StdO_Customers!A579</f>
        <v>46228</v>
      </c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52"/>
      <c r="AA579" s="2">
        <f>IFERROR(INDEX('Holiday Schedule'!$D$3:$D$24,MATCH(A579,'Holiday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</row>
    <row r="580" spans="1:37">
      <c r="A580" s="17">
        <f>Total_StdO_Customers!A580</f>
        <v>46229</v>
      </c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52"/>
      <c r="AA580" s="2">
        <f>IFERROR(INDEX('Holiday Schedule'!$D$3:$D$24,MATCH(A580,'Holiday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</row>
    <row r="581" spans="1:37">
      <c r="A581" s="17">
        <f>Total_StdO_Customers!A581</f>
        <v>46230</v>
      </c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52"/>
      <c r="AA581" s="2">
        <f>IFERROR(INDEX('Holiday Schedule'!$D$3:$D$24,MATCH(A581,'Holiday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</row>
    <row r="582" spans="1:37">
      <c r="A582" s="17">
        <f>Total_StdO_Customers!A582</f>
        <v>46231</v>
      </c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52"/>
      <c r="AA582" s="2">
        <f>IFERROR(INDEX('Holiday Schedule'!$D$3:$D$24,MATCH(A582,'Holiday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</row>
    <row r="583" spans="1:37">
      <c r="A583" s="17">
        <f>Total_StdO_Customers!A583</f>
        <v>46232</v>
      </c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52"/>
      <c r="AA583" s="2">
        <f>IFERROR(INDEX('Holiday Schedule'!$D$3:$D$24,MATCH(A583,'Holiday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</row>
    <row r="584" spans="1:37">
      <c r="A584" s="17">
        <f>Total_StdO_Customers!A584</f>
        <v>46233</v>
      </c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52"/>
      <c r="AA584" s="2">
        <f>IFERROR(INDEX('Holiday Schedule'!$D$3:$D$24,MATCH(A584,'Holiday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</row>
    <row r="585" spans="1:37">
      <c r="A585" s="17">
        <f>Total_StdO_Customers!A585</f>
        <v>46234</v>
      </c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52"/>
      <c r="AA585" s="2">
        <f>IFERROR(INDEX('Holiday Schedule'!$D$3:$D$24,MATCH(A585,'Holiday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</row>
    <row r="586" spans="1:37">
      <c r="A586" s="17">
        <f>Total_StdO_Customers!A586</f>
        <v>46235</v>
      </c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52"/>
      <c r="AA586" s="2">
        <f>IFERROR(INDEX('Holiday Schedule'!$D$3:$D$24,MATCH(A586,'Holiday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</row>
    <row r="587" spans="1:37">
      <c r="A587" s="17">
        <f>Total_StdO_Customers!A587</f>
        <v>46236</v>
      </c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52"/>
      <c r="AA587" s="2">
        <f>IFERROR(INDEX('Holiday Schedule'!$D$3:$D$24,MATCH(A587,'Holiday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</row>
    <row r="588" spans="1:37">
      <c r="A588" s="17">
        <f>Total_StdO_Customers!A588</f>
        <v>46237</v>
      </c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52"/>
      <c r="AA588" s="2">
        <f>IFERROR(INDEX('Holiday Schedule'!$D$3:$D$24,MATCH(A588,'Holiday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</row>
    <row r="589" spans="1:37">
      <c r="A589" s="17">
        <f>Total_StdO_Customers!A589</f>
        <v>46238</v>
      </c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52"/>
      <c r="AA589" s="2">
        <f>IFERROR(INDEX('Holiday Schedule'!$D$3:$D$24,MATCH(A589,'Holiday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37">
      <c r="A590" s="17">
        <f>Total_StdO_Customers!A590</f>
        <v>46239</v>
      </c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52"/>
      <c r="AA590" s="2">
        <f>IFERROR(INDEX('Holiday Schedule'!$D$3:$D$24,MATCH(A590,'Holiday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37">
      <c r="A591" s="17">
        <f>Total_StdO_Customers!A591</f>
        <v>46240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52"/>
      <c r="AA591" s="2">
        <f>IFERROR(INDEX('Holiday Schedule'!$D$3:$D$24,MATCH(A591,'Holiday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37">
      <c r="A592" s="17">
        <f>Total_StdO_Customers!A592</f>
        <v>46241</v>
      </c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52"/>
      <c r="AA592" s="2">
        <f>IFERROR(INDEX('Holiday Schedule'!$D$3:$D$24,MATCH(A592,'Holiday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>
      <c r="A593" s="17">
        <f>Total_StdO_Customers!A593</f>
        <v>46242</v>
      </c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52"/>
      <c r="AA593" s="2">
        <f>IFERROR(INDEX('Holiday Schedule'!$D$3:$D$24,MATCH(A593,'Holiday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>
      <c r="A594" s="17">
        <f>Total_StdO_Customers!A594</f>
        <v>46243</v>
      </c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52"/>
      <c r="AA594" s="2">
        <f>IFERROR(INDEX('Holiday Schedule'!$D$3:$D$24,MATCH(A594,'Holiday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>
      <c r="A595" s="17">
        <f>Total_StdO_Customers!A595</f>
        <v>46244</v>
      </c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52"/>
      <c r="AA595" s="2">
        <f>IFERROR(INDEX('Holiday Schedule'!$D$3:$D$24,MATCH(A595,'Holiday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>
      <c r="A596" s="17">
        <f>Total_StdO_Customers!A596</f>
        <v>46245</v>
      </c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52"/>
      <c r="AA596" s="2">
        <f>IFERROR(INDEX('Holiday Schedule'!$D$3:$D$24,MATCH(A596,'Holiday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>
      <c r="A597" s="17">
        <f>Total_StdO_Customers!A597</f>
        <v>46246</v>
      </c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52"/>
      <c r="AA597" s="2">
        <f>IFERROR(INDEX('Holiday Schedule'!$D$3:$D$24,MATCH(A597,'Holiday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>
      <c r="A598" s="17">
        <f>Total_StdO_Customers!A598</f>
        <v>46247</v>
      </c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52"/>
      <c r="AA598" s="2">
        <f>IFERROR(INDEX('Holiday Schedule'!$D$3:$D$24,MATCH(A598,'Holiday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>
      <c r="A599" s="17">
        <f>Total_StdO_Customers!A599</f>
        <v>46248</v>
      </c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52"/>
      <c r="AA599" s="2">
        <f>IFERROR(INDEX('Holiday Schedule'!$D$3:$D$24,MATCH(A599,'Holiday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>
      <c r="A600" s="17">
        <f>Total_StdO_Customers!A600</f>
        <v>46249</v>
      </c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52"/>
      <c r="AA600" s="2">
        <f>IFERROR(INDEX('Holiday Schedule'!$D$3:$D$24,MATCH(A600,'Holiday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>
      <c r="A601" s="17">
        <f>Total_StdO_Customers!A601</f>
        <v>46250</v>
      </c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52"/>
      <c r="AA601" s="2">
        <f>IFERROR(INDEX('Holiday Schedule'!$D$3:$D$24,MATCH(A601,'Holiday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>
      <c r="A602" s="17">
        <f>Total_StdO_Customers!A602</f>
        <v>46251</v>
      </c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52"/>
      <c r="AA602" s="2">
        <f>IFERROR(INDEX('Holiday Schedule'!$D$3:$D$24,MATCH(A602,'Holiday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>
      <c r="A603" s="17">
        <f>Total_StdO_Customers!A603</f>
        <v>46252</v>
      </c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52"/>
      <c r="AA603" s="2">
        <f>IFERROR(INDEX('Holiday Schedule'!$D$3:$D$24,MATCH(A603,'Holiday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>
      <c r="A604" s="17">
        <f>Total_StdO_Customers!A604</f>
        <v>46253</v>
      </c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52"/>
      <c r="AA604" s="2">
        <f>IFERROR(INDEX('Holiday Schedule'!$D$3:$D$24,MATCH(A604,'Holiday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>
      <c r="A605" s="17">
        <f>Total_StdO_Customers!A605</f>
        <v>46254</v>
      </c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52"/>
      <c r="AA605" s="2">
        <f>IFERROR(INDEX('Holiday Schedule'!$D$3:$D$24,MATCH(A605,'Holiday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>
      <c r="A606" s="17">
        <f>Total_StdO_Customers!A606</f>
        <v>46255</v>
      </c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52"/>
      <c r="AA606" s="2">
        <f>IFERROR(INDEX('Holiday Schedule'!$D$3:$D$24,MATCH(A606,'Holiday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>
      <c r="A607" s="17">
        <f>Total_StdO_Customers!A607</f>
        <v>46256</v>
      </c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52"/>
      <c r="AA607" s="2">
        <f>IFERROR(INDEX('Holiday Schedule'!$D$3:$D$24,MATCH(A607,'Holiday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>
      <c r="A608" s="17">
        <f>Total_StdO_Customers!A608</f>
        <v>46257</v>
      </c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52"/>
      <c r="AA608" s="2">
        <f>IFERROR(INDEX('Holiday Schedule'!$D$3:$D$24,MATCH(A608,'Holiday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>
      <c r="A609" s="17">
        <f>Total_StdO_Customers!A609</f>
        <v>46258</v>
      </c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52"/>
      <c r="AA609" s="2">
        <f>IFERROR(INDEX('Holiday Schedule'!$D$3:$D$24,MATCH(A609,'Holiday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>
      <c r="A610" s="17">
        <f>Total_StdO_Customers!A610</f>
        <v>46259</v>
      </c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52"/>
      <c r="AA610" s="2">
        <f>IFERROR(INDEX('Holiday Schedule'!$D$3:$D$24,MATCH(A610,'Holiday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>
      <c r="A611" s="17">
        <f>Total_StdO_Customers!A611</f>
        <v>46260</v>
      </c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52"/>
      <c r="AA611" s="2">
        <f>IFERROR(INDEX('Holiday Schedule'!$D$3:$D$24,MATCH(A611,'Holiday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>
      <c r="A612" s="17">
        <f>Total_StdO_Customers!A612</f>
        <v>46261</v>
      </c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52"/>
      <c r="AA612" s="2">
        <f>IFERROR(INDEX('Holiday Schedule'!$D$3:$D$24,MATCH(A612,'Holiday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>
      <c r="A613" s="17">
        <f>Total_StdO_Customers!A613</f>
        <v>46262</v>
      </c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52"/>
      <c r="AA613" s="2">
        <f>IFERROR(INDEX('Holiday Schedule'!$D$3:$D$24,MATCH(A613,'Holiday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>
      <c r="A614" s="17">
        <f>Total_StdO_Customers!A614</f>
        <v>46263</v>
      </c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52"/>
      <c r="AA614" s="2">
        <f>IFERROR(INDEX('Holiday Schedule'!$D$3:$D$24,MATCH(A614,'Holiday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>
      <c r="A615" s="17">
        <f>Total_StdO_Customers!A615</f>
        <v>46264</v>
      </c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52"/>
      <c r="AA615" s="2">
        <f>IFERROR(INDEX('Holiday Schedule'!$D$3:$D$24,MATCH(A615,'Holiday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>
      <c r="A616" s="17">
        <f>Total_StdO_Customers!A616</f>
        <v>46265</v>
      </c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52"/>
      <c r="AA616" s="2">
        <f>IFERROR(INDEX('Holiday Schedule'!$D$3:$D$24,MATCH(A616,'Holiday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>
      <c r="A617" s="17">
        <f>Total_StdO_Customers!A617</f>
        <v>46266</v>
      </c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52"/>
      <c r="AA617" s="2">
        <f>IFERROR(INDEX('Holiday Schedule'!$D$3:$D$24,MATCH(A617,'Holiday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>
      <c r="A618" s="17">
        <f>Total_StdO_Customers!A618</f>
        <v>46267</v>
      </c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52"/>
      <c r="AA618" s="2">
        <f>IFERROR(INDEX('Holiday Schedule'!$D$3:$D$24,MATCH(A618,'Holiday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>
      <c r="A619" s="17">
        <f>Total_StdO_Customers!A619</f>
        <v>46268</v>
      </c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52"/>
      <c r="AA619" s="2">
        <f>IFERROR(INDEX('Holiday Schedule'!$D$3:$D$24,MATCH(A619,'Holiday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>
      <c r="A620" s="17">
        <f>Total_StdO_Customers!A620</f>
        <v>46269</v>
      </c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52"/>
      <c r="AA620" s="2">
        <f>IFERROR(INDEX('Holiday Schedule'!$D$3:$D$24,MATCH(A620,'Holiday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>
      <c r="A621" s="17">
        <f>Total_StdO_Customers!A621</f>
        <v>46270</v>
      </c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52"/>
      <c r="AA621" s="2">
        <f>IFERROR(INDEX('Holiday Schedule'!$D$3:$D$24,MATCH(A621,'Holiday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>
      <c r="A622" s="17">
        <f>Total_StdO_Customers!A622</f>
        <v>46271</v>
      </c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52"/>
      <c r="AA622" s="2">
        <f>IFERROR(INDEX('Holiday Schedule'!$D$3:$D$24,MATCH(A622,'Holiday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>
      <c r="A623" s="17">
        <f>Total_StdO_Customers!A623</f>
        <v>46272</v>
      </c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52"/>
      <c r="AA623" s="2">
        <f>IFERROR(INDEX('Holiday Schedule'!$D$3:$D$24,MATCH(A623,'Holiday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>
      <c r="A624" s="17">
        <f>Total_StdO_Customers!A624</f>
        <v>46273</v>
      </c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52"/>
      <c r="AA624" s="2">
        <f>IFERROR(INDEX('Holiday Schedule'!$D$3:$D$24,MATCH(A624,'Holiday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>
      <c r="A625" s="17">
        <f>Total_StdO_Customers!A625</f>
        <v>46274</v>
      </c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52"/>
      <c r="AA625" s="2">
        <f>IFERROR(INDEX('Holiday Schedule'!$D$3:$D$24,MATCH(A625,'Holiday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>
      <c r="A626" s="17">
        <f>Total_StdO_Customers!A626</f>
        <v>46275</v>
      </c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52"/>
      <c r="AA626" s="2">
        <f>IFERROR(INDEX('Holiday Schedule'!$D$3:$D$24,MATCH(A626,'Holiday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>
      <c r="A627" s="17">
        <f>Total_StdO_Customers!A627</f>
        <v>46276</v>
      </c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52"/>
      <c r="AA627" s="2">
        <f>IFERROR(INDEX('Holiday Schedule'!$D$3:$D$24,MATCH(A627,'Holiday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>
      <c r="A628" s="17">
        <f>Total_StdO_Customers!A628</f>
        <v>46277</v>
      </c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52"/>
      <c r="AA628" s="2">
        <f>IFERROR(INDEX('Holiday Schedule'!$D$3:$D$24,MATCH(A628,'Holiday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>
      <c r="A629" s="17">
        <f>Total_StdO_Customers!A629</f>
        <v>46278</v>
      </c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52"/>
      <c r="AA629" s="2">
        <f>IFERROR(INDEX('Holiday Schedule'!$D$3:$D$24,MATCH(A629,'Holiday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>
      <c r="A630" s="17">
        <f>Total_StdO_Customers!A630</f>
        <v>46279</v>
      </c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52"/>
      <c r="AA630" s="2">
        <f>IFERROR(INDEX('Holiday Schedule'!$D$3:$D$24,MATCH(A630,'Holiday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>
      <c r="A631" s="17">
        <f>Total_StdO_Customers!A631</f>
        <v>46280</v>
      </c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52"/>
      <c r="AA631" s="2">
        <f>IFERROR(INDEX('Holiday Schedule'!$D$3:$D$24,MATCH(A631,'Holiday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>
      <c r="A632" s="17">
        <f>Total_StdO_Customers!A632</f>
        <v>46281</v>
      </c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52"/>
      <c r="AA632" s="2">
        <f>IFERROR(INDEX('Holiday Schedule'!$D$3:$D$24,MATCH(A632,'Holiday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>
      <c r="A633" s="17">
        <f>Total_StdO_Customers!A633</f>
        <v>46282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52"/>
      <c r="AA633" s="2">
        <f>IFERROR(INDEX('Holiday Schedule'!$D$3:$D$24,MATCH(A633,'Holiday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>
      <c r="A634" s="17">
        <f>Total_StdO_Customers!A634</f>
        <v>46283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52"/>
      <c r="AA634" s="2">
        <f>IFERROR(INDEX('Holiday Schedule'!$D$3:$D$24,MATCH(A634,'Holiday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>
      <c r="A635" s="17">
        <f>Total_StdO_Customers!A635</f>
        <v>46284</v>
      </c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52"/>
      <c r="AA635" s="2">
        <f>IFERROR(INDEX('Holiday Schedule'!$D$3:$D$24,MATCH(A635,'Holiday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>
      <c r="A636" s="17">
        <f>Total_StdO_Customers!A636</f>
        <v>46285</v>
      </c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52"/>
      <c r="AA636" s="2">
        <f>IFERROR(INDEX('Holiday Schedule'!$D$3:$D$24,MATCH(A636,'Holiday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>
      <c r="A637" s="17">
        <f>Total_StdO_Customers!A637</f>
        <v>46286</v>
      </c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52"/>
      <c r="AA637" s="2">
        <f>IFERROR(INDEX('Holiday Schedule'!$D$3:$D$24,MATCH(A637,'Holiday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>
      <c r="A638" s="17">
        <f>Total_StdO_Customers!A638</f>
        <v>46287</v>
      </c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52"/>
      <c r="AA638" s="2">
        <f>IFERROR(INDEX('Holiday Schedule'!$D$3:$D$24,MATCH(A638,'Holiday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>
      <c r="A639" s="17">
        <f>Total_StdO_Customers!A639</f>
        <v>46288</v>
      </c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52"/>
      <c r="AA639" s="2">
        <f>IFERROR(INDEX('Holiday Schedule'!$D$3:$D$24,MATCH(A639,'Holiday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>
      <c r="A640" s="17">
        <f>Total_StdO_Customers!A640</f>
        <v>46289</v>
      </c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52"/>
      <c r="AA640" s="2">
        <f>IFERROR(INDEX('Holiday Schedule'!$D$3:$D$24,MATCH(A640,'Holiday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>
      <c r="A641" s="17">
        <f>Total_StdO_Customers!A641</f>
        <v>46290</v>
      </c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52"/>
      <c r="AA641" s="2">
        <f>IFERROR(INDEX('Holiday Schedule'!$D$3:$D$24,MATCH(A641,'Holiday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>
      <c r="A642" s="17">
        <f>Total_StdO_Customers!A642</f>
        <v>46291</v>
      </c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52"/>
      <c r="AA642" s="2">
        <f>IFERROR(INDEX('Holiday Schedule'!$D$3:$D$24,MATCH(A642,'Holiday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>
      <c r="A643" s="17">
        <f>Total_StdO_Customers!A643</f>
        <v>46292</v>
      </c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52"/>
      <c r="AA643" s="2">
        <f>IFERROR(INDEX('Holiday Schedule'!$D$3:$D$24,MATCH(A643,'Holiday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>
      <c r="A644" s="17">
        <f>Total_StdO_Customers!A644</f>
        <v>46293</v>
      </c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52"/>
      <c r="AA644" s="2">
        <f>IFERROR(INDEX('Holiday Schedule'!$D$3:$D$24,MATCH(A644,'Holiday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>
      <c r="A645" s="17">
        <f>Total_StdO_Customers!A645</f>
        <v>46294</v>
      </c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52"/>
      <c r="AA645" s="2">
        <f>IFERROR(INDEX('Holiday Schedule'!$D$3:$D$24,MATCH(A645,'Holiday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>
      <c r="A646" s="17">
        <f>Total_StdO_Customers!A646</f>
        <v>46295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52"/>
      <c r="AA646" s="2">
        <f>IFERROR(INDEX('Holiday Schedule'!$D$3:$D$24,MATCH(A646,'Holiday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>
      <c r="A647" s="17">
        <f>Total_StdO_Customers!A647</f>
        <v>46296</v>
      </c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52"/>
      <c r="AA647" s="2">
        <f>IFERROR(INDEX('Holiday Schedule'!$D$3:$D$24,MATCH(A647,'Holiday Schedule'!$C$3:$C$24,0)),0)</f>
        <v>0</v>
      </c>
      <c r="AB647" s="2">
        <f t="shared" si="72"/>
        <v>5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10</v>
      </c>
      <c r="AH647" s="2">
        <f t="shared" si="77"/>
        <v>2026</v>
      </c>
      <c r="AJ647" s="5">
        <f t="shared" si="78"/>
        <v>0</v>
      </c>
      <c r="AK647" s="2" t="str">
        <f t="shared" si="79"/>
        <v/>
      </c>
    </row>
    <row r="648" spans="1:37">
      <c r="A648" s="17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5"/>
      <c r="AB648" s="2"/>
      <c r="AD648" s="5"/>
      <c r="AE648" s="5"/>
      <c r="AJ648" s="5"/>
    </row>
    <row r="649" spans="1:37">
      <c r="A649" s="17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5"/>
      <c r="AB649" s="2"/>
      <c r="AD649" s="5"/>
      <c r="AE649" s="5"/>
      <c r="AJ649" s="5"/>
    </row>
    <row r="650" spans="1:37">
      <c r="A650" s="17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5"/>
      <c r="AB650" s="2"/>
      <c r="AD650" s="5"/>
      <c r="AE650" s="5"/>
      <c r="AJ650" s="5"/>
    </row>
    <row r="651" spans="1:37">
      <c r="A651" s="17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5"/>
      <c r="AB651" s="2"/>
      <c r="AD651" s="5"/>
      <c r="AE651" s="5"/>
      <c r="AJ651" s="5"/>
    </row>
    <row r="652" spans="1:37">
      <c r="A652" s="17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5"/>
      <c r="AB652" s="2"/>
      <c r="AD652" s="5"/>
      <c r="AE652" s="5"/>
      <c r="AJ652" s="5"/>
    </row>
    <row r="653" spans="1:37">
      <c r="A653" s="17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5"/>
      <c r="AB653" s="2"/>
      <c r="AD653" s="5"/>
      <c r="AE653" s="5"/>
      <c r="AJ653" s="5"/>
    </row>
    <row r="654" spans="1:37">
      <c r="A654" s="17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5"/>
      <c r="AB654" s="2"/>
      <c r="AD654" s="5"/>
      <c r="AE654" s="5"/>
      <c r="AJ654" s="5"/>
    </row>
    <row r="655" spans="1:37">
      <c r="A655" s="17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5"/>
      <c r="AB655" s="2"/>
      <c r="AD655" s="5"/>
      <c r="AE655" s="5"/>
      <c r="AJ655" s="5"/>
    </row>
    <row r="656" spans="1:37">
      <c r="A656" s="17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5"/>
      <c r="AB656" s="2"/>
      <c r="AD656" s="5"/>
      <c r="AE656" s="5"/>
      <c r="AJ656" s="5"/>
    </row>
    <row r="657" spans="1:36">
      <c r="A657" s="17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5"/>
      <c r="AB657" s="2"/>
      <c r="AD657" s="5"/>
      <c r="AE657" s="5"/>
      <c r="AJ657" s="5"/>
    </row>
    <row r="658" spans="1:36">
      <c r="A658" s="17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5"/>
      <c r="AB658" s="2"/>
      <c r="AD658" s="5"/>
      <c r="AE658" s="5"/>
      <c r="AJ658" s="5"/>
    </row>
    <row r="659" spans="1:36">
      <c r="A659" s="17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5"/>
      <c r="AB659" s="2"/>
      <c r="AD659" s="5"/>
      <c r="AE659" s="5"/>
      <c r="AJ659" s="5"/>
    </row>
    <row r="660" spans="1:36">
      <c r="A660" s="17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5"/>
      <c r="AB660" s="2"/>
      <c r="AD660" s="5"/>
      <c r="AE660" s="5"/>
      <c r="AJ660" s="5"/>
    </row>
    <row r="661" spans="1:36">
      <c r="A661" s="17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5"/>
      <c r="AB661" s="2"/>
      <c r="AD661" s="5"/>
      <c r="AE661" s="5"/>
      <c r="AJ661" s="5"/>
    </row>
    <row r="662" spans="1:36">
      <c r="A662" s="17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5"/>
      <c r="AB662" s="2"/>
      <c r="AD662" s="5"/>
      <c r="AE662" s="5"/>
      <c r="AJ662" s="5"/>
    </row>
    <row r="663" spans="1:36">
      <c r="A663" s="17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5"/>
      <c r="AB663" s="2"/>
      <c r="AD663" s="5"/>
      <c r="AE663" s="5"/>
      <c r="AJ663" s="5"/>
    </row>
    <row r="664" spans="1:36">
      <c r="A664" s="17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5"/>
      <c r="AB664" s="2"/>
      <c r="AD664" s="5"/>
      <c r="AE664" s="5"/>
      <c r="AJ664" s="5"/>
    </row>
    <row r="665" spans="1:36">
      <c r="A665" s="17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5"/>
      <c r="AB665" s="2"/>
      <c r="AD665" s="5"/>
      <c r="AE665" s="5"/>
      <c r="AJ665" s="5"/>
    </row>
    <row r="666" spans="1:36">
      <c r="A666" s="17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5"/>
      <c r="AB666" s="2"/>
      <c r="AD666" s="5"/>
      <c r="AE666" s="5"/>
      <c r="AJ666" s="5"/>
    </row>
    <row r="667" spans="1:36">
      <c r="A667" s="17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5"/>
      <c r="AB667" s="2"/>
      <c r="AD667" s="5"/>
      <c r="AE667" s="5"/>
      <c r="AJ667" s="5"/>
    </row>
    <row r="668" spans="1:36">
      <c r="A668" s="17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5"/>
      <c r="AB668" s="2"/>
      <c r="AD668" s="5"/>
      <c r="AE668" s="5"/>
      <c r="AJ668" s="5"/>
    </row>
    <row r="669" spans="1:36">
      <c r="A669" s="17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5"/>
      <c r="AB669" s="2"/>
      <c r="AD669" s="5"/>
      <c r="AE669" s="5"/>
      <c r="AJ669" s="5"/>
    </row>
    <row r="670" spans="1:36">
      <c r="A670" s="17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5"/>
      <c r="AB670" s="2"/>
      <c r="AD670" s="5"/>
      <c r="AE670" s="5"/>
      <c r="AJ670" s="5"/>
    </row>
    <row r="671" spans="1:36">
      <c r="A671" s="17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5"/>
      <c r="AB671" s="2"/>
      <c r="AD671" s="5"/>
      <c r="AE671" s="5"/>
      <c r="AJ671" s="5"/>
    </row>
    <row r="672" spans="1:36">
      <c r="A672" s="17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5"/>
      <c r="AB672" s="2"/>
      <c r="AD672" s="5"/>
      <c r="AE672" s="5"/>
      <c r="AJ672" s="5"/>
    </row>
    <row r="673" spans="1:36">
      <c r="A673" s="17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5"/>
      <c r="AB673" s="2"/>
      <c r="AD673" s="5"/>
      <c r="AE673" s="5"/>
      <c r="AJ673" s="5"/>
    </row>
    <row r="674" spans="1:36">
      <c r="A674" s="17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5"/>
      <c r="AB674" s="2"/>
      <c r="AD674" s="5"/>
      <c r="AE674" s="5"/>
      <c r="AJ674" s="5"/>
    </row>
    <row r="675" spans="1:36">
      <c r="A675" s="17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5"/>
      <c r="AB675" s="2"/>
      <c r="AD675" s="5"/>
      <c r="AE675" s="5"/>
      <c r="AJ675" s="5"/>
    </row>
    <row r="676" spans="1:36">
      <c r="A676" s="17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5"/>
      <c r="AB676" s="2"/>
      <c r="AD676" s="5"/>
      <c r="AE676" s="5"/>
      <c r="AJ676" s="5"/>
    </row>
    <row r="677" spans="1:36">
      <c r="A677" s="17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5"/>
      <c r="AB677" s="2"/>
      <c r="AD677" s="5"/>
      <c r="AE677" s="5"/>
      <c r="AJ677" s="5"/>
    </row>
    <row r="678" spans="1:36">
      <c r="A678" s="17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5"/>
      <c r="AB678" s="2"/>
      <c r="AD678" s="5"/>
      <c r="AE678" s="5"/>
      <c r="AJ678" s="5"/>
    </row>
    <row r="679" spans="1:36">
      <c r="A679" s="17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5"/>
      <c r="AB679" s="2"/>
      <c r="AD679" s="5"/>
      <c r="AE679" s="5"/>
      <c r="AJ679" s="5"/>
    </row>
    <row r="680" spans="1:36">
      <c r="A680" s="17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5"/>
      <c r="AB680" s="2"/>
      <c r="AD680" s="5"/>
      <c r="AE680" s="5"/>
      <c r="AJ680" s="5"/>
    </row>
    <row r="681" spans="1:36">
      <c r="A681" s="17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5"/>
      <c r="AB681" s="2"/>
      <c r="AD681" s="5"/>
      <c r="AE681" s="5"/>
      <c r="AJ681" s="5"/>
    </row>
    <row r="682" spans="1:36">
      <c r="A682" s="17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5"/>
      <c r="AB682" s="2"/>
      <c r="AD682" s="5"/>
      <c r="AE682" s="5"/>
      <c r="AJ682" s="5"/>
    </row>
    <row r="683" spans="1:36">
      <c r="A683" s="17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5"/>
      <c r="AB683" s="2"/>
      <c r="AD683" s="5"/>
      <c r="AE683" s="5"/>
      <c r="AJ683" s="5"/>
    </row>
    <row r="684" spans="1:36">
      <c r="A684" s="17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5"/>
      <c r="AB684" s="2"/>
      <c r="AD684" s="5"/>
      <c r="AE684" s="5"/>
      <c r="AJ684" s="5"/>
    </row>
    <row r="685" spans="1:36">
      <c r="A685" s="17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5"/>
      <c r="AB685" s="2"/>
      <c r="AD685" s="5"/>
      <c r="AE685" s="5"/>
      <c r="AJ685" s="5"/>
    </row>
    <row r="686" spans="1:36">
      <c r="A686" s="17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5"/>
      <c r="AB686" s="2"/>
      <c r="AD686" s="5"/>
      <c r="AE686" s="5"/>
      <c r="AJ686" s="5"/>
    </row>
    <row r="687" spans="1:36">
      <c r="A687" s="17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5"/>
      <c r="AB687" s="2"/>
      <c r="AD687" s="5"/>
      <c r="AE687" s="5"/>
      <c r="AJ687" s="5"/>
    </row>
    <row r="688" spans="1:36">
      <c r="A688" s="17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5"/>
      <c r="AB688" s="2"/>
      <c r="AD688" s="5"/>
      <c r="AE688" s="5"/>
      <c r="AJ688" s="5"/>
    </row>
    <row r="689" spans="1:36">
      <c r="A689" s="17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5"/>
      <c r="AB689" s="2"/>
      <c r="AD689" s="5"/>
      <c r="AE689" s="5"/>
      <c r="AJ689" s="5"/>
    </row>
    <row r="690" spans="1:36">
      <c r="A690" s="17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5"/>
      <c r="AB690" s="2"/>
      <c r="AD690" s="5"/>
      <c r="AE690" s="5"/>
      <c r="AJ690" s="5"/>
    </row>
    <row r="691" spans="1:36">
      <c r="A691" s="17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5"/>
      <c r="AB691" s="2"/>
      <c r="AD691" s="5"/>
      <c r="AE691" s="5"/>
      <c r="AJ691" s="5"/>
    </row>
    <row r="692" spans="1:36">
      <c r="A692" s="17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5"/>
      <c r="AB692" s="2"/>
      <c r="AD692" s="5"/>
      <c r="AE692" s="5"/>
      <c r="AJ692" s="5"/>
    </row>
    <row r="693" spans="1:36">
      <c r="A693" s="17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5"/>
      <c r="AB693" s="2"/>
      <c r="AD693" s="5"/>
      <c r="AE693" s="5"/>
      <c r="AJ693" s="5"/>
    </row>
    <row r="694" spans="1:36">
      <c r="A694" s="17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5"/>
      <c r="AB694" s="2"/>
      <c r="AD694" s="5"/>
      <c r="AE694" s="5"/>
      <c r="AJ694" s="5"/>
    </row>
    <row r="695" spans="1:36">
      <c r="A695" s="17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5"/>
      <c r="AB695" s="2"/>
      <c r="AD695" s="5"/>
      <c r="AE695" s="5"/>
      <c r="AJ695" s="5"/>
    </row>
    <row r="696" spans="1:36">
      <c r="A696" s="17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5"/>
      <c r="AB696" s="2"/>
      <c r="AD696" s="5"/>
      <c r="AE696" s="5"/>
      <c r="AJ696" s="5"/>
    </row>
    <row r="697" spans="1:36">
      <c r="A697" s="17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5"/>
      <c r="AB697" s="2"/>
      <c r="AD697" s="5"/>
      <c r="AE697" s="5"/>
      <c r="AJ697" s="5"/>
    </row>
    <row r="698" spans="1:36">
      <c r="A698" s="17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5"/>
      <c r="AB698" s="2"/>
      <c r="AD698" s="5"/>
      <c r="AE698" s="5"/>
      <c r="AJ698" s="5"/>
    </row>
    <row r="699" spans="1:36">
      <c r="A699" s="17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5"/>
      <c r="AB699" s="2"/>
      <c r="AD699" s="5"/>
      <c r="AE699" s="5"/>
      <c r="AJ699" s="5"/>
    </row>
    <row r="700" spans="1:36">
      <c r="A700" s="17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5"/>
      <c r="AB700" s="2"/>
      <c r="AD700" s="5"/>
      <c r="AE700" s="5"/>
      <c r="AJ700" s="5"/>
    </row>
    <row r="701" spans="1:36">
      <c r="A701" s="17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5"/>
      <c r="AB701" s="2"/>
      <c r="AD701" s="5"/>
      <c r="AE701" s="5"/>
      <c r="AJ701" s="5"/>
    </row>
    <row r="702" spans="1:36">
      <c r="A702" s="17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5"/>
      <c r="AB702" s="2"/>
      <c r="AD702" s="5"/>
      <c r="AE702" s="5"/>
      <c r="AJ702" s="5"/>
    </row>
    <row r="703" spans="1:36">
      <c r="A703" s="17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5"/>
      <c r="AB703" s="2"/>
      <c r="AD703" s="5"/>
      <c r="AE703" s="5"/>
      <c r="AJ703" s="5"/>
    </row>
    <row r="704" spans="1:36">
      <c r="A704" s="17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5"/>
      <c r="AB704" s="2"/>
      <c r="AD704" s="5"/>
      <c r="AE704" s="5"/>
      <c r="AJ704" s="5"/>
    </row>
    <row r="705" spans="1:36">
      <c r="A705" s="17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5"/>
      <c r="AB705" s="2"/>
      <c r="AD705" s="5"/>
      <c r="AE705" s="5"/>
      <c r="AJ705" s="5"/>
    </row>
    <row r="706" spans="1:36">
      <c r="A706" s="17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5"/>
      <c r="AB706" s="2"/>
      <c r="AD706" s="5"/>
      <c r="AE706" s="5"/>
      <c r="AJ706" s="5"/>
    </row>
    <row r="707" spans="1:36">
      <c r="A707" s="17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5"/>
      <c r="AB707" s="2"/>
      <c r="AD707" s="5"/>
      <c r="AE707" s="5"/>
      <c r="AJ707" s="5"/>
    </row>
    <row r="708" spans="1:36">
      <c r="A708" s="17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5"/>
      <c r="AB708" s="2"/>
      <c r="AD708" s="5"/>
      <c r="AE708" s="5"/>
      <c r="AJ708" s="5"/>
    </row>
    <row r="709" spans="1:36">
      <c r="A709" s="17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5"/>
      <c r="AB709" s="2"/>
      <c r="AD709" s="5"/>
      <c r="AE709" s="5"/>
      <c r="AJ709" s="5"/>
    </row>
    <row r="710" spans="1:36">
      <c r="A710" s="17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5"/>
      <c r="AB710" s="2"/>
      <c r="AD710" s="5"/>
      <c r="AE710" s="5"/>
      <c r="AJ710" s="5"/>
    </row>
    <row r="711" spans="1:36">
      <c r="A711" s="17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5"/>
      <c r="AB711" s="2"/>
      <c r="AD711" s="5"/>
      <c r="AE711" s="5"/>
      <c r="AJ711" s="5"/>
    </row>
    <row r="712" spans="1:36">
      <c r="A712" s="17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5"/>
      <c r="AB712" s="2"/>
      <c r="AD712" s="5"/>
      <c r="AE712" s="5"/>
      <c r="AJ712" s="5"/>
    </row>
    <row r="713" spans="1:36">
      <c r="A713" s="17"/>
      <c r="Z713" s="5"/>
      <c r="AB713" s="2"/>
      <c r="AD713" s="5"/>
      <c r="AE713" s="5"/>
      <c r="AJ713" s="5"/>
    </row>
    <row r="714" spans="1:36">
      <c r="A714" s="17"/>
      <c r="Z714" s="5"/>
      <c r="AB714" s="2"/>
      <c r="AD714" s="5"/>
      <c r="AE714" s="5"/>
      <c r="AJ714" s="5"/>
    </row>
    <row r="715" spans="1:36">
      <c r="A715" s="17"/>
      <c r="Z715" s="5"/>
      <c r="AB715" s="2"/>
      <c r="AD715" s="5"/>
      <c r="AE715" s="5"/>
      <c r="AJ715" s="5"/>
    </row>
    <row r="716" spans="1:36">
      <c r="A716" s="17"/>
      <c r="Z716" s="5"/>
      <c r="AB716" s="2"/>
      <c r="AD716" s="5"/>
      <c r="AE716" s="5"/>
      <c r="AJ716" s="5"/>
    </row>
    <row r="717" spans="1:36">
      <c r="A717" s="17"/>
      <c r="Z717" s="5"/>
      <c r="AB717" s="2"/>
      <c r="AD717" s="5"/>
      <c r="AE717" s="5"/>
      <c r="AJ717" s="5"/>
    </row>
    <row r="718" spans="1:36">
      <c r="A718" s="17"/>
      <c r="Z718" s="5"/>
      <c r="AB718" s="2"/>
      <c r="AD718" s="5"/>
      <c r="AE718" s="5"/>
      <c r="AJ718" s="5"/>
    </row>
    <row r="719" spans="1:36">
      <c r="A719" s="17"/>
      <c r="Z719" s="5"/>
      <c r="AB719" s="2"/>
      <c r="AD719" s="5"/>
      <c r="AE719" s="5"/>
      <c r="AJ719" s="5"/>
    </row>
    <row r="720" spans="1:36">
      <c r="A720" s="17"/>
      <c r="Z720" s="5"/>
      <c r="AB720" s="2"/>
      <c r="AD720" s="5"/>
      <c r="AE720" s="5"/>
      <c r="AJ720" s="5"/>
    </row>
    <row r="721" spans="1:36">
      <c r="A721" s="17"/>
      <c r="Z721" s="5"/>
      <c r="AB721" s="2"/>
      <c r="AD721" s="5"/>
      <c r="AE721" s="5"/>
      <c r="AJ721" s="5"/>
    </row>
    <row r="722" spans="1:36">
      <c r="A722" s="17"/>
      <c r="Z722" s="5"/>
      <c r="AB722" s="2"/>
      <c r="AD722" s="5"/>
      <c r="AE722" s="5"/>
      <c r="AJ722" s="5"/>
    </row>
    <row r="723" spans="1:36">
      <c r="A723" s="17"/>
      <c r="Z723" s="5"/>
      <c r="AB723" s="2"/>
      <c r="AD723" s="5"/>
      <c r="AE723" s="5"/>
      <c r="AJ723" s="5"/>
    </row>
    <row r="724" spans="1:36">
      <c r="A724" s="17"/>
      <c r="Z724" s="5"/>
      <c r="AB724" s="2"/>
      <c r="AD724" s="5"/>
      <c r="AE724" s="5"/>
      <c r="AJ724" s="5"/>
    </row>
    <row r="725" spans="1:36">
      <c r="A725" s="17"/>
      <c r="Z725" s="5"/>
      <c r="AB725" s="2"/>
      <c r="AD725" s="5"/>
      <c r="AE725" s="5"/>
      <c r="AJ725" s="5"/>
    </row>
    <row r="726" spans="1:36">
      <c r="A726" s="17"/>
      <c r="Z726" s="5"/>
      <c r="AB726" s="2"/>
      <c r="AD726" s="5"/>
      <c r="AE726" s="5"/>
      <c r="AJ726" s="5"/>
    </row>
    <row r="727" spans="1:36">
      <c r="A727" s="17"/>
      <c r="Z727" s="5"/>
      <c r="AB727" s="2"/>
      <c r="AD727" s="5"/>
      <c r="AE727" s="5"/>
      <c r="AJ727" s="5"/>
    </row>
    <row r="728" spans="1:36">
      <c r="A728" s="17"/>
      <c r="Z728" s="5"/>
      <c r="AB728" s="2"/>
      <c r="AD728" s="5"/>
      <c r="AE728" s="5"/>
      <c r="AJ728" s="5"/>
    </row>
    <row r="729" spans="1:36">
      <c r="A729" s="17"/>
      <c r="Z729" s="5"/>
      <c r="AB729" s="2"/>
      <c r="AD729" s="5"/>
      <c r="AE729" s="5"/>
      <c r="AJ729" s="5"/>
    </row>
    <row r="730" spans="1:36">
      <c r="A730" s="17"/>
      <c r="Z730" s="5"/>
      <c r="AB730" s="2"/>
      <c r="AD730" s="5"/>
      <c r="AE730" s="5"/>
      <c r="AJ730" s="5"/>
    </row>
    <row r="731" spans="1:36">
      <c r="A731" s="17"/>
      <c r="Z731" s="5"/>
      <c r="AB731" s="2"/>
      <c r="AD731" s="5"/>
      <c r="AE731" s="5"/>
      <c r="AJ731" s="5"/>
    </row>
    <row r="732" spans="1:36">
      <c r="A732" s="17"/>
      <c r="Z732" s="5"/>
      <c r="AB732" s="2"/>
      <c r="AD732" s="5"/>
      <c r="AE732" s="5"/>
      <c r="AJ732" s="5"/>
    </row>
    <row r="733" spans="1:36">
      <c r="A733" s="17"/>
      <c r="Z733" s="5"/>
      <c r="AB733" s="2"/>
      <c r="AD733" s="5"/>
      <c r="AE733" s="5"/>
      <c r="AJ733" s="5"/>
    </row>
    <row r="734" spans="1:36">
      <c r="A734" s="17"/>
      <c r="Z734" s="5"/>
      <c r="AB734" s="2"/>
      <c r="AD734" s="5"/>
      <c r="AE734" s="5"/>
      <c r="AJ734" s="5"/>
    </row>
    <row r="735" spans="1:36">
      <c r="A735" s="17"/>
      <c r="Z735" s="5"/>
      <c r="AB735" s="2"/>
      <c r="AD735" s="5"/>
      <c r="AE735" s="5"/>
      <c r="AJ735" s="5"/>
    </row>
    <row r="736" spans="1:36">
      <c r="A736" s="17"/>
      <c r="Z736" s="5"/>
      <c r="AB736" s="2"/>
      <c r="AD736" s="5"/>
      <c r="AE736" s="5"/>
      <c r="AJ736" s="5"/>
    </row>
    <row r="737" spans="1:36">
      <c r="A737" s="17"/>
      <c r="Z737" s="5"/>
      <c r="AB737" s="2"/>
      <c r="AD737" s="5"/>
      <c r="AE737" s="5"/>
      <c r="AJ737" s="5"/>
    </row>
    <row r="738" spans="1:36">
      <c r="A738" s="17"/>
      <c r="Z738" s="5"/>
      <c r="AB738" s="2"/>
      <c r="AD738" s="5"/>
      <c r="AE738" s="5"/>
      <c r="AJ738" s="5"/>
    </row>
    <row r="739" spans="1:36">
      <c r="A739" s="17"/>
      <c r="Z739" s="5"/>
      <c r="AB739" s="2"/>
      <c r="AD739" s="5"/>
      <c r="AE739" s="5"/>
      <c r="AJ739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6" tint="-0.249977111117893"/>
  </sheetPr>
  <dimension ref="A1:AK739"/>
  <sheetViews>
    <sheetView zoomScale="70" zoomScaleNormal="70" workbookViewId="0">
      <pane xSplit="1" ySplit="8" topLeftCell="B29" activePane="bottomRight" state="frozen"/>
      <selection pane="bottomRight" activeCell="E22" sqref="E22"/>
      <selection pane="bottomLeft" activeCell="A9" sqref="A9"/>
      <selection pane="topRight" activeCell="B1" sqref="B1"/>
    </sheetView>
  </sheetViews>
  <sheetFormatPr defaultColWidth="9.28515625" defaultRowHeight="15"/>
  <cols>
    <col min="1" max="1" width="14.85546875" style="2" customWidth="1"/>
    <col min="2" max="25" width="9.28515625" style="2"/>
    <col min="26" max="26" width="4.140625" style="2" customWidth="1"/>
    <col min="27" max="27" width="2.28515625" style="2" hidden="1" customWidth="1"/>
    <col min="28" max="28" width="2.28515625" hidden="1" customWidth="1"/>
    <col min="29" max="31" width="10.140625" style="2" hidden="1" customWidth="1"/>
    <col min="32" max="32" width="3" style="2" hidden="1" customWidth="1"/>
    <col min="33" max="33" width="6.5703125" style="2" hidden="1" customWidth="1"/>
    <col min="34" max="34" width="0" style="2" hidden="1" customWidth="1"/>
    <col min="35" max="35" width="4.7109375" style="2" hidden="1" customWidth="1"/>
    <col min="36" max="36" width="0" style="2" hidden="1" customWidth="1"/>
    <col min="37" max="37" width="3.7109375" style="2" hidden="1" customWidth="1"/>
    <col min="38" max="16384" width="9.28515625" style="2"/>
  </cols>
  <sheetData>
    <row r="1" spans="1:37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37">
      <c r="A3" s="1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37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37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3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37" ht="15.75" thickBot="1">
      <c r="A8" s="3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37" ht="13.5" thickTop="1">
      <c r="A9" s="4">
        <v>45658</v>
      </c>
      <c r="B9" s="5">
        <f>All_Customers_Residential!B9+All_Customers_Small_Commercial!B9+All_Customers_Lighting!B9</f>
        <v>81455</v>
      </c>
      <c r="C9" s="5">
        <f>All_Customers_Residential!C9+All_Customers_Small_Commercial!C9+All_Customers_Lighting!C9</f>
        <v>79250</v>
      </c>
      <c r="D9" s="5">
        <f>All_Customers_Residential!D9+All_Customers_Small_Commercial!D9+All_Customers_Lighting!D9</f>
        <v>68780</v>
      </c>
      <c r="E9" s="5">
        <f>All_Customers_Residential!E9+All_Customers_Small_Commercial!E9+All_Customers_Lighting!E9</f>
        <v>62836</v>
      </c>
      <c r="F9" s="5">
        <f>All_Customers_Residential!F9+All_Customers_Small_Commercial!F9+All_Customers_Lighting!F9</f>
        <v>61084</v>
      </c>
      <c r="G9" s="5">
        <f>All_Customers_Residential!G9+All_Customers_Small_Commercial!G9+All_Customers_Lighting!G9</f>
        <v>58371</v>
      </c>
      <c r="H9" s="5">
        <f>All_Customers_Residential!H9+All_Customers_Small_Commercial!H9+All_Customers_Lighting!H9</f>
        <v>65807</v>
      </c>
      <c r="I9" s="5">
        <f>All_Customers_Residential!I9+All_Customers_Small_Commercial!I9+All_Customers_Lighting!I9</f>
        <v>84308</v>
      </c>
      <c r="J9" s="5">
        <f>All_Customers_Residential!J9+All_Customers_Small_Commercial!J9+All_Customers_Lighting!J9</f>
        <v>83643</v>
      </c>
      <c r="K9" s="5">
        <f>All_Customers_Residential!K9+All_Customers_Small_Commercial!K9+All_Customers_Lighting!K9</f>
        <v>84280</v>
      </c>
      <c r="L9" s="5">
        <f>All_Customers_Residential!L9+All_Customers_Small_Commercial!L9+All_Customers_Lighting!L9</f>
        <v>91055</v>
      </c>
      <c r="M9" s="5">
        <f>All_Customers_Residential!M9+All_Customers_Small_Commercial!M9+All_Customers_Lighting!M9</f>
        <v>92957</v>
      </c>
      <c r="N9" s="5">
        <f>All_Customers_Residential!N9+All_Customers_Small_Commercial!N9+All_Customers_Lighting!N9</f>
        <v>93135</v>
      </c>
      <c r="O9" s="5">
        <f>All_Customers_Residential!O9+All_Customers_Small_Commercial!O9+All_Customers_Lighting!O9</f>
        <v>91288</v>
      </c>
      <c r="P9" s="5">
        <f>All_Customers_Residential!P9+All_Customers_Small_Commercial!P9+All_Customers_Lighting!P9</f>
        <v>91087</v>
      </c>
      <c r="Q9" s="5">
        <f>All_Customers_Residential!Q9+All_Customers_Small_Commercial!Q9+All_Customers_Lighting!Q9</f>
        <v>96011</v>
      </c>
      <c r="R9" s="5">
        <f>All_Customers_Residential!R9+All_Customers_Small_Commercial!R9+All_Customers_Lighting!R9</f>
        <v>105667</v>
      </c>
      <c r="S9" s="5">
        <f>All_Customers_Residential!S9+All_Customers_Small_Commercial!S9+All_Customers_Lighting!S9</f>
        <v>113136</v>
      </c>
      <c r="T9" s="5">
        <f>All_Customers_Residential!T9+All_Customers_Small_Commercial!T9+All_Customers_Lighting!T9</f>
        <v>113887</v>
      </c>
      <c r="U9" s="5">
        <f>All_Customers_Residential!U9+All_Customers_Small_Commercial!U9+All_Customers_Lighting!U9</f>
        <v>111945</v>
      </c>
      <c r="V9" s="5">
        <f>All_Customers_Residential!V9+All_Customers_Small_Commercial!V9+All_Customers_Lighting!V9</f>
        <v>112304</v>
      </c>
      <c r="W9" s="5">
        <f>All_Customers_Residential!W9+All_Customers_Small_Commercial!W9+All_Customers_Lighting!W9</f>
        <v>105281</v>
      </c>
      <c r="X9" s="5">
        <f>All_Customers_Residential!X9+All_Customers_Small_Commercial!X9+All_Customers_Lighting!X9</f>
        <v>93580</v>
      </c>
      <c r="Y9" s="5">
        <f>All_Customers_Residential!Y9+All_Customers_Small_Commercial!Y9+All_Customers_Lighting!Y9</f>
        <v>75057</v>
      </c>
      <c r="Z9" s="5">
        <f>All_Customers_Residential!Z9+All_Customers_Small_Commercial!Z9+All_Customers_Lighting!Z9</f>
        <v>0</v>
      </c>
      <c r="AA9" s="2">
        <f>IFERROR(INDEX('Holiday Schedule'!$D$3:$D$24,MATCH(A9,'Holiday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2116204</v>
      </c>
      <c r="AE9" s="5">
        <f>SUM(B9:Y9)</f>
        <v>2116204</v>
      </c>
      <c r="AG9" s="2">
        <f>MONTH(A9)</f>
        <v>1</v>
      </c>
      <c r="AH9" s="2">
        <f>YEAR(A9)</f>
        <v>2025</v>
      </c>
      <c r="AJ9" s="5">
        <f>MAX(B9:Y9)</f>
        <v>113887</v>
      </c>
      <c r="AK9" s="2">
        <f>IF(AE9&gt;0,INDEX(B$8:Y$8,MATCH(AJ9,B9:Y9,0)),"")</f>
        <v>19</v>
      </c>
    </row>
    <row r="10" spans="1:37" ht="12.75">
      <c r="A10" s="4">
        <v>45659</v>
      </c>
      <c r="B10" s="5">
        <f>All_Customers_Residential!B10+All_Customers_Small_Commercial!B10+All_Customers_Lighting!B10</f>
        <v>63769</v>
      </c>
      <c r="C10" s="5">
        <f>All_Customers_Residential!C10+All_Customers_Small_Commercial!C10+All_Customers_Lighting!C10</f>
        <v>57597</v>
      </c>
      <c r="D10" s="5">
        <f>All_Customers_Residential!D10+All_Customers_Small_Commercial!D10+All_Customers_Lighting!D10</f>
        <v>56583</v>
      </c>
      <c r="E10" s="5">
        <f>All_Customers_Residential!E10+All_Customers_Small_Commercial!E10+All_Customers_Lighting!E10</f>
        <v>54800</v>
      </c>
      <c r="F10" s="5">
        <f>All_Customers_Residential!F10+All_Customers_Small_Commercial!F10+All_Customers_Lighting!F10</f>
        <v>60561</v>
      </c>
      <c r="G10" s="5">
        <f>All_Customers_Residential!G10+All_Customers_Small_Commercial!G10+All_Customers_Lighting!G10</f>
        <v>69449</v>
      </c>
      <c r="H10" s="5">
        <f>All_Customers_Residential!H10+All_Customers_Small_Commercial!H10+All_Customers_Lighting!H10</f>
        <v>82869</v>
      </c>
      <c r="I10" s="5">
        <f>All_Customers_Residential!I10+All_Customers_Small_Commercial!I10+All_Customers_Lighting!I10</f>
        <v>90424</v>
      </c>
      <c r="J10" s="5">
        <f>All_Customers_Residential!J10+All_Customers_Small_Commercial!J10+All_Customers_Lighting!J10</f>
        <v>87453</v>
      </c>
      <c r="K10" s="5">
        <f>All_Customers_Residential!K10+All_Customers_Small_Commercial!K10+All_Customers_Lighting!K10</f>
        <v>86714</v>
      </c>
      <c r="L10" s="5">
        <f>All_Customers_Residential!L10+All_Customers_Small_Commercial!L10+All_Customers_Lighting!L10</f>
        <v>81369</v>
      </c>
      <c r="M10" s="5">
        <f>All_Customers_Residential!M10+All_Customers_Small_Commercial!M10+All_Customers_Lighting!M10</f>
        <v>78758</v>
      </c>
      <c r="N10" s="5">
        <f>All_Customers_Residential!N10+All_Customers_Small_Commercial!N10+All_Customers_Lighting!N10</f>
        <v>77023</v>
      </c>
      <c r="O10" s="5">
        <f>All_Customers_Residential!O10+All_Customers_Small_Commercial!O10+All_Customers_Lighting!O10</f>
        <v>77619</v>
      </c>
      <c r="P10" s="5">
        <f>All_Customers_Residential!P10+All_Customers_Small_Commercial!P10+All_Customers_Lighting!P10</f>
        <v>80856</v>
      </c>
      <c r="Q10" s="5">
        <f>All_Customers_Residential!Q10+All_Customers_Small_Commercial!Q10+All_Customers_Lighting!Q10</f>
        <v>91005</v>
      </c>
      <c r="R10" s="5">
        <f>All_Customers_Residential!R10+All_Customers_Small_Commercial!R10+All_Customers_Lighting!R10</f>
        <v>107207</v>
      </c>
      <c r="S10" s="5">
        <f>All_Customers_Residential!S10+All_Customers_Small_Commercial!S10+All_Customers_Lighting!S10</f>
        <v>115712</v>
      </c>
      <c r="T10" s="5">
        <f>All_Customers_Residential!T10+All_Customers_Small_Commercial!T10+All_Customers_Lighting!T10</f>
        <v>114567</v>
      </c>
      <c r="U10" s="5">
        <f>All_Customers_Residential!U10+All_Customers_Small_Commercial!U10+All_Customers_Lighting!U10</f>
        <v>109326</v>
      </c>
      <c r="V10" s="5">
        <f>All_Customers_Residential!V10+All_Customers_Small_Commercial!V10+All_Customers_Lighting!V10</f>
        <v>100937</v>
      </c>
      <c r="W10" s="5">
        <f>All_Customers_Residential!W10+All_Customers_Small_Commercial!W10+All_Customers_Lighting!W10</f>
        <v>90862</v>
      </c>
      <c r="X10" s="5">
        <f>All_Customers_Residential!X10+All_Customers_Small_Commercial!X10+All_Customers_Lighting!X10</f>
        <v>81954</v>
      </c>
      <c r="Y10" s="5">
        <f>All_Customers_Residential!Y10+All_Customers_Small_Commercial!Y10+All_Customers_Lighting!Y10</f>
        <v>72044</v>
      </c>
      <c r="Z10" s="5">
        <f>All_Customers_Residential!Z10+All_Customers_Small_Commercial!Z10+All_Customers_Lighting!Z10</f>
        <v>0</v>
      </c>
      <c r="AA10" s="2">
        <f>IFERROR(INDEX('Holiday Schedule'!$D$3:$D$24,MATCH(A10,'Holiday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1471786</v>
      </c>
      <c r="AD10" s="5">
        <f t="shared" ref="AD10:AD73" si="2">AE10-AC10</f>
        <v>517672</v>
      </c>
      <c r="AE10" s="5">
        <f t="shared" ref="AE10:AE73" si="3">SUM(B10:Y10)</f>
        <v>1989458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115712</v>
      </c>
      <c r="AK10" s="2">
        <f t="shared" ref="AK10:AK73" si="7">IF(AE10&gt;0,INDEX(B$8:Y$8,MATCH(AJ10,B10:Y10,0)),"")</f>
        <v>18</v>
      </c>
    </row>
    <row r="11" spans="1:37" ht="12.75">
      <c r="A11" s="4">
        <v>45660</v>
      </c>
      <c r="B11" s="5">
        <f>All_Customers_Residential!B11+All_Customers_Small_Commercial!B11+All_Customers_Lighting!B11</f>
        <v>68641</v>
      </c>
      <c r="C11" s="5">
        <f>All_Customers_Residential!C11+All_Customers_Small_Commercial!C11+All_Customers_Lighting!C11</f>
        <v>65306</v>
      </c>
      <c r="D11" s="5">
        <f>All_Customers_Residential!D11+All_Customers_Small_Commercial!D11+All_Customers_Lighting!D11</f>
        <v>63986</v>
      </c>
      <c r="E11" s="5">
        <f>All_Customers_Residential!E11+All_Customers_Small_Commercial!E11+All_Customers_Lighting!E11</f>
        <v>64647</v>
      </c>
      <c r="F11" s="5">
        <f>All_Customers_Residential!F11+All_Customers_Small_Commercial!F11+All_Customers_Lighting!F11</f>
        <v>69408</v>
      </c>
      <c r="G11" s="5">
        <f>All_Customers_Residential!G11+All_Customers_Small_Commercial!G11+All_Customers_Lighting!G11</f>
        <v>75376</v>
      </c>
      <c r="H11" s="5">
        <f>All_Customers_Residential!H11+All_Customers_Small_Commercial!H11+All_Customers_Lighting!H11</f>
        <v>91343</v>
      </c>
      <c r="I11" s="5">
        <f>All_Customers_Residential!I11+All_Customers_Small_Commercial!I11+All_Customers_Lighting!I11</f>
        <v>98062</v>
      </c>
      <c r="J11" s="5">
        <f>All_Customers_Residential!J11+All_Customers_Small_Commercial!J11+All_Customers_Lighting!J11</f>
        <v>94537</v>
      </c>
      <c r="K11" s="5">
        <f>All_Customers_Residential!K11+All_Customers_Small_Commercial!K11+All_Customers_Lighting!K11</f>
        <v>86569</v>
      </c>
      <c r="L11" s="5">
        <f>All_Customers_Residential!L11+All_Customers_Small_Commercial!L11+All_Customers_Lighting!L11</f>
        <v>74264</v>
      </c>
      <c r="M11" s="5">
        <f>All_Customers_Residential!M11+All_Customers_Small_Commercial!M11+All_Customers_Lighting!M11</f>
        <v>67614</v>
      </c>
      <c r="N11" s="5">
        <f>All_Customers_Residential!N11+All_Customers_Small_Commercial!N11+All_Customers_Lighting!N11</f>
        <v>70780</v>
      </c>
      <c r="O11" s="5">
        <f>All_Customers_Residential!O11+All_Customers_Small_Commercial!O11+All_Customers_Lighting!O11</f>
        <v>72741</v>
      </c>
      <c r="P11" s="5">
        <f>All_Customers_Residential!P11+All_Customers_Small_Commercial!P11+All_Customers_Lighting!P11</f>
        <v>79654</v>
      </c>
      <c r="Q11" s="5">
        <f>All_Customers_Residential!Q11+All_Customers_Small_Commercial!Q11+All_Customers_Lighting!Q11</f>
        <v>95011</v>
      </c>
      <c r="R11" s="5">
        <f>All_Customers_Residential!R11+All_Customers_Small_Commercial!R11+All_Customers_Lighting!R11</f>
        <v>111084</v>
      </c>
      <c r="S11" s="5">
        <f>All_Customers_Residential!S11+All_Customers_Small_Commercial!S11+All_Customers_Lighting!S11</f>
        <v>122864</v>
      </c>
      <c r="T11" s="5">
        <f>All_Customers_Residential!T11+All_Customers_Small_Commercial!T11+All_Customers_Lighting!T11</f>
        <v>116873</v>
      </c>
      <c r="U11" s="5">
        <f>All_Customers_Residential!U11+All_Customers_Small_Commercial!U11+All_Customers_Lighting!U11</f>
        <v>112763</v>
      </c>
      <c r="V11" s="5">
        <f>All_Customers_Residential!V11+All_Customers_Small_Commercial!V11+All_Customers_Lighting!V11</f>
        <v>107810</v>
      </c>
      <c r="W11" s="5">
        <f>All_Customers_Residential!W11+All_Customers_Small_Commercial!W11+All_Customers_Lighting!W11</f>
        <v>100748</v>
      </c>
      <c r="X11" s="5">
        <f>All_Customers_Residential!X11+All_Customers_Small_Commercial!X11+All_Customers_Lighting!X11</f>
        <v>87526</v>
      </c>
      <c r="Y11" s="5">
        <f>All_Customers_Residential!Y11+All_Customers_Small_Commercial!Y11+All_Customers_Lighting!Y11</f>
        <v>79928</v>
      </c>
      <c r="Z11" s="5">
        <f>All_Customers_Residential!Z11+All_Customers_Small_Commercial!Z11+All_Customers_Lighting!Z11</f>
        <v>0</v>
      </c>
      <c r="AA11" s="2">
        <f>IFERROR(INDEX('Holiday Schedule'!$D$3:$D$24,MATCH(A11,'Holiday Schedule'!$C$3:$C$24,0)),0)</f>
        <v>0</v>
      </c>
      <c r="AB11" s="2">
        <f t="shared" si="0"/>
        <v>6</v>
      </c>
      <c r="AC11" s="2">
        <f t="shared" si="1"/>
        <v>1498900</v>
      </c>
      <c r="AD11" s="5">
        <f t="shared" si="2"/>
        <v>578635</v>
      </c>
      <c r="AE11" s="5">
        <f t="shared" si="3"/>
        <v>2077535</v>
      </c>
      <c r="AG11" s="2">
        <f t="shared" si="4"/>
        <v>1</v>
      </c>
      <c r="AH11" s="2">
        <f t="shared" si="5"/>
        <v>2025</v>
      </c>
      <c r="AJ11" s="5">
        <f t="shared" si="6"/>
        <v>122864</v>
      </c>
      <c r="AK11" s="2">
        <f t="shared" si="7"/>
        <v>18</v>
      </c>
    </row>
    <row r="12" spans="1:37" ht="12.75">
      <c r="A12" s="4">
        <v>45661</v>
      </c>
      <c r="B12" s="5">
        <f>All_Customers_Residential!B12+All_Customers_Small_Commercial!B12+All_Customers_Lighting!B12</f>
        <v>80287</v>
      </c>
      <c r="C12" s="5">
        <f>All_Customers_Residential!C12+All_Customers_Small_Commercial!C12+All_Customers_Lighting!C12</f>
        <v>75229</v>
      </c>
      <c r="D12" s="5">
        <f>All_Customers_Residential!D12+All_Customers_Small_Commercial!D12+All_Customers_Lighting!D12</f>
        <v>75850</v>
      </c>
      <c r="E12" s="5">
        <f>All_Customers_Residential!E12+All_Customers_Small_Commercial!E12+All_Customers_Lighting!E12</f>
        <v>79984</v>
      </c>
      <c r="F12" s="5">
        <f>All_Customers_Residential!F12+All_Customers_Small_Commercial!F12+All_Customers_Lighting!F12</f>
        <v>82952</v>
      </c>
      <c r="G12" s="5">
        <f>All_Customers_Residential!G12+All_Customers_Small_Commercial!G12+All_Customers_Lighting!G12</f>
        <v>86752</v>
      </c>
      <c r="H12" s="5">
        <f>All_Customers_Residential!H12+All_Customers_Small_Commercial!H12+All_Customers_Lighting!H12</f>
        <v>103669</v>
      </c>
      <c r="I12" s="5">
        <f>All_Customers_Residential!I12+All_Customers_Small_Commercial!I12+All_Customers_Lighting!I12</f>
        <v>109142</v>
      </c>
      <c r="J12" s="5">
        <f>All_Customers_Residential!J12+All_Customers_Small_Commercial!J12+All_Customers_Lighting!J12</f>
        <v>107949</v>
      </c>
      <c r="K12" s="5">
        <f>All_Customers_Residential!K12+All_Customers_Small_Commercial!K12+All_Customers_Lighting!K12</f>
        <v>101177</v>
      </c>
      <c r="L12" s="5">
        <f>All_Customers_Residential!L12+All_Customers_Small_Commercial!L12+All_Customers_Lighting!L12</f>
        <v>95255</v>
      </c>
      <c r="M12" s="5">
        <f>All_Customers_Residential!M12+All_Customers_Small_Commercial!M12+All_Customers_Lighting!M12</f>
        <v>88740</v>
      </c>
      <c r="N12" s="5">
        <f>All_Customers_Residential!N12+All_Customers_Small_Commercial!N12+All_Customers_Lighting!N12</f>
        <v>84625</v>
      </c>
      <c r="O12" s="5">
        <f>All_Customers_Residential!O12+All_Customers_Small_Commercial!O12+All_Customers_Lighting!O12</f>
        <v>84213</v>
      </c>
      <c r="P12" s="5">
        <f>All_Customers_Residential!P12+All_Customers_Small_Commercial!P12+All_Customers_Lighting!P12</f>
        <v>93325</v>
      </c>
      <c r="Q12" s="5">
        <f>All_Customers_Residential!Q12+All_Customers_Small_Commercial!Q12+All_Customers_Lighting!Q12</f>
        <v>113515</v>
      </c>
      <c r="R12" s="5">
        <f>All_Customers_Residential!R12+All_Customers_Small_Commercial!R12+All_Customers_Lighting!R12</f>
        <v>125642</v>
      </c>
      <c r="S12" s="5">
        <f>All_Customers_Residential!S12+All_Customers_Small_Commercial!S12+All_Customers_Lighting!S12</f>
        <v>132621</v>
      </c>
      <c r="T12" s="5">
        <f>All_Customers_Residential!T12+All_Customers_Small_Commercial!T12+All_Customers_Lighting!T12</f>
        <v>136994</v>
      </c>
      <c r="U12" s="5">
        <f>All_Customers_Residential!U12+All_Customers_Small_Commercial!U12+All_Customers_Lighting!U12</f>
        <v>136193</v>
      </c>
      <c r="V12" s="5">
        <f>All_Customers_Residential!V12+All_Customers_Small_Commercial!V12+All_Customers_Lighting!V12</f>
        <v>132881</v>
      </c>
      <c r="W12" s="5">
        <f>All_Customers_Residential!W12+All_Customers_Small_Commercial!W12+All_Customers_Lighting!W12</f>
        <v>126775</v>
      </c>
      <c r="X12" s="5">
        <f>All_Customers_Residential!X12+All_Customers_Small_Commercial!X12+All_Customers_Lighting!X12</f>
        <v>116364</v>
      </c>
      <c r="Y12" s="5">
        <f>All_Customers_Residential!Y12+All_Customers_Small_Commercial!Y12+All_Customers_Lighting!Y12</f>
        <v>107022</v>
      </c>
      <c r="Z12" s="5">
        <f>All_Customers_Residential!Z12+All_Customers_Small_Commercial!Z12+All_Customers_Lighting!Z12</f>
        <v>0</v>
      </c>
      <c r="AA12" s="2">
        <f>IFERROR(INDEX('Holiday Schedule'!$D$3:$D$24,MATCH(A12,'Holiday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2477156</v>
      </c>
      <c r="AE12" s="5">
        <f t="shared" si="3"/>
        <v>2477156</v>
      </c>
      <c r="AG12" s="2">
        <f t="shared" si="4"/>
        <v>1</v>
      </c>
      <c r="AH12" s="2">
        <f t="shared" si="5"/>
        <v>2025</v>
      </c>
      <c r="AJ12" s="5">
        <f t="shared" si="6"/>
        <v>136994</v>
      </c>
      <c r="AK12" s="2">
        <f t="shared" si="7"/>
        <v>19</v>
      </c>
    </row>
    <row r="13" spans="1:37" ht="12.75">
      <c r="A13" s="4">
        <v>45662</v>
      </c>
      <c r="B13" s="5">
        <f>All_Customers_Residential!B13+All_Customers_Small_Commercial!B13+All_Customers_Lighting!B13</f>
        <v>101266</v>
      </c>
      <c r="C13" s="5">
        <f>All_Customers_Residential!C13+All_Customers_Small_Commercial!C13+All_Customers_Lighting!C13</f>
        <v>96402</v>
      </c>
      <c r="D13" s="5">
        <f>All_Customers_Residential!D13+All_Customers_Small_Commercial!D13+All_Customers_Lighting!D13</f>
        <v>88990</v>
      </c>
      <c r="E13" s="5">
        <f>All_Customers_Residential!E13+All_Customers_Small_Commercial!E13+All_Customers_Lighting!E13</f>
        <v>87357</v>
      </c>
      <c r="F13" s="5">
        <f>All_Customers_Residential!F13+All_Customers_Small_Commercial!F13+All_Customers_Lighting!F13</f>
        <v>87976</v>
      </c>
      <c r="G13" s="5">
        <f>All_Customers_Residential!G13+All_Customers_Small_Commercial!G13+All_Customers_Lighting!G13</f>
        <v>90969</v>
      </c>
      <c r="H13" s="5">
        <f>All_Customers_Residential!H13+All_Customers_Small_Commercial!H13+All_Customers_Lighting!H13</f>
        <v>101239</v>
      </c>
      <c r="I13" s="5">
        <f>All_Customers_Residential!I13+All_Customers_Small_Commercial!I13+All_Customers_Lighting!I13</f>
        <v>107725</v>
      </c>
      <c r="J13" s="5">
        <f>All_Customers_Residential!J13+All_Customers_Small_Commercial!J13+All_Customers_Lighting!J13</f>
        <v>113161</v>
      </c>
      <c r="K13" s="5">
        <f>All_Customers_Residential!K13+All_Customers_Small_Commercial!K13+All_Customers_Lighting!K13</f>
        <v>103093</v>
      </c>
      <c r="L13" s="5">
        <f>All_Customers_Residential!L13+All_Customers_Small_Commercial!L13+All_Customers_Lighting!L13</f>
        <v>94797</v>
      </c>
      <c r="M13" s="5">
        <f>All_Customers_Residential!M13+All_Customers_Small_Commercial!M13+All_Customers_Lighting!M13</f>
        <v>82488</v>
      </c>
      <c r="N13" s="5">
        <f>All_Customers_Residential!N13+All_Customers_Small_Commercial!N13+All_Customers_Lighting!N13</f>
        <v>79155</v>
      </c>
      <c r="O13" s="5">
        <f>All_Customers_Residential!O13+All_Customers_Small_Commercial!O13+All_Customers_Lighting!O13</f>
        <v>81556</v>
      </c>
      <c r="P13" s="5">
        <f>All_Customers_Residential!P13+All_Customers_Small_Commercial!P13+All_Customers_Lighting!P13</f>
        <v>94351</v>
      </c>
      <c r="Q13" s="5">
        <f>All_Customers_Residential!Q13+All_Customers_Small_Commercial!Q13+All_Customers_Lighting!Q13</f>
        <v>116988</v>
      </c>
      <c r="R13" s="5">
        <f>All_Customers_Residential!R13+All_Customers_Small_Commercial!R13+All_Customers_Lighting!R13</f>
        <v>135903</v>
      </c>
      <c r="S13" s="5">
        <f>All_Customers_Residential!S13+All_Customers_Small_Commercial!S13+All_Customers_Lighting!S13</f>
        <v>140483</v>
      </c>
      <c r="T13" s="5">
        <f>All_Customers_Residential!T13+All_Customers_Small_Commercial!T13+All_Customers_Lighting!T13</f>
        <v>139706</v>
      </c>
      <c r="U13" s="5">
        <f>All_Customers_Residential!U13+All_Customers_Small_Commercial!U13+All_Customers_Lighting!U13</f>
        <v>136863</v>
      </c>
      <c r="V13" s="5">
        <f>All_Customers_Residential!V13+All_Customers_Small_Commercial!V13+All_Customers_Lighting!V13</f>
        <v>127326</v>
      </c>
      <c r="W13" s="5">
        <f>All_Customers_Residential!W13+All_Customers_Small_Commercial!W13+All_Customers_Lighting!W13</f>
        <v>115838</v>
      </c>
      <c r="X13" s="5">
        <f>All_Customers_Residential!X13+All_Customers_Small_Commercial!X13+All_Customers_Lighting!X13</f>
        <v>102977</v>
      </c>
      <c r="Y13" s="5">
        <f>All_Customers_Residential!Y13+All_Customers_Small_Commercial!Y13+All_Customers_Lighting!Y13</f>
        <v>92469</v>
      </c>
      <c r="Z13" s="5">
        <f>All_Customers_Residential!Z13+All_Customers_Small_Commercial!Z13+All_Customers_Lighting!Z13</f>
        <v>0</v>
      </c>
      <c r="AA13" s="2">
        <f>IFERROR(INDEX('Holiday Schedule'!$D$3:$D$24,MATCH(A13,'Holiday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2519078</v>
      </c>
      <c r="AE13" s="5">
        <f t="shared" si="3"/>
        <v>2519078</v>
      </c>
      <c r="AG13" s="2">
        <f t="shared" si="4"/>
        <v>1</v>
      </c>
      <c r="AH13" s="2">
        <f t="shared" si="5"/>
        <v>2025</v>
      </c>
      <c r="AJ13" s="5">
        <f t="shared" si="6"/>
        <v>140483</v>
      </c>
      <c r="AK13" s="2">
        <f t="shared" si="7"/>
        <v>18</v>
      </c>
    </row>
    <row r="14" spans="1:37" ht="12.75">
      <c r="A14" s="4">
        <v>45663</v>
      </c>
      <c r="B14" s="5">
        <f>All_Customers_Residential!B14+All_Customers_Small_Commercial!B14+All_Customers_Lighting!B14</f>
        <v>85952</v>
      </c>
      <c r="C14" s="5">
        <f>All_Customers_Residential!C14+All_Customers_Small_Commercial!C14+All_Customers_Lighting!C14</f>
        <v>84268</v>
      </c>
      <c r="D14" s="5">
        <f>All_Customers_Residential!D14+All_Customers_Small_Commercial!D14+All_Customers_Lighting!D14</f>
        <v>83437</v>
      </c>
      <c r="E14" s="5">
        <f>All_Customers_Residential!E14+All_Customers_Small_Commercial!E14+All_Customers_Lighting!E14</f>
        <v>83756</v>
      </c>
      <c r="F14" s="5">
        <f>All_Customers_Residential!F14+All_Customers_Small_Commercial!F14+All_Customers_Lighting!F14</f>
        <v>89501</v>
      </c>
      <c r="G14" s="5">
        <f>All_Customers_Residential!G14+All_Customers_Small_Commercial!G14+All_Customers_Lighting!G14</f>
        <v>101785</v>
      </c>
      <c r="H14" s="5">
        <f>All_Customers_Residential!H14+All_Customers_Small_Commercial!H14+All_Customers_Lighting!H14</f>
        <v>130057</v>
      </c>
      <c r="I14" s="5">
        <f>All_Customers_Residential!I14+All_Customers_Small_Commercial!I14+All_Customers_Lighting!I14</f>
        <v>133919</v>
      </c>
      <c r="J14" s="5">
        <f>All_Customers_Residential!J14+All_Customers_Small_Commercial!J14+All_Customers_Lighting!J14</f>
        <v>119364</v>
      </c>
      <c r="K14" s="5">
        <f>All_Customers_Residential!K14+All_Customers_Small_Commercial!K14+All_Customers_Lighting!K14</f>
        <v>100588</v>
      </c>
      <c r="L14" s="5">
        <f>All_Customers_Residential!L14+All_Customers_Small_Commercial!L14+All_Customers_Lighting!L14</f>
        <v>88034</v>
      </c>
      <c r="M14" s="5">
        <f>All_Customers_Residential!M14+All_Customers_Small_Commercial!M14+All_Customers_Lighting!M14</f>
        <v>82903</v>
      </c>
      <c r="N14" s="5">
        <f>All_Customers_Residential!N14+All_Customers_Small_Commercial!N14+All_Customers_Lighting!N14</f>
        <v>81191</v>
      </c>
      <c r="O14" s="5">
        <f>All_Customers_Residential!O14+All_Customers_Small_Commercial!O14+All_Customers_Lighting!O14</f>
        <v>85186</v>
      </c>
      <c r="P14" s="5">
        <f>All_Customers_Residential!P14+All_Customers_Small_Commercial!P14+All_Customers_Lighting!P14</f>
        <v>99822</v>
      </c>
      <c r="Q14" s="5">
        <f>All_Customers_Residential!Q14+All_Customers_Small_Commercial!Q14+All_Customers_Lighting!Q14</f>
        <v>120622</v>
      </c>
      <c r="R14" s="5">
        <f>All_Customers_Residential!R14+All_Customers_Small_Commercial!R14+All_Customers_Lighting!R14</f>
        <v>141028</v>
      </c>
      <c r="S14" s="5">
        <f>All_Customers_Residential!S14+All_Customers_Small_Commercial!S14+All_Customers_Lighting!S14</f>
        <v>150519</v>
      </c>
      <c r="T14" s="5">
        <f>All_Customers_Residential!T14+All_Customers_Small_Commercial!T14+All_Customers_Lighting!T14</f>
        <v>150002</v>
      </c>
      <c r="U14" s="5">
        <f>All_Customers_Residential!U14+All_Customers_Small_Commercial!U14+All_Customers_Lighting!U14</f>
        <v>146779</v>
      </c>
      <c r="V14" s="5">
        <f>All_Customers_Residential!V14+All_Customers_Small_Commercial!V14+All_Customers_Lighting!V14</f>
        <v>141309</v>
      </c>
      <c r="W14" s="5">
        <f>All_Customers_Residential!W14+All_Customers_Small_Commercial!W14+All_Customers_Lighting!W14</f>
        <v>129655</v>
      </c>
      <c r="X14" s="5">
        <f>All_Customers_Residential!X14+All_Customers_Small_Commercial!X14+All_Customers_Lighting!X14</f>
        <v>112150</v>
      </c>
      <c r="Y14" s="5">
        <f>All_Customers_Residential!Y14+All_Customers_Small_Commercial!Y14+All_Customers_Lighting!Y14</f>
        <v>102953</v>
      </c>
      <c r="Z14" s="5">
        <f>All_Customers_Residential!Z14+All_Customers_Small_Commercial!Z14+All_Customers_Lighting!Z14</f>
        <v>0</v>
      </c>
      <c r="AA14" s="2">
        <f>IFERROR(INDEX('Holiday Schedule'!$D$3:$D$24,MATCH(A14,'Holiday Schedule'!$C$3:$C$24,0)),0)</f>
        <v>0</v>
      </c>
      <c r="AB14" s="2">
        <f t="shared" si="0"/>
        <v>2</v>
      </c>
      <c r="AC14" s="2">
        <f t="shared" si="1"/>
        <v>1883071</v>
      </c>
      <c r="AD14" s="5">
        <f t="shared" si="2"/>
        <v>761709</v>
      </c>
      <c r="AE14" s="5">
        <f t="shared" si="3"/>
        <v>2644780</v>
      </c>
      <c r="AG14" s="2">
        <f t="shared" si="4"/>
        <v>1</v>
      </c>
      <c r="AH14" s="2">
        <f t="shared" si="5"/>
        <v>2025</v>
      </c>
      <c r="AJ14" s="5">
        <f t="shared" si="6"/>
        <v>150519</v>
      </c>
      <c r="AK14" s="2">
        <f t="shared" si="7"/>
        <v>18</v>
      </c>
    </row>
    <row r="15" spans="1:37" ht="12.75">
      <c r="A15" s="4">
        <v>45664</v>
      </c>
      <c r="B15" s="5">
        <f>All_Customers_Residential!B15+All_Customers_Small_Commercial!B15+All_Customers_Lighting!B15</f>
        <v>99834</v>
      </c>
      <c r="C15" s="5">
        <f>All_Customers_Residential!C15+All_Customers_Small_Commercial!C15+All_Customers_Lighting!C15</f>
        <v>96331</v>
      </c>
      <c r="D15" s="5">
        <f>All_Customers_Residential!D15+All_Customers_Small_Commercial!D15+All_Customers_Lighting!D15</f>
        <v>96265</v>
      </c>
      <c r="E15" s="5">
        <f>All_Customers_Residential!E15+All_Customers_Small_Commercial!E15+All_Customers_Lighting!E15</f>
        <v>94618</v>
      </c>
      <c r="F15" s="5">
        <f>All_Customers_Residential!F15+All_Customers_Small_Commercial!F15+All_Customers_Lighting!F15</f>
        <v>99158</v>
      </c>
      <c r="G15" s="5">
        <f>All_Customers_Residential!G15+All_Customers_Small_Commercial!G15+All_Customers_Lighting!G15</f>
        <v>108321</v>
      </c>
      <c r="H15" s="5">
        <f>All_Customers_Residential!H15+All_Customers_Small_Commercial!H15+All_Customers_Lighting!H15</f>
        <v>125120</v>
      </c>
      <c r="I15" s="5">
        <f>All_Customers_Residential!I15+All_Customers_Small_Commercial!I15+All_Customers_Lighting!I15</f>
        <v>131463</v>
      </c>
      <c r="J15" s="5">
        <f>All_Customers_Residential!J15+All_Customers_Small_Commercial!J15+All_Customers_Lighting!J15</f>
        <v>124288</v>
      </c>
      <c r="K15" s="5">
        <f>All_Customers_Residential!K15+All_Customers_Small_Commercial!K15+All_Customers_Lighting!K15</f>
        <v>116880</v>
      </c>
      <c r="L15" s="5">
        <f>All_Customers_Residential!L15+All_Customers_Small_Commercial!L15+All_Customers_Lighting!L15</f>
        <v>112428</v>
      </c>
      <c r="M15" s="5">
        <f>All_Customers_Residential!M15+All_Customers_Small_Commercial!M15+All_Customers_Lighting!M15</f>
        <v>111598</v>
      </c>
      <c r="N15" s="5">
        <f>All_Customers_Residential!N15+All_Customers_Small_Commercial!N15+All_Customers_Lighting!N15</f>
        <v>112433</v>
      </c>
      <c r="O15" s="5">
        <f>All_Customers_Residential!O15+All_Customers_Small_Commercial!O15+All_Customers_Lighting!O15</f>
        <v>113775</v>
      </c>
      <c r="P15" s="5">
        <f>All_Customers_Residential!P15+All_Customers_Small_Commercial!P15+All_Customers_Lighting!P15</f>
        <v>115969</v>
      </c>
      <c r="Q15" s="5">
        <f>All_Customers_Residential!Q15+All_Customers_Small_Commercial!Q15+All_Customers_Lighting!Q15</f>
        <v>121867</v>
      </c>
      <c r="R15" s="5">
        <f>All_Customers_Residential!R15+All_Customers_Small_Commercial!R15+All_Customers_Lighting!R15</f>
        <v>133872</v>
      </c>
      <c r="S15" s="5">
        <f>All_Customers_Residential!S15+All_Customers_Small_Commercial!S15+All_Customers_Lighting!S15</f>
        <v>142290</v>
      </c>
      <c r="T15" s="5">
        <f>All_Customers_Residential!T15+All_Customers_Small_Commercial!T15+All_Customers_Lighting!T15</f>
        <v>141024</v>
      </c>
      <c r="U15" s="5">
        <f>All_Customers_Residential!U15+All_Customers_Small_Commercial!U15+All_Customers_Lighting!U15</f>
        <v>136555</v>
      </c>
      <c r="V15" s="5">
        <f>All_Customers_Residential!V15+All_Customers_Small_Commercial!V15+All_Customers_Lighting!V15</f>
        <v>130350</v>
      </c>
      <c r="W15" s="5">
        <f>All_Customers_Residential!W15+All_Customers_Small_Commercial!W15+All_Customers_Lighting!W15</f>
        <v>118714</v>
      </c>
      <c r="X15" s="5">
        <f>All_Customers_Residential!X15+All_Customers_Small_Commercial!X15+All_Customers_Lighting!X15</f>
        <v>102341</v>
      </c>
      <c r="Y15" s="5">
        <f>All_Customers_Residential!Y15+All_Customers_Small_Commercial!Y15+All_Customers_Lighting!Y15</f>
        <v>94217</v>
      </c>
      <c r="Z15" s="5">
        <f>All_Customers_Residential!Z15+All_Customers_Small_Commercial!Z15+All_Customers_Lighting!Z15</f>
        <v>0</v>
      </c>
      <c r="AA15" s="2">
        <f>IFERROR(INDEX('Holiday Schedule'!$D$3:$D$24,MATCH(A15,'Holiday Schedule'!$C$3:$C$24,0)),0)</f>
        <v>0</v>
      </c>
      <c r="AB15" s="2">
        <f t="shared" si="0"/>
        <v>3</v>
      </c>
      <c r="AC15" s="2">
        <f t="shared" si="1"/>
        <v>1965847</v>
      </c>
      <c r="AD15" s="5">
        <f t="shared" si="2"/>
        <v>813864</v>
      </c>
      <c r="AE15" s="5">
        <f t="shared" si="3"/>
        <v>2779711</v>
      </c>
      <c r="AG15" s="2">
        <f t="shared" si="4"/>
        <v>1</v>
      </c>
      <c r="AH15" s="2">
        <f t="shared" si="5"/>
        <v>2025</v>
      </c>
      <c r="AJ15" s="5">
        <f t="shared" si="6"/>
        <v>142290</v>
      </c>
      <c r="AK15" s="2">
        <f t="shared" si="7"/>
        <v>18</v>
      </c>
    </row>
    <row r="16" spans="1:37" ht="12.75">
      <c r="A16" s="4">
        <v>45665</v>
      </c>
      <c r="B16" s="5">
        <f>All_Customers_Residential!B16+All_Customers_Small_Commercial!B16+All_Customers_Lighting!B16</f>
        <v>88151</v>
      </c>
      <c r="C16" s="5">
        <f>All_Customers_Residential!C16+All_Customers_Small_Commercial!C16+All_Customers_Lighting!C16</f>
        <v>85637</v>
      </c>
      <c r="D16" s="5">
        <f>All_Customers_Residential!D16+All_Customers_Small_Commercial!D16+All_Customers_Lighting!D16</f>
        <v>84468</v>
      </c>
      <c r="E16" s="5">
        <f>All_Customers_Residential!E16+All_Customers_Small_Commercial!E16+All_Customers_Lighting!E16</f>
        <v>86448</v>
      </c>
      <c r="F16" s="5">
        <f>All_Customers_Residential!F16+All_Customers_Small_Commercial!F16+All_Customers_Lighting!F16</f>
        <v>91930</v>
      </c>
      <c r="G16" s="5">
        <f>All_Customers_Residential!G16+All_Customers_Small_Commercial!G16+All_Customers_Lighting!G16</f>
        <v>97961</v>
      </c>
      <c r="H16" s="5">
        <f>All_Customers_Residential!H16+All_Customers_Small_Commercial!H16+All_Customers_Lighting!H16</f>
        <v>118064</v>
      </c>
      <c r="I16" s="5">
        <f>All_Customers_Residential!I16+All_Customers_Small_Commercial!I16+All_Customers_Lighting!I16</f>
        <v>123335</v>
      </c>
      <c r="J16" s="5">
        <f>All_Customers_Residential!J16+All_Customers_Small_Commercial!J16+All_Customers_Lighting!J16</f>
        <v>109822</v>
      </c>
      <c r="K16" s="5">
        <f>All_Customers_Residential!K16+All_Customers_Small_Commercial!K16+All_Customers_Lighting!K16</f>
        <v>102668</v>
      </c>
      <c r="L16" s="5">
        <f>All_Customers_Residential!L16+All_Customers_Small_Commercial!L16+All_Customers_Lighting!L16</f>
        <v>103034</v>
      </c>
      <c r="M16" s="5">
        <f>All_Customers_Residential!M16+All_Customers_Small_Commercial!M16+All_Customers_Lighting!M16</f>
        <v>104965</v>
      </c>
      <c r="N16" s="5">
        <f>All_Customers_Residential!N16+All_Customers_Small_Commercial!N16+All_Customers_Lighting!N16</f>
        <v>107278</v>
      </c>
      <c r="O16" s="5">
        <f>All_Customers_Residential!O16+All_Customers_Small_Commercial!O16+All_Customers_Lighting!O16</f>
        <v>112635</v>
      </c>
      <c r="P16" s="5">
        <f>All_Customers_Residential!P16+All_Customers_Small_Commercial!P16+All_Customers_Lighting!P16</f>
        <v>114839</v>
      </c>
      <c r="Q16" s="5">
        <f>All_Customers_Residential!Q16+All_Customers_Small_Commercial!Q16+All_Customers_Lighting!Q16</f>
        <v>127619</v>
      </c>
      <c r="R16" s="5">
        <f>All_Customers_Residential!R16+All_Customers_Small_Commercial!R16+All_Customers_Lighting!R16</f>
        <v>144107</v>
      </c>
      <c r="S16" s="5">
        <f>All_Customers_Residential!S16+All_Customers_Small_Commercial!S16+All_Customers_Lighting!S16</f>
        <v>149694</v>
      </c>
      <c r="T16" s="5">
        <f>All_Customers_Residential!T16+All_Customers_Small_Commercial!T16+All_Customers_Lighting!T16</f>
        <v>148381</v>
      </c>
      <c r="U16" s="5">
        <f>All_Customers_Residential!U16+All_Customers_Small_Commercial!U16+All_Customers_Lighting!U16</f>
        <v>146178</v>
      </c>
      <c r="V16" s="5">
        <f>All_Customers_Residential!V16+All_Customers_Small_Commercial!V16+All_Customers_Lighting!V16</f>
        <v>139602</v>
      </c>
      <c r="W16" s="5">
        <f>All_Customers_Residential!W16+All_Customers_Small_Commercial!W16+All_Customers_Lighting!W16</f>
        <v>125456</v>
      </c>
      <c r="X16" s="5">
        <f>All_Customers_Residential!X16+All_Customers_Small_Commercial!X16+All_Customers_Lighting!X16</f>
        <v>110168</v>
      </c>
      <c r="Y16" s="5">
        <f>All_Customers_Residential!Y16+All_Customers_Small_Commercial!Y16+All_Customers_Lighting!Y16</f>
        <v>100801</v>
      </c>
      <c r="Z16" s="5">
        <f>All_Customers_Residential!Z16+All_Customers_Small_Commercial!Z16+All_Customers_Lighting!Z16</f>
        <v>0</v>
      </c>
      <c r="AA16" s="2">
        <f>IFERROR(INDEX('Holiday Schedule'!$D$3:$D$24,MATCH(A16,'Holiday Schedule'!$C$3:$C$24,0)),0)</f>
        <v>0</v>
      </c>
      <c r="AB16" s="2">
        <f t="shared" si="0"/>
        <v>4</v>
      </c>
      <c r="AC16" s="2">
        <f t="shared" si="1"/>
        <v>1969781</v>
      </c>
      <c r="AD16" s="5">
        <f t="shared" si="2"/>
        <v>753460</v>
      </c>
      <c r="AE16" s="5">
        <f t="shared" si="3"/>
        <v>2723241</v>
      </c>
      <c r="AG16" s="2">
        <f t="shared" si="4"/>
        <v>1</v>
      </c>
      <c r="AH16" s="2">
        <f t="shared" si="5"/>
        <v>2025</v>
      </c>
      <c r="AJ16" s="5">
        <f t="shared" si="6"/>
        <v>149694</v>
      </c>
      <c r="AK16" s="2">
        <f t="shared" si="7"/>
        <v>18</v>
      </c>
    </row>
    <row r="17" spans="1:37" ht="12.75">
      <c r="A17" s="4">
        <v>45666</v>
      </c>
      <c r="B17" s="5">
        <f>All_Customers_Residential!B17+All_Customers_Small_Commercial!B17+All_Customers_Lighting!B17</f>
        <v>95030</v>
      </c>
      <c r="C17" s="5">
        <f>All_Customers_Residential!C17+All_Customers_Small_Commercial!C17+All_Customers_Lighting!C17</f>
        <v>90922</v>
      </c>
      <c r="D17" s="5">
        <f>All_Customers_Residential!D17+All_Customers_Small_Commercial!D17+All_Customers_Lighting!D17</f>
        <v>89152</v>
      </c>
      <c r="E17" s="5">
        <f>All_Customers_Residential!E17+All_Customers_Small_Commercial!E17+All_Customers_Lighting!E17</f>
        <v>89828</v>
      </c>
      <c r="F17" s="5">
        <f>All_Customers_Residential!F17+All_Customers_Small_Commercial!F17+All_Customers_Lighting!F17</f>
        <v>94570</v>
      </c>
      <c r="G17" s="5">
        <f>All_Customers_Residential!G17+All_Customers_Small_Commercial!G17+All_Customers_Lighting!G17</f>
        <v>102527</v>
      </c>
      <c r="H17" s="5">
        <f>All_Customers_Residential!H17+All_Customers_Small_Commercial!H17+All_Customers_Lighting!H17</f>
        <v>119432</v>
      </c>
      <c r="I17" s="5">
        <f>All_Customers_Residential!I17+All_Customers_Small_Commercial!I17+All_Customers_Lighting!I17</f>
        <v>124828</v>
      </c>
      <c r="J17" s="5">
        <f>All_Customers_Residential!J17+All_Customers_Small_Commercial!J17+All_Customers_Lighting!J17</f>
        <v>116278</v>
      </c>
      <c r="K17" s="5">
        <f>All_Customers_Residential!K17+All_Customers_Small_Commercial!K17+All_Customers_Lighting!K17</f>
        <v>104849</v>
      </c>
      <c r="L17" s="5">
        <f>All_Customers_Residential!L17+All_Customers_Small_Commercial!L17+All_Customers_Lighting!L17</f>
        <v>99988</v>
      </c>
      <c r="M17" s="5">
        <f>All_Customers_Residential!M17+All_Customers_Small_Commercial!M17+All_Customers_Lighting!M17</f>
        <v>92037</v>
      </c>
      <c r="N17" s="5">
        <f>All_Customers_Residential!N17+All_Customers_Small_Commercial!N17+All_Customers_Lighting!N17</f>
        <v>92677</v>
      </c>
      <c r="O17" s="5">
        <f>All_Customers_Residential!O17+All_Customers_Small_Commercial!O17+All_Customers_Lighting!O17</f>
        <v>95057</v>
      </c>
      <c r="P17" s="5">
        <f>All_Customers_Residential!P17+All_Customers_Small_Commercial!P17+All_Customers_Lighting!P17</f>
        <v>104565</v>
      </c>
      <c r="Q17" s="5">
        <f>All_Customers_Residential!Q17+All_Customers_Small_Commercial!Q17+All_Customers_Lighting!Q17</f>
        <v>115123</v>
      </c>
      <c r="R17" s="5">
        <f>All_Customers_Residential!R17+All_Customers_Small_Commercial!R17+All_Customers_Lighting!R17</f>
        <v>130465</v>
      </c>
      <c r="S17" s="5">
        <f>All_Customers_Residential!S17+All_Customers_Small_Commercial!S17+All_Customers_Lighting!S17</f>
        <v>136480</v>
      </c>
      <c r="T17" s="5">
        <f>All_Customers_Residential!T17+All_Customers_Small_Commercial!T17+All_Customers_Lighting!T17</f>
        <v>135354</v>
      </c>
      <c r="U17" s="5">
        <f>All_Customers_Residential!U17+All_Customers_Small_Commercial!U17+All_Customers_Lighting!U17</f>
        <v>132091</v>
      </c>
      <c r="V17" s="5">
        <f>All_Customers_Residential!V17+All_Customers_Small_Commercial!V17+All_Customers_Lighting!V17</f>
        <v>123100</v>
      </c>
      <c r="W17" s="5">
        <f>All_Customers_Residential!W17+All_Customers_Small_Commercial!W17+All_Customers_Lighting!W17</f>
        <v>109620</v>
      </c>
      <c r="X17" s="5">
        <f>All_Customers_Residential!X17+All_Customers_Small_Commercial!X17+All_Customers_Lighting!X17</f>
        <v>95298</v>
      </c>
      <c r="Y17" s="5">
        <f>All_Customers_Residential!Y17+All_Customers_Small_Commercial!Y17+All_Customers_Lighting!Y17</f>
        <v>84828</v>
      </c>
      <c r="Z17" s="5">
        <f>All_Customers_Residential!Z17+All_Customers_Small_Commercial!Z17+All_Customers_Lighting!Z17</f>
        <v>0</v>
      </c>
      <c r="AA17" s="2">
        <f>IFERROR(INDEX('Holiday Schedule'!$D$3:$D$24,MATCH(A17,'Holiday Schedule'!$C$3:$C$24,0)),0)</f>
        <v>0</v>
      </c>
      <c r="AB17" s="2">
        <f t="shared" si="0"/>
        <v>5</v>
      </c>
      <c r="AC17" s="2">
        <f t="shared" si="1"/>
        <v>1807810</v>
      </c>
      <c r="AD17" s="5">
        <f t="shared" si="2"/>
        <v>766289</v>
      </c>
      <c r="AE17" s="5">
        <f t="shared" si="3"/>
        <v>2574099</v>
      </c>
      <c r="AG17" s="2">
        <f t="shared" si="4"/>
        <v>1</v>
      </c>
      <c r="AH17" s="2">
        <f t="shared" si="5"/>
        <v>2025</v>
      </c>
      <c r="AJ17" s="5">
        <f t="shared" si="6"/>
        <v>136480</v>
      </c>
      <c r="AK17" s="2">
        <f t="shared" si="7"/>
        <v>18</v>
      </c>
    </row>
    <row r="18" spans="1:37" ht="12.75">
      <c r="A18" s="4">
        <v>45667</v>
      </c>
      <c r="B18" s="5">
        <f>All_Customers_Residential!B18+All_Customers_Small_Commercial!B18+All_Customers_Lighting!B18</f>
        <v>80969</v>
      </c>
      <c r="C18" s="5">
        <f>All_Customers_Residential!C18+All_Customers_Small_Commercial!C18+All_Customers_Lighting!C18</f>
        <v>78033</v>
      </c>
      <c r="D18" s="5">
        <f>All_Customers_Residential!D18+All_Customers_Small_Commercial!D18+All_Customers_Lighting!D18</f>
        <v>76481</v>
      </c>
      <c r="E18" s="5">
        <f>All_Customers_Residential!E18+All_Customers_Small_Commercial!E18+All_Customers_Lighting!E18</f>
        <v>77743</v>
      </c>
      <c r="F18" s="5">
        <f>All_Customers_Residential!F18+All_Customers_Small_Commercial!F18+All_Customers_Lighting!F18</f>
        <v>82515</v>
      </c>
      <c r="G18" s="5">
        <f>All_Customers_Residential!G18+All_Customers_Small_Commercial!G18+All_Customers_Lighting!G18</f>
        <v>89683</v>
      </c>
      <c r="H18" s="5">
        <f>All_Customers_Residential!H18+All_Customers_Small_Commercial!H18+All_Customers_Lighting!H18</f>
        <v>106491</v>
      </c>
      <c r="I18" s="5">
        <f>All_Customers_Residential!I18+All_Customers_Small_Commercial!I18+All_Customers_Lighting!I18</f>
        <v>110025</v>
      </c>
      <c r="J18" s="5">
        <f>All_Customers_Residential!J18+All_Customers_Small_Commercial!J18+All_Customers_Lighting!J18</f>
        <v>100746</v>
      </c>
      <c r="K18" s="5">
        <f>All_Customers_Residential!K18+All_Customers_Small_Commercial!K18+All_Customers_Lighting!K18</f>
        <v>88198</v>
      </c>
      <c r="L18" s="5">
        <f>All_Customers_Residential!L18+All_Customers_Small_Commercial!L18+All_Customers_Lighting!L18</f>
        <v>79878</v>
      </c>
      <c r="M18" s="5">
        <f>All_Customers_Residential!M18+All_Customers_Small_Commercial!M18+All_Customers_Lighting!M18</f>
        <v>74246</v>
      </c>
      <c r="N18" s="5">
        <f>All_Customers_Residential!N18+All_Customers_Small_Commercial!N18+All_Customers_Lighting!N18</f>
        <v>68574</v>
      </c>
      <c r="O18" s="5">
        <f>All_Customers_Residential!O18+All_Customers_Small_Commercial!O18+All_Customers_Lighting!O18</f>
        <v>70015</v>
      </c>
      <c r="P18" s="5">
        <f>All_Customers_Residential!P18+All_Customers_Small_Commercial!P18+All_Customers_Lighting!P18</f>
        <v>82400</v>
      </c>
      <c r="Q18" s="5">
        <f>All_Customers_Residential!Q18+All_Customers_Small_Commercial!Q18+All_Customers_Lighting!Q18</f>
        <v>102236</v>
      </c>
      <c r="R18" s="5">
        <f>All_Customers_Residential!R18+All_Customers_Small_Commercial!R18+All_Customers_Lighting!R18</f>
        <v>121452</v>
      </c>
      <c r="S18" s="5">
        <f>All_Customers_Residential!S18+All_Customers_Small_Commercial!S18+All_Customers_Lighting!S18</f>
        <v>132976</v>
      </c>
      <c r="T18" s="5">
        <f>All_Customers_Residential!T18+All_Customers_Small_Commercial!T18+All_Customers_Lighting!T18</f>
        <v>132478</v>
      </c>
      <c r="U18" s="5">
        <f>All_Customers_Residential!U18+All_Customers_Small_Commercial!U18+All_Customers_Lighting!U18</f>
        <v>131474</v>
      </c>
      <c r="V18" s="5">
        <f>All_Customers_Residential!V18+All_Customers_Small_Commercial!V18+All_Customers_Lighting!V18</f>
        <v>124572</v>
      </c>
      <c r="W18" s="5">
        <f>All_Customers_Residential!W18+All_Customers_Small_Commercial!W18+All_Customers_Lighting!W18</f>
        <v>119802</v>
      </c>
      <c r="X18" s="5">
        <f>All_Customers_Residential!X18+All_Customers_Small_Commercial!X18+All_Customers_Lighting!X18</f>
        <v>106375</v>
      </c>
      <c r="Y18" s="5">
        <f>All_Customers_Residential!Y18+All_Customers_Small_Commercial!Y18+All_Customers_Lighting!Y18</f>
        <v>97237</v>
      </c>
      <c r="Z18" s="5">
        <f>All_Customers_Residential!Z18+All_Customers_Small_Commercial!Z18+All_Customers_Lighting!Z18</f>
        <v>0</v>
      </c>
      <c r="AA18" s="2">
        <f>IFERROR(INDEX('Holiday Schedule'!$D$3:$D$24,MATCH(A18,'Holiday Schedule'!$C$3:$C$24,0)),0)</f>
        <v>0</v>
      </c>
      <c r="AB18" s="2">
        <f t="shared" si="0"/>
        <v>6</v>
      </c>
      <c r="AC18" s="2">
        <f t="shared" si="1"/>
        <v>1645447</v>
      </c>
      <c r="AD18" s="5">
        <f t="shared" si="2"/>
        <v>689152</v>
      </c>
      <c r="AE18" s="5">
        <f t="shared" si="3"/>
        <v>2334599</v>
      </c>
      <c r="AG18" s="2">
        <f t="shared" si="4"/>
        <v>1</v>
      </c>
      <c r="AH18" s="2">
        <f t="shared" si="5"/>
        <v>2025</v>
      </c>
      <c r="AJ18" s="5">
        <f t="shared" si="6"/>
        <v>132976</v>
      </c>
      <c r="AK18" s="2">
        <f t="shared" si="7"/>
        <v>18</v>
      </c>
    </row>
    <row r="19" spans="1:37" ht="12.75">
      <c r="A19" s="4">
        <v>45668</v>
      </c>
      <c r="B19" s="5">
        <f>All_Customers_Residential!B19+All_Customers_Small_Commercial!B19+All_Customers_Lighting!B19</f>
        <v>92083</v>
      </c>
      <c r="C19" s="5">
        <f>All_Customers_Residential!C19+All_Customers_Small_Commercial!C19+All_Customers_Lighting!C19</f>
        <v>89727</v>
      </c>
      <c r="D19" s="5">
        <f>All_Customers_Residential!D19+All_Customers_Small_Commercial!D19+All_Customers_Lighting!D19</f>
        <v>87625</v>
      </c>
      <c r="E19" s="5">
        <f>All_Customers_Residential!E19+All_Customers_Small_Commercial!E19+All_Customers_Lighting!E19</f>
        <v>88003</v>
      </c>
      <c r="F19" s="5">
        <f>All_Customers_Residential!F19+All_Customers_Small_Commercial!F19+All_Customers_Lighting!F19</f>
        <v>91949</v>
      </c>
      <c r="G19" s="5">
        <f>All_Customers_Residential!G19+All_Customers_Small_Commercial!G19+All_Customers_Lighting!G19</f>
        <v>95393</v>
      </c>
      <c r="H19" s="5">
        <f>All_Customers_Residential!H19+All_Customers_Small_Commercial!H19+All_Customers_Lighting!H19</f>
        <v>103666</v>
      </c>
      <c r="I19" s="5">
        <f>All_Customers_Residential!I19+All_Customers_Small_Commercial!I19+All_Customers_Lighting!I19</f>
        <v>111459</v>
      </c>
      <c r="J19" s="5">
        <f>All_Customers_Residential!J19+All_Customers_Small_Commercial!J19+All_Customers_Lighting!J19</f>
        <v>117498</v>
      </c>
      <c r="K19" s="5">
        <f>All_Customers_Residential!K19+All_Customers_Small_Commercial!K19+All_Customers_Lighting!K19</f>
        <v>121688</v>
      </c>
      <c r="L19" s="5">
        <f>All_Customers_Residential!L19+All_Customers_Small_Commercial!L19+All_Customers_Lighting!L19</f>
        <v>122843</v>
      </c>
      <c r="M19" s="5">
        <f>All_Customers_Residential!M19+All_Customers_Small_Commercial!M19+All_Customers_Lighting!M19</f>
        <v>123234</v>
      </c>
      <c r="N19" s="5">
        <f>All_Customers_Residential!N19+All_Customers_Small_Commercial!N19+All_Customers_Lighting!N19</f>
        <v>121808</v>
      </c>
      <c r="O19" s="5">
        <f>All_Customers_Residential!O19+All_Customers_Small_Commercial!O19+All_Customers_Lighting!O19</f>
        <v>119601</v>
      </c>
      <c r="P19" s="5">
        <f>All_Customers_Residential!P19+All_Customers_Small_Commercial!P19+All_Customers_Lighting!P19</f>
        <v>117300</v>
      </c>
      <c r="Q19" s="5">
        <f>All_Customers_Residential!Q19+All_Customers_Small_Commercial!Q19+All_Customers_Lighting!Q19</f>
        <v>120931</v>
      </c>
      <c r="R19" s="5">
        <f>All_Customers_Residential!R19+All_Customers_Small_Commercial!R19+All_Customers_Lighting!R19</f>
        <v>134049</v>
      </c>
      <c r="S19" s="5">
        <f>All_Customers_Residential!S19+All_Customers_Small_Commercial!S19+All_Customers_Lighting!S19</f>
        <v>137720</v>
      </c>
      <c r="T19" s="5">
        <f>All_Customers_Residential!T19+All_Customers_Small_Commercial!T19+All_Customers_Lighting!T19</f>
        <v>135483</v>
      </c>
      <c r="U19" s="5">
        <f>All_Customers_Residential!U19+All_Customers_Small_Commercial!U19+All_Customers_Lighting!U19</f>
        <v>131701</v>
      </c>
      <c r="V19" s="5">
        <f>All_Customers_Residential!V19+All_Customers_Small_Commercial!V19+All_Customers_Lighting!V19</f>
        <v>121854</v>
      </c>
      <c r="W19" s="5">
        <f>All_Customers_Residential!W19+All_Customers_Small_Commercial!W19+All_Customers_Lighting!W19</f>
        <v>111793</v>
      </c>
      <c r="X19" s="5">
        <f>All_Customers_Residential!X19+All_Customers_Small_Commercial!X19+All_Customers_Lighting!X19</f>
        <v>99726</v>
      </c>
      <c r="Y19" s="5">
        <f>All_Customers_Residential!Y19+All_Customers_Small_Commercial!Y19+All_Customers_Lighting!Y19</f>
        <v>92730</v>
      </c>
      <c r="Z19" s="5">
        <f>All_Customers_Residential!Z19+All_Customers_Small_Commercial!Z19+All_Customers_Lighting!Z19</f>
        <v>0</v>
      </c>
      <c r="AA19" s="2">
        <f>IFERROR(INDEX('Holiday Schedule'!$D$3:$D$24,MATCH(A19,'Holiday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2689864</v>
      </c>
      <c r="AE19" s="5">
        <f t="shared" si="3"/>
        <v>2689864</v>
      </c>
      <c r="AG19" s="2">
        <f t="shared" si="4"/>
        <v>1</v>
      </c>
      <c r="AH19" s="2">
        <f t="shared" si="5"/>
        <v>2025</v>
      </c>
      <c r="AJ19" s="5">
        <f t="shared" si="6"/>
        <v>137720</v>
      </c>
      <c r="AK19" s="2">
        <f t="shared" si="7"/>
        <v>18</v>
      </c>
    </row>
    <row r="20" spans="1:37" ht="12.75">
      <c r="A20" s="4">
        <v>45669</v>
      </c>
      <c r="B20" s="5">
        <f>All_Customers_Residential!B20+All_Customers_Small_Commercial!B20+All_Customers_Lighting!B20</f>
        <v>90696</v>
      </c>
      <c r="C20" s="5">
        <f>All_Customers_Residential!C20+All_Customers_Small_Commercial!C20+All_Customers_Lighting!C20</f>
        <v>85386</v>
      </c>
      <c r="D20" s="5">
        <f>All_Customers_Residential!D20+All_Customers_Small_Commercial!D20+All_Customers_Lighting!D20</f>
        <v>83839</v>
      </c>
      <c r="E20" s="5">
        <f>All_Customers_Residential!E20+All_Customers_Small_Commercial!E20+All_Customers_Lighting!E20</f>
        <v>84554</v>
      </c>
      <c r="F20" s="5">
        <f>All_Customers_Residential!F20+All_Customers_Small_Commercial!F20+All_Customers_Lighting!F20</f>
        <v>84627</v>
      </c>
      <c r="G20" s="5">
        <f>All_Customers_Residential!G20+All_Customers_Small_Commercial!G20+All_Customers_Lighting!G20</f>
        <v>85664</v>
      </c>
      <c r="H20" s="5">
        <f>All_Customers_Residential!H20+All_Customers_Small_Commercial!H20+All_Customers_Lighting!H20</f>
        <v>97512</v>
      </c>
      <c r="I20" s="5">
        <f>All_Customers_Residential!I20+All_Customers_Small_Commercial!I20+All_Customers_Lighting!I20</f>
        <v>105354</v>
      </c>
      <c r="J20" s="5">
        <f>All_Customers_Residential!J20+All_Customers_Small_Commercial!J20+All_Customers_Lighting!J20</f>
        <v>113078</v>
      </c>
      <c r="K20" s="5">
        <f>All_Customers_Residential!K20+All_Customers_Small_Commercial!K20+All_Customers_Lighting!K20</f>
        <v>117072</v>
      </c>
      <c r="L20" s="5">
        <f>All_Customers_Residential!L20+All_Customers_Small_Commercial!L20+All_Customers_Lighting!L20</f>
        <v>116001</v>
      </c>
      <c r="M20" s="5">
        <f>All_Customers_Residential!M20+All_Customers_Small_Commercial!M20+All_Customers_Lighting!M20</f>
        <v>115919</v>
      </c>
      <c r="N20" s="5">
        <f>All_Customers_Residential!N20+All_Customers_Small_Commercial!N20+All_Customers_Lighting!N20</f>
        <v>117083</v>
      </c>
      <c r="O20" s="5">
        <f>All_Customers_Residential!O20+All_Customers_Small_Commercial!O20+All_Customers_Lighting!O20</f>
        <v>113480</v>
      </c>
      <c r="P20" s="5">
        <f>All_Customers_Residential!P20+All_Customers_Small_Commercial!P20+All_Customers_Lighting!P20</f>
        <v>111409</v>
      </c>
      <c r="Q20" s="5">
        <f>All_Customers_Residential!Q20+All_Customers_Small_Commercial!Q20+All_Customers_Lighting!Q20</f>
        <v>118003</v>
      </c>
      <c r="R20" s="5">
        <f>All_Customers_Residential!R20+All_Customers_Small_Commercial!R20+All_Customers_Lighting!R20</f>
        <v>139488</v>
      </c>
      <c r="S20" s="5">
        <f>All_Customers_Residential!S20+All_Customers_Small_Commercial!S20+All_Customers_Lighting!S20</f>
        <v>150457</v>
      </c>
      <c r="T20" s="5">
        <f>All_Customers_Residential!T20+All_Customers_Small_Commercial!T20+All_Customers_Lighting!T20</f>
        <v>148637</v>
      </c>
      <c r="U20" s="5">
        <f>All_Customers_Residential!U20+All_Customers_Small_Commercial!U20+All_Customers_Lighting!U20</f>
        <v>147180</v>
      </c>
      <c r="V20" s="5">
        <f>All_Customers_Residential!V20+All_Customers_Small_Commercial!V20+All_Customers_Lighting!V20</f>
        <v>137444</v>
      </c>
      <c r="W20" s="5">
        <f>All_Customers_Residential!W20+All_Customers_Small_Commercial!W20+All_Customers_Lighting!W20</f>
        <v>124955</v>
      </c>
      <c r="X20" s="5">
        <f>All_Customers_Residential!X20+All_Customers_Small_Commercial!X20+All_Customers_Lighting!X20</f>
        <v>112494</v>
      </c>
      <c r="Y20" s="5">
        <f>All_Customers_Residential!Y20+All_Customers_Small_Commercial!Y20+All_Customers_Lighting!Y20</f>
        <v>103455</v>
      </c>
      <c r="Z20" s="5">
        <f>All_Customers_Residential!Z20+All_Customers_Small_Commercial!Z20+All_Customers_Lighting!Z20</f>
        <v>0</v>
      </c>
      <c r="AA20" s="2">
        <f>IFERROR(INDEX('Holiday Schedule'!$D$3:$D$24,MATCH(A20,'Holiday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2703787</v>
      </c>
      <c r="AE20" s="5">
        <f t="shared" si="3"/>
        <v>2703787</v>
      </c>
      <c r="AG20" s="2">
        <f t="shared" si="4"/>
        <v>1</v>
      </c>
      <c r="AH20" s="2">
        <f t="shared" si="5"/>
        <v>2025</v>
      </c>
      <c r="AJ20" s="5">
        <f t="shared" si="6"/>
        <v>150457</v>
      </c>
      <c r="AK20" s="2">
        <f t="shared" si="7"/>
        <v>18</v>
      </c>
    </row>
    <row r="21" spans="1:37" ht="12.75">
      <c r="A21" s="4">
        <v>45670</v>
      </c>
      <c r="B21" s="5">
        <f>All_Customers_Residential!B21+All_Customers_Small_Commercial!B21+All_Customers_Lighting!B21</f>
        <v>99489</v>
      </c>
      <c r="C21" s="5">
        <f>All_Customers_Residential!C21+All_Customers_Small_Commercial!C21+All_Customers_Lighting!C21</f>
        <v>95515</v>
      </c>
      <c r="D21" s="5">
        <f>All_Customers_Residential!D21+All_Customers_Small_Commercial!D21+All_Customers_Lighting!D21</f>
        <v>95419</v>
      </c>
      <c r="E21" s="5">
        <f>All_Customers_Residential!E21+All_Customers_Small_Commercial!E21+All_Customers_Lighting!E21</f>
        <v>95905</v>
      </c>
      <c r="F21" s="5">
        <f>All_Customers_Residential!F21+All_Customers_Small_Commercial!F21+All_Customers_Lighting!F21</f>
        <v>100008</v>
      </c>
      <c r="G21" s="5">
        <f>All_Customers_Residential!G21+All_Customers_Small_Commercial!G21+All_Customers_Lighting!G21</f>
        <v>107852</v>
      </c>
      <c r="H21" s="5">
        <f>All_Customers_Residential!H21+All_Customers_Small_Commercial!H21+All_Customers_Lighting!H21</f>
        <v>125714</v>
      </c>
      <c r="I21" s="5">
        <f>All_Customers_Residential!I21+All_Customers_Small_Commercial!I21+All_Customers_Lighting!I21</f>
        <v>133293</v>
      </c>
      <c r="J21" s="5">
        <f>All_Customers_Residential!J21+All_Customers_Small_Commercial!J21+All_Customers_Lighting!J21</f>
        <v>127981</v>
      </c>
      <c r="K21" s="5">
        <f>All_Customers_Residential!K21+All_Customers_Small_Commercial!K21+All_Customers_Lighting!K21</f>
        <v>119513</v>
      </c>
      <c r="L21" s="5">
        <f>All_Customers_Residential!L21+All_Customers_Small_Commercial!L21+All_Customers_Lighting!L21</f>
        <v>111759</v>
      </c>
      <c r="M21" s="5">
        <f>All_Customers_Residential!M21+All_Customers_Small_Commercial!M21+All_Customers_Lighting!M21</f>
        <v>102846</v>
      </c>
      <c r="N21" s="5">
        <f>All_Customers_Residential!N21+All_Customers_Small_Commercial!N21+All_Customers_Lighting!N21</f>
        <v>97334</v>
      </c>
      <c r="O21" s="5">
        <f>All_Customers_Residential!O21+All_Customers_Small_Commercial!O21+All_Customers_Lighting!O21</f>
        <v>97417</v>
      </c>
      <c r="P21" s="5">
        <f>All_Customers_Residential!P21+All_Customers_Small_Commercial!P21+All_Customers_Lighting!P21</f>
        <v>105461</v>
      </c>
      <c r="Q21" s="5">
        <f>All_Customers_Residential!Q21+All_Customers_Small_Commercial!Q21+All_Customers_Lighting!Q21</f>
        <v>118540</v>
      </c>
      <c r="R21" s="5">
        <f>All_Customers_Residential!R21+All_Customers_Small_Commercial!R21+All_Customers_Lighting!R21</f>
        <v>135573</v>
      </c>
      <c r="S21" s="5">
        <f>All_Customers_Residential!S21+All_Customers_Small_Commercial!S21+All_Customers_Lighting!S21</f>
        <v>146579</v>
      </c>
      <c r="T21" s="5">
        <f>All_Customers_Residential!T21+All_Customers_Small_Commercial!T21+All_Customers_Lighting!T21</f>
        <v>145825</v>
      </c>
      <c r="U21" s="5">
        <f>All_Customers_Residential!U21+All_Customers_Small_Commercial!U21+All_Customers_Lighting!U21</f>
        <v>141976</v>
      </c>
      <c r="V21" s="5">
        <f>All_Customers_Residential!V21+All_Customers_Small_Commercial!V21+All_Customers_Lighting!V21</f>
        <v>133524</v>
      </c>
      <c r="W21" s="5">
        <f>All_Customers_Residential!W21+All_Customers_Small_Commercial!W21+All_Customers_Lighting!W21</f>
        <v>121683</v>
      </c>
      <c r="X21" s="5">
        <f>All_Customers_Residential!X21+All_Customers_Small_Commercial!X21+All_Customers_Lighting!X21</f>
        <v>108033</v>
      </c>
      <c r="Y21" s="5">
        <f>All_Customers_Residential!Y21+All_Customers_Small_Commercial!Y21+All_Customers_Lighting!Y21</f>
        <v>98847</v>
      </c>
      <c r="Z21" s="5">
        <f>All_Customers_Residential!Z21+All_Customers_Small_Commercial!Z21+All_Customers_Lighting!Z21</f>
        <v>0</v>
      </c>
      <c r="AA21" s="2">
        <f>IFERROR(INDEX('Holiday Schedule'!$D$3:$D$24,MATCH(A21,'Holiday Schedule'!$C$3:$C$24,0)),0)</f>
        <v>0</v>
      </c>
      <c r="AB21" s="2">
        <f t="shared" si="0"/>
        <v>2</v>
      </c>
      <c r="AC21" s="2">
        <f t="shared" si="1"/>
        <v>1947337</v>
      </c>
      <c r="AD21" s="5">
        <f t="shared" si="2"/>
        <v>818749</v>
      </c>
      <c r="AE21" s="5">
        <f t="shared" si="3"/>
        <v>2766086</v>
      </c>
      <c r="AG21" s="2">
        <f t="shared" si="4"/>
        <v>1</v>
      </c>
      <c r="AH21" s="2">
        <f t="shared" si="5"/>
        <v>2025</v>
      </c>
      <c r="AJ21" s="5">
        <f t="shared" si="6"/>
        <v>146579</v>
      </c>
      <c r="AK21" s="2">
        <f t="shared" si="7"/>
        <v>18</v>
      </c>
    </row>
    <row r="22" spans="1:37" ht="12.75">
      <c r="A22" s="4">
        <v>45671</v>
      </c>
      <c r="B22" s="5">
        <f>All_Customers_Residential!B22+All_Customers_Small_Commercial!B22+All_Customers_Lighting!B22</f>
        <v>93700</v>
      </c>
      <c r="C22" s="5">
        <f>All_Customers_Residential!C22+All_Customers_Small_Commercial!C22+All_Customers_Lighting!C22</f>
        <v>90858</v>
      </c>
      <c r="D22" s="5">
        <f>All_Customers_Residential!D22+All_Customers_Small_Commercial!D22+All_Customers_Lighting!D22</f>
        <v>90080</v>
      </c>
      <c r="E22" s="5">
        <f>All_Customers_Residential!E22+All_Customers_Small_Commercial!E22+All_Customers_Lighting!E22</f>
        <v>90145</v>
      </c>
      <c r="F22" s="5">
        <f>All_Customers_Residential!F22+All_Customers_Small_Commercial!F22+All_Customers_Lighting!F22</f>
        <v>95047</v>
      </c>
      <c r="G22" s="5">
        <f>All_Customers_Residential!G22+All_Customers_Small_Commercial!G22+All_Customers_Lighting!G22</f>
        <v>102666</v>
      </c>
      <c r="H22" s="5">
        <f>All_Customers_Residential!H22+All_Customers_Small_Commercial!H22+All_Customers_Lighting!H22</f>
        <v>120811</v>
      </c>
      <c r="I22" s="5">
        <f>All_Customers_Residential!I22+All_Customers_Small_Commercial!I22+All_Customers_Lighting!I22</f>
        <v>125846</v>
      </c>
      <c r="J22" s="5">
        <f>All_Customers_Residential!J22+All_Customers_Small_Commercial!J22+All_Customers_Lighting!J22</f>
        <v>119288</v>
      </c>
      <c r="K22" s="5">
        <f>All_Customers_Residential!K22+All_Customers_Small_Commercial!K22+All_Customers_Lighting!K22</f>
        <v>108091</v>
      </c>
      <c r="L22" s="5">
        <f>All_Customers_Residential!L22+All_Customers_Small_Commercial!L22+All_Customers_Lighting!L22</f>
        <v>95934</v>
      </c>
      <c r="M22" s="5">
        <f>All_Customers_Residential!M22+All_Customers_Small_Commercial!M22+All_Customers_Lighting!M22</f>
        <v>86518</v>
      </c>
      <c r="N22" s="5">
        <f>All_Customers_Residential!N22+All_Customers_Small_Commercial!N22+All_Customers_Lighting!N22</f>
        <v>99616</v>
      </c>
      <c r="O22" s="5">
        <f>All_Customers_Residential!O22+All_Customers_Small_Commercial!O22+All_Customers_Lighting!O22</f>
        <v>101202</v>
      </c>
      <c r="P22" s="5">
        <f>All_Customers_Residential!P22+All_Customers_Small_Commercial!P22+All_Customers_Lighting!P22</f>
        <v>102925</v>
      </c>
      <c r="Q22" s="5">
        <f>All_Customers_Residential!Q22+All_Customers_Small_Commercial!Q22+All_Customers_Lighting!Q22</f>
        <v>112916</v>
      </c>
      <c r="R22" s="5">
        <f>All_Customers_Residential!R22+All_Customers_Small_Commercial!R22+All_Customers_Lighting!R22</f>
        <v>129218</v>
      </c>
      <c r="S22" s="5">
        <f>All_Customers_Residential!S22+All_Customers_Small_Commercial!S22+All_Customers_Lighting!S22</f>
        <v>136467</v>
      </c>
      <c r="T22" s="5">
        <f>All_Customers_Residential!T22+All_Customers_Small_Commercial!T22+All_Customers_Lighting!T22</f>
        <v>135677</v>
      </c>
      <c r="U22" s="5">
        <f>All_Customers_Residential!U22+All_Customers_Small_Commercial!U22+All_Customers_Lighting!U22</f>
        <v>135193</v>
      </c>
      <c r="V22" s="5">
        <f>All_Customers_Residential!V22+All_Customers_Small_Commercial!V22+All_Customers_Lighting!V22</f>
        <v>123959</v>
      </c>
      <c r="W22" s="5">
        <f>All_Customers_Residential!W22+All_Customers_Small_Commercial!W22+All_Customers_Lighting!W22</f>
        <v>111358</v>
      </c>
      <c r="X22" s="5">
        <f>All_Customers_Residential!X22+All_Customers_Small_Commercial!X22+All_Customers_Lighting!X22</f>
        <v>97522</v>
      </c>
      <c r="Y22" s="5">
        <f>All_Customers_Residential!Y22+All_Customers_Small_Commercial!Y22+All_Customers_Lighting!Y22</f>
        <v>90599</v>
      </c>
      <c r="Z22" s="5">
        <f>All_Customers_Residential!Z22+All_Customers_Small_Commercial!Z22+All_Customers_Lighting!Z22</f>
        <v>0</v>
      </c>
      <c r="AA22" s="2">
        <f>IFERROR(INDEX('Holiday Schedule'!$D$3:$D$24,MATCH(A22,'Holiday Schedule'!$C$3:$C$24,0)),0)</f>
        <v>0</v>
      </c>
      <c r="AB22" s="2">
        <f t="shared" si="0"/>
        <v>3</v>
      </c>
      <c r="AC22" s="2">
        <f t="shared" si="1"/>
        <v>1821730</v>
      </c>
      <c r="AD22" s="5">
        <f t="shared" si="2"/>
        <v>773906</v>
      </c>
      <c r="AE22" s="5">
        <f t="shared" si="3"/>
        <v>2595636</v>
      </c>
      <c r="AG22" s="2">
        <f t="shared" si="4"/>
        <v>1</v>
      </c>
      <c r="AH22" s="2">
        <f t="shared" si="5"/>
        <v>2025</v>
      </c>
      <c r="AJ22" s="5">
        <f t="shared" si="6"/>
        <v>136467</v>
      </c>
      <c r="AK22" s="2">
        <f t="shared" si="7"/>
        <v>18</v>
      </c>
    </row>
    <row r="23" spans="1:37" ht="12.75">
      <c r="A23" s="4">
        <v>45672</v>
      </c>
      <c r="B23" s="5">
        <f>All_Customers_Residential!B23+All_Customers_Small_Commercial!B23+All_Customers_Lighting!B23</f>
        <v>87203</v>
      </c>
      <c r="C23" s="5">
        <f>All_Customers_Residential!C23+All_Customers_Small_Commercial!C23+All_Customers_Lighting!C23</f>
        <v>85514</v>
      </c>
      <c r="D23" s="5">
        <f>All_Customers_Residential!D23+All_Customers_Small_Commercial!D23+All_Customers_Lighting!D23</f>
        <v>84533</v>
      </c>
      <c r="E23" s="5">
        <f>All_Customers_Residential!E23+All_Customers_Small_Commercial!E23+All_Customers_Lighting!E23</f>
        <v>85022</v>
      </c>
      <c r="F23" s="5">
        <f>All_Customers_Residential!F23+All_Customers_Small_Commercial!F23+All_Customers_Lighting!F23</f>
        <v>92343</v>
      </c>
      <c r="G23" s="5">
        <f>All_Customers_Residential!G23+All_Customers_Small_Commercial!G23+All_Customers_Lighting!G23</f>
        <v>99819</v>
      </c>
      <c r="H23" s="5">
        <f>All_Customers_Residential!H23+All_Customers_Small_Commercial!H23+All_Customers_Lighting!H23</f>
        <v>115842</v>
      </c>
      <c r="I23" s="5">
        <f>All_Customers_Residential!I23+All_Customers_Small_Commercial!I23+All_Customers_Lighting!I23</f>
        <v>120224</v>
      </c>
      <c r="J23" s="5">
        <f>All_Customers_Residential!J23+All_Customers_Small_Commercial!J23+All_Customers_Lighting!J23</f>
        <v>115216</v>
      </c>
      <c r="K23" s="5">
        <f>All_Customers_Residential!K23+All_Customers_Small_Commercial!K23+All_Customers_Lighting!K23</f>
        <v>106826</v>
      </c>
      <c r="L23" s="5">
        <f>All_Customers_Residential!L23+All_Customers_Small_Commercial!L23+All_Customers_Lighting!L23</f>
        <v>101333</v>
      </c>
      <c r="M23" s="5">
        <f>All_Customers_Residential!M23+All_Customers_Small_Commercial!M23+All_Customers_Lighting!M23</f>
        <v>96923</v>
      </c>
      <c r="N23" s="5">
        <f>All_Customers_Residential!N23+All_Customers_Small_Commercial!N23+All_Customers_Lighting!N23</f>
        <v>100023</v>
      </c>
      <c r="O23" s="5">
        <f>All_Customers_Residential!O23+All_Customers_Small_Commercial!O23+All_Customers_Lighting!O23</f>
        <v>101713</v>
      </c>
      <c r="P23" s="5">
        <f>All_Customers_Residential!P23+All_Customers_Small_Commercial!P23+All_Customers_Lighting!P23</f>
        <v>103265</v>
      </c>
      <c r="Q23" s="5">
        <f>All_Customers_Residential!Q23+All_Customers_Small_Commercial!Q23+All_Customers_Lighting!Q23</f>
        <v>120084</v>
      </c>
      <c r="R23" s="5">
        <f>All_Customers_Residential!R23+All_Customers_Small_Commercial!R23+All_Customers_Lighting!R23</f>
        <v>138907</v>
      </c>
      <c r="S23" s="5">
        <f>All_Customers_Residential!S23+All_Customers_Small_Commercial!S23+All_Customers_Lighting!S23</f>
        <v>151319</v>
      </c>
      <c r="T23" s="5">
        <f>All_Customers_Residential!T23+All_Customers_Small_Commercial!T23+All_Customers_Lighting!T23</f>
        <v>148808</v>
      </c>
      <c r="U23" s="5">
        <f>All_Customers_Residential!U23+All_Customers_Small_Commercial!U23+All_Customers_Lighting!U23</f>
        <v>147081</v>
      </c>
      <c r="V23" s="5">
        <f>All_Customers_Residential!V23+All_Customers_Small_Commercial!V23+All_Customers_Lighting!V23</f>
        <v>139815</v>
      </c>
      <c r="W23" s="5">
        <f>All_Customers_Residential!W23+All_Customers_Small_Commercial!W23+All_Customers_Lighting!W23</f>
        <v>131330</v>
      </c>
      <c r="X23" s="5">
        <f>All_Customers_Residential!X23+All_Customers_Small_Commercial!X23+All_Customers_Lighting!X23</f>
        <v>114596</v>
      </c>
      <c r="Y23" s="5">
        <f>All_Customers_Residential!Y23+All_Customers_Small_Commercial!Y23+All_Customers_Lighting!Y23</f>
        <v>103154</v>
      </c>
      <c r="Z23" s="5">
        <f>All_Customers_Residential!Z23+All_Customers_Small_Commercial!Z23+All_Customers_Lighting!Z23</f>
        <v>0</v>
      </c>
      <c r="AA23" s="2">
        <f>IFERROR(INDEX('Holiday Schedule'!$D$3:$D$24,MATCH(A23,'Holiday Schedule'!$C$3:$C$24,0)),0)</f>
        <v>0</v>
      </c>
      <c r="AB23" s="2">
        <f t="shared" si="0"/>
        <v>4</v>
      </c>
      <c r="AC23" s="2">
        <f t="shared" si="1"/>
        <v>1937463</v>
      </c>
      <c r="AD23" s="5">
        <f t="shared" si="2"/>
        <v>753430</v>
      </c>
      <c r="AE23" s="5">
        <f t="shared" si="3"/>
        <v>2690893</v>
      </c>
      <c r="AG23" s="2">
        <f t="shared" si="4"/>
        <v>1</v>
      </c>
      <c r="AH23" s="2">
        <f t="shared" si="5"/>
        <v>2025</v>
      </c>
      <c r="AJ23" s="5">
        <f t="shared" si="6"/>
        <v>151319</v>
      </c>
      <c r="AK23" s="2">
        <f t="shared" si="7"/>
        <v>18</v>
      </c>
    </row>
    <row r="24" spans="1:37" ht="12.75">
      <c r="A24" s="4">
        <v>45673</v>
      </c>
      <c r="B24" s="5">
        <f>All_Customers_Residential!B24+All_Customers_Small_Commercial!B24+All_Customers_Lighting!B24</f>
        <v>100283</v>
      </c>
      <c r="C24" s="5">
        <f>All_Customers_Residential!C24+All_Customers_Small_Commercial!C24+All_Customers_Lighting!C24</f>
        <v>94820</v>
      </c>
      <c r="D24" s="5">
        <f>All_Customers_Residential!D24+All_Customers_Small_Commercial!D24+All_Customers_Lighting!D24</f>
        <v>93679</v>
      </c>
      <c r="E24" s="5">
        <f>All_Customers_Residential!E24+All_Customers_Small_Commercial!E24+All_Customers_Lighting!E24</f>
        <v>97020</v>
      </c>
      <c r="F24" s="5">
        <f>All_Customers_Residential!F24+All_Customers_Small_Commercial!F24+All_Customers_Lighting!F24</f>
        <v>103972</v>
      </c>
      <c r="G24" s="5">
        <f>All_Customers_Residential!G24+All_Customers_Small_Commercial!G24+All_Customers_Lighting!G24</f>
        <v>111478</v>
      </c>
      <c r="H24" s="5">
        <f>All_Customers_Residential!H24+All_Customers_Small_Commercial!H24+All_Customers_Lighting!H24</f>
        <v>130201</v>
      </c>
      <c r="I24" s="5">
        <f>All_Customers_Residential!I24+All_Customers_Small_Commercial!I24+All_Customers_Lighting!I24</f>
        <v>135380</v>
      </c>
      <c r="J24" s="5">
        <f>All_Customers_Residential!J24+All_Customers_Small_Commercial!J24+All_Customers_Lighting!J24</f>
        <v>122357</v>
      </c>
      <c r="K24" s="5">
        <f>All_Customers_Residential!K24+All_Customers_Small_Commercial!K24+All_Customers_Lighting!K24</f>
        <v>99014</v>
      </c>
      <c r="L24" s="5">
        <f>All_Customers_Residential!L24+All_Customers_Small_Commercial!L24+All_Customers_Lighting!L24</f>
        <v>91182</v>
      </c>
      <c r="M24" s="5">
        <f>All_Customers_Residential!M24+All_Customers_Small_Commercial!M24+All_Customers_Lighting!M24</f>
        <v>87131</v>
      </c>
      <c r="N24" s="5">
        <f>All_Customers_Residential!N24+All_Customers_Small_Commercial!N24+All_Customers_Lighting!N24</f>
        <v>87796</v>
      </c>
      <c r="O24" s="5">
        <f>All_Customers_Residential!O24+All_Customers_Small_Commercial!O24+All_Customers_Lighting!O24</f>
        <v>94494</v>
      </c>
      <c r="P24" s="5">
        <f>All_Customers_Residential!P24+All_Customers_Small_Commercial!P24+All_Customers_Lighting!P24</f>
        <v>106351</v>
      </c>
      <c r="Q24" s="5">
        <f>All_Customers_Residential!Q24+All_Customers_Small_Commercial!Q24+All_Customers_Lighting!Q24</f>
        <v>118323</v>
      </c>
      <c r="R24" s="5">
        <f>All_Customers_Residential!R24+All_Customers_Small_Commercial!R24+All_Customers_Lighting!R24</f>
        <v>140927</v>
      </c>
      <c r="S24" s="5">
        <f>All_Customers_Residential!S24+All_Customers_Small_Commercial!S24+All_Customers_Lighting!S24</f>
        <v>153646</v>
      </c>
      <c r="T24" s="5">
        <f>All_Customers_Residential!T24+All_Customers_Small_Commercial!T24+All_Customers_Lighting!T24</f>
        <v>154934</v>
      </c>
      <c r="U24" s="5">
        <f>All_Customers_Residential!U24+All_Customers_Small_Commercial!U24+All_Customers_Lighting!U24</f>
        <v>153803</v>
      </c>
      <c r="V24" s="5">
        <f>All_Customers_Residential!V24+All_Customers_Small_Commercial!V24+All_Customers_Lighting!V24</f>
        <v>144152</v>
      </c>
      <c r="W24" s="5">
        <f>All_Customers_Residential!W24+All_Customers_Small_Commercial!W24+All_Customers_Lighting!W24</f>
        <v>133836</v>
      </c>
      <c r="X24" s="5">
        <f>All_Customers_Residential!X24+All_Customers_Small_Commercial!X24+All_Customers_Lighting!X24</f>
        <v>119668</v>
      </c>
      <c r="Y24" s="5">
        <f>All_Customers_Residential!Y24+All_Customers_Small_Commercial!Y24+All_Customers_Lighting!Y24</f>
        <v>109904</v>
      </c>
      <c r="Z24" s="5">
        <f>All_Customers_Residential!Z24+All_Customers_Small_Commercial!Z24+All_Customers_Lighting!Z24</f>
        <v>0</v>
      </c>
      <c r="AA24" s="2">
        <f>IFERROR(INDEX('Holiday Schedule'!$D$3:$D$24,MATCH(A24,'Holiday Schedule'!$C$3:$C$24,0)),0)</f>
        <v>0</v>
      </c>
      <c r="AB24" s="2">
        <f t="shared" si="0"/>
        <v>5</v>
      </c>
      <c r="AC24" s="2">
        <f t="shared" si="1"/>
        <v>1942994</v>
      </c>
      <c r="AD24" s="5">
        <f t="shared" si="2"/>
        <v>841357</v>
      </c>
      <c r="AE24" s="5">
        <f t="shared" si="3"/>
        <v>2784351</v>
      </c>
      <c r="AG24" s="2">
        <f t="shared" si="4"/>
        <v>1</v>
      </c>
      <c r="AH24" s="2">
        <f t="shared" si="5"/>
        <v>2025</v>
      </c>
      <c r="AJ24" s="5">
        <f t="shared" si="6"/>
        <v>154934</v>
      </c>
      <c r="AK24" s="2">
        <f t="shared" si="7"/>
        <v>19</v>
      </c>
    </row>
    <row r="25" spans="1:37" ht="12.75">
      <c r="A25" s="4">
        <v>45674</v>
      </c>
      <c r="B25" s="5">
        <f>All_Customers_Residential!B25+All_Customers_Small_Commercial!B25+All_Customers_Lighting!B25</f>
        <v>106595</v>
      </c>
      <c r="C25" s="5">
        <f>All_Customers_Residential!C25+All_Customers_Small_Commercial!C25+All_Customers_Lighting!C25</f>
        <v>104600</v>
      </c>
      <c r="D25" s="5">
        <f>All_Customers_Residential!D25+All_Customers_Small_Commercial!D25+All_Customers_Lighting!D25</f>
        <v>102537</v>
      </c>
      <c r="E25" s="5">
        <f>All_Customers_Residential!E25+All_Customers_Small_Commercial!E25+All_Customers_Lighting!E25</f>
        <v>104328</v>
      </c>
      <c r="F25" s="5">
        <f>All_Customers_Residential!F25+All_Customers_Small_Commercial!F25+All_Customers_Lighting!F25</f>
        <v>109933</v>
      </c>
      <c r="G25" s="5">
        <f>All_Customers_Residential!G25+All_Customers_Small_Commercial!G25+All_Customers_Lighting!G25</f>
        <v>117998</v>
      </c>
      <c r="H25" s="5">
        <f>All_Customers_Residential!H25+All_Customers_Small_Commercial!H25+All_Customers_Lighting!H25</f>
        <v>136566</v>
      </c>
      <c r="I25" s="5">
        <f>All_Customers_Residential!I25+All_Customers_Small_Commercial!I25+All_Customers_Lighting!I25</f>
        <v>137950</v>
      </c>
      <c r="J25" s="5">
        <f>All_Customers_Residential!J25+All_Customers_Small_Commercial!J25+All_Customers_Lighting!J25</f>
        <v>123012</v>
      </c>
      <c r="K25" s="5">
        <f>All_Customers_Residential!K25+All_Customers_Small_Commercial!K25+All_Customers_Lighting!K25</f>
        <v>103066</v>
      </c>
      <c r="L25" s="5">
        <f>All_Customers_Residential!L25+All_Customers_Small_Commercial!L25+All_Customers_Lighting!L25</f>
        <v>95666</v>
      </c>
      <c r="M25" s="5">
        <f>All_Customers_Residential!M25+All_Customers_Small_Commercial!M25+All_Customers_Lighting!M25</f>
        <v>82091</v>
      </c>
      <c r="N25" s="5">
        <f>All_Customers_Residential!N25+All_Customers_Small_Commercial!N25+All_Customers_Lighting!N25</f>
        <v>84407</v>
      </c>
      <c r="O25" s="5">
        <f>All_Customers_Residential!O25+All_Customers_Small_Commercial!O25+All_Customers_Lighting!O25</f>
        <v>91296</v>
      </c>
      <c r="P25" s="5">
        <f>All_Customers_Residential!P25+All_Customers_Small_Commercial!P25+All_Customers_Lighting!P25</f>
        <v>94918</v>
      </c>
      <c r="Q25" s="5">
        <f>All_Customers_Residential!Q25+All_Customers_Small_Commercial!Q25+All_Customers_Lighting!Q25</f>
        <v>114111</v>
      </c>
      <c r="R25" s="5">
        <f>All_Customers_Residential!R25+All_Customers_Small_Commercial!R25+All_Customers_Lighting!R25</f>
        <v>134441</v>
      </c>
      <c r="S25" s="5">
        <f>All_Customers_Residential!S25+All_Customers_Small_Commercial!S25+All_Customers_Lighting!S25</f>
        <v>144020</v>
      </c>
      <c r="T25" s="5">
        <f>All_Customers_Residential!T25+All_Customers_Small_Commercial!T25+All_Customers_Lighting!T25</f>
        <v>142111</v>
      </c>
      <c r="U25" s="5">
        <f>All_Customers_Residential!U25+All_Customers_Small_Commercial!U25+All_Customers_Lighting!U25</f>
        <v>139110</v>
      </c>
      <c r="V25" s="5">
        <f>All_Customers_Residential!V25+All_Customers_Small_Commercial!V25+All_Customers_Lighting!V25</f>
        <v>132490</v>
      </c>
      <c r="W25" s="5">
        <f>All_Customers_Residential!W25+All_Customers_Small_Commercial!W25+All_Customers_Lighting!W25</f>
        <v>123093</v>
      </c>
      <c r="X25" s="5">
        <f>All_Customers_Residential!X25+All_Customers_Small_Commercial!X25+All_Customers_Lighting!X25</f>
        <v>114477</v>
      </c>
      <c r="Y25" s="5">
        <f>All_Customers_Residential!Y25+All_Customers_Small_Commercial!Y25+All_Customers_Lighting!Y25</f>
        <v>105320</v>
      </c>
      <c r="Z25" s="5">
        <f>All_Customers_Residential!Z25+All_Customers_Small_Commercial!Z25+All_Customers_Lighting!Z25</f>
        <v>0</v>
      </c>
      <c r="AA25" s="2">
        <f>IFERROR(INDEX('Holiday Schedule'!$D$3:$D$24,MATCH(A25,'Holiday Schedule'!$C$3:$C$24,0)),0)</f>
        <v>0</v>
      </c>
      <c r="AB25" s="2">
        <f t="shared" si="0"/>
        <v>6</v>
      </c>
      <c r="AC25" s="2">
        <f t="shared" si="1"/>
        <v>1856259</v>
      </c>
      <c r="AD25" s="5">
        <f t="shared" si="2"/>
        <v>887877</v>
      </c>
      <c r="AE25" s="5">
        <f t="shared" si="3"/>
        <v>2744136</v>
      </c>
      <c r="AG25" s="2">
        <f t="shared" si="4"/>
        <v>1</v>
      </c>
      <c r="AH25" s="2">
        <f t="shared" si="5"/>
        <v>2025</v>
      </c>
      <c r="AJ25" s="5">
        <f t="shared" si="6"/>
        <v>144020</v>
      </c>
      <c r="AK25" s="2">
        <f t="shared" si="7"/>
        <v>18</v>
      </c>
    </row>
    <row r="26" spans="1:37" ht="12.75">
      <c r="A26" s="4">
        <v>45675</v>
      </c>
      <c r="B26" s="5">
        <f>All_Customers_Residential!B26+All_Customers_Small_Commercial!B26+All_Customers_Lighting!B26</f>
        <v>101541</v>
      </c>
      <c r="C26" s="5">
        <f>All_Customers_Residential!C26+All_Customers_Small_Commercial!C26+All_Customers_Lighting!C26</f>
        <v>97369</v>
      </c>
      <c r="D26" s="5">
        <f>All_Customers_Residential!D26+All_Customers_Small_Commercial!D26+All_Customers_Lighting!D26</f>
        <v>92329</v>
      </c>
      <c r="E26" s="5">
        <f>All_Customers_Residential!E26+All_Customers_Small_Commercial!E26+All_Customers_Lighting!E26</f>
        <v>85966</v>
      </c>
      <c r="F26" s="5">
        <f>All_Customers_Residential!F26+All_Customers_Small_Commercial!F26+All_Customers_Lighting!F26</f>
        <v>85759</v>
      </c>
      <c r="G26" s="5">
        <f>All_Customers_Residential!G26+All_Customers_Small_Commercial!G26+All_Customers_Lighting!G26</f>
        <v>88853</v>
      </c>
      <c r="H26" s="5">
        <f>All_Customers_Residential!H26+All_Customers_Small_Commercial!H26+All_Customers_Lighting!H26</f>
        <v>97887</v>
      </c>
      <c r="I26" s="5">
        <f>All_Customers_Residential!I26+All_Customers_Small_Commercial!I26+All_Customers_Lighting!I26</f>
        <v>104190</v>
      </c>
      <c r="J26" s="5">
        <f>All_Customers_Residential!J26+All_Customers_Small_Commercial!J26+All_Customers_Lighting!J26</f>
        <v>105184</v>
      </c>
      <c r="K26" s="5">
        <f>All_Customers_Residential!K26+All_Customers_Small_Commercial!K26+All_Customers_Lighting!K26</f>
        <v>108228</v>
      </c>
      <c r="L26" s="5">
        <f>All_Customers_Residential!L26+All_Customers_Small_Commercial!L26+All_Customers_Lighting!L26</f>
        <v>107116</v>
      </c>
      <c r="M26" s="5">
        <f>All_Customers_Residential!M26+All_Customers_Small_Commercial!M26+All_Customers_Lighting!M26</f>
        <v>103477</v>
      </c>
      <c r="N26" s="5">
        <f>All_Customers_Residential!N26+All_Customers_Small_Commercial!N26+All_Customers_Lighting!N26</f>
        <v>102771</v>
      </c>
      <c r="O26" s="5">
        <f>All_Customers_Residential!O26+All_Customers_Small_Commercial!O26+All_Customers_Lighting!O26</f>
        <v>103021</v>
      </c>
      <c r="P26" s="5">
        <f>All_Customers_Residential!P26+All_Customers_Small_Commercial!P26+All_Customers_Lighting!P26</f>
        <v>103927</v>
      </c>
      <c r="Q26" s="5">
        <f>All_Customers_Residential!Q26+All_Customers_Small_Commercial!Q26+All_Customers_Lighting!Q26</f>
        <v>109306</v>
      </c>
      <c r="R26" s="5">
        <f>All_Customers_Residential!R26+All_Customers_Small_Commercial!R26+All_Customers_Lighting!R26</f>
        <v>121629</v>
      </c>
      <c r="S26" s="5">
        <f>All_Customers_Residential!S26+All_Customers_Small_Commercial!S26+All_Customers_Lighting!S26</f>
        <v>125550</v>
      </c>
      <c r="T26" s="5">
        <f>All_Customers_Residential!T26+All_Customers_Small_Commercial!T26+All_Customers_Lighting!T26</f>
        <v>122488</v>
      </c>
      <c r="U26" s="5">
        <f>All_Customers_Residential!U26+All_Customers_Small_Commercial!U26+All_Customers_Lighting!U26</f>
        <v>116996</v>
      </c>
      <c r="V26" s="5">
        <f>All_Customers_Residential!V26+All_Customers_Small_Commercial!V26+All_Customers_Lighting!V26</f>
        <v>109741</v>
      </c>
      <c r="W26" s="5">
        <f>All_Customers_Residential!W26+All_Customers_Small_Commercial!W26+All_Customers_Lighting!W26</f>
        <v>101105</v>
      </c>
      <c r="X26" s="5">
        <f>All_Customers_Residential!X26+All_Customers_Small_Commercial!X26+All_Customers_Lighting!X26</f>
        <v>92454</v>
      </c>
      <c r="Y26" s="5">
        <f>All_Customers_Residential!Y26+All_Customers_Small_Commercial!Y26+All_Customers_Lighting!Y26</f>
        <v>82602</v>
      </c>
      <c r="Z26" s="5">
        <f>All_Customers_Residential!Z26+All_Customers_Small_Commercial!Z26+All_Customers_Lighting!Z26</f>
        <v>0</v>
      </c>
      <c r="AA26" s="2">
        <f>IFERROR(INDEX('Holiday Schedule'!$D$3:$D$24,MATCH(A26,'Holiday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2469489</v>
      </c>
      <c r="AE26" s="5">
        <f t="shared" si="3"/>
        <v>2469489</v>
      </c>
      <c r="AG26" s="2">
        <f t="shared" si="4"/>
        <v>1</v>
      </c>
      <c r="AH26" s="2">
        <f t="shared" si="5"/>
        <v>2025</v>
      </c>
      <c r="AJ26" s="5">
        <f t="shared" si="6"/>
        <v>125550</v>
      </c>
      <c r="AK26" s="2">
        <f t="shared" si="7"/>
        <v>18</v>
      </c>
    </row>
    <row r="27" spans="1:37" ht="12.75">
      <c r="A27" s="4">
        <v>45676</v>
      </c>
      <c r="B27" s="5">
        <f>All_Customers_Residential!B27+All_Customers_Small_Commercial!B27+All_Customers_Lighting!B27</f>
        <v>73544</v>
      </c>
      <c r="C27" s="5">
        <f>All_Customers_Residential!C27+All_Customers_Small_Commercial!C27+All_Customers_Lighting!C27</f>
        <v>69660</v>
      </c>
      <c r="D27" s="5">
        <f>All_Customers_Residential!D27+All_Customers_Small_Commercial!D27+All_Customers_Lighting!D27</f>
        <v>69935</v>
      </c>
      <c r="E27" s="5">
        <f>All_Customers_Residential!E27+All_Customers_Small_Commercial!E27+All_Customers_Lighting!E27</f>
        <v>72329</v>
      </c>
      <c r="F27" s="5">
        <f>All_Customers_Residential!F27+All_Customers_Small_Commercial!F27+All_Customers_Lighting!F27</f>
        <v>78684</v>
      </c>
      <c r="G27" s="5">
        <f>All_Customers_Residential!G27+All_Customers_Small_Commercial!G27+All_Customers_Lighting!G27</f>
        <v>81118</v>
      </c>
      <c r="H27" s="5">
        <f>All_Customers_Residential!H27+All_Customers_Small_Commercial!H27+All_Customers_Lighting!H27</f>
        <v>87226</v>
      </c>
      <c r="I27" s="5">
        <f>All_Customers_Residential!I27+All_Customers_Small_Commercial!I27+All_Customers_Lighting!I27</f>
        <v>92005</v>
      </c>
      <c r="J27" s="5">
        <f>All_Customers_Residential!J27+All_Customers_Small_Commercial!J27+All_Customers_Lighting!J27</f>
        <v>81757</v>
      </c>
      <c r="K27" s="5">
        <f>All_Customers_Residential!K27+All_Customers_Small_Commercial!K27+All_Customers_Lighting!K27</f>
        <v>69187</v>
      </c>
      <c r="L27" s="5">
        <f>All_Customers_Residential!L27+All_Customers_Small_Commercial!L27+All_Customers_Lighting!L27</f>
        <v>63928</v>
      </c>
      <c r="M27" s="5">
        <f>All_Customers_Residential!M27+All_Customers_Small_Commercial!M27+All_Customers_Lighting!M27</f>
        <v>70833</v>
      </c>
      <c r="N27" s="5">
        <f>All_Customers_Residential!N27+All_Customers_Small_Commercial!N27+All_Customers_Lighting!N27</f>
        <v>79162</v>
      </c>
      <c r="O27" s="5">
        <f>All_Customers_Residential!O27+All_Customers_Small_Commercial!O27+All_Customers_Lighting!O27</f>
        <v>83460</v>
      </c>
      <c r="P27" s="5">
        <f>All_Customers_Residential!P27+All_Customers_Small_Commercial!P27+All_Customers_Lighting!P27</f>
        <v>94205</v>
      </c>
      <c r="Q27" s="5">
        <f>All_Customers_Residential!Q27+All_Customers_Small_Commercial!Q27+All_Customers_Lighting!Q27</f>
        <v>107799</v>
      </c>
      <c r="R27" s="5">
        <f>All_Customers_Residential!R27+All_Customers_Small_Commercial!R27+All_Customers_Lighting!R27</f>
        <v>123491</v>
      </c>
      <c r="S27" s="5">
        <f>All_Customers_Residential!S27+All_Customers_Small_Commercial!S27+All_Customers_Lighting!S27</f>
        <v>130490</v>
      </c>
      <c r="T27" s="5">
        <f>All_Customers_Residential!T27+All_Customers_Small_Commercial!T27+All_Customers_Lighting!T27</f>
        <v>126543</v>
      </c>
      <c r="U27" s="5">
        <f>All_Customers_Residential!U27+All_Customers_Small_Commercial!U27+All_Customers_Lighting!U27</f>
        <v>124069</v>
      </c>
      <c r="V27" s="5">
        <f>All_Customers_Residential!V27+All_Customers_Small_Commercial!V27+All_Customers_Lighting!V27</f>
        <v>115408</v>
      </c>
      <c r="W27" s="5">
        <f>All_Customers_Residential!W27+All_Customers_Small_Commercial!W27+All_Customers_Lighting!W27</f>
        <v>106971</v>
      </c>
      <c r="X27" s="5">
        <f>All_Customers_Residential!X27+All_Customers_Small_Commercial!X27+All_Customers_Lighting!X27</f>
        <v>95693</v>
      </c>
      <c r="Y27" s="5">
        <f>All_Customers_Residential!Y27+All_Customers_Small_Commercial!Y27+All_Customers_Lighting!Y27</f>
        <v>87156</v>
      </c>
      <c r="Z27" s="5">
        <f>All_Customers_Residential!Z27+All_Customers_Small_Commercial!Z27+All_Customers_Lighting!Z27</f>
        <v>0</v>
      </c>
      <c r="AA27" s="2">
        <f>IFERROR(INDEX('Holiday Schedule'!$D$3:$D$24,MATCH(A27,'Holiday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2184653</v>
      </c>
      <c r="AE27" s="5">
        <f t="shared" si="3"/>
        <v>2184653</v>
      </c>
      <c r="AG27" s="2">
        <f t="shared" si="4"/>
        <v>1</v>
      </c>
      <c r="AH27" s="2">
        <f t="shared" si="5"/>
        <v>2025</v>
      </c>
      <c r="AJ27" s="5">
        <f t="shared" si="6"/>
        <v>130490</v>
      </c>
      <c r="AK27" s="2">
        <f t="shared" si="7"/>
        <v>18</v>
      </c>
    </row>
    <row r="28" spans="1:37" ht="12.75">
      <c r="A28" s="4">
        <v>45677</v>
      </c>
      <c r="B28" s="5">
        <f>All_Customers_Residential!B28+All_Customers_Small_Commercial!B28+All_Customers_Lighting!B28</f>
        <v>83180</v>
      </c>
      <c r="C28" s="5">
        <f>All_Customers_Residential!C28+All_Customers_Small_Commercial!C28+All_Customers_Lighting!C28</f>
        <v>81908</v>
      </c>
      <c r="D28" s="5">
        <f>All_Customers_Residential!D28+All_Customers_Small_Commercial!D28+All_Customers_Lighting!D28</f>
        <v>82507</v>
      </c>
      <c r="E28" s="5">
        <f>All_Customers_Residential!E28+All_Customers_Small_Commercial!E28+All_Customers_Lighting!E28</f>
        <v>84260</v>
      </c>
      <c r="F28" s="5">
        <f>All_Customers_Residential!F28+All_Customers_Small_Commercial!F28+All_Customers_Lighting!F28</f>
        <v>87056</v>
      </c>
      <c r="G28" s="5">
        <f>All_Customers_Residential!G28+All_Customers_Small_Commercial!G28+All_Customers_Lighting!G28</f>
        <v>94233</v>
      </c>
      <c r="H28" s="5">
        <f>All_Customers_Residential!H28+All_Customers_Small_Commercial!H28+All_Customers_Lighting!H28</f>
        <v>115548</v>
      </c>
      <c r="I28" s="5">
        <f>All_Customers_Residential!I28+All_Customers_Small_Commercial!I28+All_Customers_Lighting!I28</f>
        <v>125668</v>
      </c>
      <c r="J28" s="5">
        <f>All_Customers_Residential!J28+All_Customers_Small_Commercial!J28+All_Customers_Lighting!J28</f>
        <v>124857</v>
      </c>
      <c r="K28" s="5">
        <f>All_Customers_Residential!K28+All_Customers_Small_Commercial!K28+All_Customers_Lighting!K28</f>
        <v>122120</v>
      </c>
      <c r="L28" s="5">
        <f>All_Customers_Residential!L28+All_Customers_Small_Commercial!L28+All_Customers_Lighting!L28</f>
        <v>120133</v>
      </c>
      <c r="M28" s="5">
        <f>All_Customers_Residential!M28+All_Customers_Small_Commercial!M28+All_Customers_Lighting!M28</f>
        <v>117410</v>
      </c>
      <c r="N28" s="5">
        <f>All_Customers_Residential!N28+All_Customers_Small_Commercial!N28+All_Customers_Lighting!N28</f>
        <v>112759</v>
      </c>
      <c r="O28" s="5">
        <f>All_Customers_Residential!O28+All_Customers_Small_Commercial!O28+All_Customers_Lighting!O28</f>
        <v>110661</v>
      </c>
      <c r="P28" s="5">
        <f>All_Customers_Residential!P28+All_Customers_Small_Commercial!P28+All_Customers_Lighting!P28</f>
        <v>114826</v>
      </c>
      <c r="Q28" s="5">
        <f>All_Customers_Residential!Q28+All_Customers_Small_Commercial!Q28+All_Customers_Lighting!Q28</f>
        <v>128975</v>
      </c>
      <c r="R28" s="5">
        <f>All_Customers_Residential!R28+All_Customers_Small_Commercial!R28+All_Customers_Lighting!R28</f>
        <v>151786</v>
      </c>
      <c r="S28" s="5">
        <f>All_Customers_Residential!S28+All_Customers_Small_Commercial!S28+All_Customers_Lighting!S28</f>
        <v>164376</v>
      </c>
      <c r="T28" s="5">
        <f>All_Customers_Residential!T28+All_Customers_Small_Commercial!T28+All_Customers_Lighting!T28</f>
        <v>164186</v>
      </c>
      <c r="U28" s="5">
        <f>All_Customers_Residential!U28+All_Customers_Small_Commercial!U28+All_Customers_Lighting!U28</f>
        <v>161422</v>
      </c>
      <c r="V28" s="5">
        <f>All_Customers_Residential!V28+All_Customers_Small_Commercial!V28+All_Customers_Lighting!V28</f>
        <v>152529</v>
      </c>
      <c r="W28" s="5">
        <f>All_Customers_Residential!W28+All_Customers_Small_Commercial!W28+All_Customers_Lighting!W28</f>
        <v>140819</v>
      </c>
      <c r="X28" s="5">
        <f>All_Customers_Residential!X28+All_Customers_Small_Commercial!X28+All_Customers_Lighting!X28</f>
        <v>128080</v>
      </c>
      <c r="Y28" s="5">
        <f>All_Customers_Residential!Y28+All_Customers_Small_Commercial!Y28+All_Customers_Lighting!Y28</f>
        <v>118901</v>
      </c>
      <c r="Z28" s="5">
        <f>All_Customers_Residential!Z28+All_Customers_Small_Commercial!Z28+All_Customers_Lighting!Z28</f>
        <v>0</v>
      </c>
      <c r="AA28" s="2">
        <f>IFERROR(INDEX('Holiday Schedule'!$D$3:$D$24,MATCH(A28,'Holiday Schedule'!$C$3:$C$24,0)),0)</f>
        <v>0</v>
      </c>
      <c r="AB28" s="2">
        <f t="shared" si="0"/>
        <v>2</v>
      </c>
      <c r="AC28" s="2">
        <f t="shared" si="1"/>
        <v>2140607</v>
      </c>
      <c r="AD28" s="5">
        <f t="shared" si="2"/>
        <v>747593</v>
      </c>
      <c r="AE28" s="5">
        <f t="shared" si="3"/>
        <v>2888200</v>
      </c>
      <c r="AG28" s="2">
        <f t="shared" si="4"/>
        <v>1</v>
      </c>
      <c r="AH28" s="2">
        <f t="shared" si="5"/>
        <v>2025</v>
      </c>
      <c r="AJ28" s="5">
        <f t="shared" si="6"/>
        <v>164376</v>
      </c>
      <c r="AK28" s="2">
        <f t="shared" si="7"/>
        <v>18</v>
      </c>
    </row>
    <row r="29" spans="1:37" ht="12.75">
      <c r="A29" s="4">
        <v>45678</v>
      </c>
      <c r="B29" s="5">
        <f>All_Customers_Residential!B29+All_Customers_Small_Commercial!B29+All_Customers_Lighting!B29</f>
        <v>115262</v>
      </c>
      <c r="C29" s="5">
        <f>All_Customers_Residential!C29+All_Customers_Small_Commercial!C29+All_Customers_Lighting!C29</f>
        <v>113069</v>
      </c>
      <c r="D29" s="5">
        <f>All_Customers_Residential!D29+All_Customers_Small_Commercial!D29+All_Customers_Lighting!D29</f>
        <v>112456</v>
      </c>
      <c r="E29" s="5">
        <f>All_Customers_Residential!E29+All_Customers_Small_Commercial!E29+All_Customers_Lighting!E29</f>
        <v>113553</v>
      </c>
      <c r="F29" s="5">
        <f>All_Customers_Residential!F29+All_Customers_Small_Commercial!F29+All_Customers_Lighting!F29</f>
        <v>118824</v>
      </c>
      <c r="G29" s="5">
        <f>All_Customers_Residential!G29+All_Customers_Small_Commercial!G29+All_Customers_Lighting!G29</f>
        <v>130373</v>
      </c>
      <c r="H29" s="5">
        <f>All_Customers_Residential!H29+All_Customers_Small_Commercial!H29+All_Customers_Lighting!H29</f>
        <v>149395</v>
      </c>
      <c r="I29" s="5">
        <f>All_Customers_Residential!I29+All_Customers_Small_Commercial!I29+All_Customers_Lighting!I29</f>
        <v>155747</v>
      </c>
      <c r="J29" s="5">
        <f>All_Customers_Residential!J29+All_Customers_Small_Commercial!J29+All_Customers_Lighting!J29</f>
        <v>143551</v>
      </c>
      <c r="K29" s="5">
        <f>All_Customers_Residential!K29+All_Customers_Small_Commercial!K29+All_Customers_Lighting!K29</f>
        <v>129412</v>
      </c>
      <c r="L29" s="5">
        <f>All_Customers_Residential!L29+All_Customers_Small_Commercial!L29+All_Customers_Lighting!L29</f>
        <v>121756</v>
      </c>
      <c r="M29" s="5">
        <f>All_Customers_Residential!M29+All_Customers_Small_Commercial!M29+All_Customers_Lighting!M29</f>
        <v>115820</v>
      </c>
      <c r="N29" s="5">
        <f>All_Customers_Residential!N29+All_Customers_Small_Commercial!N29+All_Customers_Lighting!N29</f>
        <v>111719</v>
      </c>
      <c r="O29" s="5">
        <f>All_Customers_Residential!O29+All_Customers_Small_Commercial!O29+All_Customers_Lighting!O29</f>
        <v>112957</v>
      </c>
      <c r="P29" s="5">
        <f>All_Customers_Residential!P29+All_Customers_Small_Commercial!P29+All_Customers_Lighting!P29</f>
        <v>116600</v>
      </c>
      <c r="Q29" s="5">
        <f>All_Customers_Residential!Q29+All_Customers_Small_Commercial!Q29+All_Customers_Lighting!Q29</f>
        <v>131455</v>
      </c>
      <c r="R29" s="5">
        <f>All_Customers_Residential!R29+All_Customers_Small_Commercial!R29+All_Customers_Lighting!R29</f>
        <v>152710</v>
      </c>
      <c r="S29" s="5">
        <f>All_Customers_Residential!S29+All_Customers_Small_Commercial!S29+All_Customers_Lighting!S29</f>
        <v>167001</v>
      </c>
      <c r="T29" s="5">
        <f>All_Customers_Residential!T29+All_Customers_Small_Commercial!T29+All_Customers_Lighting!T29</f>
        <v>168016</v>
      </c>
      <c r="U29" s="5">
        <f>All_Customers_Residential!U29+All_Customers_Small_Commercial!U29+All_Customers_Lighting!U29</f>
        <v>165108</v>
      </c>
      <c r="V29" s="5">
        <f>All_Customers_Residential!V29+All_Customers_Small_Commercial!V29+All_Customers_Lighting!V29</f>
        <v>157487</v>
      </c>
      <c r="W29" s="5">
        <f>All_Customers_Residential!W29+All_Customers_Small_Commercial!W29+All_Customers_Lighting!W29</f>
        <v>147757</v>
      </c>
      <c r="X29" s="5">
        <f>All_Customers_Residential!X29+All_Customers_Small_Commercial!X29+All_Customers_Lighting!X29</f>
        <v>134182</v>
      </c>
      <c r="Y29" s="5">
        <f>All_Customers_Residential!Y29+All_Customers_Small_Commercial!Y29+All_Customers_Lighting!Y29</f>
        <v>124021</v>
      </c>
      <c r="Z29" s="5">
        <f>All_Customers_Residential!Z29+All_Customers_Small_Commercial!Z29+All_Customers_Lighting!Z29</f>
        <v>0</v>
      </c>
      <c r="AA29" s="2">
        <f>IFERROR(INDEX('Holiday Schedule'!$D$3:$D$24,MATCH(A29,'Holiday Schedule'!$C$3:$C$24,0)),0)</f>
        <v>0</v>
      </c>
      <c r="AB29" s="2">
        <f t="shared" si="0"/>
        <v>3</v>
      </c>
      <c r="AC29" s="2">
        <f t="shared" si="1"/>
        <v>2231278</v>
      </c>
      <c r="AD29" s="5">
        <f t="shared" si="2"/>
        <v>976953</v>
      </c>
      <c r="AE29" s="5">
        <f t="shared" si="3"/>
        <v>3208231</v>
      </c>
      <c r="AG29" s="2">
        <f t="shared" si="4"/>
        <v>1</v>
      </c>
      <c r="AH29" s="2">
        <f t="shared" si="5"/>
        <v>2025</v>
      </c>
      <c r="AJ29" s="5">
        <f t="shared" si="6"/>
        <v>168016</v>
      </c>
      <c r="AK29" s="2">
        <f t="shared" si="7"/>
        <v>19</v>
      </c>
    </row>
    <row r="30" spans="1:37" ht="12.75">
      <c r="A30" s="4">
        <v>45679</v>
      </c>
      <c r="B30" s="5">
        <f>All_Customers_Residential!B30+All_Customers_Small_Commercial!B30+All_Customers_Lighting!B30</f>
        <v>120351</v>
      </c>
      <c r="C30" s="5">
        <f>All_Customers_Residential!C30+All_Customers_Small_Commercial!C30+All_Customers_Lighting!C30</f>
        <v>117928</v>
      </c>
      <c r="D30" s="5">
        <f>All_Customers_Residential!D30+All_Customers_Small_Commercial!D30+All_Customers_Lighting!D30</f>
        <v>117999</v>
      </c>
      <c r="E30" s="5">
        <f>All_Customers_Residential!E30+All_Customers_Small_Commercial!E30+All_Customers_Lighting!E30</f>
        <v>119185</v>
      </c>
      <c r="F30" s="5">
        <f>All_Customers_Residential!F30+All_Customers_Small_Commercial!F30+All_Customers_Lighting!F30</f>
        <v>124683</v>
      </c>
      <c r="G30" s="5">
        <f>All_Customers_Residential!G30+All_Customers_Small_Commercial!G30+All_Customers_Lighting!G30</f>
        <v>133556</v>
      </c>
      <c r="H30" s="5">
        <f>All_Customers_Residential!H30+All_Customers_Small_Commercial!H30+All_Customers_Lighting!H30</f>
        <v>153264</v>
      </c>
      <c r="I30" s="5">
        <f>All_Customers_Residential!I30+All_Customers_Small_Commercial!I30+All_Customers_Lighting!I30</f>
        <v>158300</v>
      </c>
      <c r="J30" s="5">
        <f>All_Customers_Residential!J30+All_Customers_Small_Commercial!J30+All_Customers_Lighting!J30</f>
        <v>146475</v>
      </c>
      <c r="K30" s="5">
        <f>All_Customers_Residential!K30+All_Customers_Small_Commercial!K30+All_Customers_Lighting!K30</f>
        <v>130943</v>
      </c>
      <c r="L30" s="5">
        <f>All_Customers_Residential!L30+All_Customers_Small_Commercial!L30+All_Customers_Lighting!L30</f>
        <v>122746</v>
      </c>
      <c r="M30" s="5">
        <f>All_Customers_Residential!M30+All_Customers_Small_Commercial!M30+All_Customers_Lighting!M30</f>
        <v>116489</v>
      </c>
      <c r="N30" s="5">
        <f>All_Customers_Residential!N30+All_Customers_Small_Commercial!N30+All_Customers_Lighting!N30</f>
        <v>111678</v>
      </c>
      <c r="O30" s="5">
        <f>All_Customers_Residential!O30+All_Customers_Small_Commercial!O30+All_Customers_Lighting!O30</f>
        <v>113863</v>
      </c>
      <c r="P30" s="5">
        <f>All_Customers_Residential!P30+All_Customers_Small_Commercial!P30+All_Customers_Lighting!P30</f>
        <v>116269</v>
      </c>
      <c r="Q30" s="5">
        <f>All_Customers_Residential!Q30+All_Customers_Small_Commercial!Q30+All_Customers_Lighting!Q30</f>
        <v>131773</v>
      </c>
      <c r="R30" s="5">
        <f>All_Customers_Residential!R30+All_Customers_Small_Commercial!R30+All_Customers_Lighting!R30</f>
        <v>153430</v>
      </c>
      <c r="S30" s="5">
        <f>All_Customers_Residential!S30+All_Customers_Small_Commercial!S30+All_Customers_Lighting!S30</f>
        <v>169459</v>
      </c>
      <c r="T30" s="5">
        <f>All_Customers_Residential!T30+All_Customers_Small_Commercial!T30+All_Customers_Lighting!T30</f>
        <v>171850</v>
      </c>
      <c r="U30" s="5">
        <f>All_Customers_Residential!U30+All_Customers_Small_Commercial!U30+All_Customers_Lighting!U30</f>
        <v>170322</v>
      </c>
      <c r="V30" s="5">
        <f>All_Customers_Residential!V30+All_Customers_Small_Commercial!V30+All_Customers_Lighting!V30</f>
        <v>163004</v>
      </c>
      <c r="W30" s="5">
        <f>All_Customers_Residential!W30+All_Customers_Small_Commercial!W30+All_Customers_Lighting!W30</f>
        <v>150028</v>
      </c>
      <c r="X30" s="5">
        <f>All_Customers_Residential!X30+All_Customers_Small_Commercial!X30+All_Customers_Lighting!X30</f>
        <v>135350</v>
      </c>
      <c r="Y30" s="5">
        <f>All_Customers_Residential!Y30+All_Customers_Small_Commercial!Y30+All_Customers_Lighting!Y30</f>
        <v>123749</v>
      </c>
      <c r="Z30" s="5">
        <f>All_Customers_Residential!Z30+All_Customers_Small_Commercial!Z30+All_Customers_Lighting!Z30</f>
        <v>0</v>
      </c>
      <c r="AA30" s="2">
        <f>IFERROR(INDEX('Holiday Schedule'!$D$3:$D$24,MATCH(A30,'Holiday Schedule'!$C$3:$C$24,0)),0)</f>
        <v>0</v>
      </c>
      <c r="AB30" s="2">
        <f t="shared" si="0"/>
        <v>4</v>
      </c>
      <c r="AC30" s="2">
        <f t="shared" si="1"/>
        <v>2261979</v>
      </c>
      <c r="AD30" s="5">
        <f t="shared" si="2"/>
        <v>1010715</v>
      </c>
      <c r="AE30" s="5">
        <f t="shared" si="3"/>
        <v>3272694</v>
      </c>
      <c r="AG30" s="2">
        <f t="shared" si="4"/>
        <v>1</v>
      </c>
      <c r="AH30" s="2">
        <f t="shared" si="5"/>
        <v>2025</v>
      </c>
      <c r="AJ30" s="5">
        <f t="shared" si="6"/>
        <v>171850</v>
      </c>
      <c r="AK30" s="2">
        <f t="shared" si="7"/>
        <v>19</v>
      </c>
    </row>
    <row r="31" spans="1:37" ht="12.75">
      <c r="A31" s="4">
        <v>45680</v>
      </c>
      <c r="B31" s="5">
        <f>All_Customers_Residential!B31+All_Customers_Small_Commercial!B31+All_Customers_Lighting!B31</f>
        <v>118348</v>
      </c>
      <c r="C31" s="5">
        <f>All_Customers_Residential!C31+All_Customers_Small_Commercial!C31+All_Customers_Lighting!C31</f>
        <v>115375</v>
      </c>
      <c r="D31" s="5">
        <f>All_Customers_Residential!D31+All_Customers_Small_Commercial!D31+All_Customers_Lighting!D31</f>
        <v>113555</v>
      </c>
      <c r="E31" s="5">
        <f>All_Customers_Residential!E31+All_Customers_Small_Commercial!E31+All_Customers_Lighting!E31</f>
        <v>114257</v>
      </c>
      <c r="F31" s="5">
        <f>All_Customers_Residential!F31+All_Customers_Small_Commercial!F31+All_Customers_Lighting!F31</f>
        <v>119026</v>
      </c>
      <c r="G31" s="5">
        <f>All_Customers_Residential!G31+All_Customers_Small_Commercial!G31+All_Customers_Lighting!G31</f>
        <v>126493</v>
      </c>
      <c r="H31" s="5">
        <f>All_Customers_Residential!H31+All_Customers_Small_Commercial!H31+All_Customers_Lighting!H31</f>
        <v>145822</v>
      </c>
      <c r="I31" s="5">
        <f>All_Customers_Residential!I31+All_Customers_Small_Commercial!I31+All_Customers_Lighting!I31</f>
        <v>151646</v>
      </c>
      <c r="J31" s="5">
        <f>All_Customers_Residential!J31+All_Customers_Small_Commercial!J31+All_Customers_Lighting!J31</f>
        <v>137890</v>
      </c>
      <c r="K31" s="5">
        <f>All_Customers_Residential!K31+All_Customers_Small_Commercial!K31+All_Customers_Lighting!K31</f>
        <v>133319</v>
      </c>
      <c r="L31" s="5">
        <f>All_Customers_Residential!L31+All_Customers_Small_Commercial!L31+All_Customers_Lighting!L31</f>
        <v>129788</v>
      </c>
      <c r="M31" s="5">
        <f>All_Customers_Residential!M31+All_Customers_Small_Commercial!M31+All_Customers_Lighting!M31</f>
        <v>123548</v>
      </c>
      <c r="N31" s="5">
        <f>All_Customers_Residential!N31+All_Customers_Small_Commercial!N31+All_Customers_Lighting!N31</f>
        <v>117856</v>
      </c>
      <c r="O31" s="5">
        <f>All_Customers_Residential!O31+All_Customers_Small_Commercial!O31+All_Customers_Lighting!O31</f>
        <v>123506</v>
      </c>
      <c r="P31" s="5">
        <f>All_Customers_Residential!P31+All_Customers_Small_Commercial!P31+All_Customers_Lighting!P31</f>
        <v>126278</v>
      </c>
      <c r="Q31" s="5">
        <f>All_Customers_Residential!Q31+All_Customers_Small_Commercial!Q31+All_Customers_Lighting!Q31</f>
        <v>133057</v>
      </c>
      <c r="R31" s="5">
        <f>All_Customers_Residential!R31+All_Customers_Small_Commercial!R31+All_Customers_Lighting!R31</f>
        <v>147965</v>
      </c>
      <c r="S31" s="5">
        <f>All_Customers_Residential!S31+All_Customers_Small_Commercial!S31+All_Customers_Lighting!S31</f>
        <v>157265</v>
      </c>
      <c r="T31" s="5">
        <f>All_Customers_Residential!T31+All_Customers_Small_Commercial!T31+All_Customers_Lighting!T31</f>
        <v>154820</v>
      </c>
      <c r="U31" s="5">
        <f>All_Customers_Residential!U31+All_Customers_Small_Commercial!U31+All_Customers_Lighting!U31</f>
        <v>144089</v>
      </c>
      <c r="V31" s="5">
        <f>All_Customers_Residential!V31+All_Customers_Small_Commercial!V31+All_Customers_Lighting!V31</f>
        <v>134284</v>
      </c>
      <c r="W31" s="5">
        <f>All_Customers_Residential!W31+All_Customers_Small_Commercial!W31+All_Customers_Lighting!W31</f>
        <v>127476</v>
      </c>
      <c r="X31" s="5">
        <f>All_Customers_Residential!X31+All_Customers_Small_Commercial!X31+All_Customers_Lighting!X31</f>
        <v>117281</v>
      </c>
      <c r="Y31" s="5">
        <f>All_Customers_Residential!Y31+All_Customers_Small_Commercial!Y31+All_Customers_Lighting!Y31</f>
        <v>109449</v>
      </c>
      <c r="Z31" s="5">
        <f>All_Customers_Residential!Z31+All_Customers_Small_Commercial!Z31+All_Customers_Lighting!Z31</f>
        <v>0</v>
      </c>
      <c r="AA31" s="2">
        <f>IFERROR(INDEX('Holiday Schedule'!$D$3:$D$24,MATCH(A31,'Holiday Schedule'!$C$3:$C$24,0)),0)</f>
        <v>0</v>
      </c>
      <c r="AB31" s="2">
        <f t="shared" si="0"/>
        <v>5</v>
      </c>
      <c r="AC31" s="2">
        <f t="shared" si="1"/>
        <v>2160068</v>
      </c>
      <c r="AD31" s="5">
        <f t="shared" si="2"/>
        <v>962325</v>
      </c>
      <c r="AE31" s="5">
        <f t="shared" si="3"/>
        <v>3122393</v>
      </c>
      <c r="AG31" s="2">
        <f t="shared" si="4"/>
        <v>1</v>
      </c>
      <c r="AH31" s="2">
        <f t="shared" si="5"/>
        <v>2025</v>
      </c>
      <c r="AJ31" s="5">
        <f t="shared" si="6"/>
        <v>157265</v>
      </c>
      <c r="AK31" s="2">
        <f t="shared" si="7"/>
        <v>18</v>
      </c>
    </row>
    <row r="32" spans="1:37" ht="12.75">
      <c r="A32" s="4">
        <v>45681</v>
      </c>
      <c r="B32" s="5">
        <f>All_Customers_Residential!B32+All_Customers_Small_Commercial!B32+All_Customers_Lighting!B32</f>
        <v>104996</v>
      </c>
      <c r="C32" s="5">
        <f>All_Customers_Residential!C32+All_Customers_Small_Commercial!C32+All_Customers_Lighting!C32</f>
        <v>105458</v>
      </c>
      <c r="D32" s="5">
        <f>All_Customers_Residential!D32+All_Customers_Small_Commercial!D32+All_Customers_Lighting!D32</f>
        <v>106019</v>
      </c>
      <c r="E32" s="5">
        <f>All_Customers_Residential!E32+All_Customers_Small_Commercial!E32+All_Customers_Lighting!E32</f>
        <v>109420</v>
      </c>
      <c r="F32" s="5">
        <f>All_Customers_Residential!F32+All_Customers_Small_Commercial!F32+All_Customers_Lighting!F32</f>
        <v>113327</v>
      </c>
      <c r="G32" s="5">
        <f>All_Customers_Residential!G32+All_Customers_Small_Commercial!G32+All_Customers_Lighting!G32</f>
        <v>121400</v>
      </c>
      <c r="H32" s="5">
        <f>All_Customers_Residential!H32+All_Customers_Small_Commercial!H32+All_Customers_Lighting!H32</f>
        <v>138039</v>
      </c>
      <c r="I32" s="5">
        <f>All_Customers_Residential!I32+All_Customers_Small_Commercial!I32+All_Customers_Lighting!I32</f>
        <v>141932</v>
      </c>
      <c r="J32" s="5">
        <f>All_Customers_Residential!J32+All_Customers_Small_Commercial!J32+All_Customers_Lighting!J32</f>
        <v>126553</v>
      </c>
      <c r="K32" s="5">
        <f>All_Customers_Residential!K32+All_Customers_Small_Commercial!K32+All_Customers_Lighting!K32</f>
        <v>111104</v>
      </c>
      <c r="L32" s="5">
        <f>All_Customers_Residential!L32+All_Customers_Small_Commercial!L32+All_Customers_Lighting!L32</f>
        <v>102943</v>
      </c>
      <c r="M32" s="5">
        <f>All_Customers_Residential!M32+All_Customers_Small_Commercial!M32+All_Customers_Lighting!M32</f>
        <v>90491</v>
      </c>
      <c r="N32" s="5">
        <f>All_Customers_Residential!N32+All_Customers_Small_Commercial!N32+All_Customers_Lighting!N32</f>
        <v>81010</v>
      </c>
      <c r="O32" s="5">
        <f>All_Customers_Residential!O32+All_Customers_Small_Commercial!O32+All_Customers_Lighting!O32</f>
        <v>78788</v>
      </c>
      <c r="P32" s="5">
        <f>All_Customers_Residential!P32+All_Customers_Small_Commercial!P32+All_Customers_Lighting!P32</f>
        <v>90363</v>
      </c>
      <c r="Q32" s="5">
        <f>All_Customers_Residential!Q32+All_Customers_Small_Commercial!Q32+All_Customers_Lighting!Q32</f>
        <v>111445</v>
      </c>
      <c r="R32" s="5">
        <f>All_Customers_Residential!R32+All_Customers_Small_Commercial!R32+All_Customers_Lighting!R32</f>
        <v>135481</v>
      </c>
      <c r="S32" s="5">
        <f>All_Customers_Residential!S32+All_Customers_Small_Commercial!S32+All_Customers_Lighting!S32</f>
        <v>147222</v>
      </c>
      <c r="T32" s="5">
        <f>All_Customers_Residential!T32+All_Customers_Small_Commercial!T32+All_Customers_Lighting!T32</f>
        <v>142605</v>
      </c>
      <c r="U32" s="5">
        <f>All_Customers_Residential!U32+All_Customers_Small_Commercial!U32+All_Customers_Lighting!U32</f>
        <v>140502</v>
      </c>
      <c r="V32" s="5">
        <f>All_Customers_Residential!V32+All_Customers_Small_Commercial!V32+All_Customers_Lighting!V32</f>
        <v>134583</v>
      </c>
      <c r="W32" s="5">
        <f>All_Customers_Residential!W32+All_Customers_Small_Commercial!W32+All_Customers_Lighting!W32</f>
        <v>124807</v>
      </c>
      <c r="X32" s="5">
        <f>All_Customers_Residential!X32+All_Customers_Small_Commercial!X32+All_Customers_Lighting!X32</f>
        <v>115232</v>
      </c>
      <c r="Y32" s="5">
        <f>All_Customers_Residential!Y32+All_Customers_Small_Commercial!Y32+All_Customers_Lighting!Y32</f>
        <v>105210</v>
      </c>
      <c r="Z32" s="5">
        <f>All_Customers_Residential!Z32+All_Customers_Small_Commercial!Z32+All_Customers_Lighting!Z32</f>
        <v>0</v>
      </c>
      <c r="AA32" s="2">
        <f>IFERROR(INDEX('Holiday Schedule'!$D$3:$D$24,MATCH(A32,'Holiday Schedule'!$C$3:$C$24,0)),0)</f>
        <v>0</v>
      </c>
      <c r="AB32" s="2">
        <f t="shared" si="0"/>
        <v>6</v>
      </c>
      <c r="AC32" s="2">
        <f t="shared" si="1"/>
        <v>1875061</v>
      </c>
      <c r="AD32" s="5">
        <f t="shared" si="2"/>
        <v>903869</v>
      </c>
      <c r="AE32" s="5">
        <f t="shared" si="3"/>
        <v>2778930</v>
      </c>
      <c r="AG32" s="2">
        <f t="shared" si="4"/>
        <v>1</v>
      </c>
      <c r="AH32" s="2">
        <f t="shared" si="5"/>
        <v>2025</v>
      </c>
      <c r="AJ32" s="5">
        <f t="shared" si="6"/>
        <v>147222</v>
      </c>
      <c r="AK32" s="2">
        <f t="shared" si="7"/>
        <v>18</v>
      </c>
    </row>
    <row r="33" spans="1:37" ht="12.75">
      <c r="A33" s="4">
        <v>45682</v>
      </c>
      <c r="B33" s="5">
        <f>All_Customers_Residential!B33+All_Customers_Small_Commercial!B33+All_Customers_Lighting!B33</f>
        <v>101424</v>
      </c>
      <c r="C33" s="5">
        <f>All_Customers_Residential!C33+All_Customers_Small_Commercial!C33+All_Customers_Lighting!C33</f>
        <v>98967</v>
      </c>
      <c r="D33" s="5">
        <f>All_Customers_Residential!D33+All_Customers_Small_Commercial!D33+All_Customers_Lighting!D33</f>
        <v>99436</v>
      </c>
      <c r="E33" s="5">
        <f>All_Customers_Residential!E33+All_Customers_Small_Commercial!E33+All_Customers_Lighting!E33</f>
        <v>101586</v>
      </c>
      <c r="F33" s="5">
        <f>All_Customers_Residential!F33+All_Customers_Small_Commercial!F33+All_Customers_Lighting!F33</f>
        <v>105457</v>
      </c>
      <c r="G33" s="5">
        <f>All_Customers_Residential!G33+All_Customers_Small_Commercial!G33+All_Customers_Lighting!G33</f>
        <v>109231</v>
      </c>
      <c r="H33" s="5">
        <f>All_Customers_Residential!H33+All_Customers_Small_Commercial!H33+All_Customers_Lighting!H33</f>
        <v>121852</v>
      </c>
      <c r="I33" s="5">
        <f>All_Customers_Residential!I33+All_Customers_Small_Commercial!I33+All_Customers_Lighting!I33</f>
        <v>127939</v>
      </c>
      <c r="J33" s="5">
        <f>All_Customers_Residential!J33+All_Customers_Small_Commercial!J33+All_Customers_Lighting!J33</f>
        <v>115589</v>
      </c>
      <c r="K33" s="5">
        <f>All_Customers_Residential!K33+All_Customers_Small_Commercial!K33+All_Customers_Lighting!K33</f>
        <v>103546</v>
      </c>
      <c r="L33" s="5">
        <f>All_Customers_Residential!L33+All_Customers_Small_Commercial!L33+All_Customers_Lighting!L33</f>
        <v>101510</v>
      </c>
      <c r="M33" s="5">
        <f>All_Customers_Residential!M33+All_Customers_Small_Commercial!M33+All_Customers_Lighting!M33</f>
        <v>95939</v>
      </c>
      <c r="N33" s="5">
        <f>All_Customers_Residential!N33+All_Customers_Small_Commercial!N33+All_Customers_Lighting!N33</f>
        <v>92051</v>
      </c>
      <c r="O33" s="5">
        <f>All_Customers_Residential!O33+All_Customers_Small_Commercial!O33+All_Customers_Lighting!O33</f>
        <v>89290</v>
      </c>
      <c r="P33" s="5">
        <f>All_Customers_Residential!P33+All_Customers_Small_Commercial!P33+All_Customers_Lighting!P33</f>
        <v>94773</v>
      </c>
      <c r="Q33" s="5">
        <f>All_Customers_Residential!Q33+All_Customers_Small_Commercial!Q33+All_Customers_Lighting!Q33</f>
        <v>118584</v>
      </c>
      <c r="R33" s="5">
        <f>All_Customers_Residential!R33+All_Customers_Small_Commercial!R33+All_Customers_Lighting!R33</f>
        <v>140654</v>
      </c>
      <c r="S33" s="5">
        <f>All_Customers_Residential!S33+All_Customers_Small_Commercial!S33+All_Customers_Lighting!S33</f>
        <v>153732</v>
      </c>
      <c r="T33" s="5">
        <f>All_Customers_Residential!T33+All_Customers_Small_Commercial!T33+All_Customers_Lighting!T33</f>
        <v>152150</v>
      </c>
      <c r="U33" s="5">
        <f>All_Customers_Residential!U33+All_Customers_Small_Commercial!U33+All_Customers_Lighting!U33</f>
        <v>151425</v>
      </c>
      <c r="V33" s="5">
        <f>All_Customers_Residential!V33+All_Customers_Small_Commercial!V33+All_Customers_Lighting!V33</f>
        <v>140003</v>
      </c>
      <c r="W33" s="5">
        <f>All_Customers_Residential!W33+All_Customers_Small_Commercial!W33+All_Customers_Lighting!W33</f>
        <v>133033</v>
      </c>
      <c r="X33" s="5">
        <f>All_Customers_Residential!X33+All_Customers_Small_Commercial!X33+All_Customers_Lighting!X33</f>
        <v>123203</v>
      </c>
      <c r="Y33" s="5">
        <f>All_Customers_Residential!Y33+All_Customers_Small_Commercial!Y33+All_Customers_Lighting!Y33</f>
        <v>117498</v>
      </c>
      <c r="Z33" s="5">
        <f>All_Customers_Residential!Z33+All_Customers_Small_Commercial!Z33+All_Customers_Lighting!Z33</f>
        <v>0</v>
      </c>
      <c r="AA33" s="2">
        <f>IFERROR(INDEX('Holiday Schedule'!$D$3:$D$24,MATCH(A33,'Holiday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2788872</v>
      </c>
      <c r="AE33" s="5">
        <f t="shared" si="3"/>
        <v>2788872</v>
      </c>
      <c r="AG33" s="2">
        <f t="shared" si="4"/>
        <v>1</v>
      </c>
      <c r="AH33" s="2">
        <f t="shared" si="5"/>
        <v>2025</v>
      </c>
      <c r="AJ33" s="5">
        <f t="shared" si="6"/>
        <v>153732</v>
      </c>
      <c r="AK33" s="2">
        <f t="shared" si="7"/>
        <v>18</v>
      </c>
    </row>
    <row r="34" spans="1:37" ht="12.75">
      <c r="A34" s="4">
        <v>45683</v>
      </c>
      <c r="B34" s="5">
        <f>All_Customers_Residential!B34+All_Customers_Small_Commercial!B34+All_Customers_Lighting!B34</f>
        <v>115654</v>
      </c>
      <c r="C34" s="5">
        <f>All_Customers_Residential!C34+All_Customers_Small_Commercial!C34+All_Customers_Lighting!C34</f>
        <v>110162</v>
      </c>
      <c r="D34" s="5">
        <f>All_Customers_Residential!D34+All_Customers_Small_Commercial!D34+All_Customers_Lighting!D34</f>
        <v>108353</v>
      </c>
      <c r="E34" s="5">
        <f>All_Customers_Residential!E34+All_Customers_Small_Commercial!E34+All_Customers_Lighting!E34</f>
        <v>104265</v>
      </c>
      <c r="F34" s="5">
        <f>All_Customers_Residential!F34+All_Customers_Small_Commercial!F34+All_Customers_Lighting!F34</f>
        <v>103717</v>
      </c>
      <c r="G34" s="5">
        <f>All_Customers_Residential!G34+All_Customers_Small_Commercial!G34+All_Customers_Lighting!G34</f>
        <v>105994</v>
      </c>
      <c r="H34" s="5">
        <f>All_Customers_Residential!H34+All_Customers_Small_Commercial!H34+All_Customers_Lighting!H34</f>
        <v>116696</v>
      </c>
      <c r="I34" s="5">
        <f>All_Customers_Residential!I34+All_Customers_Small_Commercial!I34+All_Customers_Lighting!I34</f>
        <v>118937</v>
      </c>
      <c r="J34" s="5">
        <f>All_Customers_Residential!J34+All_Customers_Small_Commercial!J34+All_Customers_Lighting!J34</f>
        <v>113822</v>
      </c>
      <c r="K34" s="5">
        <f>All_Customers_Residential!K34+All_Customers_Small_Commercial!K34+All_Customers_Lighting!K34</f>
        <v>110252</v>
      </c>
      <c r="L34" s="5">
        <f>All_Customers_Residential!L34+All_Customers_Small_Commercial!L34+All_Customers_Lighting!L34</f>
        <v>104753</v>
      </c>
      <c r="M34" s="5">
        <f>All_Customers_Residential!M34+All_Customers_Small_Commercial!M34+All_Customers_Lighting!M34</f>
        <v>97008</v>
      </c>
      <c r="N34" s="5">
        <f>All_Customers_Residential!N34+All_Customers_Small_Commercial!N34+All_Customers_Lighting!N34</f>
        <v>76837</v>
      </c>
      <c r="O34" s="5">
        <f>All_Customers_Residential!O34+All_Customers_Small_Commercial!O34+All_Customers_Lighting!O34</f>
        <v>75745</v>
      </c>
      <c r="P34" s="5">
        <f>All_Customers_Residential!P34+All_Customers_Small_Commercial!P34+All_Customers_Lighting!P34</f>
        <v>85539</v>
      </c>
      <c r="Q34" s="5">
        <f>All_Customers_Residential!Q34+All_Customers_Small_Commercial!Q34+All_Customers_Lighting!Q34</f>
        <v>111370</v>
      </c>
      <c r="R34" s="5">
        <f>All_Customers_Residential!R34+All_Customers_Small_Commercial!R34+All_Customers_Lighting!R34</f>
        <v>129681</v>
      </c>
      <c r="S34" s="5">
        <f>All_Customers_Residential!S34+All_Customers_Small_Commercial!S34+All_Customers_Lighting!S34</f>
        <v>140840</v>
      </c>
      <c r="T34" s="5">
        <f>All_Customers_Residential!T34+All_Customers_Small_Commercial!T34+All_Customers_Lighting!T34</f>
        <v>139807</v>
      </c>
      <c r="U34" s="5">
        <f>All_Customers_Residential!U34+All_Customers_Small_Commercial!U34+All_Customers_Lighting!U34</f>
        <v>133033</v>
      </c>
      <c r="V34" s="5">
        <f>All_Customers_Residential!V34+All_Customers_Small_Commercial!V34+All_Customers_Lighting!V34</f>
        <v>126090</v>
      </c>
      <c r="W34" s="5">
        <f>All_Customers_Residential!W34+All_Customers_Small_Commercial!W34+All_Customers_Lighting!W34</f>
        <v>114329</v>
      </c>
      <c r="X34" s="5">
        <f>All_Customers_Residential!X34+All_Customers_Small_Commercial!X34+All_Customers_Lighting!X34</f>
        <v>103842</v>
      </c>
      <c r="Y34" s="5">
        <f>All_Customers_Residential!Y34+All_Customers_Small_Commercial!Y34+All_Customers_Lighting!Y34</f>
        <v>98583</v>
      </c>
      <c r="Z34" s="5">
        <f>All_Customers_Residential!Z34+All_Customers_Small_Commercial!Z34+All_Customers_Lighting!Z34</f>
        <v>0</v>
      </c>
      <c r="AA34" s="2">
        <f>IFERROR(INDEX('Holiday Schedule'!$D$3:$D$24,MATCH(A34,'Holiday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2645309</v>
      </c>
      <c r="AE34" s="5">
        <f t="shared" si="3"/>
        <v>2645309</v>
      </c>
      <c r="AG34" s="2">
        <f t="shared" si="4"/>
        <v>1</v>
      </c>
      <c r="AH34" s="2">
        <f t="shared" si="5"/>
        <v>2025</v>
      </c>
      <c r="AJ34" s="5">
        <f t="shared" si="6"/>
        <v>140840</v>
      </c>
      <c r="AK34" s="2">
        <f t="shared" si="7"/>
        <v>18</v>
      </c>
    </row>
    <row r="35" spans="1:37" ht="12.75">
      <c r="A35" s="4">
        <v>45684</v>
      </c>
      <c r="B35" s="5">
        <f>All_Customers_Residential!B35+All_Customers_Small_Commercial!B35+All_Customers_Lighting!B35</f>
        <v>90754</v>
      </c>
      <c r="C35" s="5">
        <f>All_Customers_Residential!C35+All_Customers_Small_Commercial!C35+All_Customers_Lighting!C35</f>
        <v>93912</v>
      </c>
      <c r="D35" s="5">
        <f>All_Customers_Residential!D35+All_Customers_Small_Commercial!D35+All_Customers_Lighting!D35</f>
        <v>96096</v>
      </c>
      <c r="E35" s="5">
        <f>All_Customers_Residential!E35+All_Customers_Small_Commercial!E35+All_Customers_Lighting!E35</f>
        <v>96797</v>
      </c>
      <c r="F35" s="5">
        <f>All_Customers_Residential!F35+All_Customers_Small_Commercial!F35+All_Customers_Lighting!F35</f>
        <v>104299</v>
      </c>
      <c r="G35" s="5">
        <f>All_Customers_Residential!G35+All_Customers_Small_Commercial!G35+All_Customers_Lighting!G35</f>
        <v>113712</v>
      </c>
      <c r="H35" s="5">
        <f>All_Customers_Residential!H35+All_Customers_Small_Commercial!H35+All_Customers_Lighting!H35</f>
        <v>130738</v>
      </c>
      <c r="I35" s="5">
        <f>All_Customers_Residential!I35+All_Customers_Small_Commercial!I35+All_Customers_Lighting!I35</f>
        <v>133273</v>
      </c>
      <c r="J35" s="5">
        <f>All_Customers_Residential!J35+All_Customers_Small_Commercial!J35+All_Customers_Lighting!J35</f>
        <v>120629</v>
      </c>
      <c r="K35" s="5">
        <f>All_Customers_Residential!K35+All_Customers_Small_Commercial!K35+All_Customers_Lighting!K35</f>
        <v>102703</v>
      </c>
      <c r="L35" s="5">
        <f>All_Customers_Residential!L35+All_Customers_Small_Commercial!L35+All_Customers_Lighting!L35</f>
        <v>88546</v>
      </c>
      <c r="M35" s="5">
        <f>All_Customers_Residential!M35+All_Customers_Small_Commercial!M35+All_Customers_Lighting!M35</f>
        <v>75551</v>
      </c>
      <c r="N35" s="5">
        <f>All_Customers_Residential!N35+All_Customers_Small_Commercial!N35+All_Customers_Lighting!N35</f>
        <v>66792</v>
      </c>
      <c r="O35" s="5">
        <f>All_Customers_Residential!O35+All_Customers_Small_Commercial!O35+All_Customers_Lighting!O35</f>
        <v>72234</v>
      </c>
      <c r="P35" s="5">
        <f>All_Customers_Residential!P35+All_Customers_Small_Commercial!P35+All_Customers_Lighting!P35</f>
        <v>78132</v>
      </c>
      <c r="Q35" s="5">
        <f>All_Customers_Residential!Q35+All_Customers_Small_Commercial!Q35+All_Customers_Lighting!Q35</f>
        <v>97851</v>
      </c>
      <c r="R35" s="5">
        <f>All_Customers_Residential!R35+All_Customers_Small_Commercial!R35+All_Customers_Lighting!R35</f>
        <v>120283</v>
      </c>
      <c r="S35" s="5">
        <f>All_Customers_Residential!S35+All_Customers_Small_Commercial!S35+All_Customers_Lighting!S35</f>
        <v>133068</v>
      </c>
      <c r="T35" s="5">
        <f>All_Customers_Residential!T35+All_Customers_Small_Commercial!T35+All_Customers_Lighting!T35</f>
        <v>131201</v>
      </c>
      <c r="U35" s="5">
        <f>All_Customers_Residential!U35+All_Customers_Small_Commercial!U35+All_Customers_Lighting!U35</f>
        <v>128018</v>
      </c>
      <c r="V35" s="5">
        <f>All_Customers_Residential!V35+All_Customers_Small_Commercial!V35+All_Customers_Lighting!V35</f>
        <v>117344</v>
      </c>
      <c r="W35" s="5">
        <f>All_Customers_Residential!W35+All_Customers_Small_Commercial!W35+All_Customers_Lighting!W35</f>
        <v>104498</v>
      </c>
      <c r="X35" s="5">
        <f>All_Customers_Residential!X35+All_Customers_Small_Commercial!X35+All_Customers_Lighting!X35</f>
        <v>90628</v>
      </c>
      <c r="Y35" s="5">
        <f>All_Customers_Residential!Y35+All_Customers_Small_Commercial!Y35+All_Customers_Lighting!Y35</f>
        <v>81829</v>
      </c>
      <c r="Z35" s="5">
        <f>All_Customers_Residential!Z35+All_Customers_Small_Commercial!Z35+All_Customers_Lighting!Z35</f>
        <v>0</v>
      </c>
      <c r="AA35" s="2">
        <f>IFERROR(INDEX('Holiday Schedule'!$D$3:$D$24,MATCH(A35,'Holiday Schedule'!$C$3:$C$24,0)),0)</f>
        <v>0</v>
      </c>
      <c r="AB35" s="2">
        <f t="shared" si="0"/>
        <v>2</v>
      </c>
      <c r="AC35" s="2">
        <f t="shared" si="1"/>
        <v>1660751</v>
      </c>
      <c r="AD35" s="5">
        <f t="shared" si="2"/>
        <v>808137</v>
      </c>
      <c r="AE35" s="5">
        <f t="shared" si="3"/>
        <v>2468888</v>
      </c>
      <c r="AG35" s="2">
        <f t="shared" si="4"/>
        <v>1</v>
      </c>
      <c r="AH35" s="2">
        <f t="shared" si="5"/>
        <v>2025</v>
      </c>
      <c r="AJ35" s="5">
        <f t="shared" si="6"/>
        <v>133273</v>
      </c>
      <c r="AK35" s="2">
        <f t="shared" si="7"/>
        <v>8</v>
      </c>
    </row>
    <row r="36" spans="1:37" ht="12.75">
      <c r="A36" s="4">
        <v>45685</v>
      </c>
      <c r="B36" s="5">
        <f>All_Customers_Residential!B36+All_Customers_Small_Commercial!B36+All_Customers_Lighting!B36</f>
        <v>76538</v>
      </c>
      <c r="C36" s="5">
        <f>All_Customers_Residential!C36+All_Customers_Small_Commercial!C36+All_Customers_Lighting!C36</f>
        <v>74317</v>
      </c>
      <c r="D36" s="5">
        <f>All_Customers_Residential!D36+All_Customers_Small_Commercial!D36+All_Customers_Lighting!D36</f>
        <v>74867</v>
      </c>
      <c r="E36" s="5">
        <f>All_Customers_Residential!E36+All_Customers_Small_Commercial!E36+All_Customers_Lighting!E36</f>
        <v>76278</v>
      </c>
      <c r="F36" s="5">
        <f>All_Customers_Residential!F36+All_Customers_Small_Commercial!F36+All_Customers_Lighting!F36</f>
        <v>83565</v>
      </c>
      <c r="G36" s="5">
        <f>All_Customers_Residential!G36+All_Customers_Small_Commercial!G36+All_Customers_Lighting!G36</f>
        <v>95132</v>
      </c>
      <c r="H36" s="5">
        <f>All_Customers_Residential!H36+All_Customers_Small_Commercial!H36+All_Customers_Lighting!H36</f>
        <v>111832</v>
      </c>
      <c r="I36" s="5">
        <f>All_Customers_Residential!I36+All_Customers_Small_Commercial!I36+All_Customers_Lighting!I36</f>
        <v>114227</v>
      </c>
      <c r="J36" s="5">
        <f>All_Customers_Residential!J36+All_Customers_Small_Commercial!J36+All_Customers_Lighting!J36</f>
        <v>111424</v>
      </c>
      <c r="K36" s="5">
        <f>All_Customers_Residential!K36+All_Customers_Small_Commercial!K36+All_Customers_Lighting!K36</f>
        <v>108523</v>
      </c>
      <c r="L36" s="5">
        <f>All_Customers_Residential!L36+All_Customers_Small_Commercial!L36+All_Customers_Lighting!L36</f>
        <v>102745</v>
      </c>
      <c r="M36" s="5">
        <f>All_Customers_Residential!M36+All_Customers_Small_Commercial!M36+All_Customers_Lighting!M36</f>
        <v>88512</v>
      </c>
      <c r="N36" s="5">
        <f>All_Customers_Residential!N36+All_Customers_Small_Commercial!N36+All_Customers_Lighting!N36</f>
        <v>71590</v>
      </c>
      <c r="O36" s="5">
        <f>All_Customers_Residential!O36+All_Customers_Small_Commercial!O36+All_Customers_Lighting!O36</f>
        <v>63978</v>
      </c>
      <c r="P36" s="5">
        <f>All_Customers_Residential!P36+All_Customers_Small_Commercial!P36+All_Customers_Lighting!P36</f>
        <v>73073</v>
      </c>
      <c r="Q36" s="5">
        <f>All_Customers_Residential!Q36+All_Customers_Small_Commercial!Q36+All_Customers_Lighting!Q36</f>
        <v>101253</v>
      </c>
      <c r="R36" s="5">
        <f>All_Customers_Residential!R36+All_Customers_Small_Commercial!R36+All_Customers_Lighting!R36</f>
        <v>128190</v>
      </c>
      <c r="S36" s="5">
        <f>All_Customers_Residential!S36+All_Customers_Small_Commercial!S36+All_Customers_Lighting!S36</f>
        <v>147817</v>
      </c>
      <c r="T36" s="5">
        <f>All_Customers_Residential!T36+All_Customers_Small_Commercial!T36+All_Customers_Lighting!T36</f>
        <v>145887</v>
      </c>
      <c r="U36" s="5">
        <f>All_Customers_Residential!U36+All_Customers_Small_Commercial!U36+All_Customers_Lighting!U36</f>
        <v>147926</v>
      </c>
      <c r="V36" s="5">
        <f>All_Customers_Residential!V36+All_Customers_Small_Commercial!V36+All_Customers_Lighting!V36</f>
        <v>143983</v>
      </c>
      <c r="W36" s="5">
        <f>All_Customers_Residential!W36+All_Customers_Small_Commercial!W36+All_Customers_Lighting!W36</f>
        <v>134968</v>
      </c>
      <c r="X36" s="5">
        <f>All_Customers_Residential!X36+All_Customers_Small_Commercial!X36+All_Customers_Lighting!X36</f>
        <v>120397</v>
      </c>
      <c r="Y36" s="5">
        <f>All_Customers_Residential!Y36+All_Customers_Small_Commercial!Y36+All_Customers_Lighting!Y36</f>
        <v>111063</v>
      </c>
      <c r="Z36" s="5">
        <f>All_Customers_Residential!Z36+All_Customers_Small_Commercial!Z36+All_Customers_Lighting!Z36</f>
        <v>0</v>
      </c>
      <c r="AA36" s="2">
        <f>IFERROR(INDEX('Holiday Schedule'!$D$3:$D$24,MATCH(A36,'Holiday Schedule'!$C$3:$C$24,0)),0)</f>
        <v>0</v>
      </c>
      <c r="AB36" s="2">
        <f t="shared" si="0"/>
        <v>3</v>
      </c>
      <c r="AC36" s="2">
        <f t="shared" si="1"/>
        <v>1804493</v>
      </c>
      <c r="AD36" s="5">
        <f t="shared" si="2"/>
        <v>703592</v>
      </c>
      <c r="AE36" s="5">
        <f t="shared" si="3"/>
        <v>2508085</v>
      </c>
      <c r="AG36" s="2">
        <f t="shared" si="4"/>
        <v>1</v>
      </c>
      <c r="AH36" s="2">
        <f t="shared" si="5"/>
        <v>2025</v>
      </c>
      <c r="AJ36" s="5">
        <f t="shared" si="6"/>
        <v>147926</v>
      </c>
      <c r="AK36" s="2">
        <f t="shared" si="7"/>
        <v>20</v>
      </c>
    </row>
    <row r="37" spans="1:37" ht="12.75">
      <c r="A37" s="4">
        <v>45686</v>
      </c>
      <c r="B37" s="5">
        <f>All_Customers_Residential!B37+All_Customers_Small_Commercial!B37+All_Customers_Lighting!B37</f>
        <v>106980</v>
      </c>
      <c r="C37" s="5">
        <f>All_Customers_Residential!C37+All_Customers_Small_Commercial!C37+All_Customers_Lighting!C37</f>
        <v>105236</v>
      </c>
      <c r="D37" s="5">
        <f>All_Customers_Residential!D37+All_Customers_Small_Commercial!D37+All_Customers_Lighting!D37</f>
        <v>105610</v>
      </c>
      <c r="E37" s="5">
        <f>All_Customers_Residential!E37+All_Customers_Small_Commercial!E37+All_Customers_Lighting!E37</f>
        <v>106099</v>
      </c>
      <c r="F37" s="5">
        <f>All_Customers_Residential!F37+All_Customers_Small_Commercial!F37+All_Customers_Lighting!F37</f>
        <v>110926</v>
      </c>
      <c r="G37" s="5">
        <f>All_Customers_Residential!G37+All_Customers_Small_Commercial!G37+All_Customers_Lighting!G37</f>
        <v>118280</v>
      </c>
      <c r="H37" s="5">
        <f>All_Customers_Residential!H37+All_Customers_Small_Commercial!H37+All_Customers_Lighting!H37</f>
        <v>132870</v>
      </c>
      <c r="I37" s="5">
        <f>All_Customers_Residential!I37+All_Customers_Small_Commercial!I37+All_Customers_Lighting!I37</f>
        <v>135290</v>
      </c>
      <c r="J37" s="5">
        <f>All_Customers_Residential!J37+All_Customers_Small_Commercial!J37+All_Customers_Lighting!J37</f>
        <v>133885</v>
      </c>
      <c r="K37" s="5">
        <f>All_Customers_Residential!K37+All_Customers_Small_Commercial!K37+All_Customers_Lighting!K37</f>
        <v>132647</v>
      </c>
      <c r="L37" s="5">
        <f>All_Customers_Residential!L37+All_Customers_Small_Commercial!L37+All_Customers_Lighting!L37</f>
        <v>133315</v>
      </c>
      <c r="M37" s="5">
        <f>All_Customers_Residential!M37+All_Customers_Small_Commercial!M37+All_Customers_Lighting!M37</f>
        <v>130945</v>
      </c>
      <c r="N37" s="5">
        <f>All_Customers_Residential!N37+All_Customers_Small_Commercial!N37+All_Customers_Lighting!N37</f>
        <v>132239</v>
      </c>
      <c r="O37" s="5">
        <f>All_Customers_Residential!O37+All_Customers_Small_Commercial!O37+All_Customers_Lighting!O37</f>
        <v>131226</v>
      </c>
      <c r="P37" s="5">
        <f>All_Customers_Residential!P37+All_Customers_Small_Commercial!P37+All_Customers_Lighting!P37</f>
        <v>131137</v>
      </c>
      <c r="Q37" s="5">
        <f>All_Customers_Residential!Q37+All_Customers_Small_Commercial!Q37+All_Customers_Lighting!Q37</f>
        <v>134083</v>
      </c>
      <c r="R37" s="5">
        <f>All_Customers_Residential!R37+All_Customers_Small_Commercial!R37+All_Customers_Lighting!R37</f>
        <v>147625</v>
      </c>
      <c r="S37" s="5">
        <f>All_Customers_Residential!S37+All_Customers_Small_Commercial!S37+All_Customers_Lighting!S37</f>
        <v>158886</v>
      </c>
      <c r="T37" s="5">
        <f>All_Customers_Residential!T37+All_Customers_Small_Commercial!T37+All_Customers_Lighting!T37</f>
        <v>158897</v>
      </c>
      <c r="U37" s="5">
        <f>All_Customers_Residential!U37+All_Customers_Small_Commercial!U37+All_Customers_Lighting!U37</f>
        <v>155695</v>
      </c>
      <c r="V37" s="5">
        <f>All_Customers_Residential!V37+All_Customers_Small_Commercial!V37+All_Customers_Lighting!V37</f>
        <v>143786</v>
      </c>
      <c r="W37" s="5">
        <f>All_Customers_Residential!W37+All_Customers_Small_Commercial!W37+All_Customers_Lighting!W37</f>
        <v>129601</v>
      </c>
      <c r="X37" s="5">
        <f>All_Customers_Residential!X37+All_Customers_Small_Commercial!X37+All_Customers_Lighting!X37</f>
        <v>115556</v>
      </c>
      <c r="Y37" s="5">
        <f>All_Customers_Residential!Y37+All_Customers_Small_Commercial!Y37+All_Customers_Lighting!Y37</f>
        <v>104155</v>
      </c>
      <c r="Z37" s="5">
        <f>All_Customers_Residential!Z37+All_Customers_Small_Commercial!Z37+All_Customers_Lighting!Z37</f>
        <v>0</v>
      </c>
      <c r="AA37" s="2">
        <f>IFERROR(INDEX('Holiday Schedule'!$D$3:$D$24,MATCH(A37,'Holiday Schedule'!$C$3:$C$24,0)),0)</f>
        <v>0</v>
      </c>
      <c r="AB37" s="2">
        <f t="shared" si="0"/>
        <v>4</v>
      </c>
      <c r="AC37" s="2">
        <f t="shared" si="1"/>
        <v>2204813</v>
      </c>
      <c r="AD37" s="5">
        <f t="shared" si="2"/>
        <v>890156</v>
      </c>
      <c r="AE37" s="5">
        <f t="shared" si="3"/>
        <v>3094969</v>
      </c>
      <c r="AG37" s="2">
        <f t="shared" si="4"/>
        <v>1</v>
      </c>
      <c r="AH37" s="2">
        <f t="shared" si="5"/>
        <v>2025</v>
      </c>
      <c r="AJ37" s="5">
        <f t="shared" si="6"/>
        <v>158897</v>
      </c>
      <c r="AK37" s="2">
        <f t="shared" si="7"/>
        <v>19</v>
      </c>
    </row>
    <row r="38" spans="1:37" ht="12.75">
      <c r="A38" s="4">
        <v>45687</v>
      </c>
      <c r="B38" s="5">
        <f>All_Customers_Residential!B38+All_Customers_Small_Commercial!B38+All_Customers_Lighting!B38</f>
        <v>101464</v>
      </c>
      <c r="C38" s="5">
        <f>All_Customers_Residential!C38+All_Customers_Small_Commercial!C38+All_Customers_Lighting!C38</f>
        <v>101680</v>
      </c>
      <c r="D38" s="5">
        <f>All_Customers_Residential!D38+All_Customers_Small_Commercial!D38+All_Customers_Lighting!D38</f>
        <v>97181</v>
      </c>
      <c r="E38" s="5">
        <f>All_Customers_Residential!E38+All_Customers_Small_Commercial!E38+All_Customers_Lighting!E38</f>
        <v>102508</v>
      </c>
      <c r="F38" s="5">
        <f>All_Customers_Residential!F38+All_Customers_Small_Commercial!F38+All_Customers_Lighting!F38</f>
        <v>105938</v>
      </c>
      <c r="G38" s="5">
        <f>All_Customers_Residential!G38+All_Customers_Small_Commercial!G38+All_Customers_Lighting!G38</f>
        <v>114098</v>
      </c>
      <c r="H38" s="5">
        <f>All_Customers_Residential!H38+All_Customers_Small_Commercial!H38+All_Customers_Lighting!H38</f>
        <v>132444</v>
      </c>
      <c r="I38" s="5">
        <f>All_Customers_Residential!I38+All_Customers_Small_Commercial!I38+All_Customers_Lighting!I38</f>
        <v>138470</v>
      </c>
      <c r="J38" s="5">
        <f>All_Customers_Residential!J38+All_Customers_Small_Commercial!J38+All_Customers_Lighting!J38</f>
        <v>130968</v>
      </c>
      <c r="K38" s="5">
        <f>All_Customers_Residential!K38+All_Customers_Small_Commercial!K38+All_Customers_Lighting!K38</f>
        <v>126669</v>
      </c>
      <c r="L38" s="5">
        <f>All_Customers_Residential!L38+All_Customers_Small_Commercial!L38+All_Customers_Lighting!L38</f>
        <v>122714</v>
      </c>
      <c r="M38" s="5">
        <f>All_Customers_Residential!M38+All_Customers_Small_Commercial!M38+All_Customers_Lighting!M38</f>
        <v>117815</v>
      </c>
      <c r="N38" s="5">
        <f>All_Customers_Residential!N38+All_Customers_Small_Commercial!N38+All_Customers_Lighting!N38</f>
        <v>115358</v>
      </c>
      <c r="O38" s="5">
        <f>All_Customers_Residential!O38+All_Customers_Small_Commercial!O38+All_Customers_Lighting!O38</f>
        <v>111100</v>
      </c>
      <c r="P38" s="5">
        <f>All_Customers_Residential!P38+All_Customers_Small_Commercial!P38+All_Customers_Lighting!P38</f>
        <v>111556</v>
      </c>
      <c r="Q38" s="5">
        <f>All_Customers_Residential!Q38+All_Customers_Small_Commercial!Q38+All_Customers_Lighting!Q38</f>
        <v>123923</v>
      </c>
      <c r="R38" s="5">
        <f>All_Customers_Residential!R38+All_Customers_Small_Commercial!R38+All_Customers_Lighting!R38</f>
        <v>141461</v>
      </c>
      <c r="S38" s="5">
        <f>All_Customers_Residential!S38+All_Customers_Small_Commercial!S38+All_Customers_Lighting!S38</f>
        <v>160534</v>
      </c>
      <c r="T38" s="5">
        <f>All_Customers_Residential!T38+All_Customers_Small_Commercial!T38+All_Customers_Lighting!T38</f>
        <v>159728</v>
      </c>
      <c r="U38" s="5">
        <f>All_Customers_Residential!U38+All_Customers_Small_Commercial!U38+All_Customers_Lighting!U38</f>
        <v>154635</v>
      </c>
      <c r="V38" s="5">
        <f>All_Customers_Residential!V38+All_Customers_Small_Commercial!V38+All_Customers_Lighting!V38</f>
        <v>146135</v>
      </c>
      <c r="W38" s="5">
        <f>All_Customers_Residential!W38+All_Customers_Small_Commercial!W38+All_Customers_Lighting!W38</f>
        <v>134772</v>
      </c>
      <c r="X38" s="5">
        <f>All_Customers_Residential!X38+All_Customers_Small_Commercial!X38+All_Customers_Lighting!X38</f>
        <v>122012</v>
      </c>
      <c r="Y38" s="5">
        <f>All_Customers_Residential!Y38+All_Customers_Small_Commercial!Y38+All_Customers_Lighting!Y38</f>
        <v>111945</v>
      </c>
      <c r="Z38" s="5">
        <f>All_Customers_Residential!Z38+All_Customers_Small_Commercial!Z38+All_Customers_Lighting!Z38</f>
        <v>0</v>
      </c>
      <c r="AA38" s="2">
        <f>IFERROR(INDEX('Holiday Schedule'!$D$3:$D$24,MATCH(A38,'Holiday Schedule'!$C$3:$C$24,0)),0)</f>
        <v>0</v>
      </c>
      <c r="AB38" s="2">
        <f t="shared" si="0"/>
        <v>5</v>
      </c>
      <c r="AC38" s="2">
        <f t="shared" si="1"/>
        <v>2117850</v>
      </c>
      <c r="AD38" s="5">
        <f t="shared" si="2"/>
        <v>867258</v>
      </c>
      <c r="AE38" s="5">
        <f t="shared" si="3"/>
        <v>2985108</v>
      </c>
      <c r="AG38" s="2">
        <f t="shared" si="4"/>
        <v>1</v>
      </c>
      <c r="AH38" s="2">
        <f t="shared" si="5"/>
        <v>2025</v>
      </c>
      <c r="AJ38" s="5">
        <f t="shared" si="6"/>
        <v>160534</v>
      </c>
      <c r="AK38" s="2">
        <f t="shared" si="7"/>
        <v>18</v>
      </c>
    </row>
    <row r="39" spans="1:37" ht="12.75">
      <c r="A39" s="4">
        <v>45688</v>
      </c>
      <c r="B39" s="5">
        <f>All_Customers_Residential!B39+All_Customers_Small_Commercial!B39+All_Customers_Lighting!B39</f>
        <v>110672</v>
      </c>
      <c r="C39" s="5">
        <f>All_Customers_Residential!C39+All_Customers_Small_Commercial!C39+All_Customers_Lighting!C39</f>
        <v>108137</v>
      </c>
      <c r="D39" s="5">
        <f>All_Customers_Residential!D39+All_Customers_Small_Commercial!D39+All_Customers_Lighting!D39</f>
        <v>102649</v>
      </c>
      <c r="E39" s="5">
        <f>All_Customers_Residential!E39+All_Customers_Small_Commercial!E39+All_Customers_Lighting!E39</f>
        <v>102431</v>
      </c>
      <c r="F39" s="5">
        <f>All_Customers_Residential!F39+All_Customers_Small_Commercial!F39+All_Customers_Lighting!F39</f>
        <v>100521</v>
      </c>
      <c r="G39" s="5">
        <f>All_Customers_Residential!G39+All_Customers_Small_Commercial!G39+All_Customers_Lighting!G39</f>
        <v>107604</v>
      </c>
      <c r="H39" s="5">
        <f>All_Customers_Residential!H39+All_Customers_Small_Commercial!H39+All_Customers_Lighting!H39</f>
        <v>121709</v>
      </c>
      <c r="I39" s="5">
        <f>All_Customers_Residential!I39+All_Customers_Small_Commercial!I39+All_Customers_Lighting!I39</f>
        <v>129593</v>
      </c>
      <c r="J39" s="5">
        <f>All_Customers_Residential!J39+All_Customers_Small_Commercial!J39+All_Customers_Lighting!J39</f>
        <v>125785</v>
      </c>
      <c r="K39" s="5">
        <f>All_Customers_Residential!K39+All_Customers_Small_Commercial!K39+All_Customers_Lighting!K39</f>
        <v>125700</v>
      </c>
      <c r="L39" s="5">
        <f>All_Customers_Residential!L39+All_Customers_Small_Commercial!L39+All_Customers_Lighting!L39</f>
        <v>119008</v>
      </c>
      <c r="M39" s="5">
        <f>All_Customers_Residential!M39+All_Customers_Small_Commercial!M39+All_Customers_Lighting!M39</f>
        <v>114816</v>
      </c>
      <c r="N39" s="5">
        <f>All_Customers_Residential!N39+All_Customers_Small_Commercial!N39+All_Customers_Lighting!N39</f>
        <v>112841</v>
      </c>
      <c r="O39" s="5">
        <f>All_Customers_Residential!O39+All_Customers_Small_Commercial!O39+All_Customers_Lighting!O39</f>
        <v>111120</v>
      </c>
      <c r="P39" s="5">
        <f>All_Customers_Residential!P39+All_Customers_Small_Commercial!P39+All_Customers_Lighting!P39</f>
        <v>113508</v>
      </c>
      <c r="Q39" s="5">
        <f>All_Customers_Residential!Q39+All_Customers_Small_Commercial!Q39+All_Customers_Lighting!Q39</f>
        <v>120926</v>
      </c>
      <c r="R39" s="5">
        <f>All_Customers_Residential!R39+All_Customers_Small_Commercial!R39+All_Customers_Lighting!R39</f>
        <v>131933</v>
      </c>
      <c r="S39" s="5">
        <f>All_Customers_Residential!S39+All_Customers_Small_Commercial!S39+All_Customers_Lighting!S39</f>
        <v>142562</v>
      </c>
      <c r="T39" s="5">
        <f>All_Customers_Residential!T39+All_Customers_Small_Commercial!T39+All_Customers_Lighting!T39</f>
        <v>137973</v>
      </c>
      <c r="U39" s="5">
        <f>All_Customers_Residential!U39+All_Customers_Small_Commercial!U39+All_Customers_Lighting!U39</f>
        <v>137208</v>
      </c>
      <c r="V39" s="5">
        <f>All_Customers_Residential!V39+All_Customers_Small_Commercial!V39+All_Customers_Lighting!V39</f>
        <v>129884</v>
      </c>
      <c r="W39" s="5">
        <f>All_Customers_Residential!W39+All_Customers_Small_Commercial!W39+All_Customers_Lighting!W39</f>
        <v>122119</v>
      </c>
      <c r="X39" s="5">
        <f>All_Customers_Residential!X39+All_Customers_Small_Commercial!X39+All_Customers_Lighting!X39</f>
        <v>111524</v>
      </c>
      <c r="Y39" s="5">
        <f>All_Customers_Residential!Y39+All_Customers_Small_Commercial!Y39+All_Customers_Lighting!Y39</f>
        <v>99219</v>
      </c>
      <c r="Z39" s="5">
        <f>All_Customers_Residential!Z39+All_Customers_Small_Commercial!Z39+All_Customers_Lighting!Z39</f>
        <v>0</v>
      </c>
      <c r="AA39" s="2">
        <f>IFERROR(INDEX('Holiday Schedule'!$D$3:$D$24,MATCH(A39,'Holiday Schedule'!$C$3:$C$24,0)),0)</f>
        <v>0</v>
      </c>
      <c r="AB39" s="2">
        <f t="shared" si="0"/>
        <v>6</v>
      </c>
      <c r="AC39" s="2">
        <f t="shared" si="1"/>
        <v>1986500</v>
      </c>
      <c r="AD39" s="5">
        <f t="shared" si="2"/>
        <v>852942</v>
      </c>
      <c r="AE39" s="5">
        <f t="shared" si="3"/>
        <v>2839442</v>
      </c>
      <c r="AG39" s="2">
        <f t="shared" si="4"/>
        <v>1</v>
      </c>
      <c r="AH39" s="2">
        <f t="shared" si="5"/>
        <v>2025</v>
      </c>
      <c r="AJ39" s="5">
        <f t="shared" si="6"/>
        <v>142562</v>
      </c>
      <c r="AK39" s="2">
        <f t="shared" si="7"/>
        <v>18</v>
      </c>
    </row>
    <row r="40" spans="1:37" ht="12.75">
      <c r="A40" s="4">
        <v>45689</v>
      </c>
      <c r="B40" s="5">
        <f>All_Customers_Residential!B40+All_Customers_Small_Commercial!B40+All_Customers_Lighting!B40</f>
        <v>92201</v>
      </c>
      <c r="C40" s="5">
        <f>All_Customers_Residential!C40+All_Customers_Small_Commercial!C40+All_Customers_Lighting!C40</f>
        <v>91285</v>
      </c>
      <c r="D40" s="5">
        <f>All_Customers_Residential!D40+All_Customers_Small_Commercial!D40+All_Customers_Lighting!D40</f>
        <v>90697</v>
      </c>
      <c r="E40" s="5">
        <f>All_Customers_Residential!E40+All_Customers_Small_Commercial!E40+All_Customers_Lighting!E40</f>
        <v>91051</v>
      </c>
      <c r="F40" s="5">
        <f>All_Customers_Residential!F40+All_Customers_Small_Commercial!F40+All_Customers_Lighting!F40</f>
        <v>94251</v>
      </c>
      <c r="G40" s="5">
        <f>All_Customers_Residential!G40+All_Customers_Small_Commercial!G40+All_Customers_Lighting!G40</f>
        <v>100163</v>
      </c>
      <c r="H40" s="5">
        <f>All_Customers_Residential!H40+All_Customers_Small_Commercial!H40+All_Customers_Lighting!H40</f>
        <v>110752</v>
      </c>
      <c r="I40" s="5">
        <f>All_Customers_Residential!I40+All_Customers_Small_Commercial!I40+All_Customers_Lighting!I40</f>
        <v>116293</v>
      </c>
      <c r="J40" s="5">
        <f>All_Customers_Residential!J40+All_Customers_Small_Commercial!J40+All_Customers_Lighting!J40</f>
        <v>121803</v>
      </c>
      <c r="K40" s="5">
        <f>All_Customers_Residential!K40+All_Customers_Small_Commercial!K40+All_Customers_Lighting!K40</f>
        <v>120226</v>
      </c>
      <c r="L40" s="5">
        <f>All_Customers_Residential!L40+All_Customers_Small_Commercial!L40+All_Customers_Lighting!L40</f>
        <v>112313</v>
      </c>
      <c r="M40" s="5">
        <f>All_Customers_Residential!M40+All_Customers_Small_Commercial!M40+All_Customers_Lighting!M40</f>
        <v>108527</v>
      </c>
      <c r="N40" s="5">
        <f>All_Customers_Residential!N40+All_Customers_Small_Commercial!N40+All_Customers_Lighting!N40</f>
        <v>101942</v>
      </c>
      <c r="O40" s="5">
        <f>All_Customers_Residential!O40+All_Customers_Small_Commercial!O40+All_Customers_Lighting!O40</f>
        <v>97824</v>
      </c>
      <c r="P40" s="5">
        <f>All_Customers_Residential!P40+All_Customers_Small_Commercial!P40+All_Customers_Lighting!P40</f>
        <v>98658</v>
      </c>
      <c r="Q40" s="5">
        <f>All_Customers_Residential!Q40+All_Customers_Small_Commercial!Q40+All_Customers_Lighting!Q40</f>
        <v>112473</v>
      </c>
      <c r="R40" s="5">
        <f>All_Customers_Residential!R40+All_Customers_Small_Commercial!R40+All_Customers_Lighting!R40</f>
        <v>132821</v>
      </c>
      <c r="S40" s="5">
        <f>All_Customers_Residential!S40+All_Customers_Small_Commercial!S40+All_Customers_Lighting!S40</f>
        <v>146040</v>
      </c>
      <c r="T40" s="5">
        <f>All_Customers_Residential!T40+All_Customers_Small_Commercial!T40+All_Customers_Lighting!T40</f>
        <v>148034</v>
      </c>
      <c r="U40" s="5">
        <f>All_Customers_Residential!U40+All_Customers_Small_Commercial!U40+All_Customers_Lighting!U40</f>
        <v>145993</v>
      </c>
      <c r="V40" s="5">
        <f>All_Customers_Residential!V40+All_Customers_Small_Commercial!V40+All_Customers_Lighting!V40</f>
        <v>139653</v>
      </c>
      <c r="W40" s="5">
        <f>All_Customers_Residential!W40+All_Customers_Small_Commercial!W40+All_Customers_Lighting!W40</f>
        <v>132722</v>
      </c>
      <c r="X40" s="5">
        <f>All_Customers_Residential!X40+All_Customers_Small_Commercial!X40+All_Customers_Lighting!X40</f>
        <v>120938</v>
      </c>
      <c r="Y40" s="5">
        <f>All_Customers_Residential!Y40+All_Customers_Small_Commercial!Y40+All_Customers_Lighting!Y40</f>
        <v>113560</v>
      </c>
      <c r="Z40" s="5">
        <f>All_Customers_Residential!Z40+All_Customers_Small_Commercial!Z40+All_Customers_Lighting!Z40</f>
        <v>0</v>
      </c>
      <c r="AA40" s="2">
        <f>IFERROR(INDEX('Holiday Schedule'!$D$3:$D$24,MATCH(A40,'Holiday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2740220</v>
      </c>
      <c r="AE40" s="5">
        <f t="shared" si="3"/>
        <v>2740220</v>
      </c>
      <c r="AG40" s="2">
        <f t="shared" si="4"/>
        <v>2</v>
      </c>
      <c r="AH40" s="2">
        <f t="shared" si="5"/>
        <v>2025</v>
      </c>
      <c r="AJ40" s="5">
        <f t="shared" si="6"/>
        <v>148034</v>
      </c>
      <c r="AK40" s="2">
        <f t="shared" si="7"/>
        <v>19</v>
      </c>
    </row>
    <row r="41" spans="1:37" ht="12.75">
      <c r="A41" s="4">
        <v>45690</v>
      </c>
      <c r="B41" s="5">
        <f>All_Customers_Residential!B41+All_Customers_Small_Commercial!B41+All_Customers_Lighting!B41</f>
        <v>109431</v>
      </c>
      <c r="C41" s="5">
        <f>All_Customers_Residential!C41+All_Customers_Small_Commercial!C41+All_Customers_Lighting!C41</f>
        <v>107380</v>
      </c>
      <c r="D41" s="5">
        <f>All_Customers_Residential!D41+All_Customers_Small_Commercial!D41+All_Customers_Lighting!D41</f>
        <v>107079</v>
      </c>
      <c r="E41" s="5">
        <f>All_Customers_Residential!E41+All_Customers_Small_Commercial!E41+All_Customers_Lighting!E41</f>
        <v>106384</v>
      </c>
      <c r="F41" s="5">
        <f>All_Customers_Residential!F41+All_Customers_Small_Commercial!F41+All_Customers_Lighting!F41</f>
        <v>109414</v>
      </c>
      <c r="G41" s="5">
        <f>All_Customers_Residential!G41+All_Customers_Small_Commercial!G41+All_Customers_Lighting!G41</f>
        <v>113363</v>
      </c>
      <c r="H41" s="5">
        <f>All_Customers_Residential!H41+All_Customers_Small_Commercial!H41+All_Customers_Lighting!H41</f>
        <v>126301</v>
      </c>
      <c r="I41" s="5">
        <f>All_Customers_Residential!I41+All_Customers_Small_Commercial!I41+All_Customers_Lighting!I41</f>
        <v>130849</v>
      </c>
      <c r="J41" s="5">
        <f>All_Customers_Residential!J41+All_Customers_Small_Commercial!J41+All_Customers_Lighting!J41</f>
        <v>128634</v>
      </c>
      <c r="K41" s="5">
        <f>All_Customers_Residential!K41+All_Customers_Small_Commercial!K41+All_Customers_Lighting!K41</f>
        <v>126518</v>
      </c>
      <c r="L41" s="5">
        <f>All_Customers_Residential!L41+All_Customers_Small_Commercial!L41+All_Customers_Lighting!L41</f>
        <v>122938</v>
      </c>
      <c r="M41" s="5">
        <f>All_Customers_Residential!M41+All_Customers_Small_Commercial!M41+All_Customers_Lighting!M41</f>
        <v>119545</v>
      </c>
      <c r="N41" s="5">
        <f>All_Customers_Residential!N41+All_Customers_Small_Commercial!N41+All_Customers_Lighting!N41</f>
        <v>120199</v>
      </c>
      <c r="O41" s="5">
        <f>All_Customers_Residential!O41+All_Customers_Small_Commercial!O41+All_Customers_Lighting!O41</f>
        <v>121417</v>
      </c>
      <c r="P41" s="5">
        <f>All_Customers_Residential!P41+All_Customers_Small_Commercial!P41+All_Customers_Lighting!P41</f>
        <v>124094</v>
      </c>
      <c r="Q41" s="5">
        <f>All_Customers_Residential!Q41+All_Customers_Small_Commercial!Q41+All_Customers_Lighting!Q41</f>
        <v>136196</v>
      </c>
      <c r="R41" s="5">
        <f>All_Customers_Residential!R41+All_Customers_Small_Commercial!R41+All_Customers_Lighting!R41</f>
        <v>149964</v>
      </c>
      <c r="S41" s="5">
        <f>All_Customers_Residential!S41+All_Customers_Small_Commercial!S41+All_Customers_Lighting!S41</f>
        <v>159530</v>
      </c>
      <c r="T41" s="5">
        <f>All_Customers_Residential!T41+All_Customers_Small_Commercial!T41+All_Customers_Lighting!T41</f>
        <v>165352</v>
      </c>
      <c r="U41" s="5">
        <f>All_Customers_Residential!U41+All_Customers_Small_Commercial!U41+All_Customers_Lighting!U41</f>
        <v>158926</v>
      </c>
      <c r="V41" s="5">
        <f>All_Customers_Residential!V41+All_Customers_Small_Commercial!V41+All_Customers_Lighting!V41</f>
        <v>148513</v>
      </c>
      <c r="W41" s="5">
        <f>All_Customers_Residential!W41+All_Customers_Small_Commercial!W41+All_Customers_Lighting!W41</f>
        <v>134669</v>
      </c>
      <c r="X41" s="5">
        <f>All_Customers_Residential!X41+All_Customers_Small_Commercial!X41+All_Customers_Lighting!X41</f>
        <v>117670</v>
      </c>
      <c r="Y41" s="5">
        <f>All_Customers_Residential!Y41+All_Customers_Small_Commercial!Y41+All_Customers_Lighting!Y41</f>
        <v>108346</v>
      </c>
      <c r="Z41" s="5">
        <f>All_Customers_Residential!Z41+All_Customers_Small_Commercial!Z41+All_Customers_Lighting!Z41</f>
        <v>0</v>
      </c>
      <c r="AA41" s="2">
        <f>IFERROR(INDEX('Holiday Schedule'!$D$3:$D$24,MATCH(A41,'Holiday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3052712</v>
      </c>
      <c r="AE41" s="5">
        <f t="shared" si="3"/>
        <v>3052712</v>
      </c>
      <c r="AG41" s="2">
        <f t="shared" si="4"/>
        <v>2</v>
      </c>
      <c r="AH41" s="2">
        <f t="shared" si="5"/>
        <v>2025</v>
      </c>
      <c r="AJ41" s="5">
        <f t="shared" si="6"/>
        <v>165352</v>
      </c>
      <c r="AK41" s="2">
        <f t="shared" si="7"/>
        <v>19</v>
      </c>
    </row>
    <row r="42" spans="1:37" ht="12.75">
      <c r="A42" s="4">
        <v>45691</v>
      </c>
      <c r="B42" s="5">
        <f>All_Customers_Residential!B42+All_Customers_Small_Commercial!B42+All_Customers_Lighting!B42</f>
        <v>101529</v>
      </c>
      <c r="C42" s="5">
        <f>All_Customers_Residential!C42+All_Customers_Small_Commercial!C42+All_Customers_Lighting!C42</f>
        <v>96288</v>
      </c>
      <c r="D42" s="5">
        <f>All_Customers_Residential!D42+All_Customers_Small_Commercial!D42+All_Customers_Lighting!D42</f>
        <v>93999</v>
      </c>
      <c r="E42" s="5">
        <f>All_Customers_Residential!E42+All_Customers_Small_Commercial!E42+All_Customers_Lighting!E42</f>
        <v>91996</v>
      </c>
      <c r="F42" s="5">
        <f>All_Customers_Residential!F42+All_Customers_Small_Commercial!F42+All_Customers_Lighting!F42</f>
        <v>97218</v>
      </c>
      <c r="G42" s="5">
        <f>All_Customers_Residential!G42+All_Customers_Small_Commercial!G42+All_Customers_Lighting!G42</f>
        <v>101935</v>
      </c>
      <c r="H42" s="5">
        <f>All_Customers_Residential!H42+All_Customers_Small_Commercial!H42+All_Customers_Lighting!H42</f>
        <v>118794</v>
      </c>
      <c r="I42" s="5">
        <f>All_Customers_Residential!I42+All_Customers_Small_Commercial!I42+All_Customers_Lighting!I42</f>
        <v>124487</v>
      </c>
      <c r="J42" s="5">
        <f>All_Customers_Residential!J42+All_Customers_Small_Commercial!J42+All_Customers_Lighting!J42</f>
        <v>125559</v>
      </c>
      <c r="K42" s="5">
        <f>All_Customers_Residential!K42+All_Customers_Small_Commercial!K42+All_Customers_Lighting!K42</f>
        <v>121893</v>
      </c>
      <c r="L42" s="5">
        <f>All_Customers_Residential!L42+All_Customers_Small_Commercial!L42+All_Customers_Lighting!L42</f>
        <v>114644</v>
      </c>
      <c r="M42" s="5">
        <f>All_Customers_Residential!M42+All_Customers_Small_Commercial!M42+All_Customers_Lighting!M42</f>
        <v>105442</v>
      </c>
      <c r="N42" s="5">
        <f>All_Customers_Residential!N42+All_Customers_Small_Commercial!N42+All_Customers_Lighting!N42</f>
        <v>99016</v>
      </c>
      <c r="O42" s="5">
        <f>All_Customers_Residential!O42+All_Customers_Small_Commercial!O42+All_Customers_Lighting!O42</f>
        <v>98489</v>
      </c>
      <c r="P42" s="5">
        <f>All_Customers_Residential!P42+All_Customers_Small_Commercial!P42+All_Customers_Lighting!P42</f>
        <v>103377</v>
      </c>
      <c r="Q42" s="5">
        <f>All_Customers_Residential!Q42+All_Customers_Small_Commercial!Q42+All_Customers_Lighting!Q42</f>
        <v>113629</v>
      </c>
      <c r="R42" s="5">
        <f>All_Customers_Residential!R42+All_Customers_Small_Commercial!R42+All_Customers_Lighting!R42</f>
        <v>126517</v>
      </c>
      <c r="S42" s="5">
        <f>All_Customers_Residential!S42+All_Customers_Small_Commercial!S42+All_Customers_Lighting!S42</f>
        <v>138182</v>
      </c>
      <c r="T42" s="5">
        <f>All_Customers_Residential!T42+All_Customers_Small_Commercial!T42+All_Customers_Lighting!T42</f>
        <v>138080</v>
      </c>
      <c r="U42" s="5">
        <f>All_Customers_Residential!U42+All_Customers_Small_Commercial!U42+All_Customers_Lighting!U42</f>
        <v>135302</v>
      </c>
      <c r="V42" s="5">
        <f>All_Customers_Residential!V42+All_Customers_Small_Commercial!V42+All_Customers_Lighting!V42</f>
        <v>125978</v>
      </c>
      <c r="W42" s="5">
        <f>All_Customers_Residential!W42+All_Customers_Small_Commercial!W42+All_Customers_Lighting!W42</f>
        <v>114898</v>
      </c>
      <c r="X42" s="5">
        <f>All_Customers_Residential!X42+All_Customers_Small_Commercial!X42+All_Customers_Lighting!X42</f>
        <v>102800</v>
      </c>
      <c r="Y42" s="5">
        <f>All_Customers_Residential!Y42+All_Customers_Small_Commercial!Y42+All_Customers_Lighting!Y42</f>
        <v>93007</v>
      </c>
      <c r="Z42" s="5">
        <f>All_Customers_Residential!Z42+All_Customers_Small_Commercial!Z42+All_Customers_Lighting!Z42</f>
        <v>0</v>
      </c>
      <c r="AA42" s="2">
        <f>IFERROR(INDEX('Holiday Schedule'!$D$3:$D$24,MATCH(A42,'Holiday Schedule'!$C$3:$C$24,0)),0)</f>
        <v>0</v>
      </c>
      <c r="AB42" s="2">
        <f t="shared" si="0"/>
        <v>2</v>
      </c>
      <c r="AC42" s="2">
        <f t="shared" si="1"/>
        <v>1888293</v>
      </c>
      <c r="AD42" s="5">
        <f t="shared" si="2"/>
        <v>794766</v>
      </c>
      <c r="AE42" s="5">
        <f t="shared" si="3"/>
        <v>2683059</v>
      </c>
      <c r="AG42" s="2">
        <f t="shared" si="4"/>
        <v>2</v>
      </c>
      <c r="AH42" s="2">
        <f t="shared" si="5"/>
        <v>2025</v>
      </c>
      <c r="AJ42" s="5">
        <f t="shared" si="6"/>
        <v>138182</v>
      </c>
      <c r="AK42" s="2">
        <f t="shared" si="7"/>
        <v>18</v>
      </c>
    </row>
    <row r="43" spans="1:37" ht="12.75">
      <c r="A43" s="4">
        <v>45692</v>
      </c>
      <c r="B43" s="5">
        <f>All_Customers_Residential!B43+All_Customers_Small_Commercial!B43+All_Customers_Lighting!B43</f>
        <v>85523</v>
      </c>
      <c r="C43" s="5">
        <f>All_Customers_Residential!C43+All_Customers_Small_Commercial!C43+All_Customers_Lighting!C43</f>
        <v>84078</v>
      </c>
      <c r="D43" s="5">
        <f>All_Customers_Residential!D43+All_Customers_Small_Commercial!D43+All_Customers_Lighting!D43</f>
        <v>84304</v>
      </c>
      <c r="E43" s="5">
        <f>All_Customers_Residential!E43+All_Customers_Small_Commercial!E43+All_Customers_Lighting!E43</f>
        <v>84054</v>
      </c>
      <c r="F43" s="5">
        <f>All_Customers_Residential!F43+All_Customers_Small_Commercial!F43+All_Customers_Lighting!F43</f>
        <v>86911</v>
      </c>
      <c r="G43" s="5">
        <f>All_Customers_Residential!G43+All_Customers_Small_Commercial!G43+All_Customers_Lighting!G43</f>
        <v>96112</v>
      </c>
      <c r="H43" s="5">
        <f>All_Customers_Residential!H43+All_Customers_Small_Commercial!H43+All_Customers_Lighting!H43</f>
        <v>116539</v>
      </c>
      <c r="I43" s="5">
        <f>All_Customers_Residential!I43+All_Customers_Small_Commercial!I43+All_Customers_Lighting!I43</f>
        <v>120649</v>
      </c>
      <c r="J43" s="5">
        <f>All_Customers_Residential!J43+All_Customers_Small_Commercial!J43+All_Customers_Lighting!J43</f>
        <v>115866</v>
      </c>
      <c r="K43" s="5">
        <f>All_Customers_Residential!K43+All_Customers_Small_Commercial!K43+All_Customers_Lighting!K43</f>
        <v>102918</v>
      </c>
      <c r="L43" s="5">
        <f>All_Customers_Residential!L43+All_Customers_Small_Commercial!L43+All_Customers_Lighting!L43</f>
        <v>101376</v>
      </c>
      <c r="M43" s="5">
        <f>All_Customers_Residential!M43+All_Customers_Small_Commercial!M43+All_Customers_Lighting!M43</f>
        <v>98194</v>
      </c>
      <c r="N43" s="5">
        <f>All_Customers_Residential!N43+All_Customers_Small_Commercial!N43+All_Customers_Lighting!N43</f>
        <v>96755</v>
      </c>
      <c r="O43" s="5">
        <f>All_Customers_Residential!O43+All_Customers_Small_Commercial!O43+All_Customers_Lighting!O43</f>
        <v>89943</v>
      </c>
      <c r="P43" s="5">
        <f>All_Customers_Residential!P43+All_Customers_Small_Commercial!P43+All_Customers_Lighting!P43</f>
        <v>95421</v>
      </c>
      <c r="Q43" s="5">
        <f>All_Customers_Residential!Q43+All_Customers_Small_Commercial!Q43+All_Customers_Lighting!Q43</f>
        <v>107807</v>
      </c>
      <c r="R43" s="5">
        <f>All_Customers_Residential!R43+All_Customers_Small_Commercial!R43+All_Customers_Lighting!R43</f>
        <v>125400</v>
      </c>
      <c r="S43" s="5">
        <f>All_Customers_Residential!S43+All_Customers_Small_Commercial!S43+All_Customers_Lighting!S43</f>
        <v>143426</v>
      </c>
      <c r="T43" s="5">
        <f>All_Customers_Residential!T43+All_Customers_Small_Commercial!T43+All_Customers_Lighting!T43</f>
        <v>146366</v>
      </c>
      <c r="U43" s="5">
        <f>All_Customers_Residential!U43+All_Customers_Small_Commercial!U43+All_Customers_Lighting!U43</f>
        <v>144448</v>
      </c>
      <c r="V43" s="5">
        <f>All_Customers_Residential!V43+All_Customers_Small_Commercial!V43+All_Customers_Lighting!V43</f>
        <v>135725</v>
      </c>
      <c r="W43" s="5">
        <f>All_Customers_Residential!W43+All_Customers_Small_Commercial!W43+All_Customers_Lighting!W43</f>
        <v>124670</v>
      </c>
      <c r="X43" s="5">
        <f>All_Customers_Residential!X43+All_Customers_Small_Commercial!X43+All_Customers_Lighting!X43</f>
        <v>111966</v>
      </c>
      <c r="Y43" s="5">
        <f>All_Customers_Residential!Y43+All_Customers_Small_Commercial!Y43+All_Customers_Lighting!Y43</f>
        <v>104230</v>
      </c>
      <c r="Z43" s="5">
        <f>All_Customers_Residential!Z43+All_Customers_Small_Commercial!Z43+All_Customers_Lighting!Z43</f>
        <v>0</v>
      </c>
      <c r="AA43" s="2">
        <f>IFERROR(INDEX('Holiday Schedule'!$D$3:$D$24,MATCH(A43,'Holiday Schedule'!$C$3:$C$24,0)),0)</f>
        <v>0</v>
      </c>
      <c r="AB43" s="2">
        <f t="shared" si="0"/>
        <v>3</v>
      </c>
      <c r="AC43" s="2">
        <f t="shared" si="1"/>
        <v>1860930</v>
      </c>
      <c r="AD43" s="5">
        <f t="shared" si="2"/>
        <v>741751</v>
      </c>
      <c r="AE43" s="5">
        <f t="shared" si="3"/>
        <v>2602681</v>
      </c>
      <c r="AG43" s="2">
        <f t="shared" si="4"/>
        <v>2</v>
      </c>
      <c r="AH43" s="2">
        <f t="shared" si="5"/>
        <v>2025</v>
      </c>
      <c r="AJ43" s="5">
        <f t="shared" si="6"/>
        <v>146366</v>
      </c>
      <c r="AK43" s="2">
        <f t="shared" si="7"/>
        <v>19</v>
      </c>
    </row>
    <row r="44" spans="1:37" ht="12.75">
      <c r="A44" s="4">
        <v>45693</v>
      </c>
      <c r="B44" s="5">
        <f>All_Customers_Residential!B44+All_Customers_Small_Commercial!B44+All_Customers_Lighting!B44</f>
        <v>99994</v>
      </c>
      <c r="C44" s="5">
        <f>All_Customers_Residential!C44+All_Customers_Small_Commercial!C44+All_Customers_Lighting!C44</f>
        <v>99974</v>
      </c>
      <c r="D44" s="5">
        <f>All_Customers_Residential!D44+All_Customers_Small_Commercial!D44+All_Customers_Lighting!D44</f>
        <v>100444</v>
      </c>
      <c r="E44" s="5">
        <f>All_Customers_Residential!E44+All_Customers_Small_Commercial!E44+All_Customers_Lighting!E44</f>
        <v>102057</v>
      </c>
      <c r="F44" s="5">
        <f>All_Customers_Residential!F44+All_Customers_Small_Commercial!F44+All_Customers_Lighting!F44</f>
        <v>107680</v>
      </c>
      <c r="G44" s="5">
        <f>All_Customers_Residential!G44+All_Customers_Small_Commercial!G44+All_Customers_Lighting!G44</f>
        <v>116998</v>
      </c>
      <c r="H44" s="5">
        <f>All_Customers_Residential!H44+All_Customers_Small_Commercial!H44+All_Customers_Lighting!H44</f>
        <v>136288</v>
      </c>
      <c r="I44" s="5">
        <f>All_Customers_Residential!I44+All_Customers_Small_Commercial!I44+All_Customers_Lighting!I44</f>
        <v>136579</v>
      </c>
      <c r="J44" s="5">
        <f>All_Customers_Residential!J44+All_Customers_Small_Commercial!J44+All_Customers_Lighting!J44</f>
        <v>117260</v>
      </c>
      <c r="K44" s="5">
        <f>All_Customers_Residential!K44+All_Customers_Small_Commercial!K44+All_Customers_Lighting!K44</f>
        <v>100469</v>
      </c>
      <c r="L44" s="5">
        <f>All_Customers_Residential!L44+All_Customers_Small_Commercial!L44+All_Customers_Lighting!L44</f>
        <v>93385</v>
      </c>
      <c r="M44" s="5">
        <f>All_Customers_Residential!M44+All_Customers_Small_Commercial!M44+All_Customers_Lighting!M44</f>
        <v>89229</v>
      </c>
      <c r="N44" s="5">
        <f>All_Customers_Residential!N44+All_Customers_Small_Commercial!N44+All_Customers_Lighting!N44</f>
        <v>87727</v>
      </c>
      <c r="O44" s="5">
        <f>All_Customers_Residential!O44+All_Customers_Small_Commercial!O44+All_Customers_Lighting!O44</f>
        <v>85572</v>
      </c>
      <c r="P44" s="5">
        <f>All_Customers_Residential!P44+All_Customers_Small_Commercial!P44+All_Customers_Lighting!P44</f>
        <v>90578</v>
      </c>
      <c r="Q44" s="5">
        <f>All_Customers_Residential!Q44+All_Customers_Small_Commercial!Q44+All_Customers_Lighting!Q44</f>
        <v>113732</v>
      </c>
      <c r="R44" s="5">
        <f>All_Customers_Residential!R44+All_Customers_Small_Commercial!R44+All_Customers_Lighting!R44</f>
        <v>139025</v>
      </c>
      <c r="S44" s="5">
        <f>All_Customers_Residential!S44+All_Customers_Small_Commercial!S44+All_Customers_Lighting!S44</f>
        <v>159825</v>
      </c>
      <c r="T44" s="5">
        <f>All_Customers_Residential!T44+All_Customers_Small_Commercial!T44+All_Customers_Lighting!T44</f>
        <v>161614</v>
      </c>
      <c r="U44" s="5">
        <f>All_Customers_Residential!U44+All_Customers_Small_Commercial!U44+All_Customers_Lighting!U44</f>
        <v>156455</v>
      </c>
      <c r="V44" s="5">
        <f>All_Customers_Residential!V44+All_Customers_Small_Commercial!V44+All_Customers_Lighting!V44</f>
        <v>146358</v>
      </c>
      <c r="W44" s="5">
        <f>All_Customers_Residential!W44+All_Customers_Small_Commercial!W44+All_Customers_Lighting!W44</f>
        <v>135049</v>
      </c>
      <c r="X44" s="5">
        <f>All_Customers_Residential!X44+All_Customers_Small_Commercial!X44+All_Customers_Lighting!X44</f>
        <v>122881</v>
      </c>
      <c r="Y44" s="5">
        <f>All_Customers_Residential!Y44+All_Customers_Small_Commercial!Y44+All_Customers_Lighting!Y44</f>
        <v>115191</v>
      </c>
      <c r="Z44" s="5">
        <f>All_Customers_Residential!Z44+All_Customers_Small_Commercial!Z44+All_Customers_Lighting!Z44</f>
        <v>0</v>
      </c>
      <c r="AA44" s="2">
        <f>IFERROR(INDEX('Holiday Schedule'!$D$3:$D$24,MATCH(A44,'Holiday Schedule'!$C$3:$C$24,0)),0)</f>
        <v>0</v>
      </c>
      <c r="AB44" s="2">
        <f t="shared" si="0"/>
        <v>4</v>
      </c>
      <c r="AC44" s="2">
        <f t="shared" si="1"/>
        <v>1935738</v>
      </c>
      <c r="AD44" s="5">
        <f t="shared" si="2"/>
        <v>878626</v>
      </c>
      <c r="AE44" s="5">
        <f t="shared" si="3"/>
        <v>2814364</v>
      </c>
      <c r="AG44" s="2">
        <f t="shared" si="4"/>
        <v>2</v>
      </c>
      <c r="AH44" s="2">
        <f t="shared" si="5"/>
        <v>2025</v>
      </c>
      <c r="AJ44" s="5">
        <f t="shared" si="6"/>
        <v>161614</v>
      </c>
      <c r="AK44" s="2">
        <f t="shared" si="7"/>
        <v>19</v>
      </c>
    </row>
    <row r="45" spans="1:37" ht="12.75">
      <c r="A45" s="4">
        <v>45694</v>
      </c>
      <c r="B45" s="5">
        <f>All_Customers_Residential!B45+All_Customers_Small_Commercial!B45+All_Customers_Lighting!B45</f>
        <v>113322</v>
      </c>
      <c r="C45" s="5">
        <f>All_Customers_Residential!C45+All_Customers_Small_Commercial!C45+All_Customers_Lighting!C45</f>
        <v>112384</v>
      </c>
      <c r="D45" s="5">
        <f>All_Customers_Residential!D45+All_Customers_Small_Commercial!D45+All_Customers_Lighting!D45</f>
        <v>113532</v>
      </c>
      <c r="E45" s="5">
        <f>All_Customers_Residential!E45+All_Customers_Small_Commercial!E45+All_Customers_Lighting!E45</f>
        <v>117160</v>
      </c>
      <c r="F45" s="5">
        <f>All_Customers_Residential!F45+All_Customers_Small_Commercial!F45+All_Customers_Lighting!F45</f>
        <v>124212</v>
      </c>
      <c r="G45" s="5">
        <f>All_Customers_Residential!G45+All_Customers_Small_Commercial!G45+All_Customers_Lighting!G45</f>
        <v>132655</v>
      </c>
      <c r="H45" s="5">
        <f>All_Customers_Residential!H45+All_Customers_Small_Commercial!H45+All_Customers_Lighting!H45</f>
        <v>153297</v>
      </c>
      <c r="I45" s="5">
        <f>All_Customers_Residential!I45+All_Customers_Small_Commercial!I45+All_Customers_Lighting!I45</f>
        <v>153319</v>
      </c>
      <c r="J45" s="5">
        <f>All_Customers_Residential!J45+All_Customers_Small_Commercial!J45+All_Customers_Lighting!J45</f>
        <v>140757</v>
      </c>
      <c r="K45" s="5">
        <f>All_Customers_Residential!K45+All_Customers_Small_Commercial!K45+All_Customers_Lighting!K45</f>
        <v>124069</v>
      </c>
      <c r="L45" s="5">
        <f>All_Customers_Residential!L45+All_Customers_Small_Commercial!L45+All_Customers_Lighting!L45</f>
        <v>124359</v>
      </c>
      <c r="M45" s="5">
        <f>All_Customers_Residential!M45+All_Customers_Small_Commercial!M45+All_Customers_Lighting!M45</f>
        <v>129342</v>
      </c>
      <c r="N45" s="5">
        <f>All_Customers_Residential!N45+All_Customers_Small_Commercial!N45+All_Customers_Lighting!N45</f>
        <v>134834</v>
      </c>
      <c r="O45" s="5">
        <f>All_Customers_Residential!O45+All_Customers_Small_Commercial!O45+All_Customers_Lighting!O45</f>
        <v>136538</v>
      </c>
      <c r="P45" s="5">
        <f>All_Customers_Residential!P45+All_Customers_Small_Commercial!P45+All_Customers_Lighting!P45</f>
        <v>128746</v>
      </c>
      <c r="Q45" s="5">
        <f>All_Customers_Residential!Q45+All_Customers_Small_Commercial!Q45+All_Customers_Lighting!Q45</f>
        <v>128353</v>
      </c>
      <c r="R45" s="5">
        <f>All_Customers_Residential!R45+All_Customers_Small_Commercial!R45+All_Customers_Lighting!R45</f>
        <v>134344</v>
      </c>
      <c r="S45" s="5">
        <f>All_Customers_Residential!S45+All_Customers_Small_Commercial!S45+All_Customers_Lighting!S45</f>
        <v>146596</v>
      </c>
      <c r="T45" s="5">
        <f>All_Customers_Residential!T45+All_Customers_Small_Commercial!T45+All_Customers_Lighting!T45</f>
        <v>142730</v>
      </c>
      <c r="U45" s="5">
        <f>All_Customers_Residential!U45+All_Customers_Small_Commercial!U45+All_Customers_Lighting!U45</f>
        <v>138798</v>
      </c>
      <c r="V45" s="5">
        <f>All_Customers_Residential!V45+All_Customers_Small_Commercial!V45+All_Customers_Lighting!V45</f>
        <v>134059</v>
      </c>
      <c r="W45" s="5">
        <f>All_Customers_Residential!W45+All_Customers_Small_Commercial!W45+All_Customers_Lighting!W45</f>
        <v>123239</v>
      </c>
      <c r="X45" s="5">
        <f>All_Customers_Residential!X45+All_Customers_Small_Commercial!X45+All_Customers_Lighting!X45</f>
        <v>110993</v>
      </c>
      <c r="Y45" s="5">
        <f>All_Customers_Residential!Y45+All_Customers_Small_Commercial!Y45+All_Customers_Lighting!Y45</f>
        <v>102298</v>
      </c>
      <c r="Z45" s="5">
        <f>All_Customers_Residential!Z45+All_Customers_Small_Commercial!Z45+All_Customers_Lighting!Z45</f>
        <v>0</v>
      </c>
      <c r="AA45" s="2">
        <f>IFERROR(INDEX('Holiday Schedule'!$D$3:$D$24,MATCH(A45,'Holiday Schedule'!$C$3:$C$24,0)),0)</f>
        <v>0</v>
      </c>
      <c r="AB45" s="2">
        <f t="shared" si="0"/>
        <v>5</v>
      </c>
      <c r="AC45" s="2">
        <f t="shared" si="1"/>
        <v>2131076</v>
      </c>
      <c r="AD45" s="5">
        <f t="shared" si="2"/>
        <v>968860</v>
      </c>
      <c r="AE45" s="5">
        <f t="shared" si="3"/>
        <v>3099936</v>
      </c>
      <c r="AG45" s="2">
        <f t="shared" si="4"/>
        <v>2</v>
      </c>
      <c r="AH45" s="2">
        <f t="shared" si="5"/>
        <v>2025</v>
      </c>
      <c r="AJ45" s="5">
        <f t="shared" si="6"/>
        <v>153319</v>
      </c>
      <c r="AK45" s="2">
        <f t="shared" si="7"/>
        <v>8</v>
      </c>
    </row>
    <row r="46" spans="1:37" ht="12.75">
      <c r="A46" s="4">
        <v>45695</v>
      </c>
      <c r="B46" s="5">
        <f>All_Customers_Residential!B46+All_Customers_Small_Commercial!B46+All_Customers_Lighting!B46</f>
        <v>88561</v>
      </c>
      <c r="C46" s="5">
        <f>All_Customers_Residential!C46+All_Customers_Small_Commercial!C46+All_Customers_Lighting!C46</f>
        <v>84530</v>
      </c>
      <c r="D46" s="5">
        <f>All_Customers_Residential!D46+All_Customers_Small_Commercial!D46+All_Customers_Lighting!D46</f>
        <v>82384</v>
      </c>
      <c r="E46" s="5">
        <f>All_Customers_Residential!E46+All_Customers_Small_Commercial!E46+All_Customers_Lighting!E46</f>
        <v>84770</v>
      </c>
      <c r="F46" s="5">
        <f>All_Customers_Residential!F46+All_Customers_Small_Commercial!F46+All_Customers_Lighting!F46</f>
        <v>95316</v>
      </c>
      <c r="G46" s="5">
        <f>All_Customers_Residential!G46+All_Customers_Small_Commercial!G46+All_Customers_Lighting!G46</f>
        <v>105021</v>
      </c>
      <c r="H46" s="5">
        <f>All_Customers_Residential!H46+All_Customers_Small_Commercial!H46+All_Customers_Lighting!H46</f>
        <v>125425</v>
      </c>
      <c r="I46" s="5">
        <f>All_Customers_Residential!I46+All_Customers_Small_Commercial!I46+All_Customers_Lighting!I46</f>
        <v>125464</v>
      </c>
      <c r="J46" s="5">
        <f>All_Customers_Residential!J46+All_Customers_Small_Commercial!J46+All_Customers_Lighting!J46</f>
        <v>115253</v>
      </c>
      <c r="K46" s="5">
        <f>All_Customers_Residential!K46+All_Customers_Small_Commercial!K46+All_Customers_Lighting!K46</f>
        <v>107683</v>
      </c>
      <c r="L46" s="5">
        <f>All_Customers_Residential!L46+All_Customers_Small_Commercial!L46+All_Customers_Lighting!L46</f>
        <v>97839</v>
      </c>
      <c r="M46" s="5">
        <f>All_Customers_Residential!M46+All_Customers_Small_Commercial!M46+All_Customers_Lighting!M46</f>
        <v>94525</v>
      </c>
      <c r="N46" s="5">
        <f>All_Customers_Residential!N46+All_Customers_Small_Commercial!N46+All_Customers_Lighting!N46</f>
        <v>90927</v>
      </c>
      <c r="O46" s="5">
        <f>All_Customers_Residential!O46+All_Customers_Small_Commercial!O46+All_Customers_Lighting!O46</f>
        <v>88823</v>
      </c>
      <c r="P46" s="5">
        <f>All_Customers_Residential!P46+All_Customers_Small_Commercial!P46+All_Customers_Lighting!P46</f>
        <v>92538</v>
      </c>
      <c r="Q46" s="5">
        <f>All_Customers_Residential!Q46+All_Customers_Small_Commercial!Q46+All_Customers_Lighting!Q46</f>
        <v>107198</v>
      </c>
      <c r="R46" s="5">
        <f>All_Customers_Residential!R46+All_Customers_Small_Commercial!R46+All_Customers_Lighting!R46</f>
        <v>126624</v>
      </c>
      <c r="S46" s="5">
        <f>All_Customers_Residential!S46+All_Customers_Small_Commercial!S46+All_Customers_Lighting!S46</f>
        <v>143476</v>
      </c>
      <c r="T46" s="5">
        <f>All_Customers_Residential!T46+All_Customers_Small_Commercial!T46+All_Customers_Lighting!T46</f>
        <v>144201</v>
      </c>
      <c r="U46" s="5">
        <f>All_Customers_Residential!U46+All_Customers_Small_Commercial!U46+All_Customers_Lighting!U46</f>
        <v>143166</v>
      </c>
      <c r="V46" s="5">
        <f>All_Customers_Residential!V46+All_Customers_Small_Commercial!V46+All_Customers_Lighting!V46</f>
        <v>136756</v>
      </c>
      <c r="W46" s="5">
        <f>All_Customers_Residential!W46+All_Customers_Small_Commercial!W46+All_Customers_Lighting!W46</f>
        <v>127345</v>
      </c>
      <c r="X46" s="5">
        <f>All_Customers_Residential!X46+All_Customers_Small_Commercial!X46+All_Customers_Lighting!X46</f>
        <v>114760</v>
      </c>
      <c r="Y46" s="5">
        <f>All_Customers_Residential!Y46+All_Customers_Small_Commercial!Y46+All_Customers_Lighting!Y46</f>
        <v>106542</v>
      </c>
      <c r="Z46" s="5">
        <f>All_Customers_Residential!Z46+All_Customers_Small_Commercial!Z46+All_Customers_Lighting!Z46</f>
        <v>0</v>
      </c>
      <c r="AA46" s="2">
        <f>IFERROR(INDEX('Holiday Schedule'!$D$3:$D$24,MATCH(A46,'Holiday Schedule'!$C$3:$C$24,0)),0)</f>
        <v>0</v>
      </c>
      <c r="AB46" s="2">
        <f t="shared" si="0"/>
        <v>6</v>
      </c>
      <c r="AC46" s="2">
        <f t="shared" si="1"/>
        <v>1856578</v>
      </c>
      <c r="AD46" s="5">
        <f t="shared" si="2"/>
        <v>772549</v>
      </c>
      <c r="AE46" s="5">
        <f t="shared" si="3"/>
        <v>2629127</v>
      </c>
      <c r="AG46" s="2">
        <f t="shared" si="4"/>
        <v>2</v>
      </c>
      <c r="AH46" s="2">
        <f t="shared" si="5"/>
        <v>2025</v>
      </c>
      <c r="AJ46" s="5">
        <f t="shared" si="6"/>
        <v>144201</v>
      </c>
      <c r="AK46" s="2">
        <f t="shared" si="7"/>
        <v>19</v>
      </c>
    </row>
    <row r="47" spans="1:37" ht="12.75">
      <c r="A47" s="4">
        <v>45696</v>
      </c>
      <c r="B47" s="5">
        <f>All_Customers_Residential!B47+All_Customers_Small_Commercial!B47+All_Customers_Lighting!B47</f>
        <v>100696</v>
      </c>
      <c r="C47" s="5">
        <f>All_Customers_Residential!C47+All_Customers_Small_Commercial!C47+All_Customers_Lighting!C47</f>
        <v>100285</v>
      </c>
      <c r="D47" s="5">
        <f>All_Customers_Residential!D47+All_Customers_Small_Commercial!D47+All_Customers_Lighting!D47</f>
        <v>99308</v>
      </c>
      <c r="E47" s="5">
        <f>All_Customers_Residential!E47+All_Customers_Small_Commercial!E47+All_Customers_Lighting!E47</f>
        <v>99585</v>
      </c>
      <c r="F47" s="5">
        <f>All_Customers_Residential!F47+All_Customers_Small_Commercial!F47+All_Customers_Lighting!F47</f>
        <v>102912</v>
      </c>
      <c r="G47" s="5">
        <f>All_Customers_Residential!G47+All_Customers_Small_Commercial!G47+All_Customers_Lighting!G47</f>
        <v>106825</v>
      </c>
      <c r="H47" s="5">
        <f>All_Customers_Residential!H47+All_Customers_Small_Commercial!H47+All_Customers_Lighting!H47</f>
        <v>120290</v>
      </c>
      <c r="I47" s="5">
        <f>All_Customers_Residential!I47+All_Customers_Small_Commercial!I47+All_Customers_Lighting!I47</f>
        <v>121318</v>
      </c>
      <c r="J47" s="5">
        <f>All_Customers_Residential!J47+All_Customers_Small_Commercial!J47+All_Customers_Lighting!J47</f>
        <v>106095</v>
      </c>
      <c r="K47" s="5">
        <f>All_Customers_Residential!K47+All_Customers_Small_Commercial!K47+All_Customers_Lighting!K47</f>
        <v>93950</v>
      </c>
      <c r="L47" s="5">
        <f>All_Customers_Residential!L47+All_Customers_Small_Commercial!L47+All_Customers_Lighting!L47</f>
        <v>88412</v>
      </c>
      <c r="M47" s="5">
        <f>All_Customers_Residential!M47+All_Customers_Small_Commercial!M47+All_Customers_Lighting!M47</f>
        <v>83392</v>
      </c>
      <c r="N47" s="5">
        <f>All_Customers_Residential!N47+All_Customers_Small_Commercial!N47+All_Customers_Lighting!N47</f>
        <v>80273</v>
      </c>
      <c r="O47" s="5">
        <f>All_Customers_Residential!O47+All_Customers_Small_Commercial!O47+All_Customers_Lighting!O47</f>
        <v>79632</v>
      </c>
      <c r="P47" s="5">
        <f>All_Customers_Residential!P47+All_Customers_Small_Commercial!P47+All_Customers_Lighting!P47</f>
        <v>86822</v>
      </c>
      <c r="Q47" s="5">
        <f>All_Customers_Residential!Q47+All_Customers_Small_Commercial!Q47+All_Customers_Lighting!Q47</f>
        <v>106112</v>
      </c>
      <c r="R47" s="5">
        <f>All_Customers_Residential!R47+All_Customers_Small_Commercial!R47+All_Customers_Lighting!R47</f>
        <v>131082</v>
      </c>
      <c r="S47" s="5">
        <f>All_Customers_Residential!S47+All_Customers_Small_Commercial!S47+All_Customers_Lighting!S47</f>
        <v>147155</v>
      </c>
      <c r="T47" s="5">
        <f>All_Customers_Residential!T47+All_Customers_Small_Commercial!T47+All_Customers_Lighting!T47</f>
        <v>147194</v>
      </c>
      <c r="U47" s="5">
        <f>All_Customers_Residential!U47+All_Customers_Small_Commercial!U47+All_Customers_Lighting!U47</f>
        <v>144498</v>
      </c>
      <c r="V47" s="5">
        <f>All_Customers_Residential!V47+All_Customers_Small_Commercial!V47+All_Customers_Lighting!V47</f>
        <v>135667</v>
      </c>
      <c r="W47" s="5">
        <f>All_Customers_Residential!W47+All_Customers_Small_Commercial!W47+All_Customers_Lighting!W47</f>
        <v>128380</v>
      </c>
      <c r="X47" s="5">
        <f>All_Customers_Residential!X47+All_Customers_Small_Commercial!X47+All_Customers_Lighting!X47</f>
        <v>116481</v>
      </c>
      <c r="Y47" s="5">
        <f>All_Customers_Residential!Y47+All_Customers_Small_Commercial!Y47+All_Customers_Lighting!Y47</f>
        <v>108374</v>
      </c>
      <c r="Z47" s="5">
        <f>All_Customers_Residential!Z47+All_Customers_Small_Commercial!Z47+All_Customers_Lighting!Z47</f>
        <v>0</v>
      </c>
      <c r="AA47" s="2">
        <f>IFERROR(INDEX('Holiday Schedule'!$D$3:$D$24,MATCH(A47,'Holiday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2634738</v>
      </c>
      <c r="AE47" s="5">
        <f t="shared" si="3"/>
        <v>2634738</v>
      </c>
      <c r="AG47" s="2">
        <f t="shared" si="4"/>
        <v>2</v>
      </c>
      <c r="AH47" s="2">
        <f t="shared" si="5"/>
        <v>2025</v>
      </c>
      <c r="AJ47" s="5">
        <f t="shared" si="6"/>
        <v>147194</v>
      </c>
      <c r="AK47" s="2">
        <f t="shared" si="7"/>
        <v>19</v>
      </c>
    </row>
    <row r="48" spans="1:37" ht="12.75">
      <c r="A48" s="4">
        <v>45697</v>
      </c>
      <c r="B48" s="5">
        <f>All_Customers_Residential!B48+All_Customers_Small_Commercial!B48+All_Customers_Lighting!B48</f>
        <v>100842</v>
      </c>
      <c r="C48" s="5">
        <f>All_Customers_Residential!C48+All_Customers_Small_Commercial!C48+All_Customers_Lighting!C48</f>
        <v>99303</v>
      </c>
      <c r="D48" s="5">
        <f>All_Customers_Residential!D48+All_Customers_Small_Commercial!D48+All_Customers_Lighting!D48</f>
        <v>98566</v>
      </c>
      <c r="E48" s="5">
        <f>All_Customers_Residential!E48+All_Customers_Small_Commercial!E48+All_Customers_Lighting!E48</f>
        <v>98852</v>
      </c>
      <c r="F48" s="5">
        <f>All_Customers_Residential!F48+All_Customers_Small_Commercial!F48+All_Customers_Lighting!F48</f>
        <v>102354</v>
      </c>
      <c r="G48" s="5">
        <f>All_Customers_Residential!G48+All_Customers_Small_Commercial!G48+All_Customers_Lighting!G48</f>
        <v>104277</v>
      </c>
      <c r="H48" s="5">
        <f>All_Customers_Residential!H48+All_Customers_Small_Commercial!H48+All_Customers_Lighting!H48</f>
        <v>115826</v>
      </c>
      <c r="I48" s="5">
        <f>All_Customers_Residential!I48+All_Customers_Small_Commercial!I48+All_Customers_Lighting!I48</f>
        <v>123556</v>
      </c>
      <c r="J48" s="5">
        <f>All_Customers_Residential!J48+All_Customers_Small_Commercial!J48+All_Customers_Lighting!J48</f>
        <v>128899</v>
      </c>
      <c r="K48" s="5">
        <f>All_Customers_Residential!K48+All_Customers_Small_Commercial!K48+All_Customers_Lighting!K48</f>
        <v>130686</v>
      </c>
      <c r="L48" s="5">
        <f>All_Customers_Residential!L48+All_Customers_Small_Commercial!L48+All_Customers_Lighting!L48</f>
        <v>128032</v>
      </c>
      <c r="M48" s="5">
        <f>All_Customers_Residential!M48+All_Customers_Small_Commercial!M48+All_Customers_Lighting!M48</f>
        <v>125110</v>
      </c>
      <c r="N48" s="5">
        <f>All_Customers_Residential!N48+All_Customers_Small_Commercial!N48+All_Customers_Lighting!N48</f>
        <v>122269</v>
      </c>
      <c r="O48" s="5">
        <f>All_Customers_Residential!O48+All_Customers_Small_Commercial!O48+All_Customers_Lighting!O48</f>
        <v>119164</v>
      </c>
      <c r="P48" s="5">
        <f>All_Customers_Residential!P48+All_Customers_Small_Commercial!P48+All_Customers_Lighting!P48</f>
        <v>118168</v>
      </c>
      <c r="Q48" s="5">
        <f>All_Customers_Residential!Q48+All_Customers_Small_Commercial!Q48+All_Customers_Lighting!Q48</f>
        <v>127530</v>
      </c>
      <c r="R48" s="5">
        <f>All_Customers_Residential!R48+All_Customers_Small_Commercial!R48+All_Customers_Lighting!R48</f>
        <v>143125</v>
      </c>
      <c r="S48" s="5">
        <f>All_Customers_Residential!S48+All_Customers_Small_Commercial!S48+All_Customers_Lighting!S48</f>
        <v>160808</v>
      </c>
      <c r="T48" s="5">
        <f>All_Customers_Residential!T48+All_Customers_Small_Commercial!T48+All_Customers_Lighting!T48</f>
        <v>161212</v>
      </c>
      <c r="U48" s="5">
        <f>All_Customers_Residential!U48+All_Customers_Small_Commercial!U48+All_Customers_Lighting!U48</f>
        <v>154105</v>
      </c>
      <c r="V48" s="5">
        <f>All_Customers_Residential!V48+All_Customers_Small_Commercial!V48+All_Customers_Lighting!V48</f>
        <v>146432</v>
      </c>
      <c r="W48" s="5">
        <f>All_Customers_Residential!W48+All_Customers_Small_Commercial!W48+All_Customers_Lighting!W48</f>
        <v>136380</v>
      </c>
      <c r="X48" s="5">
        <f>All_Customers_Residential!X48+All_Customers_Small_Commercial!X48+All_Customers_Lighting!X48</f>
        <v>125871</v>
      </c>
      <c r="Y48" s="5">
        <f>All_Customers_Residential!Y48+All_Customers_Small_Commercial!Y48+All_Customers_Lighting!Y48</f>
        <v>118396</v>
      </c>
      <c r="Z48" s="5">
        <f>All_Customers_Residential!Z48+All_Customers_Small_Commercial!Z48+All_Customers_Lighting!Z48</f>
        <v>0</v>
      </c>
      <c r="AA48" s="2">
        <f>IFERROR(INDEX('Holiday Schedule'!$D$3:$D$24,MATCH(A48,'Holiday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2989763</v>
      </c>
      <c r="AE48" s="5">
        <f t="shared" si="3"/>
        <v>2989763</v>
      </c>
      <c r="AG48" s="2">
        <f t="shared" si="4"/>
        <v>2</v>
      </c>
      <c r="AH48" s="2">
        <f t="shared" si="5"/>
        <v>2025</v>
      </c>
      <c r="AJ48" s="5">
        <f t="shared" si="6"/>
        <v>161212</v>
      </c>
      <c r="AK48" s="2">
        <f t="shared" si="7"/>
        <v>19</v>
      </c>
    </row>
    <row r="49" spans="1:37" ht="12.75">
      <c r="A49" s="4">
        <v>45698</v>
      </c>
      <c r="B49" s="5">
        <f>All_Customers_Residential!B49+All_Customers_Small_Commercial!B49+All_Customers_Lighting!B49</f>
        <v>110855</v>
      </c>
      <c r="C49" s="5">
        <f>All_Customers_Residential!C49+All_Customers_Small_Commercial!C49+All_Customers_Lighting!C49</f>
        <v>109208</v>
      </c>
      <c r="D49" s="5">
        <f>All_Customers_Residential!D49+All_Customers_Small_Commercial!D49+All_Customers_Lighting!D49</f>
        <v>110083</v>
      </c>
      <c r="E49" s="5">
        <f>All_Customers_Residential!E49+All_Customers_Small_Commercial!E49+All_Customers_Lighting!E49</f>
        <v>109745</v>
      </c>
      <c r="F49" s="5">
        <f>All_Customers_Residential!F49+All_Customers_Small_Commercial!F49+All_Customers_Lighting!F49</f>
        <v>113887</v>
      </c>
      <c r="G49" s="5">
        <f>All_Customers_Residential!G49+All_Customers_Small_Commercial!G49+All_Customers_Lighting!G49</f>
        <v>121766</v>
      </c>
      <c r="H49" s="5">
        <f>All_Customers_Residential!H49+All_Customers_Small_Commercial!H49+All_Customers_Lighting!H49</f>
        <v>144081</v>
      </c>
      <c r="I49" s="5">
        <f>All_Customers_Residential!I49+All_Customers_Small_Commercial!I49+All_Customers_Lighting!I49</f>
        <v>144473</v>
      </c>
      <c r="J49" s="5">
        <f>All_Customers_Residential!J49+All_Customers_Small_Commercial!J49+All_Customers_Lighting!J49</f>
        <v>129509</v>
      </c>
      <c r="K49" s="5">
        <f>All_Customers_Residential!K49+All_Customers_Small_Commercial!K49+All_Customers_Lighting!K49</f>
        <v>116509</v>
      </c>
      <c r="L49" s="5">
        <f>All_Customers_Residential!L49+All_Customers_Small_Commercial!L49+All_Customers_Lighting!L49</f>
        <v>107667</v>
      </c>
      <c r="M49" s="5">
        <f>All_Customers_Residential!M49+All_Customers_Small_Commercial!M49+All_Customers_Lighting!M49</f>
        <v>100404</v>
      </c>
      <c r="N49" s="5">
        <f>All_Customers_Residential!N49+All_Customers_Small_Commercial!N49+All_Customers_Lighting!N49</f>
        <v>97081</v>
      </c>
      <c r="O49" s="5">
        <f>All_Customers_Residential!O49+All_Customers_Small_Commercial!O49+All_Customers_Lighting!O49</f>
        <v>98180</v>
      </c>
      <c r="P49" s="5">
        <f>All_Customers_Residential!P49+All_Customers_Small_Commercial!P49+All_Customers_Lighting!P49</f>
        <v>101768</v>
      </c>
      <c r="Q49" s="5">
        <f>All_Customers_Residential!Q49+All_Customers_Small_Commercial!Q49+All_Customers_Lighting!Q49</f>
        <v>116275</v>
      </c>
      <c r="R49" s="5">
        <f>All_Customers_Residential!R49+All_Customers_Small_Commercial!R49+All_Customers_Lighting!R49</f>
        <v>133897</v>
      </c>
      <c r="S49" s="5">
        <f>All_Customers_Residential!S49+All_Customers_Small_Commercial!S49+All_Customers_Lighting!S49</f>
        <v>154506</v>
      </c>
      <c r="T49" s="5">
        <f>All_Customers_Residential!T49+All_Customers_Small_Commercial!T49+All_Customers_Lighting!T49</f>
        <v>157813</v>
      </c>
      <c r="U49" s="5">
        <f>All_Customers_Residential!U49+All_Customers_Small_Commercial!U49+All_Customers_Lighting!U49</f>
        <v>156102</v>
      </c>
      <c r="V49" s="5">
        <f>All_Customers_Residential!V49+All_Customers_Small_Commercial!V49+All_Customers_Lighting!V49</f>
        <v>148964</v>
      </c>
      <c r="W49" s="5">
        <f>All_Customers_Residential!W49+All_Customers_Small_Commercial!W49+All_Customers_Lighting!W49</f>
        <v>138404</v>
      </c>
      <c r="X49" s="5">
        <f>All_Customers_Residential!X49+All_Customers_Small_Commercial!X49+All_Customers_Lighting!X49</f>
        <v>125785</v>
      </c>
      <c r="Y49" s="5">
        <f>All_Customers_Residential!Y49+All_Customers_Small_Commercial!Y49+All_Customers_Lighting!Y49</f>
        <v>115507</v>
      </c>
      <c r="Z49" s="5">
        <f>All_Customers_Residential!Z49+All_Customers_Small_Commercial!Z49+All_Customers_Lighting!Z49</f>
        <v>0</v>
      </c>
      <c r="AA49" s="2">
        <f>IFERROR(INDEX('Holiday Schedule'!$D$3:$D$24,MATCH(A49,'Holiday Schedule'!$C$3:$C$24,0)),0)</f>
        <v>0</v>
      </c>
      <c r="AB49" s="2">
        <f t="shared" si="0"/>
        <v>2</v>
      </c>
      <c r="AC49" s="2">
        <f t="shared" si="1"/>
        <v>2027337</v>
      </c>
      <c r="AD49" s="5">
        <f t="shared" si="2"/>
        <v>935132</v>
      </c>
      <c r="AE49" s="5">
        <f t="shared" si="3"/>
        <v>2962469</v>
      </c>
      <c r="AG49" s="2">
        <f t="shared" si="4"/>
        <v>2</v>
      </c>
      <c r="AH49" s="2">
        <f t="shared" si="5"/>
        <v>2025</v>
      </c>
      <c r="AJ49" s="5">
        <f t="shared" si="6"/>
        <v>157813</v>
      </c>
      <c r="AK49" s="2">
        <f t="shared" si="7"/>
        <v>19</v>
      </c>
    </row>
    <row r="50" spans="1:37" ht="12.75">
      <c r="A50" s="4">
        <v>45699</v>
      </c>
      <c r="B50" s="5">
        <f>All_Customers_Residential!B50+All_Customers_Small_Commercial!B50+All_Customers_Lighting!B50</f>
        <v>111711</v>
      </c>
      <c r="C50" s="5">
        <f>All_Customers_Residential!C50+All_Customers_Small_Commercial!C50+All_Customers_Lighting!C50</f>
        <v>110065</v>
      </c>
      <c r="D50" s="5">
        <f>All_Customers_Residential!D50+All_Customers_Small_Commercial!D50+All_Customers_Lighting!D50</f>
        <v>111034</v>
      </c>
      <c r="E50" s="5">
        <f>All_Customers_Residential!E50+All_Customers_Small_Commercial!E50+All_Customers_Lighting!E50</f>
        <v>112972</v>
      </c>
      <c r="F50" s="5">
        <f>All_Customers_Residential!F50+All_Customers_Small_Commercial!F50+All_Customers_Lighting!F50</f>
        <v>120730</v>
      </c>
      <c r="G50" s="5">
        <f>All_Customers_Residential!G50+All_Customers_Small_Commercial!G50+All_Customers_Lighting!G50</f>
        <v>128688</v>
      </c>
      <c r="H50" s="5">
        <f>All_Customers_Residential!H50+All_Customers_Small_Commercial!H50+All_Customers_Lighting!H50</f>
        <v>150640</v>
      </c>
      <c r="I50" s="5">
        <f>All_Customers_Residential!I50+All_Customers_Small_Commercial!I50+All_Customers_Lighting!I50</f>
        <v>148978</v>
      </c>
      <c r="J50" s="5">
        <f>All_Customers_Residential!J50+All_Customers_Small_Commercial!J50+All_Customers_Lighting!J50</f>
        <v>127754</v>
      </c>
      <c r="K50" s="5">
        <f>All_Customers_Residential!K50+All_Customers_Small_Commercial!K50+All_Customers_Lighting!K50</f>
        <v>108354</v>
      </c>
      <c r="L50" s="5">
        <f>All_Customers_Residential!L50+All_Customers_Small_Commercial!L50+All_Customers_Lighting!L50</f>
        <v>97791</v>
      </c>
      <c r="M50" s="5">
        <f>All_Customers_Residential!M50+All_Customers_Small_Commercial!M50+All_Customers_Lighting!M50</f>
        <v>85859</v>
      </c>
      <c r="N50" s="5">
        <f>All_Customers_Residential!N50+All_Customers_Small_Commercial!N50+All_Customers_Lighting!N50</f>
        <v>79653</v>
      </c>
      <c r="O50" s="5">
        <f>All_Customers_Residential!O50+All_Customers_Small_Commercial!O50+All_Customers_Lighting!O50</f>
        <v>78813</v>
      </c>
      <c r="P50" s="5">
        <f>All_Customers_Residential!P50+All_Customers_Small_Commercial!P50+All_Customers_Lighting!P50</f>
        <v>83432</v>
      </c>
      <c r="Q50" s="5">
        <f>All_Customers_Residential!Q50+All_Customers_Small_Commercial!Q50+All_Customers_Lighting!Q50</f>
        <v>100806</v>
      </c>
      <c r="R50" s="5">
        <f>All_Customers_Residential!R50+All_Customers_Small_Commercial!R50+All_Customers_Lighting!R50</f>
        <v>121849</v>
      </c>
      <c r="S50" s="5">
        <f>All_Customers_Residential!S50+All_Customers_Small_Commercial!S50+All_Customers_Lighting!S50</f>
        <v>140495</v>
      </c>
      <c r="T50" s="5">
        <f>All_Customers_Residential!T50+All_Customers_Small_Commercial!T50+All_Customers_Lighting!T50</f>
        <v>140180</v>
      </c>
      <c r="U50" s="5">
        <f>All_Customers_Residential!U50+All_Customers_Small_Commercial!U50+All_Customers_Lighting!U50</f>
        <v>139073</v>
      </c>
      <c r="V50" s="5">
        <f>All_Customers_Residential!V50+All_Customers_Small_Commercial!V50+All_Customers_Lighting!V50</f>
        <v>131925</v>
      </c>
      <c r="W50" s="5">
        <f>All_Customers_Residential!W50+All_Customers_Small_Commercial!W50+All_Customers_Lighting!W50</f>
        <v>122282</v>
      </c>
      <c r="X50" s="5">
        <f>All_Customers_Residential!X50+All_Customers_Small_Commercial!X50+All_Customers_Lighting!X50</f>
        <v>108907</v>
      </c>
      <c r="Y50" s="5">
        <f>All_Customers_Residential!Y50+All_Customers_Small_Commercial!Y50+All_Customers_Lighting!Y50</f>
        <v>101693</v>
      </c>
      <c r="Z50" s="5">
        <f>All_Customers_Residential!Z50+All_Customers_Small_Commercial!Z50+All_Customers_Lighting!Z50</f>
        <v>0</v>
      </c>
      <c r="AA50" s="2">
        <f>IFERROR(INDEX('Holiday Schedule'!$D$3:$D$24,MATCH(A50,'Holiday Schedule'!$C$3:$C$24,0)),0)</f>
        <v>0</v>
      </c>
      <c r="AB50" s="2">
        <f t="shared" si="0"/>
        <v>3</v>
      </c>
      <c r="AC50" s="2">
        <f t="shared" si="1"/>
        <v>1816151</v>
      </c>
      <c r="AD50" s="5">
        <f t="shared" si="2"/>
        <v>947533</v>
      </c>
      <c r="AE50" s="5">
        <f t="shared" si="3"/>
        <v>2763684</v>
      </c>
      <c r="AG50" s="2">
        <f t="shared" si="4"/>
        <v>2</v>
      </c>
      <c r="AH50" s="2">
        <f t="shared" si="5"/>
        <v>2025</v>
      </c>
      <c r="AJ50" s="5">
        <f t="shared" si="6"/>
        <v>150640</v>
      </c>
      <c r="AK50" s="2">
        <f t="shared" si="7"/>
        <v>7</v>
      </c>
    </row>
    <row r="51" spans="1:37" ht="12.75">
      <c r="A51" s="4">
        <v>45700</v>
      </c>
      <c r="B51" s="5">
        <f>All_Customers_Residential!B51+All_Customers_Small_Commercial!B51+All_Customers_Lighting!B51</f>
        <v>97884</v>
      </c>
      <c r="C51" s="5">
        <f>All_Customers_Residential!C51+All_Customers_Small_Commercial!C51+All_Customers_Lighting!C51</f>
        <v>97416</v>
      </c>
      <c r="D51" s="5">
        <f>All_Customers_Residential!D51+All_Customers_Small_Commercial!D51+All_Customers_Lighting!D51</f>
        <v>95780</v>
      </c>
      <c r="E51" s="5">
        <f>All_Customers_Residential!E51+All_Customers_Small_Commercial!E51+All_Customers_Lighting!E51</f>
        <v>98194</v>
      </c>
      <c r="F51" s="5">
        <f>All_Customers_Residential!F51+All_Customers_Small_Commercial!F51+All_Customers_Lighting!F51</f>
        <v>101284</v>
      </c>
      <c r="G51" s="5">
        <f>All_Customers_Residential!G51+All_Customers_Small_Commercial!G51+All_Customers_Lighting!G51</f>
        <v>113814</v>
      </c>
      <c r="H51" s="5">
        <f>All_Customers_Residential!H51+All_Customers_Small_Commercial!H51+All_Customers_Lighting!H51</f>
        <v>140224</v>
      </c>
      <c r="I51" s="5">
        <f>All_Customers_Residential!I51+All_Customers_Small_Commercial!I51+All_Customers_Lighting!I51</f>
        <v>135604</v>
      </c>
      <c r="J51" s="5">
        <f>All_Customers_Residential!J51+All_Customers_Small_Commercial!J51+All_Customers_Lighting!J51</f>
        <v>113605</v>
      </c>
      <c r="K51" s="5">
        <f>All_Customers_Residential!K51+All_Customers_Small_Commercial!K51+All_Customers_Lighting!K51</f>
        <v>97437</v>
      </c>
      <c r="L51" s="5">
        <f>All_Customers_Residential!L51+All_Customers_Small_Commercial!L51+All_Customers_Lighting!L51</f>
        <v>92100</v>
      </c>
      <c r="M51" s="5">
        <f>All_Customers_Residential!M51+All_Customers_Small_Commercial!M51+All_Customers_Lighting!M51</f>
        <v>85620</v>
      </c>
      <c r="N51" s="5">
        <f>All_Customers_Residential!N51+All_Customers_Small_Commercial!N51+All_Customers_Lighting!N51</f>
        <v>82066</v>
      </c>
      <c r="O51" s="5">
        <f>All_Customers_Residential!O51+All_Customers_Small_Commercial!O51+All_Customers_Lighting!O51</f>
        <v>80052</v>
      </c>
      <c r="P51" s="5">
        <f>All_Customers_Residential!P51+All_Customers_Small_Commercial!P51+All_Customers_Lighting!P51</f>
        <v>86398</v>
      </c>
      <c r="Q51" s="5">
        <f>All_Customers_Residential!Q51+All_Customers_Small_Commercial!Q51+All_Customers_Lighting!Q51</f>
        <v>106746</v>
      </c>
      <c r="R51" s="5">
        <f>All_Customers_Residential!R51+All_Customers_Small_Commercial!R51+All_Customers_Lighting!R51</f>
        <v>131845</v>
      </c>
      <c r="S51" s="5">
        <f>All_Customers_Residential!S51+All_Customers_Small_Commercial!S51+All_Customers_Lighting!S51</f>
        <v>151015</v>
      </c>
      <c r="T51" s="5">
        <f>All_Customers_Residential!T51+All_Customers_Small_Commercial!T51+All_Customers_Lighting!T51</f>
        <v>153686</v>
      </c>
      <c r="U51" s="5">
        <f>All_Customers_Residential!U51+All_Customers_Small_Commercial!U51+All_Customers_Lighting!U51</f>
        <v>152555</v>
      </c>
      <c r="V51" s="5">
        <f>All_Customers_Residential!V51+All_Customers_Small_Commercial!V51+All_Customers_Lighting!V51</f>
        <v>144637</v>
      </c>
      <c r="W51" s="5">
        <f>All_Customers_Residential!W51+All_Customers_Small_Commercial!W51+All_Customers_Lighting!W51</f>
        <v>132659</v>
      </c>
      <c r="X51" s="5">
        <f>All_Customers_Residential!X51+All_Customers_Small_Commercial!X51+All_Customers_Lighting!X51</f>
        <v>118193</v>
      </c>
      <c r="Y51" s="5">
        <f>All_Customers_Residential!Y51+All_Customers_Small_Commercial!Y51+All_Customers_Lighting!Y51</f>
        <v>110899</v>
      </c>
      <c r="Z51" s="5">
        <f>All_Customers_Residential!Z51+All_Customers_Small_Commercial!Z51+All_Customers_Lighting!Z51</f>
        <v>0</v>
      </c>
      <c r="AA51" s="2">
        <f>IFERROR(INDEX('Holiday Schedule'!$D$3:$D$24,MATCH(A51,'Holiday Schedule'!$C$3:$C$24,0)),0)</f>
        <v>0</v>
      </c>
      <c r="AB51" s="2">
        <f t="shared" si="0"/>
        <v>4</v>
      </c>
      <c r="AC51" s="2">
        <f t="shared" si="1"/>
        <v>1864218</v>
      </c>
      <c r="AD51" s="5">
        <f t="shared" si="2"/>
        <v>855495</v>
      </c>
      <c r="AE51" s="5">
        <f t="shared" si="3"/>
        <v>2719713</v>
      </c>
      <c r="AG51" s="2">
        <f t="shared" si="4"/>
        <v>2</v>
      </c>
      <c r="AH51" s="2">
        <f t="shared" si="5"/>
        <v>2025</v>
      </c>
      <c r="AJ51" s="5">
        <f t="shared" si="6"/>
        <v>153686</v>
      </c>
      <c r="AK51" s="2">
        <f t="shared" si="7"/>
        <v>19</v>
      </c>
    </row>
    <row r="52" spans="1:37" ht="12.75">
      <c r="A52" s="4">
        <v>45701</v>
      </c>
      <c r="B52" s="5">
        <f>All_Customers_Residential!B52+All_Customers_Small_Commercial!B52+All_Customers_Lighting!B52</f>
        <v>102663</v>
      </c>
      <c r="C52" s="5">
        <f>All_Customers_Residential!C52+All_Customers_Small_Commercial!C52+All_Customers_Lighting!C52</f>
        <v>100435</v>
      </c>
      <c r="D52" s="5">
        <f>All_Customers_Residential!D52+All_Customers_Small_Commercial!D52+All_Customers_Lighting!D52</f>
        <v>97274</v>
      </c>
      <c r="E52" s="5">
        <f>All_Customers_Residential!E52+All_Customers_Small_Commercial!E52+All_Customers_Lighting!E52</f>
        <v>96526</v>
      </c>
      <c r="F52" s="5">
        <f>All_Customers_Residential!F52+All_Customers_Small_Commercial!F52+All_Customers_Lighting!F52</f>
        <v>98034</v>
      </c>
      <c r="G52" s="5">
        <f>All_Customers_Residential!G52+All_Customers_Small_Commercial!G52+All_Customers_Lighting!G52</f>
        <v>105662</v>
      </c>
      <c r="H52" s="5">
        <f>All_Customers_Residential!H52+All_Customers_Small_Commercial!H52+All_Customers_Lighting!H52</f>
        <v>123487</v>
      </c>
      <c r="I52" s="5">
        <f>All_Customers_Residential!I52+All_Customers_Small_Commercial!I52+All_Customers_Lighting!I52</f>
        <v>127493</v>
      </c>
      <c r="J52" s="5">
        <f>All_Customers_Residential!J52+All_Customers_Small_Commercial!J52+All_Customers_Lighting!J52</f>
        <v>128094</v>
      </c>
      <c r="K52" s="5">
        <f>All_Customers_Residential!K52+All_Customers_Small_Commercial!K52+All_Customers_Lighting!K52</f>
        <v>126211</v>
      </c>
      <c r="L52" s="5">
        <f>All_Customers_Residential!L52+All_Customers_Small_Commercial!L52+All_Customers_Lighting!L52</f>
        <v>123794</v>
      </c>
      <c r="M52" s="5">
        <f>All_Customers_Residential!M52+All_Customers_Small_Commercial!M52+All_Customers_Lighting!M52</f>
        <v>124568</v>
      </c>
      <c r="N52" s="5">
        <f>All_Customers_Residential!N52+All_Customers_Small_Commercial!N52+All_Customers_Lighting!N52</f>
        <v>122283</v>
      </c>
      <c r="O52" s="5">
        <f>All_Customers_Residential!O52+All_Customers_Small_Commercial!O52+All_Customers_Lighting!O52</f>
        <v>125366</v>
      </c>
      <c r="P52" s="5">
        <f>All_Customers_Residential!P52+All_Customers_Small_Commercial!P52+All_Customers_Lighting!P52</f>
        <v>123486</v>
      </c>
      <c r="Q52" s="5">
        <f>All_Customers_Residential!Q52+All_Customers_Small_Commercial!Q52+All_Customers_Lighting!Q52</f>
        <v>131216</v>
      </c>
      <c r="R52" s="5">
        <f>All_Customers_Residential!R52+All_Customers_Small_Commercial!R52+All_Customers_Lighting!R52</f>
        <v>138249</v>
      </c>
      <c r="S52" s="5">
        <f>All_Customers_Residential!S52+All_Customers_Small_Commercial!S52+All_Customers_Lighting!S52</f>
        <v>151363</v>
      </c>
      <c r="T52" s="5">
        <f>All_Customers_Residential!T52+All_Customers_Small_Commercial!T52+All_Customers_Lighting!T52</f>
        <v>154913</v>
      </c>
      <c r="U52" s="5">
        <f>All_Customers_Residential!U52+All_Customers_Small_Commercial!U52+All_Customers_Lighting!U52</f>
        <v>150253</v>
      </c>
      <c r="V52" s="5">
        <f>All_Customers_Residential!V52+All_Customers_Small_Commercial!V52+All_Customers_Lighting!V52</f>
        <v>141782</v>
      </c>
      <c r="W52" s="5">
        <f>All_Customers_Residential!W52+All_Customers_Small_Commercial!W52+All_Customers_Lighting!W52</f>
        <v>129261</v>
      </c>
      <c r="X52" s="5">
        <f>All_Customers_Residential!X52+All_Customers_Small_Commercial!X52+All_Customers_Lighting!X52</f>
        <v>117251</v>
      </c>
      <c r="Y52" s="5">
        <f>All_Customers_Residential!Y52+All_Customers_Small_Commercial!Y52+All_Customers_Lighting!Y52</f>
        <v>110358</v>
      </c>
      <c r="Z52" s="5">
        <f>All_Customers_Residential!Z52+All_Customers_Small_Commercial!Z52+All_Customers_Lighting!Z52</f>
        <v>0</v>
      </c>
      <c r="AA52" s="2">
        <f>IFERROR(INDEX('Holiday Schedule'!$D$3:$D$24,MATCH(A52,'Holiday Schedule'!$C$3:$C$24,0)),0)</f>
        <v>0</v>
      </c>
      <c r="AB52" s="2">
        <f t="shared" si="0"/>
        <v>5</v>
      </c>
      <c r="AC52" s="2">
        <f t="shared" si="1"/>
        <v>2115583</v>
      </c>
      <c r="AD52" s="5">
        <f t="shared" si="2"/>
        <v>834439</v>
      </c>
      <c r="AE52" s="5">
        <f t="shared" si="3"/>
        <v>2950022</v>
      </c>
      <c r="AG52" s="2">
        <f t="shared" si="4"/>
        <v>2</v>
      </c>
      <c r="AH52" s="2">
        <f t="shared" si="5"/>
        <v>2025</v>
      </c>
      <c r="AJ52" s="5">
        <f t="shared" si="6"/>
        <v>154913</v>
      </c>
      <c r="AK52" s="2">
        <f t="shared" si="7"/>
        <v>19</v>
      </c>
    </row>
    <row r="53" spans="1:37" ht="12.75">
      <c r="A53" s="4">
        <v>45702</v>
      </c>
      <c r="B53" s="5">
        <f>All_Customers_Residential!B53+All_Customers_Small_Commercial!B53+All_Customers_Lighting!B53</f>
        <v>101711</v>
      </c>
      <c r="C53" s="5">
        <f>All_Customers_Residential!C53+All_Customers_Small_Commercial!C53+All_Customers_Lighting!C53</f>
        <v>95551</v>
      </c>
      <c r="D53" s="5">
        <f>All_Customers_Residential!D53+All_Customers_Small_Commercial!D53+All_Customers_Lighting!D53</f>
        <v>92573</v>
      </c>
      <c r="E53" s="5">
        <f>All_Customers_Residential!E53+All_Customers_Small_Commercial!E53+All_Customers_Lighting!E53</f>
        <v>93156</v>
      </c>
      <c r="F53" s="5">
        <f>All_Customers_Residential!F53+All_Customers_Small_Commercial!F53+All_Customers_Lighting!F53</f>
        <v>97196</v>
      </c>
      <c r="G53" s="5">
        <f>All_Customers_Residential!G53+All_Customers_Small_Commercial!G53+All_Customers_Lighting!G53</f>
        <v>103826</v>
      </c>
      <c r="H53" s="5">
        <f>All_Customers_Residential!H53+All_Customers_Small_Commercial!H53+All_Customers_Lighting!H53</f>
        <v>123515</v>
      </c>
      <c r="I53" s="5">
        <f>All_Customers_Residential!I53+All_Customers_Small_Commercial!I53+All_Customers_Lighting!I53</f>
        <v>123677</v>
      </c>
      <c r="J53" s="5">
        <f>All_Customers_Residential!J53+All_Customers_Small_Commercial!J53+All_Customers_Lighting!J53</f>
        <v>112263</v>
      </c>
      <c r="K53" s="5">
        <f>All_Customers_Residential!K53+All_Customers_Small_Commercial!K53+All_Customers_Lighting!K53</f>
        <v>104987</v>
      </c>
      <c r="L53" s="5">
        <f>All_Customers_Residential!L53+All_Customers_Small_Commercial!L53+All_Customers_Lighting!L53</f>
        <v>98621</v>
      </c>
      <c r="M53" s="5">
        <f>All_Customers_Residential!M53+All_Customers_Small_Commercial!M53+All_Customers_Lighting!M53</f>
        <v>93564</v>
      </c>
      <c r="N53" s="5">
        <f>All_Customers_Residential!N53+All_Customers_Small_Commercial!N53+All_Customers_Lighting!N53</f>
        <v>93807</v>
      </c>
      <c r="O53" s="5">
        <f>All_Customers_Residential!O53+All_Customers_Small_Commercial!O53+All_Customers_Lighting!O53</f>
        <v>92079</v>
      </c>
      <c r="P53" s="5">
        <f>All_Customers_Residential!P53+All_Customers_Small_Commercial!P53+All_Customers_Lighting!P53</f>
        <v>93802</v>
      </c>
      <c r="Q53" s="5">
        <f>All_Customers_Residential!Q53+All_Customers_Small_Commercial!Q53+All_Customers_Lighting!Q53</f>
        <v>105720</v>
      </c>
      <c r="R53" s="5">
        <f>All_Customers_Residential!R53+All_Customers_Small_Commercial!R53+All_Customers_Lighting!R53</f>
        <v>125559</v>
      </c>
      <c r="S53" s="5">
        <f>All_Customers_Residential!S53+All_Customers_Small_Commercial!S53+All_Customers_Lighting!S53</f>
        <v>141164</v>
      </c>
      <c r="T53" s="5">
        <f>All_Customers_Residential!T53+All_Customers_Small_Commercial!T53+All_Customers_Lighting!T53</f>
        <v>144039</v>
      </c>
      <c r="U53" s="5">
        <f>All_Customers_Residential!U53+All_Customers_Small_Commercial!U53+All_Customers_Lighting!U53</f>
        <v>141129</v>
      </c>
      <c r="V53" s="5">
        <f>All_Customers_Residential!V53+All_Customers_Small_Commercial!V53+All_Customers_Lighting!V53</f>
        <v>133256</v>
      </c>
      <c r="W53" s="5">
        <f>All_Customers_Residential!W53+All_Customers_Small_Commercial!W53+All_Customers_Lighting!W53</f>
        <v>125487</v>
      </c>
      <c r="X53" s="5">
        <f>All_Customers_Residential!X53+All_Customers_Small_Commercial!X53+All_Customers_Lighting!X53</f>
        <v>115445</v>
      </c>
      <c r="Y53" s="5">
        <f>All_Customers_Residential!Y53+All_Customers_Small_Commercial!Y53+All_Customers_Lighting!Y53</f>
        <v>107845</v>
      </c>
      <c r="Z53" s="5">
        <f>All_Customers_Residential!Z53+All_Customers_Small_Commercial!Z53+All_Customers_Lighting!Z53</f>
        <v>0</v>
      </c>
      <c r="AA53" s="2">
        <f>IFERROR(INDEX('Holiday Schedule'!$D$3:$D$24,MATCH(A53,'Holiday Schedule'!$C$3:$C$24,0)),0)</f>
        <v>0</v>
      </c>
      <c r="AB53" s="2">
        <f t="shared" si="0"/>
        <v>6</v>
      </c>
      <c r="AC53" s="2">
        <f t="shared" si="1"/>
        <v>1844599</v>
      </c>
      <c r="AD53" s="5">
        <f t="shared" si="2"/>
        <v>815373</v>
      </c>
      <c r="AE53" s="5">
        <f t="shared" si="3"/>
        <v>2659972</v>
      </c>
      <c r="AG53" s="2">
        <f t="shared" si="4"/>
        <v>2</v>
      </c>
      <c r="AH53" s="2">
        <f t="shared" si="5"/>
        <v>2025</v>
      </c>
      <c r="AJ53" s="5">
        <f t="shared" si="6"/>
        <v>144039</v>
      </c>
      <c r="AK53" s="2">
        <f t="shared" si="7"/>
        <v>19</v>
      </c>
    </row>
    <row r="54" spans="1:37" ht="12.75">
      <c r="A54" s="4">
        <v>45703</v>
      </c>
      <c r="B54" s="5">
        <f>All_Customers_Residential!B54+All_Customers_Small_Commercial!B54+All_Customers_Lighting!B54</f>
        <v>102413</v>
      </c>
      <c r="C54" s="5">
        <f>All_Customers_Residential!C54+All_Customers_Small_Commercial!C54+All_Customers_Lighting!C54</f>
        <v>100828</v>
      </c>
      <c r="D54" s="5">
        <f>All_Customers_Residential!D54+All_Customers_Small_Commercial!D54+All_Customers_Lighting!D54</f>
        <v>102025</v>
      </c>
      <c r="E54" s="5">
        <f>All_Customers_Residential!E54+All_Customers_Small_Commercial!E54+All_Customers_Lighting!E54</f>
        <v>101233</v>
      </c>
      <c r="F54" s="5">
        <f>All_Customers_Residential!F54+All_Customers_Small_Commercial!F54+All_Customers_Lighting!F54</f>
        <v>103258</v>
      </c>
      <c r="G54" s="5">
        <f>All_Customers_Residential!G54+All_Customers_Small_Commercial!G54+All_Customers_Lighting!G54</f>
        <v>105750</v>
      </c>
      <c r="H54" s="5">
        <f>All_Customers_Residential!H54+All_Customers_Small_Commercial!H54+All_Customers_Lighting!H54</f>
        <v>119046</v>
      </c>
      <c r="I54" s="5">
        <f>All_Customers_Residential!I54+All_Customers_Small_Commercial!I54+All_Customers_Lighting!I54</f>
        <v>124180</v>
      </c>
      <c r="J54" s="5">
        <f>All_Customers_Residential!J54+All_Customers_Small_Commercial!J54+All_Customers_Lighting!J54</f>
        <v>117898</v>
      </c>
      <c r="K54" s="5">
        <f>All_Customers_Residential!K54+All_Customers_Small_Commercial!K54+All_Customers_Lighting!K54</f>
        <v>103628</v>
      </c>
      <c r="L54" s="5">
        <f>All_Customers_Residential!L54+All_Customers_Small_Commercial!L54+All_Customers_Lighting!L54</f>
        <v>99417</v>
      </c>
      <c r="M54" s="5">
        <f>All_Customers_Residential!M54+All_Customers_Small_Commercial!M54+All_Customers_Lighting!M54</f>
        <v>93017</v>
      </c>
      <c r="N54" s="5">
        <f>All_Customers_Residential!N54+All_Customers_Small_Commercial!N54+All_Customers_Lighting!N54</f>
        <v>83798</v>
      </c>
      <c r="O54" s="5">
        <f>All_Customers_Residential!O54+All_Customers_Small_Commercial!O54+All_Customers_Lighting!O54</f>
        <v>79978</v>
      </c>
      <c r="P54" s="5">
        <f>All_Customers_Residential!P54+All_Customers_Small_Commercial!P54+All_Customers_Lighting!P54</f>
        <v>87952</v>
      </c>
      <c r="Q54" s="5">
        <f>All_Customers_Residential!Q54+All_Customers_Small_Commercial!Q54+All_Customers_Lighting!Q54</f>
        <v>108184</v>
      </c>
      <c r="R54" s="5">
        <f>All_Customers_Residential!R54+All_Customers_Small_Commercial!R54+All_Customers_Lighting!R54</f>
        <v>126870</v>
      </c>
      <c r="S54" s="5">
        <f>All_Customers_Residential!S54+All_Customers_Small_Commercial!S54+All_Customers_Lighting!S54</f>
        <v>144273</v>
      </c>
      <c r="T54" s="5">
        <f>All_Customers_Residential!T54+All_Customers_Small_Commercial!T54+All_Customers_Lighting!T54</f>
        <v>145191</v>
      </c>
      <c r="U54" s="5">
        <f>All_Customers_Residential!U54+All_Customers_Small_Commercial!U54+All_Customers_Lighting!U54</f>
        <v>142941</v>
      </c>
      <c r="V54" s="5">
        <f>All_Customers_Residential!V54+All_Customers_Small_Commercial!V54+All_Customers_Lighting!V54</f>
        <v>134364</v>
      </c>
      <c r="W54" s="5">
        <f>All_Customers_Residential!W54+All_Customers_Small_Commercial!W54+All_Customers_Lighting!W54</f>
        <v>125952</v>
      </c>
      <c r="X54" s="5">
        <f>All_Customers_Residential!X54+All_Customers_Small_Commercial!X54+All_Customers_Lighting!X54</f>
        <v>116049</v>
      </c>
      <c r="Y54" s="5">
        <f>All_Customers_Residential!Y54+All_Customers_Small_Commercial!Y54+All_Customers_Lighting!Y54</f>
        <v>107824</v>
      </c>
      <c r="Z54" s="5">
        <f>All_Customers_Residential!Z54+All_Customers_Small_Commercial!Z54+All_Customers_Lighting!Z54</f>
        <v>0</v>
      </c>
      <c r="AA54" s="2">
        <f>IFERROR(INDEX('Holiday Schedule'!$D$3:$D$24,MATCH(A54,'Holiday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2676069</v>
      </c>
      <c r="AE54" s="5">
        <f t="shared" si="3"/>
        <v>2676069</v>
      </c>
      <c r="AG54" s="2">
        <f t="shared" si="4"/>
        <v>2</v>
      </c>
      <c r="AH54" s="2">
        <f t="shared" si="5"/>
        <v>2025</v>
      </c>
      <c r="AJ54" s="5">
        <f t="shared" si="6"/>
        <v>145191</v>
      </c>
      <c r="AK54" s="2">
        <f t="shared" si="7"/>
        <v>19</v>
      </c>
    </row>
    <row r="55" spans="1:37" ht="12.75">
      <c r="A55" s="4">
        <v>45704</v>
      </c>
      <c r="B55" s="5">
        <f>All_Customers_Residential!B55+All_Customers_Small_Commercial!B55+All_Customers_Lighting!B55</f>
        <v>103343</v>
      </c>
      <c r="C55" s="5">
        <f>All_Customers_Residential!C55+All_Customers_Small_Commercial!C55+All_Customers_Lighting!C55</f>
        <v>100734</v>
      </c>
      <c r="D55" s="5">
        <f>All_Customers_Residential!D55+All_Customers_Small_Commercial!D55+All_Customers_Lighting!D55</f>
        <v>98386</v>
      </c>
      <c r="E55" s="5">
        <f>All_Customers_Residential!E55+All_Customers_Small_Commercial!E55+All_Customers_Lighting!E55</f>
        <v>98153</v>
      </c>
      <c r="F55" s="5">
        <f>All_Customers_Residential!F55+All_Customers_Small_Commercial!F55+All_Customers_Lighting!F55</f>
        <v>99799</v>
      </c>
      <c r="G55" s="5">
        <f>All_Customers_Residential!G55+All_Customers_Small_Commercial!G55+All_Customers_Lighting!G55</f>
        <v>102837</v>
      </c>
      <c r="H55" s="5">
        <f>All_Customers_Residential!H55+All_Customers_Small_Commercial!H55+All_Customers_Lighting!H55</f>
        <v>112937</v>
      </c>
      <c r="I55" s="5">
        <f>All_Customers_Residential!I55+All_Customers_Small_Commercial!I55+All_Customers_Lighting!I55</f>
        <v>116752</v>
      </c>
      <c r="J55" s="5">
        <f>All_Customers_Residential!J55+All_Customers_Small_Commercial!J55+All_Customers_Lighting!J55</f>
        <v>121856</v>
      </c>
      <c r="K55" s="5">
        <f>All_Customers_Residential!K55+All_Customers_Small_Commercial!K55+All_Customers_Lighting!K55</f>
        <v>130189</v>
      </c>
      <c r="L55" s="5">
        <f>All_Customers_Residential!L55+All_Customers_Small_Commercial!L55+All_Customers_Lighting!L55</f>
        <v>136658</v>
      </c>
      <c r="M55" s="5">
        <f>All_Customers_Residential!M55+All_Customers_Small_Commercial!M55+All_Customers_Lighting!M55</f>
        <v>138170</v>
      </c>
      <c r="N55" s="5">
        <f>All_Customers_Residential!N55+All_Customers_Small_Commercial!N55+All_Customers_Lighting!N55</f>
        <v>136972</v>
      </c>
      <c r="O55" s="5">
        <f>All_Customers_Residential!O55+All_Customers_Small_Commercial!O55+All_Customers_Lighting!O55</f>
        <v>134300</v>
      </c>
      <c r="P55" s="5">
        <f>All_Customers_Residential!P55+All_Customers_Small_Commercial!P55+All_Customers_Lighting!P55</f>
        <v>129794</v>
      </c>
      <c r="Q55" s="5">
        <f>All_Customers_Residential!Q55+All_Customers_Small_Commercial!Q55+All_Customers_Lighting!Q55</f>
        <v>131194</v>
      </c>
      <c r="R55" s="5">
        <f>All_Customers_Residential!R55+All_Customers_Small_Commercial!R55+All_Customers_Lighting!R55</f>
        <v>141132</v>
      </c>
      <c r="S55" s="5">
        <f>All_Customers_Residential!S55+All_Customers_Small_Commercial!S55+All_Customers_Lighting!S55</f>
        <v>149488</v>
      </c>
      <c r="T55" s="5">
        <f>All_Customers_Residential!T55+All_Customers_Small_Commercial!T55+All_Customers_Lighting!T55</f>
        <v>146375</v>
      </c>
      <c r="U55" s="5">
        <f>All_Customers_Residential!U55+All_Customers_Small_Commercial!U55+All_Customers_Lighting!U55</f>
        <v>139944</v>
      </c>
      <c r="V55" s="5">
        <f>All_Customers_Residential!V55+All_Customers_Small_Commercial!V55+All_Customers_Lighting!V55</f>
        <v>131331</v>
      </c>
      <c r="W55" s="5">
        <f>All_Customers_Residential!W55+All_Customers_Small_Commercial!W55+All_Customers_Lighting!W55</f>
        <v>122943</v>
      </c>
      <c r="X55" s="5">
        <f>All_Customers_Residential!X55+All_Customers_Small_Commercial!X55+All_Customers_Lighting!X55</f>
        <v>114836</v>
      </c>
      <c r="Y55" s="5">
        <f>All_Customers_Residential!Y55+All_Customers_Small_Commercial!Y55+All_Customers_Lighting!Y55</f>
        <v>103709</v>
      </c>
      <c r="Z55" s="5">
        <f>All_Customers_Residential!Z55+All_Customers_Small_Commercial!Z55+All_Customers_Lighting!Z55</f>
        <v>0</v>
      </c>
      <c r="AA55" s="2">
        <f>IFERROR(INDEX('Holiday Schedule'!$D$3:$D$24,MATCH(A55,'Holiday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2941832</v>
      </c>
      <c r="AE55" s="5">
        <f t="shared" si="3"/>
        <v>2941832</v>
      </c>
      <c r="AG55" s="2">
        <f t="shared" si="4"/>
        <v>2</v>
      </c>
      <c r="AH55" s="2">
        <f t="shared" si="5"/>
        <v>2025</v>
      </c>
      <c r="AJ55" s="5">
        <f t="shared" si="6"/>
        <v>149488</v>
      </c>
      <c r="AK55" s="2">
        <f t="shared" si="7"/>
        <v>18</v>
      </c>
    </row>
    <row r="56" spans="1:37" ht="12.75">
      <c r="A56" s="4">
        <v>45705</v>
      </c>
      <c r="B56" s="5">
        <f>All_Customers_Residential!B56+All_Customers_Small_Commercial!B56+All_Customers_Lighting!B56</f>
        <v>98211</v>
      </c>
      <c r="C56" s="5">
        <f>All_Customers_Residential!C56+All_Customers_Small_Commercial!C56+All_Customers_Lighting!C56</f>
        <v>94032</v>
      </c>
      <c r="D56" s="5">
        <f>All_Customers_Residential!D56+All_Customers_Small_Commercial!D56+All_Customers_Lighting!D56</f>
        <v>91948</v>
      </c>
      <c r="E56" s="5">
        <f>All_Customers_Residential!E56+All_Customers_Small_Commercial!E56+All_Customers_Lighting!E56</f>
        <v>93612</v>
      </c>
      <c r="F56" s="5">
        <f>All_Customers_Residential!F56+All_Customers_Small_Commercial!F56+All_Customers_Lighting!F56</f>
        <v>96308</v>
      </c>
      <c r="G56" s="5">
        <f>All_Customers_Residential!G56+All_Customers_Small_Commercial!G56+All_Customers_Lighting!G56</f>
        <v>102221</v>
      </c>
      <c r="H56" s="5">
        <f>All_Customers_Residential!H56+All_Customers_Small_Commercial!H56+All_Customers_Lighting!H56</f>
        <v>114274</v>
      </c>
      <c r="I56" s="5">
        <f>All_Customers_Residential!I56+All_Customers_Small_Commercial!I56+All_Customers_Lighting!I56</f>
        <v>117868</v>
      </c>
      <c r="J56" s="5">
        <f>All_Customers_Residential!J56+All_Customers_Small_Commercial!J56+All_Customers_Lighting!J56</f>
        <v>118437</v>
      </c>
      <c r="K56" s="5">
        <f>All_Customers_Residential!K56+All_Customers_Small_Commercial!K56+All_Customers_Lighting!K56</f>
        <v>117393</v>
      </c>
      <c r="L56" s="5">
        <f>All_Customers_Residential!L56+All_Customers_Small_Commercial!L56+All_Customers_Lighting!L56</f>
        <v>115036</v>
      </c>
      <c r="M56" s="5">
        <f>All_Customers_Residential!M56+All_Customers_Small_Commercial!M56+All_Customers_Lighting!M56</f>
        <v>111385</v>
      </c>
      <c r="N56" s="5">
        <f>All_Customers_Residential!N56+All_Customers_Small_Commercial!N56+All_Customers_Lighting!N56</f>
        <v>108414</v>
      </c>
      <c r="O56" s="5">
        <f>All_Customers_Residential!O56+All_Customers_Small_Commercial!O56+All_Customers_Lighting!O56</f>
        <v>104061</v>
      </c>
      <c r="P56" s="5">
        <f>All_Customers_Residential!P56+All_Customers_Small_Commercial!P56+All_Customers_Lighting!P56</f>
        <v>101921</v>
      </c>
      <c r="Q56" s="5">
        <f>All_Customers_Residential!Q56+All_Customers_Small_Commercial!Q56+All_Customers_Lighting!Q56</f>
        <v>110564</v>
      </c>
      <c r="R56" s="5">
        <f>All_Customers_Residential!R56+All_Customers_Small_Commercial!R56+All_Customers_Lighting!R56</f>
        <v>130698</v>
      </c>
      <c r="S56" s="5">
        <f>All_Customers_Residential!S56+All_Customers_Small_Commercial!S56+All_Customers_Lighting!S56</f>
        <v>148882</v>
      </c>
      <c r="T56" s="5">
        <f>All_Customers_Residential!T56+All_Customers_Small_Commercial!T56+All_Customers_Lighting!T56</f>
        <v>152266</v>
      </c>
      <c r="U56" s="5">
        <f>All_Customers_Residential!U56+All_Customers_Small_Commercial!U56+All_Customers_Lighting!U56</f>
        <v>148701</v>
      </c>
      <c r="V56" s="5">
        <f>All_Customers_Residential!V56+All_Customers_Small_Commercial!V56+All_Customers_Lighting!V56</f>
        <v>136567</v>
      </c>
      <c r="W56" s="5">
        <f>All_Customers_Residential!W56+All_Customers_Small_Commercial!W56+All_Customers_Lighting!W56</f>
        <v>125655</v>
      </c>
      <c r="X56" s="5">
        <f>All_Customers_Residential!X56+All_Customers_Small_Commercial!X56+All_Customers_Lighting!X56</f>
        <v>113686</v>
      </c>
      <c r="Y56" s="5">
        <f>All_Customers_Residential!Y56+All_Customers_Small_Commercial!Y56+All_Customers_Lighting!Y56</f>
        <v>106008</v>
      </c>
      <c r="Z56" s="5">
        <f>All_Customers_Residential!Z56+All_Customers_Small_Commercial!Z56+All_Customers_Lighting!Z56</f>
        <v>0</v>
      </c>
      <c r="AA56" s="2">
        <f>IFERROR(INDEX('Holiday Schedule'!$D$3:$D$24,MATCH(A56,'Holiday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2758148</v>
      </c>
      <c r="AE56" s="5">
        <f t="shared" si="3"/>
        <v>2758148</v>
      </c>
      <c r="AG56" s="2">
        <f t="shared" si="4"/>
        <v>2</v>
      </c>
      <c r="AH56" s="2">
        <f t="shared" si="5"/>
        <v>2025</v>
      </c>
      <c r="AJ56" s="5">
        <f t="shared" si="6"/>
        <v>152266</v>
      </c>
      <c r="AK56" s="2">
        <f t="shared" si="7"/>
        <v>19</v>
      </c>
    </row>
    <row r="57" spans="1:37" ht="12.75">
      <c r="A57" s="4">
        <v>45706</v>
      </c>
      <c r="B57" s="5">
        <f>All_Customers_Residential!B57+All_Customers_Small_Commercial!B57+All_Customers_Lighting!B57</f>
        <v>102150</v>
      </c>
      <c r="C57" s="5">
        <f>All_Customers_Residential!C57+All_Customers_Small_Commercial!C57+All_Customers_Lighting!C57</f>
        <v>99651</v>
      </c>
      <c r="D57" s="5">
        <f>All_Customers_Residential!D57+All_Customers_Small_Commercial!D57+All_Customers_Lighting!D57</f>
        <v>100406</v>
      </c>
      <c r="E57" s="5">
        <f>All_Customers_Residential!E57+All_Customers_Small_Commercial!E57+All_Customers_Lighting!E57</f>
        <v>100503</v>
      </c>
      <c r="F57" s="5">
        <f>All_Customers_Residential!F57+All_Customers_Small_Commercial!F57+All_Customers_Lighting!F57</f>
        <v>105131</v>
      </c>
      <c r="G57" s="5">
        <f>All_Customers_Residential!G57+All_Customers_Small_Commercial!G57+All_Customers_Lighting!G57</f>
        <v>113202</v>
      </c>
      <c r="H57" s="5">
        <f>All_Customers_Residential!H57+All_Customers_Small_Commercial!H57+All_Customers_Lighting!H57</f>
        <v>132105</v>
      </c>
      <c r="I57" s="5">
        <f>All_Customers_Residential!I57+All_Customers_Small_Commercial!I57+All_Customers_Lighting!I57</f>
        <v>131865</v>
      </c>
      <c r="J57" s="5">
        <f>All_Customers_Residential!J57+All_Customers_Small_Commercial!J57+All_Customers_Lighting!J57</f>
        <v>130111</v>
      </c>
      <c r="K57" s="5">
        <f>All_Customers_Residential!K57+All_Customers_Small_Commercial!K57+All_Customers_Lighting!K57</f>
        <v>124494</v>
      </c>
      <c r="L57" s="5">
        <f>All_Customers_Residential!L57+All_Customers_Small_Commercial!L57+All_Customers_Lighting!L57</f>
        <v>117471</v>
      </c>
      <c r="M57" s="5">
        <f>All_Customers_Residential!M57+All_Customers_Small_Commercial!M57+All_Customers_Lighting!M57</f>
        <v>112498</v>
      </c>
      <c r="N57" s="5">
        <f>All_Customers_Residential!N57+All_Customers_Small_Commercial!N57+All_Customers_Lighting!N57</f>
        <v>108424</v>
      </c>
      <c r="O57" s="5">
        <f>All_Customers_Residential!O57+All_Customers_Small_Commercial!O57+All_Customers_Lighting!O57</f>
        <v>104747</v>
      </c>
      <c r="P57" s="5">
        <f>All_Customers_Residential!P57+All_Customers_Small_Commercial!P57+All_Customers_Lighting!P57</f>
        <v>106609</v>
      </c>
      <c r="Q57" s="5">
        <f>All_Customers_Residential!Q57+All_Customers_Small_Commercial!Q57+All_Customers_Lighting!Q57</f>
        <v>119030</v>
      </c>
      <c r="R57" s="5">
        <f>All_Customers_Residential!R57+All_Customers_Small_Commercial!R57+All_Customers_Lighting!R57</f>
        <v>130575</v>
      </c>
      <c r="S57" s="5">
        <f>All_Customers_Residential!S57+All_Customers_Small_Commercial!S57+All_Customers_Lighting!S57</f>
        <v>149291</v>
      </c>
      <c r="T57" s="5">
        <f>All_Customers_Residential!T57+All_Customers_Small_Commercial!T57+All_Customers_Lighting!T57</f>
        <v>154385</v>
      </c>
      <c r="U57" s="5">
        <f>All_Customers_Residential!U57+All_Customers_Small_Commercial!U57+All_Customers_Lighting!U57</f>
        <v>152201</v>
      </c>
      <c r="V57" s="5">
        <f>All_Customers_Residential!V57+All_Customers_Small_Commercial!V57+All_Customers_Lighting!V57</f>
        <v>144025</v>
      </c>
      <c r="W57" s="5">
        <f>All_Customers_Residential!W57+All_Customers_Small_Commercial!W57+All_Customers_Lighting!W57</f>
        <v>131998</v>
      </c>
      <c r="X57" s="5">
        <f>All_Customers_Residential!X57+All_Customers_Small_Commercial!X57+All_Customers_Lighting!X57</f>
        <v>120131</v>
      </c>
      <c r="Y57" s="5">
        <f>All_Customers_Residential!Y57+All_Customers_Small_Commercial!Y57+All_Customers_Lighting!Y57</f>
        <v>113033</v>
      </c>
      <c r="Z57" s="5">
        <f>All_Customers_Residential!Z57+All_Customers_Small_Commercial!Z57+All_Customers_Lighting!Z57</f>
        <v>0</v>
      </c>
      <c r="AA57" s="2">
        <f>IFERROR(INDEX('Holiday Schedule'!$D$3:$D$24,MATCH(A57,'Holiday Schedule'!$C$3:$C$24,0)),0)</f>
        <v>0</v>
      </c>
      <c r="AB57" s="2">
        <f t="shared" si="0"/>
        <v>3</v>
      </c>
      <c r="AC57" s="2">
        <f t="shared" si="1"/>
        <v>2037855</v>
      </c>
      <c r="AD57" s="5">
        <f t="shared" si="2"/>
        <v>866181</v>
      </c>
      <c r="AE57" s="5">
        <f t="shared" si="3"/>
        <v>2904036</v>
      </c>
      <c r="AG57" s="2">
        <f t="shared" si="4"/>
        <v>2</v>
      </c>
      <c r="AH57" s="2">
        <f t="shared" si="5"/>
        <v>2025</v>
      </c>
      <c r="AJ57" s="5">
        <f t="shared" si="6"/>
        <v>154385</v>
      </c>
      <c r="AK57" s="2">
        <f t="shared" si="7"/>
        <v>19</v>
      </c>
    </row>
    <row r="58" spans="1:37" ht="12.75">
      <c r="A58" s="4">
        <v>45707</v>
      </c>
      <c r="B58" s="5">
        <f>All_Customers_Residential!B58+All_Customers_Small_Commercial!B58+All_Customers_Lighting!B58</f>
        <v>107816</v>
      </c>
      <c r="C58" s="5">
        <f>All_Customers_Residential!C58+All_Customers_Small_Commercial!C58+All_Customers_Lighting!C58</f>
        <v>104903</v>
      </c>
      <c r="D58" s="5">
        <f>All_Customers_Residential!D58+All_Customers_Small_Commercial!D58+All_Customers_Lighting!D58</f>
        <v>103120</v>
      </c>
      <c r="E58" s="5">
        <f>All_Customers_Residential!E58+All_Customers_Small_Commercial!E58+All_Customers_Lighting!E58</f>
        <v>104619</v>
      </c>
      <c r="F58" s="5">
        <f>All_Customers_Residential!F58+All_Customers_Small_Commercial!F58+All_Customers_Lighting!F58</f>
        <v>109133</v>
      </c>
      <c r="G58" s="5">
        <f>All_Customers_Residential!G58+All_Customers_Small_Commercial!G58+All_Customers_Lighting!G58</f>
        <v>115675</v>
      </c>
      <c r="H58" s="5">
        <f>All_Customers_Residential!H58+All_Customers_Small_Commercial!H58+All_Customers_Lighting!H58</f>
        <v>132324</v>
      </c>
      <c r="I58" s="5">
        <f>All_Customers_Residential!I58+All_Customers_Small_Commercial!I58+All_Customers_Lighting!I58</f>
        <v>132072</v>
      </c>
      <c r="J58" s="5">
        <f>All_Customers_Residential!J58+All_Customers_Small_Commercial!J58+All_Customers_Lighting!J58</f>
        <v>120390</v>
      </c>
      <c r="K58" s="5">
        <f>All_Customers_Residential!K58+All_Customers_Small_Commercial!K58+All_Customers_Lighting!K58</f>
        <v>116164</v>
      </c>
      <c r="L58" s="5">
        <f>All_Customers_Residential!L58+All_Customers_Small_Commercial!L58+All_Customers_Lighting!L58</f>
        <v>108769</v>
      </c>
      <c r="M58" s="5">
        <f>All_Customers_Residential!M58+All_Customers_Small_Commercial!M58+All_Customers_Lighting!M58</f>
        <v>102743</v>
      </c>
      <c r="N58" s="5">
        <f>All_Customers_Residential!N58+All_Customers_Small_Commercial!N58+All_Customers_Lighting!N58</f>
        <v>95459</v>
      </c>
      <c r="O58" s="5">
        <f>All_Customers_Residential!O58+All_Customers_Small_Commercial!O58+All_Customers_Lighting!O58</f>
        <v>92517</v>
      </c>
      <c r="P58" s="5">
        <f>All_Customers_Residential!P58+All_Customers_Small_Commercial!P58+All_Customers_Lighting!P58</f>
        <v>92604</v>
      </c>
      <c r="Q58" s="5">
        <f>All_Customers_Residential!Q58+All_Customers_Small_Commercial!Q58+All_Customers_Lighting!Q58</f>
        <v>105872</v>
      </c>
      <c r="R58" s="5">
        <f>All_Customers_Residential!R58+All_Customers_Small_Commercial!R58+All_Customers_Lighting!R58</f>
        <v>125551</v>
      </c>
      <c r="S58" s="5">
        <f>All_Customers_Residential!S58+All_Customers_Small_Commercial!S58+All_Customers_Lighting!S58</f>
        <v>144928</v>
      </c>
      <c r="T58" s="5">
        <f>All_Customers_Residential!T58+All_Customers_Small_Commercial!T58+All_Customers_Lighting!T58</f>
        <v>145097</v>
      </c>
      <c r="U58" s="5">
        <f>All_Customers_Residential!U58+All_Customers_Small_Commercial!U58+All_Customers_Lighting!U58</f>
        <v>142291</v>
      </c>
      <c r="V58" s="5">
        <f>All_Customers_Residential!V58+All_Customers_Small_Commercial!V58+All_Customers_Lighting!V58</f>
        <v>134333</v>
      </c>
      <c r="W58" s="5">
        <f>All_Customers_Residential!W58+All_Customers_Small_Commercial!W58+All_Customers_Lighting!W58</f>
        <v>127364</v>
      </c>
      <c r="X58" s="5">
        <f>All_Customers_Residential!X58+All_Customers_Small_Commercial!X58+All_Customers_Lighting!X58</f>
        <v>113538</v>
      </c>
      <c r="Y58" s="5">
        <f>All_Customers_Residential!Y58+All_Customers_Small_Commercial!Y58+All_Customers_Lighting!Y58</f>
        <v>106484</v>
      </c>
      <c r="Z58" s="5">
        <f>All_Customers_Residential!Z58+All_Customers_Small_Commercial!Z58+All_Customers_Lighting!Z58</f>
        <v>0</v>
      </c>
      <c r="AA58" s="2">
        <f>IFERROR(INDEX('Holiday Schedule'!$D$3:$D$24,MATCH(A58,'Holiday Schedule'!$C$3:$C$24,0)),0)</f>
        <v>0</v>
      </c>
      <c r="AB58" s="2">
        <f t="shared" si="0"/>
        <v>4</v>
      </c>
      <c r="AC58" s="2">
        <f t="shared" si="1"/>
        <v>1899692</v>
      </c>
      <c r="AD58" s="5">
        <f t="shared" si="2"/>
        <v>884074</v>
      </c>
      <c r="AE58" s="5">
        <f t="shared" si="3"/>
        <v>2783766</v>
      </c>
      <c r="AG58" s="2">
        <f t="shared" si="4"/>
        <v>2</v>
      </c>
      <c r="AH58" s="2">
        <f t="shared" si="5"/>
        <v>2025</v>
      </c>
      <c r="AJ58" s="5">
        <f t="shared" si="6"/>
        <v>145097</v>
      </c>
      <c r="AK58" s="2">
        <f t="shared" si="7"/>
        <v>19</v>
      </c>
    </row>
    <row r="59" spans="1:37" ht="12.75">
      <c r="A59" s="4">
        <v>45708</v>
      </c>
      <c r="B59" s="5">
        <f>All_Customers_Residential!B59+All_Customers_Small_Commercial!B59+All_Customers_Lighting!B59</f>
        <v>100908</v>
      </c>
      <c r="C59" s="5">
        <f>All_Customers_Residential!C59+All_Customers_Small_Commercial!C59+All_Customers_Lighting!C59</f>
        <v>100274</v>
      </c>
      <c r="D59" s="5">
        <f>All_Customers_Residential!D59+All_Customers_Small_Commercial!D59+All_Customers_Lighting!D59</f>
        <v>98519</v>
      </c>
      <c r="E59" s="5">
        <f>All_Customers_Residential!E59+All_Customers_Small_Commercial!E59+All_Customers_Lighting!E59</f>
        <v>101672</v>
      </c>
      <c r="F59" s="5">
        <f>All_Customers_Residential!F59+All_Customers_Small_Commercial!F59+All_Customers_Lighting!F59</f>
        <v>110869</v>
      </c>
      <c r="G59" s="5">
        <f>All_Customers_Residential!G59+All_Customers_Small_Commercial!G59+All_Customers_Lighting!G59</f>
        <v>116410</v>
      </c>
      <c r="H59" s="5">
        <f>All_Customers_Residential!H59+All_Customers_Small_Commercial!H59+All_Customers_Lighting!H59</f>
        <v>134276</v>
      </c>
      <c r="I59" s="5">
        <f>All_Customers_Residential!I59+All_Customers_Small_Commercial!I59+All_Customers_Lighting!I59</f>
        <v>130272</v>
      </c>
      <c r="J59" s="5">
        <f>All_Customers_Residential!J59+All_Customers_Small_Commercial!J59+All_Customers_Lighting!J59</f>
        <v>117689</v>
      </c>
      <c r="K59" s="5">
        <f>All_Customers_Residential!K59+All_Customers_Small_Commercial!K59+All_Customers_Lighting!K59</f>
        <v>104824</v>
      </c>
      <c r="L59" s="5">
        <f>All_Customers_Residential!L59+All_Customers_Small_Commercial!L59+All_Customers_Lighting!L59</f>
        <v>93713</v>
      </c>
      <c r="M59" s="5">
        <f>All_Customers_Residential!M59+All_Customers_Small_Commercial!M59+All_Customers_Lighting!M59</f>
        <v>85607</v>
      </c>
      <c r="N59" s="5">
        <f>All_Customers_Residential!N59+All_Customers_Small_Commercial!N59+All_Customers_Lighting!N59</f>
        <v>80121</v>
      </c>
      <c r="O59" s="5">
        <f>All_Customers_Residential!O59+All_Customers_Small_Commercial!O59+All_Customers_Lighting!O59</f>
        <v>85851</v>
      </c>
      <c r="P59" s="5">
        <f>All_Customers_Residential!P59+All_Customers_Small_Commercial!P59+All_Customers_Lighting!P59</f>
        <v>94099</v>
      </c>
      <c r="Q59" s="5">
        <f>All_Customers_Residential!Q59+All_Customers_Small_Commercial!Q59+All_Customers_Lighting!Q59</f>
        <v>106339</v>
      </c>
      <c r="R59" s="5">
        <f>All_Customers_Residential!R59+All_Customers_Small_Commercial!R59+All_Customers_Lighting!R59</f>
        <v>122075</v>
      </c>
      <c r="S59" s="5">
        <f>All_Customers_Residential!S59+All_Customers_Small_Commercial!S59+All_Customers_Lighting!S59</f>
        <v>139795</v>
      </c>
      <c r="T59" s="5">
        <f>All_Customers_Residential!T59+All_Customers_Small_Commercial!T59+All_Customers_Lighting!T59</f>
        <v>142284</v>
      </c>
      <c r="U59" s="5">
        <f>All_Customers_Residential!U59+All_Customers_Small_Commercial!U59+All_Customers_Lighting!U59</f>
        <v>138409</v>
      </c>
      <c r="V59" s="5">
        <f>All_Customers_Residential!V59+All_Customers_Small_Commercial!V59+All_Customers_Lighting!V59</f>
        <v>128731</v>
      </c>
      <c r="W59" s="5">
        <f>All_Customers_Residential!W59+All_Customers_Small_Commercial!W59+All_Customers_Lighting!W59</f>
        <v>114980</v>
      </c>
      <c r="X59" s="5">
        <f>All_Customers_Residential!X59+All_Customers_Small_Commercial!X59+All_Customers_Lighting!X59</f>
        <v>102586</v>
      </c>
      <c r="Y59" s="5">
        <f>All_Customers_Residential!Y59+All_Customers_Small_Commercial!Y59+All_Customers_Lighting!Y59</f>
        <v>95603</v>
      </c>
      <c r="Z59" s="5">
        <f>All_Customers_Residential!Z59+All_Customers_Small_Commercial!Z59+All_Customers_Lighting!Z59</f>
        <v>0</v>
      </c>
      <c r="AA59" s="2">
        <f>IFERROR(INDEX('Holiday Schedule'!$D$3:$D$24,MATCH(A59,'Holiday Schedule'!$C$3:$C$24,0)),0)</f>
        <v>0</v>
      </c>
      <c r="AB59" s="2">
        <f t="shared" si="0"/>
        <v>5</v>
      </c>
      <c r="AC59" s="2">
        <f t="shared" si="1"/>
        <v>1787375</v>
      </c>
      <c r="AD59" s="5">
        <f t="shared" si="2"/>
        <v>858531</v>
      </c>
      <c r="AE59" s="5">
        <f t="shared" si="3"/>
        <v>2645906</v>
      </c>
      <c r="AG59" s="2">
        <f t="shared" si="4"/>
        <v>2</v>
      </c>
      <c r="AH59" s="2">
        <f t="shared" si="5"/>
        <v>2025</v>
      </c>
      <c r="AJ59" s="5">
        <f t="shared" si="6"/>
        <v>142284</v>
      </c>
      <c r="AK59" s="2">
        <f t="shared" si="7"/>
        <v>19</v>
      </c>
    </row>
    <row r="60" spans="1:37" ht="12.75">
      <c r="A60" s="4">
        <v>45709</v>
      </c>
      <c r="B60" s="5">
        <f>All_Customers_Residential!B60+All_Customers_Small_Commercial!B60+All_Customers_Lighting!B60</f>
        <v>90565</v>
      </c>
      <c r="C60" s="5">
        <f>All_Customers_Residential!C60+All_Customers_Small_Commercial!C60+All_Customers_Lighting!C60</f>
        <v>85246</v>
      </c>
      <c r="D60" s="5">
        <f>All_Customers_Residential!D60+All_Customers_Small_Commercial!D60+All_Customers_Lighting!D60</f>
        <v>84757</v>
      </c>
      <c r="E60" s="5">
        <f>All_Customers_Residential!E60+All_Customers_Small_Commercial!E60+All_Customers_Lighting!E60</f>
        <v>85668</v>
      </c>
      <c r="F60" s="5">
        <f>All_Customers_Residential!F60+All_Customers_Small_Commercial!F60+All_Customers_Lighting!F60</f>
        <v>90201</v>
      </c>
      <c r="G60" s="5">
        <f>All_Customers_Residential!G60+All_Customers_Small_Commercial!G60+All_Customers_Lighting!G60</f>
        <v>95162</v>
      </c>
      <c r="H60" s="5">
        <f>All_Customers_Residential!H60+All_Customers_Small_Commercial!H60+All_Customers_Lighting!H60</f>
        <v>111278</v>
      </c>
      <c r="I60" s="5">
        <f>All_Customers_Residential!I60+All_Customers_Small_Commercial!I60+All_Customers_Lighting!I60</f>
        <v>109997</v>
      </c>
      <c r="J60" s="5">
        <f>All_Customers_Residential!J60+All_Customers_Small_Commercial!J60+All_Customers_Lighting!J60</f>
        <v>105306</v>
      </c>
      <c r="K60" s="5">
        <f>All_Customers_Residential!K60+All_Customers_Small_Commercial!K60+All_Customers_Lighting!K60</f>
        <v>101817</v>
      </c>
      <c r="L60" s="5">
        <f>All_Customers_Residential!L60+All_Customers_Small_Commercial!L60+All_Customers_Lighting!L60</f>
        <v>88498</v>
      </c>
      <c r="M60" s="5">
        <f>All_Customers_Residential!M60+All_Customers_Small_Commercial!M60+All_Customers_Lighting!M60</f>
        <v>79297</v>
      </c>
      <c r="N60" s="5">
        <f>All_Customers_Residential!N60+All_Customers_Small_Commercial!N60+All_Customers_Lighting!N60</f>
        <v>73602</v>
      </c>
      <c r="O60" s="5">
        <f>All_Customers_Residential!O60+All_Customers_Small_Commercial!O60+All_Customers_Lighting!O60</f>
        <v>70945</v>
      </c>
      <c r="P60" s="5">
        <f>All_Customers_Residential!P60+All_Customers_Small_Commercial!P60+All_Customers_Lighting!P60</f>
        <v>76220</v>
      </c>
      <c r="Q60" s="5">
        <f>All_Customers_Residential!Q60+All_Customers_Small_Commercial!Q60+All_Customers_Lighting!Q60</f>
        <v>94517</v>
      </c>
      <c r="R60" s="5">
        <f>All_Customers_Residential!R60+All_Customers_Small_Commercial!R60+All_Customers_Lighting!R60</f>
        <v>118960</v>
      </c>
      <c r="S60" s="5">
        <f>All_Customers_Residential!S60+All_Customers_Small_Commercial!S60+All_Customers_Lighting!S60</f>
        <v>127345</v>
      </c>
      <c r="T60" s="5">
        <f>All_Customers_Residential!T60+All_Customers_Small_Commercial!T60+All_Customers_Lighting!T60</f>
        <v>129950</v>
      </c>
      <c r="U60" s="5">
        <f>All_Customers_Residential!U60+All_Customers_Small_Commercial!U60+All_Customers_Lighting!U60</f>
        <v>127965</v>
      </c>
      <c r="V60" s="5">
        <f>All_Customers_Residential!V60+All_Customers_Small_Commercial!V60+All_Customers_Lighting!V60</f>
        <v>120949</v>
      </c>
      <c r="W60" s="5">
        <f>All_Customers_Residential!W60+All_Customers_Small_Commercial!W60+All_Customers_Lighting!W60</f>
        <v>114635</v>
      </c>
      <c r="X60" s="5">
        <f>All_Customers_Residential!X60+All_Customers_Small_Commercial!X60+All_Customers_Lighting!X60</f>
        <v>104547</v>
      </c>
      <c r="Y60" s="5">
        <f>All_Customers_Residential!Y60+All_Customers_Small_Commercial!Y60+All_Customers_Lighting!Y60</f>
        <v>97043</v>
      </c>
      <c r="Z60" s="5">
        <f>All_Customers_Residential!Z60+All_Customers_Small_Commercial!Z60+All_Customers_Lighting!Z60</f>
        <v>0</v>
      </c>
      <c r="AA60" s="2">
        <f>IFERROR(INDEX('Holiday Schedule'!$D$3:$D$24,MATCH(A60,'Holiday Schedule'!$C$3:$C$24,0)),0)</f>
        <v>0</v>
      </c>
      <c r="AB60" s="2">
        <f t="shared" si="0"/>
        <v>6</v>
      </c>
      <c r="AC60" s="2">
        <f t="shared" si="1"/>
        <v>1644550</v>
      </c>
      <c r="AD60" s="5">
        <f t="shared" si="2"/>
        <v>739920</v>
      </c>
      <c r="AE60" s="5">
        <f t="shared" si="3"/>
        <v>2384470</v>
      </c>
      <c r="AG60" s="2">
        <f t="shared" si="4"/>
        <v>2</v>
      </c>
      <c r="AH60" s="2">
        <f t="shared" si="5"/>
        <v>2025</v>
      </c>
      <c r="AJ60" s="5">
        <f t="shared" si="6"/>
        <v>129950</v>
      </c>
      <c r="AK60" s="2">
        <f t="shared" si="7"/>
        <v>19</v>
      </c>
    </row>
    <row r="61" spans="1:37" ht="12.75">
      <c r="A61" s="4">
        <v>45710</v>
      </c>
      <c r="B61" s="5">
        <f>All_Customers_Residential!B61+All_Customers_Small_Commercial!B61+All_Customers_Lighting!B61</f>
        <v>91354</v>
      </c>
      <c r="C61" s="5">
        <f>All_Customers_Residential!C61+All_Customers_Small_Commercial!C61+All_Customers_Lighting!C61</f>
        <v>89939</v>
      </c>
      <c r="D61" s="5">
        <f>All_Customers_Residential!D61+All_Customers_Small_Commercial!D61+All_Customers_Lighting!D61</f>
        <v>88889</v>
      </c>
      <c r="E61" s="5">
        <f>All_Customers_Residential!E61+All_Customers_Small_Commercial!E61+All_Customers_Lighting!E61</f>
        <v>91473</v>
      </c>
      <c r="F61" s="5">
        <f>All_Customers_Residential!F61+All_Customers_Small_Commercial!F61+All_Customers_Lighting!F61</f>
        <v>94325</v>
      </c>
      <c r="G61" s="5">
        <f>All_Customers_Residential!G61+All_Customers_Small_Commercial!G61+All_Customers_Lighting!G61</f>
        <v>99385</v>
      </c>
      <c r="H61" s="5">
        <f>All_Customers_Residential!H61+All_Customers_Small_Commercial!H61+All_Customers_Lighting!H61</f>
        <v>112843</v>
      </c>
      <c r="I61" s="5">
        <f>All_Customers_Residential!I61+All_Customers_Small_Commercial!I61+All_Customers_Lighting!I61</f>
        <v>105499</v>
      </c>
      <c r="J61" s="5">
        <f>All_Customers_Residential!J61+All_Customers_Small_Commercial!J61+All_Customers_Lighting!J61</f>
        <v>87944</v>
      </c>
      <c r="K61" s="5">
        <f>All_Customers_Residential!K61+All_Customers_Small_Commercial!K61+All_Customers_Lighting!K61</f>
        <v>79584</v>
      </c>
      <c r="L61" s="5">
        <f>All_Customers_Residential!L61+All_Customers_Small_Commercial!L61+All_Customers_Lighting!L61</f>
        <v>83546</v>
      </c>
      <c r="M61" s="5">
        <f>All_Customers_Residential!M61+All_Customers_Small_Commercial!M61+All_Customers_Lighting!M61</f>
        <v>76230</v>
      </c>
      <c r="N61" s="5">
        <f>All_Customers_Residential!N61+All_Customers_Small_Commercial!N61+All_Customers_Lighting!N61</f>
        <v>72792</v>
      </c>
      <c r="O61" s="5">
        <f>All_Customers_Residential!O61+All_Customers_Small_Commercial!O61+All_Customers_Lighting!O61</f>
        <v>70906</v>
      </c>
      <c r="P61" s="5">
        <f>All_Customers_Residential!P61+All_Customers_Small_Commercial!P61+All_Customers_Lighting!P61</f>
        <v>75286</v>
      </c>
      <c r="Q61" s="5">
        <f>All_Customers_Residential!Q61+All_Customers_Small_Commercial!Q61+All_Customers_Lighting!Q61</f>
        <v>94438</v>
      </c>
      <c r="R61" s="5">
        <f>All_Customers_Residential!R61+All_Customers_Small_Commercial!R61+All_Customers_Lighting!R61</f>
        <v>123455</v>
      </c>
      <c r="S61" s="5">
        <f>All_Customers_Residential!S61+All_Customers_Small_Commercial!S61+All_Customers_Lighting!S61</f>
        <v>139207</v>
      </c>
      <c r="T61" s="5">
        <f>All_Customers_Residential!T61+All_Customers_Small_Commercial!T61+All_Customers_Lighting!T61</f>
        <v>143982</v>
      </c>
      <c r="U61" s="5">
        <f>All_Customers_Residential!U61+All_Customers_Small_Commercial!U61+All_Customers_Lighting!U61</f>
        <v>141091</v>
      </c>
      <c r="V61" s="5">
        <f>All_Customers_Residential!V61+All_Customers_Small_Commercial!V61+All_Customers_Lighting!V61</f>
        <v>132469</v>
      </c>
      <c r="W61" s="5">
        <f>All_Customers_Residential!W61+All_Customers_Small_Commercial!W61+All_Customers_Lighting!W61</f>
        <v>123405</v>
      </c>
      <c r="X61" s="5">
        <f>All_Customers_Residential!X61+All_Customers_Small_Commercial!X61+All_Customers_Lighting!X61</f>
        <v>111209</v>
      </c>
      <c r="Y61" s="5">
        <f>All_Customers_Residential!Y61+All_Customers_Small_Commercial!Y61+All_Customers_Lighting!Y61</f>
        <v>107345</v>
      </c>
      <c r="Z61" s="5">
        <f>All_Customers_Residential!Z61+All_Customers_Small_Commercial!Z61+All_Customers_Lighting!Z61</f>
        <v>0</v>
      </c>
      <c r="AA61" s="2">
        <f>IFERROR(INDEX('Holiday Schedule'!$D$3:$D$24,MATCH(A61,'Holiday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2436596</v>
      </c>
      <c r="AE61" s="5">
        <f t="shared" si="3"/>
        <v>2436596</v>
      </c>
      <c r="AG61" s="2">
        <f t="shared" si="4"/>
        <v>2</v>
      </c>
      <c r="AH61" s="2">
        <f t="shared" si="5"/>
        <v>2025</v>
      </c>
      <c r="AJ61" s="5">
        <f t="shared" si="6"/>
        <v>143982</v>
      </c>
      <c r="AK61" s="2">
        <f t="shared" si="7"/>
        <v>19</v>
      </c>
    </row>
    <row r="62" spans="1:37" ht="12.75">
      <c r="A62" s="4">
        <v>45711</v>
      </c>
      <c r="B62" s="5">
        <f>All_Customers_Residential!B62+All_Customers_Small_Commercial!B62+All_Customers_Lighting!B62</f>
        <v>104392</v>
      </c>
      <c r="C62" s="5">
        <f>All_Customers_Residential!C62+All_Customers_Small_Commercial!C62+All_Customers_Lighting!C62</f>
        <v>101462</v>
      </c>
      <c r="D62" s="5">
        <f>All_Customers_Residential!D62+All_Customers_Small_Commercial!D62+All_Customers_Lighting!D62</f>
        <v>99894</v>
      </c>
      <c r="E62" s="5">
        <f>All_Customers_Residential!E62+All_Customers_Small_Commercial!E62+All_Customers_Lighting!E62</f>
        <v>99202</v>
      </c>
      <c r="F62" s="5">
        <f>All_Customers_Residential!F62+All_Customers_Small_Commercial!F62+All_Customers_Lighting!F62</f>
        <v>99105</v>
      </c>
      <c r="G62" s="5">
        <f>All_Customers_Residential!G62+All_Customers_Small_Commercial!G62+All_Customers_Lighting!G62</f>
        <v>101296</v>
      </c>
      <c r="H62" s="5">
        <f>All_Customers_Residential!H62+All_Customers_Small_Commercial!H62+All_Customers_Lighting!H62</f>
        <v>111230</v>
      </c>
      <c r="I62" s="5">
        <f>All_Customers_Residential!I62+All_Customers_Small_Commercial!I62+All_Customers_Lighting!I62</f>
        <v>109505</v>
      </c>
      <c r="J62" s="5">
        <f>All_Customers_Residential!J62+All_Customers_Small_Commercial!J62+All_Customers_Lighting!J62</f>
        <v>107892</v>
      </c>
      <c r="K62" s="5">
        <f>All_Customers_Residential!K62+All_Customers_Small_Commercial!K62+All_Customers_Lighting!K62</f>
        <v>102560</v>
      </c>
      <c r="L62" s="5">
        <f>All_Customers_Residential!L62+All_Customers_Small_Commercial!L62+All_Customers_Lighting!L62</f>
        <v>96144</v>
      </c>
      <c r="M62" s="5">
        <f>All_Customers_Residential!M62+All_Customers_Small_Commercial!M62+All_Customers_Lighting!M62</f>
        <v>85993</v>
      </c>
      <c r="N62" s="5">
        <f>All_Customers_Residential!N62+All_Customers_Small_Commercial!N62+All_Customers_Lighting!N62</f>
        <v>86834</v>
      </c>
      <c r="O62" s="5">
        <f>All_Customers_Residential!O62+All_Customers_Small_Commercial!O62+All_Customers_Lighting!O62</f>
        <v>93007</v>
      </c>
      <c r="P62" s="5">
        <f>All_Customers_Residential!P62+All_Customers_Small_Commercial!P62+All_Customers_Lighting!P62</f>
        <v>98785</v>
      </c>
      <c r="Q62" s="5">
        <f>All_Customers_Residential!Q62+All_Customers_Small_Commercial!Q62+All_Customers_Lighting!Q62</f>
        <v>109090</v>
      </c>
      <c r="R62" s="5">
        <f>All_Customers_Residential!R62+All_Customers_Small_Commercial!R62+All_Customers_Lighting!R62</f>
        <v>125471</v>
      </c>
      <c r="S62" s="5">
        <f>All_Customers_Residential!S62+All_Customers_Small_Commercial!S62+All_Customers_Lighting!S62</f>
        <v>143239</v>
      </c>
      <c r="T62" s="5">
        <f>All_Customers_Residential!T62+All_Customers_Small_Commercial!T62+All_Customers_Lighting!T62</f>
        <v>144728</v>
      </c>
      <c r="U62" s="5">
        <f>All_Customers_Residential!U62+All_Customers_Small_Commercial!U62+All_Customers_Lighting!U62</f>
        <v>140385</v>
      </c>
      <c r="V62" s="5">
        <f>All_Customers_Residential!V62+All_Customers_Small_Commercial!V62+All_Customers_Lighting!V62</f>
        <v>126984</v>
      </c>
      <c r="W62" s="5">
        <f>All_Customers_Residential!W62+All_Customers_Small_Commercial!W62+All_Customers_Lighting!W62</f>
        <v>113404</v>
      </c>
      <c r="X62" s="5">
        <f>All_Customers_Residential!X62+All_Customers_Small_Commercial!X62+All_Customers_Lighting!X62</f>
        <v>104683</v>
      </c>
      <c r="Y62" s="5">
        <f>All_Customers_Residential!Y62+All_Customers_Small_Commercial!Y62+All_Customers_Lighting!Y62</f>
        <v>96016</v>
      </c>
      <c r="Z62" s="5">
        <f>All_Customers_Residential!Z62+All_Customers_Small_Commercial!Z62+All_Customers_Lighting!Z62</f>
        <v>0</v>
      </c>
      <c r="AA62" s="2">
        <f>IFERROR(INDEX('Holiday Schedule'!$D$3:$D$24,MATCH(A62,'Holiday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2601301</v>
      </c>
      <c r="AE62" s="5">
        <f t="shared" si="3"/>
        <v>2601301</v>
      </c>
      <c r="AG62" s="2">
        <f t="shared" si="4"/>
        <v>2</v>
      </c>
      <c r="AH62" s="2">
        <f t="shared" si="5"/>
        <v>2025</v>
      </c>
      <c r="AJ62" s="5">
        <f t="shared" si="6"/>
        <v>144728</v>
      </c>
      <c r="AK62" s="2">
        <f t="shared" si="7"/>
        <v>19</v>
      </c>
    </row>
    <row r="63" spans="1:37" ht="12.75">
      <c r="A63" s="4">
        <v>45712</v>
      </c>
      <c r="B63" s="5">
        <f>All_Customers_Residential!B63+All_Customers_Small_Commercial!B63+All_Customers_Lighting!B63</f>
        <v>94426</v>
      </c>
      <c r="C63" s="5">
        <f>All_Customers_Residential!C63+All_Customers_Small_Commercial!C63+All_Customers_Lighting!C63</f>
        <v>96560</v>
      </c>
      <c r="D63" s="5">
        <f>All_Customers_Residential!D63+All_Customers_Small_Commercial!D63+All_Customers_Lighting!D63</f>
        <v>97970</v>
      </c>
      <c r="E63" s="5">
        <f>All_Customers_Residential!E63+All_Customers_Small_Commercial!E63+All_Customers_Lighting!E63</f>
        <v>98857</v>
      </c>
      <c r="F63" s="5">
        <f>All_Customers_Residential!F63+All_Customers_Small_Commercial!F63+All_Customers_Lighting!F63</f>
        <v>104286</v>
      </c>
      <c r="G63" s="5">
        <f>All_Customers_Residential!G63+All_Customers_Small_Commercial!G63+All_Customers_Lighting!G63</f>
        <v>113191</v>
      </c>
      <c r="H63" s="5">
        <f>All_Customers_Residential!H63+All_Customers_Small_Commercial!H63+All_Customers_Lighting!H63</f>
        <v>137000</v>
      </c>
      <c r="I63" s="5">
        <f>All_Customers_Residential!I63+All_Customers_Small_Commercial!I63+All_Customers_Lighting!I63</f>
        <v>127584</v>
      </c>
      <c r="J63" s="5">
        <f>All_Customers_Residential!J63+All_Customers_Small_Commercial!J63+All_Customers_Lighting!J63</f>
        <v>103258</v>
      </c>
      <c r="K63" s="5">
        <f>All_Customers_Residential!K63+All_Customers_Small_Commercial!K63+All_Customers_Lighting!K63</f>
        <v>89446</v>
      </c>
      <c r="L63" s="5">
        <f>All_Customers_Residential!L63+All_Customers_Small_Commercial!L63+All_Customers_Lighting!L63</f>
        <v>90159</v>
      </c>
      <c r="M63" s="5">
        <f>All_Customers_Residential!M63+All_Customers_Small_Commercial!M63+All_Customers_Lighting!M63</f>
        <v>87206</v>
      </c>
      <c r="N63" s="5">
        <f>All_Customers_Residential!N63+All_Customers_Small_Commercial!N63+All_Customers_Lighting!N63</f>
        <v>89631</v>
      </c>
      <c r="O63" s="5">
        <f>All_Customers_Residential!O63+All_Customers_Small_Commercial!O63+All_Customers_Lighting!O63</f>
        <v>94306</v>
      </c>
      <c r="P63" s="5">
        <f>All_Customers_Residential!P63+All_Customers_Small_Commercial!P63+All_Customers_Lighting!P63</f>
        <v>103241</v>
      </c>
      <c r="Q63" s="5">
        <f>All_Customers_Residential!Q63+All_Customers_Small_Commercial!Q63+All_Customers_Lighting!Q63</f>
        <v>114579</v>
      </c>
      <c r="R63" s="5">
        <f>All_Customers_Residential!R63+All_Customers_Small_Commercial!R63+All_Customers_Lighting!R63</f>
        <v>121450</v>
      </c>
      <c r="S63" s="5">
        <f>All_Customers_Residential!S63+All_Customers_Small_Commercial!S63+All_Customers_Lighting!S63</f>
        <v>132969</v>
      </c>
      <c r="T63" s="5">
        <f>All_Customers_Residential!T63+All_Customers_Small_Commercial!T63+All_Customers_Lighting!T63</f>
        <v>130833</v>
      </c>
      <c r="U63" s="5">
        <f>All_Customers_Residential!U63+All_Customers_Small_Commercial!U63+All_Customers_Lighting!U63</f>
        <v>126003</v>
      </c>
      <c r="V63" s="5">
        <f>All_Customers_Residential!V63+All_Customers_Small_Commercial!V63+All_Customers_Lighting!V63</f>
        <v>115356</v>
      </c>
      <c r="W63" s="5">
        <f>All_Customers_Residential!W63+All_Customers_Small_Commercial!W63+All_Customers_Lighting!W63</f>
        <v>106729</v>
      </c>
      <c r="X63" s="5">
        <f>All_Customers_Residential!X63+All_Customers_Small_Commercial!X63+All_Customers_Lighting!X63</f>
        <v>90117</v>
      </c>
      <c r="Y63" s="5">
        <f>All_Customers_Residential!Y63+All_Customers_Small_Commercial!Y63+All_Customers_Lighting!Y63</f>
        <v>82144</v>
      </c>
      <c r="Z63" s="5">
        <f>All_Customers_Residential!Z63+All_Customers_Small_Commercial!Z63+All_Customers_Lighting!Z63</f>
        <v>0</v>
      </c>
      <c r="AA63" s="2">
        <f>IFERROR(INDEX('Holiday Schedule'!$D$3:$D$24,MATCH(A63,'Holiday Schedule'!$C$3:$C$24,0)),0)</f>
        <v>0</v>
      </c>
      <c r="AB63" s="2">
        <f t="shared" si="0"/>
        <v>2</v>
      </c>
      <c r="AC63" s="2">
        <f t="shared" si="1"/>
        <v>1722867</v>
      </c>
      <c r="AD63" s="5">
        <f t="shared" si="2"/>
        <v>824434</v>
      </c>
      <c r="AE63" s="5">
        <f t="shared" si="3"/>
        <v>2547301</v>
      </c>
      <c r="AG63" s="2">
        <f t="shared" si="4"/>
        <v>2</v>
      </c>
      <c r="AH63" s="2">
        <f t="shared" si="5"/>
        <v>2025</v>
      </c>
      <c r="AJ63" s="5">
        <f t="shared" si="6"/>
        <v>137000</v>
      </c>
      <c r="AK63" s="2">
        <f t="shared" si="7"/>
        <v>7</v>
      </c>
    </row>
    <row r="64" spans="1:37" ht="12.75">
      <c r="A64" s="4">
        <v>45713</v>
      </c>
      <c r="B64" s="5">
        <f>All_Customers_Residential!B64+All_Customers_Small_Commercial!B64+All_Customers_Lighting!B64</f>
        <v>76809</v>
      </c>
      <c r="C64" s="5">
        <f>All_Customers_Residential!C64+All_Customers_Small_Commercial!C64+All_Customers_Lighting!C64</f>
        <v>74394</v>
      </c>
      <c r="D64" s="5">
        <f>All_Customers_Residential!D64+All_Customers_Small_Commercial!D64+All_Customers_Lighting!D64</f>
        <v>73986</v>
      </c>
      <c r="E64" s="5">
        <f>All_Customers_Residential!E64+All_Customers_Small_Commercial!E64+All_Customers_Lighting!E64</f>
        <v>74638</v>
      </c>
      <c r="F64" s="5">
        <f>All_Customers_Residential!F64+All_Customers_Small_Commercial!F64+All_Customers_Lighting!F64</f>
        <v>79908</v>
      </c>
      <c r="G64" s="5">
        <f>All_Customers_Residential!G64+All_Customers_Small_Commercial!G64+All_Customers_Lighting!G64</f>
        <v>88864</v>
      </c>
      <c r="H64" s="5">
        <f>All_Customers_Residential!H64+All_Customers_Small_Commercial!H64+All_Customers_Lighting!H64</f>
        <v>110406</v>
      </c>
      <c r="I64" s="5">
        <f>All_Customers_Residential!I64+All_Customers_Small_Commercial!I64+All_Customers_Lighting!I64</f>
        <v>102973</v>
      </c>
      <c r="J64" s="5">
        <f>All_Customers_Residential!J64+All_Customers_Small_Commercial!J64+All_Customers_Lighting!J64</f>
        <v>97821</v>
      </c>
      <c r="K64" s="5">
        <f>All_Customers_Residential!K64+All_Customers_Small_Commercial!K64+All_Customers_Lighting!K64</f>
        <v>84045</v>
      </c>
      <c r="L64" s="5">
        <f>All_Customers_Residential!L64+All_Customers_Small_Commercial!L64+All_Customers_Lighting!L64</f>
        <v>71959</v>
      </c>
      <c r="M64" s="5">
        <f>All_Customers_Residential!M64+All_Customers_Small_Commercial!M64+All_Customers_Lighting!M64</f>
        <v>67019</v>
      </c>
      <c r="N64" s="5">
        <f>All_Customers_Residential!N64+All_Customers_Small_Commercial!N64+All_Customers_Lighting!N64</f>
        <v>69799</v>
      </c>
      <c r="O64" s="5">
        <f>All_Customers_Residential!O64+All_Customers_Small_Commercial!O64+All_Customers_Lighting!O64</f>
        <v>67346</v>
      </c>
      <c r="P64" s="5">
        <f>All_Customers_Residential!P64+All_Customers_Small_Commercial!P64+All_Customers_Lighting!P64</f>
        <v>81594</v>
      </c>
      <c r="Q64" s="5">
        <f>All_Customers_Residential!Q64+All_Customers_Small_Commercial!Q64+All_Customers_Lighting!Q64</f>
        <v>96090</v>
      </c>
      <c r="R64" s="5">
        <f>All_Customers_Residential!R64+All_Customers_Small_Commercial!R64+All_Customers_Lighting!R64</f>
        <v>112711</v>
      </c>
      <c r="S64" s="5">
        <f>All_Customers_Residential!S64+All_Customers_Small_Commercial!S64+All_Customers_Lighting!S64</f>
        <v>126546</v>
      </c>
      <c r="T64" s="5">
        <f>All_Customers_Residential!T64+All_Customers_Small_Commercial!T64+All_Customers_Lighting!T64</f>
        <v>132173</v>
      </c>
      <c r="U64" s="5">
        <f>All_Customers_Residential!U64+All_Customers_Small_Commercial!U64+All_Customers_Lighting!U64</f>
        <v>124505</v>
      </c>
      <c r="V64" s="5">
        <f>All_Customers_Residential!V64+All_Customers_Small_Commercial!V64+All_Customers_Lighting!V64</f>
        <v>118304</v>
      </c>
      <c r="W64" s="5">
        <f>All_Customers_Residential!W64+All_Customers_Small_Commercial!W64+All_Customers_Lighting!W64</f>
        <v>104888</v>
      </c>
      <c r="X64" s="5">
        <f>All_Customers_Residential!X64+All_Customers_Small_Commercial!X64+All_Customers_Lighting!X64</f>
        <v>95819</v>
      </c>
      <c r="Y64" s="5">
        <f>All_Customers_Residential!Y64+All_Customers_Small_Commercial!Y64+All_Customers_Lighting!Y64</f>
        <v>91340</v>
      </c>
      <c r="Z64" s="5">
        <f>All_Customers_Residential!Z64+All_Customers_Small_Commercial!Z64+All_Customers_Lighting!Z64</f>
        <v>0</v>
      </c>
      <c r="AA64" s="2">
        <f>IFERROR(INDEX('Holiday Schedule'!$D$3:$D$24,MATCH(A64,'Holiday Schedule'!$C$3:$C$24,0)),0)</f>
        <v>0</v>
      </c>
      <c r="AB64" s="2">
        <f t="shared" si="0"/>
        <v>3</v>
      </c>
      <c r="AC64" s="2">
        <f t="shared" si="1"/>
        <v>1553592</v>
      </c>
      <c r="AD64" s="5">
        <f t="shared" si="2"/>
        <v>670345</v>
      </c>
      <c r="AE64" s="5">
        <f t="shared" si="3"/>
        <v>2223937</v>
      </c>
      <c r="AG64" s="2">
        <f t="shared" si="4"/>
        <v>2</v>
      </c>
      <c r="AH64" s="2">
        <f t="shared" si="5"/>
        <v>2025</v>
      </c>
      <c r="AJ64" s="5">
        <f t="shared" si="6"/>
        <v>132173</v>
      </c>
      <c r="AK64" s="2">
        <f t="shared" si="7"/>
        <v>19</v>
      </c>
    </row>
    <row r="65" spans="1:37" ht="12.75">
      <c r="A65" s="4">
        <v>45714</v>
      </c>
      <c r="B65" s="5">
        <f>All_Customers_Residential!B65+All_Customers_Small_Commercial!B65+All_Customers_Lighting!B65</f>
        <v>86200</v>
      </c>
      <c r="C65" s="5">
        <f>All_Customers_Residential!C65+All_Customers_Small_Commercial!C65+All_Customers_Lighting!C65</f>
        <v>84310</v>
      </c>
      <c r="D65" s="5">
        <f>All_Customers_Residential!D65+All_Customers_Small_Commercial!D65+All_Customers_Lighting!D65</f>
        <v>83825</v>
      </c>
      <c r="E65" s="5">
        <f>All_Customers_Residential!E65+All_Customers_Small_Commercial!E65+All_Customers_Lighting!E65</f>
        <v>83844</v>
      </c>
      <c r="F65" s="5">
        <f>All_Customers_Residential!F65+All_Customers_Small_Commercial!F65+All_Customers_Lighting!F65</f>
        <v>89440</v>
      </c>
      <c r="G65" s="5">
        <f>All_Customers_Residential!G65+All_Customers_Small_Commercial!G65+All_Customers_Lighting!G65</f>
        <v>94867</v>
      </c>
      <c r="H65" s="5">
        <f>All_Customers_Residential!H65+All_Customers_Small_Commercial!H65+All_Customers_Lighting!H65</f>
        <v>107340</v>
      </c>
      <c r="I65" s="5">
        <f>All_Customers_Residential!I65+All_Customers_Small_Commercial!I65+All_Customers_Lighting!I65</f>
        <v>94718</v>
      </c>
      <c r="J65" s="5">
        <f>All_Customers_Residential!J65+All_Customers_Small_Commercial!J65+All_Customers_Lighting!J65</f>
        <v>85310</v>
      </c>
      <c r="K65" s="5">
        <f>All_Customers_Residential!K65+All_Customers_Small_Commercial!K65+All_Customers_Lighting!K65</f>
        <v>84191</v>
      </c>
      <c r="L65" s="5">
        <f>All_Customers_Residential!L65+All_Customers_Small_Commercial!L65+All_Customers_Lighting!L65</f>
        <v>83268</v>
      </c>
      <c r="M65" s="5">
        <f>All_Customers_Residential!M65+All_Customers_Small_Commercial!M65+All_Customers_Lighting!M65</f>
        <v>75791</v>
      </c>
      <c r="N65" s="5">
        <f>All_Customers_Residential!N65+All_Customers_Small_Commercial!N65+All_Customers_Lighting!N65</f>
        <v>71766</v>
      </c>
      <c r="O65" s="5">
        <f>All_Customers_Residential!O65+All_Customers_Small_Commercial!O65+All_Customers_Lighting!O65</f>
        <v>79237</v>
      </c>
      <c r="P65" s="5">
        <f>All_Customers_Residential!P65+All_Customers_Small_Commercial!P65+All_Customers_Lighting!P65</f>
        <v>69441</v>
      </c>
      <c r="Q65" s="5">
        <f>All_Customers_Residential!Q65+All_Customers_Small_Commercial!Q65+All_Customers_Lighting!Q65</f>
        <v>79652</v>
      </c>
      <c r="R65" s="5">
        <f>All_Customers_Residential!R65+All_Customers_Small_Commercial!R65+All_Customers_Lighting!R65</f>
        <v>106714</v>
      </c>
      <c r="S65" s="5">
        <f>All_Customers_Residential!S65+All_Customers_Small_Commercial!S65+All_Customers_Lighting!S65</f>
        <v>130641</v>
      </c>
      <c r="T65" s="5">
        <f>All_Customers_Residential!T65+All_Customers_Small_Commercial!T65+All_Customers_Lighting!T65</f>
        <v>137296</v>
      </c>
      <c r="U65" s="5">
        <f>All_Customers_Residential!U65+All_Customers_Small_Commercial!U65+All_Customers_Lighting!U65</f>
        <v>132286</v>
      </c>
      <c r="V65" s="5">
        <f>All_Customers_Residential!V65+All_Customers_Small_Commercial!V65+All_Customers_Lighting!V65</f>
        <v>125401</v>
      </c>
      <c r="W65" s="5">
        <f>All_Customers_Residential!W65+All_Customers_Small_Commercial!W65+All_Customers_Lighting!W65</f>
        <v>115367</v>
      </c>
      <c r="X65" s="5">
        <f>All_Customers_Residential!X65+All_Customers_Small_Commercial!X65+All_Customers_Lighting!X65</f>
        <v>103271</v>
      </c>
      <c r="Y65" s="5">
        <f>All_Customers_Residential!Y65+All_Customers_Small_Commercial!Y65+All_Customers_Lighting!Y65</f>
        <v>95702</v>
      </c>
      <c r="Z65" s="5">
        <f>All_Customers_Residential!Z65+All_Customers_Small_Commercial!Z65+All_Customers_Lighting!Z65</f>
        <v>0</v>
      </c>
      <c r="AA65" s="2">
        <f>IFERROR(INDEX('Holiday Schedule'!$D$3:$D$24,MATCH(A65,'Holiday Schedule'!$C$3:$C$24,0)),0)</f>
        <v>0</v>
      </c>
      <c r="AB65" s="2">
        <f t="shared" si="0"/>
        <v>4</v>
      </c>
      <c r="AC65" s="2">
        <f t="shared" si="1"/>
        <v>1574350</v>
      </c>
      <c r="AD65" s="5">
        <f t="shared" si="2"/>
        <v>725528</v>
      </c>
      <c r="AE65" s="5">
        <f t="shared" si="3"/>
        <v>2299878</v>
      </c>
      <c r="AG65" s="2">
        <f t="shared" si="4"/>
        <v>2</v>
      </c>
      <c r="AH65" s="2">
        <f t="shared" si="5"/>
        <v>2025</v>
      </c>
      <c r="AJ65" s="5">
        <f t="shared" si="6"/>
        <v>137296</v>
      </c>
      <c r="AK65" s="2">
        <f t="shared" si="7"/>
        <v>19</v>
      </c>
    </row>
    <row r="66" spans="1:37" ht="12.75">
      <c r="A66" s="4">
        <v>45715</v>
      </c>
      <c r="B66" s="5">
        <f>All_Customers_Residential!B66+All_Customers_Small_Commercial!B66+All_Customers_Lighting!B66</f>
        <v>91736</v>
      </c>
      <c r="C66" s="5">
        <f>All_Customers_Residential!C66+All_Customers_Small_Commercial!C66+All_Customers_Lighting!C66</f>
        <v>92083</v>
      </c>
      <c r="D66" s="5">
        <f>All_Customers_Residential!D66+All_Customers_Small_Commercial!D66+All_Customers_Lighting!D66</f>
        <v>91549</v>
      </c>
      <c r="E66" s="5">
        <f>All_Customers_Residential!E66+All_Customers_Small_Commercial!E66+All_Customers_Lighting!E66</f>
        <v>93293</v>
      </c>
      <c r="F66" s="5">
        <f>All_Customers_Residential!F66+All_Customers_Small_Commercial!F66+All_Customers_Lighting!F66</f>
        <v>99128</v>
      </c>
      <c r="G66" s="5">
        <f>All_Customers_Residential!G66+All_Customers_Small_Commercial!G66+All_Customers_Lighting!G66</f>
        <v>107780</v>
      </c>
      <c r="H66" s="5">
        <f>All_Customers_Residential!H66+All_Customers_Small_Commercial!H66+All_Customers_Lighting!H66</f>
        <v>125636</v>
      </c>
      <c r="I66" s="5">
        <f>All_Customers_Residential!I66+All_Customers_Small_Commercial!I66+All_Customers_Lighting!I66</f>
        <v>125309</v>
      </c>
      <c r="J66" s="5">
        <f>All_Customers_Residential!J66+All_Customers_Small_Commercial!J66+All_Customers_Lighting!J66</f>
        <v>113465</v>
      </c>
      <c r="K66" s="5">
        <f>All_Customers_Residential!K66+All_Customers_Small_Commercial!K66+All_Customers_Lighting!K66</f>
        <v>113456</v>
      </c>
      <c r="L66" s="5">
        <f>All_Customers_Residential!L66+All_Customers_Small_Commercial!L66+All_Customers_Lighting!L66</f>
        <v>118976</v>
      </c>
      <c r="M66" s="5">
        <f>All_Customers_Residential!M66+All_Customers_Small_Commercial!M66+All_Customers_Lighting!M66</f>
        <v>116774</v>
      </c>
      <c r="N66" s="5">
        <f>All_Customers_Residential!N66+All_Customers_Small_Commercial!N66+All_Customers_Lighting!N66</f>
        <v>116191</v>
      </c>
      <c r="O66" s="5">
        <f>All_Customers_Residential!O66+All_Customers_Small_Commercial!O66+All_Customers_Lighting!O66</f>
        <v>116906</v>
      </c>
      <c r="P66" s="5">
        <f>All_Customers_Residential!P66+All_Customers_Small_Commercial!P66+All_Customers_Lighting!P66</f>
        <v>120494</v>
      </c>
      <c r="Q66" s="5">
        <f>All_Customers_Residential!Q66+All_Customers_Small_Commercial!Q66+All_Customers_Lighting!Q66</f>
        <v>115020</v>
      </c>
      <c r="R66" s="5">
        <f>All_Customers_Residential!R66+All_Customers_Small_Commercial!R66+All_Customers_Lighting!R66</f>
        <v>119953</v>
      </c>
      <c r="S66" s="5">
        <f>All_Customers_Residential!S66+All_Customers_Small_Commercial!S66+All_Customers_Lighting!S66</f>
        <v>129669</v>
      </c>
      <c r="T66" s="5">
        <f>All_Customers_Residential!T66+All_Customers_Small_Commercial!T66+All_Customers_Lighting!T66</f>
        <v>130460</v>
      </c>
      <c r="U66" s="5">
        <f>All_Customers_Residential!U66+All_Customers_Small_Commercial!U66+All_Customers_Lighting!U66</f>
        <v>125843</v>
      </c>
      <c r="V66" s="5">
        <f>All_Customers_Residential!V66+All_Customers_Small_Commercial!V66+All_Customers_Lighting!V66</f>
        <v>116056</v>
      </c>
      <c r="W66" s="5">
        <f>All_Customers_Residential!W66+All_Customers_Small_Commercial!W66+All_Customers_Lighting!W66</f>
        <v>105123</v>
      </c>
      <c r="X66" s="5">
        <f>All_Customers_Residential!X66+All_Customers_Small_Commercial!X66+All_Customers_Lighting!X66</f>
        <v>93555</v>
      </c>
      <c r="Y66" s="5">
        <f>All_Customers_Residential!Y66+All_Customers_Small_Commercial!Y66+All_Customers_Lighting!Y66</f>
        <v>89391</v>
      </c>
      <c r="Z66" s="5">
        <f>All_Customers_Residential!Z66+All_Customers_Small_Commercial!Z66+All_Customers_Lighting!Z66</f>
        <v>0</v>
      </c>
      <c r="AA66" s="2">
        <f>IFERROR(INDEX('Holiday Schedule'!$D$3:$D$24,MATCH(A66,'Holiday Schedule'!$C$3:$C$24,0)),0)</f>
        <v>0</v>
      </c>
      <c r="AB66" s="2">
        <f t="shared" si="0"/>
        <v>5</v>
      </c>
      <c r="AC66" s="2">
        <f t="shared" si="1"/>
        <v>1877250</v>
      </c>
      <c r="AD66" s="5">
        <f t="shared" si="2"/>
        <v>790596</v>
      </c>
      <c r="AE66" s="5">
        <f t="shared" si="3"/>
        <v>2667846</v>
      </c>
      <c r="AG66" s="2">
        <f t="shared" si="4"/>
        <v>2</v>
      </c>
      <c r="AH66" s="2">
        <f t="shared" si="5"/>
        <v>2025</v>
      </c>
      <c r="AJ66" s="5">
        <f t="shared" si="6"/>
        <v>130460</v>
      </c>
      <c r="AK66" s="2">
        <f t="shared" si="7"/>
        <v>19</v>
      </c>
    </row>
    <row r="67" spans="1:37" ht="12.75">
      <c r="A67" s="4">
        <v>45716</v>
      </c>
      <c r="B67" s="5">
        <f>All_Customers_Residential!B67+All_Customers_Small_Commercial!B67+All_Customers_Lighting!B67</f>
        <v>84273</v>
      </c>
      <c r="C67" s="5">
        <f>All_Customers_Residential!C67+All_Customers_Small_Commercial!C67+All_Customers_Lighting!C67</f>
        <v>83737</v>
      </c>
      <c r="D67" s="5">
        <f>All_Customers_Residential!D67+All_Customers_Small_Commercial!D67+All_Customers_Lighting!D67</f>
        <v>83377</v>
      </c>
      <c r="E67" s="5">
        <f>All_Customers_Residential!E67+All_Customers_Small_Commercial!E67+All_Customers_Lighting!E67</f>
        <v>82732</v>
      </c>
      <c r="F67" s="5">
        <f>All_Customers_Residential!F67+All_Customers_Small_Commercial!F67+All_Customers_Lighting!F67</f>
        <v>89815</v>
      </c>
      <c r="G67" s="5">
        <f>All_Customers_Residential!G67+All_Customers_Small_Commercial!G67+All_Customers_Lighting!G67</f>
        <v>95083</v>
      </c>
      <c r="H67" s="5">
        <f>All_Customers_Residential!H67+All_Customers_Small_Commercial!H67+All_Customers_Lighting!H67</f>
        <v>111121</v>
      </c>
      <c r="I67" s="5">
        <f>All_Customers_Residential!I67+All_Customers_Small_Commercial!I67+All_Customers_Lighting!I67</f>
        <v>98595</v>
      </c>
      <c r="J67" s="5">
        <f>All_Customers_Residential!J67+All_Customers_Small_Commercial!J67+All_Customers_Lighting!J67</f>
        <v>79246</v>
      </c>
      <c r="K67" s="5">
        <f>All_Customers_Residential!K67+All_Customers_Small_Commercial!K67+All_Customers_Lighting!K67</f>
        <v>69002</v>
      </c>
      <c r="L67" s="5">
        <f>All_Customers_Residential!L67+All_Customers_Small_Commercial!L67+All_Customers_Lighting!L67</f>
        <v>81271</v>
      </c>
      <c r="M67" s="5">
        <f>All_Customers_Residential!M67+All_Customers_Small_Commercial!M67+All_Customers_Lighting!M67</f>
        <v>65073</v>
      </c>
      <c r="N67" s="5">
        <f>All_Customers_Residential!N67+All_Customers_Small_Commercial!N67+All_Customers_Lighting!N67</f>
        <v>48213</v>
      </c>
      <c r="O67" s="5">
        <f>All_Customers_Residential!O67+All_Customers_Small_Commercial!O67+All_Customers_Lighting!O67</f>
        <v>42876</v>
      </c>
      <c r="P67" s="5">
        <f>All_Customers_Residential!P67+All_Customers_Small_Commercial!P67+All_Customers_Lighting!P67</f>
        <v>47778</v>
      </c>
      <c r="Q67" s="5">
        <f>All_Customers_Residential!Q67+All_Customers_Small_Commercial!Q67+All_Customers_Lighting!Q67</f>
        <v>66888</v>
      </c>
      <c r="R67" s="5">
        <f>All_Customers_Residential!R67+All_Customers_Small_Commercial!R67+All_Customers_Lighting!R67</f>
        <v>100045</v>
      </c>
      <c r="S67" s="5">
        <f>All_Customers_Residential!S67+All_Customers_Small_Commercial!S67+All_Customers_Lighting!S67</f>
        <v>120594</v>
      </c>
      <c r="T67" s="5">
        <f>All_Customers_Residential!T67+All_Customers_Small_Commercial!T67+All_Customers_Lighting!T67</f>
        <v>126788</v>
      </c>
      <c r="U67" s="5">
        <f>All_Customers_Residential!U67+All_Customers_Small_Commercial!U67+All_Customers_Lighting!U67</f>
        <v>125347</v>
      </c>
      <c r="V67" s="5">
        <f>All_Customers_Residential!V67+All_Customers_Small_Commercial!V67+All_Customers_Lighting!V67</f>
        <v>120528</v>
      </c>
      <c r="W67" s="5">
        <f>All_Customers_Residential!W67+All_Customers_Small_Commercial!W67+All_Customers_Lighting!W67</f>
        <v>118688</v>
      </c>
      <c r="X67" s="5">
        <f>All_Customers_Residential!X67+All_Customers_Small_Commercial!X67+All_Customers_Lighting!X67</f>
        <v>110960</v>
      </c>
      <c r="Y67" s="5">
        <f>All_Customers_Residential!Y67+All_Customers_Small_Commercial!Y67+All_Customers_Lighting!Y67</f>
        <v>104227</v>
      </c>
      <c r="Z67" s="5">
        <f>All_Customers_Residential!Z67+All_Customers_Small_Commercial!Z67+All_Customers_Lighting!Z67</f>
        <v>0</v>
      </c>
      <c r="AA67" s="2">
        <f>IFERROR(INDEX('Holiday Schedule'!$D$3:$D$24,MATCH(A67,'Holiday Schedule'!$C$3:$C$24,0)),0)</f>
        <v>0</v>
      </c>
      <c r="AB67" s="2">
        <f t="shared" si="0"/>
        <v>6</v>
      </c>
      <c r="AC67" s="2">
        <f t="shared" si="1"/>
        <v>1421892</v>
      </c>
      <c r="AD67" s="5">
        <f t="shared" si="2"/>
        <v>734365</v>
      </c>
      <c r="AE67" s="5">
        <f t="shared" si="3"/>
        <v>2156257</v>
      </c>
      <c r="AG67" s="2">
        <f t="shared" si="4"/>
        <v>2</v>
      </c>
      <c r="AH67" s="2">
        <f t="shared" si="5"/>
        <v>2025</v>
      </c>
      <c r="AJ67" s="5">
        <f t="shared" si="6"/>
        <v>126788</v>
      </c>
      <c r="AK67" s="2">
        <f t="shared" si="7"/>
        <v>19</v>
      </c>
    </row>
    <row r="68" spans="1:37" ht="12.75">
      <c r="A68" s="4">
        <v>45717</v>
      </c>
      <c r="B68" s="5">
        <f>All_Customers_Residential!B68+All_Customers_Small_Commercial!B68+All_Customers_Lighting!B68</f>
        <v>98096</v>
      </c>
      <c r="C68" s="5">
        <f>All_Customers_Residential!C68+All_Customers_Small_Commercial!C68+All_Customers_Lighting!C68</f>
        <v>92904</v>
      </c>
      <c r="D68" s="5">
        <f>All_Customers_Residential!D68+All_Customers_Small_Commercial!D68+All_Customers_Lighting!D68</f>
        <v>93473</v>
      </c>
      <c r="E68" s="5">
        <f>All_Customers_Residential!E68+All_Customers_Small_Commercial!E68+All_Customers_Lighting!E68</f>
        <v>91945</v>
      </c>
      <c r="F68" s="5">
        <f>All_Customers_Residential!F68+All_Customers_Small_Commercial!F68+All_Customers_Lighting!F68</f>
        <v>85762</v>
      </c>
      <c r="G68" s="5">
        <f>All_Customers_Residential!G68+All_Customers_Small_Commercial!G68+All_Customers_Lighting!G68</f>
        <v>85212</v>
      </c>
      <c r="H68" s="5">
        <f>All_Customers_Residential!H68+All_Customers_Small_Commercial!H68+All_Customers_Lighting!H68</f>
        <v>92651</v>
      </c>
      <c r="I68" s="5">
        <f>All_Customers_Residential!I68+All_Customers_Small_Commercial!I68+All_Customers_Lighting!I68</f>
        <v>98401</v>
      </c>
      <c r="J68" s="5">
        <f>All_Customers_Residential!J68+All_Customers_Small_Commercial!J68+All_Customers_Lighting!J68</f>
        <v>93985</v>
      </c>
      <c r="K68" s="5">
        <f>All_Customers_Residential!K68+All_Customers_Small_Commercial!K68+All_Customers_Lighting!K68</f>
        <v>91465</v>
      </c>
      <c r="L68" s="5">
        <f>All_Customers_Residential!L68+All_Customers_Small_Commercial!L68+All_Customers_Lighting!L68</f>
        <v>91202</v>
      </c>
      <c r="M68" s="5">
        <f>All_Customers_Residential!M68+All_Customers_Small_Commercial!M68+All_Customers_Lighting!M68</f>
        <v>92328</v>
      </c>
      <c r="N68" s="5">
        <f>All_Customers_Residential!N68+All_Customers_Small_Commercial!N68+All_Customers_Lighting!N68</f>
        <v>92026</v>
      </c>
      <c r="O68" s="5">
        <f>All_Customers_Residential!O68+All_Customers_Small_Commercial!O68+All_Customers_Lighting!O68</f>
        <v>92294</v>
      </c>
      <c r="P68" s="5">
        <f>All_Customers_Residential!P68+All_Customers_Small_Commercial!P68+All_Customers_Lighting!P68</f>
        <v>94084</v>
      </c>
      <c r="Q68" s="5">
        <f>All_Customers_Residential!Q68+All_Customers_Small_Commercial!Q68+All_Customers_Lighting!Q68</f>
        <v>98028</v>
      </c>
      <c r="R68" s="5">
        <f>All_Customers_Residential!R68+All_Customers_Small_Commercial!R68+All_Customers_Lighting!R68</f>
        <v>106753</v>
      </c>
      <c r="S68" s="5">
        <f>All_Customers_Residential!S68+All_Customers_Small_Commercial!S68+All_Customers_Lighting!S68</f>
        <v>113632</v>
      </c>
      <c r="T68" s="5">
        <f>All_Customers_Residential!T68+All_Customers_Small_Commercial!T68+All_Customers_Lighting!T68</f>
        <v>113286</v>
      </c>
      <c r="U68" s="5">
        <f>All_Customers_Residential!U68+All_Customers_Small_Commercial!U68+All_Customers_Lighting!U68</f>
        <v>116790</v>
      </c>
      <c r="V68" s="5">
        <f>All_Customers_Residential!V68+All_Customers_Small_Commercial!V68+All_Customers_Lighting!V68</f>
        <v>113349</v>
      </c>
      <c r="W68" s="5">
        <f>All_Customers_Residential!W68+All_Customers_Small_Commercial!W68+All_Customers_Lighting!W68</f>
        <v>95546</v>
      </c>
      <c r="X68" s="5">
        <f>All_Customers_Residential!X68+All_Customers_Small_Commercial!X68+All_Customers_Lighting!X68</f>
        <v>87307</v>
      </c>
      <c r="Y68" s="5">
        <f>All_Customers_Residential!Y68+All_Customers_Small_Commercial!Y68+All_Customers_Lighting!Y68</f>
        <v>80671</v>
      </c>
      <c r="Z68" s="5">
        <f>All_Customers_Residential!Z68+All_Customers_Small_Commercial!Z68+All_Customers_Lighting!Z68</f>
        <v>0</v>
      </c>
      <c r="AA68" s="2">
        <f>IFERROR(INDEX('Holiday Schedule'!$D$3:$D$24,MATCH(A68,'Holiday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2311190</v>
      </c>
      <c r="AE68" s="5">
        <f t="shared" si="3"/>
        <v>2311190</v>
      </c>
      <c r="AG68" s="2">
        <f t="shared" si="4"/>
        <v>3</v>
      </c>
      <c r="AH68" s="2">
        <f t="shared" si="5"/>
        <v>2025</v>
      </c>
      <c r="AJ68" s="5">
        <f t="shared" si="6"/>
        <v>116790</v>
      </c>
      <c r="AK68" s="2">
        <f t="shared" si="7"/>
        <v>20</v>
      </c>
    </row>
    <row r="69" spans="1:37" ht="12.75">
      <c r="A69" s="4">
        <v>45718</v>
      </c>
      <c r="B69" s="5">
        <f>All_Customers_Residential!B69+All_Customers_Small_Commercial!B69+All_Customers_Lighting!B69</f>
        <v>76896</v>
      </c>
      <c r="C69" s="5">
        <f>All_Customers_Residential!C69+All_Customers_Small_Commercial!C69+All_Customers_Lighting!C69</f>
        <v>74708</v>
      </c>
      <c r="D69" s="5">
        <f>All_Customers_Residential!D69+All_Customers_Small_Commercial!D69+All_Customers_Lighting!D69</f>
        <v>76816</v>
      </c>
      <c r="E69" s="5">
        <f>All_Customers_Residential!E69+All_Customers_Small_Commercial!E69+All_Customers_Lighting!E69</f>
        <v>78035</v>
      </c>
      <c r="F69" s="5">
        <f>All_Customers_Residential!F69+All_Customers_Small_Commercial!F69+All_Customers_Lighting!F69</f>
        <v>79717</v>
      </c>
      <c r="G69" s="5">
        <f>All_Customers_Residential!G69+All_Customers_Small_Commercial!G69+All_Customers_Lighting!G69</f>
        <v>85928</v>
      </c>
      <c r="H69" s="5">
        <f>All_Customers_Residential!H69+All_Customers_Small_Commercial!H69+All_Customers_Lighting!H69</f>
        <v>94835</v>
      </c>
      <c r="I69" s="5">
        <f>All_Customers_Residential!I69+All_Customers_Small_Commercial!I69+All_Customers_Lighting!I69</f>
        <v>91615</v>
      </c>
      <c r="J69" s="5">
        <f>All_Customers_Residential!J69+All_Customers_Small_Commercial!J69+All_Customers_Lighting!J69</f>
        <v>79484</v>
      </c>
      <c r="K69" s="5">
        <f>All_Customers_Residential!K69+All_Customers_Small_Commercial!K69+All_Customers_Lighting!K69</f>
        <v>72588</v>
      </c>
      <c r="L69" s="5">
        <f>All_Customers_Residential!L69+All_Customers_Small_Commercial!L69+All_Customers_Lighting!L69</f>
        <v>63554</v>
      </c>
      <c r="M69" s="5">
        <f>All_Customers_Residential!M69+All_Customers_Small_Commercial!M69+All_Customers_Lighting!M69</f>
        <v>55536</v>
      </c>
      <c r="N69" s="5">
        <f>All_Customers_Residential!N69+All_Customers_Small_Commercial!N69+All_Customers_Lighting!N69</f>
        <v>53550</v>
      </c>
      <c r="O69" s="5">
        <f>All_Customers_Residential!O69+All_Customers_Small_Commercial!O69+All_Customers_Lighting!O69</f>
        <v>54327</v>
      </c>
      <c r="P69" s="5">
        <f>All_Customers_Residential!P69+All_Customers_Small_Commercial!P69+All_Customers_Lighting!P69</f>
        <v>58837</v>
      </c>
      <c r="Q69" s="5">
        <f>All_Customers_Residential!Q69+All_Customers_Small_Commercial!Q69+All_Customers_Lighting!Q69</f>
        <v>76306</v>
      </c>
      <c r="R69" s="5">
        <f>All_Customers_Residential!R69+All_Customers_Small_Commercial!R69+All_Customers_Lighting!R69</f>
        <v>112639</v>
      </c>
      <c r="S69" s="5">
        <f>All_Customers_Residential!S69+All_Customers_Small_Commercial!S69+All_Customers_Lighting!S69</f>
        <v>141025</v>
      </c>
      <c r="T69" s="5">
        <f>All_Customers_Residential!T69+All_Customers_Small_Commercial!T69+All_Customers_Lighting!T69</f>
        <v>147782</v>
      </c>
      <c r="U69" s="5">
        <f>All_Customers_Residential!U69+All_Customers_Small_Commercial!U69+All_Customers_Lighting!U69</f>
        <v>146493</v>
      </c>
      <c r="V69" s="5">
        <f>All_Customers_Residential!V69+All_Customers_Small_Commercial!V69+All_Customers_Lighting!V69</f>
        <v>142437</v>
      </c>
      <c r="W69" s="5">
        <f>All_Customers_Residential!W69+All_Customers_Small_Commercial!W69+All_Customers_Lighting!W69</f>
        <v>131152</v>
      </c>
      <c r="X69" s="5">
        <f>All_Customers_Residential!X69+All_Customers_Small_Commercial!X69+All_Customers_Lighting!X69</f>
        <v>118773</v>
      </c>
      <c r="Y69" s="5">
        <f>All_Customers_Residential!Y69+All_Customers_Small_Commercial!Y69+All_Customers_Lighting!Y69</f>
        <v>110615</v>
      </c>
      <c r="Z69" s="5">
        <f>All_Customers_Residential!Z69+All_Customers_Small_Commercial!Z69+All_Customers_Lighting!Z69</f>
        <v>0</v>
      </c>
      <c r="AA69" s="2">
        <f>IFERROR(INDEX('Holiday Schedule'!$D$3:$D$24,MATCH(A69,'Holiday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2223648</v>
      </c>
      <c r="AE69" s="5">
        <f t="shared" si="3"/>
        <v>2223648</v>
      </c>
      <c r="AG69" s="2">
        <f t="shared" si="4"/>
        <v>3</v>
      </c>
      <c r="AH69" s="2">
        <f t="shared" si="5"/>
        <v>2025</v>
      </c>
      <c r="AJ69" s="5">
        <f t="shared" si="6"/>
        <v>147782</v>
      </c>
      <c r="AK69" s="2">
        <f t="shared" si="7"/>
        <v>19</v>
      </c>
    </row>
    <row r="70" spans="1:37" ht="12.75">
      <c r="A70" s="4">
        <v>45719</v>
      </c>
      <c r="B70" s="5">
        <f>All_Customers_Residential!B70+All_Customers_Small_Commercial!B70+All_Customers_Lighting!B70</f>
        <v>114644</v>
      </c>
      <c r="C70" s="5">
        <f>All_Customers_Residential!C70+All_Customers_Small_Commercial!C70+All_Customers_Lighting!C70</f>
        <v>112017</v>
      </c>
      <c r="D70" s="5">
        <f>All_Customers_Residential!D70+All_Customers_Small_Commercial!D70+All_Customers_Lighting!D70</f>
        <v>111657</v>
      </c>
      <c r="E70" s="5">
        <f>All_Customers_Residential!E70+All_Customers_Small_Commercial!E70+All_Customers_Lighting!E70</f>
        <v>114145</v>
      </c>
      <c r="F70" s="5">
        <f>All_Customers_Residential!F70+All_Customers_Small_Commercial!F70+All_Customers_Lighting!F70</f>
        <v>118614</v>
      </c>
      <c r="G70" s="5">
        <f>All_Customers_Residential!G70+All_Customers_Small_Commercial!G70+All_Customers_Lighting!G70</f>
        <v>128895</v>
      </c>
      <c r="H70" s="5">
        <f>All_Customers_Residential!H70+All_Customers_Small_Commercial!H70+All_Customers_Lighting!H70</f>
        <v>141676</v>
      </c>
      <c r="I70" s="5">
        <f>All_Customers_Residential!I70+All_Customers_Small_Commercial!I70+All_Customers_Lighting!I70</f>
        <v>133096</v>
      </c>
      <c r="J70" s="5">
        <f>All_Customers_Residential!J70+All_Customers_Small_Commercial!J70+All_Customers_Lighting!J70</f>
        <v>102247</v>
      </c>
      <c r="K70" s="5">
        <f>All_Customers_Residential!K70+All_Customers_Small_Commercial!K70+All_Customers_Lighting!K70</f>
        <v>87723</v>
      </c>
      <c r="L70" s="5">
        <f>All_Customers_Residential!L70+All_Customers_Small_Commercial!L70+All_Customers_Lighting!L70</f>
        <v>81696</v>
      </c>
      <c r="M70" s="5">
        <f>All_Customers_Residential!M70+All_Customers_Small_Commercial!M70+All_Customers_Lighting!M70</f>
        <v>77270</v>
      </c>
      <c r="N70" s="5">
        <f>All_Customers_Residential!N70+All_Customers_Small_Commercial!N70+All_Customers_Lighting!N70</f>
        <v>74643</v>
      </c>
      <c r="O70" s="5">
        <f>All_Customers_Residential!O70+All_Customers_Small_Commercial!O70+All_Customers_Lighting!O70</f>
        <v>72104</v>
      </c>
      <c r="P70" s="5">
        <f>All_Customers_Residential!P70+All_Customers_Small_Commercial!P70+All_Customers_Lighting!P70</f>
        <v>73313</v>
      </c>
      <c r="Q70" s="5">
        <f>All_Customers_Residential!Q70+All_Customers_Small_Commercial!Q70+All_Customers_Lighting!Q70</f>
        <v>89226</v>
      </c>
      <c r="R70" s="5">
        <f>All_Customers_Residential!R70+All_Customers_Small_Commercial!R70+All_Customers_Lighting!R70</f>
        <v>120927</v>
      </c>
      <c r="S70" s="5">
        <f>All_Customers_Residential!S70+All_Customers_Small_Commercial!S70+All_Customers_Lighting!S70</f>
        <v>149905</v>
      </c>
      <c r="T70" s="5">
        <f>All_Customers_Residential!T70+All_Customers_Small_Commercial!T70+All_Customers_Lighting!T70</f>
        <v>156457</v>
      </c>
      <c r="U70" s="5">
        <f>All_Customers_Residential!U70+All_Customers_Small_Commercial!U70+All_Customers_Lighting!U70</f>
        <v>157868</v>
      </c>
      <c r="V70" s="5">
        <f>All_Customers_Residential!V70+All_Customers_Small_Commercial!V70+All_Customers_Lighting!V70</f>
        <v>152363</v>
      </c>
      <c r="W70" s="5">
        <f>All_Customers_Residential!W70+All_Customers_Small_Commercial!W70+All_Customers_Lighting!W70</f>
        <v>140447</v>
      </c>
      <c r="X70" s="5">
        <f>All_Customers_Residential!X70+All_Customers_Small_Commercial!X70+All_Customers_Lighting!X70</f>
        <v>125006</v>
      </c>
      <c r="Y70" s="5">
        <f>All_Customers_Residential!Y70+All_Customers_Small_Commercial!Y70+All_Customers_Lighting!Y70</f>
        <v>116486</v>
      </c>
      <c r="Z70" s="5">
        <f>All_Customers_Residential!Z70+All_Customers_Small_Commercial!Z70+All_Customers_Lighting!Z70</f>
        <v>0</v>
      </c>
      <c r="AA70" s="2">
        <f>IFERROR(INDEX('Holiday Schedule'!$D$3:$D$24,MATCH(A70,'Holiday Schedule'!$C$3:$C$24,0)),0)</f>
        <v>0</v>
      </c>
      <c r="AB70" s="2">
        <f t="shared" si="0"/>
        <v>2</v>
      </c>
      <c r="AC70" s="2">
        <f t="shared" si="1"/>
        <v>1794291</v>
      </c>
      <c r="AD70" s="5">
        <f t="shared" si="2"/>
        <v>958134</v>
      </c>
      <c r="AE70" s="5">
        <f t="shared" si="3"/>
        <v>2752425</v>
      </c>
      <c r="AG70" s="2">
        <f t="shared" si="4"/>
        <v>3</v>
      </c>
      <c r="AH70" s="2">
        <f t="shared" si="5"/>
        <v>2025</v>
      </c>
      <c r="AJ70" s="5">
        <f t="shared" si="6"/>
        <v>157868</v>
      </c>
      <c r="AK70" s="2">
        <f t="shared" si="7"/>
        <v>20</v>
      </c>
    </row>
    <row r="71" spans="1:37" ht="12.75">
      <c r="A71" s="4">
        <v>45720</v>
      </c>
      <c r="B71" s="5">
        <f>All_Customers_Residential!B71+All_Customers_Small_Commercial!B71+All_Customers_Lighting!B71</f>
        <v>111123</v>
      </c>
      <c r="C71" s="5">
        <f>All_Customers_Residential!C71+All_Customers_Small_Commercial!C71+All_Customers_Lighting!C71</f>
        <v>108412</v>
      </c>
      <c r="D71" s="5">
        <f>All_Customers_Residential!D71+All_Customers_Small_Commercial!D71+All_Customers_Lighting!D71</f>
        <v>107985</v>
      </c>
      <c r="E71" s="5">
        <f>All_Customers_Residential!E71+All_Customers_Small_Commercial!E71+All_Customers_Lighting!E71</f>
        <v>110317</v>
      </c>
      <c r="F71" s="5">
        <f>All_Customers_Residential!F71+All_Customers_Small_Commercial!F71+All_Customers_Lighting!F71</f>
        <v>114028</v>
      </c>
      <c r="G71" s="5">
        <f>All_Customers_Residential!G71+All_Customers_Small_Commercial!G71+All_Customers_Lighting!G71</f>
        <v>125111</v>
      </c>
      <c r="H71" s="5">
        <f>All_Customers_Residential!H71+All_Customers_Small_Commercial!H71+All_Customers_Lighting!H71</f>
        <v>138089</v>
      </c>
      <c r="I71" s="5">
        <f>All_Customers_Residential!I71+All_Customers_Small_Commercial!I71+All_Customers_Lighting!I71</f>
        <v>136096</v>
      </c>
      <c r="J71" s="5">
        <f>All_Customers_Residential!J71+All_Customers_Small_Commercial!J71+All_Customers_Lighting!J71</f>
        <v>127421</v>
      </c>
      <c r="K71" s="5">
        <f>All_Customers_Residential!K71+All_Customers_Small_Commercial!K71+All_Customers_Lighting!K71</f>
        <v>121950</v>
      </c>
      <c r="L71" s="5">
        <f>All_Customers_Residential!L71+All_Customers_Small_Commercial!L71+All_Customers_Lighting!L71</f>
        <v>109074</v>
      </c>
      <c r="M71" s="5">
        <f>All_Customers_Residential!M71+All_Customers_Small_Commercial!M71+All_Customers_Lighting!M71</f>
        <v>88998</v>
      </c>
      <c r="N71" s="5">
        <f>All_Customers_Residential!N71+All_Customers_Small_Commercial!N71+All_Customers_Lighting!N71</f>
        <v>86472</v>
      </c>
      <c r="O71" s="5">
        <f>All_Customers_Residential!O71+All_Customers_Small_Commercial!O71+All_Customers_Lighting!O71</f>
        <v>89709</v>
      </c>
      <c r="P71" s="5">
        <f>All_Customers_Residential!P71+All_Customers_Small_Commercial!P71+All_Customers_Lighting!P71</f>
        <v>92556</v>
      </c>
      <c r="Q71" s="5">
        <f>All_Customers_Residential!Q71+All_Customers_Small_Commercial!Q71+All_Customers_Lighting!Q71</f>
        <v>106332</v>
      </c>
      <c r="R71" s="5">
        <f>All_Customers_Residential!R71+All_Customers_Small_Commercial!R71+All_Customers_Lighting!R71</f>
        <v>121605</v>
      </c>
      <c r="S71" s="5">
        <f>All_Customers_Residential!S71+All_Customers_Small_Commercial!S71+All_Customers_Lighting!S71</f>
        <v>137842</v>
      </c>
      <c r="T71" s="5">
        <f>All_Customers_Residential!T71+All_Customers_Small_Commercial!T71+All_Customers_Lighting!T71</f>
        <v>140896</v>
      </c>
      <c r="U71" s="5">
        <f>All_Customers_Residential!U71+All_Customers_Small_Commercial!U71+All_Customers_Lighting!U71</f>
        <v>140574</v>
      </c>
      <c r="V71" s="5">
        <f>All_Customers_Residential!V71+All_Customers_Small_Commercial!V71+All_Customers_Lighting!V71</f>
        <v>132394</v>
      </c>
      <c r="W71" s="5">
        <f>All_Customers_Residential!W71+All_Customers_Small_Commercial!W71+All_Customers_Lighting!W71</f>
        <v>119795</v>
      </c>
      <c r="X71" s="5">
        <f>All_Customers_Residential!X71+All_Customers_Small_Commercial!X71+All_Customers_Lighting!X71</f>
        <v>105374</v>
      </c>
      <c r="Y71" s="5">
        <f>All_Customers_Residential!Y71+All_Customers_Small_Commercial!Y71+All_Customers_Lighting!Y71</f>
        <v>96922</v>
      </c>
      <c r="Z71" s="5">
        <f>All_Customers_Residential!Z71+All_Customers_Small_Commercial!Z71+All_Customers_Lighting!Z71</f>
        <v>0</v>
      </c>
      <c r="AA71" s="2">
        <f>IFERROR(INDEX('Holiday Schedule'!$D$3:$D$24,MATCH(A71,'Holiday Schedule'!$C$3:$C$24,0)),0)</f>
        <v>0</v>
      </c>
      <c r="AB71" s="2">
        <f t="shared" si="0"/>
        <v>3</v>
      </c>
      <c r="AC71" s="2">
        <f t="shared" si="1"/>
        <v>1857088</v>
      </c>
      <c r="AD71" s="5">
        <f t="shared" si="2"/>
        <v>911987</v>
      </c>
      <c r="AE71" s="5">
        <f t="shared" si="3"/>
        <v>2769075</v>
      </c>
      <c r="AG71" s="2">
        <f t="shared" si="4"/>
        <v>3</v>
      </c>
      <c r="AH71" s="2">
        <f t="shared" si="5"/>
        <v>2025</v>
      </c>
      <c r="AJ71" s="5">
        <f t="shared" si="6"/>
        <v>140896</v>
      </c>
      <c r="AK71" s="2">
        <f t="shared" si="7"/>
        <v>19</v>
      </c>
    </row>
    <row r="72" spans="1:37" ht="12.75">
      <c r="A72" s="4">
        <v>45721</v>
      </c>
      <c r="B72" s="5">
        <f>All_Customers_Residential!B72+All_Customers_Small_Commercial!B72+All_Customers_Lighting!B72</f>
        <v>92160</v>
      </c>
      <c r="C72" s="5">
        <f>All_Customers_Residential!C72+All_Customers_Small_Commercial!C72+All_Customers_Lighting!C72</f>
        <v>89159</v>
      </c>
      <c r="D72" s="5">
        <f>All_Customers_Residential!D72+All_Customers_Small_Commercial!D72+All_Customers_Lighting!D72</f>
        <v>87688</v>
      </c>
      <c r="E72" s="5">
        <f>All_Customers_Residential!E72+All_Customers_Small_Commercial!E72+All_Customers_Lighting!E72</f>
        <v>88723</v>
      </c>
      <c r="F72" s="5">
        <f>All_Customers_Residential!F72+All_Customers_Small_Commercial!F72+All_Customers_Lighting!F72</f>
        <v>92000</v>
      </c>
      <c r="G72" s="5">
        <f>All_Customers_Residential!G72+All_Customers_Small_Commercial!G72+All_Customers_Lighting!G72</f>
        <v>101593</v>
      </c>
      <c r="H72" s="5">
        <f>All_Customers_Residential!H72+All_Customers_Small_Commercial!H72+All_Customers_Lighting!H72</f>
        <v>115652</v>
      </c>
      <c r="I72" s="5">
        <f>All_Customers_Residential!I72+All_Customers_Small_Commercial!I72+All_Customers_Lighting!I72</f>
        <v>114725</v>
      </c>
      <c r="J72" s="5">
        <f>All_Customers_Residential!J72+All_Customers_Small_Commercial!J72+All_Customers_Lighting!J72</f>
        <v>96860</v>
      </c>
      <c r="K72" s="5">
        <f>All_Customers_Residential!K72+All_Customers_Small_Commercial!K72+All_Customers_Lighting!K72</f>
        <v>95971</v>
      </c>
      <c r="L72" s="5">
        <f>All_Customers_Residential!L72+All_Customers_Small_Commercial!L72+All_Customers_Lighting!L72</f>
        <v>97393</v>
      </c>
      <c r="M72" s="5">
        <f>All_Customers_Residential!M72+All_Customers_Small_Commercial!M72+All_Customers_Lighting!M72</f>
        <v>100919</v>
      </c>
      <c r="N72" s="5">
        <f>All_Customers_Residential!N72+All_Customers_Small_Commercial!N72+All_Customers_Lighting!N72</f>
        <v>104330</v>
      </c>
      <c r="O72" s="5">
        <f>All_Customers_Residential!O72+All_Customers_Small_Commercial!O72+All_Customers_Lighting!O72</f>
        <v>103829</v>
      </c>
      <c r="P72" s="5">
        <f>All_Customers_Residential!P72+All_Customers_Small_Commercial!P72+All_Customers_Lighting!P72</f>
        <v>107336</v>
      </c>
      <c r="Q72" s="5">
        <f>All_Customers_Residential!Q72+All_Customers_Small_Commercial!Q72+All_Customers_Lighting!Q72</f>
        <v>112216</v>
      </c>
      <c r="R72" s="5">
        <f>All_Customers_Residential!R72+All_Customers_Small_Commercial!R72+All_Customers_Lighting!R72</f>
        <v>119304</v>
      </c>
      <c r="S72" s="5">
        <f>All_Customers_Residential!S72+All_Customers_Small_Commercial!S72+All_Customers_Lighting!S72</f>
        <v>131320</v>
      </c>
      <c r="T72" s="5">
        <f>All_Customers_Residential!T72+All_Customers_Small_Commercial!T72+All_Customers_Lighting!T72</f>
        <v>132269</v>
      </c>
      <c r="U72" s="5">
        <f>All_Customers_Residential!U72+All_Customers_Small_Commercial!U72+All_Customers_Lighting!U72</f>
        <v>129823</v>
      </c>
      <c r="V72" s="5">
        <f>All_Customers_Residential!V72+All_Customers_Small_Commercial!V72+All_Customers_Lighting!V72</f>
        <v>122907</v>
      </c>
      <c r="W72" s="5">
        <f>All_Customers_Residential!W72+All_Customers_Small_Commercial!W72+All_Customers_Lighting!W72</f>
        <v>111248</v>
      </c>
      <c r="X72" s="5">
        <f>All_Customers_Residential!X72+All_Customers_Small_Commercial!X72+All_Customers_Lighting!X72</f>
        <v>95836</v>
      </c>
      <c r="Y72" s="5">
        <f>All_Customers_Residential!Y72+All_Customers_Small_Commercial!Y72+All_Customers_Lighting!Y72</f>
        <v>88459</v>
      </c>
      <c r="Z72" s="5">
        <f>All_Customers_Residential!Z72+All_Customers_Small_Commercial!Z72+All_Customers_Lighting!Z72</f>
        <v>0</v>
      </c>
      <c r="AA72" s="2">
        <f>IFERROR(INDEX('Holiday Schedule'!$D$3:$D$24,MATCH(A72,'Holiday Schedule'!$C$3:$C$24,0)),0)</f>
        <v>0</v>
      </c>
      <c r="AB72" s="2">
        <f t="shared" si="0"/>
        <v>4</v>
      </c>
      <c r="AC72" s="2">
        <f t="shared" si="1"/>
        <v>1776286</v>
      </c>
      <c r="AD72" s="5">
        <f t="shared" si="2"/>
        <v>755434</v>
      </c>
      <c r="AE72" s="5">
        <f t="shared" si="3"/>
        <v>2531720</v>
      </c>
      <c r="AG72" s="2">
        <f t="shared" si="4"/>
        <v>3</v>
      </c>
      <c r="AH72" s="2">
        <f t="shared" si="5"/>
        <v>2025</v>
      </c>
      <c r="AJ72" s="5">
        <f t="shared" si="6"/>
        <v>132269</v>
      </c>
      <c r="AK72" s="2">
        <f t="shared" si="7"/>
        <v>19</v>
      </c>
    </row>
    <row r="73" spans="1:37" ht="12.75">
      <c r="A73" s="4">
        <v>45722</v>
      </c>
      <c r="B73" s="5">
        <f>All_Customers_Residential!B73+All_Customers_Small_Commercial!B73+All_Customers_Lighting!B73</f>
        <v>83245</v>
      </c>
      <c r="C73" s="5">
        <f>All_Customers_Residential!C73+All_Customers_Small_Commercial!C73+All_Customers_Lighting!C73</f>
        <v>80618</v>
      </c>
      <c r="D73" s="5">
        <f>All_Customers_Residential!D73+All_Customers_Small_Commercial!D73+All_Customers_Lighting!D73</f>
        <v>80109</v>
      </c>
      <c r="E73" s="5">
        <f>All_Customers_Residential!E73+All_Customers_Small_Commercial!E73+All_Customers_Lighting!E73</f>
        <v>80686</v>
      </c>
      <c r="F73" s="5">
        <f>All_Customers_Residential!F73+All_Customers_Small_Commercial!F73+All_Customers_Lighting!F73</f>
        <v>83710</v>
      </c>
      <c r="G73" s="5">
        <f>All_Customers_Residential!G73+All_Customers_Small_Commercial!G73+All_Customers_Lighting!G73</f>
        <v>91484</v>
      </c>
      <c r="H73" s="5">
        <f>All_Customers_Residential!H73+All_Customers_Small_Commercial!H73+All_Customers_Lighting!H73</f>
        <v>106535</v>
      </c>
      <c r="I73" s="5">
        <f>All_Customers_Residential!I73+All_Customers_Small_Commercial!I73+All_Customers_Lighting!I73</f>
        <v>111208</v>
      </c>
      <c r="J73" s="5">
        <f>All_Customers_Residential!J73+All_Customers_Small_Commercial!J73+All_Customers_Lighting!J73</f>
        <v>108959</v>
      </c>
      <c r="K73" s="5">
        <f>All_Customers_Residential!K73+All_Customers_Small_Commercial!K73+All_Customers_Lighting!K73</f>
        <v>108494</v>
      </c>
      <c r="L73" s="5">
        <f>All_Customers_Residential!L73+All_Customers_Small_Commercial!L73+All_Customers_Lighting!L73</f>
        <v>103479</v>
      </c>
      <c r="M73" s="5">
        <f>All_Customers_Residential!M73+All_Customers_Small_Commercial!M73+All_Customers_Lighting!M73</f>
        <v>98760</v>
      </c>
      <c r="N73" s="5">
        <f>All_Customers_Residential!N73+All_Customers_Small_Commercial!N73+All_Customers_Lighting!N73</f>
        <v>98214</v>
      </c>
      <c r="O73" s="5">
        <f>All_Customers_Residential!O73+All_Customers_Small_Commercial!O73+All_Customers_Lighting!O73</f>
        <v>94685</v>
      </c>
      <c r="P73" s="5">
        <f>All_Customers_Residential!P73+All_Customers_Small_Commercial!P73+All_Customers_Lighting!P73</f>
        <v>96983</v>
      </c>
      <c r="Q73" s="5">
        <f>All_Customers_Residential!Q73+All_Customers_Small_Commercial!Q73+All_Customers_Lighting!Q73</f>
        <v>103824</v>
      </c>
      <c r="R73" s="5">
        <f>All_Customers_Residential!R73+All_Customers_Small_Commercial!R73+All_Customers_Lighting!R73</f>
        <v>112386</v>
      </c>
      <c r="S73" s="5">
        <f>All_Customers_Residential!S73+All_Customers_Small_Commercial!S73+All_Customers_Lighting!S73</f>
        <v>125209</v>
      </c>
      <c r="T73" s="5">
        <f>All_Customers_Residential!T73+All_Customers_Small_Commercial!T73+All_Customers_Lighting!T73</f>
        <v>127564</v>
      </c>
      <c r="U73" s="5">
        <f>All_Customers_Residential!U73+All_Customers_Small_Commercial!U73+All_Customers_Lighting!U73</f>
        <v>127227</v>
      </c>
      <c r="V73" s="5">
        <f>All_Customers_Residential!V73+All_Customers_Small_Commercial!V73+All_Customers_Lighting!V73</f>
        <v>121010</v>
      </c>
      <c r="W73" s="5">
        <f>All_Customers_Residential!W73+All_Customers_Small_Commercial!W73+All_Customers_Lighting!W73</f>
        <v>110488</v>
      </c>
      <c r="X73" s="5">
        <f>All_Customers_Residential!X73+All_Customers_Small_Commercial!X73+All_Customers_Lighting!X73</f>
        <v>96878</v>
      </c>
      <c r="Y73" s="5">
        <f>All_Customers_Residential!Y73+All_Customers_Small_Commercial!Y73+All_Customers_Lighting!Y73</f>
        <v>89360</v>
      </c>
      <c r="Z73" s="5">
        <f>All_Customers_Residential!Z73+All_Customers_Small_Commercial!Z73+All_Customers_Lighting!Z73</f>
        <v>0</v>
      </c>
      <c r="AA73" s="2">
        <f>IFERROR(INDEX('Holiday Schedule'!$D$3:$D$24,MATCH(A73,'Holiday Schedule'!$C$3:$C$24,0)),0)</f>
        <v>0</v>
      </c>
      <c r="AB73" s="2">
        <f t="shared" si="0"/>
        <v>5</v>
      </c>
      <c r="AC73" s="2">
        <f t="shared" si="1"/>
        <v>1745368</v>
      </c>
      <c r="AD73" s="5">
        <f t="shared" si="2"/>
        <v>695747</v>
      </c>
      <c r="AE73" s="5">
        <f t="shared" si="3"/>
        <v>2441115</v>
      </c>
      <c r="AG73" s="2">
        <f t="shared" si="4"/>
        <v>3</v>
      </c>
      <c r="AH73" s="2">
        <f t="shared" si="5"/>
        <v>2025</v>
      </c>
      <c r="AJ73" s="5">
        <f t="shared" si="6"/>
        <v>127564</v>
      </c>
      <c r="AK73" s="2">
        <f t="shared" si="7"/>
        <v>19</v>
      </c>
    </row>
    <row r="74" spans="1:37" ht="12.75">
      <c r="A74" s="4">
        <v>45723</v>
      </c>
      <c r="B74" s="5">
        <f>All_Customers_Residential!B74+All_Customers_Small_Commercial!B74+All_Customers_Lighting!B74</f>
        <v>84813</v>
      </c>
      <c r="C74" s="5">
        <f>All_Customers_Residential!C74+All_Customers_Small_Commercial!C74+All_Customers_Lighting!C74</f>
        <v>82192</v>
      </c>
      <c r="D74" s="5">
        <f>All_Customers_Residential!D74+All_Customers_Small_Commercial!D74+All_Customers_Lighting!D74</f>
        <v>83245</v>
      </c>
      <c r="E74" s="5">
        <f>All_Customers_Residential!E74+All_Customers_Small_Commercial!E74+All_Customers_Lighting!E74</f>
        <v>86210</v>
      </c>
      <c r="F74" s="5">
        <f>All_Customers_Residential!F74+All_Customers_Small_Commercial!F74+All_Customers_Lighting!F74</f>
        <v>90885</v>
      </c>
      <c r="G74" s="5">
        <f>All_Customers_Residential!G74+All_Customers_Small_Commercial!G74+All_Customers_Lighting!G74</f>
        <v>100340</v>
      </c>
      <c r="H74" s="5">
        <f>All_Customers_Residential!H74+All_Customers_Small_Commercial!H74+All_Customers_Lighting!H74</f>
        <v>116323</v>
      </c>
      <c r="I74" s="5">
        <f>All_Customers_Residential!I74+All_Customers_Small_Commercial!I74+All_Customers_Lighting!I74</f>
        <v>124675</v>
      </c>
      <c r="J74" s="5">
        <f>All_Customers_Residential!J74+All_Customers_Small_Commercial!J74+All_Customers_Lighting!J74</f>
        <v>123694</v>
      </c>
      <c r="K74" s="5">
        <f>All_Customers_Residential!K74+All_Customers_Small_Commercial!K74+All_Customers_Lighting!K74</f>
        <v>122194</v>
      </c>
      <c r="L74" s="5">
        <f>All_Customers_Residential!L74+All_Customers_Small_Commercial!L74+All_Customers_Lighting!L74</f>
        <v>120339</v>
      </c>
      <c r="M74" s="5">
        <f>All_Customers_Residential!M74+All_Customers_Small_Commercial!M74+All_Customers_Lighting!M74</f>
        <v>118083</v>
      </c>
      <c r="N74" s="5">
        <f>All_Customers_Residential!N74+All_Customers_Small_Commercial!N74+All_Customers_Lighting!N74</f>
        <v>112198</v>
      </c>
      <c r="O74" s="5">
        <f>All_Customers_Residential!O74+All_Customers_Small_Commercial!O74+All_Customers_Lighting!O74</f>
        <v>104279</v>
      </c>
      <c r="P74" s="5">
        <f>All_Customers_Residential!P74+All_Customers_Small_Commercial!P74+All_Customers_Lighting!P74</f>
        <v>98798</v>
      </c>
      <c r="Q74" s="5">
        <f>All_Customers_Residential!Q74+All_Customers_Small_Commercial!Q74+All_Customers_Lighting!Q74</f>
        <v>106595</v>
      </c>
      <c r="R74" s="5">
        <f>All_Customers_Residential!R74+All_Customers_Small_Commercial!R74+All_Customers_Lighting!R74</f>
        <v>121664</v>
      </c>
      <c r="S74" s="5">
        <f>All_Customers_Residential!S74+All_Customers_Small_Commercial!S74+All_Customers_Lighting!S74</f>
        <v>139820</v>
      </c>
      <c r="T74" s="5">
        <f>All_Customers_Residential!T74+All_Customers_Small_Commercial!T74+All_Customers_Lighting!T74</f>
        <v>143972</v>
      </c>
      <c r="U74" s="5">
        <f>All_Customers_Residential!U74+All_Customers_Small_Commercial!U74+All_Customers_Lighting!U74</f>
        <v>142968</v>
      </c>
      <c r="V74" s="5">
        <f>All_Customers_Residential!V74+All_Customers_Small_Commercial!V74+All_Customers_Lighting!V74</f>
        <v>136155</v>
      </c>
      <c r="W74" s="5">
        <f>All_Customers_Residential!W74+All_Customers_Small_Commercial!W74+All_Customers_Lighting!W74</f>
        <v>126391</v>
      </c>
      <c r="X74" s="5">
        <f>All_Customers_Residential!X74+All_Customers_Small_Commercial!X74+All_Customers_Lighting!X74</f>
        <v>113130</v>
      </c>
      <c r="Y74" s="5">
        <f>All_Customers_Residential!Y74+All_Customers_Small_Commercial!Y74+All_Customers_Lighting!Y74</f>
        <v>105551</v>
      </c>
      <c r="Z74" s="5">
        <f>All_Customers_Residential!Z74+All_Customers_Small_Commercial!Z74+All_Customers_Lighting!Z74</f>
        <v>0</v>
      </c>
      <c r="AA74" s="2">
        <f>IFERROR(INDEX('Holiday Schedule'!$D$3:$D$24,MATCH(A74,'Holiday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1954955</v>
      </c>
      <c r="AD74" s="5">
        <f t="shared" ref="AD74:AD137" si="10">AE74-AC74</f>
        <v>749559</v>
      </c>
      <c r="AE74" s="5">
        <f t="shared" ref="AE74:AE137" si="11">SUM(B74:Y74)</f>
        <v>2704514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143972</v>
      </c>
      <c r="AK74" s="2">
        <f t="shared" ref="AK74:AK137" si="15">IF(AE74&gt;0,INDEX(B$8:Y$8,MATCH(AJ74,B74:Y74,0)),"")</f>
        <v>19</v>
      </c>
    </row>
    <row r="75" spans="1:37" ht="12.75">
      <c r="A75" s="4">
        <v>45724</v>
      </c>
      <c r="B75" s="5">
        <f>All_Customers_Residential!B75+All_Customers_Small_Commercial!B75+All_Customers_Lighting!B75</f>
        <v>100684</v>
      </c>
      <c r="C75" s="5">
        <f>All_Customers_Residential!C75+All_Customers_Small_Commercial!C75+All_Customers_Lighting!C75</f>
        <v>94421</v>
      </c>
      <c r="D75" s="5">
        <f>All_Customers_Residential!D75+All_Customers_Small_Commercial!D75+All_Customers_Lighting!D75</f>
        <v>96298</v>
      </c>
      <c r="E75" s="5">
        <f>All_Customers_Residential!E75+All_Customers_Small_Commercial!E75+All_Customers_Lighting!E75</f>
        <v>96320</v>
      </c>
      <c r="F75" s="5">
        <f>All_Customers_Residential!F75+All_Customers_Small_Commercial!F75+All_Customers_Lighting!F75</f>
        <v>97630</v>
      </c>
      <c r="G75" s="5">
        <f>All_Customers_Residential!G75+All_Customers_Small_Commercial!G75+All_Customers_Lighting!G75</f>
        <v>102398</v>
      </c>
      <c r="H75" s="5">
        <f>All_Customers_Residential!H75+All_Customers_Small_Commercial!H75+All_Customers_Lighting!H75</f>
        <v>107288</v>
      </c>
      <c r="I75" s="5">
        <f>All_Customers_Residential!I75+All_Customers_Small_Commercial!I75+All_Customers_Lighting!I75</f>
        <v>99960</v>
      </c>
      <c r="J75" s="5">
        <f>All_Customers_Residential!J75+All_Customers_Small_Commercial!J75+All_Customers_Lighting!J75</f>
        <v>95654</v>
      </c>
      <c r="K75" s="5">
        <f>All_Customers_Residential!K75+All_Customers_Small_Commercial!K75+All_Customers_Lighting!K75</f>
        <v>91453</v>
      </c>
      <c r="L75" s="5">
        <f>All_Customers_Residential!L75+All_Customers_Small_Commercial!L75+All_Customers_Lighting!L75</f>
        <v>85008</v>
      </c>
      <c r="M75" s="5">
        <f>All_Customers_Residential!M75+All_Customers_Small_Commercial!M75+All_Customers_Lighting!M75</f>
        <v>80825</v>
      </c>
      <c r="N75" s="5">
        <f>All_Customers_Residential!N75+All_Customers_Small_Commercial!N75+All_Customers_Lighting!N75</f>
        <v>84790</v>
      </c>
      <c r="O75" s="5">
        <f>All_Customers_Residential!O75+All_Customers_Small_Commercial!O75+All_Customers_Lighting!O75</f>
        <v>86292</v>
      </c>
      <c r="P75" s="5">
        <f>All_Customers_Residential!P75+All_Customers_Small_Commercial!P75+All_Customers_Lighting!P75</f>
        <v>89448</v>
      </c>
      <c r="Q75" s="5">
        <f>All_Customers_Residential!Q75+All_Customers_Small_Commercial!Q75+All_Customers_Lighting!Q75</f>
        <v>102466</v>
      </c>
      <c r="R75" s="5">
        <f>All_Customers_Residential!R75+All_Customers_Small_Commercial!R75+All_Customers_Lighting!R75</f>
        <v>127265</v>
      </c>
      <c r="S75" s="5">
        <f>All_Customers_Residential!S75+All_Customers_Small_Commercial!S75+All_Customers_Lighting!S75</f>
        <v>144914</v>
      </c>
      <c r="T75" s="5">
        <f>All_Customers_Residential!T75+All_Customers_Small_Commercial!T75+All_Customers_Lighting!T75</f>
        <v>149650</v>
      </c>
      <c r="U75" s="5">
        <f>All_Customers_Residential!U75+All_Customers_Small_Commercial!U75+All_Customers_Lighting!U75</f>
        <v>147606</v>
      </c>
      <c r="V75" s="5">
        <f>All_Customers_Residential!V75+All_Customers_Small_Commercial!V75+All_Customers_Lighting!V75</f>
        <v>141647</v>
      </c>
      <c r="W75" s="5">
        <f>All_Customers_Residential!W75+All_Customers_Small_Commercial!W75+All_Customers_Lighting!W75</f>
        <v>130923</v>
      </c>
      <c r="X75" s="5">
        <f>All_Customers_Residential!X75+All_Customers_Small_Commercial!X75+All_Customers_Lighting!X75</f>
        <v>117731</v>
      </c>
      <c r="Y75" s="5">
        <f>All_Customers_Residential!Y75+All_Customers_Small_Commercial!Y75+All_Customers_Lighting!Y75</f>
        <v>109166</v>
      </c>
      <c r="Z75" s="5">
        <f>All_Customers_Residential!Z75+All_Customers_Small_Commercial!Z75+All_Customers_Lighting!Z75</f>
        <v>0</v>
      </c>
      <c r="AA75" s="2">
        <f>IFERROR(INDEX('Holiday Schedule'!$D$3:$D$24,MATCH(A75,'Holiday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2579837</v>
      </c>
      <c r="AE75" s="5">
        <f t="shared" si="11"/>
        <v>2579837</v>
      </c>
      <c r="AG75" s="2">
        <f t="shared" si="12"/>
        <v>3</v>
      </c>
      <c r="AH75" s="2">
        <f t="shared" si="13"/>
        <v>2025</v>
      </c>
      <c r="AJ75" s="5">
        <f t="shared" si="14"/>
        <v>149650</v>
      </c>
      <c r="AK75" s="2">
        <f t="shared" si="15"/>
        <v>19</v>
      </c>
    </row>
    <row r="76" spans="1:37" ht="12.75">
      <c r="A76" s="4">
        <v>45725</v>
      </c>
      <c r="B76" s="5">
        <f>All_Customers_Residential!B76+All_Customers_Small_Commercial!B76+All_Customers_Lighting!B76</f>
        <v>102883</v>
      </c>
      <c r="C76" s="5">
        <f>All_Customers_Residential!C76+All_Customers_Small_Commercial!C76+All_Customers_Lighting!C76</f>
        <v>0</v>
      </c>
      <c r="D76" s="5">
        <f>All_Customers_Residential!D76+All_Customers_Small_Commercial!D76+All_Customers_Lighting!D76</f>
        <v>75323</v>
      </c>
      <c r="E76" s="5">
        <f>All_Customers_Residential!E76+All_Customers_Small_Commercial!E76+All_Customers_Lighting!E76</f>
        <v>102732</v>
      </c>
      <c r="F76" s="5">
        <f>All_Customers_Residential!F76+All_Customers_Small_Commercial!F76+All_Customers_Lighting!F76</f>
        <v>99215</v>
      </c>
      <c r="G76" s="5">
        <f>All_Customers_Residential!G76+All_Customers_Small_Commercial!G76+All_Customers_Lighting!G76</f>
        <v>102010</v>
      </c>
      <c r="H76" s="5">
        <f>All_Customers_Residential!H76+All_Customers_Small_Commercial!H76+All_Customers_Lighting!H76</f>
        <v>110195</v>
      </c>
      <c r="I76" s="5">
        <f>All_Customers_Residential!I76+All_Customers_Small_Commercial!I76+All_Customers_Lighting!I76</f>
        <v>113468</v>
      </c>
      <c r="J76" s="5">
        <f>All_Customers_Residential!J76+All_Customers_Small_Commercial!J76+All_Customers_Lighting!J76</f>
        <v>97677</v>
      </c>
      <c r="K76" s="5">
        <f>All_Customers_Residential!K76+All_Customers_Small_Commercial!K76+All_Customers_Lighting!K76</f>
        <v>83752</v>
      </c>
      <c r="L76" s="5">
        <f>All_Customers_Residential!L76+All_Customers_Small_Commercial!L76+All_Customers_Lighting!L76</f>
        <v>73529</v>
      </c>
      <c r="M76" s="5">
        <f>All_Customers_Residential!M76+All_Customers_Small_Commercial!M76+All_Customers_Lighting!M76</f>
        <v>68150</v>
      </c>
      <c r="N76" s="5">
        <f>All_Customers_Residential!N76+All_Customers_Small_Commercial!N76+All_Customers_Lighting!N76</f>
        <v>65390</v>
      </c>
      <c r="O76" s="5">
        <f>All_Customers_Residential!O76+All_Customers_Small_Commercial!O76+All_Customers_Lighting!O76</f>
        <v>60755</v>
      </c>
      <c r="P76" s="5">
        <f>All_Customers_Residential!P76+All_Customers_Small_Commercial!P76+All_Customers_Lighting!P76</f>
        <v>67002</v>
      </c>
      <c r="Q76" s="5">
        <f>All_Customers_Residential!Q76+All_Customers_Small_Commercial!Q76+All_Customers_Lighting!Q76</f>
        <v>84109</v>
      </c>
      <c r="R76" s="5">
        <f>All_Customers_Residential!R76+All_Customers_Small_Commercial!R76+All_Customers_Lighting!R76</f>
        <v>102289</v>
      </c>
      <c r="S76" s="5">
        <f>All_Customers_Residential!S76+All_Customers_Small_Commercial!S76+All_Customers_Lighting!S76</f>
        <v>125666</v>
      </c>
      <c r="T76" s="5">
        <f>All_Customers_Residential!T76+All_Customers_Small_Commercial!T76+All_Customers_Lighting!T76</f>
        <v>137043</v>
      </c>
      <c r="U76" s="5">
        <f>All_Customers_Residential!U76+All_Customers_Small_Commercial!U76+All_Customers_Lighting!U76</f>
        <v>143637</v>
      </c>
      <c r="V76" s="5">
        <f>All_Customers_Residential!V76+All_Customers_Small_Commercial!V76+All_Customers_Lighting!V76</f>
        <v>137415</v>
      </c>
      <c r="W76" s="5">
        <f>All_Customers_Residential!W76+All_Customers_Small_Commercial!W76+All_Customers_Lighting!W76</f>
        <v>124063</v>
      </c>
      <c r="X76" s="5">
        <f>All_Customers_Residential!X76+All_Customers_Small_Commercial!X76+All_Customers_Lighting!X76</f>
        <v>109691</v>
      </c>
      <c r="Y76" s="5">
        <f>All_Customers_Residential!Y76+All_Customers_Small_Commercial!Y76+All_Customers_Lighting!Y76</f>
        <v>100952</v>
      </c>
      <c r="Z76" s="5">
        <f>All_Customers_Residential!Z76+All_Customers_Small_Commercial!Z76+All_Customers_Lighting!Z76</f>
        <v>0</v>
      </c>
      <c r="AA76" s="2">
        <f>IFERROR(INDEX('Holiday Schedule'!$D$3:$D$24,MATCH(A76,'Holiday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2286946</v>
      </c>
      <c r="AE76" s="5">
        <f t="shared" si="11"/>
        <v>2286946</v>
      </c>
      <c r="AG76" s="2">
        <f t="shared" si="12"/>
        <v>3</v>
      </c>
      <c r="AH76" s="2">
        <f t="shared" si="13"/>
        <v>2025</v>
      </c>
      <c r="AJ76" s="5">
        <f t="shared" si="14"/>
        <v>143637</v>
      </c>
      <c r="AK76" s="2">
        <f t="shared" si="15"/>
        <v>20</v>
      </c>
    </row>
    <row r="77" spans="1:37" ht="12.75">
      <c r="A77" s="4">
        <v>45726</v>
      </c>
      <c r="B77" s="5">
        <f>All_Customers_Residential!B77+All_Customers_Small_Commercial!B77+All_Customers_Lighting!B77</f>
        <v>94968</v>
      </c>
      <c r="C77" s="5">
        <f>All_Customers_Residential!C77+All_Customers_Small_Commercial!C77+All_Customers_Lighting!C77</f>
        <v>92899</v>
      </c>
      <c r="D77" s="5">
        <f>All_Customers_Residential!D77+All_Customers_Small_Commercial!D77+All_Customers_Lighting!D77</f>
        <v>91261</v>
      </c>
      <c r="E77" s="5">
        <f>All_Customers_Residential!E77+All_Customers_Small_Commercial!E77+All_Customers_Lighting!E77</f>
        <v>92278</v>
      </c>
      <c r="F77" s="5">
        <f>All_Customers_Residential!F77+All_Customers_Small_Commercial!F77+All_Customers_Lighting!F77</f>
        <v>95038</v>
      </c>
      <c r="G77" s="5">
        <f>All_Customers_Residential!G77+All_Customers_Small_Commercial!G77+All_Customers_Lighting!G77</f>
        <v>104610</v>
      </c>
      <c r="H77" s="5">
        <f>All_Customers_Residential!H77+All_Customers_Small_Commercial!H77+All_Customers_Lighting!H77</f>
        <v>121721</v>
      </c>
      <c r="I77" s="5">
        <f>All_Customers_Residential!I77+All_Customers_Small_Commercial!I77+All_Customers_Lighting!I77</f>
        <v>128724</v>
      </c>
      <c r="J77" s="5">
        <f>All_Customers_Residential!J77+All_Customers_Small_Commercial!J77+All_Customers_Lighting!J77</f>
        <v>124560</v>
      </c>
      <c r="K77" s="5">
        <f>All_Customers_Residential!K77+All_Customers_Small_Commercial!K77+All_Customers_Lighting!K77</f>
        <v>111459</v>
      </c>
      <c r="L77" s="5">
        <f>All_Customers_Residential!L77+All_Customers_Small_Commercial!L77+All_Customers_Lighting!L77</f>
        <v>90808</v>
      </c>
      <c r="M77" s="5">
        <f>All_Customers_Residential!M77+All_Customers_Small_Commercial!M77+All_Customers_Lighting!M77</f>
        <v>83839</v>
      </c>
      <c r="N77" s="5">
        <f>All_Customers_Residential!N77+All_Customers_Small_Commercial!N77+All_Customers_Lighting!N77</f>
        <v>81288</v>
      </c>
      <c r="O77" s="5">
        <f>All_Customers_Residential!O77+All_Customers_Small_Commercial!O77+All_Customers_Lighting!O77</f>
        <v>81580</v>
      </c>
      <c r="P77" s="5">
        <f>All_Customers_Residential!P77+All_Customers_Small_Commercial!P77+All_Customers_Lighting!P77</f>
        <v>82801</v>
      </c>
      <c r="Q77" s="5">
        <f>All_Customers_Residential!Q77+All_Customers_Small_Commercial!Q77+All_Customers_Lighting!Q77</f>
        <v>80958</v>
      </c>
      <c r="R77" s="5">
        <f>All_Customers_Residential!R77+All_Customers_Small_Commercial!R77+All_Customers_Lighting!R77</f>
        <v>93409</v>
      </c>
      <c r="S77" s="5">
        <f>All_Customers_Residential!S77+All_Customers_Small_Commercial!S77+All_Customers_Lighting!S77</f>
        <v>114480</v>
      </c>
      <c r="T77" s="5">
        <f>All_Customers_Residential!T77+All_Customers_Small_Commercial!T77+All_Customers_Lighting!T77</f>
        <v>129090</v>
      </c>
      <c r="U77" s="5">
        <f>All_Customers_Residential!U77+All_Customers_Small_Commercial!U77+All_Customers_Lighting!U77</f>
        <v>130856</v>
      </c>
      <c r="V77" s="5">
        <f>All_Customers_Residential!V77+All_Customers_Small_Commercial!V77+All_Customers_Lighting!V77</f>
        <v>126651</v>
      </c>
      <c r="W77" s="5">
        <f>All_Customers_Residential!W77+All_Customers_Small_Commercial!W77+All_Customers_Lighting!W77</f>
        <v>116735</v>
      </c>
      <c r="X77" s="5">
        <f>All_Customers_Residential!X77+All_Customers_Small_Commercial!X77+All_Customers_Lighting!X77</f>
        <v>102909</v>
      </c>
      <c r="Y77" s="5">
        <f>All_Customers_Residential!Y77+All_Customers_Small_Commercial!Y77+All_Customers_Lighting!Y77</f>
        <v>96745</v>
      </c>
      <c r="Z77" s="5">
        <f>All_Customers_Residential!Z77+All_Customers_Small_Commercial!Z77+All_Customers_Lighting!Z77</f>
        <v>0</v>
      </c>
      <c r="AA77" s="2">
        <f>IFERROR(INDEX('Holiday Schedule'!$D$3:$D$24,MATCH(A77,'Holiday Schedule'!$C$3:$C$24,0)),0)</f>
        <v>0</v>
      </c>
      <c r="AB77" s="2">
        <f t="shared" si="8"/>
        <v>2</v>
      </c>
      <c r="AC77" s="2">
        <f t="shared" si="9"/>
        <v>1680147</v>
      </c>
      <c r="AD77" s="5">
        <f t="shared" si="10"/>
        <v>789520</v>
      </c>
      <c r="AE77" s="5">
        <f t="shared" si="11"/>
        <v>2469667</v>
      </c>
      <c r="AG77" s="2">
        <f t="shared" si="12"/>
        <v>3</v>
      </c>
      <c r="AH77" s="2">
        <f t="shared" si="13"/>
        <v>2025</v>
      </c>
      <c r="AJ77" s="5">
        <f t="shared" si="14"/>
        <v>130856</v>
      </c>
      <c r="AK77" s="2">
        <f t="shared" si="15"/>
        <v>20</v>
      </c>
    </row>
    <row r="78" spans="1:37" ht="12.75">
      <c r="A78" s="4">
        <v>45727</v>
      </c>
      <c r="B78" s="5">
        <f>All_Customers_Residential!B78+All_Customers_Small_Commercial!B78+All_Customers_Lighting!B78</f>
        <v>93859</v>
      </c>
      <c r="C78" s="5">
        <f>All_Customers_Residential!C78+All_Customers_Small_Commercial!C78+All_Customers_Lighting!C78</f>
        <v>91396</v>
      </c>
      <c r="D78" s="5">
        <f>All_Customers_Residential!D78+All_Customers_Small_Commercial!D78+All_Customers_Lighting!D78</f>
        <v>90982</v>
      </c>
      <c r="E78" s="5">
        <f>All_Customers_Residential!E78+All_Customers_Small_Commercial!E78+All_Customers_Lighting!E78</f>
        <v>91801</v>
      </c>
      <c r="F78" s="5">
        <f>All_Customers_Residential!F78+All_Customers_Small_Commercial!F78+All_Customers_Lighting!F78</f>
        <v>95171</v>
      </c>
      <c r="G78" s="5">
        <f>All_Customers_Residential!G78+All_Customers_Small_Commercial!G78+All_Customers_Lighting!G78</f>
        <v>104516</v>
      </c>
      <c r="H78" s="5">
        <f>All_Customers_Residential!H78+All_Customers_Small_Commercial!H78+All_Customers_Lighting!H78</f>
        <v>120801</v>
      </c>
      <c r="I78" s="5">
        <f>All_Customers_Residential!I78+All_Customers_Small_Commercial!I78+All_Customers_Lighting!I78</f>
        <v>124155</v>
      </c>
      <c r="J78" s="5">
        <f>All_Customers_Residential!J78+All_Customers_Small_Commercial!J78+All_Customers_Lighting!J78</f>
        <v>109951</v>
      </c>
      <c r="K78" s="5">
        <f>All_Customers_Residential!K78+All_Customers_Small_Commercial!K78+All_Customers_Lighting!K78</f>
        <v>101240</v>
      </c>
      <c r="L78" s="5">
        <f>All_Customers_Residential!L78+All_Customers_Small_Commercial!L78+All_Customers_Lighting!L78</f>
        <v>89211</v>
      </c>
      <c r="M78" s="5">
        <f>All_Customers_Residential!M78+All_Customers_Small_Commercial!M78+All_Customers_Lighting!M78</f>
        <v>69954</v>
      </c>
      <c r="N78" s="5">
        <f>All_Customers_Residential!N78+All_Customers_Small_Commercial!N78+All_Customers_Lighting!N78</f>
        <v>55421</v>
      </c>
      <c r="O78" s="5">
        <f>All_Customers_Residential!O78+All_Customers_Small_Commercial!O78+All_Customers_Lighting!O78</f>
        <v>46185</v>
      </c>
      <c r="P78" s="5">
        <f>All_Customers_Residential!P78+All_Customers_Small_Commercial!P78+All_Customers_Lighting!P78</f>
        <v>49526</v>
      </c>
      <c r="Q78" s="5">
        <f>All_Customers_Residential!Q78+All_Customers_Small_Commercial!Q78+All_Customers_Lighting!Q78</f>
        <v>55036</v>
      </c>
      <c r="R78" s="5">
        <f>All_Customers_Residential!R78+All_Customers_Small_Commercial!R78+All_Customers_Lighting!R78</f>
        <v>78387</v>
      </c>
      <c r="S78" s="5">
        <f>All_Customers_Residential!S78+All_Customers_Small_Commercial!S78+All_Customers_Lighting!S78</f>
        <v>108825</v>
      </c>
      <c r="T78" s="5">
        <f>All_Customers_Residential!T78+All_Customers_Small_Commercial!T78+All_Customers_Lighting!T78</f>
        <v>120533</v>
      </c>
      <c r="U78" s="5">
        <f>All_Customers_Residential!U78+All_Customers_Small_Commercial!U78+All_Customers_Lighting!U78</f>
        <v>128318</v>
      </c>
      <c r="V78" s="5">
        <f>All_Customers_Residential!V78+All_Customers_Small_Commercial!V78+All_Customers_Lighting!V78</f>
        <v>122293</v>
      </c>
      <c r="W78" s="5">
        <f>All_Customers_Residential!W78+All_Customers_Small_Commercial!W78+All_Customers_Lighting!W78</f>
        <v>111145</v>
      </c>
      <c r="X78" s="5">
        <f>All_Customers_Residential!X78+All_Customers_Small_Commercial!X78+All_Customers_Lighting!X78</f>
        <v>95448</v>
      </c>
      <c r="Y78" s="5">
        <f>All_Customers_Residential!Y78+All_Customers_Small_Commercial!Y78+All_Customers_Lighting!Y78</f>
        <v>87033</v>
      </c>
      <c r="Z78" s="5">
        <f>All_Customers_Residential!Z78+All_Customers_Small_Commercial!Z78+All_Customers_Lighting!Z78</f>
        <v>0</v>
      </c>
      <c r="AA78" s="2">
        <f>IFERROR(INDEX('Holiday Schedule'!$D$3:$D$24,MATCH(A78,'Holiday Schedule'!$C$3:$C$24,0)),0)</f>
        <v>0</v>
      </c>
      <c r="AB78" s="2">
        <f t="shared" si="8"/>
        <v>3</v>
      </c>
      <c r="AC78" s="2">
        <f t="shared" si="9"/>
        <v>1465628</v>
      </c>
      <c r="AD78" s="5">
        <f t="shared" si="10"/>
        <v>775559</v>
      </c>
      <c r="AE78" s="5">
        <f t="shared" si="11"/>
        <v>2241187</v>
      </c>
      <c r="AG78" s="2">
        <f t="shared" si="12"/>
        <v>3</v>
      </c>
      <c r="AH78" s="2">
        <f t="shared" si="13"/>
        <v>2025</v>
      </c>
      <c r="AJ78" s="5">
        <f t="shared" si="14"/>
        <v>128318</v>
      </c>
      <c r="AK78" s="2">
        <f t="shared" si="15"/>
        <v>20</v>
      </c>
    </row>
    <row r="79" spans="1:37" ht="12.75">
      <c r="A79" s="4">
        <v>45728</v>
      </c>
      <c r="B79" s="5">
        <f>All_Customers_Residential!B79+All_Customers_Small_Commercial!B79+All_Customers_Lighting!B79</f>
        <v>82444</v>
      </c>
      <c r="C79" s="5">
        <f>All_Customers_Residential!C79+All_Customers_Small_Commercial!C79+All_Customers_Lighting!C79</f>
        <v>80278</v>
      </c>
      <c r="D79" s="5">
        <f>All_Customers_Residential!D79+All_Customers_Small_Commercial!D79+All_Customers_Lighting!D79</f>
        <v>79045</v>
      </c>
      <c r="E79" s="5">
        <f>All_Customers_Residential!E79+All_Customers_Small_Commercial!E79+All_Customers_Lighting!E79</f>
        <v>81321</v>
      </c>
      <c r="F79" s="5">
        <f>All_Customers_Residential!F79+All_Customers_Small_Commercial!F79+All_Customers_Lighting!F79</f>
        <v>86022</v>
      </c>
      <c r="G79" s="5">
        <f>All_Customers_Residential!G79+All_Customers_Small_Commercial!G79+All_Customers_Lighting!G79</f>
        <v>96480</v>
      </c>
      <c r="H79" s="5">
        <f>All_Customers_Residential!H79+All_Customers_Small_Commercial!H79+All_Customers_Lighting!H79</f>
        <v>114777</v>
      </c>
      <c r="I79" s="5">
        <f>All_Customers_Residential!I79+All_Customers_Small_Commercial!I79+All_Customers_Lighting!I79</f>
        <v>117214</v>
      </c>
      <c r="J79" s="5">
        <f>All_Customers_Residential!J79+All_Customers_Small_Commercial!J79+All_Customers_Lighting!J79</f>
        <v>97261</v>
      </c>
      <c r="K79" s="5">
        <f>All_Customers_Residential!K79+All_Customers_Small_Commercial!K79+All_Customers_Lighting!K79</f>
        <v>74662</v>
      </c>
      <c r="L79" s="5">
        <f>All_Customers_Residential!L79+All_Customers_Small_Commercial!L79+All_Customers_Lighting!L79</f>
        <v>62450</v>
      </c>
      <c r="M79" s="5">
        <f>All_Customers_Residential!M79+All_Customers_Small_Commercial!M79+All_Customers_Lighting!M79</f>
        <v>56856</v>
      </c>
      <c r="N79" s="5">
        <f>All_Customers_Residential!N79+All_Customers_Small_Commercial!N79+All_Customers_Lighting!N79</f>
        <v>52469</v>
      </c>
      <c r="O79" s="5">
        <f>All_Customers_Residential!O79+All_Customers_Small_Commercial!O79+All_Customers_Lighting!O79</f>
        <v>47822</v>
      </c>
      <c r="P79" s="5">
        <f>All_Customers_Residential!P79+All_Customers_Small_Commercial!P79+All_Customers_Lighting!P79</f>
        <v>46335</v>
      </c>
      <c r="Q79" s="5">
        <f>All_Customers_Residential!Q79+All_Customers_Small_Commercial!Q79+All_Customers_Lighting!Q79</f>
        <v>55202</v>
      </c>
      <c r="R79" s="5">
        <f>All_Customers_Residential!R79+All_Customers_Small_Commercial!R79+All_Customers_Lighting!R79</f>
        <v>87950</v>
      </c>
      <c r="S79" s="5">
        <f>All_Customers_Residential!S79+All_Customers_Small_Commercial!S79+All_Customers_Lighting!S79</f>
        <v>116700</v>
      </c>
      <c r="T79" s="5">
        <f>All_Customers_Residential!T79+All_Customers_Small_Commercial!T79+All_Customers_Lighting!T79</f>
        <v>131076</v>
      </c>
      <c r="U79" s="5">
        <f>All_Customers_Residential!U79+All_Customers_Small_Commercial!U79+All_Customers_Lighting!U79</f>
        <v>136338</v>
      </c>
      <c r="V79" s="5">
        <f>All_Customers_Residential!V79+All_Customers_Small_Commercial!V79+All_Customers_Lighting!V79</f>
        <v>130761</v>
      </c>
      <c r="W79" s="5">
        <f>All_Customers_Residential!W79+All_Customers_Small_Commercial!W79+All_Customers_Lighting!W79</f>
        <v>120104</v>
      </c>
      <c r="X79" s="5">
        <f>All_Customers_Residential!X79+All_Customers_Small_Commercial!X79+All_Customers_Lighting!X79</f>
        <v>106587</v>
      </c>
      <c r="Y79" s="5">
        <f>All_Customers_Residential!Y79+All_Customers_Small_Commercial!Y79+All_Customers_Lighting!Y79</f>
        <v>99077</v>
      </c>
      <c r="Z79" s="5">
        <f>All_Customers_Residential!Z79+All_Customers_Small_Commercial!Z79+All_Customers_Lighting!Z79</f>
        <v>0</v>
      </c>
      <c r="AA79" s="2">
        <f>IFERROR(INDEX('Holiday Schedule'!$D$3:$D$24,MATCH(A79,'Holiday Schedule'!$C$3:$C$24,0)),0)</f>
        <v>0</v>
      </c>
      <c r="AB79" s="2">
        <f t="shared" si="8"/>
        <v>4</v>
      </c>
      <c r="AC79" s="2">
        <f t="shared" si="9"/>
        <v>1439787</v>
      </c>
      <c r="AD79" s="5">
        <f t="shared" si="10"/>
        <v>719444</v>
      </c>
      <c r="AE79" s="5">
        <f t="shared" si="11"/>
        <v>2159231</v>
      </c>
      <c r="AG79" s="2">
        <f t="shared" si="12"/>
        <v>3</v>
      </c>
      <c r="AH79" s="2">
        <f t="shared" si="13"/>
        <v>2025</v>
      </c>
      <c r="AJ79" s="5">
        <f t="shared" si="14"/>
        <v>136338</v>
      </c>
      <c r="AK79" s="2">
        <f t="shared" si="15"/>
        <v>20</v>
      </c>
    </row>
    <row r="80" spans="1:37" ht="12.75">
      <c r="A80" s="4">
        <v>45729</v>
      </c>
      <c r="B80" s="5">
        <f>All_Customers_Residential!B80+All_Customers_Small_Commercial!B80+All_Customers_Lighting!B80</f>
        <v>94531</v>
      </c>
      <c r="C80" s="5">
        <f>All_Customers_Residential!C80+All_Customers_Small_Commercial!C80+All_Customers_Lighting!C80</f>
        <v>92243</v>
      </c>
      <c r="D80" s="5">
        <f>All_Customers_Residential!D80+All_Customers_Small_Commercial!D80+All_Customers_Lighting!D80</f>
        <v>92916</v>
      </c>
      <c r="E80" s="5">
        <f>All_Customers_Residential!E80+All_Customers_Small_Commercial!E80+All_Customers_Lighting!E80</f>
        <v>94364</v>
      </c>
      <c r="F80" s="5">
        <f>All_Customers_Residential!F80+All_Customers_Small_Commercial!F80+All_Customers_Lighting!F80</f>
        <v>98266</v>
      </c>
      <c r="G80" s="5">
        <f>All_Customers_Residential!G80+All_Customers_Small_Commercial!G80+All_Customers_Lighting!G80</f>
        <v>108503</v>
      </c>
      <c r="H80" s="5">
        <f>All_Customers_Residential!H80+All_Customers_Small_Commercial!H80+All_Customers_Lighting!H80</f>
        <v>127126</v>
      </c>
      <c r="I80" s="5">
        <f>All_Customers_Residential!I80+All_Customers_Small_Commercial!I80+All_Customers_Lighting!I80</f>
        <v>128592</v>
      </c>
      <c r="J80" s="5">
        <f>All_Customers_Residential!J80+All_Customers_Small_Commercial!J80+All_Customers_Lighting!J80</f>
        <v>110939</v>
      </c>
      <c r="K80" s="5">
        <f>All_Customers_Residential!K80+All_Customers_Small_Commercial!K80+All_Customers_Lighting!K80</f>
        <v>97107</v>
      </c>
      <c r="L80" s="5">
        <f>All_Customers_Residential!L80+All_Customers_Small_Commercial!L80+All_Customers_Lighting!L80</f>
        <v>82414</v>
      </c>
      <c r="M80" s="5">
        <f>All_Customers_Residential!M80+All_Customers_Small_Commercial!M80+All_Customers_Lighting!M80</f>
        <v>63048</v>
      </c>
      <c r="N80" s="5">
        <f>All_Customers_Residential!N80+All_Customers_Small_Commercial!N80+All_Customers_Lighting!N80</f>
        <v>56913</v>
      </c>
      <c r="O80" s="5">
        <f>All_Customers_Residential!O80+All_Customers_Small_Commercial!O80+All_Customers_Lighting!O80</f>
        <v>53325</v>
      </c>
      <c r="P80" s="5">
        <f>All_Customers_Residential!P80+All_Customers_Small_Commercial!P80+All_Customers_Lighting!P80</f>
        <v>55073</v>
      </c>
      <c r="Q80" s="5">
        <f>All_Customers_Residential!Q80+All_Customers_Small_Commercial!Q80+All_Customers_Lighting!Q80</f>
        <v>64781</v>
      </c>
      <c r="R80" s="5">
        <f>All_Customers_Residential!R80+All_Customers_Small_Commercial!R80+All_Customers_Lighting!R80</f>
        <v>87595</v>
      </c>
      <c r="S80" s="5">
        <f>All_Customers_Residential!S80+All_Customers_Small_Commercial!S80+All_Customers_Lighting!S80</f>
        <v>115683</v>
      </c>
      <c r="T80" s="5">
        <f>All_Customers_Residential!T80+All_Customers_Small_Commercial!T80+All_Customers_Lighting!T80</f>
        <v>130389</v>
      </c>
      <c r="U80" s="5">
        <f>All_Customers_Residential!U80+All_Customers_Small_Commercial!U80+All_Customers_Lighting!U80</f>
        <v>137068</v>
      </c>
      <c r="V80" s="5">
        <f>All_Customers_Residential!V80+All_Customers_Small_Commercial!V80+All_Customers_Lighting!V80</f>
        <v>132668</v>
      </c>
      <c r="W80" s="5">
        <f>All_Customers_Residential!W80+All_Customers_Small_Commercial!W80+All_Customers_Lighting!W80</f>
        <v>122353</v>
      </c>
      <c r="X80" s="5">
        <f>All_Customers_Residential!X80+All_Customers_Small_Commercial!X80+All_Customers_Lighting!X80</f>
        <v>107982</v>
      </c>
      <c r="Y80" s="5">
        <f>All_Customers_Residential!Y80+All_Customers_Small_Commercial!Y80+All_Customers_Lighting!Y80</f>
        <v>100611</v>
      </c>
      <c r="Z80" s="5">
        <f>All_Customers_Residential!Z80+All_Customers_Small_Commercial!Z80+All_Customers_Lighting!Z80</f>
        <v>0</v>
      </c>
      <c r="AA80" s="2">
        <f>IFERROR(INDEX('Holiday Schedule'!$D$3:$D$24,MATCH(A80,'Holiday Schedule'!$C$3:$C$24,0)),0)</f>
        <v>0</v>
      </c>
      <c r="AB80" s="2">
        <f t="shared" si="8"/>
        <v>5</v>
      </c>
      <c r="AC80" s="2">
        <f t="shared" si="9"/>
        <v>1545930</v>
      </c>
      <c r="AD80" s="5">
        <f t="shared" si="10"/>
        <v>808560</v>
      </c>
      <c r="AE80" s="5">
        <f t="shared" si="11"/>
        <v>2354490</v>
      </c>
      <c r="AG80" s="2">
        <f t="shared" si="12"/>
        <v>3</v>
      </c>
      <c r="AH80" s="2">
        <f t="shared" si="13"/>
        <v>2025</v>
      </c>
      <c r="AJ80" s="5">
        <f t="shared" si="14"/>
        <v>137068</v>
      </c>
      <c r="AK80" s="2">
        <f t="shared" si="15"/>
        <v>20</v>
      </c>
    </row>
    <row r="81" spans="1:37" ht="12.75">
      <c r="A81" s="4">
        <v>45730</v>
      </c>
      <c r="B81" s="5">
        <f>All_Customers_Residential!B81+All_Customers_Small_Commercial!B81+All_Customers_Lighting!B81</f>
        <v>95033</v>
      </c>
      <c r="C81" s="5">
        <f>All_Customers_Residential!C81+All_Customers_Small_Commercial!C81+All_Customers_Lighting!C81</f>
        <v>92202</v>
      </c>
      <c r="D81" s="5">
        <f>All_Customers_Residential!D81+All_Customers_Small_Commercial!D81+All_Customers_Lighting!D81</f>
        <v>92168</v>
      </c>
      <c r="E81" s="5">
        <f>All_Customers_Residential!E81+All_Customers_Small_Commercial!E81+All_Customers_Lighting!E81</f>
        <v>94182</v>
      </c>
      <c r="F81" s="5">
        <f>All_Customers_Residential!F81+All_Customers_Small_Commercial!F81+All_Customers_Lighting!F81</f>
        <v>97027</v>
      </c>
      <c r="G81" s="5">
        <f>All_Customers_Residential!G81+All_Customers_Small_Commercial!G81+All_Customers_Lighting!G81</f>
        <v>105690</v>
      </c>
      <c r="H81" s="5">
        <f>All_Customers_Residential!H81+All_Customers_Small_Commercial!H81+All_Customers_Lighting!H81</f>
        <v>121072</v>
      </c>
      <c r="I81" s="5">
        <f>All_Customers_Residential!I81+All_Customers_Small_Commercial!I81+All_Customers_Lighting!I81</f>
        <v>121170</v>
      </c>
      <c r="J81" s="5">
        <f>All_Customers_Residential!J81+All_Customers_Small_Commercial!J81+All_Customers_Lighting!J81</f>
        <v>97313</v>
      </c>
      <c r="K81" s="5">
        <f>All_Customers_Residential!K81+All_Customers_Small_Commercial!K81+All_Customers_Lighting!K81</f>
        <v>73621</v>
      </c>
      <c r="L81" s="5">
        <f>All_Customers_Residential!L81+All_Customers_Small_Commercial!L81+All_Customers_Lighting!L81</f>
        <v>58914</v>
      </c>
      <c r="M81" s="5">
        <f>All_Customers_Residential!M81+All_Customers_Small_Commercial!M81+All_Customers_Lighting!M81</f>
        <v>50728</v>
      </c>
      <c r="N81" s="5">
        <f>All_Customers_Residential!N81+All_Customers_Small_Commercial!N81+All_Customers_Lighting!N81</f>
        <v>44523</v>
      </c>
      <c r="O81" s="5">
        <f>All_Customers_Residential!O81+All_Customers_Small_Commercial!O81+All_Customers_Lighting!O81</f>
        <v>39951</v>
      </c>
      <c r="P81" s="5">
        <f>All_Customers_Residential!P81+All_Customers_Small_Commercial!P81+All_Customers_Lighting!P81</f>
        <v>38114</v>
      </c>
      <c r="Q81" s="5">
        <f>All_Customers_Residential!Q81+All_Customers_Small_Commercial!Q81+All_Customers_Lighting!Q81</f>
        <v>43967</v>
      </c>
      <c r="R81" s="5">
        <f>All_Customers_Residential!R81+All_Customers_Small_Commercial!R81+All_Customers_Lighting!R81</f>
        <v>64710</v>
      </c>
      <c r="S81" s="5">
        <f>All_Customers_Residential!S81+All_Customers_Small_Commercial!S81+All_Customers_Lighting!S81</f>
        <v>95163</v>
      </c>
      <c r="T81" s="5">
        <f>All_Customers_Residential!T81+All_Customers_Small_Commercial!T81+All_Customers_Lighting!T81</f>
        <v>113929</v>
      </c>
      <c r="U81" s="5">
        <f>All_Customers_Residential!U81+All_Customers_Small_Commercial!U81+All_Customers_Lighting!U81</f>
        <v>122856</v>
      </c>
      <c r="V81" s="5">
        <f>All_Customers_Residential!V81+All_Customers_Small_Commercial!V81+All_Customers_Lighting!V81</f>
        <v>118614</v>
      </c>
      <c r="W81" s="5">
        <f>All_Customers_Residential!W81+All_Customers_Small_Commercial!W81+All_Customers_Lighting!W81</f>
        <v>111315</v>
      </c>
      <c r="X81" s="5">
        <f>All_Customers_Residential!X81+All_Customers_Small_Commercial!X81+All_Customers_Lighting!X81</f>
        <v>100272</v>
      </c>
      <c r="Y81" s="5">
        <f>All_Customers_Residential!Y81+All_Customers_Small_Commercial!Y81+All_Customers_Lighting!Y81</f>
        <v>93197</v>
      </c>
      <c r="Z81" s="5">
        <f>All_Customers_Residential!Z81+All_Customers_Small_Commercial!Z81+All_Customers_Lighting!Z81</f>
        <v>0</v>
      </c>
      <c r="AA81" s="2">
        <f>IFERROR(INDEX('Holiday Schedule'!$D$3:$D$24,MATCH(A81,'Holiday Schedule'!$C$3:$C$24,0)),0)</f>
        <v>0</v>
      </c>
      <c r="AB81" s="2">
        <f t="shared" si="8"/>
        <v>6</v>
      </c>
      <c r="AC81" s="2">
        <f t="shared" si="9"/>
        <v>1295160</v>
      </c>
      <c r="AD81" s="5">
        <f t="shared" si="10"/>
        <v>790571</v>
      </c>
      <c r="AE81" s="5">
        <f t="shared" si="11"/>
        <v>2085731</v>
      </c>
      <c r="AG81" s="2">
        <f t="shared" si="12"/>
        <v>3</v>
      </c>
      <c r="AH81" s="2">
        <f t="shared" si="13"/>
        <v>2025</v>
      </c>
      <c r="AJ81" s="5">
        <f t="shared" si="14"/>
        <v>122856</v>
      </c>
      <c r="AK81" s="2">
        <f t="shared" si="15"/>
        <v>20</v>
      </c>
    </row>
    <row r="82" spans="1:37" ht="12.75">
      <c r="A82" s="4">
        <v>45731</v>
      </c>
      <c r="B82" s="5">
        <f>All_Customers_Residential!B82+All_Customers_Small_Commercial!B82+All_Customers_Lighting!B82</f>
        <v>88466</v>
      </c>
      <c r="C82" s="5">
        <f>All_Customers_Residential!C82+All_Customers_Small_Commercial!C82+All_Customers_Lighting!C82</f>
        <v>82272</v>
      </c>
      <c r="D82" s="5">
        <f>All_Customers_Residential!D82+All_Customers_Small_Commercial!D82+All_Customers_Lighting!D82</f>
        <v>84109</v>
      </c>
      <c r="E82" s="5">
        <f>All_Customers_Residential!E82+All_Customers_Small_Commercial!E82+All_Customers_Lighting!E82</f>
        <v>84314</v>
      </c>
      <c r="F82" s="5">
        <f>All_Customers_Residential!F82+All_Customers_Small_Commercial!F82+All_Customers_Lighting!F82</f>
        <v>85042</v>
      </c>
      <c r="G82" s="5">
        <f>All_Customers_Residential!G82+All_Customers_Small_Commercial!G82+All_Customers_Lighting!G82</f>
        <v>89399</v>
      </c>
      <c r="H82" s="5">
        <f>All_Customers_Residential!H82+All_Customers_Small_Commercial!H82+All_Customers_Lighting!H82</f>
        <v>98939</v>
      </c>
      <c r="I82" s="5">
        <f>All_Customers_Residential!I82+All_Customers_Small_Commercial!I82+All_Customers_Lighting!I82</f>
        <v>104080</v>
      </c>
      <c r="J82" s="5">
        <f>All_Customers_Residential!J82+All_Customers_Small_Commercial!J82+All_Customers_Lighting!J82</f>
        <v>103515</v>
      </c>
      <c r="K82" s="5">
        <f>All_Customers_Residential!K82+All_Customers_Small_Commercial!K82+All_Customers_Lighting!K82</f>
        <v>97784</v>
      </c>
      <c r="L82" s="5">
        <f>All_Customers_Residential!L82+All_Customers_Small_Commercial!L82+All_Customers_Lighting!L82</f>
        <v>82569</v>
      </c>
      <c r="M82" s="5">
        <f>All_Customers_Residential!M82+All_Customers_Small_Commercial!M82+All_Customers_Lighting!M82</f>
        <v>66485</v>
      </c>
      <c r="N82" s="5">
        <f>All_Customers_Residential!N82+All_Customers_Small_Commercial!N82+All_Customers_Lighting!N82</f>
        <v>49615</v>
      </c>
      <c r="O82" s="5">
        <f>All_Customers_Residential!O82+All_Customers_Small_Commercial!O82+All_Customers_Lighting!O82</f>
        <v>41853</v>
      </c>
      <c r="P82" s="5">
        <f>All_Customers_Residential!P82+All_Customers_Small_Commercial!P82+All_Customers_Lighting!P82</f>
        <v>41422</v>
      </c>
      <c r="Q82" s="5">
        <f>All_Customers_Residential!Q82+All_Customers_Small_Commercial!Q82+All_Customers_Lighting!Q82</f>
        <v>53344</v>
      </c>
      <c r="R82" s="5">
        <f>All_Customers_Residential!R82+All_Customers_Small_Commercial!R82+All_Customers_Lighting!R82</f>
        <v>74548</v>
      </c>
      <c r="S82" s="5">
        <f>All_Customers_Residential!S82+All_Customers_Small_Commercial!S82+All_Customers_Lighting!S82</f>
        <v>103075</v>
      </c>
      <c r="T82" s="5">
        <f>All_Customers_Residential!T82+All_Customers_Small_Commercial!T82+All_Customers_Lighting!T82</f>
        <v>118408</v>
      </c>
      <c r="U82" s="5">
        <f>All_Customers_Residential!U82+All_Customers_Small_Commercial!U82+All_Customers_Lighting!U82</f>
        <v>122774</v>
      </c>
      <c r="V82" s="5">
        <f>All_Customers_Residential!V82+All_Customers_Small_Commercial!V82+All_Customers_Lighting!V82</f>
        <v>117828</v>
      </c>
      <c r="W82" s="5">
        <f>All_Customers_Residential!W82+All_Customers_Small_Commercial!W82+All_Customers_Lighting!W82</f>
        <v>109398</v>
      </c>
      <c r="X82" s="5">
        <f>All_Customers_Residential!X82+All_Customers_Small_Commercial!X82+All_Customers_Lighting!X82</f>
        <v>96554</v>
      </c>
      <c r="Y82" s="5">
        <f>All_Customers_Residential!Y82+All_Customers_Small_Commercial!Y82+All_Customers_Lighting!Y82</f>
        <v>89331</v>
      </c>
      <c r="Z82" s="5">
        <f>All_Customers_Residential!Z82+All_Customers_Small_Commercial!Z82+All_Customers_Lighting!Z82</f>
        <v>0</v>
      </c>
      <c r="AA82" s="2">
        <f>IFERROR(INDEX('Holiday Schedule'!$D$3:$D$24,MATCH(A82,'Holiday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2085124</v>
      </c>
      <c r="AE82" s="5">
        <f t="shared" si="11"/>
        <v>2085124</v>
      </c>
      <c r="AG82" s="2">
        <f t="shared" si="12"/>
        <v>3</v>
      </c>
      <c r="AH82" s="2">
        <f t="shared" si="13"/>
        <v>2025</v>
      </c>
      <c r="AJ82" s="5">
        <f t="shared" si="14"/>
        <v>122774</v>
      </c>
      <c r="AK82" s="2">
        <f t="shared" si="15"/>
        <v>20</v>
      </c>
    </row>
    <row r="83" spans="1:37" ht="12.75">
      <c r="A83" s="4">
        <v>45732</v>
      </c>
      <c r="B83" s="5">
        <f>All_Customers_Residential!B83+All_Customers_Small_Commercial!B83+All_Customers_Lighting!B83</f>
        <v>83698</v>
      </c>
      <c r="C83" s="5">
        <f>All_Customers_Residential!C83+All_Customers_Small_Commercial!C83+All_Customers_Lighting!C83</f>
        <v>77203</v>
      </c>
      <c r="D83" s="5">
        <f>All_Customers_Residential!D83+All_Customers_Small_Commercial!D83+All_Customers_Lighting!D83</f>
        <v>78533</v>
      </c>
      <c r="E83" s="5">
        <f>All_Customers_Residential!E83+All_Customers_Small_Commercial!E83+All_Customers_Lighting!E83</f>
        <v>77659</v>
      </c>
      <c r="F83" s="5">
        <f>All_Customers_Residential!F83+All_Customers_Small_Commercial!F83+All_Customers_Lighting!F83</f>
        <v>78433</v>
      </c>
      <c r="G83" s="5">
        <f>All_Customers_Residential!G83+All_Customers_Small_Commercial!G83+All_Customers_Lighting!G83</f>
        <v>81164</v>
      </c>
      <c r="H83" s="5">
        <f>All_Customers_Residential!H83+All_Customers_Small_Commercial!H83+All_Customers_Lighting!H83</f>
        <v>89439</v>
      </c>
      <c r="I83" s="5">
        <f>All_Customers_Residential!I83+All_Customers_Small_Commercial!I83+All_Customers_Lighting!I83</f>
        <v>96251</v>
      </c>
      <c r="J83" s="5">
        <f>All_Customers_Residential!J83+All_Customers_Small_Commercial!J83+All_Customers_Lighting!J83</f>
        <v>99095</v>
      </c>
      <c r="K83" s="5">
        <f>All_Customers_Residential!K83+All_Customers_Small_Commercial!K83+All_Customers_Lighting!K83</f>
        <v>101131</v>
      </c>
      <c r="L83" s="5">
        <f>All_Customers_Residential!L83+All_Customers_Small_Commercial!L83+All_Customers_Lighting!L83</f>
        <v>101139</v>
      </c>
      <c r="M83" s="5">
        <f>All_Customers_Residential!M83+All_Customers_Small_Commercial!M83+All_Customers_Lighting!M83</f>
        <v>96987</v>
      </c>
      <c r="N83" s="5">
        <f>All_Customers_Residential!N83+All_Customers_Small_Commercial!N83+All_Customers_Lighting!N83</f>
        <v>91900</v>
      </c>
      <c r="O83" s="5">
        <f>All_Customers_Residential!O83+All_Customers_Small_Commercial!O83+All_Customers_Lighting!O83</f>
        <v>92366</v>
      </c>
      <c r="P83" s="5">
        <f>All_Customers_Residential!P83+All_Customers_Small_Commercial!P83+All_Customers_Lighting!P83</f>
        <v>95108</v>
      </c>
      <c r="Q83" s="5">
        <f>All_Customers_Residential!Q83+All_Customers_Small_Commercial!Q83+All_Customers_Lighting!Q83</f>
        <v>101013</v>
      </c>
      <c r="R83" s="5">
        <f>All_Customers_Residential!R83+All_Customers_Small_Commercial!R83+All_Customers_Lighting!R83</f>
        <v>108081</v>
      </c>
      <c r="S83" s="5">
        <f>All_Customers_Residential!S83+All_Customers_Small_Commercial!S83+All_Customers_Lighting!S83</f>
        <v>116826</v>
      </c>
      <c r="T83" s="5">
        <f>All_Customers_Residential!T83+All_Customers_Small_Commercial!T83+All_Customers_Lighting!T83</f>
        <v>122605</v>
      </c>
      <c r="U83" s="5">
        <f>All_Customers_Residential!U83+All_Customers_Small_Commercial!U83+All_Customers_Lighting!U83</f>
        <v>125046</v>
      </c>
      <c r="V83" s="5">
        <f>All_Customers_Residential!V83+All_Customers_Small_Commercial!V83+All_Customers_Lighting!V83</f>
        <v>118967</v>
      </c>
      <c r="W83" s="5">
        <f>All_Customers_Residential!W83+All_Customers_Small_Commercial!W83+All_Customers_Lighting!W83</f>
        <v>104469</v>
      </c>
      <c r="X83" s="5">
        <f>All_Customers_Residential!X83+All_Customers_Small_Commercial!X83+All_Customers_Lighting!X83</f>
        <v>91132</v>
      </c>
      <c r="Y83" s="5">
        <f>All_Customers_Residential!Y83+All_Customers_Small_Commercial!Y83+All_Customers_Lighting!Y83</f>
        <v>81973</v>
      </c>
      <c r="Z83" s="5">
        <f>All_Customers_Residential!Z83+All_Customers_Small_Commercial!Z83+All_Customers_Lighting!Z83</f>
        <v>0</v>
      </c>
      <c r="AA83" s="2">
        <f>IFERROR(INDEX('Holiday Schedule'!$D$3:$D$24,MATCH(A83,'Holiday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2310218</v>
      </c>
      <c r="AE83" s="5">
        <f t="shared" si="11"/>
        <v>2310218</v>
      </c>
      <c r="AG83" s="2">
        <f t="shared" si="12"/>
        <v>3</v>
      </c>
      <c r="AH83" s="2">
        <f t="shared" si="13"/>
        <v>2025</v>
      </c>
      <c r="AJ83" s="5">
        <f t="shared" si="14"/>
        <v>125046</v>
      </c>
      <c r="AK83" s="2">
        <f t="shared" si="15"/>
        <v>20</v>
      </c>
    </row>
    <row r="84" spans="1:37" ht="12.75">
      <c r="A84" s="4">
        <v>45733</v>
      </c>
      <c r="B84" s="5">
        <f>All_Customers_Residential!B84+All_Customers_Small_Commercial!B84+All_Customers_Lighting!B84</f>
        <v>75674</v>
      </c>
      <c r="C84" s="5">
        <f>All_Customers_Residential!C84+All_Customers_Small_Commercial!C84+All_Customers_Lighting!C84</f>
        <v>72853</v>
      </c>
      <c r="D84" s="5">
        <f>All_Customers_Residential!D84+All_Customers_Small_Commercial!D84+All_Customers_Lighting!D84</f>
        <v>72106</v>
      </c>
      <c r="E84" s="5">
        <f>All_Customers_Residential!E84+All_Customers_Small_Commercial!E84+All_Customers_Lighting!E84</f>
        <v>71951</v>
      </c>
      <c r="F84" s="5">
        <f>All_Customers_Residential!F84+All_Customers_Small_Commercial!F84+All_Customers_Lighting!F84</f>
        <v>74859</v>
      </c>
      <c r="G84" s="5">
        <f>All_Customers_Residential!G84+All_Customers_Small_Commercial!G84+All_Customers_Lighting!G84</f>
        <v>84155</v>
      </c>
      <c r="H84" s="5">
        <f>All_Customers_Residential!H84+All_Customers_Small_Commercial!H84+All_Customers_Lighting!H84</f>
        <v>100324</v>
      </c>
      <c r="I84" s="5">
        <f>All_Customers_Residential!I84+All_Customers_Small_Commercial!I84+All_Customers_Lighting!I84</f>
        <v>108131</v>
      </c>
      <c r="J84" s="5">
        <f>All_Customers_Residential!J84+All_Customers_Small_Commercial!J84+All_Customers_Lighting!J84</f>
        <v>107688</v>
      </c>
      <c r="K84" s="5">
        <f>All_Customers_Residential!K84+All_Customers_Small_Commercial!K84+All_Customers_Lighting!K84</f>
        <v>108364</v>
      </c>
      <c r="L84" s="5">
        <f>All_Customers_Residential!L84+All_Customers_Small_Commercial!L84+All_Customers_Lighting!L84</f>
        <v>104022</v>
      </c>
      <c r="M84" s="5">
        <f>All_Customers_Residential!M84+All_Customers_Small_Commercial!M84+All_Customers_Lighting!M84</f>
        <v>100895</v>
      </c>
      <c r="N84" s="5">
        <f>All_Customers_Residential!N84+All_Customers_Small_Commercial!N84+All_Customers_Lighting!N84</f>
        <v>98315</v>
      </c>
      <c r="O84" s="5">
        <f>All_Customers_Residential!O84+All_Customers_Small_Commercial!O84+All_Customers_Lighting!O84</f>
        <v>96100</v>
      </c>
      <c r="P84" s="5">
        <f>All_Customers_Residential!P84+All_Customers_Small_Commercial!P84+All_Customers_Lighting!P84</f>
        <v>98856</v>
      </c>
      <c r="Q84" s="5">
        <f>All_Customers_Residential!Q84+All_Customers_Small_Commercial!Q84+All_Customers_Lighting!Q84</f>
        <v>103667</v>
      </c>
      <c r="R84" s="5">
        <f>All_Customers_Residential!R84+All_Customers_Small_Commercial!R84+All_Customers_Lighting!R84</f>
        <v>108925</v>
      </c>
      <c r="S84" s="5">
        <f>All_Customers_Residential!S84+All_Customers_Small_Commercial!S84+All_Customers_Lighting!S84</f>
        <v>118510</v>
      </c>
      <c r="T84" s="5">
        <f>All_Customers_Residential!T84+All_Customers_Small_Commercial!T84+All_Customers_Lighting!T84</f>
        <v>121518</v>
      </c>
      <c r="U84" s="5">
        <f>All_Customers_Residential!U84+All_Customers_Small_Commercial!U84+All_Customers_Lighting!U84</f>
        <v>123183</v>
      </c>
      <c r="V84" s="5">
        <f>All_Customers_Residential!V84+All_Customers_Small_Commercial!V84+All_Customers_Lighting!V84</f>
        <v>116895</v>
      </c>
      <c r="W84" s="5">
        <f>All_Customers_Residential!W84+All_Customers_Small_Commercial!W84+All_Customers_Lighting!W84</f>
        <v>107252</v>
      </c>
      <c r="X84" s="5">
        <f>All_Customers_Residential!X84+All_Customers_Small_Commercial!X84+All_Customers_Lighting!X84</f>
        <v>93994</v>
      </c>
      <c r="Y84" s="5">
        <f>All_Customers_Residential!Y84+All_Customers_Small_Commercial!Y84+All_Customers_Lighting!Y84</f>
        <v>86490</v>
      </c>
      <c r="Z84" s="5">
        <f>All_Customers_Residential!Z84+All_Customers_Small_Commercial!Z84+All_Customers_Lighting!Z84</f>
        <v>0</v>
      </c>
      <c r="AA84" s="2">
        <f>IFERROR(INDEX('Holiday Schedule'!$D$3:$D$24,MATCH(A84,'Holiday Schedule'!$C$3:$C$24,0)),0)</f>
        <v>0</v>
      </c>
      <c r="AB84" s="2">
        <f t="shared" si="8"/>
        <v>2</v>
      </c>
      <c r="AC84" s="2">
        <f t="shared" si="9"/>
        <v>1716315</v>
      </c>
      <c r="AD84" s="5">
        <f t="shared" si="10"/>
        <v>638412</v>
      </c>
      <c r="AE84" s="5">
        <f t="shared" si="11"/>
        <v>2354727</v>
      </c>
      <c r="AG84" s="2">
        <f t="shared" si="12"/>
        <v>3</v>
      </c>
      <c r="AH84" s="2">
        <f t="shared" si="13"/>
        <v>2025</v>
      </c>
      <c r="AJ84" s="5">
        <f t="shared" si="14"/>
        <v>123183</v>
      </c>
      <c r="AK84" s="2">
        <f t="shared" si="15"/>
        <v>20</v>
      </c>
    </row>
    <row r="85" spans="1:37" ht="12.75">
      <c r="A85" s="4">
        <v>45734</v>
      </c>
      <c r="B85" s="5">
        <f>All_Customers_Residential!B85+All_Customers_Small_Commercial!B85+All_Customers_Lighting!B85</f>
        <v>81739</v>
      </c>
      <c r="C85" s="5">
        <f>All_Customers_Residential!C85+All_Customers_Small_Commercial!C85+All_Customers_Lighting!C85</f>
        <v>79340</v>
      </c>
      <c r="D85" s="5">
        <f>All_Customers_Residential!D85+All_Customers_Small_Commercial!D85+All_Customers_Lighting!D85</f>
        <v>78843</v>
      </c>
      <c r="E85" s="5">
        <f>All_Customers_Residential!E85+All_Customers_Small_Commercial!E85+All_Customers_Lighting!E85</f>
        <v>80714</v>
      </c>
      <c r="F85" s="5">
        <f>All_Customers_Residential!F85+All_Customers_Small_Commercial!F85+All_Customers_Lighting!F85</f>
        <v>84848</v>
      </c>
      <c r="G85" s="5">
        <f>All_Customers_Residential!G85+All_Customers_Small_Commercial!G85+All_Customers_Lighting!G85</f>
        <v>94243</v>
      </c>
      <c r="H85" s="5">
        <f>All_Customers_Residential!H85+All_Customers_Small_Commercial!H85+All_Customers_Lighting!H85</f>
        <v>111288</v>
      </c>
      <c r="I85" s="5">
        <f>All_Customers_Residential!I85+All_Customers_Small_Commercial!I85+All_Customers_Lighting!I85</f>
        <v>114149</v>
      </c>
      <c r="J85" s="5">
        <f>All_Customers_Residential!J85+All_Customers_Small_Commercial!J85+All_Customers_Lighting!J85</f>
        <v>105497</v>
      </c>
      <c r="K85" s="5">
        <f>All_Customers_Residential!K85+All_Customers_Small_Commercial!K85+All_Customers_Lighting!K85</f>
        <v>95078</v>
      </c>
      <c r="L85" s="5">
        <f>All_Customers_Residential!L85+All_Customers_Small_Commercial!L85+All_Customers_Lighting!L85</f>
        <v>83539</v>
      </c>
      <c r="M85" s="5">
        <f>All_Customers_Residential!M85+All_Customers_Small_Commercial!M85+All_Customers_Lighting!M85</f>
        <v>74845</v>
      </c>
      <c r="N85" s="5">
        <f>All_Customers_Residential!N85+All_Customers_Small_Commercial!N85+All_Customers_Lighting!N85</f>
        <v>66296</v>
      </c>
      <c r="O85" s="5">
        <f>All_Customers_Residential!O85+All_Customers_Small_Commercial!O85+All_Customers_Lighting!O85</f>
        <v>61352</v>
      </c>
      <c r="P85" s="5">
        <f>All_Customers_Residential!P85+All_Customers_Small_Commercial!P85+All_Customers_Lighting!P85</f>
        <v>66801</v>
      </c>
      <c r="Q85" s="5">
        <f>All_Customers_Residential!Q85+All_Customers_Small_Commercial!Q85+All_Customers_Lighting!Q85</f>
        <v>78338</v>
      </c>
      <c r="R85" s="5">
        <f>All_Customers_Residential!R85+All_Customers_Small_Commercial!R85+All_Customers_Lighting!R85</f>
        <v>94514</v>
      </c>
      <c r="S85" s="5">
        <f>All_Customers_Residential!S85+All_Customers_Small_Commercial!S85+All_Customers_Lighting!S85</f>
        <v>110444</v>
      </c>
      <c r="T85" s="5">
        <f>All_Customers_Residential!T85+All_Customers_Small_Commercial!T85+All_Customers_Lighting!T85</f>
        <v>121113</v>
      </c>
      <c r="U85" s="5">
        <f>All_Customers_Residential!U85+All_Customers_Small_Commercial!U85+All_Customers_Lighting!U85</f>
        <v>131683</v>
      </c>
      <c r="V85" s="5">
        <f>All_Customers_Residential!V85+All_Customers_Small_Commercial!V85+All_Customers_Lighting!V85</f>
        <v>127154</v>
      </c>
      <c r="W85" s="5">
        <f>All_Customers_Residential!W85+All_Customers_Small_Commercial!W85+All_Customers_Lighting!W85</f>
        <v>116035</v>
      </c>
      <c r="X85" s="5">
        <f>All_Customers_Residential!X85+All_Customers_Small_Commercial!X85+All_Customers_Lighting!X85</f>
        <v>102264</v>
      </c>
      <c r="Y85" s="5">
        <f>All_Customers_Residential!Y85+All_Customers_Small_Commercial!Y85+All_Customers_Lighting!Y85</f>
        <v>94345</v>
      </c>
      <c r="Z85" s="5">
        <f>All_Customers_Residential!Z85+All_Customers_Small_Commercial!Z85+All_Customers_Lighting!Z85</f>
        <v>0</v>
      </c>
      <c r="AA85" s="2">
        <f>IFERROR(INDEX('Holiday Schedule'!$D$3:$D$24,MATCH(A85,'Holiday Schedule'!$C$3:$C$24,0)),0)</f>
        <v>0</v>
      </c>
      <c r="AB85" s="2">
        <f t="shared" si="8"/>
        <v>3</v>
      </c>
      <c r="AC85" s="2">
        <f t="shared" si="9"/>
        <v>1549102</v>
      </c>
      <c r="AD85" s="5">
        <f t="shared" si="10"/>
        <v>705360</v>
      </c>
      <c r="AE85" s="5">
        <f t="shared" si="11"/>
        <v>2254462</v>
      </c>
      <c r="AG85" s="2">
        <f t="shared" si="12"/>
        <v>3</v>
      </c>
      <c r="AH85" s="2">
        <f t="shared" si="13"/>
        <v>2025</v>
      </c>
      <c r="AJ85" s="5">
        <f t="shared" si="14"/>
        <v>131683</v>
      </c>
      <c r="AK85" s="2">
        <f t="shared" si="15"/>
        <v>20</v>
      </c>
    </row>
    <row r="86" spans="1:37" ht="12.75">
      <c r="A86" s="4">
        <v>45735</v>
      </c>
      <c r="B86" s="5">
        <f>All_Customers_Residential!B86+All_Customers_Small_Commercial!B86+All_Customers_Lighting!B86</f>
        <v>88674</v>
      </c>
      <c r="C86" s="5">
        <f>All_Customers_Residential!C86+All_Customers_Small_Commercial!C86+All_Customers_Lighting!C86</f>
        <v>86486</v>
      </c>
      <c r="D86" s="5">
        <f>All_Customers_Residential!D86+All_Customers_Small_Commercial!D86+All_Customers_Lighting!D86</f>
        <v>86414</v>
      </c>
      <c r="E86" s="5">
        <f>All_Customers_Residential!E86+All_Customers_Small_Commercial!E86+All_Customers_Lighting!E86</f>
        <v>87717</v>
      </c>
      <c r="F86" s="5">
        <f>All_Customers_Residential!F86+All_Customers_Small_Commercial!F86+All_Customers_Lighting!F86</f>
        <v>90790</v>
      </c>
      <c r="G86" s="5">
        <f>All_Customers_Residential!G86+All_Customers_Small_Commercial!G86+All_Customers_Lighting!G86</f>
        <v>100281</v>
      </c>
      <c r="H86" s="5">
        <f>All_Customers_Residential!H86+All_Customers_Small_Commercial!H86+All_Customers_Lighting!H86</f>
        <v>113300</v>
      </c>
      <c r="I86" s="5">
        <f>All_Customers_Residential!I86+All_Customers_Small_Commercial!I86+All_Customers_Lighting!I86</f>
        <v>122308</v>
      </c>
      <c r="J86" s="5">
        <f>All_Customers_Residential!J86+All_Customers_Small_Commercial!J86+All_Customers_Lighting!J86</f>
        <v>108989</v>
      </c>
      <c r="K86" s="5">
        <f>All_Customers_Residential!K86+All_Customers_Small_Commercial!K86+All_Customers_Lighting!K86</f>
        <v>98383</v>
      </c>
      <c r="L86" s="5">
        <f>All_Customers_Residential!L86+All_Customers_Small_Commercial!L86+All_Customers_Lighting!L86</f>
        <v>84141</v>
      </c>
      <c r="M86" s="5">
        <f>All_Customers_Residential!M86+All_Customers_Small_Commercial!M86+All_Customers_Lighting!M86</f>
        <v>68960</v>
      </c>
      <c r="N86" s="5">
        <f>All_Customers_Residential!N86+All_Customers_Small_Commercial!N86+All_Customers_Lighting!N86</f>
        <v>50626</v>
      </c>
      <c r="O86" s="5">
        <f>All_Customers_Residential!O86+All_Customers_Small_Commercial!O86+All_Customers_Lighting!O86</f>
        <v>41229</v>
      </c>
      <c r="P86" s="5">
        <f>All_Customers_Residential!P86+All_Customers_Small_Commercial!P86+All_Customers_Lighting!P86</f>
        <v>38700</v>
      </c>
      <c r="Q86" s="5">
        <f>All_Customers_Residential!Q86+All_Customers_Small_Commercial!Q86+All_Customers_Lighting!Q86</f>
        <v>43281</v>
      </c>
      <c r="R86" s="5">
        <f>All_Customers_Residential!R86+All_Customers_Small_Commercial!R86+All_Customers_Lighting!R86</f>
        <v>62100</v>
      </c>
      <c r="S86" s="5">
        <f>All_Customers_Residential!S86+All_Customers_Small_Commercial!S86+All_Customers_Lighting!S86</f>
        <v>93789</v>
      </c>
      <c r="T86" s="5">
        <f>All_Customers_Residential!T86+All_Customers_Small_Commercial!T86+All_Customers_Lighting!T86</f>
        <v>114147</v>
      </c>
      <c r="U86" s="5">
        <f>All_Customers_Residential!U86+All_Customers_Small_Commercial!U86+All_Customers_Lighting!U86</f>
        <v>123768</v>
      </c>
      <c r="V86" s="5">
        <f>All_Customers_Residential!V86+All_Customers_Small_Commercial!V86+All_Customers_Lighting!V86</f>
        <v>120298</v>
      </c>
      <c r="W86" s="5">
        <f>All_Customers_Residential!W86+All_Customers_Small_Commercial!W86+All_Customers_Lighting!W86</f>
        <v>109779</v>
      </c>
      <c r="X86" s="5">
        <f>All_Customers_Residential!X86+All_Customers_Small_Commercial!X86+All_Customers_Lighting!X86</f>
        <v>95746</v>
      </c>
      <c r="Y86" s="5">
        <f>All_Customers_Residential!Y86+All_Customers_Small_Commercial!Y86+All_Customers_Lighting!Y86</f>
        <v>87765</v>
      </c>
      <c r="Z86" s="5">
        <f>All_Customers_Residential!Z86+All_Customers_Small_Commercial!Z86+All_Customers_Lighting!Z86</f>
        <v>0</v>
      </c>
      <c r="AA86" s="2">
        <f>IFERROR(INDEX('Holiday Schedule'!$D$3:$D$24,MATCH(A86,'Holiday Schedule'!$C$3:$C$24,0)),0)</f>
        <v>0</v>
      </c>
      <c r="AB86" s="2">
        <f t="shared" si="8"/>
        <v>4</v>
      </c>
      <c r="AC86" s="2">
        <f t="shared" si="9"/>
        <v>1376244</v>
      </c>
      <c r="AD86" s="5">
        <f t="shared" si="10"/>
        <v>741427</v>
      </c>
      <c r="AE86" s="5">
        <f t="shared" si="11"/>
        <v>2117671</v>
      </c>
      <c r="AG86" s="2">
        <f t="shared" si="12"/>
        <v>3</v>
      </c>
      <c r="AH86" s="2">
        <f t="shared" si="13"/>
        <v>2025</v>
      </c>
      <c r="AJ86" s="5">
        <f t="shared" si="14"/>
        <v>123768</v>
      </c>
      <c r="AK86" s="2">
        <f t="shared" si="15"/>
        <v>20</v>
      </c>
    </row>
    <row r="87" spans="1:37" ht="12.75">
      <c r="A87" s="4">
        <v>45736</v>
      </c>
      <c r="B87" s="5">
        <f>All_Customers_Residential!B87+All_Customers_Small_Commercial!B87+All_Customers_Lighting!B87</f>
        <v>82089</v>
      </c>
      <c r="C87" s="5">
        <f>All_Customers_Residential!C87+All_Customers_Small_Commercial!C87+All_Customers_Lighting!C87</f>
        <v>79441</v>
      </c>
      <c r="D87" s="5">
        <f>All_Customers_Residential!D87+All_Customers_Small_Commercial!D87+All_Customers_Lighting!D87</f>
        <v>78221</v>
      </c>
      <c r="E87" s="5">
        <f>All_Customers_Residential!E87+All_Customers_Small_Commercial!E87+All_Customers_Lighting!E87</f>
        <v>79993</v>
      </c>
      <c r="F87" s="5">
        <f>All_Customers_Residential!F87+All_Customers_Small_Commercial!F87+All_Customers_Lighting!F87</f>
        <v>83094</v>
      </c>
      <c r="G87" s="5">
        <f>All_Customers_Residential!G87+All_Customers_Small_Commercial!G87+All_Customers_Lighting!G87</f>
        <v>92268</v>
      </c>
      <c r="H87" s="5">
        <f>All_Customers_Residential!H87+All_Customers_Small_Commercial!H87+All_Customers_Lighting!H87</f>
        <v>107965</v>
      </c>
      <c r="I87" s="5">
        <f>All_Customers_Residential!I87+All_Customers_Small_Commercial!I87+All_Customers_Lighting!I87</f>
        <v>114135</v>
      </c>
      <c r="J87" s="5">
        <f>All_Customers_Residential!J87+All_Customers_Small_Commercial!J87+All_Customers_Lighting!J87</f>
        <v>107809</v>
      </c>
      <c r="K87" s="5">
        <f>All_Customers_Residential!K87+All_Customers_Small_Commercial!K87+All_Customers_Lighting!K87</f>
        <v>101685</v>
      </c>
      <c r="L87" s="5">
        <f>All_Customers_Residential!L87+All_Customers_Small_Commercial!L87+All_Customers_Lighting!L87</f>
        <v>96958</v>
      </c>
      <c r="M87" s="5">
        <f>All_Customers_Residential!M87+All_Customers_Small_Commercial!M87+All_Customers_Lighting!M87</f>
        <v>88443</v>
      </c>
      <c r="N87" s="5">
        <f>All_Customers_Residential!N87+All_Customers_Small_Commercial!N87+All_Customers_Lighting!N87</f>
        <v>83710</v>
      </c>
      <c r="O87" s="5">
        <f>All_Customers_Residential!O87+All_Customers_Small_Commercial!O87+All_Customers_Lighting!O87</f>
        <v>80703</v>
      </c>
      <c r="P87" s="5">
        <f>All_Customers_Residential!P87+All_Customers_Small_Commercial!P87+All_Customers_Lighting!P87</f>
        <v>84214</v>
      </c>
      <c r="Q87" s="5">
        <f>All_Customers_Residential!Q87+All_Customers_Small_Commercial!Q87+All_Customers_Lighting!Q87</f>
        <v>90784</v>
      </c>
      <c r="R87" s="5">
        <f>All_Customers_Residential!R87+All_Customers_Small_Commercial!R87+All_Customers_Lighting!R87</f>
        <v>101483</v>
      </c>
      <c r="S87" s="5">
        <f>All_Customers_Residential!S87+All_Customers_Small_Commercial!S87+All_Customers_Lighting!S87</f>
        <v>114894</v>
      </c>
      <c r="T87" s="5">
        <f>All_Customers_Residential!T87+All_Customers_Small_Commercial!T87+All_Customers_Lighting!T87</f>
        <v>123917</v>
      </c>
      <c r="U87" s="5">
        <f>All_Customers_Residential!U87+All_Customers_Small_Commercial!U87+All_Customers_Lighting!U87</f>
        <v>127370</v>
      </c>
      <c r="V87" s="5">
        <f>All_Customers_Residential!V87+All_Customers_Small_Commercial!V87+All_Customers_Lighting!V87</f>
        <v>121544</v>
      </c>
      <c r="W87" s="5">
        <f>All_Customers_Residential!W87+All_Customers_Small_Commercial!W87+All_Customers_Lighting!W87</f>
        <v>109830</v>
      </c>
      <c r="X87" s="5">
        <f>All_Customers_Residential!X87+All_Customers_Small_Commercial!X87+All_Customers_Lighting!X87</f>
        <v>95953</v>
      </c>
      <c r="Y87" s="5">
        <f>All_Customers_Residential!Y87+All_Customers_Small_Commercial!Y87+All_Customers_Lighting!Y87</f>
        <v>87077</v>
      </c>
      <c r="Z87" s="5">
        <f>All_Customers_Residential!Z87+All_Customers_Small_Commercial!Z87+All_Customers_Lighting!Z87</f>
        <v>0</v>
      </c>
      <c r="AA87" s="2">
        <f>IFERROR(INDEX('Holiday Schedule'!$D$3:$D$24,MATCH(A87,'Holiday Schedule'!$C$3:$C$24,0)),0)</f>
        <v>0</v>
      </c>
      <c r="AB87" s="2">
        <f t="shared" si="8"/>
        <v>5</v>
      </c>
      <c r="AC87" s="2">
        <f t="shared" si="9"/>
        <v>1643432</v>
      </c>
      <c r="AD87" s="5">
        <f t="shared" si="10"/>
        <v>690148</v>
      </c>
      <c r="AE87" s="5">
        <f t="shared" si="11"/>
        <v>2333580</v>
      </c>
      <c r="AG87" s="2">
        <f t="shared" si="12"/>
        <v>3</v>
      </c>
      <c r="AH87" s="2">
        <f t="shared" si="13"/>
        <v>2025</v>
      </c>
      <c r="AJ87" s="5">
        <f t="shared" si="14"/>
        <v>127370</v>
      </c>
      <c r="AK87" s="2">
        <f t="shared" si="15"/>
        <v>20</v>
      </c>
    </row>
    <row r="88" spans="1:37" ht="12.75">
      <c r="A88" s="4">
        <v>45737</v>
      </c>
      <c r="B88" s="5">
        <f>All_Customers_Residential!B88+All_Customers_Small_Commercial!B88+All_Customers_Lighting!B88</f>
        <v>82735</v>
      </c>
      <c r="C88" s="5">
        <f>All_Customers_Residential!C88+All_Customers_Small_Commercial!C88+All_Customers_Lighting!C88</f>
        <v>78538</v>
      </c>
      <c r="D88" s="5">
        <f>All_Customers_Residential!D88+All_Customers_Small_Commercial!D88+All_Customers_Lighting!D88</f>
        <v>78181</v>
      </c>
      <c r="E88" s="5">
        <f>All_Customers_Residential!E88+All_Customers_Small_Commercial!E88+All_Customers_Lighting!E88</f>
        <v>79044</v>
      </c>
      <c r="F88" s="5">
        <f>All_Customers_Residential!F88+All_Customers_Small_Commercial!F88+All_Customers_Lighting!F88</f>
        <v>81728</v>
      </c>
      <c r="G88" s="5">
        <f>All_Customers_Residential!G88+All_Customers_Small_Commercial!G88+All_Customers_Lighting!G88</f>
        <v>90781</v>
      </c>
      <c r="H88" s="5">
        <f>All_Customers_Residential!H88+All_Customers_Small_Commercial!H88+All_Customers_Lighting!H88</f>
        <v>105970</v>
      </c>
      <c r="I88" s="5">
        <f>All_Customers_Residential!I88+All_Customers_Small_Commercial!I88+All_Customers_Lighting!I88</f>
        <v>113579</v>
      </c>
      <c r="J88" s="5">
        <f>All_Customers_Residential!J88+All_Customers_Small_Commercial!J88+All_Customers_Lighting!J88</f>
        <v>111883</v>
      </c>
      <c r="K88" s="5">
        <f>All_Customers_Residential!K88+All_Customers_Small_Commercial!K88+All_Customers_Lighting!K88</f>
        <v>108846</v>
      </c>
      <c r="L88" s="5">
        <f>All_Customers_Residential!L88+All_Customers_Small_Commercial!L88+All_Customers_Lighting!L88</f>
        <v>111189</v>
      </c>
      <c r="M88" s="5">
        <f>All_Customers_Residential!M88+All_Customers_Small_Commercial!M88+All_Customers_Lighting!M88</f>
        <v>106446</v>
      </c>
      <c r="N88" s="5">
        <f>All_Customers_Residential!N88+All_Customers_Small_Commercial!N88+All_Customers_Lighting!N88</f>
        <v>105765</v>
      </c>
      <c r="O88" s="5">
        <f>All_Customers_Residential!O88+All_Customers_Small_Commercial!O88+All_Customers_Lighting!O88</f>
        <v>104671</v>
      </c>
      <c r="P88" s="5">
        <f>All_Customers_Residential!P88+All_Customers_Small_Commercial!P88+All_Customers_Lighting!P88</f>
        <v>104678</v>
      </c>
      <c r="Q88" s="5">
        <f>All_Customers_Residential!Q88+All_Customers_Small_Commercial!Q88+All_Customers_Lighting!Q88</f>
        <v>109189</v>
      </c>
      <c r="R88" s="5">
        <f>All_Customers_Residential!R88+All_Customers_Small_Commercial!R88+All_Customers_Lighting!R88</f>
        <v>117015</v>
      </c>
      <c r="S88" s="5">
        <f>All_Customers_Residential!S88+All_Customers_Small_Commercial!S88+All_Customers_Lighting!S88</f>
        <v>126301</v>
      </c>
      <c r="T88" s="5">
        <f>All_Customers_Residential!T88+All_Customers_Small_Commercial!T88+All_Customers_Lighting!T88</f>
        <v>129766</v>
      </c>
      <c r="U88" s="5">
        <f>All_Customers_Residential!U88+All_Customers_Small_Commercial!U88+All_Customers_Lighting!U88</f>
        <v>133043</v>
      </c>
      <c r="V88" s="5">
        <f>All_Customers_Residential!V88+All_Customers_Small_Commercial!V88+All_Customers_Lighting!V88</f>
        <v>127275</v>
      </c>
      <c r="W88" s="5">
        <f>All_Customers_Residential!W88+All_Customers_Small_Commercial!W88+All_Customers_Lighting!W88</f>
        <v>117590</v>
      </c>
      <c r="X88" s="5">
        <f>All_Customers_Residential!X88+All_Customers_Small_Commercial!X88+All_Customers_Lighting!X88</f>
        <v>104448</v>
      </c>
      <c r="Y88" s="5">
        <f>All_Customers_Residential!Y88+All_Customers_Small_Commercial!Y88+All_Customers_Lighting!Y88</f>
        <v>97010</v>
      </c>
      <c r="Z88" s="5">
        <f>All_Customers_Residential!Z88+All_Customers_Small_Commercial!Z88+All_Customers_Lighting!Z88</f>
        <v>0</v>
      </c>
      <c r="AA88" s="2">
        <f>IFERROR(INDEX('Holiday Schedule'!$D$3:$D$24,MATCH(A88,'Holiday Schedule'!$C$3:$C$24,0)),0)</f>
        <v>0</v>
      </c>
      <c r="AB88" s="2">
        <f t="shared" si="8"/>
        <v>6</v>
      </c>
      <c r="AC88" s="2">
        <f t="shared" si="9"/>
        <v>1831684</v>
      </c>
      <c r="AD88" s="5">
        <f t="shared" si="10"/>
        <v>693987</v>
      </c>
      <c r="AE88" s="5">
        <f t="shared" si="11"/>
        <v>2525671</v>
      </c>
      <c r="AG88" s="2">
        <f t="shared" si="12"/>
        <v>3</v>
      </c>
      <c r="AH88" s="2">
        <f t="shared" si="13"/>
        <v>2025</v>
      </c>
      <c r="AJ88" s="5">
        <f t="shared" si="14"/>
        <v>133043</v>
      </c>
      <c r="AK88" s="2">
        <f t="shared" si="15"/>
        <v>20</v>
      </c>
    </row>
    <row r="89" spans="1:37" ht="12.75">
      <c r="A89" s="4">
        <v>45738</v>
      </c>
      <c r="B89" s="5">
        <f>All_Customers_Residential!B89+All_Customers_Small_Commercial!B89+All_Customers_Lighting!B89</f>
        <v>91169</v>
      </c>
      <c r="C89" s="5">
        <f>All_Customers_Residential!C89+All_Customers_Small_Commercial!C89+All_Customers_Lighting!C89</f>
        <v>84987</v>
      </c>
      <c r="D89" s="5">
        <f>All_Customers_Residential!D89+All_Customers_Small_Commercial!D89+All_Customers_Lighting!D89</f>
        <v>86379</v>
      </c>
      <c r="E89" s="5">
        <f>All_Customers_Residential!E89+All_Customers_Small_Commercial!E89+All_Customers_Lighting!E89</f>
        <v>86434</v>
      </c>
      <c r="F89" s="5">
        <f>All_Customers_Residential!F89+All_Customers_Small_Commercial!F89+All_Customers_Lighting!F89</f>
        <v>88165</v>
      </c>
      <c r="G89" s="5">
        <f>All_Customers_Residential!G89+All_Customers_Small_Commercial!G89+All_Customers_Lighting!G89</f>
        <v>91915</v>
      </c>
      <c r="H89" s="5">
        <f>All_Customers_Residential!H89+All_Customers_Small_Commercial!H89+All_Customers_Lighting!H89</f>
        <v>100464</v>
      </c>
      <c r="I89" s="5">
        <f>All_Customers_Residential!I89+All_Customers_Small_Commercial!I89+All_Customers_Lighting!I89</f>
        <v>99366</v>
      </c>
      <c r="J89" s="5">
        <f>All_Customers_Residential!J89+All_Customers_Small_Commercial!J89+All_Customers_Lighting!J89</f>
        <v>79768</v>
      </c>
      <c r="K89" s="5">
        <f>All_Customers_Residential!K89+All_Customers_Small_Commercial!K89+All_Customers_Lighting!K89</f>
        <v>64407</v>
      </c>
      <c r="L89" s="5">
        <f>All_Customers_Residential!L89+All_Customers_Small_Commercial!L89+All_Customers_Lighting!L89</f>
        <v>51336</v>
      </c>
      <c r="M89" s="5">
        <f>All_Customers_Residential!M89+All_Customers_Small_Commercial!M89+All_Customers_Lighting!M89</f>
        <v>44834</v>
      </c>
      <c r="N89" s="5">
        <f>All_Customers_Residential!N89+All_Customers_Small_Commercial!N89+All_Customers_Lighting!N89</f>
        <v>39494</v>
      </c>
      <c r="O89" s="5">
        <f>All_Customers_Residential!O89+All_Customers_Small_Commercial!O89+All_Customers_Lighting!O89</f>
        <v>34388</v>
      </c>
      <c r="P89" s="5">
        <f>All_Customers_Residential!P89+All_Customers_Small_Commercial!P89+All_Customers_Lighting!P89</f>
        <v>31686</v>
      </c>
      <c r="Q89" s="5">
        <f>All_Customers_Residential!Q89+All_Customers_Small_Commercial!Q89+All_Customers_Lighting!Q89</f>
        <v>38748</v>
      </c>
      <c r="R89" s="5">
        <f>All_Customers_Residential!R89+All_Customers_Small_Commercial!R89+All_Customers_Lighting!R89</f>
        <v>62091</v>
      </c>
      <c r="S89" s="5">
        <f>All_Customers_Residential!S89+All_Customers_Small_Commercial!S89+All_Customers_Lighting!S89</f>
        <v>97399</v>
      </c>
      <c r="T89" s="5">
        <f>All_Customers_Residential!T89+All_Customers_Small_Commercial!T89+All_Customers_Lighting!T89</f>
        <v>113775</v>
      </c>
      <c r="U89" s="5">
        <f>All_Customers_Residential!U89+All_Customers_Small_Commercial!U89+All_Customers_Lighting!U89</f>
        <v>119355</v>
      </c>
      <c r="V89" s="5">
        <f>All_Customers_Residential!V89+All_Customers_Small_Commercial!V89+All_Customers_Lighting!V89</f>
        <v>115151</v>
      </c>
      <c r="W89" s="5">
        <f>All_Customers_Residential!W89+All_Customers_Small_Commercial!W89+All_Customers_Lighting!W89</f>
        <v>104083</v>
      </c>
      <c r="X89" s="5">
        <f>All_Customers_Residential!X89+All_Customers_Small_Commercial!X89+All_Customers_Lighting!X89</f>
        <v>93760</v>
      </c>
      <c r="Y89" s="5">
        <f>All_Customers_Residential!Y89+All_Customers_Small_Commercial!Y89+All_Customers_Lighting!Y89</f>
        <v>86463</v>
      </c>
      <c r="Z89" s="5">
        <f>All_Customers_Residential!Z89+All_Customers_Small_Commercial!Z89+All_Customers_Lighting!Z89</f>
        <v>0</v>
      </c>
      <c r="AA89" s="2">
        <f>IFERROR(INDEX('Holiday Schedule'!$D$3:$D$24,MATCH(A89,'Holiday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1905617</v>
      </c>
      <c r="AE89" s="5">
        <f t="shared" si="11"/>
        <v>1905617</v>
      </c>
      <c r="AG89" s="2">
        <f t="shared" si="12"/>
        <v>3</v>
      </c>
      <c r="AH89" s="2">
        <f t="shared" si="13"/>
        <v>2025</v>
      </c>
      <c r="AJ89" s="5">
        <f t="shared" si="14"/>
        <v>119355</v>
      </c>
      <c r="AK89" s="2">
        <f t="shared" si="15"/>
        <v>20</v>
      </c>
    </row>
    <row r="90" spans="1:37" ht="12.75">
      <c r="A90" s="4">
        <v>45739</v>
      </c>
      <c r="B90" s="5">
        <f>All_Customers_Residential!B90+All_Customers_Small_Commercial!B90+All_Customers_Lighting!B90</f>
        <v>81599</v>
      </c>
      <c r="C90" s="5">
        <f>All_Customers_Residential!C90+All_Customers_Small_Commercial!C90+All_Customers_Lighting!C90</f>
        <v>75521</v>
      </c>
      <c r="D90" s="5">
        <f>All_Customers_Residential!D90+All_Customers_Small_Commercial!D90+All_Customers_Lighting!D90</f>
        <v>77946</v>
      </c>
      <c r="E90" s="5">
        <f>All_Customers_Residential!E90+All_Customers_Small_Commercial!E90+All_Customers_Lighting!E90</f>
        <v>79177</v>
      </c>
      <c r="F90" s="5">
        <f>All_Customers_Residential!F90+All_Customers_Small_Commercial!F90+All_Customers_Lighting!F90</f>
        <v>82656</v>
      </c>
      <c r="G90" s="5">
        <f>All_Customers_Residential!G90+All_Customers_Small_Commercial!G90+All_Customers_Lighting!G90</f>
        <v>88064</v>
      </c>
      <c r="H90" s="5">
        <f>All_Customers_Residential!H90+All_Customers_Small_Commercial!H90+All_Customers_Lighting!H90</f>
        <v>98384</v>
      </c>
      <c r="I90" s="5">
        <f>All_Customers_Residential!I90+All_Customers_Small_Commercial!I90+All_Customers_Lighting!I90</f>
        <v>99469</v>
      </c>
      <c r="J90" s="5">
        <f>All_Customers_Residential!J90+All_Customers_Small_Commercial!J90+All_Customers_Lighting!J90</f>
        <v>86586</v>
      </c>
      <c r="K90" s="5">
        <f>All_Customers_Residential!K90+All_Customers_Small_Commercial!K90+All_Customers_Lighting!K90</f>
        <v>74522</v>
      </c>
      <c r="L90" s="5">
        <f>All_Customers_Residential!L90+All_Customers_Small_Commercial!L90+All_Customers_Lighting!L90</f>
        <v>62223</v>
      </c>
      <c r="M90" s="5">
        <f>All_Customers_Residential!M90+All_Customers_Small_Commercial!M90+All_Customers_Lighting!M90</f>
        <v>58007</v>
      </c>
      <c r="N90" s="5">
        <f>All_Customers_Residential!N90+All_Customers_Small_Commercial!N90+All_Customers_Lighting!N90</f>
        <v>54092</v>
      </c>
      <c r="O90" s="5">
        <f>All_Customers_Residential!O90+All_Customers_Small_Commercial!O90+All_Customers_Lighting!O90</f>
        <v>49005</v>
      </c>
      <c r="P90" s="5">
        <f>All_Customers_Residential!P90+All_Customers_Small_Commercial!P90+All_Customers_Lighting!P90</f>
        <v>47537</v>
      </c>
      <c r="Q90" s="5">
        <f>All_Customers_Residential!Q90+All_Customers_Small_Commercial!Q90+All_Customers_Lighting!Q90</f>
        <v>51675</v>
      </c>
      <c r="R90" s="5">
        <f>All_Customers_Residential!R90+All_Customers_Small_Commercial!R90+All_Customers_Lighting!R90</f>
        <v>71810</v>
      </c>
      <c r="S90" s="5">
        <f>All_Customers_Residential!S90+All_Customers_Small_Commercial!S90+All_Customers_Lighting!S90</f>
        <v>104830</v>
      </c>
      <c r="T90" s="5">
        <f>All_Customers_Residential!T90+All_Customers_Small_Commercial!T90+All_Customers_Lighting!T90</f>
        <v>130513</v>
      </c>
      <c r="U90" s="5">
        <f>All_Customers_Residential!U90+All_Customers_Small_Commercial!U90+All_Customers_Lighting!U90</f>
        <v>141168</v>
      </c>
      <c r="V90" s="5">
        <f>All_Customers_Residential!V90+All_Customers_Small_Commercial!V90+All_Customers_Lighting!V90</f>
        <v>135888</v>
      </c>
      <c r="W90" s="5">
        <f>All_Customers_Residential!W90+All_Customers_Small_Commercial!W90+All_Customers_Lighting!W90</f>
        <v>124355</v>
      </c>
      <c r="X90" s="5">
        <f>All_Customers_Residential!X90+All_Customers_Small_Commercial!X90+All_Customers_Lighting!X90</f>
        <v>108089</v>
      </c>
      <c r="Y90" s="5">
        <f>All_Customers_Residential!Y90+All_Customers_Small_Commercial!Y90+All_Customers_Lighting!Y90</f>
        <v>100704</v>
      </c>
      <c r="Z90" s="5">
        <f>All_Customers_Residential!Z90+All_Customers_Small_Commercial!Z90+All_Customers_Lighting!Z90</f>
        <v>0</v>
      </c>
      <c r="AA90" s="2">
        <f>IFERROR(INDEX('Holiday Schedule'!$D$3:$D$24,MATCH(A90,'Holiday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2083820</v>
      </c>
      <c r="AE90" s="5">
        <f t="shared" si="11"/>
        <v>2083820</v>
      </c>
      <c r="AG90" s="2">
        <f t="shared" si="12"/>
        <v>3</v>
      </c>
      <c r="AH90" s="2">
        <f t="shared" si="13"/>
        <v>2025</v>
      </c>
      <c r="AJ90" s="5">
        <f t="shared" si="14"/>
        <v>141168</v>
      </c>
      <c r="AK90" s="2">
        <f t="shared" si="15"/>
        <v>20</v>
      </c>
    </row>
    <row r="91" spans="1:37" ht="12.75">
      <c r="A91" s="4">
        <v>45740</v>
      </c>
      <c r="B91" s="5">
        <f>All_Customers_Residential!B91+All_Customers_Small_Commercial!B91+All_Customers_Lighting!B91</f>
        <v>94527</v>
      </c>
      <c r="C91" s="5">
        <f>All_Customers_Residential!C91+All_Customers_Small_Commercial!C91+All_Customers_Lighting!C91</f>
        <v>92368</v>
      </c>
      <c r="D91" s="5">
        <f>All_Customers_Residential!D91+All_Customers_Small_Commercial!D91+All_Customers_Lighting!D91</f>
        <v>92887</v>
      </c>
      <c r="E91" s="5">
        <f>All_Customers_Residential!E91+All_Customers_Small_Commercial!E91+All_Customers_Lighting!E91</f>
        <v>94239</v>
      </c>
      <c r="F91" s="5">
        <f>All_Customers_Residential!F91+All_Customers_Small_Commercial!F91+All_Customers_Lighting!F91</f>
        <v>98550</v>
      </c>
      <c r="G91" s="5">
        <f>All_Customers_Residential!G91+All_Customers_Small_Commercial!G91+All_Customers_Lighting!G91</f>
        <v>108921</v>
      </c>
      <c r="H91" s="5">
        <f>All_Customers_Residential!H91+All_Customers_Small_Commercial!H91+All_Customers_Lighting!H91</f>
        <v>125389</v>
      </c>
      <c r="I91" s="5">
        <f>All_Customers_Residential!I91+All_Customers_Small_Commercial!I91+All_Customers_Lighting!I91</f>
        <v>123368</v>
      </c>
      <c r="J91" s="5">
        <f>All_Customers_Residential!J91+All_Customers_Small_Commercial!J91+All_Customers_Lighting!J91</f>
        <v>114395</v>
      </c>
      <c r="K91" s="5">
        <f>All_Customers_Residential!K91+All_Customers_Small_Commercial!K91+All_Customers_Lighting!K91</f>
        <v>113549</v>
      </c>
      <c r="L91" s="5">
        <f>All_Customers_Residential!L91+All_Customers_Small_Commercial!L91+All_Customers_Lighting!L91</f>
        <v>116295</v>
      </c>
      <c r="M91" s="5">
        <f>All_Customers_Residential!M91+All_Customers_Small_Commercial!M91+All_Customers_Lighting!M91</f>
        <v>119007</v>
      </c>
      <c r="N91" s="5">
        <f>All_Customers_Residential!N91+All_Customers_Small_Commercial!N91+All_Customers_Lighting!N91</f>
        <v>122610</v>
      </c>
      <c r="O91" s="5">
        <f>All_Customers_Residential!O91+All_Customers_Small_Commercial!O91+All_Customers_Lighting!O91</f>
        <v>120528</v>
      </c>
      <c r="P91" s="5">
        <f>All_Customers_Residential!P91+All_Customers_Small_Commercial!P91+All_Customers_Lighting!P91</f>
        <v>120824</v>
      </c>
      <c r="Q91" s="5">
        <f>All_Customers_Residential!Q91+All_Customers_Small_Commercial!Q91+All_Customers_Lighting!Q91</f>
        <v>123890</v>
      </c>
      <c r="R91" s="5">
        <f>All_Customers_Residential!R91+All_Customers_Small_Commercial!R91+All_Customers_Lighting!R91</f>
        <v>130240</v>
      </c>
      <c r="S91" s="5">
        <f>All_Customers_Residential!S91+All_Customers_Small_Commercial!S91+All_Customers_Lighting!S91</f>
        <v>139371</v>
      </c>
      <c r="T91" s="5">
        <f>All_Customers_Residential!T91+All_Customers_Small_Commercial!T91+All_Customers_Lighting!T91</f>
        <v>140806</v>
      </c>
      <c r="U91" s="5">
        <f>All_Customers_Residential!U91+All_Customers_Small_Commercial!U91+All_Customers_Lighting!U91</f>
        <v>142488</v>
      </c>
      <c r="V91" s="5">
        <f>All_Customers_Residential!V91+All_Customers_Small_Commercial!V91+All_Customers_Lighting!V91</f>
        <v>134094</v>
      </c>
      <c r="W91" s="5">
        <f>All_Customers_Residential!W91+All_Customers_Small_Commercial!W91+All_Customers_Lighting!W91</f>
        <v>118163</v>
      </c>
      <c r="X91" s="5">
        <f>All_Customers_Residential!X91+All_Customers_Small_Commercial!X91+All_Customers_Lighting!X91</f>
        <v>102763</v>
      </c>
      <c r="Y91" s="5">
        <f>All_Customers_Residential!Y91+All_Customers_Small_Commercial!Y91+All_Customers_Lighting!Y91</f>
        <v>96385</v>
      </c>
      <c r="Z91" s="5">
        <f>All_Customers_Residential!Z91+All_Customers_Small_Commercial!Z91+All_Customers_Lighting!Z91</f>
        <v>0</v>
      </c>
      <c r="AA91" s="2">
        <f>IFERROR(INDEX('Holiday Schedule'!$D$3:$D$24,MATCH(A91,'Holiday Schedule'!$C$3:$C$24,0)),0)</f>
        <v>0</v>
      </c>
      <c r="AB91" s="2">
        <f t="shared" si="8"/>
        <v>2</v>
      </c>
      <c r="AC91" s="2">
        <f t="shared" si="9"/>
        <v>1982391</v>
      </c>
      <c r="AD91" s="5">
        <f t="shared" si="10"/>
        <v>803266</v>
      </c>
      <c r="AE91" s="5">
        <f t="shared" si="11"/>
        <v>2785657</v>
      </c>
      <c r="AG91" s="2">
        <f t="shared" si="12"/>
        <v>3</v>
      </c>
      <c r="AH91" s="2">
        <f t="shared" si="13"/>
        <v>2025</v>
      </c>
      <c r="AJ91" s="5">
        <f t="shared" si="14"/>
        <v>142488</v>
      </c>
      <c r="AK91" s="2">
        <f t="shared" si="15"/>
        <v>20</v>
      </c>
    </row>
    <row r="92" spans="1:37" ht="12.75">
      <c r="A92" s="4">
        <v>45741</v>
      </c>
      <c r="B92" s="5">
        <f>All_Customers_Residential!B92+All_Customers_Small_Commercial!B92+All_Customers_Lighting!B92</f>
        <v>91095</v>
      </c>
      <c r="C92" s="5">
        <f>All_Customers_Residential!C92+All_Customers_Small_Commercial!C92+All_Customers_Lighting!C92</f>
        <v>87141</v>
      </c>
      <c r="D92" s="5">
        <f>All_Customers_Residential!D92+All_Customers_Small_Commercial!D92+All_Customers_Lighting!D92</f>
        <v>87395</v>
      </c>
      <c r="E92" s="5">
        <f>All_Customers_Residential!E92+All_Customers_Small_Commercial!E92+All_Customers_Lighting!E92</f>
        <v>87858</v>
      </c>
      <c r="F92" s="5">
        <f>All_Customers_Residential!F92+All_Customers_Small_Commercial!F92+All_Customers_Lighting!F92</f>
        <v>91425</v>
      </c>
      <c r="G92" s="5">
        <f>All_Customers_Residential!G92+All_Customers_Small_Commercial!G92+All_Customers_Lighting!G92</f>
        <v>101113</v>
      </c>
      <c r="H92" s="5">
        <f>All_Customers_Residential!H92+All_Customers_Small_Commercial!H92+All_Customers_Lighting!H92</f>
        <v>114180</v>
      </c>
      <c r="I92" s="5">
        <f>All_Customers_Residential!I92+All_Customers_Small_Commercial!I92+All_Customers_Lighting!I92</f>
        <v>123206</v>
      </c>
      <c r="J92" s="5">
        <f>All_Customers_Residential!J92+All_Customers_Small_Commercial!J92+All_Customers_Lighting!J92</f>
        <v>121118</v>
      </c>
      <c r="K92" s="5">
        <f>All_Customers_Residential!K92+All_Customers_Small_Commercial!K92+All_Customers_Lighting!K92</f>
        <v>113350</v>
      </c>
      <c r="L92" s="5">
        <f>All_Customers_Residential!L92+All_Customers_Small_Commercial!L92+All_Customers_Lighting!L92</f>
        <v>105728</v>
      </c>
      <c r="M92" s="5">
        <f>All_Customers_Residential!M92+All_Customers_Small_Commercial!M92+All_Customers_Lighting!M92</f>
        <v>98451</v>
      </c>
      <c r="N92" s="5">
        <f>All_Customers_Residential!N92+All_Customers_Small_Commercial!N92+All_Customers_Lighting!N92</f>
        <v>97834</v>
      </c>
      <c r="O92" s="5">
        <f>All_Customers_Residential!O92+All_Customers_Small_Commercial!O92+All_Customers_Lighting!O92</f>
        <v>90902</v>
      </c>
      <c r="P92" s="5">
        <f>All_Customers_Residential!P92+All_Customers_Small_Commercial!P92+All_Customers_Lighting!P92</f>
        <v>88983</v>
      </c>
      <c r="Q92" s="5">
        <f>All_Customers_Residential!Q92+All_Customers_Small_Commercial!Q92+All_Customers_Lighting!Q92</f>
        <v>91156</v>
      </c>
      <c r="R92" s="5">
        <f>All_Customers_Residential!R92+All_Customers_Small_Commercial!R92+All_Customers_Lighting!R92</f>
        <v>101532</v>
      </c>
      <c r="S92" s="5">
        <f>All_Customers_Residential!S92+All_Customers_Small_Commercial!S92+All_Customers_Lighting!S92</f>
        <v>116064</v>
      </c>
      <c r="T92" s="5">
        <f>All_Customers_Residential!T92+All_Customers_Small_Commercial!T92+All_Customers_Lighting!T92</f>
        <v>124915</v>
      </c>
      <c r="U92" s="5">
        <f>All_Customers_Residential!U92+All_Customers_Small_Commercial!U92+All_Customers_Lighting!U92</f>
        <v>132223</v>
      </c>
      <c r="V92" s="5">
        <f>All_Customers_Residential!V92+All_Customers_Small_Commercial!V92+All_Customers_Lighting!V92</f>
        <v>126976</v>
      </c>
      <c r="W92" s="5">
        <f>All_Customers_Residential!W92+All_Customers_Small_Commercial!W92+All_Customers_Lighting!W92</f>
        <v>114800</v>
      </c>
      <c r="X92" s="5">
        <f>All_Customers_Residential!X92+All_Customers_Small_Commercial!X92+All_Customers_Lighting!X92</f>
        <v>100905</v>
      </c>
      <c r="Y92" s="5">
        <f>All_Customers_Residential!Y92+All_Customers_Small_Commercial!Y92+All_Customers_Lighting!Y92</f>
        <v>92746</v>
      </c>
      <c r="Z92" s="5">
        <f>All_Customers_Residential!Z92+All_Customers_Small_Commercial!Z92+All_Customers_Lighting!Z92</f>
        <v>0</v>
      </c>
      <c r="AA92" s="2">
        <f>IFERROR(INDEX('Holiday Schedule'!$D$3:$D$24,MATCH(A92,'Holiday Schedule'!$C$3:$C$24,0)),0)</f>
        <v>0</v>
      </c>
      <c r="AB92" s="2">
        <f t="shared" si="8"/>
        <v>3</v>
      </c>
      <c r="AC92" s="2">
        <f t="shared" si="9"/>
        <v>1748143</v>
      </c>
      <c r="AD92" s="5">
        <f t="shared" si="10"/>
        <v>752953</v>
      </c>
      <c r="AE92" s="5">
        <f t="shared" si="11"/>
        <v>2501096</v>
      </c>
      <c r="AG92" s="2">
        <f t="shared" si="12"/>
        <v>3</v>
      </c>
      <c r="AH92" s="2">
        <f t="shared" si="13"/>
        <v>2025</v>
      </c>
      <c r="AJ92" s="5">
        <f t="shared" si="14"/>
        <v>132223</v>
      </c>
      <c r="AK92" s="2">
        <f t="shared" si="15"/>
        <v>20</v>
      </c>
    </row>
    <row r="93" spans="1:37" ht="12.75">
      <c r="A93" s="4">
        <v>45742</v>
      </c>
      <c r="B93" s="5">
        <f>All_Customers_Residential!B93+All_Customers_Small_Commercial!B93+All_Customers_Lighting!B93</f>
        <v>87191</v>
      </c>
      <c r="C93" s="5">
        <f>All_Customers_Residential!C93+All_Customers_Small_Commercial!C93+All_Customers_Lighting!C93</f>
        <v>85593</v>
      </c>
      <c r="D93" s="5">
        <f>All_Customers_Residential!D93+All_Customers_Small_Commercial!D93+All_Customers_Lighting!D93</f>
        <v>84928</v>
      </c>
      <c r="E93" s="5">
        <f>All_Customers_Residential!E93+All_Customers_Small_Commercial!E93+All_Customers_Lighting!E93</f>
        <v>87159</v>
      </c>
      <c r="F93" s="5">
        <f>All_Customers_Residential!F93+All_Customers_Small_Commercial!F93+All_Customers_Lighting!F93</f>
        <v>91026</v>
      </c>
      <c r="G93" s="5">
        <f>All_Customers_Residential!G93+All_Customers_Small_Commercial!G93+All_Customers_Lighting!G93</f>
        <v>100677</v>
      </c>
      <c r="H93" s="5">
        <f>All_Customers_Residential!H93+All_Customers_Small_Commercial!H93+All_Customers_Lighting!H93</f>
        <v>117431</v>
      </c>
      <c r="I93" s="5">
        <f>All_Customers_Residential!I93+All_Customers_Small_Commercial!I93+All_Customers_Lighting!I93</f>
        <v>111846</v>
      </c>
      <c r="J93" s="5">
        <f>All_Customers_Residential!J93+All_Customers_Small_Commercial!J93+All_Customers_Lighting!J93</f>
        <v>84508</v>
      </c>
      <c r="K93" s="5">
        <f>All_Customers_Residential!K93+All_Customers_Small_Commercial!K93+All_Customers_Lighting!K93</f>
        <v>65713</v>
      </c>
      <c r="L93" s="5">
        <f>All_Customers_Residential!L93+All_Customers_Small_Commercial!L93+All_Customers_Lighting!L93</f>
        <v>60612</v>
      </c>
      <c r="M93" s="5">
        <f>All_Customers_Residential!M93+All_Customers_Small_Commercial!M93+All_Customers_Lighting!M93</f>
        <v>53874</v>
      </c>
      <c r="N93" s="5">
        <f>All_Customers_Residential!N93+All_Customers_Small_Commercial!N93+All_Customers_Lighting!N93</f>
        <v>52497</v>
      </c>
      <c r="O93" s="5">
        <f>All_Customers_Residential!O93+All_Customers_Small_Commercial!O93+All_Customers_Lighting!O93</f>
        <v>51495</v>
      </c>
      <c r="P93" s="5">
        <f>All_Customers_Residential!P93+All_Customers_Small_Commercial!P93+All_Customers_Lighting!P93</f>
        <v>55786</v>
      </c>
      <c r="Q93" s="5">
        <f>All_Customers_Residential!Q93+All_Customers_Small_Commercial!Q93+All_Customers_Lighting!Q93</f>
        <v>70941</v>
      </c>
      <c r="R93" s="5">
        <f>All_Customers_Residential!R93+All_Customers_Small_Commercial!R93+All_Customers_Lighting!R93</f>
        <v>87317</v>
      </c>
      <c r="S93" s="5">
        <f>All_Customers_Residential!S93+All_Customers_Small_Commercial!S93+All_Customers_Lighting!S93</f>
        <v>107056</v>
      </c>
      <c r="T93" s="5">
        <f>All_Customers_Residential!T93+All_Customers_Small_Commercial!T93+All_Customers_Lighting!T93</f>
        <v>119755</v>
      </c>
      <c r="U93" s="5">
        <f>All_Customers_Residential!U93+All_Customers_Small_Commercial!U93+All_Customers_Lighting!U93</f>
        <v>126876</v>
      </c>
      <c r="V93" s="5">
        <f>All_Customers_Residential!V93+All_Customers_Small_Commercial!V93+All_Customers_Lighting!V93</f>
        <v>121024</v>
      </c>
      <c r="W93" s="5">
        <f>All_Customers_Residential!W93+All_Customers_Small_Commercial!W93+All_Customers_Lighting!W93</f>
        <v>110170</v>
      </c>
      <c r="X93" s="5">
        <f>All_Customers_Residential!X93+All_Customers_Small_Commercial!X93+All_Customers_Lighting!X93</f>
        <v>96780</v>
      </c>
      <c r="Y93" s="5">
        <f>All_Customers_Residential!Y93+All_Customers_Small_Commercial!Y93+All_Customers_Lighting!Y93</f>
        <v>88752</v>
      </c>
      <c r="Z93" s="5">
        <f>All_Customers_Residential!Z93+All_Customers_Small_Commercial!Z93+All_Customers_Lighting!Z93</f>
        <v>0</v>
      </c>
      <c r="AA93" s="2">
        <f>IFERROR(INDEX('Holiday Schedule'!$D$3:$D$24,MATCH(A93,'Holiday Schedule'!$C$3:$C$24,0)),0)</f>
        <v>0</v>
      </c>
      <c r="AB93" s="2">
        <f t="shared" si="8"/>
        <v>4</v>
      </c>
      <c r="AC93" s="2">
        <f t="shared" si="9"/>
        <v>1376250</v>
      </c>
      <c r="AD93" s="5">
        <f t="shared" si="10"/>
        <v>742757</v>
      </c>
      <c r="AE93" s="5">
        <f t="shared" si="11"/>
        <v>2119007</v>
      </c>
      <c r="AG93" s="2">
        <f t="shared" si="12"/>
        <v>3</v>
      </c>
      <c r="AH93" s="2">
        <f t="shared" si="13"/>
        <v>2025</v>
      </c>
      <c r="AJ93" s="5">
        <f t="shared" si="14"/>
        <v>126876</v>
      </c>
      <c r="AK93" s="2">
        <f t="shared" si="15"/>
        <v>20</v>
      </c>
    </row>
    <row r="94" spans="1:37" ht="12.75">
      <c r="A94" s="4">
        <v>45743</v>
      </c>
      <c r="B94" s="5">
        <f>All_Customers_Residential!B94+All_Customers_Small_Commercial!B94+All_Customers_Lighting!B94</f>
        <v>84035</v>
      </c>
      <c r="C94" s="5">
        <f>All_Customers_Residential!C94+All_Customers_Small_Commercial!C94+All_Customers_Lighting!C94</f>
        <v>82038</v>
      </c>
      <c r="D94" s="5">
        <f>All_Customers_Residential!D94+All_Customers_Small_Commercial!D94+All_Customers_Lighting!D94</f>
        <v>80866</v>
      </c>
      <c r="E94" s="5">
        <f>All_Customers_Residential!E94+All_Customers_Small_Commercial!E94+All_Customers_Lighting!E94</f>
        <v>82752</v>
      </c>
      <c r="F94" s="5">
        <f>All_Customers_Residential!F94+All_Customers_Small_Commercial!F94+All_Customers_Lighting!F94</f>
        <v>86417</v>
      </c>
      <c r="G94" s="5">
        <f>All_Customers_Residential!G94+All_Customers_Small_Commercial!G94+All_Customers_Lighting!G94</f>
        <v>96294</v>
      </c>
      <c r="H94" s="5">
        <f>All_Customers_Residential!H94+All_Customers_Small_Commercial!H94+All_Customers_Lighting!H94</f>
        <v>112330</v>
      </c>
      <c r="I94" s="5">
        <f>All_Customers_Residential!I94+All_Customers_Small_Commercial!I94+All_Customers_Lighting!I94</f>
        <v>109108</v>
      </c>
      <c r="J94" s="5">
        <f>All_Customers_Residential!J94+All_Customers_Small_Commercial!J94+All_Customers_Lighting!J94</f>
        <v>85154</v>
      </c>
      <c r="K94" s="5">
        <f>All_Customers_Residential!K94+All_Customers_Small_Commercial!K94+All_Customers_Lighting!K94</f>
        <v>68171</v>
      </c>
      <c r="L94" s="5">
        <f>All_Customers_Residential!L94+All_Customers_Small_Commercial!L94+All_Customers_Lighting!L94</f>
        <v>52992</v>
      </c>
      <c r="M94" s="5">
        <f>All_Customers_Residential!M94+All_Customers_Small_Commercial!M94+All_Customers_Lighting!M94</f>
        <v>48680</v>
      </c>
      <c r="N94" s="5">
        <f>All_Customers_Residential!N94+All_Customers_Small_Commercial!N94+All_Customers_Lighting!N94</f>
        <v>56615</v>
      </c>
      <c r="O94" s="5">
        <f>All_Customers_Residential!O94+All_Customers_Small_Commercial!O94+All_Customers_Lighting!O94</f>
        <v>62763</v>
      </c>
      <c r="P94" s="5">
        <f>All_Customers_Residential!P94+All_Customers_Small_Commercial!P94+All_Customers_Lighting!P94</f>
        <v>70710</v>
      </c>
      <c r="Q94" s="5">
        <f>All_Customers_Residential!Q94+All_Customers_Small_Commercial!Q94+All_Customers_Lighting!Q94</f>
        <v>76580</v>
      </c>
      <c r="R94" s="5">
        <f>All_Customers_Residential!R94+All_Customers_Small_Commercial!R94+All_Customers_Lighting!R94</f>
        <v>81025</v>
      </c>
      <c r="S94" s="5">
        <f>All_Customers_Residential!S94+All_Customers_Small_Commercial!S94+All_Customers_Lighting!S94</f>
        <v>98803</v>
      </c>
      <c r="T94" s="5">
        <f>All_Customers_Residential!T94+All_Customers_Small_Commercial!T94+All_Customers_Lighting!T94</f>
        <v>114885</v>
      </c>
      <c r="U94" s="5">
        <f>All_Customers_Residential!U94+All_Customers_Small_Commercial!U94+All_Customers_Lighting!U94</f>
        <v>125445</v>
      </c>
      <c r="V94" s="5">
        <f>All_Customers_Residential!V94+All_Customers_Small_Commercial!V94+All_Customers_Lighting!V94</f>
        <v>122842</v>
      </c>
      <c r="W94" s="5">
        <f>All_Customers_Residential!W94+All_Customers_Small_Commercial!W94+All_Customers_Lighting!W94</f>
        <v>113077</v>
      </c>
      <c r="X94" s="5">
        <f>All_Customers_Residential!X94+All_Customers_Small_Commercial!X94+All_Customers_Lighting!X94</f>
        <v>99945</v>
      </c>
      <c r="Y94" s="5">
        <f>All_Customers_Residential!Y94+All_Customers_Small_Commercial!Y94+All_Customers_Lighting!Y94</f>
        <v>92852</v>
      </c>
      <c r="Z94" s="5">
        <f>All_Customers_Residential!Z94+All_Customers_Small_Commercial!Z94+All_Customers_Lighting!Z94</f>
        <v>0</v>
      </c>
      <c r="AA94" s="2">
        <f>IFERROR(INDEX('Holiday Schedule'!$D$3:$D$24,MATCH(A94,'Holiday Schedule'!$C$3:$C$24,0)),0)</f>
        <v>0</v>
      </c>
      <c r="AB94" s="2">
        <f t="shared" si="8"/>
        <v>5</v>
      </c>
      <c r="AC94" s="2">
        <f t="shared" si="9"/>
        <v>1386795</v>
      </c>
      <c r="AD94" s="5">
        <f t="shared" si="10"/>
        <v>717584</v>
      </c>
      <c r="AE94" s="5">
        <f t="shared" si="11"/>
        <v>2104379</v>
      </c>
      <c r="AG94" s="2">
        <f t="shared" si="12"/>
        <v>3</v>
      </c>
      <c r="AH94" s="2">
        <f t="shared" si="13"/>
        <v>2025</v>
      </c>
      <c r="AJ94" s="5">
        <f t="shared" si="14"/>
        <v>125445</v>
      </c>
      <c r="AK94" s="2">
        <f t="shared" si="15"/>
        <v>20</v>
      </c>
    </row>
    <row r="95" spans="1:37" ht="12.75">
      <c r="A95" s="4">
        <v>45744</v>
      </c>
      <c r="B95" s="5">
        <f>All_Customers_Residential!B95+All_Customers_Small_Commercial!B95+All_Customers_Lighting!B95</f>
        <v>88056</v>
      </c>
      <c r="C95" s="5">
        <f>All_Customers_Residential!C95+All_Customers_Small_Commercial!C95+All_Customers_Lighting!C95</f>
        <v>85461</v>
      </c>
      <c r="D95" s="5">
        <f>All_Customers_Residential!D95+All_Customers_Small_Commercial!D95+All_Customers_Lighting!D95</f>
        <v>85774</v>
      </c>
      <c r="E95" s="5">
        <f>All_Customers_Residential!E95+All_Customers_Small_Commercial!E95+All_Customers_Lighting!E95</f>
        <v>87335</v>
      </c>
      <c r="F95" s="5">
        <f>All_Customers_Residential!F95+All_Customers_Small_Commercial!F95+All_Customers_Lighting!F95</f>
        <v>90664</v>
      </c>
      <c r="G95" s="5">
        <f>All_Customers_Residential!G95+All_Customers_Small_Commercial!G95+All_Customers_Lighting!G95</f>
        <v>98751</v>
      </c>
      <c r="H95" s="5">
        <f>All_Customers_Residential!H95+All_Customers_Small_Commercial!H95+All_Customers_Lighting!H95</f>
        <v>113300</v>
      </c>
      <c r="I95" s="5">
        <f>All_Customers_Residential!I95+All_Customers_Small_Commercial!I95+All_Customers_Lighting!I95</f>
        <v>114169</v>
      </c>
      <c r="J95" s="5">
        <f>All_Customers_Residential!J95+All_Customers_Small_Commercial!J95+All_Customers_Lighting!J95</f>
        <v>100108</v>
      </c>
      <c r="K95" s="5">
        <f>All_Customers_Residential!K95+All_Customers_Small_Commercial!K95+All_Customers_Lighting!K95</f>
        <v>72970</v>
      </c>
      <c r="L95" s="5">
        <f>All_Customers_Residential!L95+All_Customers_Small_Commercial!L95+All_Customers_Lighting!L95</f>
        <v>63560</v>
      </c>
      <c r="M95" s="5">
        <f>All_Customers_Residential!M95+All_Customers_Small_Commercial!M95+All_Customers_Lighting!M95</f>
        <v>50750</v>
      </c>
      <c r="N95" s="5">
        <f>All_Customers_Residential!N95+All_Customers_Small_Commercial!N95+All_Customers_Lighting!N95</f>
        <v>41607</v>
      </c>
      <c r="O95" s="5">
        <f>All_Customers_Residential!O95+All_Customers_Small_Commercial!O95+All_Customers_Lighting!O95</f>
        <v>37121</v>
      </c>
      <c r="P95" s="5">
        <f>All_Customers_Residential!P95+All_Customers_Small_Commercial!P95+All_Customers_Lighting!P95</f>
        <v>37278</v>
      </c>
      <c r="Q95" s="5">
        <f>All_Customers_Residential!Q95+All_Customers_Small_Commercial!Q95+All_Customers_Lighting!Q95</f>
        <v>41787</v>
      </c>
      <c r="R95" s="5">
        <f>All_Customers_Residential!R95+All_Customers_Small_Commercial!R95+All_Customers_Lighting!R95</f>
        <v>60152</v>
      </c>
      <c r="S95" s="5">
        <f>All_Customers_Residential!S95+All_Customers_Small_Commercial!S95+All_Customers_Lighting!S95</f>
        <v>87176</v>
      </c>
      <c r="T95" s="5">
        <f>All_Customers_Residential!T95+All_Customers_Small_Commercial!T95+All_Customers_Lighting!T95</f>
        <v>110365</v>
      </c>
      <c r="U95" s="5">
        <f>All_Customers_Residential!U95+All_Customers_Small_Commercial!U95+All_Customers_Lighting!U95</f>
        <v>121527</v>
      </c>
      <c r="V95" s="5">
        <f>All_Customers_Residential!V95+All_Customers_Small_Commercial!V95+All_Customers_Lighting!V95</f>
        <v>117537</v>
      </c>
      <c r="W95" s="5">
        <f>All_Customers_Residential!W95+All_Customers_Small_Commercial!W95+All_Customers_Lighting!W95</f>
        <v>110746</v>
      </c>
      <c r="X95" s="5">
        <f>All_Customers_Residential!X95+All_Customers_Small_Commercial!X95+All_Customers_Lighting!X95</f>
        <v>99560</v>
      </c>
      <c r="Y95" s="5">
        <f>All_Customers_Residential!Y95+All_Customers_Small_Commercial!Y95+All_Customers_Lighting!Y95</f>
        <v>92505</v>
      </c>
      <c r="Z95" s="5">
        <f>All_Customers_Residential!Z95+All_Customers_Small_Commercial!Z95+All_Customers_Lighting!Z95</f>
        <v>0</v>
      </c>
      <c r="AA95" s="2">
        <f>IFERROR(INDEX('Holiday Schedule'!$D$3:$D$24,MATCH(A95,'Holiday Schedule'!$C$3:$C$24,0)),0)</f>
        <v>0</v>
      </c>
      <c r="AB95" s="2">
        <f t="shared" si="8"/>
        <v>6</v>
      </c>
      <c r="AC95" s="2">
        <f t="shared" si="9"/>
        <v>1266413</v>
      </c>
      <c r="AD95" s="5">
        <f t="shared" si="10"/>
        <v>741846</v>
      </c>
      <c r="AE95" s="5">
        <f t="shared" si="11"/>
        <v>2008259</v>
      </c>
      <c r="AG95" s="2">
        <f t="shared" si="12"/>
        <v>3</v>
      </c>
      <c r="AH95" s="2">
        <f t="shared" si="13"/>
        <v>2025</v>
      </c>
      <c r="AJ95" s="5">
        <f t="shared" si="14"/>
        <v>121527</v>
      </c>
      <c r="AK95" s="2">
        <f t="shared" si="15"/>
        <v>20</v>
      </c>
    </row>
    <row r="96" spans="1:37" ht="12.75">
      <c r="A96" s="4">
        <v>45745</v>
      </c>
      <c r="B96" s="5">
        <f>All_Customers_Residential!B96+All_Customers_Small_Commercial!B96+All_Customers_Lighting!B96</f>
        <v>87508</v>
      </c>
      <c r="C96" s="5">
        <f>All_Customers_Residential!C96+All_Customers_Small_Commercial!C96+All_Customers_Lighting!C96</f>
        <v>81256</v>
      </c>
      <c r="D96" s="5">
        <f>All_Customers_Residential!D96+All_Customers_Small_Commercial!D96+All_Customers_Lighting!D96</f>
        <v>83092</v>
      </c>
      <c r="E96" s="5">
        <f>All_Customers_Residential!E96+All_Customers_Small_Commercial!E96+All_Customers_Lighting!E96</f>
        <v>83170</v>
      </c>
      <c r="F96" s="5">
        <f>All_Customers_Residential!F96+All_Customers_Small_Commercial!F96+All_Customers_Lighting!F96</f>
        <v>85873</v>
      </c>
      <c r="G96" s="5">
        <f>All_Customers_Residential!G96+All_Customers_Small_Commercial!G96+All_Customers_Lighting!G96</f>
        <v>91010</v>
      </c>
      <c r="H96" s="5">
        <f>All_Customers_Residential!H96+All_Customers_Small_Commercial!H96+All_Customers_Lighting!H96</f>
        <v>100220</v>
      </c>
      <c r="I96" s="5">
        <f>All_Customers_Residential!I96+All_Customers_Small_Commercial!I96+All_Customers_Lighting!I96</f>
        <v>108135</v>
      </c>
      <c r="J96" s="5">
        <f>All_Customers_Residential!J96+All_Customers_Small_Commercial!J96+All_Customers_Lighting!J96</f>
        <v>109235</v>
      </c>
      <c r="K96" s="5">
        <f>All_Customers_Residential!K96+All_Customers_Small_Commercial!K96+All_Customers_Lighting!K96</f>
        <v>102760</v>
      </c>
      <c r="L96" s="5">
        <f>All_Customers_Residential!L96+All_Customers_Small_Commercial!L96+All_Customers_Lighting!L96</f>
        <v>90931</v>
      </c>
      <c r="M96" s="5">
        <f>All_Customers_Residential!M96+All_Customers_Small_Commercial!M96+All_Customers_Lighting!M96</f>
        <v>85918</v>
      </c>
      <c r="N96" s="5">
        <f>All_Customers_Residential!N96+All_Customers_Small_Commercial!N96+All_Customers_Lighting!N96</f>
        <v>81021</v>
      </c>
      <c r="O96" s="5">
        <f>All_Customers_Residential!O96+All_Customers_Small_Commercial!O96+All_Customers_Lighting!O96</f>
        <v>69830</v>
      </c>
      <c r="P96" s="5">
        <f>All_Customers_Residential!P96+All_Customers_Small_Commercial!P96+All_Customers_Lighting!P96</f>
        <v>64821</v>
      </c>
      <c r="Q96" s="5">
        <f>All_Customers_Residential!Q96+All_Customers_Small_Commercial!Q96+All_Customers_Lighting!Q96</f>
        <v>61823</v>
      </c>
      <c r="R96" s="5">
        <f>All_Customers_Residential!R96+All_Customers_Small_Commercial!R96+All_Customers_Lighting!R96</f>
        <v>73100</v>
      </c>
      <c r="S96" s="5">
        <f>All_Customers_Residential!S96+All_Customers_Small_Commercial!S96+All_Customers_Lighting!S96</f>
        <v>97018</v>
      </c>
      <c r="T96" s="5">
        <f>All_Customers_Residential!T96+All_Customers_Small_Commercial!T96+All_Customers_Lighting!T96</f>
        <v>118835</v>
      </c>
      <c r="U96" s="5">
        <f>All_Customers_Residential!U96+All_Customers_Small_Commercial!U96+All_Customers_Lighting!U96</f>
        <v>129895</v>
      </c>
      <c r="V96" s="5">
        <f>All_Customers_Residential!V96+All_Customers_Small_Commercial!V96+All_Customers_Lighting!V96</f>
        <v>127284</v>
      </c>
      <c r="W96" s="5">
        <f>All_Customers_Residential!W96+All_Customers_Small_Commercial!W96+All_Customers_Lighting!W96</f>
        <v>117275</v>
      </c>
      <c r="X96" s="5">
        <f>All_Customers_Residential!X96+All_Customers_Small_Commercial!X96+All_Customers_Lighting!X96</f>
        <v>105709</v>
      </c>
      <c r="Y96" s="5">
        <f>All_Customers_Residential!Y96+All_Customers_Small_Commercial!Y96+All_Customers_Lighting!Y96</f>
        <v>98214</v>
      </c>
      <c r="Z96" s="5">
        <f>All_Customers_Residential!Z96+All_Customers_Small_Commercial!Z96+All_Customers_Lighting!Z96</f>
        <v>0</v>
      </c>
      <c r="AA96" s="2">
        <f>IFERROR(INDEX('Holiday Schedule'!$D$3:$D$24,MATCH(A96,'Holiday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2253933</v>
      </c>
      <c r="AE96" s="5">
        <f t="shared" si="11"/>
        <v>2253933</v>
      </c>
      <c r="AG96" s="2">
        <f t="shared" si="12"/>
        <v>3</v>
      </c>
      <c r="AH96" s="2">
        <f t="shared" si="13"/>
        <v>2025</v>
      </c>
      <c r="AJ96" s="5">
        <f t="shared" si="14"/>
        <v>129895</v>
      </c>
      <c r="AK96" s="2">
        <f t="shared" si="15"/>
        <v>20</v>
      </c>
    </row>
    <row r="97" spans="1:37" ht="12.75">
      <c r="A97" s="4">
        <v>45746</v>
      </c>
      <c r="B97" s="5">
        <f>All_Customers_Residential!B97+All_Customers_Small_Commercial!B97+All_Customers_Lighting!B97</f>
        <v>92775</v>
      </c>
      <c r="C97" s="5">
        <f>All_Customers_Residential!C97+All_Customers_Small_Commercial!C97+All_Customers_Lighting!C97</f>
        <v>87775</v>
      </c>
      <c r="D97" s="5">
        <f>All_Customers_Residential!D97+All_Customers_Small_Commercial!D97+All_Customers_Lighting!D97</f>
        <v>89254</v>
      </c>
      <c r="E97" s="5">
        <f>All_Customers_Residential!E97+All_Customers_Small_Commercial!E97+All_Customers_Lighting!E97</f>
        <v>89938</v>
      </c>
      <c r="F97" s="5">
        <f>All_Customers_Residential!F97+All_Customers_Small_Commercial!F97+All_Customers_Lighting!F97</f>
        <v>91407</v>
      </c>
      <c r="G97" s="5">
        <f>All_Customers_Residential!G97+All_Customers_Small_Commercial!G97+All_Customers_Lighting!G97</f>
        <v>94114</v>
      </c>
      <c r="H97" s="5">
        <f>All_Customers_Residential!H97+All_Customers_Small_Commercial!H97+All_Customers_Lighting!H97</f>
        <v>101291</v>
      </c>
      <c r="I97" s="5">
        <f>All_Customers_Residential!I97+All_Customers_Small_Commercial!I97+All_Customers_Lighting!I97</f>
        <v>101585</v>
      </c>
      <c r="J97" s="5">
        <f>All_Customers_Residential!J97+All_Customers_Small_Commercial!J97+All_Customers_Lighting!J97</f>
        <v>101354</v>
      </c>
      <c r="K97" s="5">
        <f>All_Customers_Residential!K97+All_Customers_Small_Commercial!K97+All_Customers_Lighting!K97</f>
        <v>104215</v>
      </c>
      <c r="L97" s="5">
        <f>All_Customers_Residential!L97+All_Customers_Small_Commercial!L97+All_Customers_Lighting!L97</f>
        <v>103998</v>
      </c>
      <c r="M97" s="5">
        <f>All_Customers_Residential!M97+All_Customers_Small_Commercial!M97+All_Customers_Lighting!M97</f>
        <v>106376</v>
      </c>
      <c r="N97" s="5">
        <f>All_Customers_Residential!N97+All_Customers_Small_Commercial!N97+All_Customers_Lighting!N97</f>
        <v>108261</v>
      </c>
      <c r="O97" s="5">
        <f>All_Customers_Residential!O97+All_Customers_Small_Commercial!O97+All_Customers_Lighting!O97</f>
        <v>112647</v>
      </c>
      <c r="P97" s="5">
        <f>All_Customers_Residential!P97+All_Customers_Small_Commercial!P97+All_Customers_Lighting!P97</f>
        <v>116506</v>
      </c>
      <c r="Q97" s="5">
        <f>All_Customers_Residential!Q97+All_Customers_Small_Commercial!Q97+All_Customers_Lighting!Q97</f>
        <v>121639</v>
      </c>
      <c r="R97" s="5">
        <f>All_Customers_Residential!R97+All_Customers_Small_Commercial!R97+All_Customers_Lighting!R97</f>
        <v>129826</v>
      </c>
      <c r="S97" s="5">
        <f>All_Customers_Residential!S97+All_Customers_Small_Commercial!S97+All_Customers_Lighting!S97</f>
        <v>139469</v>
      </c>
      <c r="T97" s="5">
        <f>All_Customers_Residential!T97+All_Customers_Small_Commercial!T97+All_Customers_Lighting!T97</f>
        <v>140113</v>
      </c>
      <c r="U97" s="5">
        <f>All_Customers_Residential!U97+All_Customers_Small_Commercial!U97+All_Customers_Lighting!U97</f>
        <v>141331</v>
      </c>
      <c r="V97" s="5">
        <f>All_Customers_Residential!V97+All_Customers_Small_Commercial!V97+All_Customers_Lighting!V97</f>
        <v>133955</v>
      </c>
      <c r="W97" s="5">
        <f>All_Customers_Residential!W97+All_Customers_Small_Commercial!W97+All_Customers_Lighting!W97</f>
        <v>119350</v>
      </c>
      <c r="X97" s="5">
        <f>All_Customers_Residential!X97+All_Customers_Small_Commercial!X97+All_Customers_Lighting!X97</f>
        <v>104239</v>
      </c>
      <c r="Y97" s="5">
        <f>All_Customers_Residential!Y97+All_Customers_Small_Commercial!Y97+All_Customers_Lighting!Y97</f>
        <v>95738</v>
      </c>
      <c r="Z97" s="5">
        <f>All_Customers_Residential!Z97+All_Customers_Small_Commercial!Z97+All_Customers_Lighting!Z97</f>
        <v>0</v>
      </c>
      <c r="AA97" s="2">
        <f>IFERROR(INDEX('Holiday Schedule'!$D$3:$D$24,MATCH(A97,'Holiday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2627156</v>
      </c>
      <c r="AE97" s="5">
        <f t="shared" si="11"/>
        <v>2627156</v>
      </c>
      <c r="AG97" s="2">
        <f t="shared" si="12"/>
        <v>3</v>
      </c>
      <c r="AH97" s="2">
        <f t="shared" si="13"/>
        <v>2025</v>
      </c>
      <c r="AJ97" s="5">
        <f t="shared" si="14"/>
        <v>141331</v>
      </c>
      <c r="AK97" s="2">
        <f t="shared" si="15"/>
        <v>20</v>
      </c>
    </row>
    <row r="98" spans="1:37" ht="12.75">
      <c r="A98" s="4">
        <v>45747</v>
      </c>
      <c r="B98" s="5">
        <f>All_Customers_Residential!B98+All_Customers_Small_Commercial!B98+All_Customers_Lighting!B98</f>
        <v>89004</v>
      </c>
      <c r="C98" s="5">
        <f>All_Customers_Residential!C98+All_Customers_Small_Commercial!C98+All_Customers_Lighting!C98</f>
        <v>85772</v>
      </c>
      <c r="D98" s="5">
        <f>All_Customers_Residential!D98+All_Customers_Small_Commercial!D98+All_Customers_Lighting!D98</f>
        <v>84153</v>
      </c>
      <c r="E98" s="5">
        <f>All_Customers_Residential!E98+All_Customers_Small_Commercial!E98+All_Customers_Lighting!E98</f>
        <v>85914</v>
      </c>
      <c r="F98" s="5">
        <f>All_Customers_Residential!F98+All_Customers_Small_Commercial!F98+All_Customers_Lighting!F98</f>
        <v>88288</v>
      </c>
      <c r="G98" s="5">
        <f>All_Customers_Residential!G98+All_Customers_Small_Commercial!G98+All_Customers_Lighting!G98</f>
        <v>96950</v>
      </c>
      <c r="H98" s="5">
        <f>All_Customers_Residential!H98+All_Customers_Small_Commercial!H98+All_Customers_Lighting!H98</f>
        <v>112745</v>
      </c>
      <c r="I98" s="5">
        <f>All_Customers_Residential!I98+All_Customers_Small_Commercial!I98+All_Customers_Lighting!I98</f>
        <v>120276</v>
      </c>
      <c r="J98" s="5">
        <f>All_Customers_Residential!J98+All_Customers_Small_Commercial!J98+All_Customers_Lighting!J98</f>
        <v>116469</v>
      </c>
      <c r="K98" s="5">
        <f>All_Customers_Residential!K98+All_Customers_Small_Commercial!K98+All_Customers_Lighting!K98</f>
        <v>114256</v>
      </c>
      <c r="L98" s="5">
        <f>All_Customers_Residential!L98+All_Customers_Small_Commercial!L98+All_Customers_Lighting!L98</f>
        <v>110896</v>
      </c>
      <c r="M98" s="5">
        <f>All_Customers_Residential!M98+All_Customers_Small_Commercial!M98+All_Customers_Lighting!M98</f>
        <v>102865</v>
      </c>
      <c r="N98" s="5">
        <f>All_Customers_Residential!N98+All_Customers_Small_Commercial!N98+All_Customers_Lighting!N98</f>
        <v>99971</v>
      </c>
      <c r="O98" s="5">
        <f>All_Customers_Residential!O98+All_Customers_Small_Commercial!O98+All_Customers_Lighting!O98</f>
        <v>103072</v>
      </c>
      <c r="P98" s="5">
        <f>All_Customers_Residential!P98+All_Customers_Small_Commercial!P98+All_Customers_Lighting!P98</f>
        <v>103141</v>
      </c>
      <c r="Q98" s="5">
        <f>All_Customers_Residential!Q98+All_Customers_Small_Commercial!Q98+All_Customers_Lighting!Q98</f>
        <v>107073</v>
      </c>
      <c r="R98" s="5">
        <f>All_Customers_Residential!R98+All_Customers_Small_Commercial!R98+All_Customers_Lighting!R98</f>
        <v>110268</v>
      </c>
      <c r="S98" s="5">
        <f>All_Customers_Residential!S98+All_Customers_Small_Commercial!S98+All_Customers_Lighting!S98</f>
        <v>118933</v>
      </c>
      <c r="T98" s="5">
        <f>All_Customers_Residential!T98+All_Customers_Small_Commercial!T98+All_Customers_Lighting!T98</f>
        <v>121967</v>
      </c>
      <c r="U98" s="5">
        <f>All_Customers_Residential!U98+All_Customers_Small_Commercial!U98+All_Customers_Lighting!U98</f>
        <v>126076</v>
      </c>
      <c r="V98" s="5">
        <f>All_Customers_Residential!V98+All_Customers_Small_Commercial!V98+All_Customers_Lighting!V98</f>
        <v>118456</v>
      </c>
      <c r="W98" s="5">
        <f>All_Customers_Residential!W98+All_Customers_Small_Commercial!W98+All_Customers_Lighting!W98</f>
        <v>104826</v>
      </c>
      <c r="X98" s="5">
        <f>All_Customers_Residential!X98+All_Customers_Small_Commercial!X98+All_Customers_Lighting!X98</f>
        <v>92972</v>
      </c>
      <c r="Y98" s="5">
        <f>All_Customers_Residential!Y98+All_Customers_Small_Commercial!Y98+All_Customers_Lighting!Y98</f>
        <v>83024</v>
      </c>
      <c r="Z98" s="5">
        <f>All_Customers_Residential!Z98+All_Customers_Small_Commercial!Z98+All_Customers_Lighting!Z98</f>
        <v>0</v>
      </c>
      <c r="AA98" s="2">
        <f>IFERROR(INDEX('Holiday Schedule'!$D$3:$D$24,MATCH(A98,'Holiday Schedule'!$C$3:$C$24,0)),0)</f>
        <v>0</v>
      </c>
      <c r="AB98" s="2">
        <f t="shared" si="8"/>
        <v>2</v>
      </c>
      <c r="AC98" s="2">
        <f t="shared" si="9"/>
        <v>1771517</v>
      </c>
      <c r="AD98" s="5">
        <f t="shared" si="10"/>
        <v>725850</v>
      </c>
      <c r="AE98" s="5">
        <f t="shared" si="11"/>
        <v>2497367</v>
      </c>
      <c r="AG98" s="2">
        <f t="shared" si="12"/>
        <v>3</v>
      </c>
      <c r="AH98" s="2">
        <f t="shared" si="13"/>
        <v>2025</v>
      </c>
      <c r="AJ98" s="5">
        <f t="shared" si="14"/>
        <v>126076</v>
      </c>
      <c r="AK98" s="2">
        <f t="shared" si="15"/>
        <v>20</v>
      </c>
    </row>
    <row r="99" spans="1:37" ht="12.75">
      <c r="A99" s="4">
        <v>45748</v>
      </c>
      <c r="B99" s="5">
        <f>All_Customers_Residential!B99+All_Customers_Small_Commercial!B99+All_Customers_Lighting!B99</f>
        <v>76521</v>
      </c>
      <c r="C99" s="5">
        <f>All_Customers_Residential!C99+All_Customers_Small_Commercial!C99+All_Customers_Lighting!C99</f>
        <v>73709</v>
      </c>
      <c r="D99" s="5">
        <f>All_Customers_Residential!D99+All_Customers_Small_Commercial!D99+All_Customers_Lighting!D99</f>
        <v>73236</v>
      </c>
      <c r="E99" s="5">
        <f>All_Customers_Residential!E99+All_Customers_Small_Commercial!E99+All_Customers_Lighting!E99</f>
        <v>74329</v>
      </c>
      <c r="F99" s="5">
        <f>All_Customers_Residential!F99+All_Customers_Small_Commercial!F99+All_Customers_Lighting!F99</f>
        <v>77180</v>
      </c>
      <c r="G99" s="5">
        <f>All_Customers_Residential!G99+All_Customers_Small_Commercial!G99+All_Customers_Lighting!G99</f>
        <v>86766</v>
      </c>
      <c r="H99" s="5">
        <f>All_Customers_Residential!H99+All_Customers_Small_Commercial!H99+All_Customers_Lighting!H99</f>
        <v>102503</v>
      </c>
      <c r="I99" s="5">
        <f>All_Customers_Residential!I99+All_Customers_Small_Commercial!I99+All_Customers_Lighting!I99</f>
        <v>108746</v>
      </c>
      <c r="J99" s="5">
        <f>All_Customers_Residential!J99+All_Customers_Small_Commercial!J99+All_Customers_Lighting!J99</f>
        <v>102902</v>
      </c>
      <c r="K99" s="5">
        <f>All_Customers_Residential!K99+All_Customers_Small_Commercial!K99+All_Customers_Lighting!K99</f>
        <v>89154</v>
      </c>
      <c r="L99" s="5">
        <f>All_Customers_Residential!L99+All_Customers_Small_Commercial!L99+All_Customers_Lighting!L99</f>
        <v>66570</v>
      </c>
      <c r="M99" s="5">
        <f>All_Customers_Residential!M99+All_Customers_Small_Commercial!M99+All_Customers_Lighting!M99</f>
        <v>53470</v>
      </c>
      <c r="N99" s="5">
        <f>All_Customers_Residential!N99+All_Customers_Small_Commercial!N99+All_Customers_Lighting!N99</f>
        <v>47044</v>
      </c>
      <c r="O99" s="5">
        <f>All_Customers_Residential!O99+All_Customers_Small_Commercial!O99+All_Customers_Lighting!O99</f>
        <v>39653</v>
      </c>
      <c r="P99" s="5">
        <f>All_Customers_Residential!P99+All_Customers_Small_Commercial!P99+All_Customers_Lighting!P99</f>
        <v>37485</v>
      </c>
      <c r="Q99" s="5">
        <f>All_Customers_Residential!Q99+All_Customers_Small_Commercial!Q99+All_Customers_Lighting!Q99</f>
        <v>42751</v>
      </c>
      <c r="R99" s="5">
        <f>All_Customers_Residential!R99+All_Customers_Small_Commercial!R99+All_Customers_Lighting!R99</f>
        <v>58839</v>
      </c>
      <c r="S99" s="5">
        <f>All_Customers_Residential!S99+All_Customers_Small_Commercial!S99+All_Customers_Lighting!S99</f>
        <v>89262</v>
      </c>
      <c r="T99" s="5">
        <f>All_Customers_Residential!T99+All_Customers_Small_Commercial!T99+All_Customers_Lighting!T99</f>
        <v>111619</v>
      </c>
      <c r="U99" s="5">
        <f>All_Customers_Residential!U99+All_Customers_Small_Commercial!U99+All_Customers_Lighting!U99</f>
        <v>125039</v>
      </c>
      <c r="V99" s="5">
        <f>All_Customers_Residential!V99+All_Customers_Small_Commercial!V99+All_Customers_Lighting!V99</f>
        <v>122180</v>
      </c>
      <c r="W99" s="5">
        <f>All_Customers_Residential!W99+All_Customers_Small_Commercial!W99+All_Customers_Lighting!W99</f>
        <v>111976</v>
      </c>
      <c r="X99" s="5">
        <f>All_Customers_Residential!X99+All_Customers_Small_Commercial!X99+All_Customers_Lighting!X99</f>
        <v>101549</v>
      </c>
      <c r="Y99" s="5">
        <f>All_Customers_Residential!Y99+All_Customers_Small_Commercial!Y99+All_Customers_Lighting!Y99</f>
        <v>91596</v>
      </c>
      <c r="Z99" s="5">
        <f>All_Customers_Residential!Z99+All_Customers_Small_Commercial!Z99+All_Customers_Lighting!Z99</f>
        <v>0</v>
      </c>
      <c r="AA99" s="2">
        <f>IFERROR(INDEX('Holiday Schedule'!$D$3:$D$24,MATCH(A99,'Holiday Schedule'!$C$3:$C$24,0)),0)</f>
        <v>0</v>
      </c>
      <c r="AB99" s="2">
        <f t="shared" si="8"/>
        <v>3</v>
      </c>
      <c r="AC99" s="2">
        <f t="shared" si="9"/>
        <v>1308239</v>
      </c>
      <c r="AD99" s="5">
        <f t="shared" si="10"/>
        <v>655840</v>
      </c>
      <c r="AE99" s="5">
        <f t="shared" si="11"/>
        <v>1964079</v>
      </c>
      <c r="AG99" s="2">
        <f t="shared" si="12"/>
        <v>4</v>
      </c>
      <c r="AH99" s="2">
        <f t="shared" si="13"/>
        <v>2025</v>
      </c>
      <c r="AJ99" s="5">
        <f t="shared" si="14"/>
        <v>125039</v>
      </c>
      <c r="AK99" s="2">
        <f t="shared" si="15"/>
        <v>20</v>
      </c>
    </row>
    <row r="100" spans="1:37" ht="12.75">
      <c r="A100" s="4">
        <v>45749</v>
      </c>
      <c r="B100" s="5">
        <f>All_Customers_Residential!B100+All_Customers_Small_Commercial!B100+All_Customers_Lighting!B100</f>
        <v>87655</v>
      </c>
      <c r="C100" s="5">
        <f>All_Customers_Residential!C100+All_Customers_Small_Commercial!C100+All_Customers_Lighting!C100</f>
        <v>85919</v>
      </c>
      <c r="D100" s="5">
        <f>All_Customers_Residential!D100+All_Customers_Small_Commercial!D100+All_Customers_Lighting!D100</f>
        <v>84814</v>
      </c>
      <c r="E100" s="5">
        <f>All_Customers_Residential!E100+All_Customers_Small_Commercial!E100+All_Customers_Lighting!E100</f>
        <v>87364</v>
      </c>
      <c r="F100" s="5">
        <f>All_Customers_Residential!F100+All_Customers_Small_Commercial!F100+All_Customers_Lighting!F100</f>
        <v>91792</v>
      </c>
      <c r="G100" s="5">
        <f>All_Customers_Residential!G100+All_Customers_Small_Commercial!G100+All_Customers_Lighting!G100</f>
        <v>102804</v>
      </c>
      <c r="H100" s="5">
        <f>All_Customers_Residential!H100+All_Customers_Small_Commercial!H100+All_Customers_Lighting!H100</f>
        <v>117003</v>
      </c>
      <c r="I100" s="5">
        <f>All_Customers_Residential!I100+All_Customers_Small_Commercial!I100+All_Customers_Lighting!I100</f>
        <v>108343</v>
      </c>
      <c r="J100" s="5">
        <f>All_Customers_Residential!J100+All_Customers_Small_Commercial!J100+All_Customers_Lighting!J100</f>
        <v>79484</v>
      </c>
      <c r="K100" s="5">
        <f>All_Customers_Residential!K100+All_Customers_Small_Commercial!K100+All_Customers_Lighting!K100</f>
        <v>62891</v>
      </c>
      <c r="L100" s="5">
        <f>All_Customers_Residential!L100+All_Customers_Small_Commercial!L100+All_Customers_Lighting!L100</f>
        <v>53024</v>
      </c>
      <c r="M100" s="5">
        <f>All_Customers_Residential!M100+All_Customers_Small_Commercial!M100+All_Customers_Lighting!M100</f>
        <v>46948</v>
      </c>
      <c r="N100" s="5">
        <f>All_Customers_Residential!N100+All_Customers_Small_Commercial!N100+All_Customers_Lighting!N100</f>
        <v>43332</v>
      </c>
      <c r="O100" s="5">
        <f>All_Customers_Residential!O100+All_Customers_Small_Commercial!O100+All_Customers_Lighting!O100</f>
        <v>39834</v>
      </c>
      <c r="P100" s="5">
        <f>All_Customers_Residential!P100+All_Customers_Small_Commercial!P100+All_Customers_Lighting!P100</f>
        <v>36552</v>
      </c>
      <c r="Q100" s="5">
        <f>All_Customers_Residential!Q100+All_Customers_Small_Commercial!Q100+All_Customers_Lighting!Q100</f>
        <v>41725</v>
      </c>
      <c r="R100" s="5">
        <f>All_Customers_Residential!R100+All_Customers_Small_Commercial!R100+All_Customers_Lighting!R100</f>
        <v>60424</v>
      </c>
      <c r="S100" s="5">
        <f>All_Customers_Residential!S100+All_Customers_Small_Commercial!S100+All_Customers_Lighting!S100</f>
        <v>98210</v>
      </c>
      <c r="T100" s="5">
        <f>All_Customers_Residential!T100+All_Customers_Small_Commercial!T100+All_Customers_Lighting!T100</f>
        <v>115771</v>
      </c>
      <c r="U100" s="5">
        <f>All_Customers_Residential!U100+All_Customers_Small_Commercial!U100+All_Customers_Lighting!U100</f>
        <v>126525</v>
      </c>
      <c r="V100" s="5">
        <f>All_Customers_Residential!V100+All_Customers_Small_Commercial!V100+All_Customers_Lighting!V100</f>
        <v>123538</v>
      </c>
      <c r="W100" s="5">
        <f>All_Customers_Residential!W100+All_Customers_Small_Commercial!W100+All_Customers_Lighting!W100</f>
        <v>111215</v>
      </c>
      <c r="X100" s="5">
        <f>All_Customers_Residential!X100+All_Customers_Small_Commercial!X100+All_Customers_Lighting!X100</f>
        <v>100323</v>
      </c>
      <c r="Y100" s="5">
        <f>All_Customers_Residential!Y100+All_Customers_Small_Commercial!Y100+All_Customers_Lighting!Y100</f>
        <v>89937</v>
      </c>
      <c r="Z100" s="5">
        <f>All_Customers_Residential!Z100+All_Customers_Small_Commercial!Z100+All_Customers_Lighting!Z100</f>
        <v>0</v>
      </c>
      <c r="AA100" s="2">
        <f>IFERROR(INDEX('Holiday Schedule'!$D$3:$D$24,MATCH(A100,'Holiday Schedule'!$C$3:$C$24,0)),0)</f>
        <v>0</v>
      </c>
      <c r="AB100" s="2">
        <f t="shared" si="8"/>
        <v>4</v>
      </c>
      <c r="AC100" s="2">
        <f t="shared" si="9"/>
        <v>1248139</v>
      </c>
      <c r="AD100" s="5">
        <f t="shared" si="10"/>
        <v>747288</v>
      </c>
      <c r="AE100" s="5">
        <f t="shared" si="11"/>
        <v>1995427</v>
      </c>
      <c r="AG100" s="2">
        <f t="shared" si="12"/>
        <v>4</v>
      </c>
      <c r="AH100" s="2">
        <f t="shared" si="13"/>
        <v>2025</v>
      </c>
      <c r="AJ100" s="5">
        <f t="shared" si="14"/>
        <v>126525</v>
      </c>
      <c r="AK100" s="2">
        <f t="shared" si="15"/>
        <v>20</v>
      </c>
    </row>
    <row r="101" spans="1:37" ht="12.75">
      <c r="A101" s="4">
        <v>45750</v>
      </c>
      <c r="B101" s="5">
        <f>All_Customers_Residential!B101+All_Customers_Small_Commercial!B101+All_Customers_Lighting!B101</f>
        <v>84624</v>
      </c>
      <c r="C101" s="5">
        <f>All_Customers_Residential!C101+All_Customers_Small_Commercial!C101+All_Customers_Lighting!C101</f>
        <v>81192</v>
      </c>
      <c r="D101" s="5">
        <f>All_Customers_Residential!D101+All_Customers_Small_Commercial!D101+All_Customers_Lighting!D101</f>
        <v>81339</v>
      </c>
      <c r="E101" s="5">
        <f>All_Customers_Residential!E101+All_Customers_Small_Commercial!E101+All_Customers_Lighting!E101</f>
        <v>80538</v>
      </c>
      <c r="F101" s="5">
        <f>All_Customers_Residential!F101+All_Customers_Small_Commercial!F101+All_Customers_Lighting!F101</f>
        <v>84470</v>
      </c>
      <c r="G101" s="5">
        <f>All_Customers_Residential!G101+All_Customers_Small_Commercial!G101+All_Customers_Lighting!G101</f>
        <v>94361</v>
      </c>
      <c r="H101" s="5">
        <f>All_Customers_Residential!H101+All_Customers_Small_Commercial!H101+All_Customers_Lighting!H101</f>
        <v>107865</v>
      </c>
      <c r="I101" s="5">
        <f>All_Customers_Residential!I101+All_Customers_Small_Commercial!I101+All_Customers_Lighting!I101</f>
        <v>116195</v>
      </c>
      <c r="J101" s="5">
        <f>All_Customers_Residential!J101+All_Customers_Small_Commercial!J101+All_Customers_Lighting!J101</f>
        <v>118360</v>
      </c>
      <c r="K101" s="5">
        <f>All_Customers_Residential!K101+All_Customers_Small_Commercial!K101+All_Customers_Lighting!K101</f>
        <v>119973</v>
      </c>
      <c r="L101" s="5">
        <f>All_Customers_Residential!L101+All_Customers_Small_Commercial!L101+All_Customers_Lighting!L101</f>
        <v>118253</v>
      </c>
      <c r="M101" s="5">
        <f>All_Customers_Residential!M101+All_Customers_Small_Commercial!M101+All_Customers_Lighting!M101</f>
        <v>113244</v>
      </c>
      <c r="N101" s="5">
        <f>All_Customers_Residential!N101+All_Customers_Small_Commercial!N101+All_Customers_Lighting!N101</f>
        <v>112507</v>
      </c>
      <c r="O101" s="5">
        <f>All_Customers_Residential!O101+All_Customers_Small_Commercial!O101+All_Customers_Lighting!O101</f>
        <v>104029</v>
      </c>
      <c r="P101" s="5">
        <f>All_Customers_Residential!P101+All_Customers_Small_Commercial!P101+All_Customers_Lighting!P101</f>
        <v>96648</v>
      </c>
      <c r="Q101" s="5">
        <f>All_Customers_Residential!Q101+All_Customers_Small_Commercial!Q101+All_Customers_Lighting!Q101</f>
        <v>99477</v>
      </c>
      <c r="R101" s="5">
        <f>All_Customers_Residential!R101+All_Customers_Small_Commercial!R101+All_Customers_Lighting!R101</f>
        <v>107360</v>
      </c>
      <c r="S101" s="5">
        <f>All_Customers_Residential!S101+All_Customers_Small_Commercial!S101+All_Customers_Lighting!S101</f>
        <v>117262</v>
      </c>
      <c r="T101" s="5">
        <f>All_Customers_Residential!T101+All_Customers_Small_Commercial!T101+All_Customers_Lighting!T101</f>
        <v>120765</v>
      </c>
      <c r="U101" s="5">
        <f>All_Customers_Residential!U101+All_Customers_Small_Commercial!U101+All_Customers_Lighting!U101</f>
        <v>123792</v>
      </c>
      <c r="V101" s="5">
        <f>All_Customers_Residential!V101+All_Customers_Small_Commercial!V101+All_Customers_Lighting!V101</f>
        <v>118930</v>
      </c>
      <c r="W101" s="5">
        <f>All_Customers_Residential!W101+All_Customers_Small_Commercial!W101+All_Customers_Lighting!W101</f>
        <v>105283</v>
      </c>
      <c r="X101" s="5">
        <f>All_Customers_Residential!X101+All_Customers_Small_Commercial!X101+All_Customers_Lighting!X101</f>
        <v>93683</v>
      </c>
      <c r="Y101" s="5">
        <f>All_Customers_Residential!Y101+All_Customers_Small_Commercial!Y101+All_Customers_Lighting!Y101</f>
        <v>84064</v>
      </c>
      <c r="Z101" s="5">
        <f>All_Customers_Residential!Z101+All_Customers_Small_Commercial!Z101+All_Customers_Lighting!Z101</f>
        <v>0</v>
      </c>
      <c r="AA101" s="2">
        <f>IFERROR(INDEX('Holiday Schedule'!$D$3:$D$24,MATCH(A101,'Holiday Schedule'!$C$3:$C$24,0)),0)</f>
        <v>0</v>
      </c>
      <c r="AB101" s="2">
        <f t="shared" si="8"/>
        <v>5</v>
      </c>
      <c r="AC101" s="2">
        <f t="shared" si="9"/>
        <v>1785761</v>
      </c>
      <c r="AD101" s="5">
        <f t="shared" si="10"/>
        <v>698453</v>
      </c>
      <c r="AE101" s="5">
        <f t="shared" si="11"/>
        <v>2484214</v>
      </c>
      <c r="AG101" s="2">
        <f t="shared" si="12"/>
        <v>4</v>
      </c>
      <c r="AH101" s="2">
        <f t="shared" si="13"/>
        <v>2025</v>
      </c>
      <c r="AJ101" s="5">
        <f t="shared" si="14"/>
        <v>123792</v>
      </c>
      <c r="AK101" s="2">
        <f t="shared" si="15"/>
        <v>20</v>
      </c>
    </row>
    <row r="102" spans="1:37" ht="12.75">
      <c r="A102" s="4">
        <v>45751</v>
      </c>
      <c r="B102" s="5">
        <f>All_Customers_Residential!B102+All_Customers_Small_Commercial!B102+All_Customers_Lighting!B102</f>
        <v>76677</v>
      </c>
      <c r="C102" s="5">
        <f>All_Customers_Residential!C102+All_Customers_Small_Commercial!C102+All_Customers_Lighting!C102</f>
        <v>74580</v>
      </c>
      <c r="D102" s="5">
        <f>All_Customers_Residential!D102+All_Customers_Small_Commercial!D102+All_Customers_Lighting!D102</f>
        <v>73268</v>
      </c>
      <c r="E102" s="5">
        <f>All_Customers_Residential!E102+All_Customers_Small_Commercial!E102+All_Customers_Lighting!E102</f>
        <v>73753</v>
      </c>
      <c r="F102" s="5">
        <f>All_Customers_Residential!F102+All_Customers_Small_Commercial!F102+All_Customers_Lighting!F102</f>
        <v>76703</v>
      </c>
      <c r="G102" s="5">
        <f>All_Customers_Residential!G102+All_Customers_Small_Commercial!G102+All_Customers_Lighting!G102</f>
        <v>86738</v>
      </c>
      <c r="H102" s="5">
        <f>All_Customers_Residential!H102+All_Customers_Small_Commercial!H102+All_Customers_Lighting!H102</f>
        <v>100027</v>
      </c>
      <c r="I102" s="5">
        <f>All_Customers_Residential!I102+All_Customers_Small_Commercial!I102+All_Customers_Lighting!I102</f>
        <v>96636</v>
      </c>
      <c r="J102" s="5">
        <f>All_Customers_Residential!J102+All_Customers_Small_Commercial!J102+All_Customers_Lighting!J102</f>
        <v>84632</v>
      </c>
      <c r="K102" s="5">
        <f>All_Customers_Residential!K102+All_Customers_Small_Commercial!K102+All_Customers_Lighting!K102</f>
        <v>70205</v>
      </c>
      <c r="L102" s="5">
        <f>All_Customers_Residential!L102+All_Customers_Small_Commercial!L102+All_Customers_Lighting!L102</f>
        <v>52865</v>
      </c>
      <c r="M102" s="5">
        <f>All_Customers_Residential!M102+All_Customers_Small_Commercial!M102+All_Customers_Lighting!M102</f>
        <v>59652</v>
      </c>
      <c r="N102" s="5">
        <f>All_Customers_Residential!N102+All_Customers_Small_Commercial!N102+All_Customers_Lighting!N102</f>
        <v>59721</v>
      </c>
      <c r="O102" s="5">
        <f>All_Customers_Residential!O102+All_Customers_Small_Commercial!O102+All_Customers_Lighting!O102</f>
        <v>60582</v>
      </c>
      <c r="P102" s="5">
        <f>All_Customers_Residential!P102+All_Customers_Small_Commercial!P102+All_Customers_Lighting!P102</f>
        <v>59993</v>
      </c>
      <c r="Q102" s="5">
        <f>All_Customers_Residential!Q102+All_Customers_Small_Commercial!Q102+All_Customers_Lighting!Q102</f>
        <v>65418</v>
      </c>
      <c r="R102" s="5">
        <f>All_Customers_Residential!R102+All_Customers_Small_Commercial!R102+All_Customers_Lighting!R102</f>
        <v>76159</v>
      </c>
      <c r="S102" s="5">
        <f>All_Customers_Residential!S102+All_Customers_Small_Commercial!S102+All_Customers_Lighting!S102</f>
        <v>87596</v>
      </c>
      <c r="T102" s="5">
        <f>All_Customers_Residential!T102+All_Customers_Small_Commercial!T102+All_Customers_Lighting!T102</f>
        <v>102226</v>
      </c>
      <c r="U102" s="5">
        <f>All_Customers_Residential!U102+All_Customers_Small_Commercial!U102+All_Customers_Lighting!U102</f>
        <v>112847</v>
      </c>
      <c r="V102" s="5">
        <f>All_Customers_Residential!V102+All_Customers_Small_Commercial!V102+All_Customers_Lighting!V102</f>
        <v>110769</v>
      </c>
      <c r="W102" s="5">
        <f>All_Customers_Residential!W102+All_Customers_Small_Commercial!W102+All_Customers_Lighting!W102</f>
        <v>102494</v>
      </c>
      <c r="X102" s="5">
        <f>All_Customers_Residential!X102+All_Customers_Small_Commercial!X102+All_Customers_Lighting!X102</f>
        <v>92711</v>
      </c>
      <c r="Y102" s="5">
        <f>All_Customers_Residential!Y102+All_Customers_Small_Commercial!Y102+All_Customers_Lighting!Y102</f>
        <v>84801</v>
      </c>
      <c r="Z102" s="5">
        <f>All_Customers_Residential!Z102+All_Customers_Small_Commercial!Z102+All_Customers_Lighting!Z102</f>
        <v>0</v>
      </c>
      <c r="AA102" s="2">
        <f>IFERROR(INDEX('Holiday Schedule'!$D$3:$D$24,MATCH(A102,'Holiday Schedule'!$C$3:$C$24,0)),0)</f>
        <v>0</v>
      </c>
      <c r="AB102" s="2">
        <f t="shared" si="8"/>
        <v>6</v>
      </c>
      <c r="AC102" s="2">
        <f t="shared" si="9"/>
        <v>1294506</v>
      </c>
      <c r="AD102" s="5">
        <f t="shared" si="10"/>
        <v>646547</v>
      </c>
      <c r="AE102" s="5">
        <f t="shared" si="11"/>
        <v>1941053</v>
      </c>
      <c r="AG102" s="2">
        <f t="shared" si="12"/>
        <v>4</v>
      </c>
      <c r="AH102" s="2">
        <f t="shared" si="13"/>
        <v>2025</v>
      </c>
      <c r="AJ102" s="5">
        <f t="shared" si="14"/>
        <v>112847</v>
      </c>
      <c r="AK102" s="2">
        <f t="shared" si="15"/>
        <v>20</v>
      </c>
    </row>
    <row r="103" spans="1:37" ht="12.75">
      <c r="A103" s="4">
        <v>45752</v>
      </c>
      <c r="B103" s="5">
        <f>All_Customers_Residential!B103+All_Customers_Small_Commercial!B103+All_Customers_Lighting!B103</f>
        <v>80151</v>
      </c>
      <c r="C103" s="5">
        <f>All_Customers_Residential!C103+All_Customers_Small_Commercial!C103+All_Customers_Lighting!C103</f>
        <v>79007</v>
      </c>
      <c r="D103" s="5">
        <f>All_Customers_Residential!D103+All_Customers_Small_Commercial!D103+All_Customers_Lighting!D103</f>
        <v>79404</v>
      </c>
      <c r="E103" s="5">
        <f>All_Customers_Residential!E103+All_Customers_Small_Commercial!E103+All_Customers_Lighting!E103</f>
        <v>78950</v>
      </c>
      <c r="F103" s="5">
        <f>All_Customers_Residential!F103+All_Customers_Small_Commercial!F103+All_Customers_Lighting!F103</f>
        <v>81170</v>
      </c>
      <c r="G103" s="5">
        <f>All_Customers_Residential!G103+All_Customers_Small_Commercial!G103+All_Customers_Lighting!G103</f>
        <v>87844</v>
      </c>
      <c r="H103" s="5">
        <f>All_Customers_Residential!H103+All_Customers_Small_Commercial!H103+All_Customers_Lighting!H103</f>
        <v>94238</v>
      </c>
      <c r="I103" s="5">
        <f>All_Customers_Residential!I103+All_Customers_Small_Commercial!I103+All_Customers_Lighting!I103</f>
        <v>92604</v>
      </c>
      <c r="J103" s="5">
        <f>All_Customers_Residential!J103+All_Customers_Small_Commercial!J103+All_Customers_Lighting!J103</f>
        <v>90110</v>
      </c>
      <c r="K103" s="5">
        <f>All_Customers_Residential!K103+All_Customers_Small_Commercial!K103+All_Customers_Lighting!K103</f>
        <v>88091</v>
      </c>
      <c r="L103" s="5">
        <f>All_Customers_Residential!L103+All_Customers_Small_Commercial!L103+All_Customers_Lighting!L103</f>
        <v>72287</v>
      </c>
      <c r="M103" s="5">
        <f>All_Customers_Residential!M103+All_Customers_Small_Commercial!M103+All_Customers_Lighting!M103</f>
        <v>68142</v>
      </c>
      <c r="N103" s="5">
        <f>All_Customers_Residential!N103+All_Customers_Small_Commercial!N103+All_Customers_Lighting!N103</f>
        <v>70059</v>
      </c>
      <c r="O103" s="5">
        <f>All_Customers_Residential!O103+All_Customers_Small_Commercial!O103+All_Customers_Lighting!O103</f>
        <v>75094</v>
      </c>
      <c r="P103" s="5">
        <f>All_Customers_Residential!P103+All_Customers_Small_Commercial!P103+All_Customers_Lighting!P103</f>
        <v>77822</v>
      </c>
      <c r="Q103" s="5">
        <f>All_Customers_Residential!Q103+All_Customers_Small_Commercial!Q103+All_Customers_Lighting!Q103</f>
        <v>88525</v>
      </c>
      <c r="R103" s="5">
        <f>All_Customers_Residential!R103+All_Customers_Small_Commercial!R103+All_Customers_Lighting!R103</f>
        <v>102644</v>
      </c>
      <c r="S103" s="5">
        <f>All_Customers_Residential!S103+All_Customers_Small_Commercial!S103+All_Customers_Lighting!S103</f>
        <v>114431</v>
      </c>
      <c r="T103" s="5">
        <f>All_Customers_Residential!T103+All_Customers_Small_Commercial!T103+All_Customers_Lighting!T103</f>
        <v>119231</v>
      </c>
      <c r="U103" s="5">
        <f>All_Customers_Residential!U103+All_Customers_Small_Commercial!U103+All_Customers_Lighting!U103</f>
        <v>124121</v>
      </c>
      <c r="V103" s="5">
        <f>All_Customers_Residential!V103+All_Customers_Small_Commercial!V103+All_Customers_Lighting!V103</f>
        <v>120273</v>
      </c>
      <c r="W103" s="5">
        <f>All_Customers_Residential!W103+All_Customers_Small_Commercial!W103+All_Customers_Lighting!W103</f>
        <v>109433</v>
      </c>
      <c r="X103" s="5">
        <f>All_Customers_Residential!X103+All_Customers_Small_Commercial!X103+All_Customers_Lighting!X103</f>
        <v>98931</v>
      </c>
      <c r="Y103" s="5">
        <f>All_Customers_Residential!Y103+All_Customers_Small_Commercial!Y103+All_Customers_Lighting!Y103</f>
        <v>90872</v>
      </c>
      <c r="Z103" s="5">
        <f>All_Customers_Residential!Z103+All_Customers_Small_Commercial!Z103+All_Customers_Lighting!Z103</f>
        <v>0</v>
      </c>
      <c r="AA103" s="2">
        <f>IFERROR(INDEX('Holiday Schedule'!$D$3:$D$24,MATCH(A103,'Holiday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2183434</v>
      </c>
      <c r="AE103" s="5">
        <f t="shared" si="11"/>
        <v>2183434</v>
      </c>
      <c r="AG103" s="2">
        <f t="shared" si="12"/>
        <v>4</v>
      </c>
      <c r="AH103" s="2">
        <f t="shared" si="13"/>
        <v>2025</v>
      </c>
      <c r="AJ103" s="5">
        <f t="shared" si="14"/>
        <v>124121</v>
      </c>
      <c r="AK103" s="2">
        <f t="shared" si="15"/>
        <v>20</v>
      </c>
    </row>
    <row r="104" spans="1:37" ht="12.75">
      <c r="A104" s="4">
        <v>45753</v>
      </c>
      <c r="B104" s="5">
        <f>All_Customers_Residential!B104+All_Customers_Small_Commercial!B104+All_Customers_Lighting!B104</f>
        <v>83867</v>
      </c>
      <c r="C104" s="5">
        <f>All_Customers_Residential!C104+All_Customers_Small_Commercial!C104+All_Customers_Lighting!C104</f>
        <v>80438</v>
      </c>
      <c r="D104" s="5">
        <f>All_Customers_Residential!D104+All_Customers_Small_Commercial!D104+All_Customers_Lighting!D104</f>
        <v>80135</v>
      </c>
      <c r="E104" s="5">
        <f>All_Customers_Residential!E104+All_Customers_Small_Commercial!E104+All_Customers_Lighting!E104</f>
        <v>77314</v>
      </c>
      <c r="F104" s="5">
        <f>All_Customers_Residential!F104+All_Customers_Small_Commercial!F104+All_Customers_Lighting!F104</f>
        <v>77128</v>
      </c>
      <c r="G104" s="5">
        <f>All_Customers_Residential!G104+All_Customers_Small_Commercial!G104+All_Customers_Lighting!G104</f>
        <v>82032</v>
      </c>
      <c r="H104" s="5">
        <f>All_Customers_Residential!H104+All_Customers_Small_Commercial!H104+All_Customers_Lighting!H104</f>
        <v>89015</v>
      </c>
      <c r="I104" s="5">
        <f>All_Customers_Residential!I104+All_Customers_Small_Commercial!I104+All_Customers_Lighting!I104</f>
        <v>95997</v>
      </c>
      <c r="J104" s="5">
        <f>All_Customers_Residential!J104+All_Customers_Small_Commercial!J104+All_Customers_Lighting!J104</f>
        <v>100361</v>
      </c>
      <c r="K104" s="5">
        <f>All_Customers_Residential!K104+All_Customers_Small_Commercial!K104+All_Customers_Lighting!K104</f>
        <v>100719</v>
      </c>
      <c r="L104" s="5">
        <f>All_Customers_Residential!L104+All_Customers_Small_Commercial!L104+All_Customers_Lighting!L104</f>
        <v>95788</v>
      </c>
      <c r="M104" s="5">
        <f>All_Customers_Residential!M104+All_Customers_Small_Commercial!M104+All_Customers_Lighting!M104</f>
        <v>92365</v>
      </c>
      <c r="N104" s="5">
        <f>All_Customers_Residential!N104+All_Customers_Small_Commercial!N104+All_Customers_Lighting!N104</f>
        <v>79500</v>
      </c>
      <c r="O104" s="5">
        <f>All_Customers_Residential!O104+All_Customers_Small_Commercial!O104+All_Customers_Lighting!O104</f>
        <v>73722</v>
      </c>
      <c r="P104" s="5">
        <f>All_Customers_Residential!P104+All_Customers_Small_Commercial!P104+All_Customers_Lighting!P104</f>
        <v>71067</v>
      </c>
      <c r="Q104" s="5">
        <f>All_Customers_Residential!Q104+All_Customers_Small_Commercial!Q104+All_Customers_Lighting!Q104</f>
        <v>66461</v>
      </c>
      <c r="R104" s="5">
        <f>All_Customers_Residential!R104+All_Customers_Small_Commercial!R104+All_Customers_Lighting!R104</f>
        <v>78197</v>
      </c>
      <c r="S104" s="5">
        <f>All_Customers_Residential!S104+All_Customers_Small_Commercial!S104+All_Customers_Lighting!S104</f>
        <v>95418</v>
      </c>
      <c r="T104" s="5">
        <f>All_Customers_Residential!T104+All_Customers_Small_Commercial!T104+All_Customers_Lighting!T104</f>
        <v>113155</v>
      </c>
      <c r="U104" s="5">
        <f>All_Customers_Residential!U104+All_Customers_Small_Commercial!U104+All_Customers_Lighting!U104</f>
        <v>121556</v>
      </c>
      <c r="V104" s="5">
        <f>All_Customers_Residential!V104+All_Customers_Small_Commercial!V104+All_Customers_Lighting!V104</f>
        <v>116656</v>
      </c>
      <c r="W104" s="5">
        <f>All_Customers_Residential!W104+All_Customers_Small_Commercial!W104+All_Customers_Lighting!W104</f>
        <v>105133</v>
      </c>
      <c r="X104" s="5">
        <f>All_Customers_Residential!X104+All_Customers_Small_Commercial!X104+All_Customers_Lighting!X104</f>
        <v>92695</v>
      </c>
      <c r="Y104" s="5">
        <f>All_Customers_Residential!Y104+All_Customers_Small_Commercial!Y104+All_Customers_Lighting!Y104</f>
        <v>84406</v>
      </c>
      <c r="Z104" s="5">
        <f>All_Customers_Residential!Z104+All_Customers_Small_Commercial!Z104+All_Customers_Lighting!Z104</f>
        <v>0</v>
      </c>
      <c r="AA104" s="2">
        <f>IFERROR(INDEX('Holiday Schedule'!$D$3:$D$24,MATCH(A104,'Holiday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2153125</v>
      </c>
      <c r="AE104" s="5">
        <f t="shared" si="11"/>
        <v>2153125</v>
      </c>
      <c r="AG104" s="2">
        <f t="shared" si="12"/>
        <v>4</v>
      </c>
      <c r="AH104" s="2">
        <f t="shared" si="13"/>
        <v>2025</v>
      </c>
      <c r="AJ104" s="5">
        <f t="shared" si="14"/>
        <v>121556</v>
      </c>
      <c r="AK104" s="2">
        <f t="shared" si="15"/>
        <v>20</v>
      </c>
    </row>
    <row r="105" spans="1:37" ht="12.75">
      <c r="A105" s="4">
        <v>45754</v>
      </c>
      <c r="B105" s="5">
        <f>All_Customers_Residential!B105+All_Customers_Small_Commercial!B105+All_Customers_Lighting!B105</f>
        <v>77686</v>
      </c>
      <c r="C105" s="5">
        <f>All_Customers_Residential!C105+All_Customers_Small_Commercial!C105+All_Customers_Lighting!C105</f>
        <v>75720</v>
      </c>
      <c r="D105" s="5">
        <f>All_Customers_Residential!D105+All_Customers_Small_Commercial!D105+All_Customers_Lighting!D105</f>
        <v>74704</v>
      </c>
      <c r="E105" s="5">
        <f>All_Customers_Residential!E105+All_Customers_Small_Commercial!E105+All_Customers_Lighting!E105</f>
        <v>75679</v>
      </c>
      <c r="F105" s="5">
        <f>All_Customers_Residential!F105+All_Customers_Small_Commercial!F105+All_Customers_Lighting!F105</f>
        <v>79360</v>
      </c>
      <c r="G105" s="5">
        <f>All_Customers_Residential!G105+All_Customers_Small_Commercial!G105+All_Customers_Lighting!G105</f>
        <v>89160</v>
      </c>
      <c r="H105" s="5">
        <f>All_Customers_Residential!H105+All_Customers_Small_Commercial!H105+All_Customers_Lighting!H105</f>
        <v>106446</v>
      </c>
      <c r="I105" s="5">
        <f>All_Customers_Residential!I105+All_Customers_Small_Commercial!I105+All_Customers_Lighting!I105</f>
        <v>105479</v>
      </c>
      <c r="J105" s="5">
        <f>All_Customers_Residential!J105+All_Customers_Small_Commercial!J105+All_Customers_Lighting!J105</f>
        <v>95471</v>
      </c>
      <c r="K105" s="5">
        <f>All_Customers_Residential!K105+All_Customers_Small_Commercial!K105+All_Customers_Lighting!K105</f>
        <v>86517</v>
      </c>
      <c r="L105" s="5">
        <f>All_Customers_Residential!L105+All_Customers_Small_Commercial!L105+All_Customers_Lighting!L105</f>
        <v>73096</v>
      </c>
      <c r="M105" s="5">
        <f>All_Customers_Residential!M105+All_Customers_Small_Commercial!M105+All_Customers_Lighting!M105</f>
        <v>59375</v>
      </c>
      <c r="N105" s="5">
        <f>All_Customers_Residential!N105+All_Customers_Small_Commercial!N105+All_Customers_Lighting!N105</f>
        <v>53341</v>
      </c>
      <c r="O105" s="5">
        <f>All_Customers_Residential!O105+All_Customers_Small_Commercial!O105+All_Customers_Lighting!O105</f>
        <v>54693</v>
      </c>
      <c r="P105" s="5">
        <f>All_Customers_Residential!P105+All_Customers_Small_Commercial!P105+All_Customers_Lighting!P105</f>
        <v>57808</v>
      </c>
      <c r="Q105" s="5">
        <f>All_Customers_Residential!Q105+All_Customers_Small_Commercial!Q105+All_Customers_Lighting!Q105</f>
        <v>69325</v>
      </c>
      <c r="R105" s="5">
        <f>All_Customers_Residential!R105+All_Customers_Small_Commercial!R105+All_Customers_Lighting!R105</f>
        <v>85284</v>
      </c>
      <c r="S105" s="5">
        <f>All_Customers_Residential!S105+All_Customers_Small_Commercial!S105+All_Customers_Lighting!S105</f>
        <v>104406</v>
      </c>
      <c r="T105" s="5">
        <f>All_Customers_Residential!T105+All_Customers_Small_Commercial!T105+All_Customers_Lighting!T105</f>
        <v>113658</v>
      </c>
      <c r="U105" s="5">
        <f>All_Customers_Residential!U105+All_Customers_Small_Commercial!U105+All_Customers_Lighting!U105</f>
        <v>121520</v>
      </c>
      <c r="V105" s="5">
        <f>All_Customers_Residential!V105+All_Customers_Small_Commercial!V105+All_Customers_Lighting!V105</f>
        <v>117323</v>
      </c>
      <c r="W105" s="5">
        <f>All_Customers_Residential!W105+All_Customers_Small_Commercial!W105+All_Customers_Lighting!W105</f>
        <v>105391</v>
      </c>
      <c r="X105" s="5">
        <f>All_Customers_Residential!X105+All_Customers_Small_Commercial!X105+All_Customers_Lighting!X105</f>
        <v>95537</v>
      </c>
      <c r="Y105" s="5">
        <f>All_Customers_Residential!Y105+All_Customers_Small_Commercial!Y105+All_Customers_Lighting!Y105</f>
        <v>85900</v>
      </c>
      <c r="Z105" s="5">
        <f>All_Customers_Residential!Z105+All_Customers_Small_Commercial!Z105+All_Customers_Lighting!Z105</f>
        <v>0</v>
      </c>
      <c r="AA105" s="2">
        <f>IFERROR(INDEX('Holiday Schedule'!$D$3:$D$24,MATCH(A105,'Holiday Schedule'!$C$3:$C$24,0)),0)</f>
        <v>0</v>
      </c>
      <c r="AB105" s="2">
        <f t="shared" si="8"/>
        <v>2</v>
      </c>
      <c r="AC105" s="2">
        <f t="shared" si="9"/>
        <v>1398224</v>
      </c>
      <c r="AD105" s="5">
        <f t="shared" si="10"/>
        <v>664655</v>
      </c>
      <c r="AE105" s="5">
        <f t="shared" si="11"/>
        <v>2062879</v>
      </c>
      <c r="AG105" s="2">
        <f t="shared" si="12"/>
        <v>4</v>
      </c>
      <c r="AH105" s="2">
        <f t="shared" si="13"/>
        <v>2025</v>
      </c>
      <c r="AJ105" s="5">
        <f t="shared" si="14"/>
        <v>121520</v>
      </c>
      <c r="AK105" s="2">
        <f t="shared" si="15"/>
        <v>20</v>
      </c>
    </row>
    <row r="106" spans="1:37" ht="12.75">
      <c r="A106" s="4">
        <v>45755</v>
      </c>
      <c r="B106" s="5">
        <f>All_Customers_Residential!B106+All_Customers_Small_Commercial!B106+All_Customers_Lighting!B106</f>
        <v>81139</v>
      </c>
      <c r="C106" s="5">
        <f>All_Customers_Residential!C106+All_Customers_Small_Commercial!C106+All_Customers_Lighting!C106</f>
        <v>77096</v>
      </c>
      <c r="D106" s="5">
        <f>All_Customers_Residential!D106+All_Customers_Small_Commercial!D106+All_Customers_Lighting!D106</f>
        <v>77351</v>
      </c>
      <c r="E106" s="5">
        <f>All_Customers_Residential!E106+All_Customers_Small_Commercial!E106+All_Customers_Lighting!E106</f>
        <v>77627</v>
      </c>
      <c r="F106" s="5">
        <f>All_Customers_Residential!F106+All_Customers_Small_Commercial!F106+All_Customers_Lighting!F106</f>
        <v>81018</v>
      </c>
      <c r="G106" s="5">
        <f>All_Customers_Residential!G106+All_Customers_Small_Commercial!G106+All_Customers_Lighting!G106</f>
        <v>90661</v>
      </c>
      <c r="H106" s="5">
        <f>All_Customers_Residential!H106+All_Customers_Small_Commercial!H106+All_Customers_Lighting!H106</f>
        <v>105466</v>
      </c>
      <c r="I106" s="5">
        <f>All_Customers_Residential!I106+All_Customers_Small_Commercial!I106+All_Customers_Lighting!I106</f>
        <v>103185</v>
      </c>
      <c r="J106" s="5">
        <f>All_Customers_Residential!J106+All_Customers_Small_Commercial!J106+All_Customers_Lighting!J106</f>
        <v>94203</v>
      </c>
      <c r="K106" s="5">
        <f>All_Customers_Residential!K106+All_Customers_Small_Commercial!K106+All_Customers_Lighting!K106</f>
        <v>90740</v>
      </c>
      <c r="L106" s="5">
        <f>All_Customers_Residential!L106+All_Customers_Small_Commercial!L106+All_Customers_Lighting!L106</f>
        <v>92437</v>
      </c>
      <c r="M106" s="5">
        <f>All_Customers_Residential!M106+All_Customers_Small_Commercial!M106+All_Customers_Lighting!M106</f>
        <v>82071</v>
      </c>
      <c r="N106" s="5">
        <f>All_Customers_Residential!N106+All_Customers_Small_Commercial!N106+All_Customers_Lighting!N106</f>
        <v>81405</v>
      </c>
      <c r="O106" s="5">
        <f>All_Customers_Residential!O106+All_Customers_Small_Commercial!O106+All_Customers_Lighting!O106</f>
        <v>89220</v>
      </c>
      <c r="P106" s="5">
        <f>All_Customers_Residential!P106+All_Customers_Small_Commercial!P106+All_Customers_Lighting!P106</f>
        <v>88702</v>
      </c>
      <c r="Q106" s="5">
        <f>All_Customers_Residential!Q106+All_Customers_Small_Commercial!Q106+All_Customers_Lighting!Q106</f>
        <v>94812</v>
      </c>
      <c r="R106" s="5">
        <f>All_Customers_Residential!R106+All_Customers_Small_Commercial!R106+All_Customers_Lighting!R106</f>
        <v>102175</v>
      </c>
      <c r="S106" s="5">
        <f>All_Customers_Residential!S106+All_Customers_Small_Commercial!S106+All_Customers_Lighting!S106</f>
        <v>117412</v>
      </c>
      <c r="T106" s="5">
        <f>All_Customers_Residential!T106+All_Customers_Small_Commercial!T106+All_Customers_Lighting!T106</f>
        <v>124309</v>
      </c>
      <c r="U106" s="5">
        <f>All_Customers_Residential!U106+All_Customers_Small_Commercial!U106+All_Customers_Lighting!U106</f>
        <v>127618</v>
      </c>
      <c r="V106" s="5">
        <f>All_Customers_Residential!V106+All_Customers_Small_Commercial!V106+All_Customers_Lighting!V106</f>
        <v>121086</v>
      </c>
      <c r="W106" s="5">
        <f>All_Customers_Residential!W106+All_Customers_Small_Commercial!W106+All_Customers_Lighting!W106</f>
        <v>111078</v>
      </c>
      <c r="X106" s="5">
        <f>All_Customers_Residential!X106+All_Customers_Small_Commercial!X106+All_Customers_Lighting!X106</f>
        <v>100004</v>
      </c>
      <c r="Y106" s="5">
        <f>All_Customers_Residential!Y106+All_Customers_Small_Commercial!Y106+All_Customers_Lighting!Y106</f>
        <v>90561</v>
      </c>
      <c r="Z106" s="5">
        <f>All_Customers_Residential!Z106+All_Customers_Small_Commercial!Z106+All_Customers_Lighting!Z106</f>
        <v>0</v>
      </c>
      <c r="AA106" s="2">
        <f>IFERROR(INDEX('Holiday Schedule'!$D$3:$D$24,MATCH(A106,'Holiday Schedule'!$C$3:$C$24,0)),0)</f>
        <v>0</v>
      </c>
      <c r="AB106" s="2">
        <f t="shared" si="8"/>
        <v>3</v>
      </c>
      <c r="AC106" s="2">
        <f t="shared" si="9"/>
        <v>1620457</v>
      </c>
      <c r="AD106" s="5">
        <f t="shared" si="10"/>
        <v>680919</v>
      </c>
      <c r="AE106" s="5">
        <f t="shared" si="11"/>
        <v>2301376</v>
      </c>
      <c r="AG106" s="2">
        <f t="shared" si="12"/>
        <v>4</v>
      </c>
      <c r="AH106" s="2">
        <f t="shared" si="13"/>
        <v>2025</v>
      </c>
      <c r="AJ106" s="5">
        <f t="shared" si="14"/>
        <v>127618</v>
      </c>
      <c r="AK106" s="2">
        <f t="shared" si="15"/>
        <v>20</v>
      </c>
    </row>
    <row r="107" spans="1:37" ht="12.75">
      <c r="A107" s="4">
        <v>45756</v>
      </c>
      <c r="B107" s="5">
        <f>All_Customers_Residential!B107+All_Customers_Small_Commercial!B107+All_Customers_Lighting!B107</f>
        <v>84894</v>
      </c>
      <c r="C107" s="5">
        <f>All_Customers_Residential!C107+All_Customers_Small_Commercial!C107+All_Customers_Lighting!C107</f>
        <v>83843</v>
      </c>
      <c r="D107" s="5">
        <f>All_Customers_Residential!D107+All_Customers_Small_Commercial!D107+All_Customers_Lighting!D107</f>
        <v>82543</v>
      </c>
      <c r="E107" s="5">
        <f>All_Customers_Residential!E107+All_Customers_Small_Commercial!E107+All_Customers_Lighting!E107</f>
        <v>84153</v>
      </c>
      <c r="F107" s="5">
        <f>All_Customers_Residential!F107+All_Customers_Small_Commercial!F107+All_Customers_Lighting!F107</f>
        <v>86152</v>
      </c>
      <c r="G107" s="5">
        <f>All_Customers_Residential!G107+All_Customers_Small_Commercial!G107+All_Customers_Lighting!G107</f>
        <v>97515</v>
      </c>
      <c r="H107" s="5">
        <f>All_Customers_Residential!H107+All_Customers_Small_Commercial!H107+All_Customers_Lighting!H107</f>
        <v>112661</v>
      </c>
      <c r="I107" s="5">
        <f>All_Customers_Residential!I107+All_Customers_Small_Commercial!I107+All_Customers_Lighting!I107</f>
        <v>120574</v>
      </c>
      <c r="J107" s="5">
        <f>All_Customers_Residential!J107+All_Customers_Small_Commercial!J107+All_Customers_Lighting!J107</f>
        <v>118344</v>
      </c>
      <c r="K107" s="5">
        <f>All_Customers_Residential!K107+All_Customers_Small_Commercial!K107+All_Customers_Lighting!K107</f>
        <v>113905</v>
      </c>
      <c r="L107" s="5">
        <f>All_Customers_Residential!L107+All_Customers_Small_Commercial!L107+All_Customers_Lighting!L107</f>
        <v>103397</v>
      </c>
      <c r="M107" s="5">
        <f>All_Customers_Residential!M107+All_Customers_Small_Commercial!M107+All_Customers_Lighting!M107</f>
        <v>83806</v>
      </c>
      <c r="N107" s="5">
        <f>All_Customers_Residential!N107+All_Customers_Small_Commercial!N107+All_Customers_Lighting!N107</f>
        <v>70107</v>
      </c>
      <c r="O107" s="5">
        <f>All_Customers_Residential!O107+All_Customers_Small_Commercial!O107+All_Customers_Lighting!O107</f>
        <v>62903</v>
      </c>
      <c r="P107" s="5">
        <f>All_Customers_Residential!P107+All_Customers_Small_Commercial!P107+All_Customers_Lighting!P107</f>
        <v>56399</v>
      </c>
      <c r="Q107" s="5">
        <f>All_Customers_Residential!Q107+All_Customers_Small_Commercial!Q107+All_Customers_Lighting!Q107</f>
        <v>60959</v>
      </c>
      <c r="R107" s="5">
        <f>All_Customers_Residential!R107+All_Customers_Small_Commercial!R107+All_Customers_Lighting!R107</f>
        <v>73437</v>
      </c>
      <c r="S107" s="5">
        <f>All_Customers_Residential!S107+All_Customers_Small_Commercial!S107+All_Customers_Lighting!S107</f>
        <v>92992</v>
      </c>
      <c r="T107" s="5">
        <f>All_Customers_Residential!T107+All_Customers_Small_Commercial!T107+All_Customers_Lighting!T107</f>
        <v>114191</v>
      </c>
      <c r="U107" s="5">
        <f>All_Customers_Residential!U107+All_Customers_Small_Commercial!U107+All_Customers_Lighting!U107</f>
        <v>127032</v>
      </c>
      <c r="V107" s="5">
        <f>All_Customers_Residential!V107+All_Customers_Small_Commercial!V107+All_Customers_Lighting!V107</f>
        <v>123083</v>
      </c>
      <c r="W107" s="5">
        <f>All_Customers_Residential!W107+All_Customers_Small_Commercial!W107+All_Customers_Lighting!W107</f>
        <v>112772</v>
      </c>
      <c r="X107" s="5">
        <f>All_Customers_Residential!X107+All_Customers_Small_Commercial!X107+All_Customers_Lighting!X107</f>
        <v>101620</v>
      </c>
      <c r="Y107" s="5">
        <f>All_Customers_Residential!Y107+All_Customers_Small_Commercial!Y107+All_Customers_Lighting!Y107</f>
        <v>92622</v>
      </c>
      <c r="Z107" s="5">
        <f>All_Customers_Residential!Z107+All_Customers_Small_Commercial!Z107+All_Customers_Lighting!Z107</f>
        <v>0</v>
      </c>
      <c r="AA107" s="2">
        <f>IFERROR(INDEX('Holiday Schedule'!$D$3:$D$24,MATCH(A107,'Holiday Schedule'!$C$3:$C$24,0)),0)</f>
        <v>0</v>
      </c>
      <c r="AB107" s="2">
        <f t="shared" si="8"/>
        <v>4</v>
      </c>
      <c r="AC107" s="2">
        <f t="shared" si="9"/>
        <v>1535521</v>
      </c>
      <c r="AD107" s="5">
        <f t="shared" si="10"/>
        <v>724383</v>
      </c>
      <c r="AE107" s="5">
        <f t="shared" si="11"/>
        <v>2259904</v>
      </c>
      <c r="AG107" s="2">
        <f t="shared" si="12"/>
        <v>4</v>
      </c>
      <c r="AH107" s="2">
        <f t="shared" si="13"/>
        <v>2025</v>
      </c>
      <c r="AJ107" s="5">
        <f t="shared" si="14"/>
        <v>127032</v>
      </c>
      <c r="AK107" s="2">
        <f t="shared" si="15"/>
        <v>20</v>
      </c>
    </row>
    <row r="108" spans="1:37" ht="12.75">
      <c r="A108" s="4">
        <v>45757</v>
      </c>
      <c r="B108" s="5">
        <f>All_Customers_Residential!B108+All_Customers_Small_Commercial!B108+All_Customers_Lighting!B108</f>
        <v>87668</v>
      </c>
      <c r="C108" s="5">
        <f>All_Customers_Residential!C108+All_Customers_Small_Commercial!C108+All_Customers_Lighting!C108</f>
        <v>85550</v>
      </c>
      <c r="D108" s="5">
        <f>All_Customers_Residential!D108+All_Customers_Small_Commercial!D108+All_Customers_Lighting!D108</f>
        <v>85504</v>
      </c>
      <c r="E108" s="5">
        <f>All_Customers_Residential!E108+All_Customers_Small_Commercial!E108+All_Customers_Lighting!E108</f>
        <v>84953</v>
      </c>
      <c r="F108" s="5">
        <f>All_Customers_Residential!F108+All_Customers_Small_Commercial!F108+All_Customers_Lighting!F108</f>
        <v>89675</v>
      </c>
      <c r="G108" s="5">
        <f>All_Customers_Residential!G108+All_Customers_Small_Commercial!G108+All_Customers_Lighting!G108</f>
        <v>101133</v>
      </c>
      <c r="H108" s="5">
        <f>All_Customers_Residential!H108+All_Customers_Small_Commercial!H108+All_Customers_Lighting!H108</f>
        <v>113163</v>
      </c>
      <c r="I108" s="5">
        <f>All_Customers_Residential!I108+All_Customers_Small_Commercial!I108+All_Customers_Lighting!I108</f>
        <v>98677</v>
      </c>
      <c r="J108" s="5">
        <f>All_Customers_Residential!J108+All_Customers_Small_Commercial!J108+All_Customers_Lighting!J108</f>
        <v>71869</v>
      </c>
      <c r="K108" s="5">
        <f>All_Customers_Residential!K108+All_Customers_Small_Commercial!K108+All_Customers_Lighting!K108</f>
        <v>56170</v>
      </c>
      <c r="L108" s="5">
        <f>All_Customers_Residential!L108+All_Customers_Small_Commercial!L108+All_Customers_Lighting!L108</f>
        <v>48244</v>
      </c>
      <c r="M108" s="5">
        <f>All_Customers_Residential!M108+All_Customers_Small_Commercial!M108+All_Customers_Lighting!M108</f>
        <v>42549</v>
      </c>
      <c r="N108" s="5">
        <f>All_Customers_Residential!N108+All_Customers_Small_Commercial!N108+All_Customers_Lighting!N108</f>
        <v>41177</v>
      </c>
      <c r="O108" s="5">
        <f>All_Customers_Residential!O108+All_Customers_Small_Commercial!O108+All_Customers_Lighting!O108</f>
        <v>39434</v>
      </c>
      <c r="P108" s="5">
        <f>All_Customers_Residential!P108+All_Customers_Small_Commercial!P108+All_Customers_Lighting!P108</f>
        <v>42468</v>
      </c>
      <c r="Q108" s="5">
        <f>All_Customers_Residential!Q108+All_Customers_Small_Commercial!Q108+All_Customers_Lighting!Q108</f>
        <v>44369</v>
      </c>
      <c r="R108" s="5">
        <f>All_Customers_Residential!R108+All_Customers_Small_Commercial!R108+All_Customers_Lighting!R108</f>
        <v>58981</v>
      </c>
      <c r="S108" s="5">
        <f>All_Customers_Residential!S108+All_Customers_Small_Commercial!S108+All_Customers_Lighting!S108</f>
        <v>83929</v>
      </c>
      <c r="T108" s="5">
        <f>All_Customers_Residential!T108+All_Customers_Small_Commercial!T108+All_Customers_Lighting!T108</f>
        <v>105630</v>
      </c>
      <c r="U108" s="5">
        <f>All_Customers_Residential!U108+All_Customers_Small_Commercial!U108+All_Customers_Lighting!U108</f>
        <v>118114</v>
      </c>
      <c r="V108" s="5">
        <f>All_Customers_Residential!V108+All_Customers_Small_Commercial!V108+All_Customers_Lighting!V108</f>
        <v>118025</v>
      </c>
      <c r="W108" s="5">
        <f>All_Customers_Residential!W108+All_Customers_Small_Commercial!W108+All_Customers_Lighting!W108</f>
        <v>107029</v>
      </c>
      <c r="X108" s="5">
        <f>All_Customers_Residential!X108+All_Customers_Small_Commercial!X108+All_Customers_Lighting!X108</f>
        <v>97048</v>
      </c>
      <c r="Y108" s="5">
        <f>All_Customers_Residential!Y108+All_Customers_Small_Commercial!Y108+All_Customers_Lighting!Y108</f>
        <v>87993</v>
      </c>
      <c r="Z108" s="5">
        <f>All_Customers_Residential!Z108+All_Customers_Small_Commercial!Z108+All_Customers_Lighting!Z108</f>
        <v>0</v>
      </c>
      <c r="AA108" s="2">
        <f>IFERROR(INDEX('Holiday Schedule'!$D$3:$D$24,MATCH(A108,'Holiday Schedule'!$C$3:$C$24,0)),0)</f>
        <v>0</v>
      </c>
      <c r="AB108" s="2">
        <f t="shared" si="8"/>
        <v>5</v>
      </c>
      <c r="AC108" s="2">
        <f t="shared" si="9"/>
        <v>1173713</v>
      </c>
      <c r="AD108" s="5">
        <f t="shared" si="10"/>
        <v>735639</v>
      </c>
      <c r="AE108" s="5">
        <f t="shared" si="11"/>
        <v>1909352</v>
      </c>
      <c r="AG108" s="2">
        <f t="shared" si="12"/>
        <v>4</v>
      </c>
      <c r="AH108" s="2">
        <f t="shared" si="13"/>
        <v>2025</v>
      </c>
      <c r="AJ108" s="5">
        <f t="shared" si="14"/>
        <v>118114</v>
      </c>
      <c r="AK108" s="2">
        <f t="shared" si="15"/>
        <v>20</v>
      </c>
    </row>
    <row r="109" spans="1:37" ht="12.75">
      <c r="A109" s="4">
        <v>45758</v>
      </c>
      <c r="B109" s="5">
        <f>All_Customers_Residential!B109+All_Customers_Small_Commercial!B109+All_Customers_Lighting!B109</f>
        <v>83227</v>
      </c>
      <c r="C109" s="5">
        <f>All_Customers_Residential!C109+All_Customers_Small_Commercial!C109+All_Customers_Lighting!C109</f>
        <v>81892</v>
      </c>
      <c r="D109" s="5">
        <f>All_Customers_Residential!D109+All_Customers_Small_Commercial!D109+All_Customers_Lighting!D109</f>
        <v>80466</v>
      </c>
      <c r="E109" s="5">
        <f>All_Customers_Residential!E109+All_Customers_Small_Commercial!E109+All_Customers_Lighting!E109</f>
        <v>81620</v>
      </c>
      <c r="F109" s="5">
        <f>All_Customers_Residential!F109+All_Customers_Small_Commercial!F109+All_Customers_Lighting!F109</f>
        <v>84128</v>
      </c>
      <c r="G109" s="5">
        <f>All_Customers_Residential!G109+All_Customers_Small_Commercial!G109+All_Customers_Lighting!G109</f>
        <v>93684</v>
      </c>
      <c r="H109" s="5">
        <f>All_Customers_Residential!H109+All_Customers_Small_Commercial!H109+All_Customers_Lighting!H109</f>
        <v>107506</v>
      </c>
      <c r="I109" s="5">
        <f>All_Customers_Residential!I109+All_Customers_Small_Commercial!I109+All_Customers_Lighting!I109</f>
        <v>109933</v>
      </c>
      <c r="J109" s="5">
        <f>All_Customers_Residential!J109+All_Customers_Small_Commercial!J109+All_Customers_Lighting!J109</f>
        <v>103190</v>
      </c>
      <c r="K109" s="5">
        <f>All_Customers_Residential!K109+All_Customers_Small_Commercial!K109+All_Customers_Lighting!K109</f>
        <v>100948</v>
      </c>
      <c r="L109" s="5">
        <f>All_Customers_Residential!L109+All_Customers_Small_Commercial!L109+All_Customers_Lighting!L109</f>
        <v>91492</v>
      </c>
      <c r="M109" s="5">
        <f>All_Customers_Residential!M109+All_Customers_Small_Commercial!M109+All_Customers_Lighting!M109</f>
        <v>73951</v>
      </c>
      <c r="N109" s="5">
        <f>All_Customers_Residential!N109+All_Customers_Small_Commercial!N109+All_Customers_Lighting!N109</f>
        <v>71348</v>
      </c>
      <c r="O109" s="5">
        <f>All_Customers_Residential!O109+All_Customers_Small_Commercial!O109+All_Customers_Lighting!O109</f>
        <v>79683</v>
      </c>
      <c r="P109" s="5">
        <f>All_Customers_Residential!P109+All_Customers_Small_Commercial!P109+All_Customers_Lighting!P109</f>
        <v>80007</v>
      </c>
      <c r="Q109" s="5">
        <f>All_Customers_Residential!Q109+All_Customers_Small_Commercial!Q109+All_Customers_Lighting!Q109</f>
        <v>83515</v>
      </c>
      <c r="R109" s="5">
        <f>All_Customers_Residential!R109+All_Customers_Small_Commercial!R109+All_Customers_Lighting!R109</f>
        <v>92382</v>
      </c>
      <c r="S109" s="5">
        <f>All_Customers_Residential!S109+All_Customers_Small_Commercial!S109+All_Customers_Lighting!S109</f>
        <v>105243</v>
      </c>
      <c r="T109" s="5">
        <f>All_Customers_Residential!T109+All_Customers_Small_Commercial!T109+All_Customers_Lighting!T109</f>
        <v>109966</v>
      </c>
      <c r="U109" s="5">
        <f>All_Customers_Residential!U109+All_Customers_Small_Commercial!U109+All_Customers_Lighting!U109</f>
        <v>115498</v>
      </c>
      <c r="V109" s="5">
        <f>All_Customers_Residential!V109+All_Customers_Small_Commercial!V109+All_Customers_Lighting!V109</f>
        <v>112141</v>
      </c>
      <c r="W109" s="5">
        <f>All_Customers_Residential!W109+All_Customers_Small_Commercial!W109+All_Customers_Lighting!W109</f>
        <v>102545</v>
      </c>
      <c r="X109" s="5">
        <f>All_Customers_Residential!X109+All_Customers_Small_Commercial!X109+All_Customers_Lighting!X109</f>
        <v>93556</v>
      </c>
      <c r="Y109" s="5">
        <f>All_Customers_Residential!Y109+All_Customers_Small_Commercial!Y109+All_Customers_Lighting!Y109</f>
        <v>84061</v>
      </c>
      <c r="Z109" s="5">
        <f>All_Customers_Residential!Z109+All_Customers_Small_Commercial!Z109+All_Customers_Lighting!Z109</f>
        <v>0</v>
      </c>
      <c r="AA109" s="2">
        <f>IFERROR(INDEX('Holiday Schedule'!$D$3:$D$24,MATCH(A109,'Holiday Schedule'!$C$3:$C$24,0)),0)</f>
        <v>0</v>
      </c>
      <c r="AB109" s="2">
        <f t="shared" si="8"/>
        <v>6</v>
      </c>
      <c r="AC109" s="2">
        <f t="shared" si="9"/>
        <v>1525398</v>
      </c>
      <c r="AD109" s="5">
        <f t="shared" si="10"/>
        <v>696584</v>
      </c>
      <c r="AE109" s="5">
        <f t="shared" si="11"/>
        <v>2221982</v>
      </c>
      <c r="AG109" s="2">
        <f t="shared" si="12"/>
        <v>4</v>
      </c>
      <c r="AH109" s="2">
        <f t="shared" si="13"/>
        <v>2025</v>
      </c>
      <c r="AJ109" s="5">
        <f t="shared" si="14"/>
        <v>115498</v>
      </c>
      <c r="AK109" s="2">
        <f t="shared" si="15"/>
        <v>20</v>
      </c>
    </row>
    <row r="110" spans="1:37" ht="12.75">
      <c r="A110" s="4">
        <v>45759</v>
      </c>
      <c r="B110" s="5">
        <f>All_Customers_Residential!B110+All_Customers_Small_Commercial!B110+All_Customers_Lighting!B110</f>
        <v>80730</v>
      </c>
      <c r="C110" s="5">
        <f>All_Customers_Residential!C110+All_Customers_Small_Commercial!C110+All_Customers_Lighting!C110</f>
        <v>77544</v>
      </c>
      <c r="D110" s="5">
        <f>All_Customers_Residential!D110+All_Customers_Small_Commercial!D110+All_Customers_Lighting!D110</f>
        <v>77912</v>
      </c>
      <c r="E110" s="5">
        <f>All_Customers_Residential!E110+All_Customers_Small_Commercial!E110+All_Customers_Lighting!E110</f>
        <v>76605</v>
      </c>
      <c r="F110" s="5">
        <f>All_Customers_Residential!F110+All_Customers_Small_Commercial!F110+All_Customers_Lighting!F110</f>
        <v>78739</v>
      </c>
      <c r="G110" s="5">
        <f>All_Customers_Residential!G110+All_Customers_Small_Commercial!G110+All_Customers_Lighting!G110</f>
        <v>82152</v>
      </c>
      <c r="H110" s="5">
        <f>All_Customers_Residential!H110+All_Customers_Small_Commercial!H110+All_Customers_Lighting!H110</f>
        <v>91643</v>
      </c>
      <c r="I110" s="5">
        <f>All_Customers_Residential!I110+All_Customers_Small_Commercial!I110+All_Customers_Lighting!I110</f>
        <v>98270</v>
      </c>
      <c r="J110" s="5">
        <f>All_Customers_Residential!J110+All_Customers_Small_Commercial!J110+All_Customers_Lighting!J110</f>
        <v>104398</v>
      </c>
      <c r="K110" s="5">
        <f>All_Customers_Residential!K110+All_Customers_Small_Commercial!K110+All_Customers_Lighting!K110</f>
        <v>105668</v>
      </c>
      <c r="L110" s="5">
        <f>All_Customers_Residential!L110+All_Customers_Small_Commercial!L110+All_Customers_Lighting!L110</f>
        <v>98435</v>
      </c>
      <c r="M110" s="5">
        <f>All_Customers_Residential!M110+All_Customers_Small_Commercial!M110+All_Customers_Lighting!M110</f>
        <v>91054</v>
      </c>
      <c r="N110" s="5">
        <f>All_Customers_Residential!N110+All_Customers_Small_Commercial!N110+All_Customers_Lighting!N110</f>
        <v>89334</v>
      </c>
      <c r="O110" s="5">
        <f>All_Customers_Residential!O110+All_Customers_Small_Commercial!O110+All_Customers_Lighting!O110</f>
        <v>87143</v>
      </c>
      <c r="P110" s="5">
        <f>All_Customers_Residential!P110+All_Customers_Small_Commercial!P110+All_Customers_Lighting!P110</f>
        <v>89788</v>
      </c>
      <c r="Q110" s="5">
        <f>All_Customers_Residential!Q110+All_Customers_Small_Commercial!Q110+All_Customers_Lighting!Q110</f>
        <v>93167</v>
      </c>
      <c r="R110" s="5">
        <f>All_Customers_Residential!R110+All_Customers_Small_Commercial!R110+All_Customers_Lighting!R110</f>
        <v>102067</v>
      </c>
      <c r="S110" s="5">
        <f>All_Customers_Residential!S110+All_Customers_Small_Commercial!S110+All_Customers_Lighting!S110</f>
        <v>114938</v>
      </c>
      <c r="T110" s="5">
        <f>All_Customers_Residential!T110+All_Customers_Small_Commercial!T110+All_Customers_Lighting!T110</f>
        <v>117768</v>
      </c>
      <c r="U110" s="5">
        <f>All_Customers_Residential!U110+All_Customers_Small_Commercial!U110+All_Customers_Lighting!U110</f>
        <v>122613</v>
      </c>
      <c r="V110" s="5">
        <f>All_Customers_Residential!V110+All_Customers_Small_Commercial!V110+All_Customers_Lighting!V110</f>
        <v>117140</v>
      </c>
      <c r="W110" s="5">
        <f>All_Customers_Residential!W110+All_Customers_Small_Commercial!W110+All_Customers_Lighting!W110</f>
        <v>108616</v>
      </c>
      <c r="X110" s="5">
        <f>All_Customers_Residential!X110+All_Customers_Small_Commercial!X110+All_Customers_Lighting!X110</f>
        <v>97058</v>
      </c>
      <c r="Y110" s="5">
        <f>All_Customers_Residential!Y110+All_Customers_Small_Commercial!Y110+All_Customers_Lighting!Y110</f>
        <v>88257</v>
      </c>
      <c r="Z110" s="5">
        <f>All_Customers_Residential!Z110+All_Customers_Small_Commercial!Z110+All_Customers_Lighting!Z110</f>
        <v>0</v>
      </c>
      <c r="AA110" s="2">
        <f>IFERROR(INDEX('Holiday Schedule'!$D$3:$D$24,MATCH(A110,'Holiday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2291039</v>
      </c>
      <c r="AE110" s="5">
        <f t="shared" si="11"/>
        <v>2291039</v>
      </c>
      <c r="AG110" s="2">
        <f t="shared" si="12"/>
        <v>4</v>
      </c>
      <c r="AH110" s="2">
        <f t="shared" si="13"/>
        <v>2025</v>
      </c>
      <c r="AJ110" s="5">
        <f t="shared" si="14"/>
        <v>122613</v>
      </c>
      <c r="AK110" s="2">
        <f t="shared" si="15"/>
        <v>20</v>
      </c>
    </row>
    <row r="111" spans="1:37" ht="12.75">
      <c r="A111" s="4">
        <v>45760</v>
      </c>
      <c r="B111" s="5">
        <f>All_Customers_Residential!B111+All_Customers_Small_Commercial!B111+All_Customers_Lighting!B111</f>
        <v>83244</v>
      </c>
      <c r="C111" s="5">
        <f>All_Customers_Residential!C111+All_Customers_Small_Commercial!C111+All_Customers_Lighting!C111</f>
        <v>80640</v>
      </c>
      <c r="D111" s="5">
        <f>All_Customers_Residential!D111+All_Customers_Small_Commercial!D111+All_Customers_Lighting!D111</f>
        <v>80629</v>
      </c>
      <c r="E111" s="5">
        <f>All_Customers_Residential!E111+All_Customers_Small_Commercial!E111+All_Customers_Lighting!E111</f>
        <v>78404</v>
      </c>
      <c r="F111" s="5">
        <f>All_Customers_Residential!F111+All_Customers_Small_Commercial!F111+All_Customers_Lighting!F111</f>
        <v>79731</v>
      </c>
      <c r="G111" s="5">
        <f>All_Customers_Residential!G111+All_Customers_Small_Commercial!G111+All_Customers_Lighting!G111</f>
        <v>83990</v>
      </c>
      <c r="H111" s="5">
        <f>All_Customers_Residential!H111+All_Customers_Small_Commercial!H111+All_Customers_Lighting!H111</f>
        <v>92847</v>
      </c>
      <c r="I111" s="5">
        <f>All_Customers_Residential!I111+All_Customers_Small_Commercial!I111+All_Customers_Lighting!I111</f>
        <v>99603</v>
      </c>
      <c r="J111" s="5">
        <f>All_Customers_Residential!J111+All_Customers_Small_Commercial!J111+All_Customers_Lighting!J111</f>
        <v>104751</v>
      </c>
      <c r="K111" s="5">
        <f>All_Customers_Residential!K111+All_Customers_Small_Commercial!K111+All_Customers_Lighting!K111</f>
        <v>109317</v>
      </c>
      <c r="L111" s="5">
        <f>All_Customers_Residential!L111+All_Customers_Small_Commercial!L111+All_Customers_Lighting!L111</f>
        <v>109446</v>
      </c>
      <c r="M111" s="5">
        <f>All_Customers_Residential!M111+All_Customers_Small_Commercial!M111+All_Customers_Lighting!M111</f>
        <v>104705</v>
      </c>
      <c r="N111" s="5">
        <f>All_Customers_Residential!N111+All_Customers_Small_Commercial!N111+All_Customers_Lighting!N111</f>
        <v>104747</v>
      </c>
      <c r="O111" s="5">
        <f>All_Customers_Residential!O111+All_Customers_Small_Commercial!O111+All_Customers_Lighting!O111</f>
        <v>101832</v>
      </c>
      <c r="P111" s="5">
        <f>All_Customers_Residential!P111+All_Customers_Small_Commercial!P111+All_Customers_Lighting!P111</f>
        <v>96571</v>
      </c>
      <c r="Q111" s="5">
        <f>All_Customers_Residential!Q111+All_Customers_Small_Commercial!Q111+All_Customers_Lighting!Q111</f>
        <v>102035</v>
      </c>
      <c r="R111" s="5">
        <f>All_Customers_Residential!R111+All_Customers_Small_Commercial!R111+All_Customers_Lighting!R111</f>
        <v>112567</v>
      </c>
      <c r="S111" s="5">
        <f>All_Customers_Residential!S111+All_Customers_Small_Commercial!S111+All_Customers_Lighting!S111</f>
        <v>123540</v>
      </c>
      <c r="T111" s="5">
        <f>All_Customers_Residential!T111+All_Customers_Small_Commercial!T111+All_Customers_Lighting!T111</f>
        <v>125890</v>
      </c>
      <c r="U111" s="5">
        <f>All_Customers_Residential!U111+All_Customers_Small_Commercial!U111+All_Customers_Lighting!U111</f>
        <v>131941</v>
      </c>
      <c r="V111" s="5">
        <f>All_Customers_Residential!V111+All_Customers_Small_Commercial!V111+All_Customers_Lighting!V111</f>
        <v>126263</v>
      </c>
      <c r="W111" s="5">
        <f>All_Customers_Residential!W111+All_Customers_Small_Commercial!W111+All_Customers_Lighting!W111</f>
        <v>113745</v>
      </c>
      <c r="X111" s="5">
        <f>All_Customers_Residential!X111+All_Customers_Small_Commercial!X111+All_Customers_Lighting!X111</f>
        <v>100845</v>
      </c>
      <c r="Y111" s="5">
        <f>All_Customers_Residential!Y111+All_Customers_Small_Commercial!Y111+All_Customers_Lighting!Y111</f>
        <v>91203</v>
      </c>
      <c r="Z111" s="5">
        <f>All_Customers_Residential!Z111+All_Customers_Small_Commercial!Z111+All_Customers_Lighting!Z111</f>
        <v>0</v>
      </c>
      <c r="AA111" s="2">
        <f>IFERROR(INDEX('Holiday Schedule'!$D$3:$D$24,MATCH(A111,'Holiday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2438486</v>
      </c>
      <c r="AE111" s="5">
        <f t="shared" si="11"/>
        <v>2438486</v>
      </c>
      <c r="AG111" s="2">
        <f t="shared" si="12"/>
        <v>4</v>
      </c>
      <c r="AH111" s="2">
        <f t="shared" si="13"/>
        <v>2025</v>
      </c>
      <c r="AJ111" s="5">
        <f t="shared" si="14"/>
        <v>131941</v>
      </c>
      <c r="AK111" s="2">
        <f t="shared" si="15"/>
        <v>20</v>
      </c>
    </row>
    <row r="112" spans="1:37" ht="12.75">
      <c r="A112" s="4">
        <v>45761</v>
      </c>
      <c r="B112" s="5">
        <f>All_Customers_Residential!B112+All_Customers_Small_Commercial!B112+All_Customers_Lighting!B112</f>
        <v>84176</v>
      </c>
      <c r="C112" s="5">
        <f>All_Customers_Residential!C112+All_Customers_Small_Commercial!C112+All_Customers_Lighting!C112</f>
        <v>81337</v>
      </c>
      <c r="D112" s="5">
        <f>All_Customers_Residential!D112+All_Customers_Small_Commercial!D112+All_Customers_Lighting!D112</f>
        <v>80358</v>
      </c>
      <c r="E112" s="5">
        <f>All_Customers_Residential!E112+All_Customers_Small_Commercial!E112+All_Customers_Lighting!E112</f>
        <v>80759</v>
      </c>
      <c r="F112" s="5">
        <f>All_Customers_Residential!F112+All_Customers_Small_Commercial!F112+All_Customers_Lighting!F112</f>
        <v>84173</v>
      </c>
      <c r="G112" s="5">
        <f>All_Customers_Residential!G112+All_Customers_Small_Commercial!G112+All_Customers_Lighting!G112</f>
        <v>94247</v>
      </c>
      <c r="H112" s="5">
        <f>All_Customers_Residential!H112+All_Customers_Small_Commercial!H112+All_Customers_Lighting!H112</f>
        <v>107975</v>
      </c>
      <c r="I112" s="5">
        <f>All_Customers_Residential!I112+All_Customers_Small_Commercial!I112+All_Customers_Lighting!I112</f>
        <v>108258</v>
      </c>
      <c r="J112" s="5">
        <f>All_Customers_Residential!J112+All_Customers_Small_Commercial!J112+All_Customers_Lighting!J112</f>
        <v>99532</v>
      </c>
      <c r="K112" s="5">
        <f>All_Customers_Residential!K112+All_Customers_Small_Commercial!K112+All_Customers_Lighting!K112</f>
        <v>93619</v>
      </c>
      <c r="L112" s="5">
        <f>All_Customers_Residential!L112+All_Customers_Small_Commercial!L112+All_Customers_Lighting!L112</f>
        <v>85468</v>
      </c>
      <c r="M112" s="5">
        <f>All_Customers_Residential!M112+All_Customers_Small_Commercial!M112+All_Customers_Lighting!M112</f>
        <v>76835</v>
      </c>
      <c r="N112" s="5">
        <f>All_Customers_Residential!N112+All_Customers_Small_Commercial!N112+All_Customers_Lighting!N112</f>
        <v>75981</v>
      </c>
      <c r="O112" s="5">
        <f>All_Customers_Residential!O112+All_Customers_Small_Commercial!O112+All_Customers_Lighting!O112</f>
        <v>68571</v>
      </c>
      <c r="P112" s="5">
        <f>All_Customers_Residential!P112+All_Customers_Small_Commercial!P112+All_Customers_Lighting!P112</f>
        <v>62988</v>
      </c>
      <c r="Q112" s="5">
        <f>All_Customers_Residential!Q112+All_Customers_Small_Commercial!Q112+All_Customers_Lighting!Q112</f>
        <v>70791</v>
      </c>
      <c r="R112" s="5">
        <f>All_Customers_Residential!R112+All_Customers_Small_Commercial!R112+All_Customers_Lighting!R112</f>
        <v>66949</v>
      </c>
      <c r="S112" s="5">
        <f>All_Customers_Residential!S112+All_Customers_Small_Commercial!S112+All_Customers_Lighting!S112</f>
        <v>87582</v>
      </c>
      <c r="T112" s="5">
        <f>All_Customers_Residential!T112+All_Customers_Small_Commercial!T112+All_Customers_Lighting!T112</f>
        <v>105201</v>
      </c>
      <c r="U112" s="5">
        <f>All_Customers_Residential!U112+All_Customers_Small_Commercial!U112+All_Customers_Lighting!U112</f>
        <v>115559</v>
      </c>
      <c r="V112" s="5">
        <f>All_Customers_Residential!V112+All_Customers_Small_Commercial!V112+All_Customers_Lighting!V112</f>
        <v>113105</v>
      </c>
      <c r="W112" s="5">
        <f>All_Customers_Residential!W112+All_Customers_Small_Commercial!W112+All_Customers_Lighting!W112</f>
        <v>103978</v>
      </c>
      <c r="X112" s="5">
        <f>All_Customers_Residential!X112+All_Customers_Small_Commercial!X112+All_Customers_Lighting!X112</f>
        <v>92521</v>
      </c>
      <c r="Y112" s="5">
        <f>All_Customers_Residential!Y112+All_Customers_Small_Commercial!Y112+All_Customers_Lighting!Y112</f>
        <v>84387</v>
      </c>
      <c r="Z112" s="5">
        <f>All_Customers_Residential!Z112+All_Customers_Small_Commercial!Z112+All_Customers_Lighting!Z112</f>
        <v>0</v>
      </c>
      <c r="AA112" s="2">
        <f>IFERROR(INDEX('Holiday Schedule'!$D$3:$D$24,MATCH(A112,'Holiday Schedule'!$C$3:$C$24,0)),0)</f>
        <v>0</v>
      </c>
      <c r="AB112" s="2">
        <f t="shared" si="8"/>
        <v>2</v>
      </c>
      <c r="AC112" s="2">
        <f t="shared" si="9"/>
        <v>1426938</v>
      </c>
      <c r="AD112" s="5">
        <f t="shared" si="10"/>
        <v>697412</v>
      </c>
      <c r="AE112" s="5">
        <f t="shared" si="11"/>
        <v>2124350</v>
      </c>
      <c r="AG112" s="2">
        <f t="shared" si="12"/>
        <v>4</v>
      </c>
      <c r="AH112" s="2">
        <f t="shared" si="13"/>
        <v>2025</v>
      </c>
      <c r="AJ112" s="5">
        <f t="shared" si="14"/>
        <v>115559</v>
      </c>
      <c r="AK112" s="2">
        <f t="shared" si="15"/>
        <v>20</v>
      </c>
    </row>
    <row r="113" spans="1:37" ht="12.75">
      <c r="A113" s="4">
        <v>45762</v>
      </c>
      <c r="B113" s="5">
        <f>All_Customers_Residential!B113+All_Customers_Small_Commercial!B113+All_Customers_Lighting!B113</f>
        <v>77462</v>
      </c>
      <c r="C113" s="5">
        <f>All_Customers_Residential!C113+All_Customers_Small_Commercial!C113+All_Customers_Lighting!C113</f>
        <v>75778</v>
      </c>
      <c r="D113" s="5">
        <f>All_Customers_Residential!D113+All_Customers_Small_Commercial!D113+All_Customers_Lighting!D113</f>
        <v>74702</v>
      </c>
      <c r="E113" s="5">
        <f>All_Customers_Residential!E113+All_Customers_Small_Commercial!E113+All_Customers_Lighting!E113</f>
        <v>74810</v>
      </c>
      <c r="F113" s="5">
        <f>All_Customers_Residential!F113+All_Customers_Small_Commercial!F113+All_Customers_Lighting!F113</f>
        <v>77043</v>
      </c>
      <c r="G113" s="5">
        <f>All_Customers_Residential!G113+All_Customers_Small_Commercial!G113+All_Customers_Lighting!G113</f>
        <v>87271</v>
      </c>
      <c r="H113" s="5">
        <f>All_Customers_Residential!H113+All_Customers_Small_Commercial!H113+All_Customers_Lighting!H113</f>
        <v>102065</v>
      </c>
      <c r="I113" s="5">
        <f>All_Customers_Residential!I113+All_Customers_Small_Commercial!I113+All_Customers_Lighting!I113</f>
        <v>105561</v>
      </c>
      <c r="J113" s="5">
        <f>All_Customers_Residential!J113+All_Customers_Small_Commercial!J113+All_Customers_Lighting!J113</f>
        <v>95051</v>
      </c>
      <c r="K113" s="5">
        <f>All_Customers_Residential!K113+All_Customers_Small_Commercial!K113+All_Customers_Lighting!K113</f>
        <v>92294</v>
      </c>
      <c r="L113" s="5">
        <f>All_Customers_Residential!L113+All_Customers_Small_Commercial!L113+All_Customers_Lighting!L113</f>
        <v>91588</v>
      </c>
      <c r="M113" s="5">
        <f>All_Customers_Residential!M113+All_Customers_Small_Commercial!M113+All_Customers_Lighting!M113</f>
        <v>92217</v>
      </c>
      <c r="N113" s="5">
        <f>All_Customers_Residential!N113+All_Customers_Small_Commercial!N113+All_Customers_Lighting!N113</f>
        <v>83814</v>
      </c>
      <c r="O113" s="5">
        <f>All_Customers_Residential!O113+All_Customers_Small_Commercial!O113+All_Customers_Lighting!O113</f>
        <v>67613</v>
      </c>
      <c r="P113" s="5">
        <f>All_Customers_Residential!P113+All_Customers_Small_Commercial!P113+All_Customers_Lighting!P113</f>
        <v>79231</v>
      </c>
      <c r="Q113" s="5">
        <f>All_Customers_Residential!Q113+All_Customers_Small_Commercial!Q113+All_Customers_Lighting!Q113</f>
        <v>89992</v>
      </c>
      <c r="R113" s="5">
        <f>All_Customers_Residential!R113+All_Customers_Small_Commercial!R113+All_Customers_Lighting!R113</f>
        <v>102298</v>
      </c>
      <c r="S113" s="5">
        <f>All_Customers_Residential!S113+All_Customers_Small_Commercial!S113+All_Customers_Lighting!S113</f>
        <v>112292</v>
      </c>
      <c r="T113" s="5">
        <f>All_Customers_Residential!T113+All_Customers_Small_Commercial!T113+All_Customers_Lighting!T113</f>
        <v>116761</v>
      </c>
      <c r="U113" s="5">
        <f>All_Customers_Residential!U113+All_Customers_Small_Commercial!U113+All_Customers_Lighting!U113</f>
        <v>120225</v>
      </c>
      <c r="V113" s="5">
        <f>All_Customers_Residential!V113+All_Customers_Small_Commercial!V113+All_Customers_Lighting!V113</f>
        <v>113221</v>
      </c>
      <c r="W113" s="5">
        <f>All_Customers_Residential!W113+All_Customers_Small_Commercial!W113+All_Customers_Lighting!W113</f>
        <v>103431</v>
      </c>
      <c r="X113" s="5">
        <f>All_Customers_Residential!X113+All_Customers_Small_Commercial!X113+All_Customers_Lighting!X113</f>
        <v>89714</v>
      </c>
      <c r="Y113" s="5">
        <f>All_Customers_Residential!Y113+All_Customers_Small_Commercial!Y113+All_Customers_Lighting!Y113</f>
        <v>78645</v>
      </c>
      <c r="Z113" s="5">
        <f>All_Customers_Residential!Z113+All_Customers_Small_Commercial!Z113+All_Customers_Lighting!Z113</f>
        <v>0</v>
      </c>
      <c r="AA113" s="2">
        <f>IFERROR(INDEX('Holiday Schedule'!$D$3:$D$24,MATCH(A113,'Holiday Schedule'!$C$3:$C$24,0)),0)</f>
        <v>0</v>
      </c>
      <c r="AB113" s="2">
        <f t="shared" si="8"/>
        <v>3</v>
      </c>
      <c r="AC113" s="2">
        <f t="shared" si="9"/>
        <v>1555303</v>
      </c>
      <c r="AD113" s="5">
        <f t="shared" si="10"/>
        <v>647776</v>
      </c>
      <c r="AE113" s="5">
        <f t="shared" si="11"/>
        <v>2203079</v>
      </c>
      <c r="AG113" s="2">
        <f t="shared" si="12"/>
        <v>4</v>
      </c>
      <c r="AH113" s="2">
        <f t="shared" si="13"/>
        <v>2025</v>
      </c>
      <c r="AJ113" s="5">
        <f t="shared" si="14"/>
        <v>120225</v>
      </c>
      <c r="AK113" s="2">
        <f t="shared" si="15"/>
        <v>20</v>
      </c>
    </row>
    <row r="114" spans="1:37" ht="12.75">
      <c r="A114" s="4">
        <v>45763</v>
      </c>
      <c r="B114" s="5">
        <f>All_Customers_Residential!B114+All_Customers_Small_Commercial!B114+All_Customers_Lighting!B114</f>
        <v>75106</v>
      </c>
      <c r="C114" s="5">
        <f>All_Customers_Residential!C114+All_Customers_Small_Commercial!C114+All_Customers_Lighting!C114</f>
        <v>74305</v>
      </c>
      <c r="D114" s="5">
        <f>All_Customers_Residential!D114+All_Customers_Small_Commercial!D114+All_Customers_Lighting!D114</f>
        <v>72684</v>
      </c>
      <c r="E114" s="5">
        <f>All_Customers_Residential!E114+All_Customers_Small_Commercial!E114+All_Customers_Lighting!E114</f>
        <v>73852</v>
      </c>
      <c r="F114" s="5">
        <f>All_Customers_Residential!F114+All_Customers_Small_Commercial!F114+All_Customers_Lighting!F114</f>
        <v>76928</v>
      </c>
      <c r="G114" s="5">
        <f>All_Customers_Residential!G114+All_Customers_Small_Commercial!G114+All_Customers_Lighting!G114</f>
        <v>86674</v>
      </c>
      <c r="H114" s="5">
        <f>All_Customers_Residential!H114+All_Customers_Small_Commercial!H114+All_Customers_Lighting!H114</f>
        <v>98489</v>
      </c>
      <c r="I114" s="5">
        <f>All_Customers_Residential!I114+All_Customers_Small_Commercial!I114+All_Customers_Lighting!I114</f>
        <v>90900</v>
      </c>
      <c r="J114" s="5">
        <f>All_Customers_Residential!J114+All_Customers_Small_Commercial!J114+All_Customers_Lighting!J114</f>
        <v>71143</v>
      </c>
      <c r="K114" s="5">
        <f>All_Customers_Residential!K114+All_Customers_Small_Commercial!K114+All_Customers_Lighting!K114</f>
        <v>67155</v>
      </c>
      <c r="L114" s="5">
        <f>All_Customers_Residential!L114+All_Customers_Small_Commercial!L114+All_Customers_Lighting!L114</f>
        <v>68664</v>
      </c>
      <c r="M114" s="5">
        <f>All_Customers_Residential!M114+All_Customers_Small_Commercial!M114+All_Customers_Lighting!M114</f>
        <v>70463</v>
      </c>
      <c r="N114" s="5">
        <f>All_Customers_Residential!N114+All_Customers_Small_Commercial!N114+All_Customers_Lighting!N114</f>
        <v>75940</v>
      </c>
      <c r="O114" s="5">
        <f>All_Customers_Residential!O114+All_Customers_Small_Commercial!O114+All_Customers_Lighting!O114</f>
        <v>76353</v>
      </c>
      <c r="P114" s="5">
        <f>All_Customers_Residential!P114+All_Customers_Small_Commercial!P114+All_Customers_Lighting!P114</f>
        <v>78222</v>
      </c>
      <c r="Q114" s="5">
        <f>All_Customers_Residential!Q114+All_Customers_Small_Commercial!Q114+All_Customers_Lighting!Q114</f>
        <v>80945</v>
      </c>
      <c r="R114" s="5">
        <f>All_Customers_Residential!R114+All_Customers_Small_Commercial!R114+All_Customers_Lighting!R114</f>
        <v>85568</v>
      </c>
      <c r="S114" s="5">
        <f>All_Customers_Residential!S114+All_Customers_Small_Commercial!S114+All_Customers_Lighting!S114</f>
        <v>99982</v>
      </c>
      <c r="T114" s="5">
        <f>All_Customers_Residential!T114+All_Customers_Small_Commercial!T114+All_Customers_Lighting!T114</f>
        <v>111645</v>
      </c>
      <c r="U114" s="5">
        <f>All_Customers_Residential!U114+All_Customers_Small_Commercial!U114+All_Customers_Lighting!U114</f>
        <v>120395</v>
      </c>
      <c r="V114" s="5">
        <f>All_Customers_Residential!V114+All_Customers_Small_Commercial!V114+All_Customers_Lighting!V114</f>
        <v>116426</v>
      </c>
      <c r="W114" s="5">
        <f>All_Customers_Residential!W114+All_Customers_Small_Commercial!W114+All_Customers_Lighting!W114</f>
        <v>105640</v>
      </c>
      <c r="X114" s="5">
        <f>All_Customers_Residential!X114+All_Customers_Small_Commercial!X114+All_Customers_Lighting!X114</f>
        <v>94461</v>
      </c>
      <c r="Y114" s="5">
        <f>All_Customers_Residential!Y114+All_Customers_Small_Commercial!Y114+All_Customers_Lighting!Y114</f>
        <v>85325</v>
      </c>
      <c r="Z114" s="5">
        <f>All_Customers_Residential!Z114+All_Customers_Small_Commercial!Z114+All_Customers_Lighting!Z114</f>
        <v>0</v>
      </c>
      <c r="AA114" s="2">
        <f>IFERROR(INDEX('Holiday Schedule'!$D$3:$D$24,MATCH(A114,'Holiday Schedule'!$C$3:$C$24,0)),0)</f>
        <v>0</v>
      </c>
      <c r="AB114" s="2">
        <f t="shared" si="8"/>
        <v>4</v>
      </c>
      <c r="AC114" s="2">
        <f t="shared" si="9"/>
        <v>1413902</v>
      </c>
      <c r="AD114" s="5">
        <f t="shared" si="10"/>
        <v>643363</v>
      </c>
      <c r="AE114" s="5">
        <f t="shared" si="11"/>
        <v>2057265</v>
      </c>
      <c r="AG114" s="2">
        <f t="shared" si="12"/>
        <v>4</v>
      </c>
      <c r="AH114" s="2">
        <f t="shared" si="13"/>
        <v>2025</v>
      </c>
      <c r="AJ114" s="5">
        <f t="shared" si="14"/>
        <v>120395</v>
      </c>
      <c r="AK114" s="2">
        <f t="shared" si="15"/>
        <v>20</v>
      </c>
    </row>
    <row r="115" spans="1:37" ht="12.75">
      <c r="A115" s="4">
        <v>45764</v>
      </c>
      <c r="B115" s="5">
        <f>All_Customers_Residential!B115+All_Customers_Small_Commercial!B115+All_Customers_Lighting!B115</f>
        <v>78828</v>
      </c>
      <c r="C115" s="5">
        <f>All_Customers_Residential!C115+All_Customers_Small_Commercial!C115+All_Customers_Lighting!C115</f>
        <v>76582</v>
      </c>
      <c r="D115" s="5">
        <f>All_Customers_Residential!D115+All_Customers_Small_Commercial!D115+All_Customers_Lighting!D115</f>
        <v>75326</v>
      </c>
      <c r="E115" s="5">
        <f>All_Customers_Residential!E115+All_Customers_Small_Commercial!E115+All_Customers_Lighting!E115</f>
        <v>76563</v>
      </c>
      <c r="F115" s="5">
        <f>All_Customers_Residential!F115+All_Customers_Small_Commercial!F115+All_Customers_Lighting!F115</f>
        <v>79343</v>
      </c>
      <c r="G115" s="5">
        <f>All_Customers_Residential!G115+All_Customers_Small_Commercial!G115+All_Customers_Lighting!G115</f>
        <v>90075</v>
      </c>
      <c r="H115" s="5">
        <f>All_Customers_Residential!H115+All_Customers_Small_Commercial!H115+All_Customers_Lighting!H115</f>
        <v>102190</v>
      </c>
      <c r="I115" s="5">
        <f>All_Customers_Residential!I115+All_Customers_Small_Commercial!I115+All_Customers_Lighting!I115</f>
        <v>96341</v>
      </c>
      <c r="J115" s="5">
        <f>All_Customers_Residential!J115+All_Customers_Small_Commercial!J115+All_Customers_Lighting!J115</f>
        <v>79732</v>
      </c>
      <c r="K115" s="5">
        <f>All_Customers_Residential!K115+All_Customers_Small_Commercial!K115+All_Customers_Lighting!K115</f>
        <v>64926</v>
      </c>
      <c r="L115" s="5">
        <f>All_Customers_Residential!L115+All_Customers_Small_Commercial!L115+All_Customers_Lighting!L115</f>
        <v>54888</v>
      </c>
      <c r="M115" s="5">
        <f>All_Customers_Residential!M115+All_Customers_Small_Commercial!M115+All_Customers_Lighting!M115</f>
        <v>48044</v>
      </c>
      <c r="N115" s="5">
        <f>All_Customers_Residential!N115+All_Customers_Small_Commercial!N115+All_Customers_Lighting!N115</f>
        <v>48923</v>
      </c>
      <c r="O115" s="5">
        <f>All_Customers_Residential!O115+All_Customers_Small_Commercial!O115+All_Customers_Lighting!O115</f>
        <v>48622</v>
      </c>
      <c r="P115" s="5">
        <f>All_Customers_Residential!P115+All_Customers_Small_Commercial!P115+All_Customers_Lighting!P115</f>
        <v>48892</v>
      </c>
      <c r="Q115" s="5">
        <f>All_Customers_Residential!Q115+All_Customers_Small_Commercial!Q115+All_Customers_Lighting!Q115</f>
        <v>55252</v>
      </c>
      <c r="R115" s="5">
        <f>All_Customers_Residential!R115+All_Customers_Small_Commercial!R115+All_Customers_Lighting!R115</f>
        <v>60847</v>
      </c>
      <c r="S115" s="5">
        <f>All_Customers_Residential!S115+All_Customers_Small_Commercial!S115+All_Customers_Lighting!S115</f>
        <v>81285</v>
      </c>
      <c r="T115" s="5">
        <f>All_Customers_Residential!T115+All_Customers_Small_Commercial!T115+All_Customers_Lighting!T115</f>
        <v>101772</v>
      </c>
      <c r="U115" s="5">
        <f>All_Customers_Residential!U115+All_Customers_Small_Commercial!U115+All_Customers_Lighting!U115</f>
        <v>114309</v>
      </c>
      <c r="V115" s="5">
        <f>All_Customers_Residential!V115+All_Customers_Small_Commercial!V115+All_Customers_Lighting!V115</f>
        <v>113636</v>
      </c>
      <c r="W115" s="5">
        <f>All_Customers_Residential!W115+All_Customers_Small_Commercial!W115+All_Customers_Lighting!W115</f>
        <v>105129</v>
      </c>
      <c r="X115" s="5">
        <f>All_Customers_Residential!X115+All_Customers_Small_Commercial!X115+All_Customers_Lighting!X115</f>
        <v>95117</v>
      </c>
      <c r="Y115" s="5">
        <f>All_Customers_Residential!Y115+All_Customers_Small_Commercial!Y115+All_Customers_Lighting!Y115</f>
        <v>85660</v>
      </c>
      <c r="Z115" s="5">
        <f>All_Customers_Residential!Z115+All_Customers_Small_Commercial!Z115+All_Customers_Lighting!Z115</f>
        <v>0</v>
      </c>
      <c r="AA115" s="2">
        <f>IFERROR(INDEX('Holiday Schedule'!$D$3:$D$24,MATCH(A115,'Holiday Schedule'!$C$3:$C$24,0)),0)</f>
        <v>0</v>
      </c>
      <c r="AB115" s="2">
        <f t="shared" si="8"/>
        <v>5</v>
      </c>
      <c r="AC115" s="2">
        <f t="shared" si="9"/>
        <v>1217715</v>
      </c>
      <c r="AD115" s="5">
        <f t="shared" si="10"/>
        <v>664567</v>
      </c>
      <c r="AE115" s="5">
        <f t="shared" si="11"/>
        <v>1882282</v>
      </c>
      <c r="AG115" s="2">
        <f t="shared" si="12"/>
        <v>4</v>
      </c>
      <c r="AH115" s="2">
        <f t="shared" si="13"/>
        <v>2025</v>
      </c>
      <c r="AJ115" s="5">
        <f t="shared" si="14"/>
        <v>114309</v>
      </c>
      <c r="AK115" s="2">
        <f t="shared" si="15"/>
        <v>20</v>
      </c>
    </row>
    <row r="116" spans="1:37" ht="12.75">
      <c r="A116" s="4">
        <v>45765</v>
      </c>
      <c r="B116" s="5">
        <f>All_Customers_Residential!B116+All_Customers_Small_Commercial!B116+All_Customers_Lighting!B116</f>
        <v>80228</v>
      </c>
      <c r="C116" s="5">
        <f>All_Customers_Residential!C116+All_Customers_Small_Commercial!C116+All_Customers_Lighting!C116</f>
        <v>77925</v>
      </c>
      <c r="D116" s="5">
        <f>All_Customers_Residential!D116+All_Customers_Small_Commercial!D116+All_Customers_Lighting!D116</f>
        <v>77610</v>
      </c>
      <c r="E116" s="5">
        <f>All_Customers_Residential!E116+All_Customers_Small_Commercial!E116+All_Customers_Lighting!E116</f>
        <v>78345</v>
      </c>
      <c r="F116" s="5">
        <f>All_Customers_Residential!F116+All_Customers_Small_Commercial!F116+All_Customers_Lighting!F116</f>
        <v>82034</v>
      </c>
      <c r="G116" s="5">
        <f>All_Customers_Residential!G116+All_Customers_Small_Commercial!G116+All_Customers_Lighting!G116</f>
        <v>92443</v>
      </c>
      <c r="H116" s="5">
        <f>All_Customers_Residential!H116+All_Customers_Small_Commercial!H116+All_Customers_Lighting!H116</f>
        <v>101529</v>
      </c>
      <c r="I116" s="5">
        <f>All_Customers_Residential!I116+All_Customers_Small_Commercial!I116+All_Customers_Lighting!I116</f>
        <v>87279</v>
      </c>
      <c r="J116" s="5">
        <f>All_Customers_Residential!J116+All_Customers_Small_Commercial!J116+All_Customers_Lighting!J116</f>
        <v>64383</v>
      </c>
      <c r="K116" s="5">
        <f>All_Customers_Residential!K116+All_Customers_Small_Commercial!K116+All_Customers_Lighting!K116</f>
        <v>49088</v>
      </c>
      <c r="L116" s="5">
        <f>All_Customers_Residential!L116+All_Customers_Small_Commercial!L116+All_Customers_Lighting!L116</f>
        <v>38591</v>
      </c>
      <c r="M116" s="5">
        <f>All_Customers_Residential!M116+All_Customers_Small_Commercial!M116+All_Customers_Lighting!M116</f>
        <v>35648</v>
      </c>
      <c r="N116" s="5">
        <f>All_Customers_Residential!N116+All_Customers_Small_Commercial!N116+All_Customers_Lighting!N116</f>
        <v>32019</v>
      </c>
      <c r="O116" s="5">
        <f>All_Customers_Residential!O116+All_Customers_Small_Commercial!O116+All_Customers_Lighting!O116</f>
        <v>28503</v>
      </c>
      <c r="P116" s="5">
        <f>All_Customers_Residential!P116+All_Customers_Small_Commercial!P116+All_Customers_Lighting!P116</f>
        <v>30609</v>
      </c>
      <c r="Q116" s="5">
        <f>All_Customers_Residential!Q116+All_Customers_Small_Commercial!Q116+All_Customers_Lighting!Q116</f>
        <v>51359</v>
      </c>
      <c r="R116" s="5">
        <f>All_Customers_Residential!R116+All_Customers_Small_Commercial!R116+All_Customers_Lighting!R116</f>
        <v>75630</v>
      </c>
      <c r="S116" s="5">
        <f>All_Customers_Residential!S116+All_Customers_Small_Commercial!S116+All_Customers_Lighting!S116</f>
        <v>95749</v>
      </c>
      <c r="T116" s="5">
        <f>All_Customers_Residential!T116+All_Customers_Small_Commercial!T116+All_Customers_Lighting!T116</f>
        <v>103126</v>
      </c>
      <c r="U116" s="5">
        <f>All_Customers_Residential!U116+All_Customers_Small_Commercial!U116+All_Customers_Lighting!U116</f>
        <v>109808</v>
      </c>
      <c r="V116" s="5">
        <f>All_Customers_Residential!V116+All_Customers_Small_Commercial!V116+All_Customers_Lighting!V116</f>
        <v>107166</v>
      </c>
      <c r="W116" s="5">
        <f>All_Customers_Residential!W116+All_Customers_Small_Commercial!W116+All_Customers_Lighting!W116</f>
        <v>97542</v>
      </c>
      <c r="X116" s="5">
        <f>All_Customers_Residential!X116+All_Customers_Small_Commercial!X116+All_Customers_Lighting!X116</f>
        <v>87889</v>
      </c>
      <c r="Y116" s="5">
        <f>All_Customers_Residential!Y116+All_Customers_Small_Commercial!Y116+All_Customers_Lighting!Y116</f>
        <v>79029</v>
      </c>
      <c r="Z116" s="5">
        <f>All_Customers_Residential!Z116+All_Customers_Small_Commercial!Z116+All_Customers_Lighting!Z116</f>
        <v>0</v>
      </c>
      <c r="AA116" s="2">
        <f>IFERROR(INDEX('Holiday Schedule'!$D$3:$D$24,MATCH(A116,'Holiday Schedule'!$C$3:$C$24,0)),0)</f>
        <v>0</v>
      </c>
      <c r="AB116" s="2">
        <f t="shared" si="8"/>
        <v>6</v>
      </c>
      <c r="AC116" s="2">
        <f t="shared" si="9"/>
        <v>1094389</v>
      </c>
      <c r="AD116" s="5">
        <f t="shared" si="10"/>
        <v>669143</v>
      </c>
      <c r="AE116" s="5">
        <f t="shared" si="11"/>
        <v>1763532</v>
      </c>
      <c r="AG116" s="2">
        <f t="shared" si="12"/>
        <v>4</v>
      </c>
      <c r="AH116" s="2">
        <f t="shared" si="13"/>
        <v>2025</v>
      </c>
      <c r="AJ116" s="5">
        <f t="shared" si="14"/>
        <v>109808</v>
      </c>
      <c r="AK116" s="2">
        <f t="shared" si="15"/>
        <v>20</v>
      </c>
    </row>
    <row r="117" spans="1:37" ht="12.75">
      <c r="A117" s="4">
        <v>45766</v>
      </c>
      <c r="B117" s="5">
        <f>All_Customers_Residential!B117+All_Customers_Small_Commercial!B117+All_Customers_Lighting!B117</f>
        <v>73610</v>
      </c>
      <c r="C117" s="5">
        <f>All_Customers_Residential!C117+All_Customers_Small_Commercial!C117+All_Customers_Lighting!C117</f>
        <v>70448</v>
      </c>
      <c r="D117" s="5">
        <f>All_Customers_Residential!D117+All_Customers_Small_Commercial!D117+All_Customers_Lighting!D117</f>
        <v>70942</v>
      </c>
      <c r="E117" s="5">
        <f>All_Customers_Residential!E117+All_Customers_Small_Commercial!E117+All_Customers_Lighting!E117</f>
        <v>69133</v>
      </c>
      <c r="F117" s="5">
        <f>All_Customers_Residential!F117+All_Customers_Small_Commercial!F117+All_Customers_Lighting!F117</f>
        <v>70940</v>
      </c>
      <c r="G117" s="5">
        <f>All_Customers_Residential!G117+All_Customers_Small_Commercial!G117+All_Customers_Lighting!G117</f>
        <v>74687</v>
      </c>
      <c r="H117" s="5">
        <f>All_Customers_Residential!H117+All_Customers_Small_Commercial!H117+All_Customers_Lighting!H117</f>
        <v>83574</v>
      </c>
      <c r="I117" s="5">
        <f>All_Customers_Residential!I117+All_Customers_Small_Commercial!I117+All_Customers_Lighting!I117</f>
        <v>91759</v>
      </c>
      <c r="J117" s="5">
        <f>All_Customers_Residential!J117+All_Customers_Small_Commercial!J117+All_Customers_Lighting!J117</f>
        <v>90292</v>
      </c>
      <c r="K117" s="5">
        <f>All_Customers_Residential!K117+All_Customers_Small_Commercial!K117+All_Customers_Lighting!K117</f>
        <v>86735</v>
      </c>
      <c r="L117" s="5">
        <f>All_Customers_Residential!L117+All_Customers_Small_Commercial!L117+All_Customers_Lighting!L117</f>
        <v>89826</v>
      </c>
      <c r="M117" s="5">
        <f>All_Customers_Residential!M117+All_Customers_Small_Commercial!M117+All_Customers_Lighting!M117</f>
        <v>81422</v>
      </c>
      <c r="N117" s="5">
        <f>All_Customers_Residential!N117+All_Customers_Small_Commercial!N117+All_Customers_Lighting!N117</f>
        <v>75058</v>
      </c>
      <c r="O117" s="5">
        <f>All_Customers_Residential!O117+All_Customers_Small_Commercial!O117+All_Customers_Lighting!O117</f>
        <v>75006</v>
      </c>
      <c r="P117" s="5">
        <f>All_Customers_Residential!P117+All_Customers_Small_Commercial!P117+All_Customers_Lighting!P117</f>
        <v>78642</v>
      </c>
      <c r="Q117" s="5">
        <f>All_Customers_Residential!Q117+All_Customers_Small_Commercial!Q117+All_Customers_Lighting!Q117</f>
        <v>73125</v>
      </c>
      <c r="R117" s="5">
        <f>All_Customers_Residential!R117+All_Customers_Small_Commercial!R117+All_Customers_Lighting!R117</f>
        <v>74161</v>
      </c>
      <c r="S117" s="5">
        <f>All_Customers_Residential!S117+All_Customers_Small_Commercial!S117+All_Customers_Lighting!S117</f>
        <v>88258</v>
      </c>
      <c r="T117" s="5">
        <f>All_Customers_Residential!T117+All_Customers_Small_Commercial!T117+All_Customers_Lighting!T117</f>
        <v>98220</v>
      </c>
      <c r="U117" s="5">
        <f>All_Customers_Residential!U117+All_Customers_Small_Commercial!U117+All_Customers_Lighting!U117</f>
        <v>107724</v>
      </c>
      <c r="V117" s="5">
        <f>All_Customers_Residential!V117+All_Customers_Small_Commercial!V117+All_Customers_Lighting!V117</f>
        <v>105377</v>
      </c>
      <c r="W117" s="5">
        <f>All_Customers_Residential!W117+All_Customers_Small_Commercial!W117+All_Customers_Lighting!W117</f>
        <v>96104</v>
      </c>
      <c r="X117" s="5">
        <f>All_Customers_Residential!X117+All_Customers_Small_Commercial!X117+All_Customers_Lighting!X117</f>
        <v>85229</v>
      </c>
      <c r="Y117" s="5">
        <f>All_Customers_Residential!Y117+All_Customers_Small_Commercial!Y117+All_Customers_Lighting!Y117</f>
        <v>75907</v>
      </c>
      <c r="Z117" s="5">
        <f>All_Customers_Residential!Z117+All_Customers_Small_Commercial!Z117+All_Customers_Lighting!Z117</f>
        <v>0</v>
      </c>
      <c r="AA117" s="2">
        <f>IFERROR(INDEX('Holiday Schedule'!$D$3:$D$24,MATCH(A117,'Holiday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1986179</v>
      </c>
      <c r="AE117" s="5">
        <f t="shared" si="11"/>
        <v>1986179</v>
      </c>
      <c r="AG117" s="2">
        <f t="shared" si="12"/>
        <v>4</v>
      </c>
      <c r="AH117" s="2">
        <f t="shared" si="13"/>
        <v>2025</v>
      </c>
      <c r="AJ117" s="5">
        <f t="shared" si="14"/>
        <v>107724</v>
      </c>
      <c r="AK117" s="2">
        <f t="shared" si="15"/>
        <v>20</v>
      </c>
    </row>
    <row r="118" spans="1:37" ht="12.75">
      <c r="A118" s="4">
        <v>45767</v>
      </c>
      <c r="B118" s="5">
        <f>All_Customers_Residential!B118+All_Customers_Small_Commercial!B118+All_Customers_Lighting!B118</f>
        <v>69748</v>
      </c>
      <c r="C118" s="5">
        <f>All_Customers_Residential!C118+All_Customers_Small_Commercial!C118+All_Customers_Lighting!C118</f>
        <v>65830</v>
      </c>
      <c r="D118" s="5">
        <f>All_Customers_Residential!D118+All_Customers_Small_Commercial!D118+All_Customers_Lighting!D118</f>
        <v>65988</v>
      </c>
      <c r="E118" s="5">
        <f>All_Customers_Residential!E118+All_Customers_Small_Commercial!E118+All_Customers_Lighting!E118</f>
        <v>63439</v>
      </c>
      <c r="F118" s="5">
        <f>All_Customers_Residential!F118+All_Customers_Small_Commercial!F118+All_Customers_Lighting!F118</f>
        <v>65494</v>
      </c>
      <c r="G118" s="5">
        <f>All_Customers_Residential!G118+All_Customers_Small_Commercial!G118+All_Customers_Lighting!G118</f>
        <v>69115</v>
      </c>
      <c r="H118" s="5">
        <f>All_Customers_Residential!H118+All_Customers_Small_Commercial!H118+All_Customers_Lighting!H118</f>
        <v>72328</v>
      </c>
      <c r="I118" s="5">
        <f>All_Customers_Residential!I118+All_Customers_Small_Commercial!I118+All_Customers_Lighting!I118</f>
        <v>66347</v>
      </c>
      <c r="J118" s="5">
        <f>All_Customers_Residential!J118+All_Customers_Small_Commercial!J118+All_Customers_Lighting!J118</f>
        <v>61675</v>
      </c>
      <c r="K118" s="5">
        <f>All_Customers_Residential!K118+All_Customers_Small_Commercial!K118+All_Customers_Lighting!K118</f>
        <v>53963</v>
      </c>
      <c r="L118" s="5">
        <f>All_Customers_Residential!L118+All_Customers_Small_Commercial!L118+All_Customers_Lighting!L118</f>
        <v>44995</v>
      </c>
      <c r="M118" s="5">
        <f>All_Customers_Residential!M118+All_Customers_Small_Commercial!M118+All_Customers_Lighting!M118</f>
        <v>38258</v>
      </c>
      <c r="N118" s="5">
        <f>All_Customers_Residential!N118+All_Customers_Small_Commercial!N118+All_Customers_Lighting!N118</f>
        <v>34583</v>
      </c>
      <c r="O118" s="5">
        <f>All_Customers_Residential!O118+All_Customers_Small_Commercial!O118+All_Customers_Lighting!O118</f>
        <v>34005</v>
      </c>
      <c r="P118" s="5">
        <f>All_Customers_Residential!P118+All_Customers_Small_Commercial!P118+All_Customers_Lighting!P118</f>
        <v>30326</v>
      </c>
      <c r="Q118" s="5">
        <f>All_Customers_Residential!Q118+All_Customers_Small_Commercial!Q118+All_Customers_Lighting!Q118</f>
        <v>34155</v>
      </c>
      <c r="R118" s="5">
        <f>All_Customers_Residential!R118+All_Customers_Small_Commercial!R118+All_Customers_Lighting!R118</f>
        <v>48471</v>
      </c>
      <c r="S118" s="5">
        <f>All_Customers_Residential!S118+All_Customers_Small_Commercial!S118+All_Customers_Lighting!S118</f>
        <v>71257</v>
      </c>
      <c r="T118" s="5">
        <f>All_Customers_Residential!T118+All_Customers_Small_Commercial!T118+All_Customers_Lighting!T118</f>
        <v>91630</v>
      </c>
      <c r="U118" s="5">
        <f>All_Customers_Residential!U118+All_Customers_Small_Commercial!U118+All_Customers_Lighting!U118</f>
        <v>105921</v>
      </c>
      <c r="V118" s="5">
        <f>All_Customers_Residential!V118+All_Customers_Small_Commercial!V118+All_Customers_Lighting!V118</f>
        <v>107889</v>
      </c>
      <c r="W118" s="5">
        <f>All_Customers_Residential!W118+All_Customers_Small_Commercial!W118+All_Customers_Lighting!W118</f>
        <v>98498</v>
      </c>
      <c r="X118" s="5">
        <f>All_Customers_Residential!X118+All_Customers_Small_Commercial!X118+All_Customers_Lighting!X118</f>
        <v>87687</v>
      </c>
      <c r="Y118" s="5">
        <f>All_Customers_Residential!Y118+All_Customers_Small_Commercial!Y118+All_Customers_Lighting!Y118</f>
        <v>79313</v>
      </c>
      <c r="Z118" s="5">
        <f>All_Customers_Residential!Z118+All_Customers_Small_Commercial!Z118+All_Customers_Lighting!Z118</f>
        <v>0</v>
      </c>
      <c r="AA118" s="2">
        <f>IFERROR(INDEX('Holiday Schedule'!$D$3:$D$24,MATCH(A118,'Holiday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1560915</v>
      </c>
      <c r="AE118" s="5">
        <f t="shared" si="11"/>
        <v>1560915</v>
      </c>
      <c r="AG118" s="2">
        <f t="shared" si="12"/>
        <v>4</v>
      </c>
      <c r="AH118" s="2">
        <f t="shared" si="13"/>
        <v>2025</v>
      </c>
      <c r="AJ118" s="5">
        <f t="shared" si="14"/>
        <v>107889</v>
      </c>
      <c r="AK118" s="2">
        <f t="shared" si="15"/>
        <v>21</v>
      </c>
    </row>
    <row r="119" spans="1:37" ht="12.75">
      <c r="A119" s="4">
        <v>45768</v>
      </c>
      <c r="B119" s="5">
        <f>All_Customers_Residential!B119+All_Customers_Small_Commercial!B119+All_Customers_Lighting!B119</f>
        <v>73776</v>
      </c>
      <c r="C119" s="5">
        <f>All_Customers_Residential!C119+All_Customers_Small_Commercial!C119+All_Customers_Lighting!C119</f>
        <v>72408</v>
      </c>
      <c r="D119" s="5">
        <f>All_Customers_Residential!D119+All_Customers_Small_Commercial!D119+All_Customers_Lighting!D119</f>
        <v>73254</v>
      </c>
      <c r="E119" s="5">
        <f>All_Customers_Residential!E119+All_Customers_Small_Commercial!E119+All_Customers_Lighting!E119</f>
        <v>73687</v>
      </c>
      <c r="F119" s="5">
        <f>All_Customers_Residential!F119+All_Customers_Small_Commercial!F119+All_Customers_Lighting!F119</f>
        <v>77609</v>
      </c>
      <c r="G119" s="5">
        <f>All_Customers_Residential!G119+All_Customers_Small_Commercial!G119+All_Customers_Lighting!G119</f>
        <v>85075</v>
      </c>
      <c r="H119" s="5">
        <f>All_Customers_Residential!H119+All_Customers_Small_Commercial!H119+All_Customers_Lighting!H119</f>
        <v>91317</v>
      </c>
      <c r="I119" s="5">
        <f>All_Customers_Residential!I119+All_Customers_Small_Commercial!I119+All_Customers_Lighting!I119</f>
        <v>78817</v>
      </c>
      <c r="J119" s="5">
        <f>All_Customers_Residential!J119+All_Customers_Small_Commercial!J119+All_Customers_Lighting!J119</f>
        <v>59684</v>
      </c>
      <c r="K119" s="5">
        <f>All_Customers_Residential!K119+All_Customers_Small_Commercial!K119+All_Customers_Lighting!K119</f>
        <v>47486</v>
      </c>
      <c r="L119" s="5">
        <f>All_Customers_Residential!L119+All_Customers_Small_Commercial!L119+All_Customers_Lighting!L119</f>
        <v>41889</v>
      </c>
      <c r="M119" s="5">
        <f>All_Customers_Residential!M119+All_Customers_Small_Commercial!M119+All_Customers_Lighting!M119</f>
        <v>38258</v>
      </c>
      <c r="N119" s="5">
        <f>All_Customers_Residential!N119+All_Customers_Small_Commercial!N119+All_Customers_Lighting!N119</f>
        <v>36812</v>
      </c>
      <c r="O119" s="5">
        <f>All_Customers_Residential!O119+All_Customers_Small_Commercial!O119+All_Customers_Lighting!O119</f>
        <v>34700</v>
      </c>
      <c r="P119" s="5">
        <f>All_Customers_Residential!P119+All_Customers_Small_Commercial!P119+All_Customers_Lighting!P119</f>
        <v>32251</v>
      </c>
      <c r="Q119" s="5">
        <f>All_Customers_Residential!Q119+All_Customers_Small_Commercial!Q119+All_Customers_Lighting!Q119</f>
        <v>37605</v>
      </c>
      <c r="R119" s="5">
        <f>All_Customers_Residential!R119+All_Customers_Small_Commercial!R119+All_Customers_Lighting!R119</f>
        <v>51544</v>
      </c>
      <c r="S119" s="5">
        <f>All_Customers_Residential!S119+All_Customers_Small_Commercial!S119+All_Customers_Lighting!S119</f>
        <v>81493</v>
      </c>
      <c r="T119" s="5">
        <f>All_Customers_Residential!T119+All_Customers_Small_Commercial!T119+All_Customers_Lighting!T119</f>
        <v>99189</v>
      </c>
      <c r="U119" s="5">
        <f>All_Customers_Residential!U119+All_Customers_Small_Commercial!U119+All_Customers_Lighting!U119</f>
        <v>108439</v>
      </c>
      <c r="V119" s="5">
        <f>All_Customers_Residential!V119+All_Customers_Small_Commercial!V119+All_Customers_Lighting!V119</f>
        <v>105391</v>
      </c>
      <c r="W119" s="5">
        <f>All_Customers_Residential!W119+All_Customers_Small_Commercial!W119+All_Customers_Lighting!W119</f>
        <v>95120</v>
      </c>
      <c r="X119" s="5">
        <f>All_Customers_Residential!X119+All_Customers_Small_Commercial!X119+All_Customers_Lighting!X119</f>
        <v>84169</v>
      </c>
      <c r="Y119" s="5">
        <f>All_Customers_Residential!Y119+All_Customers_Small_Commercial!Y119+All_Customers_Lighting!Y119</f>
        <v>76186</v>
      </c>
      <c r="Z119" s="5">
        <f>All_Customers_Residential!Z119+All_Customers_Small_Commercial!Z119+All_Customers_Lighting!Z119</f>
        <v>0</v>
      </c>
      <c r="AA119" s="2">
        <f>IFERROR(INDEX('Holiday Schedule'!$D$3:$D$24,MATCH(A119,'Holiday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1656159</v>
      </c>
      <c r="AE119" s="5">
        <f t="shared" si="11"/>
        <v>1656159</v>
      </c>
      <c r="AG119" s="2">
        <f t="shared" si="12"/>
        <v>4</v>
      </c>
      <c r="AH119" s="2">
        <f t="shared" si="13"/>
        <v>2025</v>
      </c>
      <c r="AJ119" s="5">
        <f t="shared" si="14"/>
        <v>108439</v>
      </c>
      <c r="AK119" s="2">
        <f t="shared" si="15"/>
        <v>20</v>
      </c>
    </row>
    <row r="120" spans="1:37" ht="12.75">
      <c r="A120" s="4">
        <v>45769</v>
      </c>
      <c r="B120" s="5">
        <f>All_Customers_Residential!B120+All_Customers_Small_Commercial!B120+All_Customers_Lighting!B120</f>
        <v>70945</v>
      </c>
      <c r="C120" s="5">
        <f>All_Customers_Residential!C120+All_Customers_Small_Commercial!C120+All_Customers_Lighting!C120</f>
        <v>68349</v>
      </c>
      <c r="D120" s="5">
        <f>All_Customers_Residential!D120+All_Customers_Small_Commercial!D120+All_Customers_Lighting!D120</f>
        <v>66889</v>
      </c>
      <c r="E120" s="5">
        <f>All_Customers_Residential!E120+All_Customers_Small_Commercial!E120+All_Customers_Lighting!E120</f>
        <v>68924</v>
      </c>
      <c r="F120" s="5">
        <f>All_Customers_Residential!F120+All_Customers_Small_Commercial!F120+All_Customers_Lighting!F120</f>
        <v>70930</v>
      </c>
      <c r="G120" s="5">
        <f>All_Customers_Residential!G120+All_Customers_Small_Commercial!G120+All_Customers_Lighting!G120</f>
        <v>79546</v>
      </c>
      <c r="H120" s="5">
        <f>All_Customers_Residential!H120+All_Customers_Small_Commercial!H120+All_Customers_Lighting!H120</f>
        <v>92903</v>
      </c>
      <c r="I120" s="5">
        <f>All_Customers_Residential!I120+All_Customers_Small_Commercial!I120+All_Customers_Lighting!I120</f>
        <v>100205</v>
      </c>
      <c r="J120" s="5">
        <f>All_Customers_Residential!J120+All_Customers_Small_Commercial!J120+All_Customers_Lighting!J120</f>
        <v>101631</v>
      </c>
      <c r="K120" s="5">
        <f>All_Customers_Residential!K120+All_Customers_Small_Commercial!K120+All_Customers_Lighting!K120</f>
        <v>99362</v>
      </c>
      <c r="L120" s="5">
        <f>All_Customers_Residential!L120+All_Customers_Small_Commercial!L120+All_Customers_Lighting!L120</f>
        <v>98389</v>
      </c>
      <c r="M120" s="5">
        <f>All_Customers_Residential!M120+All_Customers_Small_Commercial!M120+All_Customers_Lighting!M120</f>
        <v>94322</v>
      </c>
      <c r="N120" s="5">
        <f>All_Customers_Residential!N120+All_Customers_Small_Commercial!N120+All_Customers_Lighting!N120</f>
        <v>91115</v>
      </c>
      <c r="O120" s="5">
        <f>All_Customers_Residential!O120+All_Customers_Small_Commercial!O120+All_Customers_Lighting!O120</f>
        <v>89779</v>
      </c>
      <c r="P120" s="5">
        <f>All_Customers_Residential!P120+All_Customers_Small_Commercial!P120+All_Customers_Lighting!P120</f>
        <v>86624</v>
      </c>
      <c r="Q120" s="5">
        <f>All_Customers_Residential!Q120+All_Customers_Small_Commercial!Q120+All_Customers_Lighting!Q120</f>
        <v>90142</v>
      </c>
      <c r="R120" s="5">
        <f>All_Customers_Residential!R120+All_Customers_Small_Commercial!R120+All_Customers_Lighting!R120</f>
        <v>94665</v>
      </c>
      <c r="S120" s="5">
        <f>All_Customers_Residential!S120+All_Customers_Small_Commercial!S120+All_Customers_Lighting!S120</f>
        <v>106558</v>
      </c>
      <c r="T120" s="5">
        <f>All_Customers_Residential!T120+All_Customers_Small_Commercial!T120+All_Customers_Lighting!T120</f>
        <v>112099</v>
      </c>
      <c r="U120" s="5">
        <f>All_Customers_Residential!U120+All_Customers_Small_Commercial!U120+All_Customers_Lighting!U120</f>
        <v>115062</v>
      </c>
      <c r="V120" s="5">
        <f>All_Customers_Residential!V120+All_Customers_Small_Commercial!V120+All_Customers_Lighting!V120</f>
        <v>110990</v>
      </c>
      <c r="W120" s="5">
        <f>All_Customers_Residential!W120+All_Customers_Small_Commercial!W120+All_Customers_Lighting!W120</f>
        <v>99503</v>
      </c>
      <c r="X120" s="5">
        <f>All_Customers_Residential!X120+All_Customers_Small_Commercial!X120+All_Customers_Lighting!X120</f>
        <v>88182</v>
      </c>
      <c r="Y120" s="5">
        <f>All_Customers_Residential!Y120+All_Customers_Small_Commercial!Y120+All_Customers_Lighting!Y120</f>
        <v>79135</v>
      </c>
      <c r="Z120" s="5">
        <f>All_Customers_Residential!Z120+All_Customers_Small_Commercial!Z120+All_Customers_Lighting!Z120</f>
        <v>0</v>
      </c>
      <c r="AA120" s="2">
        <f>IFERROR(INDEX('Holiday Schedule'!$D$3:$D$24,MATCH(A120,'Holiday Schedule'!$C$3:$C$24,0)),0)</f>
        <v>0</v>
      </c>
      <c r="AB120" s="2">
        <f t="shared" si="8"/>
        <v>3</v>
      </c>
      <c r="AC120" s="2">
        <f t="shared" si="9"/>
        <v>1578628</v>
      </c>
      <c r="AD120" s="5">
        <f t="shared" si="10"/>
        <v>597621</v>
      </c>
      <c r="AE120" s="5">
        <f t="shared" si="11"/>
        <v>2176249</v>
      </c>
      <c r="AG120" s="2">
        <f t="shared" si="12"/>
        <v>4</v>
      </c>
      <c r="AH120" s="2">
        <f t="shared" si="13"/>
        <v>2025</v>
      </c>
      <c r="AJ120" s="5">
        <f t="shared" si="14"/>
        <v>115062</v>
      </c>
      <c r="AK120" s="2">
        <f t="shared" si="15"/>
        <v>20</v>
      </c>
    </row>
    <row r="121" spans="1:37" ht="12.75">
      <c r="A121" s="4">
        <v>45770</v>
      </c>
      <c r="B121" s="5">
        <f>All_Customers_Residential!B121+All_Customers_Small_Commercial!B121+All_Customers_Lighting!B121</f>
        <v>73175</v>
      </c>
      <c r="C121" s="5">
        <f>All_Customers_Residential!C121+All_Customers_Small_Commercial!C121+All_Customers_Lighting!C121</f>
        <v>70887</v>
      </c>
      <c r="D121" s="5">
        <f>All_Customers_Residential!D121+All_Customers_Small_Commercial!D121+All_Customers_Lighting!D121</f>
        <v>70289</v>
      </c>
      <c r="E121" s="5">
        <f>All_Customers_Residential!E121+All_Customers_Small_Commercial!E121+All_Customers_Lighting!E121</f>
        <v>70532</v>
      </c>
      <c r="F121" s="5">
        <f>All_Customers_Residential!F121+All_Customers_Small_Commercial!F121+All_Customers_Lighting!F121</f>
        <v>73326</v>
      </c>
      <c r="G121" s="5">
        <f>All_Customers_Residential!G121+All_Customers_Small_Commercial!G121+All_Customers_Lighting!G121</f>
        <v>81944</v>
      </c>
      <c r="H121" s="5">
        <f>All_Customers_Residential!H121+All_Customers_Small_Commercial!H121+All_Customers_Lighting!H121</f>
        <v>90315</v>
      </c>
      <c r="I121" s="5">
        <f>All_Customers_Residential!I121+All_Customers_Small_Commercial!I121+All_Customers_Lighting!I121</f>
        <v>84394</v>
      </c>
      <c r="J121" s="5">
        <f>All_Customers_Residential!J121+All_Customers_Small_Commercial!J121+All_Customers_Lighting!J121</f>
        <v>62788</v>
      </c>
      <c r="K121" s="5">
        <f>All_Customers_Residential!K121+All_Customers_Small_Commercial!K121+All_Customers_Lighting!K121</f>
        <v>57664</v>
      </c>
      <c r="L121" s="5">
        <f>All_Customers_Residential!L121+All_Customers_Small_Commercial!L121+All_Customers_Lighting!L121</f>
        <v>55946</v>
      </c>
      <c r="M121" s="5">
        <f>All_Customers_Residential!M121+All_Customers_Small_Commercial!M121+All_Customers_Lighting!M121</f>
        <v>44913</v>
      </c>
      <c r="N121" s="5">
        <f>All_Customers_Residential!N121+All_Customers_Small_Commercial!N121+All_Customers_Lighting!N121</f>
        <v>48963</v>
      </c>
      <c r="O121" s="5">
        <f>All_Customers_Residential!O121+All_Customers_Small_Commercial!O121+All_Customers_Lighting!O121</f>
        <v>47441</v>
      </c>
      <c r="P121" s="5">
        <f>All_Customers_Residential!P121+All_Customers_Small_Commercial!P121+All_Customers_Lighting!P121</f>
        <v>46656</v>
      </c>
      <c r="Q121" s="5">
        <f>All_Customers_Residential!Q121+All_Customers_Small_Commercial!Q121+All_Customers_Lighting!Q121</f>
        <v>46205</v>
      </c>
      <c r="R121" s="5">
        <f>All_Customers_Residential!R121+All_Customers_Small_Commercial!R121+All_Customers_Lighting!R121</f>
        <v>53292</v>
      </c>
      <c r="S121" s="5">
        <f>All_Customers_Residential!S121+All_Customers_Small_Commercial!S121+All_Customers_Lighting!S121</f>
        <v>72773</v>
      </c>
      <c r="T121" s="5">
        <f>All_Customers_Residential!T121+All_Customers_Small_Commercial!T121+All_Customers_Lighting!T121</f>
        <v>93004</v>
      </c>
      <c r="U121" s="5">
        <f>All_Customers_Residential!U121+All_Customers_Small_Commercial!U121+All_Customers_Lighting!U121</f>
        <v>104499</v>
      </c>
      <c r="V121" s="5">
        <f>All_Customers_Residential!V121+All_Customers_Small_Commercial!V121+All_Customers_Lighting!V121</f>
        <v>104459</v>
      </c>
      <c r="W121" s="5">
        <f>All_Customers_Residential!W121+All_Customers_Small_Commercial!W121+All_Customers_Lighting!W121</f>
        <v>94909</v>
      </c>
      <c r="X121" s="5">
        <f>All_Customers_Residential!X121+All_Customers_Small_Commercial!X121+All_Customers_Lighting!X121</f>
        <v>83889</v>
      </c>
      <c r="Y121" s="5">
        <f>All_Customers_Residential!Y121+All_Customers_Small_Commercial!Y121+All_Customers_Lighting!Y121</f>
        <v>76136</v>
      </c>
      <c r="Z121" s="5">
        <f>All_Customers_Residential!Z121+All_Customers_Small_Commercial!Z121+All_Customers_Lighting!Z121</f>
        <v>0</v>
      </c>
      <c r="AA121" s="2">
        <f>IFERROR(INDEX('Holiday Schedule'!$D$3:$D$24,MATCH(A121,'Holiday Schedule'!$C$3:$C$24,0)),0)</f>
        <v>0</v>
      </c>
      <c r="AB121" s="2">
        <f t="shared" si="8"/>
        <v>4</v>
      </c>
      <c r="AC121" s="2">
        <f t="shared" si="9"/>
        <v>1101795</v>
      </c>
      <c r="AD121" s="5">
        <f t="shared" si="10"/>
        <v>606604</v>
      </c>
      <c r="AE121" s="5">
        <f t="shared" si="11"/>
        <v>1708399</v>
      </c>
      <c r="AG121" s="2">
        <f t="shared" si="12"/>
        <v>4</v>
      </c>
      <c r="AH121" s="2">
        <f t="shared" si="13"/>
        <v>2025</v>
      </c>
      <c r="AJ121" s="5">
        <f t="shared" si="14"/>
        <v>104499</v>
      </c>
      <c r="AK121" s="2">
        <f t="shared" si="15"/>
        <v>20</v>
      </c>
    </row>
    <row r="122" spans="1:37" ht="12.75">
      <c r="A122" s="4">
        <v>45771</v>
      </c>
      <c r="B122" s="5">
        <f>All_Customers_Residential!B122+All_Customers_Small_Commercial!B122+All_Customers_Lighting!B122</f>
        <v>70886</v>
      </c>
      <c r="C122" s="5">
        <f>All_Customers_Residential!C122+All_Customers_Small_Commercial!C122+All_Customers_Lighting!C122</f>
        <v>68619</v>
      </c>
      <c r="D122" s="5">
        <f>All_Customers_Residential!D122+All_Customers_Small_Commercial!D122+All_Customers_Lighting!D122</f>
        <v>69503</v>
      </c>
      <c r="E122" s="5">
        <f>All_Customers_Residential!E122+All_Customers_Small_Commercial!E122+All_Customers_Lighting!E122</f>
        <v>70212</v>
      </c>
      <c r="F122" s="5">
        <f>All_Customers_Residential!F122+All_Customers_Small_Commercial!F122+All_Customers_Lighting!F122</f>
        <v>73333</v>
      </c>
      <c r="G122" s="5">
        <f>All_Customers_Residential!G122+All_Customers_Small_Commercial!G122+All_Customers_Lighting!G122</f>
        <v>82388</v>
      </c>
      <c r="H122" s="5">
        <f>All_Customers_Residential!H122+All_Customers_Small_Commercial!H122+All_Customers_Lighting!H122</f>
        <v>88144</v>
      </c>
      <c r="I122" s="5">
        <f>All_Customers_Residential!I122+All_Customers_Small_Commercial!I122+All_Customers_Lighting!I122</f>
        <v>74426</v>
      </c>
      <c r="J122" s="5">
        <f>All_Customers_Residential!J122+All_Customers_Small_Commercial!J122+All_Customers_Lighting!J122</f>
        <v>53320</v>
      </c>
      <c r="K122" s="5">
        <f>All_Customers_Residential!K122+All_Customers_Small_Commercial!K122+All_Customers_Lighting!K122</f>
        <v>40851</v>
      </c>
      <c r="L122" s="5">
        <f>All_Customers_Residential!L122+All_Customers_Small_Commercial!L122+All_Customers_Lighting!L122</f>
        <v>36248</v>
      </c>
      <c r="M122" s="5">
        <f>All_Customers_Residential!M122+All_Customers_Small_Commercial!M122+All_Customers_Lighting!M122</f>
        <v>31781</v>
      </c>
      <c r="N122" s="5">
        <f>All_Customers_Residential!N122+All_Customers_Small_Commercial!N122+All_Customers_Lighting!N122</f>
        <v>29779</v>
      </c>
      <c r="O122" s="5">
        <f>All_Customers_Residential!O122+All_Customers_Small_Commercial!O122+All_Customers_Lighting!O122</f>
        <v>30922</v>
      </c>
      <c r="P122" s="5">
        <f>All_Customers_Residential!P122+All_Customers_Small_Commercial!P122+All_Customers_Lighting!P122</f>
        <v>28824</v>
      </c>
      <c r="Q122" s="5">
        <f>All_Customers_Residential!Q122+All_Customers_Small_Commercial!Q122+All_Customers_Lighting!Q122</f>
        <v>32582</v>
      </c>
      <c r="R122" s="5">
        <f>All_Customers_Residential!R122+All_Customers_Small_Commercial!R122+All_Customers_Lighting!R122</f>
        <v>44767</v>
      </c>
      <c r="S122" s="5">
        <f>All_Customers_Residential!S122+All_Customers_Small_Commercial!S122+All_Customers_Lighting!S122</f>
        <v>71564</v>
      </c>
      <c r="T122" s="5">
        <f>All_Customers_Residential!T122+All_Customers_Small_Commercial!T122+All_Customers_Lighting!T122</f>
        <v>90085</v>
      </c>
      <c r="U122" s="5">
        <f>All_Customers_Residential!U122+All_Customers_Small_Commercial!U122+All_Customers_Lighting!U122</f>
        <v>102337</v>
      </c>
      <c r="V122" s="5">
        <f>All_Customers_Residential!V122+All_Customers_Small_Commercial!V122+All_Customers_Lighting!V122</f>
        <v>101344</v>
      </c>
      <c r="W122" s="5">
        <f>All_Customers_Residential!W122+All_Customers_Small_Commercial!W122+All_Customers_Lighting!W122</f>
        <v>92263</v>
      </c>
      <c r="X122" s="5">
        <f>All_Customers_Residential!X122+All_Customers_Small_Commercial!X122+All_Customers_Lighting!X122</f>
        <v>80828</v>
      </c>
      <c r="Y122" s="5">
        <f>All_Customers_Residential!Y122+All_Customers_Small_Commercial!Y122+All_Customers_Lighting!Y122</f>
        <v>73446</v>
      </c>
      <c r="Z122" s="5">
        <f>All_Customers_Residential!Z122+All_Customers_Small_Commercial!Z122+All_Customers_Lighting!Z122</f>
        <v>0</v>
      </c>
      <c r="AA122" s="2">
        <f>IFERROR(INDEX('Holiday Schedule'!$D$3:$D$24,MATCH(A122,'Holiday Schedule'!$C$3:$C$24,0)),0)</f>
        <v>0</v>
      </c>
      <c r="AB122" s="2">
        <f t="shared" si="8"/>
        <v>5</v>
      </c>
      <c r="AC122" s="2">
        <f t="shared" si="9"/>
        <v>941921</v>
      </c>
      <c r="AD122" s="5">
        <f t="shared" si="10"/>
        <v>596531</v>
      </c>
      <c r="AE122" s="5">
        <f t="shared" si="11"/>
        <v>1538452</v>
      </c>
      <c r="AG122" s="2">
        <f t="shared" si="12"/>
        <v>4</v>
      </c>
      <c r="AH122" s="2">
        <f t="shared" si="13"/>
        <v>2025</v>
      </c>
      <c r="AJ122" s="5">
        <f t="shared" si="14"/>
        <v>102337</v>
      </c>
      <c r="AK122" s="2">
        <f t="shared" si="15"/>
        <v>20</v>
      </c>
    </row>
    <row r="123" spans="1:37" ht="12.75">
      <c r="A123" s="4">
        <v>45772</v>
      </c>
      <c r="B123" s="5">
        <f>All_Customers_Residential!B123+All_Customers_Small_Commercial!B123+All_Customers_Lighting!B123</f>
        <v>67174</v>
      </c>
      <c r="C123" s="5">
        <f>All_Customers_Residential!C123+All_Customers_Small_Commercial!C123+All_Customers_Lighting!C123</f>
        <v>64595</v>
      </c>
      <c r="D123" s="5">
        <f>All_Customers_Residential!D123+All_Customers_Small_Commercial!D123+All_Customers_Lighting!D123</f>
        <v>64033</v>
      </c>
      <c r="E123" s="5">
        <f>All_Customers_Residential!E123+All_Customers_Small_Commercial!E123+All_Customers_Lighting!E123</f>
        <v>63705</v>
      </c>
      <c r="F123" s="5">
        <f>All_Customers_Residential!F123+All_Customers_Small_Commercial!F123+All_Customers_Lighting!F123</f>
        <v>68153</v>
      </c>
      <c r="G123" s="5">
        <f>All_Customers_Residential!G123+All_Customers_Small_Commercial!G123+All_Customers_Lighting!G123</f>
        <v>75531</v>
      </c>
      <c r="H123" s="5">
        <f>All_Customers_Residential!H123+All_Customers_Small_Commercial!H123+All_Customers_Lighting!H123</f>
        <v>81131</v>
      </c>
      <c r="I123" s="5">
        <f>All_Customers_Residential!I123+All_Customers_Small_Commercial!I123+All_Customers_Lighting!I123</f>
        <v>65902</v>
      </c>
      <c r="J123" s="5">
        <f>All_Customers_Residential!J123+All_Customers_Small_Commercial!J123+All_Customers_Lighting!J123</f>
        <v>47079</v>
      </c>
      <c r="K123" s="5">
        <f>All_Customers_Residential!K123+All_Customers_Small_Commercial!K123+All_Customers_Lighting!K123</f>
        <v>33717</v>
      </c>
      <c r="L123" s="5">
        <f>All_Customers_Residential!L123+All_Customers_Small_Commercial!L123+All_Customers_Lighting!L123</f>
        <v>27693</v>
      </c>
      <c r="M123" s="5">
        <f>All_Customers_Residential!M123+All_Customers_Small_Commercial!M123+All_Customers_Lighting!M123</f>
        <v>26178</v>
      </c>
      <c r="N123" s="5">
        <f>All_Customers_Residential!N123+All_Customers_Small_Commercial!N123+All_Customers_Lighting!N123</f>
        <v>24569</v>
      </c>
      <c r="O123" s="5">
        <f>All_Customers_Residential!O123+All_Customers_Small_Commercial!O123+All_Customers_Lighting!O123</f>
        <v>23310</v>
      </c>
      <c r="P123" s="5">
        <f>All_Customers_Residential!P123+All_Customers_Small_Commercial!P123+All_Customers_Lighting!P123</f>
        <v>24998</v>
      </c>
      <c r="Q123" s="5">
        <f>All_Customers_Residential!Q123+All_Customers_Small_Commercial!Q123+All_Customers_Lighting!Q123</f>
        <v>34068</v>
      </c>
      <c r="R123" s="5">
        <f>All_Customers_Residential!R123+All_Customers_Small_Commercial!R123+All_Customers_Lighting!R123</f>
        <v>56992</v>
      </c>
      <c r="S123" s="5">
        <f>All_Customers_Residential!S123+All_Customers_Small_Commercial!S123+All_Customers_Lighting!S123</f>
        <v>74989</v>
      </c>
      <c r="T123" s="5">
        <f>All_Customers_Residential!T123+All_Customers_Small_Commercial!T123+All_Customers_Lighting!T123</f>
        <v>86662</v>
      </c>
      <c r="U123" s="5">
        <f>All_Customers_Residential!U123+All_Customers_Small_Commercial!U123+All_Customers_Lighting!U123</f>
        <v>97766</v>
      </c>
      <c r="V123" s="5">
        <f>All_Customers_Residential!V123+All_Customers_Small_Commercial!V123+All_Customers_Lighting!V123</f>
        <v>98410</v>
      </c>
      <c r="W123" s="5">
        <f>All_Customers_Residential!W123+All_Customers_Small_Commercial!W123+All_Customers_Lighting!W123</f>
        <v>89519</v>
      </c>
      <c r="X123" s="5">
        <f>All_Customers_Residential!X123+All_Customers_Small_Commercial!X123+All_Customers_Lighting!X123</f>
        <v>79866</v>
      </c>
      <c r="Y123" s="5">
        <f>All_Customers_Residential!Y123+All_Customers_Small_Commercial!Y123+All_Customers_Lighting!Y123</f>
        <v>71104</v>
      </c>
      <c r="Z123" s="5">
        <f>All_Customers_Residential!Z123+All_Customers_Small_Commercial!Z123+All_Customers_Lighting!Z123</f>
        <v>0</v>
      </c>
      <c r="AA123" s="2">
        <f>IFERROR(INDEX('Holiday Schedule'!$D$3:$D$24,MATCH(A123,'Holiday Schedule'!$C$3:$C$24,0)),0)</f>
        <v>0</v>
      </c>
      <c r="AB123" s="2">
        <f t="shared" si="8"/>
        <v>6</v>
      </c>
      <c r="AC123" s="2">
        <f t="shared" si="9"/>
        <v>891718</v>
      </c>
      <c r="AD123" s="5">
        <f t="shared" si="10"/>
        <v>555426</v>
      </c>
      <c r="AE123" s="5">
        <f t="shared" si="11"/>
        <v>1447144</v>
      </c>
      <c r="AG123" s="2">
        <f t="shared" si="12"/>
        <v>4</v>
      </c>
      <c r="AH123" s="2">
        <f t="shared" si="13"/>
        <v>2025</v>
      </c>
      <c r="AJ123" s="5">
        <f t="shared" si="14"/>
        <v>98410</v>
      </c>
      <c r="AK123" s="2">
        <f t="shared" si="15"/>
        <v>21</v>
      </c>
    </row>
    <row r="124" spans="1:37" ht="12.75">
      <c r="A124" s="4">
        <v>45773</v>
      </c>
      <c r="B124" s="5">
        <f>All_Customers_Residential!B124+All_Customers_Small_Commercial!B124+All_Customers_Lighting!B124</f>
        <v>66180</v>
      </c>
      <c r="C124" s="5">
        <f>All_Customers_Residential!C124+All_Customers_Small_Commercial!C124+All_Customers_Lighting!C124</f>
        <v>63619</v>
      </c>
      <c r="D124" s="5">
        <f>All_Customers_Residential!D124+All_Customers_Small_Commercial!D124+All_Customers_Lighting!D124</f>
        <v>63996</v>
      </c>
      <c r="E124" s="5">
        <f>All_Customers_Residential!E124+All_Customers_Small_Commercial!E124+All_Customers_Lighting!E124</f>
        <v>63123</v>
      </c>
      <c r="F124" s="5">
        <f>All_Customers_Residential!F124+All_Customers_Small_Commercial!F124+All_Customers_Lighting!F124</f>
        <v>63166</v>
      </c>
      <c r="G124" s="5">
        <f>All_Customers_Residential!G124+All_Customers_Small_Commercial!G124+All_Customers_Lighting!G124</f>
        <v>69227</v>
      </c>
      <c r="H124" s="5">
        <f>All_Customers_Residential!H124+All_Customers_Small_Commercial!H124+All_Customers_Lighting!H124</f>
        <v>74957</v>
      </c>
      <c r="I124" s="5">
        <f>All_Customers_Residential!I124+All_Customers_Small_Commercial!I124+All_Customers_Lighting!I124</f>
        <v>83690</v>
      </c>
      <c r="J124" s="5">
        <f>All_Customers_Residential!J124+All_Customers_Small_Commercial!J124+All_Customers_Lighting!J124</f>
        <v>90210</v>
      </c>
      <c r="K124" s="5">
        <f>All_Customers_Residential!K124+All_Customers_Small_Commercial!K124+All_Customers_Lighting!K124</f>
        <v>95438</v>
      </c>
      <c r="L124" s="5">
        <f>All_Customers_Residential!L124+All_Customers_Small_Commercial!L124+All_Customers_Lighting!L124</f>
        <v>97567</v>
      </c>
      <c r="M124" s="5">
        <f>All_Customers_Residential!M124+All_Customers_Small_Commercial!M124+All_Customers_Lighting!M124</f>
        <v>96771</v>
      </c>
      <c r="N124" s="5">
        <f>All_Customers_Residential!N124+All_Customers_Small_Commercial!N124+All_Customers_Lighting!N124</f>
        <v>94739</v>
      </c>
      <c r="O124" s="5">
        <f>All_Customers_Residential!O124+All_Customers_Small_Commercial!O124+All_Customers_Lighting!O124</f>
        <v>92400</v>
      </c>
      <c r="P124" s="5">
        <f>All_Customers_Residential!P124+All_Customers_Small_Commercial!P124+All_Customers_Lighting!P124</f>
        <v>89327</v>
      </c>
      <c r="Q124" s="5">
        <f>All_Customers_Residential!Q124+All_Customers_Small_Commercial!Q124+All_Customers_Lighting!Q124</f>
        <v>90768</v>
      </c>
      <c r="R124" s="5">
        <f>All_Customers_Residential!R124+All_Customers_Small_Commercial!R124+All_Customers_Lighting!R124</f>
        <v>96041</v>
      </c>
      <c r="S124" s="5">
        <f>All_Customers_Residential!S124+All_Customers_Small_Commercial!S124+All_Customers_Lighting!S124</f>
        <v>104079</v>
      </c>
      <c r="T124" s="5">
        <f>All_Customers_Residential!T124+All_Customers_Small_Commercial!T124+All_Customers_Lighting!T124</f>
        <v>104908</v>
      </c>
      <c r="U124" s="5">
        <f>All_Customers_Residential!U124+All_Customers_Small_Commercial!U124+All_Customers_Lighting!U124</f>
        <v>108104</v>
      </c>
      <c r="V124" s="5">
        <f>All_Customers_Residential!V124+All_Customers_Small_Commercial!V124+All_Customers_Lighting!V124</f>
        <v>103470</v>
      </c>
      <c r="W124" s="5">
        <f>All_Customers_Residential!W124+All_Customers_Small_Commercial!W124+All_Customers_Lighting!W124</f>
        <v>93673</v>
      </c>
      <c r="X124" s="5">
        <f>All_Customers_Residential!X124+All_Customers_Small_Commercial!X124+All_Customers_Lighting!X124</f>
        <v>84429</v>
      </c>
      <c r="Y124" s="5">
        <f>All_Customers_Residential!Y124+All_Customers_Small_Commercial!Y124+All_Customers_Lighting!Y124</f>
        <v>75811</v>
      </c>
      <c r="Z124" s="5">
        <f>All_Customers_Residential!Z124+All_Customers_Small_Commercial!Z124+All_Customers_Lighting!Z124</f>
        <v>0</v>
      </c>
      <c r="AA124" s="2">
        <f>IFERROR(INDEX('Holiday Schedule'!$D$3:$D$24,MATCH(A124,'Holiday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2065693</v>
      </c>
      <c r="AE124" s="5">
        <f t="shared" si="11"/>
        <v>2065693</v>
      </c>
      <c r="AG124" s="2">
        <f t="shared" si="12"/>
        <v>4</v>
      </c>
      <c r="AH124" s="2">
        <f t="shared" si="13"/>
        <v>2025</v>
      </c>
      <c r="AJ124" s="5">
        <f t="shared" si="14"/>
        <v>108104</v>
      </c>
      <c r="AK124" s="2">
        <f t="shared" si="15"/>
        <v>20</v>
      </c>
    </row>
    <row r="125" spans="1:37" ht="12.75">
      <c r="A125" s="4">
        <v>45774</v>
      </c>
      <c r="B125" s="5">
        <f>All_Customers_Residential!B125+All_Customers_Small_Commercial!B125+All_Customers_Lighting!B125</f>
        <v>68475</v>
      </c>
      <c r="C125" s="5">
        <f>All_Customers_Residential!C125+All_Customers_Small_Commercial!C125+All_Customers_Lighting!C125</f>
        <v>66972</v>
      </c>
      <c r="D125" s="5">
        <f>All_Customers_Residential!D125+All_Customers_Small_Commercial!D125+All_Customers_Lighting!D125</f>
        <v>66702</v>
      </c>
      <c r="E125" s="5">
        <f>All_Customers_Residential!E125+All_Customers_Small_Commercial!E125+All_Customers_Lighting!E125</f>
        <v>64429</v>
      </c>
      <c r="F125" s="5">
        <f>All_Customers_Residential!F125+All_Customers_Small_Commercial!F125+All_Customers_Lighting!F125</f>
        <v>66765</v>
      </c>
      <c r="G125" s="5">
        <f>All_Customers_Residential!G125+All_Customers_Small_Commercial!G125+All_Customers_Lighting!G125</f>
        <v>70298</v>
      </c>
      <c r="H125" s="5">
        <f>All_Customers_Residential!H125+All_Customers_Small_Commercial!H125+All_Customers_Lighting!H125</f>
        <v>77586</v>
      </c>
      <c r="I125" s="5">
        <f>All_Customers_Residential!I125+All_Customers_Small_Commercial!I125+All_Customers_Lighting!I125</f>
        <v>83132</v>
      </c>
      <c r="J125" s="5">
        <f>All_Customers_Residential!J125+All_Customers_Small_Commercial!J125+All_Customers_Lighting!J125</f>
        <v>86745</v>
      </c>
      <c r="K125" s="5">
        <f>All_Customers_Residential!K125+All_Customers_Small_Commercial!K125+All_Customers_Lighting!K125</f>
        <v>87165</v>
      </c>
      <c r="L125" s="5">
        <f>All_Customers_Residential!L125+All_Customers_Small_Commercial!L125+All_Customers_Lighting!L125</f>
        <v>86243</v>
      </c>
      <c r="M125" s="5">
        <f>All_Customers_Residential!M125+All_Customers_Small_Commercial!M125+All_Customers_Lighting!M125</f>
        <v>84193</v>
      </c>
      <c r="N125" s="5">
        <f>All_Customers_Residential!N125+All_Customers_Small_Commercial!N125+All_Customers_Lighting!N125</f>
        <v>85017</v>
      </c>
      <c r="O125" s="5">
        <f>All_Customers_Residential!O125+All_Customers_Small_Commercial!O125+All_Customers_Lighting!O125</f>
        <v>82509</v>
      </c>
      <c r="P125" s="5">
        <f>All_Customers_Residential!P125+All_Customers_Small_Commercial!P125+All_Customers_Lighting!P125</f>
        <v>80298</v>
      </c>
      <c r="Q125" s="5">
        <f>All_Customers_Residential!Q125+All_Customers_Small_Commercial!Q125+All_Customers_Lighting!Q125</f>
        <v>86504</v>
      </c>
      <c r="R125" s="5">
        <f>All_Customers_Residential!R125+All_Customers_Small_Commercial!R125+All_Customers_Lighting!R125</f>
        <v>98245</v>
      </c>
      <c r="S125" s="5">
        <f>All_Customers_Residential!S125+All_Customers_Small_Commercial!S125+All_Customers_Lighting!S125</f>
        <v>111001</v>
      </c>
      <c r="T125" s="5">
        <f>All_Customers_Residential!T125+All_Customers_Small_Commercial!T125+All_Customers_Lighting!T125</f>
        <v>113889</v>
      </c>
      <c r="U125" s="5">
        <f>All_Customers_Residential!U125+All_Customers_Small_Commercial!U125+All_Customers_Lighting!U125</f>
        <v>119832</v>
      </c>
      <c r="V125" s="5">
        <f>All_Customers_Residential!V125+All_Customers_Small_Commercial!V125+All_Customers_Lighting!V125</f>
        <v>114918</v>
      </c>
      <c r="W125" s="5">
        <f>All_Customers_Residential!W125+All_Customers_Small_Commercial!W125+All_Customers_Lighting!W125</f>
        <v>102274</v>
      </c>
      <c r="X125" s="5">
        <f>All_Customers_Residential!X125+All_Customers_Small_Commercial!X125+All_Customers_Lighting!X125</f>
        <v>89723</v>
      </c>
      <c r="Y125" s="5">
        <f>All_Customers_Residential!Y125+All_Customers_Small_Commercial!Y125+All_Customers_Lighting!Y125</f>
        <v>79457</v>
      </c>
      <c r="Z125" s="5">
        <f>All_Customers_Residential!Z125+All_Customers_Small_Commercial!Z125+All_Customers_Lighting!Z125</f>
        <v>0</v>
      </c>
      <c r="AA125" s="2">
        <f>IFERROR(INDEX('Holiday Schedule'!$D$3:$D$24,MATCH(A125,'Holiday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2072372</v>
      </c>
      <c r="AE125" s="5">
        <f t="shared" si="11"/>
        <v>2072372</v>
      </c>
      <c r="AG125" s="2">
        <f t="shared" si="12"/>
        <v>4</v>
      </c>
      <c r="AH125" s="2">
        <f t="shared" si="13"/>
        <v>2025</v>
      </c>
      <c r="AJ125" s="5">
        <f t="shared" si="14"/>
        <v>119832</v>
      </c>
      <c r="AK125" s="2">
        <f t="shared" si="15"/>
        <v>20</v>
      </c>
    </row>
    <row r="126" spans="1:37" ht="12.75">
      <c r="A126" s="4">
        <v>45775</v>
      </c>
      <c r="B126" s="5">
        <f>All_Customers_Residential!B126+All_Customers_Small_Commercial!B126+All_Customers_Lighting!B126</f>
        <v>73004</v>
      </c>
      <c r="C126" s="5">
        <f>All_Customers_Residential!C126+All_Customers_Small_Commercial!C126+All_Customers_Lighting!C126</f>
        <v>70133</v>
      </c>
      <c r="D126" s="5">
        <f>All_Customers_Residential!D126+All_Customers_Small_Commercial!D126+All_Customers_Lighting!D126</f>
        <v>68388</v>
      </c>
      <c r="E126" s="5">
        <f>All_Customers_Residential!E126+All_Customers_Small_Commercial!E126+All_Customers_Lighting!E126</f>
        <v>69480</v>
      </c>
      <c r="F126" s="5">
        <f>All_Customers_Residential!F126+All_Customers_Small_Commercial!F126+All_Customers_Lighting!F126</f>
        <v>73072</v>
      </c>
      <c r="G126" s="5">
        <f>All_Customers_Residential!G126+All_Customers_Small_Commercial!G126+All_Customers_Lighting!G126</f>
        <v>82564</v>
      </c>
      <c r="H126" s="5">
        <f>All_Customers_Residential!H126+All_Customers_Small_Commercial!H126+All_Customers_Lighting!H126</f>
        <v>89694</v>
      </c>
      <c r="I126" s="5">
        <f>All_Customers_Residential!I126+All_Customers_Small_Commercial!I126+All_Customers_Lighting!I126</f>
        <v>71473</v>
      </c>
      <c r="J126" s="5">
        <f>All_Customers_Residential!J126+All_Customers_Small_Commercial!J126+All_Customers_Lighting!J126</f>
        <v>48429</v>
      </c>
      <c r="K126" s="5">
        <f>All_Customers_Residential!K126+All_Customers_Small_Commercial!K126+All_Customers_Lighting!K126</f>
        <v>36437</v>
      </c>
      <c r="L126" s="5">
        <f>All_Customers_Residential!L126+All_Customers_Small_Commercial!L126+All_Customers_Lighting!L126</f>
        <v>31819</v>
      </c>
      <c r="M126" s="5">
        <f>All_Customers_Residential!M126+All_Customers_Small_Commercial!M126+All_Customers_Lighting!M126</f>
        <v>27933</v>
      </c>
      <c r="N126" s="5">
        <f>All_Customers_Residential!N126+All_Customers_Small_Commercial!N126+All_Customers_Lighting!N126</f>
        <v>27933</v>
      </c>
      <c r="O126" s="5">
        <f>All_Customers_Residential!O126+All_Customers_Small_Commercial!O126+All_Customers_Lighting!O126</f>
        <v>26199</v>
      </c>
      <c r="P126" s="5">
        <f>All_Customers_Residential!P126+All_Customers_Small_Commercial!P126+All_Customers_Lighting!P126</f>
        <v>24548</v>
      </c>
      <c r="Q126" s="5">
        <f>All_Customers_Residential!Q126+All_Customers_Small_Commercial!Q126+All_Customers_Lighting!Q126</f>
        <v>27268</v>
      </c>
      <c r="R126" s="5">
        <f>All_Customers_Residential!R126+All_Customers_Small_Commercial!R126+All_Customers_Lighting!R126</f>
        <v>42810</v>
      </c>
      <c r="S126" s="5">
        <f>All_Customers_Residential!S126+All_Customers_Small_Commercial!S126+All_Customers_Lighting!S126</f>
        <v>65203</v>
      </c>
      <c r="T126" s="5">
        <f>All_Customers_Residential!T126+All_Customers_Small_Commercial!T126+All_Customers_Lighting!T126</f>
        <v>88470</v>
      </c>
      <c r="U126" s="5">
        <f>All_Customers_Residential!U126+All_Customers_Small_Commercial!U126+All_Customers_Lighting!U126</f>
        <v>101996</v>
      </c>
      <c r="V126" s="5">
        <f>All_Customers_Residential!V126+All_Customers_Small_Commercial!V126+All_Customers_Lighting!V126</f>
        <v>100061</v>
      </c>
      <c r="W126" s="5">
        <f>All_Customers_Residential!W126+All_Customers_Small_Commercial!W126+All_Customers_Lighting!W126</f>
        <v>90748</v>
      </c>
      <c r="X126" s="5">
        <f>All_Customers_Residential!X126+All_Customers_Small_Commercial!X126+All_Customers_Lighting!X126</f>
        <v>79997</v>
      </c>
      <c r="Y126" s="5">
        <f>All_Customers_Residential!Y126+All_Customers_Small_Commercial!Y126+All_Customers_Lighting!Y126</f>
        <v>70545</v>
      </c>
      <c r="Z126" s="5">
        <f>All_Customers_Residential!Z126+All_Customers_Small_Commercial!Z126+All_Customers_Lighting!Z126</f>
        <v>0</v>
      </c>
      <c r="AA126" s="2">
        <f>IFERROR(INDEX('Holiday Schedule'!$D$3:$D$24,MATCH(A126,'Holiday Schedule'!$C$3:$C$24,0)),0)</f>
        <v>0</v>
      </c>
      <c r="AB126" s="2">
        <f t="shared" si="8"/>
        <v>2</v>
      </c>
      <c r="AC126" s="2">
        <f t="shared" si="9"/>
        <v>891324</v>
      </c>
      <c r="AD126" s="5">
        <f t="shared" si="10"/>
        <v>596880</v>
      </c>
      <c r="AE126" s="5">
        <f t="shared" si="11"/>
        <v>1488204</v>
      </c>
      <c r="AG126" s="2">
        <f t="shared" si="12"/>
        <v>4</v>
      </c>
      <c r="AH126" s="2">
        <f t="shared" si="13"/>
        <v>2025</v>
      </c>
      <c r="AJ126" s="5">
        <f t="shared" si="14"/>
        <v>101996</v>
      </c>
      <c r="AK126" s="2">
        <f t="shared" si="15"/>
        <v>20</v>
      </c>
    </row>
    <row r="127" spans="1:37" ht="12.75">
      <c r="A127" s="4">
        <v>45776</v>
      </c>
      <c r="B127" s="5">
        <f>All_Customers_Residential!B127+All_Customers_Small_Commercial!B127+All_Customers_Lighting!B127</f>
        <v>65741</v>
      </c>
      <c r="C127" s="5">
        <f>All_Customers_Residential!C127+All_Customers_Small_Commercial!C127+All_Customers_Lighting!C127</f>
        <v>62453</v>
      </c>
      <c r="D127" s="5">
        <f>All_Customers_Residential!D127+All_Customers_Small_Commercial!D127+All_Customers_Lighting!D127</f>
        <v>62381</v>
      </c>
      <c r="E127" s="5">
        <f>All_Customers_Residential!E127+All_Customers_Small_Commercial!E127+All_Customers_Lighting!E127</f>
        <v>63649</v>
      </c>
      <c r="F127" s="5">
        <f>All_Customers_Residential!F127+All_Customers_Small_Commercial!F127+All_Customers_Lighting!F127</f>
        <v>67352</v>
      </c>
      <c r="G127" s="5">
        <f>All_Customers_Residential!G127+All_Customers_Small_Commercial!G127+All_Customers_Lighting!G127</f>
        <v>75997</v>
      </c>
      <c r="H127" s="5">
        <f>All_Customers_Residential!H127+All_Customers_Small_Commercial!H127+All_Customers_Lighting!H127</f>
        <v>82673</v>
      </c>
      <c r="I127" s="5">
        <f>All_Customers_Residential!I127+All_Customers_Small_Commercial!I127+All_Customers_Lighting!I127</f>
        <v>70603</v>
      </c>
      <c r="J127" s="5">
        <f>All_Customers_Residential!J127+All_Customers_Small_Commercial!J127+All_Customers_Lighting!J127</f>
        <v>50943</v>
      </c>
      <c r="K127" s="5">
        <f>All_Customers_Residential!K127+All_Customers_Small_Commercial!K127+All_Customers_Lighting!K127</f>
        <v>39706</v>
      </c>
      <c r="L127" s="5">
        <f>All_Customers_Residential!L127+All_Customers_Small_Commercial!L127+All_Customers_Lighting!L127</f>
        <v>37529</v>
      </c>
      <c r="M127" s="5">
        <f>All_Customers_Residential!M127+All_Customers_Small_Commercial!M127+All_Customers_Lighting!M127</f>
        <v>38109</v>
      </c>
      <c r="N127" s="5">
        <f>All_Customers_Residential!N127+All_Customers_Small_Commercial!N127+All_Customers_Lighting!N127</f>
        <v>35239</v>
      </c>
      <c r="O127" s="5">
        <f>All_Customers_Residential!O127+All_Customers_Small_Commercial!O127+All_Customers_Lighting!O127</f>
        <v>26635</v>
      </c>
      <c r="P127" s="5">
        <f>All_Customers_Residential!P127+All_Customers_Small_Commercial!P127+All_Customers_Lighting!P127</f>
        <v>28044</v>
      </c>
      <c r="Q127" s="5">
        <f>All_Customers_Residential!Q127+All_Customers_Small_Commercial!Q127+All_Customers_Lighting!Q127</f>
        <v>31208</v>
      </c>
      <c r="R127" s="5">
        <f>All_Customers_Residential!R127+All_Customers_Small_Commercial!R127+All_Customers_Lighting!R127</f>
        <v>44316</v>
      </c>
      <c r="S127" s="5">
        <f>All_Customers_Residential!S127+All_Customers_Small_Commercial!S127+All_Customers_Lighting!S127</f>
        <v>72687</v>
      </c>
      <c r="T127" s="5">
        <f>All_Customers_Residential!T127+All_Customers_Small_Commercial!T127+All_Customers_Lighting!T127</f>
        <v>93470</v>
      </c>
      <c r="U127" s="5">
        <f>All_Customers_Residential!U127+All_Customers_Small_Commercial!U127+All_Customers_Lighting!U127</f>
        <v>103169</v>
      </c>
      <c r="V127" s="5">
        <f>All_Customers_Residential!V127+All_Customers_Small_Commercial!V127+All_Customers_Lighting!V127</f>
        <v>100293</v>
      </c>
      <c r="W127" s="5">
        <f>All_Customers_Residential!W127+All_Customers_Small_Commercial!W127+All_Customers_Lighting!W127</f>
        <v>90085</v>
      </c>
      <c r="X127" s="5">
        <f>All_Customers_Residential!X127+All_Customers_Small_Commercial!X127+All_Customers_Lighting!X127</f>
        <v>78109</v>
      </c>
      <c r="Y127" s="5">
        <f>All_Customers_Residential!Y127+All_Customers_Small_Commercial!Y127+All_Customers_Lighting!Y127</f>
        <v>69200</v>
      </c>
      <c r="Z127" s="5">
        <f>All_Customers_Residential!Z127+All_Customers_Small_Commercial!Z127+All_Customers_Lighting!Z127</f>
        <v>0</v>
      </c>
      <c r="AA127" s="2">
        <f>IFERROR(INDEX('Holiday Schedule'!$D$3:$D$24,MATCH(A127,'Holiday Schedule'!$C$3:$C$24,0)),0)</f>
        <v>0</v>
      </c>
      <c r="AB127" s="2">
        <f t="shared" si="8"/>
        <v>3</v>
      </c>
      <c r="AC127" s="2">
        <f t="shared" si="9"/>
        <v>940145</v>
      </c>
      <c r="AD127" s="5">
        <f t="shared" si="10"/>
        <v>549446</v>
      </c>
      <c r="AE127" s="5">
        <f t="shared" si="11"/>
        <v>1489591</v>
      </c>
      <c r="AG127" s="2">
        <f t="shared" si="12"/>
        <v>4</v>
      </c>
      <c r="AH127" s="2">
        <f t="shared" si="13"/>
        <v>2025</v>
      </c>
      <c r="AJ127" s="5">
        <f t="shared" si="14"/>
        <v>103169</v>
      </c>
      <c r="AK127" s="2">
        <f t="shared" si="15"/>
        <v>20</v>
      </c>
    </row>
    <row r="128" spans="1:37" ht="12.75">
      <c r="A128" s="4">
        <v>45777</v>
      </c>
      <c r="B128" s="5">
        <f>All_Customers_Residential!B128+All_Customers_Small_Commercial!B128+All_Customers_Lighting!B128</f>
        <v>64654</v>
      </c>
      <c r="C128" s="5">
        <f>All_Customers_Residential!C128+All_Customers_Small_Commercial!C128+All_Customers_Lighting!C128</f>
        <v>60524</v>
      </c>
      <c r="D128" s="5">
        <f>All_Customers_Residential!D128+All_Customers_Small_Commercial!D128+All_Customers_Lighting!D128</f>
        <v>60342</v>
      </c>
      <c r="E128" s="5">
        <f>All_Customers_Residential!E128+All_Customers_Small_Commercial!E128+All_Customers_Lighting!E128</f>
        <v>60564</v>
      </c>
      <c r="F128" s="5">
        <f>All_Customers_Residential!F128+All_Customers_Small_Commercial!F128+All_Customers_Lighting!F128</f>
        <v>62758</v>
      </c>
      <c r="G128" s="5">
        <f>All_Customers_Residential!G128+All_Customers_Small_Commercial!G128+All_Customers_Lighting!G128</f>
        <v>71377</v>
      </c>
      <c r="H128" s="5">
        <f>All_Customers_Residential!H128+All_Customers_Small_Commercial!H128+All_Customers_Lighting!H128</f>
        <v>78932</v>
      </c>
      <c r="I128" s="5">
        <f>All_Customers_Residential!I128+All_Customers_Small_Commercial!I128+All_Customers_Lighting!I128</f>
        <v>64619</v>
      </c>
      <c r="J128" s="5">
        <f>All_Customers_Residential!J128+All_Customers_Small_Commercial!J128+All_Customers_Lighting!J128</f>
        <v>44485</v>
      </c>
      <c r="K128" s="5">
        <f>All_Customers_Residential!K128+All_Customers_Small_Commercial!K128+All_Customers_Lighting!K128</f>
        <v>31175</v>
      </c>
      <c r="L128" s="5">
        <f>All_Customers_Residential!L128+All_Customers_Small_Commercial!L128+All_Customers_Lighting!L128</f>
        <v>27596</v>
      </c>
      <c r="M128" s="5">
        <f>All_Customers_Residential!M128+All_Customers_Small_Commercial!M128+All_Customers_Lighting!M128</f>
        <v>24963</v>
      </c>
      <c r="N128" s="5">
        <f>All_Customers_Residential!N128+All_Customers_Small_Commercial!N128+All_Customers_Lighting!N128</f>
        <v>25156</v>
      </c>
      <c r="O128" s="5">
        <f>All_Customers_Residential!O128+All_Customers_Small_Commercial!O128+All_Customers_Lighting!O128</f>
        <v>25221</v>
      </c>
      <c r="P128" s="5">
        <f>All_Customers_Residential!P128+All_Customers_Small_Commercial!P128+All_Customers_Lighting!P128</f>
        <v>24326</v>
      </c>
      <c r="Q128" s="5">
        <f>All_Customers_Residential!Q128+All_Customers_Small_Commercial!Q128+All_Customers_Lighting!Q128</f>
        <v>28035</v>
      </c>
      <c r="R128" s="5">
        <f>All_Customers_Residential!R128+All_Customers_Small_Commercial!R128+All_Customers_Lighting!R128</f>
        <v>42273</v>
      </c>
      <c r="S128" s="5">
        <f>All_Customers_Residential!S128+All_Customers_Small_Commercial!S128+All_Customers_Lighting!S128</f>
        <v>66082</v>
      </c>
      <c r="T128" s="5">
        <f>All_Customers_Residential!T128+All_Customers_Small_Commercial!T128+All_Customers_Lighting!T128</f>
        <v>87981</v>
      </c>
      <c r="U128" s="5">
        <f>All_Customers_Residential!U128+All_Customers_Small_Commercial!U128+All_Customers_Lighting!U128</f>
        <v>101489</v>
      </c>
      <c r="V128" s="5">
        <f>All_Customers_Residential!V128+All_Customers_Small_Commercial!V128+All_Customers_Lighting!V128</f>
        <v>104283</v>
      </c>
      <c r="W128" s="5">
        <f>All_Customers_Residential!W128+All_Customers_Small_Commercial!W128+All_Customers_Lighting!W128</f>
        <v>93163</v>
      </c>
      <c r="X128" s="5">
        <f>All_Customers_Residential!X128+All_Customers_Small_Commercial!X128+All_Customers_Lighting!X128</f>
        <v>81583</v>
      </c>
      <c r="Y128" s="5">
        <f>All_Customers_Residential!Y128+All_Customers_Small_Commercial!Y128+All_Customers_Lighting!Y128</f>
        <v>73078</v>
      </c>
      <c r="Z128" s="5">
        <f>All_Customers_Residential!Z128+All_Customers_Small_Commercial!Z128+All_Customers_Lighting!Z128</f>
        <v>0</v>
      </c>
      <c r="AA128" s="2">
        <f>IFERROR(INDEX('Holiday Schedule'!$D$3:$D$24,MATCH(A128,'Holiday Schedule'!$C$3:$C$24,0)),0)</f>
        <v>0</v>
      </c>
      <c r="AB128" s="2">
        <f t="shared" si="8"/>
        <v>4</v>
      </c>
      <c r="AC128" s="2">
        <f t="shared" si="9"/>
        <v>872430</v>
      </c>
      <c r="AD128" s="5">
        <f t="shared" si="10"/>
        <v>532229</v>
      </c>
      <c r="AE128" s="5">
        <f t="shared" si="11"/>
        <v>1404659</v>
      </c>
      <c r="AG128" s="2">
        <f t="shared" si="12"/>
        <v>4</v>
      </c>
      <c r="AH128" s="2">
        <f t="shared" si="13"/>
        <v>2025</v>
      </c>
      <c r="AJ128" s="5">
        <f t="shared" si="14"/>
        <v>104283</v>
      </c>
      <c r="AK128" s="2">
        <f t="shared" si="15"/>
        <v>21</v>
      </c>
    </row>
    <row r="129" spans="1:37" ht="12.75">
      <c r="A129" s="4">
        <v>45778</v>
      </c>
      <c r="B129" s="5">
        <f>All_Customers_Residential!B129+All_Customers_Small_Commercial!B129+All_Customers_Lighting!B129</f>
        <v>67394</v>
      </c>
      <c r="C129" s="5">
        <f>All_Customers_Residential!C129+All_Customers_Small_Commercial!C129+All_Customers_Lighting!C129</f>
        <v>64863</v>
      </c>
      <c r="D129" s="5">
        <f>All_Customers_Residential!D129+All_Customers_Small_Commercial!D129+All_Customers_Lighting!D129</f>
        <v>64445</v>
      </c>
      <c r="E129" s="5">
        <f>All_Customers_Residential!E129+All_Customers_Small_Commercial!E129+All_Customers_Lighting!E129</f>
        <v>66362</v>
      </c>
      <c r="F129" s="5">
        <f>All_Customers_Residential!F129+All_Customers_Small_Commercial!F129+All_Customers_Lighting!F129</f>
        <v>70514</v>
      </c>
      <c r="G129" s="5">
        <f>All_Customers_Residential!G129+All_Customers_Small_Commercial!G129+All_Customers_Lighting!G129</f>
        <v>80009</v>
      </c>
      <c r="H129" s="5">
        <f>All_Customers_Residential!H129+All_Customers_Small_Commercial!H129+All_Customers_Lighting!H129</f>
        <v>86723</v>
      </c>
      <c r="I129" s="5">
        <f>All_Customers_Residential!I129+All_Customers_Small_Commercial!I129+All_Customers_Lighting!I129</f>
        <v>69933</v>
      </c>
      <c r="J129" s="5">
        <f>All_Customers_Residential!J129+All_Customers_Small_Commercial!J129+All_Customers_Lighting!J129</f>
        <v>47260</v>
      </c>
      <c r="K129" s="5">
        <f>All_Customers_Residential!K129+All_Customers_Small_Commercial!K129+All_Customers_Lighting!K129</f>
        <v>35219</v>
      </c>
      <c r="L129" s="5">
        <f>All_Customers_Residential!L129+All_Customers_Small_Commercial!L129+All_Customers_Lighting!L129</f>
        <v>30463</v>
      </c>
      <c r="M129" s="5">
        <f>All_Customers_Residential!M129+All_Customers_Small_Commercial!M129+All_Customers_Lighting!M129</f>
        <v>26988</v>
      </c>
      <c r="N129" s="5">
        <f>All_Customers_Residential!N129+All_Customers_Small_Commercial!N129+All_Customers_Lighting!N129</f>
        <v>24703</v>
      </c>
      <c r="O129" s="5">
        <f>All_Customers_Residential!O129+All_Customers_Small_Commercial!O129+All_Customers_Lighting!O129</f>
        <v>24244</v>
      </c>
      <c r="P129" s="5">
        <f>All_Customers_Residential!P129+All_Customers_Small_Commercial!P129+All_Customers_Lighting!P129</f>
        <v>22437</v>
      </c>
      <c r="Q129" s="5">
        <f>All_Customers_Residential!Q129+All_Customers_Small_Commercial!Q129+All_Customers_Lighting!Q129</f>
        <v>27291</v>
      </c>
      <c r="R129" s="5">
        <f>All_Customers_Residential!R129+All_Customers_Small_Commercial!R129+All_Customers_Lighting!R129</f>
        <v>40448</v>
      </c>
      <c r="S129" s="5">
        <f>All_Customers_Residential!S129+All_Customers_Small_Commercial!S129+All_Customers_Lighting!S129</f>
        <v>63375</v>
      </c>
      <c r="T129" s="5">
        <f>All_Customers_Residential!T129+All_Customers_Small_Commercial!T129+All_Customers_Lighting!T129</f>
        <v>89578</v>
      </c>
      <c r="U129" s="5">
        <f>All_Customers_Residential!U129+All_Customers_Small_Commercial!U129+All_Customers_Lighting!U129</f>
        <v>100634</v>
      </c>
      <c r="V129" s="5">
        <f>All_Customers_Residential!V129+All_Customers_Small_Commercial!V129+All_Customers_Lighting!V129</f>
        <v>105292</v>
      </c>
      <c r="W129" s="5">
        <f>All_Customers_Residential!W129+All_Customers_Small_Commercial!W129+All_Customers_Lighting!W129</f>
        <v>95227</v>
      </c>
      <c r="X129" s="5">
        <f>All_Customers_Residential!X129+All_Customers_Small_Commercial!X129+All_Customers_Lighting!X129</f>
        <v>83644</v>
      </c>
      <c r="Y129" s="5">
        <f>All_Customers_Residential!Y129+All_Customers_Small_Commercial!Y129+All_Customers_Lighting!Y129</f>
        <v>72245</v>
      </c>
      <c r="Z129" s="5">
        <f>All_Customers_Residential!Z129+All_Customers_Small_Commercial!Z129+All_Customers_Lighting!Z129</f>
        <v>0</v>
      </c>
      <c r="AA129" s="2">
        <f>IFERROR(INDEX('Holiday Schedule'!$D$3:$D$24,MATCH(A129,'Holiday Schedule'!$C$3:$C$24,0)),0)</f>
        <v>0</v>
      </c>
      <c r="AB129" s="2">
        <f t="shared" si="8"/>
        <v>5</v>
      </c>
      <c r="AC129" s="2">
        <f t="shared" si="9"/>
        <v>886736</v>
      </c>
      <c r="AD129" s="5">
        <f t="shared" si="10"/>
        <v>572555</v>
      </c>
      <c r="AE129" s="5">
        <f t="shared" si="11"/>
        <v>1459291</v>
      </c>
      <c r="AG129" s="2">
        <f t="shared" si="12"/>
        <v>5</v>
      </c>
      <c r="AH129" s="2">
        <f t="shared" si="13"/>
        <v>2025</v>
      </c>
      <c r="AJ129" s="5">
        <f t="shared" si="14"/>
        <v>105292</v>
      </c>
      <c r="AK129" s="2">
        <f t="shared" si="15"/>
        <v>21</v>
      </c>
    </row>
    <row r="130" spans="1:37" ht="12.75">
      <c r="A130" s="4">
        <v>45779</v>
      </c>
      <c r="B130" s="5">
        <f>All_Customers_Residential!B130+All_Customers_Small_Commercial!B130+All_Customers_Lighting!B130</f>
        <v>67285</v>
      </c>
      <c r="C130" s="5">
        <f>All_Customers_Residential!C130+All_Customers_Small_Commercial!C130+All_Customers_Lighting!C130</f>
        <v>65285</v>
      </c>
      <c r="D130" s="5">
        <f>All_Customers_Residential!D130+All_Customers_Small_Commercial!D130+All_Customers_Lighting!D130</f>
        <v>64537</v>
      </c>
      <c r="E130" s="5">
        <f>All_Customers_Residential!E130+All_Customers_Small_Commercial!E130+All_Customers_Lighting!E130</f>
        <v>63961</v>
      </c>
      <c r="F130" s="5">
        <f>All_Customers_Residential!F130+All_Customers_Small_Commercial!F130+All_Customers_Lighting!F130</f>
        <v>66720</v>
      </c>
      <c r="G130" s="5">
        <f>All_Customers_Residential!G130+All_Customers_Small_Commercial!G130+All_Customers_Lighting!G130</f>
        <v>76391</v>
      </c>
      <c r="H130" s="5">
        <f>All_Customers_Residential!H130+All_Customers_Small_Commercial!H130+All_Customers_Lighting!H130</f>
        <v>90834</v>
      </c>
      <c r="I130" s="5">
        <f>All_Customers_Residential!I130+All_Customers_Small_Commercial!I130+All_Customers_Lighting!I130</f>
        <v>96148</v>
      </c>
      <c r="J130" s="5">
        <f>All_Customers_Residential!J130+All_Customers_Small_Commercial!J130+All_Customers_Lighting!J130</f>
        <v>92845</v>
      </c>
      <c r="K130" s="5">
        <f>All_Customers_Residential!K130+All_Customers_Small_Commercial!K130+All_Customers_Lighting!K130</f>
        <v>88126</v>
      </c>
      <c r="L130" s="5">
        <f>All_Customers_Residential!L130+All_Customers_Small_Commercial!L130+All_Customers_Lighting!L130</f>
        <v>85584</v>
      </c>
      <c r="M130" s="5">
        <f>All_Customers_Residential!M130+All_Customers_Small_Commercial!M130+All_Customers_Lighting!M130</f>
        <v>86998</v>
      </c>
      <c r="N130" s="5">
        <f>All_Customers_Residential!N130+All_Customers_Small_Commercial!N130+All_Customers_Lighting!N130</f>
        <v>87487</v>
      </c>
      <c r="O130" s="5">
        <f>All_Customers_Residential!O130+All_Customers_Small_Commercial!O130+All_Customers_Lighting!O130</f>
        <v>85850</v>
      </c>
      <c r="P130" s="5">
        <f>All_Customers_Residential!P130+All_Customers_Small_Commercial!P130+All_Customers_Lighting!P130</f>
        <v>83581</v>
      </c>
      <c r="Q130" s="5">
        <f>All_Customers_Residential!Q130+All_Customers_Small_Commercial!Q130+All_Customers_Lighting!Q130</f>
        <v>84742</v>
      </c>
      <c r="R130" s="5">
        <f>All_Customers_Residential!R130+All_Customers_Small_Commercial!R130+All_Customers_Lighting!R130</f>
        <v>90549</v>
      </c>
      <c r="S130" s="5">
        <f>All_Customers_Residential!S130+All_Customers_Small_Commercial!S130+All_Customers_Lighting!S130</f>
        <v>97736</v>
      </c>
      <c r="T130" s="5">
        <f>All_Customers_Residential!T130+All_Customers_Small_Commercial!T130+All_Customers_Lighting!T130</f>
        <v>103566</v>
      </c>
      <c r="U130" s="5">
        <f>All_Customers_Residential!U130+All_Customers_Small_Commercial!U130+All_Customers_Lighting!U130</f>
        <v>107948</v>
      </c>
      <c r="V130" s="5">
        <f>All_Customers_Residential!V130+All_Customers_Small_Commercial!V130+All_Customers_Lighting!V130</f>
        <v>108917</v>
      </c>
      <c r="W130" s="5">
        <f>All_Customers_Residential!W130+All_Customers_Small_Commercial!W130+All_Customers_Lighting!W130</f>
        <v>99067</v>
      </c>
      <c r="X130" s="5">
        <f>All_Customers_Residential!X130+All_Customers_Small_Commercial!X130+All_Customers_Lighting!X130</f>
        <v>87021</v>
      </c>
      <c r="Y130" s="5">
        <f>All_Customers_Residential!Y130+All_Customers_Small_Commercial!Y130+All_Customers_Lighting!Y130</f>
        <v>77768</v>
      </c>
      <c r="Z130" s="5">
        <f>All_Customers_Residential!Z130+All_Customers_Small_Commercial!Z130+All_Customers_Lighting!Z130</f>
        <v>0</v>
      </c>
      <c r="AA130" s="2">
        <f>IFERROR(INDEX('Holiday Schedule'!$D$3:$D$24,MATCH(A130,'Holiday Schedule'!$C$3:$C$24,0)),0)</f>
        <v>0</v>
      </c>
      <c r="AB130" s="2">
        <f t="shared" si="8"/>
        <v>6</v>
      </c>
      <c r="AC130" s="2">
        <f t="shared" si="9"/>
        <v>1486165</v>
      </c>
      <c r="AD130" s="5">
        <f t="shared" si="10"/>
        <v>572781</v>
      </c>
      <c r="AE130" s="5">
        <f t="shared" si="11"/>
        <v>2058946</v>
      </c>
      <c r="AG130" s="2">
        <f t="shared" si="12"/>
        <v>5</v>
      </c>
      <c r="AH130" s="2">
        <f t="shared" si="13"/>
        <v>2025</v>
      </c>
      <c r="AJ130" s="5">
        <f t="shared" si="14"/>
        <v>108917</v>
      </c>
      <c r="AK130" s="2">
        <f t="shared" si="15"/>
        <v>21</v>
      </c>
    </row>
    <row r="131" spans="1:37" ht="12.75">
      <c r="A131" s="4">
        <v>45780</v>
      </c>
      <c r="B131" s="5">
        <f>All_Customers_Residential!B131+All_Customers_Small_Commercial!B131+All_Customers_Lighting!B131</f>
        <v>71659</v>
      </c>
      <c r="C131" s="5">
        <f>All_Customers_Residential!C131+All_Customers_Small_Commercial!C131+All_Customers_Lighting!C131</f>
        <v>68136</v>
      </c>
      <c r="D131" s="5">
        <f>All_Customers_Residential!D131+All_Customers_Small_Commercial!D131+All_Customers_Lighting!D131</f>
        <v>66393</v>
      </c>
      <c r="E131" s="5">
        <f>All_Customers_Residential!E131+All_Customers_Small_Commercial!E131+All_Customers_Lighting!E131</f>
        <v>65347</v>
      </c>
      <c r="F131" s="5">
        <f>All_Customers_Residential!F131+All_Customers_Small_Commercial!F131+All_Customers_Lighting!F131</f>
        <v>67735</v>
      </c>
      <c r="G131" s="5">
        <f>All_Customers_Residential!G131+All_Customers_Small_Commercial!G131+All_Customers_Lighting!G131</f>
        <v>71792</v>
      </c>
      <c r="H131" s="5">
        <f>All_Customers_Residential!H131+All_Customers_Small_Commercial!H131+All_Customers_Lighting!H131</f>
        <v>76360</v>
      </c>
      <c r="I131" s="5">
        <f>All_Customers_Residential!I131+All_Customers_Small_Commercial!I131+All_Customers_Lighting!I131</f>
        <v>79697</v>
      </c>
      <c r="J131" s="5">
        <f>All_Customers_Residential!J131+All_Customers_Small_Commercial!J131+All_Customers_Lighting!J131</f>
        <v>79412</v>
      </c>
      <c r="K131" s="5">
        <f>All_Customers_Residential!K131+All_Customers_Small_Commercial!K131+All_Customers_Lighting!K131</f>
        <v>80332</v>
      </c>
      <c r="L131" s="5">
        <f>All_Customers_Residential!L131+All_Customers_Small_Commercial!L131+All_Customers_Lighting!L131</f>
        <v>65211</v>
      </c>
      <c r="M131" s="5">
        <f>All_Customers_Residential!M131+All_Customers_Small_Commercial!M131+All_Customers_Lighting!M131</f>
        <v>47015</v>
      </c>
      <c r="N131" s="5">
        <f>All_Customers_Residential!N131+All_Customers_Small_Commercial!N131+All_Customers_Lighting!N131</f>
        <v>42571</v>
      </c>
      <c r="O131" s="5">
        <f>All_Customers_Residential!O131+All_Customers_Small_Commercial!O131+All_Customers_Lighting!O131</f>
        <v>48250</v>
      </c>
      <c r="P131" s="5">
        <f>All_Customers_Residential!P131+All_Customers_Small_Commercial!P131+All_Customers_Lighting!P131</f>
        <v>75184</v>
      </c>
      <c r="Q131" s="5">
        <f>All_Customers_Residential!Q131+All_Customers_Small_Commercial!Q131+All_Customers_Lighting!Q131</f>
        <v>78522</v>
      </c>
      <c r="R131" s="5">
        <f>All_Customers_Residential!R131+All_Customers_Small_Commercial!R131+All_Customers_Lighting!R131</f>
        <v>89174</v>
      </c>
      <c r="S131" s="5">
        <f>All_Customers_Residential!S131+All_Customers_Small_Commercial!S131+All_Customers_Lighting!S131</f>
        <v>98671</v>
      </c>
      <c r="T131" s="5">
        <f>All_Customers_Residential!T131+All_Customers_Small_Commercial!T131+All_Customers_Lighting!T131</f>
        <v>104002</v>
      </c>
      <c r="U131" s="5">
        <f>All_Customers_Residential!U131+All_Customers_Small_Commercial!U131+All_Customers_Lighting!U131</f>
        <v>105671</v>
      </c>
      <c r="V131" s="5">
        <f>All_Customers_Residential!V131+All_Customers_Small_Commercial!V131+All_Customers_Lighting!V131</f>
        <v>104329</v>
      </c>
      <c r="W131" s="5">
        <f>All_Customers_Residential!W131+All_Customers_Small_Commercial!W131+All_Customers_Lighting!W131</f>
        <v>94509</v>
      </c>
      <c r="X131" s="5">
        <f>All_Customers_Residential!X131+All_Customers_Small_Commercial!X131+All_Customers_Lighting!X131</f>
        <v>83540</v>
      </c>
      <c r="Y131" s="5">
        <f>All_Customers_Residential!Y131+All_Customers_Small_Commercial!Y131+All_Customers_Lighting!Y131</f>
        <v>74907</v>
      </c>
      <c r="Z131" s="5">
        <f>All_Customers_Residential!Z131+All_Customers_Small_Commercial!Z131+All_Customers_Lighting!Z131</f>
        <v>0</v>
      </c>
      <c r="AA131" s="2">
        <f>IFERROR(INDEX('Holiday Schedule'!$D$3:$D$24,MATCH(A131,'Holiday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1838419</v>
      </c>
      <c r="AE131" s="5">
        <f t="shared" si="11"/>
        <v>1838419</v>
      </c>
      <c r="AG131" s="2">
        <f t="shared" si="12"/>
        <v>5</v>
      </c>
      <c r="AH131" s="2">
        <f t="shared" si="13"/>
        <v>2025</v>
      </c>
      <c r="AJ131" s="5">
        <f t="shared" si="14"/>
        <v>105671</v>
      </c>
      <c r="AK131" s="2">
        <f t="shared" si="15"/>
        <v>20</v>
      </c>
    </row>
    <row r="132" spans="1:37" ht="12.75">
      <c r="A132" s="4">
        <v>45781</v>
      </c>
      <c r="B132" s="5">
        <f>All_Customers_Residential!B132+All_Customers_Small_Commercial!B132+All_Customers_Lighting!B132</f>
        <v>68096</v>
      </c>
      <c r="C132" s="5">
        <f>All_Customers_Residential!C132+All_Customers_Small_Commercial!C132+All_Customers_Lighting!C132</f>
        <v>65551</v>
      </c>
      <c r="D132" s="5">
        <f>All_Customers_Residential!D132+All_Customers_Small_Commercial!D132+All_Customers_Lighting!D132</f>
        <v>63856</v>
      </c>
      <c r="E132" s="5">
        <f>All_Customers_Residential!E132+All_Customers_Small_Commercial!E132+All_Customers_Lighting!E132</f>
        <v>62343</v>
      </c>
      <c r="F132" s="5">
        <f>All_Customers_Residential!F132+All_Customers_Small_Commercial!F132+All_Customers_Lighting!F132</f>
        <v>63343</v>
      </c>
      <c r="G132" s="5">
        <f>All_Customers_Residential!G132+All_Customers_Small_Commercial!G132+All_Customers_Lighting!G132</f>
        <v>68666</v>
      </c>
      <c r="H132" s="5">
        <f>All_Customers_Residential!H132+All_Customers_Small_Commercial!H132+All_Customers_Lighting!H132</f>
        <v>73870</v>
      </c>
      <c r="I132" s="5">
        <f>All_Customers_Residential!I132+All_Customers_Small_Commercial!I132+All_Customers_Lighting!I132</f>
        <v>81843</v>
      </c>
      <c r="J132" s="5">
        <f>All_Customers_Residential!J132+All_Customers_Small_Commercial!J132+All_Customers_Lighting!J132</f>
        <v>86434</v>
      </c>
      <c r="K132" s="5">
        <f>All_Customers_Residential!K132+All_Customers_Small_Commercial!K132+All_Customers_Lighting!K132</f>
        <v>91383</v>
      </c>
      <c r="L132" s="5">
        <f>All_Customers_Residential!L132+All_Customers_Small_Commercial!L132+All_Customers_Lighting!L132</f>
        <v>88563</v>
      </c>
      <c r="M132" s="5">
        <f>All_Customers_Residential!M132+All_Customers_Small_Commercial!M132+All_Customers_Lighting!M132</f>
        <v>86988</v>
      </c>
      <c r="N132" s="5">
        <f>All_Customers_Residential!N132+All_Customers_Small_Commercial!N132+All_Customers_Lighting!N132</f>
        <v>83322</v>
      </c>
      <c r="O132" s="5">
        <f>All_Customers_Residential!O132+All_Customers_Small_Commercial!O132+All_Customers_Lighting!O132</f>
        <v>80660</v>
      </c>
      <c r="P132" s="5">
        <f>All_Customers_Residential!P132+All_Customers_Small_Commercial!P132+All_Customers_Lighting!P132</f>
        <v>75971</v>
      </c>
      <c r="Q132" s="5">
        <f>All_Customers_Residential!Q132+All_Customers_Small_Commercial!Q132+All_Customers_Lighting!Q132</f>
        <v>78390</v>
      </c>
      <c r="R132" s="5">
        <f>All_Customers_Residential!R132+All_Customers_Small_Commercial!R132+All_Customers_Lighting!R132</f>
        <v>88543</v>
      </c>
      <c r="S132" s="5">
        <f>All_Customers_Residential!S132+All_Customers_Small_Commercial!S132+All_Customers_Lighting!S132</f>
        <v>96982</v>
      </c>
      <c r="T132" s="5">
        <f>All_Customers_Residential!T132+All_Customers_Small_Commercial!T132+All_Customers_Lighting!T132</f>
        <v>105497</v>
      </c>
      <c r="U132" s="5">
        <f>All_Customers_Residential!U132+All_Customers_Small_Commercial!U132+All_Customers_Lighting!U132</f>
        <v>110889</v>
      </c>
      <c r="V132" s="5">
        <f>All_Customers_Residential!V132+All_Customers_Small_Commercial!V132+All_Customers_Lighting!V132</f>
        <v>109958</v>
      </c>
      <c r="W132" s="5">
        <f>All_Customers_Residential!W132+All_Customers_Small_Commercial!W132+All_Customers_Lighting!W132</f>
        <v>98620</v>
      </c>
      <c r="X132" s="5">
        <f>All_Customers_Residential!X132+All_Customers_Small_Commercial!X132+All_Customers_Lighting!X132</f>
        <v>85674</v>
      </c>
      <c r="Y132" s="5">
        <f>All_Customers_Residential!Y132+All_Customers_Small_Commercial!Y132+All_Customers_Lighting!Y132</f>
        <v>74152</v>
      </c>
      <c r="Z132" s="5">
        <f>All_Customers_Residential!Z132+All_Customers_Small_Commercial!Z132+All_Customers_Lighting!Z132</f>
        <v>0</v>
      </c>
      <c r="AA132" s="2">
        <f>IFERROR(INDEX('Holiday Schedule'!$D$3:$D$24,MATCH(A132,'Holiday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1989594</v>
      </c>
      <c r="AE132" s="5">
        <f t="shared" si="11"/>
        <v>1989594</v>
      </c>
      <c r="AG132" s="2">
        <f t="shared" si="12"/>
        <v>5</v>
      </c>
      <c r="AH132" s="2">
        <f t="shared" si="13"/>
        <v>2025</v>
      </c>
      <c r="AJ132" s="5">
        <f t="shared" si="14"/>
        <v>110889</v>
      </c>
      <c r="AK132" s="2">
        <f t="shared" si="15"/>
        <v>20</v>
      </c>
    </row>
    <row r="133" spans="1:37" ht="12.75">
      <c r="A133" s="4">
        <v>45782</v>
      </c>
      <c r="B133" s="5">
        <f>All_Customers_Residential!B133+All_Customers_Small_Commercial!B133+All_Customers_Lighting!B133</f>
        <v>67774</v>
      </c>
      <c r="C133" s="5">
        <f>All_Customers_Residential!C133+All_Customers_Small_Commercial!C133+All_Customers_Lighting!C133</f>
        <v>64789</v>
      </c>
      <c r="D133" s="5">
        <f>All_Customers_Residential!D133+All_Customers_Small_Commercial!D133+All_Customers_Lighting!D133</f>
        <v>64284</v>
      </c>
      <c r="E133" s="5">
        <f>All_Customers_Residential!E133+All_Customers_Small_Commercial!E133+All_Customers_Lighting!E133</f>
        <v>64523</v>
      </c>
      <c r="F133" s="5">
        <f>All_Customers_Residential!F133+All_Customers_Small_Commercial!F133+All_Customers_Lighting!F133</f>
        <v>68526</v>
      </c>
      <c r="G133" s="5">
        <f>All_Customers_Residential!G133+All_Customers_Small_Commercial!G133+All_Customers_Lighting!G133</f>
        <v>76537</v>
      </c>
      <c r="H133" s="5">
        <f>All_Customers_Residential!H133+All_Customers_Small_Commercial!H133+All_Customers_Lighting!H133</f>
        <v>83728</v>
      </c>
      <c r="I133" s="5">
        <f>All_Customers_Residential!I133+All_Customers_Small_Commercial!I133+All_Customers_Lighting!I133</f>
        <v>79607</v>
      </c>
      <c r="J133" s="5">
        <f>All_Customers_Residential!J133+All_Customers_Small_Commercial!J133+All_Customers_Lighting!J133</f>
        <v>67176</v>
      </c>
      <c r="K133" s="5">
        <f>All_Customers_Residential!K133+All_Customers_Small_Commercial!K133+All_Customers_Lighting!K133</f>
        <v>53462</v>
      </c>
      <c r="L133" s="5">
        <f>All_Customers_Residential!L133+All_Customers_Small_Commercial!L133+All_Customers_Lighting!L133</f>
        <v>44548</v>
      </c>
      <c r="M133" s="5">
        <f>All_Customers_Residential!M133+All_Customers_Small_Commercial!M133+All_Customers_Lighting!M133</f>
        <v>33565</v>
      </c>
      <c r="N133" s="5">
        <f>All_Customers_Residential!N133+All_Customers_Small_Commercial!N133+All_Customers_Lighting!N133</f>
        <v>27172</v>
      </c>
      <c r="O133" s="5">
        <f>All_Customers_Residential!O133+All_Customers_Small_Commercial!O133+All_Customers_Lighting!O133</f>
        <v>25402</v>
      </c>
      <c r="P133" s="5">
        <f>All_Customers_Residential!P133+All_Customers_Small_Commercial!P133+All_Customers_Lighting!P133</f>
        <v>25945</v>
      </c>
      <c r="Q133" s="5">
        <f>All_Customers_Residential!Q133+All_Customers_Small_Commercial!Q133+All_Customers_Lighting!Q133</f>
        <v>31884</v>
      </c>
      <c r="R133" s="5">
        <f>All_Customers_Residential!R133+All_Customers_Small_Commercial!R133+All_Customers_Lighting!R133</f>
        <v>44277</v>
      </c>
      <c r="S133" s="5">
        <f>All_Customers_Residential!S133+All_Customers_Small_Commercial!S133+All_Customers_Lighting!S133</f>
        <v>66080</v>
      </c>
      <c r="T133" s="5">
        <f>All_Customers_Residential!T133+All_Customers_Small_Commercial!T133+All_Customers_Lighting!T133</f>
        <v>89127</v>
      </c>
      <c r="U133" s="5">
        <f>All_Customers_Residential!U133+All_Customers_Small_Commercial!U133+All_Customers_Lighting!U133</f>
        <v>100919</v>
      </c>
      <c r="V133" s="5">
        <f>All_Customers_Residential!V133+All_Customers_Small_Commercial!V133+All_Customers_Lighting!V133</f>
        <v>106694</v>
      </c>
      <c r="W133" s="5">
        <f>All_Customers_Residential!W133+All_Customers_Small_Commercial!W133+All_Customers_Lighting!W133</f>
        <v>95592</v>
      </c>
      <c r="X133" s="5">
        <f>All_Customers_Residential!X133+All_Customers_Small_Commercial!X133+All_Customers_Lighting!X133</f>
        <v>81770</v>
      </c>
      <c r="Y133" s="5">
        <f>All_Customers_Residential!Y133+All_Customers_Small_Commercial!Y133+All_Customers_Lighting!Y133</f>
        <v>71207</v>
      </c>
      <c r="Z133" s="5">
        <f>All_Customers_Residential!Z133+All_Customers_Small_Commercial!Z133+All_Customers_Lighting!Z133</f>
        <v>0</v>
      </c>
      <c r="AA133" s="2">
        <f>IFERROR(INDEX('Holiday Schedule'!$D$3:$D$24,MATCH(A133,'Holiday Schedule'!$C$3:$C$24,0)),0)</f>
        <v>0</v>
      </c>
      <c r="AB133" s="2">
        <f t="shared" si="8"/>
        <v>2</v>
      </c>
      <c r="AC133" s="2">
        <f t="shared" si="9"/>
        <v>973220</v>
      </c>
      <c r="AD133" s="5">
        <f t="shared" si="10"/>
        <v>561368</v>
      </c>
      <c r="AE133" s="5">
        <f t="shared" si="11"/>
        <v>1534588</v>
      </c>
      <c r="AG133" s="2">
        <f t="shared" si="12"/>
        <v>5</v>
      </c>
      <c r="AH133" s="2">
        <f t="shared" si="13"/>
        <v>2025</v>
      </c>
      <c r="AJ133" s="5">
        <f t="shared" si="14"/>
        <v>106694</v>
      </c>
      <c r="AK133" s="2">
        <f t="shared" si="15"/>
        <v>21</v>
      </c>
    </row>
    <row r="134" spans="1:37" ht="12.75">
      <c r="A134" s="4">
        <v>45783</v>
      </c>
      <c r="B134" s="5">
        <f>All_Customers_Residential!B134+All_Customers_Small_Commercial!B134+All_Customers_Lighting!B134</f>
        <v>64526</v>
      </c>
      <c r="C134" s="5">
        <f>All_Customers_Residential!C134+All_Customers_Small_Commercial!C134+All_Customers_Lighting!C134</f>
        <v>62684</v>
      </c>
      <c r="D134" s="5">
        <f>All_Customers_Residential!D134+All_Customers_Small_Commercial!D134+All_Customers_Lighting!D134</f>
        <v>60990</v>
      </c>
      <c r="E134" s="5">
        <f>All_Customers_Residential!E134+All_Customers_Small_Commercial!E134+All_Customers_Lighting!E134</f>
        <v>61288</v>
      </c>
      <c r="F134" s="5">
        <f>All_Customers_Residential!F134+All_Customers_Small_Commercial!F134+All_Customers_Lighting!F134</f>
        <v>64849</v>
      </c>
      <c r="G134" s="5">
        <f>All_Customers_Residential!G134+All_Customers_Small_Commercial!G134+All_Customers_Lighting!G134</f>
        <v>75601</v>
      </c>
      <c r="H134" s="5">
        <f>All_Customers_Residential!H134+All_Customers_Small_Commercial!H134+All_Customers_Lighting!H134</f>
        <v>87308</v>
      </c>
      <c r="I134" s="5">
        <f>All_Customers_Residential!I134+All_Customers_Small_Commercial!I134+All_Customers_Lighting!I134</f>
        <v>94181</v>
      </c>
      <c r="J134" s="5">
        <f>All_Customers_Residential!J134+All_Customers_Small_Commercial!J134+All_Customers_Lighting!J134</f>
        <v>88200</v>
      </c>
      <c r="K134" s="5">
        <f>All_Customers_Residential!K134+All_Customers_Small_Commercial!K134+All_Customers_Lighting!K134</f>
        <v>87972</v>
      </c>
      <c r="L134" s="5">
        <f>All_Customers_Residential!L134+All_Customers_Small_Commercial!L134+All_Customers_Lighting!L134</f>
        <v>82314</v>
      </c>
      <c r="M134" s="5">
        <f>All_Customers_Residential!M134+All_Customers_Small_Commercial!M134+All_Customers_Lighting!M134</f>
        <v>81285</v>
      </c>
      <c r="N134" s="5">
        <f>All_Customers_Residential!N134+All_Customers_Small_Commercial!N134+All_Customers_Lighting!N134</f>
        <v>77692</v>
      </c>
      <c r="O134" s="5">
        <f>All_Customers_Residential!O134+All_Customers_Small_Commercial!O134+All_Customers_Lighting!O134</f>
        <v>76277</v>
      </c>
      <c r="P134" s="5">
        <f>All_Customers_Residential!P134+All_Customers_Small_Commercial!P134+All_Customers_Lighting!P134</f>
        <v>79097</v>
      </c>
      <c r="Q134" s="5">
        <f>All_Customers_Residential!Q134+All_Customers_Small_Commercial!Q134+All_Customers_Lighting!Q134</f>
        <v>83872</v>
      </c>
      <c r="R134" s="5">
        <f>All_Customers_Residential!R134+All_Customers_Small_Commercial!R134+All_Customers_Lighting!R134</f>
        <v>92778</v>
      </c>
      <c r="S134" s="5">
        <f>All_Customers_Residential!S134+All_Customers_Small_Commercial!S134+All_Customers_Lighting!S134</f>
        <v>102986</v>
      </c>
      <c r="T134" s="5">
        <f>All_Customers_Residential!T134+All_Customers_Small_Commercial!T134+All_Customers_Lighting!T134</f>
        <v>107819</v>
      </c>
      <c r="U134" s="5">
        <f>All_Customers_Residential!U134+All_Customers_Small_Commercial!U134+All_Customers_Lighting!U134</f>
        <v>112617</v>
      </c>
      <c r="V134" s="5">
        <f>All_Customers_Residential!V134+All_Customers_Small_Commercial!V134+All_Customers_Lighting!V134</f>
        <v>108635</v>
      </c>
      <c r="W134" s="5">
        <f>All_Customers_Residential!W134+All_Customers_Small_Commercial!W134+All_Customers_Lighting!W134</f>
        <v>95657</v>
      </c>
      <c r="X134" s="5">
        <f>All_Customers_Residential!X134+All_Customers_Small_Commercial!X134+All_Customers_Lighting!X134</f>
        <v>84199</v>
      </c>
      <c r="Y134" s="5">
        <f>All_Customers_Residential!Y134+All_Customers_Small_Commercial!Y134+All_Customers_Lighting!Y134</f>
        <v>73708</v>
      </c>
      <c r="Z134" s="5">
        <f>All_Customers_Residential!Z134+All_Customers_Small_Commercial!Z134+All_Customers_Lighting!Z134</f>
        <v>0</v>
      </c>
      <c r="AA134" s="2">
        <f>IFERROR(INDEX('Holiday Schedule'!$D$3:$D$24,MATCH(A134,'Holiday Schedule'!$C$3:$C$24,0)),0)</f>
        <v>0</v>
      </c>
      <c r="AB134" s="2">
        <f t="shared" si="8"/>
        <v>3</v>
      </c>
      <c r="AC134" s="2">
        <f t="shared" si="9"/>
        <v>1455581</v>
      </c>
      <c r="AD134" s="5">
        <f t="shared" si="10"/>
        <v>550954</v>
      </c>
      <c r="AE134" s="5">
        <f t="shared" si="11"/>
        <v>2006535</v>
      </c>
      <c r="AG134" s="2">
        <f t="shared" si="12"/>
        <v>5</v>
      </c>
      <c r="AH134" s="2">
        <f t="shared" si="13"/>
        <v>2025</v>
      </c>
      <c r="AJ134" s="5">
        <f t="shared" si="14"/>
        <v>112617</v>
      </c>
      <c r="AK134" s="2">
        <f t="shared" si="15"/>
        <v>20</v>
      </c>
    </row>
    <row r="135" spans="1:37" ht="12.75">
      <c r="A135" s="4">
        <v>45784</v>
      </c>
      <c r="B135" s="5">
        <f>All_Customers_Residential!B135+All_Customers_Small_Commercial!B135+All_Customers_Lighting!B135</f>
        <v>67813</v>
      </c>
      <c r="C135" s="5">
        <f>All_Customers_Residential!C135+All_Customers_Small_Commercial!C135+All_Customers_Lighting!C135</f>
        <v>64122</v>
      </c>
      <c r="D135" s="5">
        <f>All_Customers_Residential!D135+All_Customers_Small_Commercial!D135+All_Customers_Lighting!D135</f>
        <v>63208</v>
      </c>
      <c r="E135" s="5">
        <f>All_Customers_Residential!E135+All_Customers_Small_Commercial!E135+All_Customers_Lighting!E135</f>
        <v>63095</v>
      </c>
      <c r="F135" s="5">
        <f>All_Customers_Residential!F135+All_Customers_Small_Commercial!F135+All_Customers_Lighting!F135</f>
        <v>66923</v>
      </c>
      <c r="G135" s="5">
        <f>All_Customers_Residential!G135+All_Customers_Small_Commercial!G135+All_Customers_Lighting!G135</f>
        <v>75879</v>
      </c>
      <c r="H135" s="5">
        <f>All_Customers_Residential!H135+All_Customers_Small_Commercial!H135+All_Customers_Lighting!H135</f>
        <v>88507</v>
      </c>
      <c r="I135" s="5">
        <f>All_Customers_Residential!I135+All_Customers_Small_Commercial!I135+All_Customers_Lighting!I135</f>
        <v>94665</v>
      </c>
      <c r="J135" s="5">
        <f>All_Customers_Residential!J135+All_Customers_Small_Commercial!J135+All_Customers_Lighting!J135</f>
        <v>89743</v>
      </c>
      <c r="K135" s="5">
        <f>All_Customers_Residential!K135+All_Customers_Small_Commercial!K135+All_Customers_Lighting!K135</f>
        <v>84843</v>
      </c>
      <c r="L135" s="5">
        <f>All_Customers_Residential!L135+All_Customers_Small_Commercial!L135+All_Customers_Lighting!L135</f>
        <v>72883</v>
      </c>
      <c r="M135" s="5">
        <f>All_Customers_Residential!M135+All_Customers_Small_Commercial!M135+All_Customers_Lighting!M135</f>
        <v>60351</v>
      </c>
      <c r="N135" s="5">
        <f>All_Customers_Residential!N135+All_Customers_Small_Commercial!N135+All_Customers_Lighting!N135</f>
        <v>57253</v>
      </c>
      <c r="O135" s="5">
        <f>All_Customers_Residential!O135+All_Customers_Small_Commercial!O135+All_Customers_Lighting!O135</f>
        <v>54069</v>
      </c>
      <c r="P135" s="5">
        <f>All_Customers_Residential!P135+All_Customers_Small_Commercial!P135+All_Customers_Lighting!P135</f>
        <v>45419</v>
      </c>
      <c r="Q135" s="5">
        <f>All_Customers_Residential!Q135+All_Customers_Small_Commercial!Q135+All_Customers_Lighting!Q135</f>
        <v>58150</v>
      </c>
      <c r="R135" s="5">
        <f>All_Customers_Residential!R135+All_Customers_Small_Commercial!R135+All_Customers_Lighting!R135</f>
        <v>74816</v>
      </c>
      <c r="S135" s="5">
        <f>All_Customers_Residential!S135+All_Customers_Small_Commercial!S135+All_Customers_Lighting!S135</f>
        <v>76015</v>
      </c>
      <c r="T135" s="5">
        <f>All_Customers_Residential!T135+All_Customers_Small_Commercial!T135+All_Customers_Lighting!T135</f>
        <v>95359</v>
      </c>
      <c r="U135" s="5">
        <f>All_Customers_Residential!U135+All_Customers_Small_Commercial!U135+All_Customers_Lighting!U135</f>
        <v>105912</v>
      </c>
      <c r="V135" s="5">
        <f>All_Customers_Residential!V135+All_Customers_Small_Commercial!V135+All_Customers_Lighting!V135</f>
        <v>108073</v>
      </c>
      <c r="W135" s="5">
        <f>All_Customers_Residential!W135+All_Customers_Small_Commercial!W135+All_Customers_Lighting!W135</f>
        <v>95058</v>
      </c>
      <c r="X135" s="5">
        <f>All_Customers_Residential!X135+All_Customers_Small_Commercial!X135+All_Customers_Lighting!X135</f>
        <v>83145</v>
      </c>
      <c r="Y135" s="5">
        <f>All_Customers_Residential!Y135+All_Customers_Small_Commercial!Y135+All_Customers_Lighting!Y135</f>
        <v>72579</v>
      </c>
      <c r="Z135" s="5">
        <f>All_Customers_Residential!Z135+All_Customers_Small_Commercial!Z135+All_Customers_Lighting!Z135</f>
        <v>0</v>
      </c>
      <c r="AA135" s="2">
        <f>IFERROR(INDEX('Holiday Schedule'!$D$3:$D$24,MATCH(A135,'Holiday Schedule'!$C$3:$C$24,0)),0)</f>
        <v>0</v>
      </c>
      <c r="AB135" s="2">
        <f t="shared" si="8"/>
        <v>4</v>
      </c>
      <c r="AC135" s="2">
        <f t="shared" si="9"/>
        <v>1255754</v>
      </c>
      <c r="AD135" s="5">
        <f t="shared" si="10"/>
        <v>562126</v>
      </c>
      <c r="AE135" s="5">
        <f t="shared" si="11"/>
        <v>1817880</v>
      </c>
      <c r="AG135" s="2">
        <f t="shared" si="12"/>
        <v>5</v>
      </c>
      <c r="AH135" s="2">
        <f t="shared" si="13"/>
        <v>2025</v>
      </c>
      <c r="AJ135" s="5">
        <f t="shared" si="14"/>
        <v>108073</v>
      </c>
      <c r="AK135" s="2">
        <f t="shared" si="15"/>
        <v>21</v>
      </c>
    </row>
    <row r="136" spans="1:37" ht="12.75">
      <c r="A136" s="4">
        <v>45785</v>
      </c>
      <c r="B136" s="5">
        <f>All_Customers_Residential!B136+All_Customers_Small_Commercial!B136+All_Customers_Lighting!B136</f>
        <v>66222</v>
      </c>
      <c r="C136" s="5">
        <f>All_Customers_Residential!C136+All_Customers_Small_Commercial!C136+All_Customers_Lighting!C136</f>
        <v>62228</v>
      </c>
      <c r="D136" s="5">
        <f>All_Customers_Residential!D136+All_Customers_Small_Commercial!D136+All_Customers_Lighting!D136</f>
        <v>61784</v>
      </c>
      <c r="E136" s="5">
        <f>All_Customers_Residential!E136+All_Customers_Small_Commercial!E136+All_Customers_Lighting!E136</f>
        <v>61490</v>
      </c>
      <c r="F136" s="5">
        <f>All_Customers_Residential!F136+All_Customers_Small_Commercial!F136+All_Customers_Lighting!F136</f>
        <v>66435</v>
      </c>
      <c r="G136" s="5">
        <f>All_Customers_Residential!G136+All_Customers_Small_Commercial!G136+All_Customers_Lighting!G136</f>
        <v>74637</v>
      </c>
      <c r="H136" s="5">
        <f>All_Customers_Residential!H136+All_Customers_Small_Commercial!H136+All_Customers_Lighting!H136</f>
        <v>84048</v>
      </c>
      <c r="I136" s="5">
        <f>All_Customers_Residential!I136+All_Customers_Small_Commercial!I136+All_Customers_Lighting!I136</f>
        <v>85262</v>
      </c>
      <c r="J136" s="5">
        <f>All_Customers_Residential!J136+All_Customers_Small_Commercial!J136+All_Customers_Lighting!J136</f>
        <v>72621</v>
      </c>
      <c r="K136" s="5">
        <f>All_Customers_Residential!K136+All_Customers_Small_Commercial!K136+All_Customers_Lighting!K136</f>
        <v>68095</v>
      </c>
      <c r="L136" s="5">
        <f>All_Customers_Residential!L136+All_Customers_Small_Commercial!L136+All_Customers_Lighting!L136</f>
        <v>59723</v>
      </c>
      <c r="M136" s="5">
        <f>All_Customers_Residential!M136+All_Customers_Small_Commercial!M136+All_Customers_Lighting!M136</f>
        <v>50875</v>
      </c>
      <c r="N136" s="5">
        <f>All_Customers_Residential!N136+All_Customers_Small_Commercial!N136+All_Customers_Lighting!N136</f>
        <v>52590</v>
      </c>
      <c r="O136" s="5">
        <f>All_Customers_Residential!O136+All_Customers_Small_Commercial!O136+All_Customers_Lighting!O136</f>
        <v>49991</v>
      </c>
      <c r="P136" s="5">
        <f>All_Customers_Residential!P136+All_Customers_Small_Commercial!P136+All_Customers_Lighting!P136</f>
        <v>52643</v>
      </c>
      <c r="Q136" s="5">
        <f>All_Customers_Residential!Q136+All_Customers_Small_Commercial!Q136+All_Customers_Lighting!Q136</f>
        <v>66451</v>
      </c>
      <c r="R136" s="5">
        <f>All_Customers_Residential!R136+All_Customers_Small_Commercial!R136+All_Customers_Lighting!R136</f>
        <v>72801</v>
      </c>
      <c r="S136" s="5">
        <f>All_Customers_Residential!S136+All_Customers_Small_Commercial!S136+All_Customers_Lighting!S136</f>
        <v>82027</v>
      </c>
      <c r="T136" s="5">
        <f>All_Customers_Residential!T136+All_Customers_Small_Commercial!T136+All_Customers_Lighting!T136</f>
        <v>92430</v>
      </c>
      <c r="U136" s="5">
        <f>All_Customers_Residential!U136+All_Customers_Small_Commercial!U136+All_Customers_Lighting!U136</f>
        <v>102202</v>
      </c>
      <c r="V136" s="5">
        <f>All_Customers_Residential!V136+All_Customers_Small_Commercial!V136+All_Customers_Lighting!V136</f>
        <v>105847</v>
      </c>
      <c r="W136" s="5">
        <f>All_Customers_Residential!W136+All_Customers_Small_Commercial!W136+All_Customers_Lighting!W136</f>
        <v>95248</v>
      </c>
      <c r="X136" s="5">
        <f>All_Customers_Residential!X136+All_Customers_Small_Commercial!X136+All_Customers_Lighting!X136</f>
        <v>81620</v>
      </c>
      <c r="Y136" s="5">
        <f>All_Customers_Residential!Y136+All_Customers_Small_Commercial!Y136+All_Customers_Lighting!Y136</f>
        <v>71731</v>
      </c>
      <c r="Z136" s="5">
        <f>All_Customers_Residential!Z136+All_Customers_Small_Commercial!Z136+All_Customers_Lighting!Z136</f>
        <v>0</v>
      </c>
      <c r="AA136" s="2">
        <f>IFERROR(INDEX('Holiday Schedule'!$D$3:$D$24,MATCH(A136,'Holiday Schedule'!$C$3:$C$24,0)),0)</f>
        <v>0</v>
      </c>
      <c r="AB136" s="2">
        <f t="shared" si="8"/>
        <v>5</v>
      </c>
      <c r="AC136" s="2">
        <f t="shared" si="9"/>
        <v>1190426</v>
      </c>
      <c r="AD136" s="5">
        <f t="shared" si="10"/>
        <v>548575</v>
      </c>
      <c r="AE136" s="5">
        <f t="shared" si="11"/>
        <v>1739001</v>
      </c>
      <c r="AG136" s="2">
        <f t="shared" si="12"/>
        <v>5</v>
      </c>
      <c r="AH136" s="2">
        <f t="shared" si="13"/>
        <v>2025</v>
      </c>
      <c r="AJ136" s="5">
        <f t="shared" si="14"/>
        <v>105847</v>
      </c>
      <c r="AK136" s="2">
        <f t="shared" si="15"/>
        <v>21</v>
      </c>
    </row>
    <row r="137" spans="1:37" ht="12.75">
      <c r="A137" s="4">
        <v>45786</v>
      </c>
      <c r="B137" s="5">
        <f>All_Customers_Residential!B137+All_Customers_Small_Commercial!B137+All_Customers_Lighting!B137</f>
        <v>64094</v>
      </c>
      <c r="C137" s="5">
        <f>All_Customers_Residential!C137+All_Customers_Small_Commercial!C137+All_Customers_Lighting!C137</f>
        <v>62982</v>
      </c>
      <c r="D137" s="5">
        <f>All_Customers_Residential!D137+All_Customers_Small_Commercial!D137+All_Customers_Lighting!D137</f>
        <v>61245</v>
      </c>
      <c r="E137" s="5">
        <f>All_Customers_Residential!E137+All_Customers_Small_Commercial!E137+All_Customers_Lighting!E137</f>
        <v>62373</v>
      </c>
      <c r="F137" s="5">
        <f>All_Customers_Residential!F137+All_Customers_Small_Commercial!F137+All_Customers_Lighting!F137</f>
        <v>65711</v>
      </c>
      <c r="G137" s="5">
        <f>All_Customers_Residential!G137+All_Customers_Small_Commercial!G137+All_Customers_Lighting!G137</f>
        <v>74093</v>
      </c>
      <c r="H137" s="5">
        <f>All_Customers_Residential!H137+All_Customers_Small_Commercial!H137+All_Customers_Lighting!H137</f>
        <v>86393</v>
      </c>
      <c r="I137" s="5">
        <f>All_Customers_Residential!I137+All_Customers_Small_Commercial!I137+All_Customers_Lighting!I137</f>
        <v>89367</v>
      </c>
      <c r="J137" s="5">
        <f>All_Customers_Residential!J137+All_Customers_Small_Commercial!J137+All_Customers_Lighting!J137</f>
        <v>82498</v>
      </c>
      <c r="K137" s="5">
        <f>All_Customers_Residential!K137+All_Customers_Small_Commercial!K137+All_Customers_Lighting!K137</f>
        <v>79918</v>
      </c>
      <c r="L137" s="5">
        <f>All_Customers_Residential!L137+All_Customers_Small_Commercial!L137+All_Customers_Lighting!L137</f>
        <v>72138</v>
      </c>
      <c r="M137" s="5">
        <f>All_Customers_Residential!M137+All_Customers_Small_Commercial!M137+All_Customers_Lighting!M137</f>
        <v>63948</v>
      </c>
      <c r="N137" s="5">
        <f>All_Customers_Residential!N137+All_Customers_Small_Commercial!N137+All_Customers_Lighting!N137</f>
        <v>58904</v>
      </c>
      <c r="O137" s="5">
        <f>All_Customers_Residential!O137+All_Customers_Small_Commercial!O137+All_Customers_Lighting!O137</f>
        <v>61400</v>
      </c>
      <c r="P137" s="5">
        <f>All_Customers_Residential!P137+All_Customers_Small_Commercial!P137+All_Customers_Lighting!P137</f>
        <v>64307</v>
      </c>
      <c r="Q137" s="5">
        <f>All_Customers_Residential!Q137+All_Customers_Small_Commercial!Q137+All_Customers_Lighting!Q137</f>
        <v>69380</v>
      </c>
      <c r="R137" s="5">
        <f>All_Customers_Residential!R137+All_Customers_Small_Commercial!R137+All_Customers_Lighting!R137</f>
        <v>78715</v>
      </c>
      <c r="S137" s="5">
        <f>All_Customers_Residential!S137+All_Customers_Small_Commercial!S137+All_Customers_Lighting!S137</f>
        <v>91313</v>
      </c>
      <c r="T137" s="5">
        <f>All_Customers_Residential!T137+All_Customers_Small_Commercial!T137+All_Customers_Lighting!T137</f>
        <v>99892</v>
      </c>
      <c r="U137" s="5">
        <f>All_Customers_Residential!U137+All_Customers_Small_Commercial!U137+All_Customers_Lighting!U137</f>
        <v>103589</v>
      </c>
      <c r="V137" s="5">
        <f>All_Customers_Residential!V137+All_Customers_Small_Commercial!V137+All_Customers_Lighting!V137</f>
        <v>105620</v>
      </c>
      <c r="W137" s="5">
        <f>All_Customers_Residential!W137+All_Customers_Small_Commercial!W137+All_Customers_Lighting!W137</f>
        <v>96727</v>
      </c>
      <c r="X137" s="5">
        <f>All_Customers_Residential!X137+All_Customers_Small_Commercial!X137+All_Customers_Lighting!X137</f>
        <v>85625</v>
      </c>
      <c r="Y137" s="5">
        <f>All_Customers_Residential!Y137+All_Customers_Small_Commercial!Y137+All_Customers_Lighting!Y137</f>
        <v>74589</v>
      </c>
      <c r="Z137" s="5">
        <f>All_Customers_Residential!Z137+All_Customers_Small_Commercial!Z137+All_Customers_Lighting!Z137</f>
        <v>0</v>
      </c>
      <c r="AA137" s="2">
        <f>IFERROR(INDEX('Holiday Schedule'!$D$3:$D$24,MATCH(A137,'Holiday Schedule'!$C$3:$C$24,0)),0)</f>
        <v>0</v>
      </c>
      <c r="AB137" s="2">
        <f t="shared" si="8"/>
        <v>6</v>
      </c>
      <c r="AC137" s="2">
        <f t="shared" si="9"/>
        <v>1303341</v>
      </c>
      <c r="AD137" s="5">
        <f t="shared" si="10"/>
        <v>551480</v>
      </c>
      <c r="AE137" s="5">
        <f t="shared" si="11"/>
        <v>1854821</v>
      </c>
      <c r="AG137" s="2">
        <f t="shared" si="12"/>
        <v>5</v>
      </c>
      <c r="AH137" s="2">
        <f t="shared" si="13"/>
        <v>2025</v>
      </c>
      <c r="AJ137" s="5">
        <f t="shared" si="14"/>
        <v>105620</v>
      </c>
      <c r="AK137" s="2">
        <f t="shared" si="15"/>
        <v>21</v>
      </c>
    </row>
    <row r="138" spans="1:37" ht="12.75">
      <c r="A138" s="4">
        <v>45787</v>
      </c>
      <c r="B138" s="5">
        <f>All_Customers_Residential!B138+All_Customers_Small_Commercial!B138+All_Customers_Lighting!B138</f>
        <v>70226</v>
      </c>
      <c r="C138" s="5">
        <f>All_Customers_Residential!C138+All_Customers_Small_Commercial!C138+All_Customers_Lighting!C138</f>
        <v>66575</v>
      </c>
      <c r="D138" s="5">
        <f>All_Customers_Residential!D138+All_Customers_Small_Commercial!D138+All_Customers_Lighting!D138</f>
        <v>65740</v>
      </c>
      <c r="E138" s="5">
        <f>All_Customers_Residential!E138+All_Customers_Small_Commercial!E138+All_Customers_Lighting!E138</f>
        <v>64080</v>
      </c>
      <c r="F138" s="5">
        <f>All_Customers_Residential!F138+All_Customers_Small_Commercial!F138+All_Customers_Lighting!F138</f>
        <v>66864</v>
      </c>
      <c r="G138" s="5">
        <f>All_Customers_Residential!G138+All_Customers_Small_Commercial!G138+All_Customers_Lighting!G138</f>
        <v>72126</v>
      </c>
      <c r="H138" s="5">
        <f>All_Customers_Residential!H138+All_Customers_Small_Commercial!H138+All_Customers_Lighting!H138</f>
        <v>79122</v>
      </c>
      <c r="I138" s="5">
        <f>All_Customers_Residential!I138+All_Customers_Small_Commercial!I138+All_Customers_Lighting!I138</f>
        <v>88637</v>
      </c>
      <c r="J138" s="5">
        <f>All_Customers_Residential!J138+All_Customers_Small_Commercial!J138+All_Customers_Lighting!J138</f>
        <v>93412</v>
      </c>
      <c r="K138" s="5">
        <f>All_Customers_Residential!K138+All_Customers_Small_Commercial!K138+All_Customers_Lighting!K138</f>
        <v>95469</v>
      </c>
      <c r="L138" s="5">
        <f>All_Customers_Residential!L138+All_Customers_Small_Commercial!L138+All_Customers_Lighting!L138</f>
        <v>95259</v>
      </c>
      <c r="M138" s="5">
        <f>All_Customers_Residential!M138+All_Customers_Small_Commercial!M138+All_Customers_Lighting!M138</f>
        <v>97871</v>
      </c>
      <c r="N138" s="5">
        <f>All_Customers_Residential!N138+All_Customers_Small_Commercial!N138+All_Customers_Lighting!N138</f>
        <v>96762</v>
      </c>
      <c r="O138" s="5">
        <f>All_Customers_Residential!O138+All_Customers_Small_Commercial!O138+All_Customers_Lighting!O138</f>
        <v>92350</v>
      </c>
      <c r="P138" s="5">
        <f>All_Customers_Residential!P138+All_Customers_Small_Commercial!P138+All_Customers_Lighting!P138</f>
        <v>90129</v>
      </c>
      <c r="Q138" s="5">
        <f>All_Customers_Residential!Q138+All_Customers_Small_Commercial!Q138+All_Customers_Lighting!Q138</f>
        <v>93335</v>
      </c>
      <c r="R138" s="5">
        <f>All_Customers_Residential!R138+All_Customers_Small_Commercial!R138+All_Customers_Lighting!R138</f>
        <v>97460</v>
      </c>
      <c r="S138" s="5">
        <f>All_Customers_Residential!S138+All_Customers_Small_Commercial!S138+All_Customers_Lighting!S138</f>
        <v>103164</v>
      </c>
      <c r="T138" s="5">
        <f>All_Customers_Residential!T138+All_Customers_Small_Commercial!T138+All_Customers_Lighting!T138</f>
        <v>106325</v>
      </c>
      <c r="U138" s="5">
        <f>All_Customers_Residential!U138+All_Customers_Small_Commercial!U138+All_Customers_Lighting!U138</f>
        <v>108369</v>
      </c>
      <c r="V138" s="5">
        <f>All_Customers_Residential!V138+All_Customers_Small_Commercial!V138+All_Customers_Lighting!V138</f>
        <v>110939</v>
      </c>
      <c r="W138" s="5">
        <f>All_Customers_Residential!W138+All_Customers_Small_Commercial!W138+All_Customers_Lighting!W138</f>
        <v>101570</v>
      </c>
      <c r="X138" s="5">
        <f>All_Customers_Residential!X138+All_Customers_Small_Commercial!X138+All_Customers_Lighting!X138</f>
        <v>89415</v>
      </c>
      <c r="Y138" s="5">
        <f>All_Customers_Residential!Y138+All_Customers_Small_Commercial!Y138+All_Customers_Lighting!Y138</f>
        <v>79184</v>
      </c>
      <c r="Z138" s="5">
        <f>All_Customers_Residential!Z138+All_Customers_Small_Commercial!Z138+All_Customers_Lighting!Z138</f>
        <v>0</v>
      </c>
      <c r="AA138" s="2">
        <f>IFERROR(INDEX('Holiday Schedule'!$D$3:$D$24,MATCH(A138,'Holiday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2124383</v>
      </c>
      <c r="AE138" s="5">
        <f t="shared" ref="AE138:AE201" si="19">SUM(B138:Y138)</f>
        <v>2124383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110939</v>
      </c>
      <c r="AK138" s="2">
        <f t="shared" ref="AK138:AK201" si="23">IF(AE138&gt;0,INDEX(B$8:Y$8,MATCH(AJ138,B138:Y138,0)),"")</f>
        <v>21</v>
      </c>
    </row>
    <row r="139" spans="1:37" ht="12.75">
      <c r="A139" s="4">
        <v>45788</v>
      </c>
      <c r="B139" s="5">
        <f>All_Customers_Residential!B139+All_Customers_Small_Commercial!B139+All_Customers_Lighting!B139</f>
        <v>72236</v>
      </c>
      <c r="C139" s="5">
        <f>All_Customers_Residential!C139+All_Customers_Small_Commercial!C139+All_Customers_Lighting!C139</f>
        <v>68159</v>
      </c>
      <c r="D139" s="5">
        <f>All_Customers_Residential!D139+All_Customers_Small_Commercial!D139+All_Customers_Lighting!D139</f>
        <v>66759</v>
      </c>
      <c r="E139" s="5">
        <f>All_Customers_Residential!E139+All_Customers_Small_Commercial!E139+All_Customers_Lighting!E139</f>
        <v>65455</v>
      </c>
      <c r="F139" s="5">
        <f>All_Customers_Residential!F139+All_Customers_Small_Commercial!F139+All_Customers_Lighting!F139</f>
        <v>67326</v>
      </c>
      <c r="G139" s="5">
        <f>All_Customers_Residential!G139+All_Customers_Small_Commercial!G139+All_Customers_Lighting!G139</f>
        <v>69620</v>
      </c>
      <c r="H139" s="5">
        <f>All_Customers_Residential!H139+All_Customers_Small_Commercial!H139+All_Customers_Lighting!H139</f>
        <v>70891</v>
      </c>
      <c r="I139" s="5">
        <f>All_Customers_Residential!I139+All_Customers_Small_Commercial!I139+All_Customers_Lighting!I139</f>
        <v>73334</v>
      </c>
      <c r="J139" s="5">
        <f>All_Customers_Residential!J139+All_Customers_Small_Commercial!J139+All_Customers_Lighting!J139</f>
        <v>60480</v>
      </c>
      <c r="K139" s="5">
        <f>All_Customers_Residential!K139+All_Customers_Small_Commercial!K139+All_Customers_Lighting!K139</f>
        <v>40144</v>
      </c>
      <c r="L139" s="5">
        <f>All_Customers_Residential!L139+All_Customers_Small_Commercial!L139+All_Customers_Lighting!L139</f>
        <v>27365</v>
      </c>
      <c r="M139" s="5">
        <f>All_Customers_Residential!M139+All_Customers_Small_Commercial!M139+All_Customers_Lighting!M139</f>
        <v>26328</v>
      </c>
      <c r="N139" s="5">
        <f>All_Customers_Residential!N139+All_Customers_Small_Commercial!N139+All_Customers_Lighting!N139</f>
        <v>22560</v>
      </c>
      <c r="O139" s="5">
        <f>All_Customers_Residential!O139+All_Customers_Small_Commercial!O139+All_Customers_Lighting!O139</f>
        <v>21019</v>
      </c>
      <c r="P139" s="5">
        <f>All_Customers_Residential!P139+All_Customers_Small_Commercial!P139+All_Customers_Lighting!P139</f>
        <v>20703</v>
      </c>
      <c r="Q139" s="5">
        <f>All_Customers_Residential!Q139+All_Customers_Small_Commercial!Q139+All_Customers_Lighting!Q139</f>
        <v>25199</v>
      </c>
      <c r="R139" s="5">
        <f>All_Customers_Residential!R139+All_Customers_Small_Commercial!R139+All_Customers_Lighting!R139</f>
        <v>41039</v>
      </c>
      <c r="S139" s="5">
        <f>All_Customers_Residential!S139+All_Customers_Small_Commercial!S139+All_Customers_Lighting!S139</f>
        <v>61686</v>
      </c>
      <c r="T139" s="5">
        <f>All_Customers_Residential!T139+All_Customers_Small_Commercial!T139+All_Customers_Lighting!T139</f>
        <v>86618</v>
      </c>
      <c r="U139" s="5">
        <f>All_Customers_Residential!U139+All_Customers_Small_Commercial!U139+All_Customers_Lighting!U139</f>
        <v>103625</v>
      </c>
      <c r="V139" s="5">
        <f>All_Customers_Residential!V139+All_Customers_Small_Commercial!V139+All_Customers_Lighting!V139</f>
        <v>109336</v>
      </c>
      <c r="W139" s="5">
        <f>All_Customers_Residential!W139+All_Customers_Small_Commercial!W139+All_Customers_Lighting!W139</f>
        <v>99442</v>
      </c>
      <c r="X139" s="5">
        <f>All_Customers_Residential!X139+All_Customers_Small_Commercial!X139+All_Customers_Lighting!X139</f>
        <v>85513</v>
      </c>
      <c r="Y139" s="5">
        <f>All_Customers_Residential!Y139+All_Customers_Small_Commercial!Y139+All_Customers_Lighting!Y139</f>
        <v>74627</v>
      </c>
      <c r="Z139" s="5">
        <f>All_Customers_Residential!Z139+All_Customers_Small_Commercial!Z139+All_Customers_Lighting!Z139</f>
        <v>0</v>
      </c>
      <c r="AA139" s="2">
        <f>IFERROR(INDEX('Holiday Schedule'!$D$3:$D$24,MATCH(A139,'Holiday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1459464</v>
      </c>
      <c r="AE139" s="5">
        <f t="shared" si="19"/>
        <v>1459464</v>
      </c>
      <c r="AG139" s="2">
        <f t="shared" si="20"/>
        <v>5</v>
      </c>
      <c r="AH139" s="2">
        <f t="shared" si="21"/>
        <v>2025</v>
      </c>
      <c r="AJ139" s="5">
        <f t="shared" si="22"/>
        <v>109336</v>
      </c>
      <c r="AK139" s="2">
        <f t="shared" si="23"/>
        <v>21</v>
      </c>
    </row>
    <row r="140" spans="1:37" ht="12.75">
      <c r="A140" s="4">
        <v>45789</v>
      </c>
      <c r="B140" s="5">
        <f>All_Customers_Residential!B140+All_Customers_Small_Commercial!B140+All_Customers_Lighting!B140</f>
        <v>70108</v>
      </c>
      <c r="C140" s="5">
        <f>All_Customers_Residential!C140+All_Customers_Small_Commercial!C140+All_Customers_Lighting!C140</f>
        <v>67074</v>
      </c>
      <c r="D140" s="5">
        <f>All_Customers_Residential!D140+All_Customers_Small_Commercial!D140+All_Customers_Lighting!D140</f>
        <v>66942</v>
      </c>
      <c r="E140" s="5">
        <f>All_Customers_Residential!E140+All_Customers_Small_Commercial!E140+All_Customers_Lighting!E140</f>
        <v>67286</v>
      </c>
      <c r="F140" s="5">
        <f>All_Customers_Residential!F140+All_Customers_Small_Commercial!F140+All_Customers_Lighting!F140</f>
        <v>71655</v>
      </c>
      <c r="G140" s="5">
        <f>All_Customers_Residential!G140+All_Customers_Small_Commercial!G140+All_Customers_Lighting!G140</f>
        <v>80991</v>
      </c>
      <c r="H140" s="5">
        <f>All_Customers_Residential!H140+All_Customers_Small_Commercial!H140+All_Customers_Lighting!H140</f>
        <v>90367</v>
      </c>
      <c r="I140" s="5">
        <f>All_Customers_Residential!I140+All_Customers_Small_Commercial!I140+All_Customers_Lighting!I140</f>
        <v>94052</v>
      </c>
      <c r="J140" s="5">
        <f>All_Customers_Residential!J140+All_Customers_Small_Commercial!J140+All_Customers_Lighting!J140</f>
        <v>94496</v>
      </c>
      <c r="K140" s="5">
        <f>All_Customers_Residential!K140+All_Customers_Small_Commercial!K140+All_Customers_Lighting!K140</f>
        <v>89682</v>
      </c>
      <c r="L140" s="5">
        <f>All_Customers_Residential!L140+All_Customers_Small_Commercial!L140+All_Customers_Lighting!L140</f>
        <v>66547</v>
      </c>
      <c r="M140" s="5">
        <f>All_Customers_Residential!M140+All_Customers_Small_Commercial!M140+All_Customers_Lighting!M140</f>
        <v>74744</v>
      </c>
      <c r="N140" s="5">
        <f>All_Customers_Residential!N140+All_Customers_Small_Commercial!N140+All_Customers_Lighting!N140</f>
        <v>67260</v>
      </c>
      <c r="O140" s="5">
        <f>All_Customers_Residential!O140+All_Customers_Small_Commercial!O140+All_Customers_Lighting!O140</f>
        <v>57022</v>
      </c>
      <c r="P140" s="5">
        <f>All_Customers_Residential!P140+All_Customers_Small_Commercial!P140+All_Customers_Lighting!P140</f>
        <v>58669</v>
      </c>
      <c r="Q140" s="5">
        <f>All_Customers_Residential!Q140+All_Customers_Small_Commercial!Q140+All_Customers_Lighting!Q140</f>
        <v>49956</v>
      </c>
      <c r="R140" s="5">
        <f>All_Customers_Residential!R140+All_Customers_Small_Commercial!R140+All_Customers_Lighting!R140</f>
        <v>58760</v>
      </c>
      <c r="S140" s="5">
        <f>All_Customers_Residential!S140+All_Customers_Small_Commercial!S140+All_Customers_Lighting!S140</f>
        <v>74101</v>
      </c>
      <c r="T140" s="5">
        <f>All_Customers_Residential!T140+All_Customers_Small_Commercial!T140+All_Customers_Lighting!T140</f>
        <v>89685</v>
      </c>
      <c r="U140" s="5">
        <f>All_Customers_Residential!U140+All_Customers_Small_Commercial!U140+All_Customers_Lighting!U140</f>
        <v>103607</v>
      </c>
      <c r="V140" s="5">
        <f>All_Customers_Residential!V140+All_Customers_Small_Commercial!V140+All_Customers_Lighting!V140</f>
        <v>109192</v>
      </c>
      <c r="W140" s="5">
        <f>All_Customers_Residential!W140+All_Customers_Small_Commercial!W140+All_Customers_Lighting!W140</f>
        <v>99163</v>
      </c>
      <c r="X140" s="5">
        <f>All_Customers_Residential!X140+All_Customers_Small_Commercial!X140+All_Customers_Lighting!X140</f>
        <v>86815</v>
      </c>
      <c r="Y140" s="5">
        <f>All_Customers_Residential!Y140+All_Customers_Small_Commercial!Y140+All_Customers_Lighting!Y140</f>
        <v>75017</v>
      </c>
      <c r="Z140" s="5">
        <f>All_Customers_Residential!Z140+All_Customers_Small_Commercial!Z140+All_Customers_Lighting!Z140</f>
        <v>0</v>
      </c>
      <c r="AA140" s="2">
        <f>IFERROR(INDEX('Holiday Schedule'!$D$3:$D$24,MATCH(A140,'Holiday Schedule'!$C$3:$C$24,0)),0)</f>
        <v>0</v>
      </c>
      <c r="AB140" s="2">
        <f t="shared" si="16"/>
        <v>2</v>
      </c>
      <c r="AC140" s="2">
        <f t="shared" si="17"/>
        <v>1273751</v>
      </c>
      <c r="AD140" s="5">
        <f t="shared" si="18"/>
        <v>589440</v>
      </c>
      <c r="AE140" s="5">
        <f t="shared" si="19"/>
        <v>1863191</v>
      </c>
      <c r="AG140" s="2">
        <f t="shared" si="20"/>
        <v>5</v>
      </c>
      <c r="AH140" s="2">
        <f t="shared" si="21"/>
        <v>2025</v>
      </c>
      <c r="AJ140" s="5">
        <f t="shared" si="22"/>
        <v>109192</v>
      </c>
      <c r="AK140" s="2">
        <f t="shared" si="23"/>
        <v>21</v>
      </c>
    </row>
    <row r="141" spans="1:37" ht="12.75">
      <c r="A141" s="4">
        <v>45790</v>
      </c>
      <c r="B141" s="5">
        <f>All_Customers_Residential!B141+All_Customers_Small_Commercial!B141+All_Customers_Lighting!B141</f>
        <v>69883</v>
      </c>
      <c r="C141" s="5">
        <f>All_Customers_Residential!C141+All_Customers_Small_Commercial!C141+All_Customers_Lighting!C141</f>
        <v>66455</v>
      </c>
      <c r="D141" s="5">
        <f>All_Customers_Residential!D141+All_Customers_Small_Commercial!D141+All_Customers_Lighting!D141</f>
        <v>65442</v>
      </c>
      <c r="E141" s="5">
        <f>All_Customers_Residential!E141+All_Customers_Small_Commercial!E141+All_Customers_Lighting!E141</f>
        <v>66984</v>
      </c>
      <c r="F141" s="5">
        <f>All_Customers_Residential!F141+All_Customers_Small_Commercial!F141+All_Customers_Lighting!F141</f>
        <v>71000</v>
      </c>
      <c r="G141" s="5">
        <f>All_Customers_Residential!G141+All_Customers_Small_Commercial!G141+All_Customers_Lighting!G141</f>
        <v>80014</v>
      </c>
      <c r="H141" s="5">
        <f>All_Customers_Residential!H141+All_Customers_Small_Commercial!H141+All_Customers_Lighting!H141</f>
        <v>81747</v>
      </c>
      <c r="I141" s="5">
        <f>All_Customers_Residential!I141+All_Customers_Small_Commercial!I141+All_Customers_Lighting!I141</f>
        <v>64940</v>
      </c>
      <c r="J141" s="5">
        <f>All_Customers_Residential!J141+All_Customers_Small_Commercial!J141+All_Customers_Lighting!J141</f>
        <v>44573</v>
      </c>
      <c r="K141" s="5">
        <f>All_Customers_Residential!K141+All_Customers_Small_Commercial!K141+All_Customers_Lighting!K141</f>
        <v>34164</v>
      </c>
      <c r="L141" s="5">
        <f>All_Customers_Residential!L141+All_Customers_Small_Commercial!L141+All_Customers_Lighting!L141</f>
        <v>28807</v>
      </c>
      <c r="M141" s="5">
        <f>All_Customers_Residential!M141+All_Customers_Small_Commercial!M141+All_Customers_Lighting!M141</f>
        <v>26185</v>
      </c>
      <c r="N141" s="5">
        <f>All_Customers_Residential!N141+All_Customers_Small_Commercial!N141+All_Customers_Lighting!N141</f>
        <v>28948</v>
      </c>
      <c r="O141" s="5">
        <f>All_Customers_Residential!O141+All_Customers_Small_Commercial!O141+All_Customers_Lighting!O141</f>
        <v>28877</v>
      </c>
      <c r="P141" s="5">
        <f>All_Customers_Residential!P141+All_Customers_Small_Commercial!P141+All_Customers_Lighting!P141</f>
        <v>27892</v>
      </c>
      <c r="Q141" s="5">
        <f>All_Customers_Residential!Q141+All_Customers_Small_Commercial!Q141+All_Customers_Lighting!Q141</f>
        <v>31893</v>
      </c>
      <c r="R141" s="5">
        <f>All_Customers_Residential!R141+All_Customers_Small_Commercial!R141+All_Customers_Lighting!R141</f>
        <v>44049</v>
      </c>
      <c r="S141" s="5">
        <f>All_Customers_Residential!S141+All_Customers_Small_Commercial!S141+All_Customers_Lighting!S141</f>
        <v>64858</v>
      </c>
      <c r="T141" s="5">
        <f>All_Customers_Residential!T141+All_Customers_Small_Commercial!T141+All_Customers_Lighting!T141</f>
        <v>88330</v>
      </c>
      <c r="U141" s="5">
        <f>All_Customers_Residential!U141+All_Customers_Small_Commercial!U141+All_Customers_Lighting!U141</f>
        <v>101413</v>
      </c>
      <c r="V141" s="5">
        <f>All_Customers_Residential!V141+All_Customers_Small_Commercial!V141+All_Customers_Lighting!V141</f>
        <v>105085</v>
      </c>
      <c r="W141" s="5">
        <f>All_Customers_Residential!W141+All_Customers_Small_Commercial!W141+All_Customers_Lighting!W141</f>
        <v>97187</v>
      </c>
      <c r="X141" s="5">
        <f>All_Customers_Residential!X141+All_Customers_Small_Commercial!X141+All_Customers_Lighting!X141</f>
        <v>80981</v>
      </c>
      <c r="Y141" s="5">
        <f>All_Customers_Residential!Y141+All_Customers_Small_Commercial!Y141+All_Customers_Lighting!Y141</f>
        <v>70171</v>
      </c>
      <c r="Z141" s="5">
        <f>All_Customers_Residential!Z141+All_Customers_Small_Commercial!Z141+All_Customers_Lighting!Z141</f>
        <v>0</v>
      </c>
      <c r="AA141" s="2">
        <f>IFERROR(INDEX('Holiday Schedule'!$D$3:$D$24,MATCH(A141,'Holiday Schedule'!$C$3:$C$24,0)),0)</f>
        <v>0</v>
      </c>
      <c r="AB141" s="2">
        <f t="shared" si="16"/>
        <v>3</v>
      </c>
      <c r="AC141" s="2">
        <f t="shared" si="17"/>
        <v>898182</v>
      </c>
      <c r="AD141" s="5">
        <f t="shared" si="18"/>
        <v>571696</v>
      </c>
      <c r="AE141" s="5">
        <f t="shared" si="19"/>
        <v>1469878</v>
      </c>
      <c r="AG141" s="2">
        <f t="shared" si="20"/>
        <v>5</v>
      </c>
      <c r="AH141" s="2">
        <f t="shared" si="21"/>
        <v>2025</v>
      </c>
      <c r="AJ141" s="5">
        <f t="shared" si="22"/>
        <v>105085</v>
      </c>
      <c r="AK141" s="2">
        <f t="shared" si="23"/>
        <v>21</v>
      </c>
    </row>
    <row r="142" spans="1:37" ht="12.75">
      <c r="A142" s="4">
        <v>45791</v>
      </c>
      <c r="B142" s="5">
        <f>All_Customers_Residential!B142+All_Customers_Small_Commercial!B142+All_Customers_Lighting!B142</f>
        <v>64602</v>
      </c>
      <c r="C142" s="5">
        <f>All_Customers_Residential!C142+All_Customers_Small_Commercial!C142+All_Customers_Lighting!C142</f>
        <v>61993</v>
      </c>
      <c r="D142" s="5">
        <f>All_Customers_Residential!D142+All_Customers_Small_Commercial!D142+All_Customers_Lighting!D142</f>
        <v>61081</v>
      </c>
      <c r="E142" s="5">
        <f>All_Customers_Residential!E142+All_Customers_Small_Commercial!E142+All_Customers_Lighting!E142</f>
        <v>62417</v>
      </c>
      <c r="F142" s="5">
        <f>All_Customers_Residential!F142+All_Customers_Small_Commercial!F142+All_Customers_Lighting!F142</f>
        <v>66353</v>
      </c>
      <c r="G142" s="5">
        <f>All_Customers_Residential!G142+All_Customers_Small_Commercial!G142+All_Customers_Lighting!G142</f>
        <v>74240</v>
      </c>
      <c r="H142" s="5">
        <f>All_Customers_Residential!H142+All_Customers_Small_Commercial!H142+All_Customers_Lighting!H142</f>
        <v>78480</v>
      </c>
      <c r="I142" s="5">
        <f>All_Customers_Residential!I142+All_Customers_Small_Commercial!I142+All_Customers_Lighting!I142</f>
        <v>63084</v>
      </c>
      <c r="J142" s="5">
        <f>All_Customers_Residential!J142+All_Customers_Small_Commercial!J142+All_Customers_Lighting!J142</f>
        <v>44373</v>
      </c>
      <c r="K142" s="5">
        <f>All_Customers_Residential!K142+All_Customers_Small_Commercial!K142+All_Customers_Lighting!K142</f>
        <v>34286</v>
      </c>
      <c r="L142" s="5">
        <f>All_Customers_Residential!L142+All_Customers_Small_Commercial!L142+All_Customers_Lighting!L142</f>
        <v>29386</v>
      </c>
      <c r="M142" s="5">
        <f>All_Customers_Residential!M142+All_Customers_Small_Commercial!M142+All_Customers_Lighting!M142</f>
        <v>26840</v>
      </c>
      <c r="N142" s="5">
        <f>All_Customers_Residential!N142+All_Customers_Small_Commercial!N142+All_Customers_Lighting!N142</f>
        <v>27594</v>
      </c>
      <c r="O142" s="5">
        <f>All_Customers_Residential!O142+All_Customers_Small_Commercial!O142+All_Customers_Lighting!O142</f>
        <v>27346</v>
      </c>
      <c r="P142" s="5">
        <f>All_Customers_Residential!P142+All_Customers_Small_Commercial!P142+All_Customers_Lighting!P142</f>
        <v>28105</v>
      </c>
      <c r="Q142" s="5">
        <f>All_Customers_Residential!Q142+All_Customers_Small_Commercial!Q142+All_Customers_Lighting!Q142</f>
        <v>32759</v>
      </c>
      <c r="R142" s="5">
        <f>All_Customers_Residential!R142+All_Customers_Small_Commercial!R142+All_Customers_Lighting!R142</f>
        <v>45216</v>
      </c>
      <c r="S142" s="5">
        <f>All_Customers_Residential!S142+All_Customers_Small_Commercial!S142+All_Customers_Lighting!S142</f>
        <v>65751</v>
      </c>
      <c r="T142" s="5">
        <f>All_Customers_Residential!T142+All_Customers_Small_Commercial!T142+All_Customers_Lighting!T142</f>
        <v>88242</v>
      </c>
      <c r="U142" s="5">
        <f>All_Customers_Residential!U142+All_Customers_Small_Commercial!U142+All_Customers_Lighting!U142</f>
        <v>100363</v>
      </c>
      <c r="V142" s="5">
        <f>All_Customers_Residential!V142+All_Customers_Small_Commercial!V142+All_Customers_Lighting!V142</f>
        <v>104232</v>
      </c>
      <c r="W142" s="5">
        <f>All_Customers_Residential!W142+All_Customers_Small_Commercial!W142+All_Customers_Lighting!W142</f>
        <v>94458</v>
      </c>
      <c r="X142" s="5">
        <f>All_Customers_Residential!X142+All_Customers_Small_Commercial!X142+All_Customers_Lighting!X142</f>
        <v>80406</v>
      </c>
      <c r="Y142" s="5">
        <f>All_Customers_Residential!Y142+All_Customers_Small_Commercial!Y142+All_Customers_Lighting!Y142</f>
        <v>69931</v>
      </c>
      <c r="Z142" s="5">
        <f>All_Customers_Residential!Z142+All_Customers_Small_Commercial!Z142+All_Customers_Lighting!Z142</f>
        <v>0</v>
      </c>
      <c r="AA142" s="2">
        <f>IFERROR(INDEX('Holiday Schedule'!$D$3:$D$24,MATCH(A142,'Holiday Schedule'!$C$3:$C$24,0)),0)</f>
        <v>0</v>
      </c>
      <c r="AB142" s="2">
        <f t="shared" si="16"/>
        <v>4</v>
      </c>
      <c r="AC142" s="2">
        <f t="shared" si="17"/>
        <v>892441</v>
      </c>
      <c r="AD142" s="5">
        <f t="shared" si="18"/>
        <v>539097</v>
      </c>
      <c r="AE142" s="5">
        <f t="shared" si="19"/>
        <v>1431538</v>
      </c>
      <c r="AG142" s="2">
        <f t="shared" si="20"/>
        <v>5</v>
      </c>
      <c r="AH142" s="2">
        <f t="shared" si="21"/>
        <v>2025</v>
      </c>
      <c r="AJ142" s="5">
        <f t="shared" si="22"/>
        <v>104232</v>
      </c>
      <c r="AK142" s="2">
        <f t="shared" si="23"/>
        <v>21</v>
      </c>
    </row>
    <row r="143" spans="1:37" ht="12.75">
      <c r="A143" s="4">
        <v>45792</v>
      </c>
      <c r="B143" s="5">
        <f>All_Customers_Residential!B143+All_Customers_Small_Commercial!B143+All_Customers_Lighting!B143</f>
        <v>63970</v>
      </c>
      <c r="C143" s="5">
        <f>All_Customers_Residential!C143+All_Customers_Small_Commercial!C143+All_Customers_Lighting!C143</f>
        <v>60213</v>
      </c>
      <c r="D143" s="5">
        <f>All_Customers_Residential!D143+All_Customers_Small_Commercial!D143+All_Customers_Lighting!D143</f>
        <v>58810</v>
      </c>
      <c r="E143" s="5">
        <f>All_Customers_Residential!E143+All_Customers_Small_Commercial!E143+All_Customers_Lighting!E143</f>
        <v>59773</v>
      </c>
      <c r="F143" s="5">
        <f>All_Customers_Residential!F143+All_Customers_Small_Commercial!F143+All_Customers_Lighting!F143</f>
        <v>63014</v>
      </c>
      <c r="G143" s="5">
        <f>All_Customers_Residential!G143+All_Customers_Small_Commercial!G143+All_Customers_Lighting!G143</f>
        <v>70373</v>
      </c>
      <c r="H143" s="5">
        <f>All_Customers_Residential!H143+All_Customers_Small_Commercial!H143+All_Customers_Lighting!H143</f>
        <v>74045</v>
      </c>
      <c r="I143" s="5">
        <f>All_Customers_Residential!I143+All_Customers_Small_Commercial!I143+All_Customers_Lighting!I143</f>
        <v>62989</v>
      </c>
      <c r="J143" s="5">
        <f>All_Customers_Residential!J143+All_Customers_Small_Commercial!J143+All_Customers_Lighting!J143</f>
        <v>51011</v>
      </c>
      <c r="K143" s="5">
        <f>All_Customers_Residential!K143+All_Customers_Small_Commercial!K143+All_Customers_Lighting!K143</f>
        <v>50516</v>
      </c>
      <c r="L143" s="5">
        <f>All_Customers_Residential!L143+All_Customers_Small_Commercial!L143+All_Customers_Lighting!L143</f>
        <v>40850</v>
      </c>
      <c r="M143" s="5">
        <f>All_Customers_Residential!M143+All_Customers_Small_Commercial!M143+All_Customers_Lighting!M143</f>
        <v>35146</v>
      </c>
      <c r="N143" s="5">
        <f>All_Customers_Residential!N143+All_Customers_Small_Commercial!N143+All_Customers_Lighting!N143</f>
        <v>33424</v>
      </c>
      <c r="O143" s="5">
        <f>All_Customers_Residential!O143+All_Customers_Small_Commercial!O143+All_Customers_Lighting!O143</f>
        <v>32878</v>
      </c>
      <c r="P143" s="5">
        <f>All_Customers_Residential!P143+All_Customers_Small_Commercial!P143+All_Customers_Lighting!P143</f>
        <v>32944</v>
      </c>
      <c r="Q143" s="5">
        <f>All_Customers_Residential!Q143+All_Customers_Small_Commercial!Q143+All_Customers_Lighting!Q143</f>
        <v>44823</v>
      </c>
      <c r="R143" s="5">
        <f>All_Customers_Residential!R143+All_Customers_Small_Commercial!R143+All_Customers_Lighting!R143</f>
        <v>57480</v>
      </c>
      <c r="S143" s="5">
        <f>All_Customers_Residential!S143+All_Customers_Small_Commercial!S143+All_Customers_Lighting!S143</f>
        <v>74220</v>
      </c>
      <c r="T143" s="5">
        <f>All_Customers_Residential!T143+All_Customers_Small_Commercial!T143+All_Customers_Lighting!T143</f>
        <v>94645</v>
      </c>
      <c r="U143" s="5">
        <f>All_Customers_Residential!U143+All_Customers_Small_Commercial!U143+All_Customers_Lighting!U143</f>
        <v>104067</v>
      </c>
      <c r="V143" s="5">
        <f>All_Customers_Residential!V143+All_Customers_Small_Commercial!V143+All_Customers_Lighting!V143</f>
        <v>107882</v>
      </c>
      <c r="W143" s="5">
        <f>All_Customers_Residential!W143+All_Customers_Small_Commercial!W143+All_Customers_Lighting!W143</f>
        <v>96800</v>
      </c>
      <c r="X143" s="5">
        <f>All_Customers_Residential!X143+All_Customers_Small_Commercial!X143+All_Customers_Lighting!X143</f>
        <v>83429</v>
      </c>
      <c r="Y143" s="5">
        <f>All_Customers_Residential!Y143+All_Customers_Small_Commercial!Y143+All_Customers_Lighting!Y143</f>
        <v>70970</v>
      </c>
      <c r="Z143" s="5">
        <f>All_Customers_Residential!Z143+All_Customers_Small_Commercial!Z143+All_Customers_Lighting!Z143</f>
        <v>0</v>
      </c>
      <c r="AA143" s="2">
        <f>IFERROR(INDEX('Holiday Schedule'!$D$3:$D$24,MATCH(A143,'Holiday Schedule'!$C$3:$C$24,0)),0)</f>
        <v>0</v>
      </c>
      <c r="AB143" s="2">
        <f t="shared" si="16"/>
        <v>5</v>
      </c>
      <c r="AC143" s="2">
        <f t="shared" si="17"/>
        <v>1003104</v>
      </c>
      <c r="AD143" s="5">
        <f t="shared" si="18"/>
        <v>521168</v>
      </c>
      <c r="AE143" s="5">
        <f t="shared" si="19"/>
        <v>1524272</v>
      </c>
      <c r="AG143" s="2">
        <f t="shared" si="20"/>
        <v>5</v>
      </c>
      <c r="AH143" s="2">
        <f t="shared" si="21"/>
        <v>2025</v>
      </c>
      <c r="AJ143" s="5">
        <f t="shared" si="22"/>
        <v>107882</v>
      </c>
      <c r="AK143" s="2">
        <f t="shared" si="23"/>
        <v>21</v>
      </c>
    </row>
    <row r="144" spans="1:37" ht="12.75">
      <c r="A144" s="4">
        <v>45793</v>
      </c>
      <c r="B144" s="5">
        <f>All_Customers_Residential!B144+All_Customers_Small_Commercial!B144+All_Customers_Lighting!B144</f>
        <v>65115</v>
      </c>
      <c r="C144" s="5">
        <f>All_Customers_Residential!C144+All_Customers_Small_Commercial!C144+All_Customers_Lighting!C144</f>
        <v>61464</v>
      </c>
      <c r="D144" s="5">
        <f>All_Customers_Residential!D144+All_Customers_Small_Commercial!D144+All_Customers_Lighting!D144</f>
        <v>60103</v>
      </c>
      <c r="E144" s="5">
        <f>All_Customers_Residential!E144+All_Customers_Small_Commercial!E144+All_Customers_Lighting!E144</f>
        <v>59666</v>
      </c>
      <c r="F144" s="5">
        <f>All_Customers_Residential!F144+All_Customers_Small_Commercial!F144+All_Customers_Lighting!F144</f>
        <v>63305</v>
      </c>
      <c r="G144" s="5">
        <f>All_Customers_Residential!G144+All_Customers_Small_Commercial!G144+All_Customers_Lighting!G144</f>
        <v>70488</v>
      </c>
      <c r="H144" s="5">
        <f>All_Customers_Residential!H144+All_Customers_Small_Commercial!H144+All_Customers_Lighting!H144</f>
        <v>79634</v>
      </c>
      <c r="I144" s="5">
        <f>All_Customers_Residential!I144+All_Customers_Small_Commercial!I144+All_Customers_Lighting!I144</f>
        <v>81988</v>
      </c>
      <c r="J144" s="5">
        <f>All_Customers_Residential!J144+All_Customers_Small_Commercial!J144+All_Customers_Lighting!J144</f>
        <v>72816</v>
      </c>
      <c r="K144" s="5">
        <f>All_Customers_Residential!K144+All_Customers_Small_Commercial!K144+All_Customers_Lighting!K144</f>
        <v>65213</v>
      </c>
      <c r="L144" s="5">
        <f>All_Customers_Residential!L144+All_Customers_Small_Commercial!L144+All_Customers_Lighting!L144</f>
        <v>54099</v>
      </c>
      <c r="M144" s="5">
        <f>All_Customers_Residential!M144+All_Customers_Small_Commercial!M144+All_Customers_Lighting!M144</f>
        <v>43329</v>
      </c>
      <c r="N144" s="5">
        <f>All_Customers_Residential!N144+All_Customers_Small_Commercial!N144+All_Customers_Lighting!N144</f>
        <v>41373</v>
      </c>
      <c r="O144" s="5">
        <f>All_Customers_Residential!O144+All_Customers_Small_Commercial!O144+All_Customers_Lighting!O144</f>
        <v>44234</v>
      </c>
      <c r="P144" s="5">
        <f>All_Customers_Residential!P144+All_Customers_Small_Commercial!P144+All_Customers_Lighting!P144</f>
        <v>48483</v>
      </c>
      <c r="Q144" s="5">
        <f>All_Customers_Residential!Q144+All_Customers_Small_Commercial!Q144+All_Customers_Lighting!Q144</f>
        <v>61655</v>
      </c>
      <c r="R144" s="5">
        <f>All_Customers_Residential!R144+All_Customers_Small_Commercial!R144+All_Customers_Lighting!R144</f>
        <v>66648</v>
      </c>
      <c r="S144" s="5">
        <f>All_Customers_Residential!S144+All_Customers_Small_Commercial!S144+All_Customers_Lighting!S144</f>
        <v>86848</v>
      </c>
      <c r="T144" s="5">
        <f>All_Customers_Residential!T144+All_Customers_Small_Commercial!T144+All_Customers_Lighting!T144</f>
        <v>98823</v>
      </c>
      <c r="U144" s="5">
        <f>All_Customers_Residential!U144+All_Customers_Small_Commercial!U144+All_Customers_Lighting!U144</f>
        <v>103835</v>
      </c>
      <c r="V144" s="5">
        <f>All_Customers_Residential!V144+All_Customers_Small_Commercial!V144+All_Customers_Lighting!V144</f>
        <v>106746</v>
      </c>
      <c r="W144" s="5">
        <f>All_Customers_Residential!W144+All_Customers_Small_Commercial!W144+All_Customers_Lighting!W144</f>
        <v>98353</v>
      </c>
      <c r="X144" s="5">
        <f>All_Customers_Residential!X144+All_Customers_Small_Commercial!X144+All_Customers_Lighting!X144</f>
        <v>84584</v>
      </c>
      <c r="Y144" s="5">
        <f>All_Customers_Residential!Y144+All_Customers_Small_Commercial!Y144+All_Customers_Lighting!Y144</f>
        <v>73155</v>
      </c>
      <c r="Z144" s="5">
        <f>All_Customers_Residential!Z144+All_Customers_Small_Commercial!Z144+All_Customers_Lighting!Z144</f>
        <v>0</v>
      </c>
      <c r="AA144" s="2">
        <f>IFERROR(INDEX('Holiday Schedule'!$D$3:$D$24,MATCH(A144,'Holiday Schedule'!$C$3:$C$24,0)),0)</f>
        <v>0</v>
      </c>
      <c r="AB144" s="2">
        <f t="shared" si="16"/>
        <v>6</v>
      </c>
      <c r="AC144" s="2">
        <f t="shared" si="17"/>
        <v>1159027</v>
      </c>
      <c r="AD144" s="5">
        <f t="shared" si="18"/>
        <v>532930</v>
      </c>
      <c r="AE144" s="5">
        <f t="shared" si="19"/>
        <v>1691957</v>
      </c>
      <c r="AG144" s="2">
        <f t="shared" si="20"/>
        <v>5</v>
      </c>
      <c r="AH144" s="2">
        <f t="shared" si="21"/>
        <v>2025</v>
      </c>
      <c r="AJ144" s="5">
        <f t="shared" si="22"/>
        <v>106746</v>
      </c>
      <c r="AK144" s="2">
        <f t="shared" si="23"/>
        <v>21</v>
      </c>
    </row>
    <row r="145" spans="1:37" ht="12.75">
      <c r="A145" s="4">
        <v>45794</v>
      </c>
      <c r="B145" s="5">
        <f>All_Customers_Residential!B145+All_Customers_Small_Commercial!B145+All_Customers_Lighting!B145</f>
        <v>66926</v>
      </c>
      <c r="C145" s="5">
        <f>All_Customers_Residential!C145+All_Customers_Small_Commercial!C145+All_Customers_Lighting!C145</f>
        <v>63714</v>
      </c>
      <c r="D145" s="5">
        <f>All_Customers_Residential!D145+All_Customers_Small_Commercial!D145+All_Customers_Lighting!D145</f>
        <v>61023</v>
      </c>
      <c r="E145" s="5">
        <f>All_Customers_Residential!E145+All_Customers_Small_Commercial!E145+All_Customers_Lighting!E145</f>
        <v>60736</v>
      </c>
      <c r="F145" s="5">
        <f>All_Customers_Residential!F145+All_Customers_Small_Commercial!F145+All_Customers_Lighting!F145</f>
        <v>62527</v>
      </c>
      <c r="G145" s="5">
        <f>All_Customers_Residential!G145+All_Customers_Small_Commercial!G145+All_Customers_Lighting!G145</f>
        <v>65996</v>
      </c>
      <c r="H145" s="5">
        <f>All_Customers_Residential!H145+All_Customers_Small_Commercial!H145+All_Customers_Lighting!H145</f>
        <v>72598</v>
      </c>
      <c r="I145" s="5">
        <f>All_Customers_Residential!I145+All_Customers_Small_Commercial!I145+All_Customers_Lighting!I145</f>
        <v>80125</v>
      </c>
      <c r="J145" s="5">
        <f>All_Customers_Residential!J145+All_Customers_Small_Commercial!J145+All_Customers_Lighting!J145</f>
        <v>84257</v>
      </c>
      <c r="K145" s="5">
        <f>All_Customers_Residential!K145+All_Customers_Small_Commercial!K145+All_Customers_Lighting!K145</f>
        <v>85416</v>
      </c>
      <c r="L145" s="5">
        <f>All_Customers_Residential!L145+All_Customers_Small_Commercial!L145+All_Customers_Lighting!L145</f>
        <v>84898</v>
      </c>
      <c r="M145" s="5">
        <f>All_Customers_Residential!M145+All_Customers_Small_Commercial!M145+All_Customers_Lighting!M145</f>
        <v>84485</v>
      </c>
      <c r="N145" s="5">
        <f>All_Customers_Residential!N145+All_Customers_Small_Commercial!N145+All_Customers_Lighting!N145</f>
        <v>81742</v>
      </c>
      <c r="O145" s="5">
        <f>All_Customers_Residential!O145+All_Customers_Small_Commercial!O145+All_Customers_Lighting!O145</f>
        <v>81709</v>
      </c>
      <c r="P145" s="5">
        <f>All_Customers_Residential!P145+All_Customers_Small_Commercial!P145+All_Customers_Lighting!P145</f>
        <v>83685</v>
      </c>
      <c r="Q145" s="5">
        <f>All_Customers_Residential!Q145+All_Customers_Small_Commercial!Q145+All_Customers_Lighting!Q145</f>
        <v>89531</v>
      </c>
      <c r="R145" s="5">
        <f>All_Customers_Residential!R145+All_Customers_Small_Commercial!R145+All_Customers_Lighting!R145</f>
        <v>96049</v>
      </c>
      <c r="S145" s="5">
        <f>All_Customers_Residential!S145+All_Customers_Small_Commercial!S145+All_Customers_Lighting!S145</f>
        <v>101970</v>
      </c>
      <c r="T145" s="5">
        <f>All_Customers_Residential!T145+All_Customers_Small_Commercial!T145+All_Customers_Lighting!T145</f>
        <v>106100</v>
      </c>
      <c r="U145" s="5">
        <f>All_Customers_Residential!U145+All_Customers_Small_Commercial!U145+All_Customers_Lighting!U145</f>
        <v>106929</v>
      </c>
      <c r="V145" s="5">
        <f>All_Customers_Residential!V145+All_Customers_Small_Commercial!V145+All_Customers_Lighting!V145</f>
        <v>105170</v>
      </c>
      <c r="W145" s="5">
        <f>All_Customers_Residential!W145+All_Customers_Small_Commercial!W145+All_Customers_Lighting!W145</f>
        <v>95580</v>
      </c>
      <c r="X145" s="5">
        <f>All_Customers_Residential!X145+All_Customers_Small_Commercial!X145+All_Customers_Lighting!X145</f>
        <v>84273</v>
      </c>
      <c r="Y145" s="5">
        <f>All_Customers_Residential!Y145+All_Customers_Small_Commercial!Y145+All_Customers_Lighting!Y145</f>
        <v>72624</v>
      </c>
      <c r="Z145" s="5">
        <f>All_Customers_Residential!Z145+All_Customers_Small_Commercial!Z145+All_Customers_Lighting!Z145</f>
        <v>0</v>
      </c>
      <c r="AA145" s="2">
        <f>IFERROR(INDEX('Holiday Schedule'!$D$3:$D$24,MATCH(A145,'Holiday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1978063</v>
      </c>
      <c r="AE145" s="5">
        <f t="shared" si="19"/>
        <v>1978063</v>
      </c>
      <c r="AG145" s="2">
        <f t="shared" si="20"/>
        <v>5</v>
      </c>
      <c r="AH145" s="2">
        <f t="shared" si="21"/>
        <v>2025</v>
      </c>
      <c r="AJ145" s="5">
        <f t="shared" si="22"/>
        <v>106929</v>
      </c>
      <c r="AK145" s="2">
        <f t="shared" si="23"/>
        <v>20</v>
      </c>
    </row>
    <row r="146" spans="1:37" ht="12.75">
      <c r="A146" s="4">
        <v>45795</v>
      </c>
      <c r="B146" s="5">
        <f>All_Customers_Residential!B146+All_Customers_Small_Commercial!B146+All_Customers_Lighting!B146</f>
        <v>67692</v>
      </c>
      <c r="C146" s="5">
        <f>All_Customers_Residential!C146+All_Customers_Small_Commercial!C146+All_Customers_Lighting!C146</f>
        <v>64714</v>
      </c>
      <c r="D146" s="5">
        <f>All_Customers_Residential!D146+All_Customers_Small_Commercial!D146+All_Customers_Lighting!D146</f>
        <v>62222</v>
      </c>
      <c r="E146" s="5">
        <f>All_Customers_Residential!E146+All_Customers_Small_Commercial!E146+All_Customers_Lighting!E146</f>
        <v>61034</v>
      </c>
      <c r="F146" s="5">
        <f>All_Customers_Residential!F146+All_Customers_Small_Commercial!F146+All_Customers_Lighting!F146</f>
        <v>62281</v>
      </c>
      <c r="G146" s="5">
        <f>All_Customers_Residential!G146+All_Customers_Small_Commercial!G146+All_Customers_Lighting!G146</f>
        <v>66226</v>
      </c>
      <c r="H146" s="5">
        <f>All_Customers_Residential!H146+All_Customers_Small_Commercial!H146+All_Customers_Lighting!H146</f>
        <v>72343</v>
      </c>
      <c r="I146" s="5">
        <f>All_Customers_Residential!I146+All_Customers_Small_Commercial!I146+All_Customers_Lighting!I146</f>
        <v>78007</v>
      </c>
      <c r="J146" s="5">
        <f>All_Customers_Residential!J146+All_Customers_Small_Commercial!J146+All_Customers_Lighting!J146</f>
        <v>81358</v>
      </c>
      <c r="K146" s="5">
        <f>All_Customers_Residential!K146+All_Customers_Small_Commercial!K146+All_Customers_Lighting!K146</f>
        <v>83282</v>
      </c>
      <c r="L146" s="5">
        <f>All_Customers_Residential!L146+All_Customers_Small_Commercial!L146+All_Customers_Lighting!L146</f>
        <v>76280</v>
      </c>
      <c r="M146" s="5">
        <f>All_Customers_Residential!M146+All_Customers_Small_Commercial!M146+All_Customers_Lighting!M146</f>
        <v>70191</v>
      </c>
      <c r="N146" s="5">
        <f>All_Customers_Residential!N146+All_Customers_Small_Commercial!N146+All_Customers_Lighting!N146</f>
        <v>67072</v>
      </c>
      <c r="O146" s="5">
        <f>All_Customers_Residential!O146+All_Customers_Small_Commercial!O146+All_Customers_Lighting!O146</f>
        <v>71830</v>
      </c>
      <c r="P146" s="5">
        <f>All_Customers_Residential!P146+All_Customers_Small_Commercial!P146+All_Customers_Lighting!P146</f>
        <v>70657</v>
      </c>
      <c r="Q146" s="5">
        <f>All_Customers_Residential!Q146+All_Customers_Small_Commercial!Q146+All_Customers_Lighting!Q146</f>
        <v>68042</v>
      </c>
      <c r="R146" s="5">
        <f>All_Customers_Residential!R146+All_Customers_Small_Commercial!R146+All_Customers_Lighting!R146</f>
        <v>78163</v>
      </c>
      <c r="S146" s="5">
        <f>All_Customers_Residential!S146+All_Customers_Small_Commercial!S146+All_Customers_Lighting!S146</f>
        <v>90509</v>
      </c>
      <c r="T146" s="5">
        <f>All_Customers_Residential!T146+All_Customers_Small_Commercial!T146+All_Customers_Lighting!T146</f>
        <v>101154</v>
      </c>
      <c r="U146" s="5">
        <f>All_Customers_Residential!U146+All_Customers_Small_Commercial!U146+All_Customers_Lighting!U146</f>
        <v>107664</v>
      </c>
      <c r="V146" s="5">
        <f>All_Customers_Residential!V146+All_Customers_Small_Commercial!V146+All_Customers_Lighting!V146</f>
        <v>109270</v>
      </c>
      <c r="W146" s="5">
        <f>All_Customers_Residential!W146+All_Customers_Small_Commercial!W146+All_Customers_Lighting!W146</f>
        <v>97144</v>
      </c>
      <c r="X146" s="5">
        <f>All_Customers_Residential!X146+All_Customers_Small_Commercial!X146+All_Customers_Lighting!X146</f>
        <v>82759</v>
      </c>
      <c r="Y146" s="5">
        <f>All_Customers_Residential!Y146+All_Customers_Small_Commercial!Y146+All_Customers_Lighting!Y146</f>
        <v>72272</v>
      </c>
      <c r="Z146" s="5">
        <f>All_Customers_Residential!Z146+All_Customers_Small_Commercial!Z146+All_Customers_Lighting!Z146</f>
        <v>0</v>
      </c>
      <c r="AA146" s="2">
        <f>IFERROR(INDEX('Holiday Schedule'!$D$3:$D$24,MATCH(A146,'Holiday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1862166</v>
      </c>
      <c r="AE146" s="5">
        <f t="shared" si="19"/>
        <v>1862166</v>
      </c>
      <c r="AG146" s="2">
        <f t="shared" si="20"/>
        <v>5</v>
      </c>
      <c r="AH146" s="2">
        <f t="shared" si="21"/>
        <v>2025</v>
      </c>
      <c r="AJ146" s="5">
        <f t="shared" si="22"/>
        <v>109270</v>
      </c>
      <c r="AK146" s="2">
        <f t="shared" si="23"/>
        <v>21</v>
      </c>
    </row>
    <row r="147" spans="1:37" ht="12.75">
      <c r="A147" s="4">
        <v>45796</v>
      </c>
      <c r="B147" s="5">
        <f>All_Customers_Residential!B147+All_Customers_Small_Commercial!B147+All_Customers_Lighting!B147</f>
        <v>64727</v>
      </c>
      <c r="C147" s="5">
        <f>All_Customers_Residential!C147+All_Customers_Small_Commercial!C147+All_Customers_Lighting!C147</f>
        <v>60539</v>
      </c>
      <c r="D147" s="5">
        <f>All_Customers_Residential!D147+All_Customers_Small_Commercial!D147+All_Customers_Lighting!D147</f>
        <v>60495</v>
      </c>
      <c r="E147" s="5">
        <f>All_Customers_Residential!E147+All_Customers_Small_Commercial!E147+All_Customers_Lighting!E147</f>
        <v>61090</v>
      </c>
      <c r="F147" s="5">
        <f>All_Customers_Residential!F147+All_Customers_Small_Commercial!F147+All_Customers_Lighting!F147</f>
        <v>64731</v>
      </c>
      <c r="G147" s="5">
        <f>All_Customers_Residential!G147+All_Customers_Small_Commercial!G147+All_Customers_Lighting!G147</f>
        <v>73025</v>
      </c>
      <c r="H147" s="5">
        <f>All_Customers_Residential!H147+All_Customers_Small_Commercial!H147+All_Customers_Lighting!H147</f>
        <v>85017</v>
      </c>
      <c r="I147" s="5">
        <f>All_Customers_Residential!I147+All_Customers_Small_Commercial!I147+All_Customers_Lighting!I147</f>
        <v>87799</v>
      </c>
      <c r="J147" s="5">
        <f>All_Customers_Residential!J147+All_Customers_Small_Commercial!J147+All_Customers_Lighting!J147</f>
        <v>83848</v>
      </c>
      <c r="K147" s="5">
        <f>All_Customers_Residential!K147+All_Customers_Small_Commercial!K147+All_Customers_Lighting!K147</f>
        <v>83977</v>
      </c>
      <c r="L147" s="5">
        <f>All_Customers_Residential!L147+All_Customers_Small_Commercial!L147+All_Customers_Lighting!L147</f>
        <v>81213</v>
      </c>
      <c r="M147" s="5">
        <f>All_Customers_Residential!M147+All_Customers_Small_Commercial!M147+All_Customers_Lighting!M147</f>
        <v>77949</v>
      </c>
      <c r="N147" s="5">
        <f>All_Customers_Residential!N147+All_Customers_Small_Commercial!N147+All_Customers_Lighting!N147</f>
        <v>73794</v>
      </c>
      <c r="O147" s="5">
        <f>All_Customers_Residential!O147+All_Customers_Small_Commercial!O147+All_Customers_Lighting!O147</f>
        <v>74036</v>
      </c>
      <c r="P147" s="5">
        <f>All_Customers_Residential!P147+All_Customers_Small_Commercial!P147+All_Customers_Lighting!P147</f>
        <v>73256</v>
      </c>
      <c r="Q147" s="5">
        <f>All_Customers_Residential!Q147+All_Customers_Small_Commercial!Q147+All_Customers_Lighting!Q147</f>
        <v>77865</v>
      </c>
      <c r="R147" s="5">
        <f>All_Customers_Residential!R147+All_Customers_Small_Commercial!R147+All_Customers_Lighting!R147</f>
        <v>88387</v>
      </c>
      <c r="S147" s="5">
        <f>All_Customers_Residential!S147+All_Customers_Small_Commercial!S147+All_Customers_Lighting!S147</f>
        <v>101272</v>
      </c>
      <c r="T147" s="5">
        <f>All_Customers_Residential!T147+All_Customers_Small_Commercial!T147+All_Customers_Lighting!T147</f>
        <v>108745</v>
      </c>
      <c r="U147" s="5">
        <f>All_Customers_Residential!U147+All_Customers_Small_Commercial!U147+All_Customers_Lighting!U147</f>
        <v>111977</v>
      </c>
      <c r="V147" s="5">
        <f>All_Customers_Residential!V147+All_Customers_Small_Commercial!V147+All_Customers_Lighting!V147</f>
        <v>111872</v>
      </c>
      <c r="W147" s="5">
        <f>All_Customers_Residential!W147+All_Customers_Small_Commercial!W147+All_Customers_Lighting!W147</f>
        <v>100121</v>
      </c>
      <c r="X147" s="5">
        <f>All_Customers_Residential!X147+All_Customers_Small_Commercial!X147+All_Customers_Lighting!X147</f>
        <v>86363</v>
      </c>
      <c r="Y147" s="5">
        <f>All_Customers_Residential!Y147+All_Customers_Small_Commercial!Y147+All_Customers_Lighting!Y147</f>
        <v>75237</v>
      </c>
      <c r="Z147" s="5">
        <f>All_Customers_Residential!Z147+All_Customers_Small_Commercial!Z147+All_Customers_Lighting!Z147</f>
        <v>0</v>
      </c>
      <c r="AA147" s="2">
        <f>IFERROR(INDEX('Holiday Schedule'!$D$3:$D$24,MATCH(A147,'Holiday Schedule'!$C$3:$C$24,0)),0)</f>
        <v>0</v>
      </c>
      <c r="AB147" s="2">
        <f t="shared" si="16"/>
        <v>2</v>
      </c>
      <c r="AC147" s="2">
        <f t="shared" si="17"/>
        <v>1422474</v>
      </c>
      <c r="AD147" s="5">
        <f t="shared" si="18"/>
        <v>544861</v>
      </c>
      <c r="AE147" s="5">
        <f t="shared" si="19"/>
        <v>1967335</v>
      </c>
      <c r="AG147" s="2">
        <f t="shared" si="20"/>
        <v>5</v>
      </c>
      <c r="AH147" s="2">
        <f t="shared" si="21"/>
        <v>2025</v>
      </c>
      <c r="AJ147" s="5">
        <f t="shared" si="22"/>
        <v>111977</v>
      </c>
      <c r="AK147" s="2">
        <f t="shared" si="23"/>
        <v>20</v>
      </c>
    </row>
    <row r="148" spans="1:37" ht="12.75">
      <c r="A148" s="4">
        <v>45797</v>
      </c>
      <c r="B148" s="5">
        <f>All_Customers_Residential!B148+All_Customers_Small_Commercial!B148+All_Customers_Lighting!B148</f>
        <v>70158</v>
      </c>
      <c r="C148" s="5">
        <f>All_Customers_Residential!C148+All_Customers_Small_Commercial!C148+All_Customers_Lighting!C148</f>
        <v>66707</v>
      </c>
      <c r="D148" s="5">
        <f>All_Customers_Residential!D148+All_Customers_Small_Commercial!D148+All_Customers_Lighting!D148</f>
        <v>65176</v>
      </c>
      <c r="E148" s="5">
        <f>All_Customers_Residential!E148+All_Customers_Small_Commercial!E148+All_Customers_Lighting!E148</f>
        <v>65038</v>
      </c>
      <c r="F148" s="5">
        <f>All_Customers_Residential!F148+All_Customers_Small_Commercial!F148+All_Customers_Lighting!F148</f>
        <v>69040</v>
      </c>
      <c r="G148" s="5">
        <f>All_Customers_Residential!G148+All_Customers_Small_Commercial!G148+All_Customers_Lighting!G148</f>
        <v>78624</v>
      </c>
      <c r="H148" s="5">
        <f>All_Customers_Residential!H148+All_Customers_Small_Commercial!H148+All_Customers_Lighting!H148</f>
        <v>92068</v>
      </c>
      <c r="I148" s="5">
        <f>All_Customers_Residential!I148+All_Customers_Small_Commercial!I148+All_Customers_Lighting!I148</f>
        <v>99880</v>
      </c>
      <c r="J148" s="5">
        <f>All_Customers_Residential!J148+All_Customers_Small_Commercial!J148+All_Customers_Lighting!J148</f>
        <v>95506</v>
      </c>
      <c r="K148" s="5">
        <f>All_Customers_Residential!K148+All_Customers_Small_Commercial!K148+All_Customers_Lighting!K148</f>
        <v>92058</v>
      </c>
      <c r="L148" s="5">
        <f>All_Customers_Residential!L148+All_Customers_Small_Commercial!L148+All_Customers_Lighting!L148</f>
        <v>89212</v>
      </c>
      <c r="M148" s="5">
        <f>All_Customers_Residential!M148+All_Customers_Small_Commercial!M148+All_Customers_Lighting!M148</f>
        <v>87323</v>
      </c>
      <c r="N148" s="5">
        <f>All_Customers_Residential!N148+All_Customers_Small_Commercial!N148+All_Customers_Lighting!N148</f>
        <v>85371</v>
      </c>
      <c r="O148" s="5">
        <f>All_Customers_Residential!O148+All_Customers_Small_Commercial!O148+All_Customers_Lighting!O148</f>
        <v>78544</v>
      </c>
      <c r="P148" s="5">
        <f>All_Customers_Residential!P148+All_Customers_Small_Commercial!P148+All_Customers_Lighting!P148</f>
        <v>71630</v>
      </c>
      <c r="Q148" s="5">
        <f>All_Customers_Residential!Q148+All_Customers_Small_Commercial!Q148+All_Customers_Lighting!Q148</f>
        <v>75554</v>
      </c>
      <c r="R148" s="5">
        <f>All_Customers_Residential!R148+All_Customers_Small_Commercial!R148+All_Customers_Lighting!R148</f>
        <v>82224</v>
      </c>
      <c r="S148" s="5">
        <f>All_Customers_Residential!S148+All_Customers_Small_Commercial!S148+All_Customers_Lighting!S148</f>
        <v>93846</v>
      </c>
      <c r="T148" s="5">
        <f>All_Customers_Residential!T148+All_Customers_Small_Commercial!T148+All_Customers_Lighting!T148</f>
        <v>102539</v>
      </c>
      <c r="U148" s="5">
        <f>All_Customers_Residential!U148+All_Customers_Small_Commercial!U148+All_Customers_Lighting!U148</f>
        <v>110024</v>
      </c>
      <c r="V148" s="5">
        <f>All_Customers_Residential!V148+All_Customers_Small_Commercial!V148+All_Customers_Lighting!V148</f>
        <v>113875</v>
      </c>
      <c r="W148" s="5">
        <f>All_Customers_Residential!W148+All_Customers_Small_Commercial!W148+All_Customers_Lighting!W148</f>
        <v>103356</v>
      </c>
      <c r="X148" s="5">
        <f>All_Customers_Residential!X148+All_Customers_Small_Commercial!X148+All_Customers_Lighting!X148</f>
        <v>89469</v>
      </c>
      <c r="Y148" s="5">
        <f>All_Customers_Residential!Y148+All_Customers_Small_Commercial!Y148+All_Customers_Lighting!Y148</f>
        <v>78350</v>
      </c>
      <c r="Z148" s="5">
        <f>All_Customers_Residential!Z148+All_Customers_Small_Commercial!Z148+All_Customers_Lighting!Z148</f>
        <v>0</v>
      </c>
      <c r="AA148" s="2">
        <f>IFERROR(INDEX('Holiday Schedule'!$D$3:$D$24,MATCH(A148,'Holiday Schedule'!$C$3:$C$24,0)),0)</f>
        <v>0</v>
      </c>
      <c r="AB148" s="2">
        <f t="shared" si="16"/>
        <v>3</v>
      </c>
      <c r="AC148" s="2">
        <f t="shared" si="17"/>
        <v>1470411</v>
      </c>
      <c r="AD148" s="5">
        <f t="shared" si="18"/>
        <v>585161</v>
      </c>
      <c r="AE148" s="5">
        <f t="shared" si="19"/>
        <v>2055572</v>
      </c>
      <c r="AG148" s="2">
        <f t="shared" si="20"/>
        <v>5</v>
      </c>
      <c r="AH148" s="2">
        <f t="shared" si="21"/>
        <v>2025</v>
      </c>
      <c r="AJ148" s="5">
        <f t="shared" si="22"/>
        <v>113875</v>
      </c>
      <c r="AK148" s="2">
        <f t="shared" si="23"/>
        <v>21</v>
      </c>
    </row>
    <row r="149" spans="1:37" ht="12.75">
      <c r="A149" s="4">
        <v>45798</v>
      </c>
      <c r="B149" s="5">
        <f>All_Customers_Residential!B149+All_Customers_Small_Commercial!B149+All_Customers_Lighting!B149</f>
        <v>72221</v>
      </c>
      <c r="C149" s="5">
        <f>All_Customers_Residential!C149+All_Customers_Small_Commercial!C149+All_Customers_Lighting!C149</f>
        <v>69324</v>
      </c>
      <c r="D149" s="5">
        <f>All_Customers_Residential!D149+All_Customers_Small_Commercial!D149+All_Customers_Lighting!D149</f>
        <v>67323</v>
      </c>
      <c r="E149" s="5">
        <f>All_Customers_Residential!E149+All_Customers_Small_Commercial!E149+All_Customers_Lighting!E149</f>
        <v>67823</v>
      </c>
      <c r="F149" s="5">
        <f>All_Customers_Residential!F149+All_Customers_Small_Commercial!F149+All_Customers_Lighting!F149</f>
        <v>71557</v>
      </c>
      <c r="G149" s="5">
        <f>All_Customers_Residential!G149+All_Customers_Small_Commercial!G149+All_Customers_Lighting!G149</f>
        <v>79553</v>
      </c>
      <c r="H149" s="5">
        <f>All_Customers_Residential!H149+All_Customers_Small_Commercial!H149+All_Customers_Lighting!H149</f>
        <v>82489</v>
      </c>
      <c r="I149" s="5">
        <f>All_Customers_Residential!I149+All_Customers_Small_Commercial!I149+All_Customers_Lighting!I149</f>
        <v>71511</v>
      </c>
      <c r="J149" s="5">
        <f>All_Customers_Residential!J149+All_Customers_Small_Commercial!J149+All_Customers_Lighting!J149</f>
        <v>59576</v>
      </c>
      <c r="K149" s="5">
        <f>All_Customers_Residential!K149+All_Customers_Small_Commercial!K149+All_Customers_Lighting!K149</f>
        <v>61325</v>
      </c>
      <c r="L149" s="5">
        <f>All_Customers_Residential!L149+All_Customers_Small_Commercial!L149+All_Customers_Lighting!L149</f>
        <v>61106</v>
      </c>
      <c r="M149" s="5">
        <f>All_Customers_Residential!M149+All_Customers_Small_Commercial!M149+All_Customers_Lighting!M149</f>
        <v>60511</v>
      </c>
      <c r="N149" s="5">
        <f>All_Customers_Residential!N149+All_Customers_Small_Commercial!N149+All_Customers_Lighting!N149</f>
        <v>61506</v>
      </c>
      <c r="O149" s="5">
        <f>All_Customers_Residential!O149+All_Customers_Small_Commercial!O149+All_Customers_Lighting!O149</f>
        <v>63174</v>
      </c>
      <c r="P149" s="5">
        <f>All_Customers_Residential!P149+All_Customers_Small_Commercial!P149+All_Customers_Lighting!P149</f>
        <v>65612</v>
      </c>
      <c r="Q149" s="5">
        <f>All_Customers_Residential!Q149+All_Customers_Small_Commercial!Q149+All_Customers_Lighting!Q149</f>
        <v>69916</v>
      </c>
      <c r="R149" s="5">
        <f>All_Customers_Residential!R149+All_Customers_Small_Commercial!R149+All_Customers_Lighting!R149</f>
        <v>76436</v>
      </c>
      <c r="S149" s="5">
        <f>All_Customers_Residential!S149+All_Customers_Small_Commercial!S149+All_Customers_Lighting!S149</f>
        <v>88840</v>
      </c>
      <c r="T149" s="5">
        <f>All_Customers_Residential!T149+All_Customers_Small_Commercial!T149+All_Customers_Lighting!T149</f>
        <v>100399</v>
      </c>
      <c r="U149" s="5">
        <f>All_Customers_Residential!U149+All_Customers_Small_Commercial!U149+All_Customers_Lighting!U149</f>
        <v>107722</v>
      </c>
      <c r="V149" s="5">
        <f>All_Customers_Residential!V149+All_Customers_Small_Commercial!V149+All_Customers_Lighting!V149</f>
        <v>111067</v>
      </c>
      <c r="W149" s="5">
        <f>All_Customers_Residential!W149+All_Customers_Small_Commercial!W149+All_Customers_Lighting!W149</f>
        <v>100644</v>
      </c>
      <c r="X149" s="5">
        <f>All_Customers_Residential!X149+All_Customers_Small_Commercial!X149+All_Customers_Lighting!X149</f>
        <v>86825</v>
      </c>
      <c r="Y149" s="5">
        <f>All_Customers_Residential!Y149+All_Customers_Small_Commercial!Y149+All_Customers_Lighting!Y149</f>
        <v>76417</v>
      </c>
      <c r="Z149" s="5">
        <f>All_Customers_Residential!Z149+All_Customers_Small_Commercial!Z149+All_Customers_Lighting!Z149</f>
        <v>0</v>
      </c>
      <c r="AA149" s="2">
        <f>IFERROR(INDEX('Holiday Schedule'!$D$3:$D$24,MATCH(A149,'Holiday Schedule'!$C$3:$C$24,0)),0)</f>
        <v>0</v>
      </c>
      <c r="AB149" s="2">
        <f t="shared" si="16"/>
        <v>4</v>
      </c>
      <c r="AC149" s="2">
        <f t="shared" si="17"/>
        <v>1246170</v>
      </c>
      <c r="AD149" s="5">
        <f t="shared" si="18"/>
        <v>586707</v>
      </c>
      <c r="AE149" s="5">
        <f t="shared" si="19"/>
        <v>1832877</v>
      </c>
      <c r="AG149" s="2">
        <f t="shared" si="20"/>
        <v>5</v>
      </c>
      <c r="AH149" s="2">
        <f t="shared" si="21"/>
        <v>2025</v>
      </c>
      <c r="AJ149" s="5">
        <f t="shared" si="22"/>
        <v>111067</v>
      </c>
      <c r="AK149" s="2">
        <f t="shared" si="23"/>
        <v>21</v>
      </c>
    </row>
    <row r="150" spans="1:37" ht="12.75">
      <c r="A150" s="4">
        <v>45799</v>
      </c>
      <c r="B150" s="5">
        <f>All_Customers_Residential!B150+All_Customers_Small_Commercial!B150+All_Customers_Lighting!B150</f>
        <v>70364</v>
      </c>
      <c r="C150" s="5">
        <f>All_Customers_Residential!C150+All_Customers_Small_Commercial!C150+All_Customers_Lighting!C150</f>
        <v>67210</v>
      </c>
      <c r="D150" s="5">
        <f>All_Customers_Residential!D150+All_Customers_Small_Commercial!D150+All_Customers_Lighting!D150</f>
        <v>65956</v>
      </c>
      <c r="E150" s="5">
        <f>All_Customers_Residential!E150+All_Customers_Small_Commercial!E150+All_Customers_Lighting!E150</f>
        <v>65916</v>
      </c>
      <c r="F150" s="5">
        <f>All_Customers_Residential!F150+All_Customers_Small_Commercial!F150+All_Customers_Lighting!F150</f>
        <v>70774</v>
      </c>
      <c r="G150" s="5">
        <f>All_Customers_Residential!G150+All_Customers_Small_Commercial!G150+All_Customers_Lighting!G150</f>
        <v>77762</v>
      </c>
      <c r="H150" s="5">
        <f>All_Customers_Residential!H150+All_Customers_Small_Commercial!H150+All_Customers_Lighting!H150</f>
        <v>89346</v>
      </c>
      <c r="I150" s="5">
        <f>All_Customers_Residential!I150+All_Customers_Small_Commercial!I150+All_Customers_Lighting!I150</f>
        <v>92995</v>
      </c>
      <c r="J150" s="5">
        <f>All_Customers_Residential!J150+All_Customers_Small_Commercial!J150+All_Customers_Lighting!J150</f>
        <v>86555</v>
      </c>
      <c r="K150" s="5">
        <f>All_Customers_Residential!K150+All_Customers_Small_Commercial!K150+All_Customers_Lighting!K150</f>
        <v>78494</v>
      </c>
      <c r="L150" s="5">
        <f>All_Customers_Residential!L150+All_Customers_Small_Commercial!L150+All_Customers_Lighting!L150</f>
        <v>74230</v>
      </c>
      <c r="M150" s="5">
        <f>All_Customers_Residential!M150+All_Customers_Small_Commercial!M150+All_Customers_Lighting!M150</f>
        <v>72955</v>
      </c>
      <c r="N150" s="5">
        <f>All_Customers_Residential!N150+All_Customers_Small_Commercial!N150+All_Customers_Lighting!N150</f>
        <v>69748</v>
      </c>
      <c r="O150" s="5">
        <f>All_Customers_Residential!O150+All_Customers_Small_Commercial!O150+All_Customers_Lighting!O150</f>
        <v>63451</v>
      </c>
      <c r="P150" s="5">
        <f>All_Customers_Residential!P150+All_Customers_Small_Commercial!P150+All_Customers_Lighting!P150</f>
        <v>64462</v>
      </c>
      <c r="Q150" s="5">
        <f>All_Customers_Residential!Q150+All_Customers_Small_Commercial!Q150+All_Customers_Lighting!Q150</f>
        <v>70225</v>
      </c>
      <c r="R150" s="5">
        <f>All_Customers_Residential!R150+All_Customers_Small_Commercial!R150+All_Customers_Lighting!R150</f>
        <v>75021</v>
      </c>
      <c r="S150" s="5">
        <f>All_Customers_Residential!S150+All_Customers_Small_Commercial!S150+All_Customers_Lighting!S150</f>
        <v>88188</v>
      </c>
      <c r="T150" s="5">
        <f>All_Customers_Residential!T150+All_Customers_Small_Commercial!T150+All_Customers_Lighting!T150</f>
        <v>100266</v>
      </c>
      <c r="U150" s="5">
        <f>All_Customers_Residential!U150+All_Customers_Small_Commercial!U150+All_Customers_Lighting!U150</f>
        <v>108254</v>
      </c>
      <c r="V150" s="5">
        <f>All_Customers_Residential!V150+All_Customers_Small_Commercial!V150+All_Customers_Lighting!V150</f>
        <v>112410</v>
      </c>
      <c r="W150" s="5">
        <f>All_Customers_Residential!W150+All_Customers_Small_Commercial!W150+All_Customers_Lighting!W150</f>
        <v>101569</v>
      </c>
      <c r="X150" s="5">
        <f>All_Customers_Residential!X150+All_Customers_Small_Commercial!X150+All_Customers_Lighting!X150</f>
        <v>88563</v>
      </c>
      <c r="Y150" s="5">
        <f>All_Customers_Residential!Y150+All_Customers_Small_Commercial!Y150+All_Customers_Lighting!Y150</f>
        <v>76739</v>
      </c>
      <c r="Z150" s="5">
        <f>All_Customers_Residential!Z150+All_Customers_Small_Commercial!Z150+All_Customers_Lighting!Z150</f>
        <v>0</v>
      </c>
      <c r="AA150" s="2">
        <f>IFERROR(INDEX('Holiday Schedule'!$D$3:$D$24,MATCH(A150,'Holiday Schedule'!$C$3:$C$24,0)),0)</f>
        <v>0</v>
      </c>
      <c r="AB150" s="2">
        <f t="shared" si="16"/>
        <v>5</v>
      </c>
      <c r="AC150" s="2">
        <f t="shared" si="17"/>
        <v>1347386</v>
      </c>
      <c r="AD150" s="5">
        <f t="shared" si="18"/>
        <v>584067</v>
      </c>
      <c r="AE150" s="5">
        <f t="shared" si="19"/>
        <v>1931453</v>
      </c>
      <c r="AG150" s="2">
        <f t="shared" si="20"/>
        <v>5</v>
      </c>
      <c r="AH150" s="2">
        <f t="shared" si="21"/>
        <v>2025</v>
      </c>
      <c r="AJ150" s="5">
        <f t="shared" si="22"/>
        <v>112410</v>
      </c>
      <c r="AK150" s="2">
        <f t="shared" si="23"/>
        <v>21</v>
      </c>
    </row>
    <row r="151" spans="1:37" ht="12.75">
      <c r="A151" s="4">
        <v>45800</v>
      </c>
      <c r="B151" s="5">
        <f>All_Customers_Residential!B151+All_Customers_Small_Commercial!B151+All_Customers_Lighting!B151</f>
        <v>70735</v>
      </c>
      <c r="C151" s="5">
        <f>All_Customers_Residential!C151+All_Customers_Small_Commercial!C151+All_Customers_Lighting!C151</f>
        <v>67819</v>
      </c>
      <c r="D151" s="5">
        <f>All_Customers_Residential!D151+All_Customers_Small_Commercial!D151+All_Customers_Lighting!D151</f>
        <v>67346</v>
      </c>
      <c r="E151" s="5">
        <f>All_Customers_Residential!E151+All_Customers_Small_Commercial!E151+All_Customers_Lighting!E151</f>
        <v>67860</v>
      </c>
      <c r="F151" s="5">
        <f>All_Customers_Residential!F151+All_Customers_Small_Commercial!F151+All_Customers_Lighting!F151</f>
        <v>71581</v>
      </c>
      <c r="G151" s="5">
        <f>All_Customers_Residential!G151+All_Customers_Small_Commercial!G151+All_Customers_Lighting!G151</f>
        <v>81435</v>
      </c>
      <c r="H151" s="5">
        <f>All_Customers_Residential!H151+All_Customers_Small_Commercial!H151+All_Customers_Lighting!H151</f>
        <v>94586</v>
      </c>
      <c r="I151" s="5">
        <f>All_Customers_Residential!I151+All_Customers_Small_Commercial!I151+All_Customers_Lighting!I151</f>
        <v>101002</v>
      </c>
      <c r="J151" s="5">
        <f>All_Customers_Residential!J151+All_Customers_Small_Commercial!J151+All_Customers_Lighting!J151</f>
        <v>95698</v>
      </c>
      <c r="K151" s="5">
        <f>All_Customers_Residential!K151+All_Customers_Small_Commercial!K151+All_Customers_Lighting!K151</f>
        <v>93970</v>
      </c>
      <c r="L151" s="5">
        <f>All_Customers_Residential!L151+All_Customers_Small_Commercial!L151+All_Customers_Lighting!L151</f>
        <v>90788</v>
      </c>
      <c r="M151" s="5">
        <f>All_Customers_Residential!M151+All_Customers_Small_Commercial!M151+All_Customers_Lighting!M151</f>
        <v>87153</v>
      </c>
      <c r="N151" s="5">
        <f>All_Customers_Residential!N151+All_Customers_Small_Commercial!N151+All_Customers_Lighting!N151</f>
        <v>84284</v>
      </c>
      <c r="O151" s="5">
        <f>All_Customers_Residential!O151+All_Customers_Small_Commercial!O151+All_Customers_Lighting!O151</f>
        <v>81635</v>
      </c>
      <c r="P151" s="5">
        <f>All_Customers_Residential!P151+All_Customers_Small_Commercial!P151+All_Customers_Lighting!P151</f>
        <v>84559</v>
      </c>
      <c r="Q151" s="5">
        <f>All_Customers_Residential!Q151+All_Customers_Small_Commercial!Q151+All_Customers_Lighting!Q151</f>
        <v>88173</v>
      </c>
      <c r="R151" s="5">
        <f>All_Customers_Residential!R151+All_Customers_Small_Commercial!R151+All_Customers_Lighting!R151</f>
        <v>89219</v>
      </c>
      <c r="S151" s="5">
        <f>All_Customers_Residential!S151+All_Customers_Small_Commercial!S151+All_Customers_Lighting!S151</f>
        <v>93502</v>
      </c>
      <c r="T151" s="5">
        <f>All_Customers_Residential!T151+All_Customers_Small_Commercial!T151+All_Customers_Lighting!T151</f>
        <v>104836</v>
      </c>
      <c r="U151" s="5">
        <f>All_Customers_Residential!U151+All_Customers_Small_Commercial!U151+All_Customers_Lighting!U151</f>
        <v>111532</v>
      </c>
      <c r="V151" s="5">
        <f>All_Customers_Residential!V151+All_Customers_Small_Commercial!V151+All_Customers_Lighting!V151</f>
        <v>115292</v>
      </c>
      <c r="W151" s="5">
        <f>All_Customers_Residential!W151+All_Customers_Small_Commercial!W151+All_Customers_Lighting!W151</f>
        <v>105617</v>
      </c>
      <c r="X151" s="5">
        <f>All_Customers_Residential!X151+All_Customers_Small_Commercial!X151+All_Customers_Lighting!X151</f>
        <v>93446</v>
      </c>
      <c r="Y151" s="5">
        <f>All_Customers_Residential!Y151+All_Customers_Small_Commercial!Y151+All_Customers_Lighting!Y151</f>
        <v>81985</v>
      </c>
      <c r="Z151" s="5">
        <f>All_Customers_Residential!Z151+All_Customers_Small_Commercial!Z151+All_Customers_Lighting!Z151</f>
        <v>0</v>
      </c>
      <c r="AA151" s="2">
        <f>IFERROR(INDEX('Holiday Schedule'!$D$3:$D$24,MATCH(A151,'Holiday Schedule'!$C$3:$C$24,0)),0)</f>
        <v>0</v>
      </c>
      <c r="AB151" s="2">
        <f t="shared" si="16"/>
        <v>6</v>
      </c>
      <c r="AC151" s="2">
        <f t="shared" si="17"/>
        <v>1520706</v>
      </c>
      <c r="AD151" s="5">
        <f t="shared" si="18"/>
        <v>603347</v>
      </c>
      <c r="AE151" s="5">
        <f t="shared" si="19"/>
        <v>2124053</v>
      </c>
      <c r="AG151" s="2">
        <f t="shared" si="20"/>
        <v>5</v>
      </c>
      <c r="AH151" s="2">
        <f t="shared" si="21"/>
        <v>2025</v>
      </c>
      <c r="AJ151" s="5">
        <f t="shared" si="22"/>
        <v>115292</v>
      </c>
      <c r="AK151" s="2">
        <f t="shared" si="23"/>
        <v>21</v>
      </c>
    </row>
    <row r="152" spans="1:37" ht="12.75">
      <c r="A152" s="4">
        <v>45801</v>
      </c>
      <c r="B152" s="5">
        <f>All_Customers_Residential!B152+All_Customers_Small_Commercial!B152+All_Customers_Lighting!B152</f>
        <v>74506</v>
      </c>
      <c r="C152" s="5">
        <f>All_Customers_Residential!C152+All_Customers_Small_Commercial!C152+All_Customers_Lighting!C152</f>
        <v>71764</v>
      </c>
      <c r="D152" s="5">
        <f>All_Customers_Residential!D152+All_Customers_Small_Commercial!D152+All_Customers_Lighting!D152</f>
        <v>70220</v>
      </c>
      <c r="E152" s="5">
        <f>All_Customers_Residential!E152+All_Customers_Small_Commercial!E152+All_Customers_Lighting!E152</f>
        <v>69246</v>
      </c>
      <c r="F152" s="5">
        <f>All_Customers_Residential!F152+All_Customers_Small_Commercial!F152+All_Customers_Lighting!F152</f>
        <v>71181</v>
      </c>
      <c r="G152" s="5">
        <f>All_Customers_Residential!G152+All_Customers_Small_Commercial!G152+All_Customers_Lighting!G152</f>
        <v>74213</v>
      </c>
      <c r="H152" s="5">
        <f>All_Customers_Residential!H152+All_Customers_Small_Commercial!H152+All_Customers_Lighting!H152</f>
        <v>77863</v>
      </c>
      <c r="I152" s="5">
        <f>All_Customers_Residential!I152+All_Customers_Small_Commercial!I152+All_Customers_Lighting!I152</f>
        <v>79651</v>
      </c>
      <c r="J152" s="5">
        <f>All_Customers_Residential!J152+All_Customers_Small_Commercial!J152+All_Customers_Lighting!J152</f>
        <v>78842</v>
      </c>
      <c r="K152" s="5">
        <f>All_Customers_Residential!K152+All_Customers_Small_Commercial!K152+All_Customers_Lighting!K152</f>
        <v>80677</v>
      </c>
      <c r="L152" s="5">
        <f>All_Customers_Residential!L152+All_Customers_Small_Commercial!L152+All_Customers_Lighting!L152</f>
        <v>75863</v>
      </c>
      <c r="M152" s="5">
        <f>All_Customers_Residential!M152+All_Customers_Small_Commercial!M152+All_Customers_Lighting!M152</f>
        <v>69390</v>
      </c>
      <c r="N152" s="5">
        <f>All_Customers_Residential!N152+All_Customers_Small_Commercial!N152+All_Customers_Lighting!N152</f>
        <v>70587</v>
      </c>
      <c r="O152" s="5">
        <f>All_Customers_Residential!O152+All_Customers_Small_Commercial!O152+All_Customers_Lighting!O152</f>
        <v>65923</v>
      </c>
      <c r="P152" s="5">
        <f>All_Customers_Residential!P152+All_Customers_Small_Commercial!P152+All_Customers_Lighting!P152</f>
        <v>67967</v>
      </c>
      <c r="Q152" s="5">
        <f>All_Customers_Residential!Q152+All_Customers_Small_Commercial!Q152+All_Customers_Lighting!Q152</f>
        <v>77180</v>
      </c>
      <c r="R152" s="5">
        <f>All_Customers_Residential!R152+All_Customers_Small_Commercial!R152+All_Customers_Lighting!R152</f>
        <v>85041</v>
      </c>
      <c r="S152" s="5">
        <f>All_Customers_Residential!S152+All_Customers_Small_Commercial!S152+All_Customers_Lighting!S152</f>
        <v>94914</v>
      </c>
      <c r="T152" s="5">
        <f>All_Customers_Residential!T152+All_Customers_Small_Commercial!T152+All_Customers_Lighting!T152</f>
        <v>104247</v>
      </c>
      <c r="U152" s="5">
        <f>All_Customers_Residential!U152+All_Customers_Small_Commercial!U152+All_Customers_Lighting!U152</f>
        <v>110188</v>
      </c>
      <c r="V152" s="5">
        <f>All_Customers_Residential!V152+All_Customers_Small_Commercial!V152+All_Customers_Lighting!V152</f>
        <v>112886</v>
      </c>
      <c r="W152" s="5">
        <f>All_Customers_Residential!W152+All_Customers_Small_Commercial!W152+All_Customers_Lighting!W152</f>
        <v>103777</v>
      </c>
      <c r="X152" s="5">
        <f>All_Customers_Residential!X152+All_Customers_Small_Commercial!X152+All_Customers_Lighting!X152</f>
        <v>91376</v>
      </c>
      <c r="Y152" s="5">
        <f>All_Customers_Residential!Y152+All_Customers_Small_Commercial!Y152+All_Customers_Lighting!Y152</f>
        <v>80397</v>
      </c>
      <c r="Z152" s="5">
        <f>All_Customers_Residential!Z152+All_Customers_Small_Commercial!Z152+All_Customers_Lighting!Z152</f>
        <v>0</v>
      </c>
      <c r="AA152" s="2">
        <f>IFERROR(INDEX('Holiday Schedule'!$D$3:$D$24,MATCH(A152,'Holiday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1957899</v>
      </c>
      <c r="AE152" s="5">
        <f t="shared" si="19"/>
        <v>1957899</v>
      </c>
      <c r="AG152" s="2">
        <f t="shared" si="20"/>
        <v>5</v>
      </c>
      <c r="AH152" s="2">
        <f t="shared" si="21"/>
        <v>2025</v>
      </c>
      <c r="AJ152" s="5">
        <f t="shared" si="22"/>
        <v>112886</v>
      </c>
      <c r="AK152" s="2">
        <f t="shared" si="23"/>
        <v>21</v>
      </c>
    </row>
    <row r="153" spans="1:37" ht="12.75">
      <c r="A153" s="4">
        <v>45802</v>
      </c>
      <c r="B153" s="5">
        <f>All_Customers_Residential!B153+All_Customers_Small_Commercial!B153+All_Customers_Lighting!B153</f>
        <v>73692</v>
      </c>
      <c r="C153" s="5">
        <f>All_Customers_Residential!C153+All_Customers_Small_Commercial!C153+All_Customers_Lighting!C153</f>
        <v>70014</v>
      </c>
      <c r="D153" s="5">
        <f>All_Customers_Residential!D153+All_Customers_Small_Commercial!D153+All_Customers_Lighting!D153</f>
        <v>68130</v>
      </c>
      <c r="E153" s="5">
        <f>All_Customers_Residential!E153+All_Customers_Small_Commercial!E153+All_Customers_Lighting!E153</f>
        <v>68098</v>
      </c>
      <c r="F153" s="5">
        <f>All_Customers_Residential!F153+All_Customers_Small_Commercial!F153+All_Customers_Lighting!F153</f>
        <v>69283</v>
      </c>
      <c r="G153" s="5">
        <f>All_Customers_Residential!G153+All_Customers_Small_Commercial!G153+All_Customers_Lighting!G153</f>
        <v>72429</v>
      </c>
      <c r="H153" s="5">
        <f>All_Customers_Residential!H153+All_Customers_Small_Commercial!H153+All_Customers_Lighting!H153</f>
        <v>76465</v>
      </c>
      <c r="I153" s="5">
        <f>All_Customers_Residential!I153+All_Customers_Small_Commercial!I153+All_Customers_Lighting!I153</f>
        <v>78951</v>
      </c>
      <c r="J153" s="5">
        <f>All_Customers_Residential!J153+All_Customers_Small_Commercial!J153+All_Customers_Lighting!J153</f>
        <v>76224</v>
      </c>
      <c r="K153" s="5">
        <f>All_Customers_Residential!K153+All_Customers_Small_Commercial!K153+All_Customers_Lighting!K153</f>
        <v>75574</v>
      </c>
      <c r="L153" s="5">
        <f>All_Customers_Residential!L153+All_Customers_Small_Commercial!L153+All_Customers_Lighting!L153</f>
        <v>74167</v>
      </c>
      <c r="M153" s="5">
        <f>All_Customers_Residential!M153+All_Customers_Small_Commercial!M153+All_Customers_Lighting!M153</f>
        <v>69818</v>
      </c>
      <c r="N153" s="5">
        <f>All_Customers_Residential!N153+All_Customers_Small_Commercial!N153+All_Customers_Lighting!N153</f>
        <v>64310</v>
      </c>
      <c r="O153" s="5">
        <f>All_Customers_Residential!O153+All_Customers_Small_Commercial!O153+All_Customers_Lighting!O153</f>
        <v>59494</v>
      </c>
      <c r="P153" s="5">
        <f>All_Customers_Residential!P153+All_Customers_Small_Commercial!P153+All_Customers_Lighting!P153</f>
        <v>61824</v>
      </c>
      <c r="Q153" s="5">
        <f>All_Customers_Residential!Q153+All_Customers_Small_Commercial!Q153+All_Customers_Lighting!Q153</f>
        <v>73465</v>
      </c>
      <c r="R153" s="5">
        <f>All_Customers_Residential!R153+All_Customers_Small_Commercial!R153+All_Customers_Lighting!R153</f>
        <v>81798</v>
      </c>
      <c r="S153" s="5">
        <f>All_Customers_Residential!S153+All_Customers_Small_Commercial!S153+All_Customers_Lighting!S153</f>
        <v>86175</v>
      </c>
      <c r="T153" s="5">
        <f>All_Customers_Residential!T153+All_Customers_Small_Commercial!T153+All_Customers_Lighting!T153</f>
        <v>94043</v>
      </c>
      <c r="U153" s="5">
        <f>All_Customers_Residential!U153+All_Customers_Small_Commercial!U153+All_Customers_Lighting!U153</f>
        <v>103771</v>
      </c>
      <c r="V153" s="5">
        <f>All_Customers_Residential!V153+All_Customers_Small_Commercial!V153+All_Customers_Lighting!V153</f>
        <v>108855</v>
      </c>
      <c r="W153" s="5">
        <f>All_Customers_Residential!W153+All_Customers_Small_Commercial!W153+All_Customers_Lighting!W153</f>
        <v>101641</v>
      </c>
      <c r="X153" s="5">
        <f>All_Customers_Residential!X153+All_Customers_Small_Commercial!X153+All_Customers_Lighting!X153</f>
        <v>90020</v>
      </c>
      <c r="Y153" s="5">
        <f>All_Customers_Residential!Y153+All_Customers_Small_Commercial!Y153+All_Customers_Lighting!Y153</f>
        <v>78971</v>
      </c>
      <c r="Z153" s="5">
        <f>All_Customers_Residential!Z153+All_Customers_Small_Commercial!Z153+All_Customers_Lighting!Z153</f>
        <v>0</v>
      </c>
      <c r="AA153" s="2">
        <f>IFERROR(INDEX('Holiday Schedule'!$D$3:$D$24,MATCH(A153,'Holiday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1877212</v>
      </c>
      <c r="AE153" s="5">
        <f t="shared" si="19"/>
        <v>1877212</v>
      </c>
      <c r="AG153" s="2">
        <f t="shared" si="20"/>
        <v>5</v>
      </c>
      <c r="AH153" s="2">
        <f t="shared" si="21"/>
        <v>2025</v>
      </c>
      <c r="AJ153" s="5">
        <f t="shared" si="22"/>
        <v>108855</v>
      </c>
      <c r="AK153" s="2">
        <f t="shared" si="23"/>
        <v>21</v>
      </c>
    </row>
    <row r="154" spans="1:37" ht="12.75">
      <c r="A154" s="4">
        <v>45803</v>
      </c>
      <c r="B154" s="5">
        <f>All_Customers_Residential!B154+All_Customers_Small_Commercial!B154+All_Customers_Lighting!B154</f>
        <v>72375</v>
      </c>
      <c r="C154" s="5">
        <f>All_Customers_Residential!C154+All_Customers_Small_Commercial!C154+All_Customers_Lighting!C154</f>
        <v>67869</v>
      </c>
      <c r="D154" s="5">
        <f>All_Customers_Residential!D154+All_Customers_Small_Commercial!D154+All_Customers_Lighting!D154</f>
        <v>66658</v>
      </c>
      <c r="E154" s="5">
        <f>All_Customers_Residential!E154+All_Customers_Small_Commercial!E154+All_Customers_Lighting!E154</f>
        <v>66006</v>
      </c>
      <c r="F154" s="5">
        <f>All_Customers_Residential!F154+All_Customers_Small_Commercial!F154+All_Customers_Lighting!F154</f>
        <v>68270</v>
      </c>
      <c r="G154" s="5">
        <f>All_Customers_Residential!G154+All_Customers_Small_Commercial!G154+All_Customers_Lighting!G154</f>
        <v>70212</v>
      </c>
      <c r="H154" s="5">
        <f>All_Customers_Residential!H154+All_Customers_Small_Commercial!H154+All_Customers_Lighting!H154</f>
        <v>70280</v>
      </c>
      <c r="I154" s="5">
        <f>All_Customers_Residential!I154+All_Customers_Small_Commercial!I154+All_Customers_Lighting!I154</f>
        <v>61626</v>
      </c>
      <c r="J154" s="5">
        <f>All_Customers_Residential!J154+All_Customers_Small_Commercial!J154+All_Customers_Lighting!J154</f>
        <v>49641</v>
      </c>
      <c r="K154" s="5">
        <f>All_Customers_Residential!K154+All_Customers_Small_Commercial!K154+All_Customers_Lighting!K154</f>
        <v>43406</v>
      </c>
      <c r="L154" s="5">
        <f>All_Customers_Residential!L154+All_Customers_Small_Commercial!L154+All_Customers_Lighting!L154</f>
        <v>37918</v>
      </c>
      <c r="M154" s="5">
        <f>All_Customers_Residential!M154+All_Customers_Small_Commercial!M154+All_Customers_Lighting!M154</f>
        <v>34436</v>
      </c>
      <c r="N154" s="5">
        <f>All_Customers_Residential!N154+All_Customers_Small_Commercial!N154+All_Customers_Lighting!N154</f>
        <v>36031</v>
      </c>
      <c r="O154" s="5">
        <f>All_Customers_Residential!O154+All_Customers_Small_Commercial!O154+All_Customers_Lighting!O154</f>
        <v>34017</v>
      </c>
      <c r="P154" s="5">
        <f>All_Customers_Residential!P154+All_Customers_Small_Commercial!P154+All_Customers_Lighting!P154</f>
        <v>39501</v>
      </c>
      <c r="Q154" s="5">
        <f>All_Customers_Residential!Q154+All_Customers_Small_Commercial!Q154+All_Customers_Lighting!Q154</f>
        <v>50642</v>
      </c>
      <c r="R154" s="5">
        <f>All_Customers_Residential!R154+All_Customers_Small_Commercial!R154+All_Customers_Lighting!R154</f>
        <v>54340</v>
      </c>
      <c r="S154" s="5">
        <f>All_Customers_Residential!S154+All_Customers_Small_Commercial!S154+All_Customers_Lighting!S154</f>
        <v>71994</v>
      </c>
      <c r="T154" s="5">
        <f>All_Customers_Residential!T154+All_Customers_Small_Commercial!T154+All_Customers_Lighting!T154</f>
        <v>91954</v>
      </c>
      <c r="U154" s="5">
        <f>All_Customers_Residential!U154+All_Customers_Small_Commercial!U154+All_Customers_Lighting!U154</f>
        <v>104680</v>
      </c>
      <c r="V154" s="5">
        <f>All_Customers_Residential!V154+All_Customers_Small_Commercial!V154+All_Customers_Lighting!V154</f>
        <v>110214</v>
      </c>
      <c r="W154" s="5">
        <f>All_Customers_Residential!W154+All_Customers_Small_Commercial!W154+All_Customers_Lighting!W154</f>
        <v>100004</v>
      </c>
      <c r="X154" s="5">
        <f>All_Customers_Residential!X154+All_Customers_Small_Commercial!X154+All_Customers_Lighting!X154</f>
        <v>85023</v>
      </c>
      <c r="Y154" s="5">
        <f>All_Customers_Residential!Y154+All_Customers_Small_Commercial!Y154+All_Customers_Lighting!Y154</f>
        <v>73047</v>
      </c>
      <c r="Z154" s="5">
        <f>All_Customers_Residential!Z154+All_Customers_Small_Commercial!Z154+All_Customers_Lighting!Z154</f>
        <v>0</v>
      </c>
      <c r="AA154" s="2">
        <f>IFERROR(INDEX('Holiday Schedule'!$D$3:$D$24,MATCH(A154,'Holiday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1560144</v>
      </c>
      <c r="AE154" s="5">
        <f t="shared" si="19"/>
        <v>1560144</v>
      </c>
      <c r="AG154" s="2">
        <f t="shared" si="20"/>
        <v>5</v>
      </c>
      <c r="AH154" s="2">
        <f t="shared" si="21"/>
        <v>2025</v>
      </c>
      <c r="AJ154" s="5">
        <f t="shared" si="22"/>
        <v>110214</v>
      </c>
      <c r="AK154" s="2">
        <f t="shared" si="23"/>
        <v>21</v>
      </c>
    </row>
    <row r="155" spans="1:37" ht="12.75">
      <c r="A155" s="4">
        <v>45804</v>
      </c>
      <c r="B155" s="5">
        <f>All_Customers_Residential!B155+All_Customers_Small_Commercial!B155+All_Customers_Lighting!B155</f>
        <v>65954</v>
      </c>
      <c r="C155" s="5">
        <f>All_Customers_Residential!C155+All_Customers_Small_Commercial!C155+All_Customers_Lighting!C155</f>
        <v>62302</v>
      </c>
      <c r="D155" s="5">
        <f>All_Customers_Residential!D155+All_Customers_Small_Commercial!D155+All_Customers_Lighting!D155</f>
        <v>60366</v>
      </c>
      <c r="E155" s="5">
        <f>All_Customers_Residential!E155+All_Customers_Small_Commercial!E155+All_Customers_Lighting!E155</f>
        <v>61241</v>
      </c>
      <c r="F155" s="5">
        <f>All_Customers_Residential!F155+All_Customers_Small_Commercial!F155+All_Customers_Lighting!F155</f>
        <v>65214</v>
      </c>
      <c r="G155" s="5">
        <f>All_Customers_Residential!G155+All_Customers_Small_Commercial!G155+All_Customers_Lighting!G155</f>
        <v>72253</v>
      </c>
      <c r="H155" s="5">
        <f>All_Customers_Residential!H155+All_Customers_Small_Commercial!H155+All_Customers_Lighting!H155</f>
        <v>76040</v>
      </c>
      <c r="I155" s="5">
        <f>All_Customers_Residential!I155+All_Customers_Small_Commercial!I155+All_Customers_Lighting!I155</f>
        <v>63737</v>
      </c>
      <c r="J155" s="5">
        <f>All_Customers_Residential!J155+All_Customers_Small_Commercial!J155+All_Customers_Lighting!J155</f>
        <v>48578</v>
      </c>
      <c r="K155" s="5">
        <f>All_Customers_Residential!K155+All_Customers_Small_Commercial!K155+All_Customers_Lighting!K155</f>
        <v>40160</v>
      </c>
      <c r="L155" s="5">
        <f>All_Customers_Residential!L155+All_Customers_Small_Commercial!L155+All_Customers_Lighting!L155</f>
        <v>36140</v>
      </c>
      <c r="M155" s="5">
        <f>All_Customers_Residential!M155+All_Customers_Small_Commercial!M155+All_Customers_Lighting!M155</f>
        <v>35428</v>
      </c>
      <c r="N155" s="5">
        <f>All_Customers_Residential!N155+All_Customers_Small_Commercial!N155+All_Customers_Lighting!N155</f>
        <v>40562</v>
      </c>
      <c r="O155" s="5">
        <f>All_Customers_Residential!O155+All_Customers_Small_Commercial!O155+All_Customers_Lighting!O155</f>
        <v>43375</v>
      </c>
      <c r="P155" s="5">
        <f>All_Customers_Residential!P155+All_Customers_Small_Commercial!P155+All_Customers_Lighting!P155</f>
        <v>43359</v>
      </c>
      <c r="Q155" s="5">
        <f>All_Customers_Residential!Q155+All_Customers_Small_Commercial!Q155+All_Customers_Lighting!Q155</f>
        <v>55120</v>
      </c>
      <c r="R155" s="5">
        <f>All_Customers_Residential!R155+All_Customers_Small_Commercial!R155+All_Customers_Lighting!R155</f>
        <v>63527</v>
      </c>
      <c r="S155" s="5">
        <f>All_Customers_Residential!S155+All_Customers_Small_Commercial!S155+All_Customers_Lighting!S155</f>
        <v>80362</v>
      </c>
      <c r="T155" s="5">
        <f>All_Customers_Residential!T155+All_Customers_Small_Commercial!T155+All_Customers_Lighting!T155</f>
        <v>97668</v>
      </c>
      <c r="U155" s="5">
        <f>All_Customers_Residential!U155+All_Customers_Small_Commercial!U155+All_Customers_Lighting!U155</f>
        <v>104898</v>
      </c>
      <c r="V155" s="5">
        <f>All_Customers_Residential!V155+All_Customers_Small_Commercial!V155+All_Customers_Lighting!V155</f>
        <v>109441</v>
      </c>
      <c r="W155" s="5">
        <f>All_Customers_Residential!W155+All_Customers_Small_Commercial!W155+All_Customers_Lighting!W155</f>
        <v>99008</v>
      </c>
      <c r="X155" s="5">
        <f>All_Customers_Residential!X155+All_Customers_Small_Commercial!X155+All_Customers_Lighting!X155</f>
        <v>84320</v>
      </c>
      <c r="Y155" s="5">
        <f>All_Customers_Residential!Y155+All_Customers_Small_Commercial!Y155+All_Customers_Lighting!Y155</f>
        <v>72008</v>
      </c>
      <c r="Z155" s="5">
        <f>All_Customers_Residential!Z155+All_Customers_Small_Commercial!Z155+All_Customers_Lighting!Z155</f>
        <v>0</v>
      </c>
      <c r="AA155" s="2">
        <f>IFERROR(INDEX('Holiday Schedule'!$D$3:$D$24,MATCH(A155,'Holiday Schedule'!$C$3:$C$24,0)),0)</f>
        <v>0</v>
      </c>
      <c r="AB155" s="2">
        <f t="shared" si="16"/>
        <v>3</v>
      </c>
      <c r="AC155" s="2">
        <f t="shared" si="17"/>
        <v>1045683</v>
      </c>
      <c r="AD155" s="5">
        <f t="shared" si="18"/>
        <v>535378</v>
      </c>
      <c r="AE155" s="5">
        <f t="shared" si="19"/>
        <v>1581061</v>
      </c>
      <c r="AG155" s="2">
        <f t="shared" si="20"/>
        <v>5</v>
      </c>
      <c r="AH155" s="2">
        <f t="shared" si="21"/>
        <v>2025</v>
      </c>
      <c r="AJ155" s="5">
        <f t="shared" si="22"/>
        <v>109441</v>
      </c>
      <c r="AK155" s="2">
        <f t="shared" si="23"/>
        <v>21</v>
      </c>
    </row>
    <row r="156" spans="1:37" ht="12.75">
      <c r="A156" s="4">
        <v>45805</v>
      </c>
      <c r="B156" s="5">
        <f>All_Customers_Residential!B156+All_Customers_Small_Commercial!B156+All_Customers_Lighting!B156</f>
        <v>64804</v>
      </c>
      <c r="C156" s="5">
        <f>All_Customers_Residential!C156+All_Customers_Small_Commercial!C156+All_Customers_Lighting!C156</f>
        <v>61559</v>
      </c>
      <c r="D156" s="5">
        <f>All_Customers_Residential!D156+All_Customers_Small_Commercial!D156+All_Customers_Lighting!D156</f>
        <v>59436</v>
      </c>
      <c r="E156" s="5">
        <f>All_Customers_Residential!E156+All_Customers_Small_Commercial!E156+All_Customers_Lighting!E156</f>
        <v>60405</v>
      </c>
      <c r="F156" s="5">
        <f>All_Customers_Residential!F156+All_Customers_Small_Commercial!F156+All_Customers_Lighting!F156</f>
        <v>63701</v>
      </c>
      <c r="G156" s="5">
        <f>All_Customers_Residential!G156+All_Customers_Small_Commercial!G156+All_Customers_Lighting!G156</f>
        <v>69764</v>
      </c>
      <c r="H156" s="5">
        <f>All_Customers_Residential!H156+All_Customers_Small_Commercial!H156+All_Customers_Lighting!H156</f>
        <v>73359</v>
      </c>
      <c r="I156" s="5">
        <f>All_Customers_Residential!I156+All_Customers_Small_Commercial!I156+All_Customers_Lighting!I156</f>
        <v>63029</v>
      </c>
      <c r="J156" s="5">
        <f>All_Customers_Residential!J156+All_Customers_Small_Commercial!J156+All_Customers_Lighting!J156</f>
        <v>48855</v>
      </c>
      <c r="K156" s="5">
        <f>All_Customers_Residential!K156+All_Customers_Small_Commercial!K156+All_Customers_Lighting!K156</f>
        <v>41771</v>
      </c>
      <c r="L156" s="5">
        <f>All_Customers_Residential!L156+All_Customers_Small_Commercial!L156+All_Customers_Lighting!L156</f>
        <v>39363</v>
      </c>
      <c r="M156" s="5">
        <f>All_Customers_Residential!M156+All_Customers_Small_Commercial!M156+All_Customers_Lighting!M156</f>
        <v>42434</v>
      </c>
      <c r="N156" s="5">
        <f>All_Customers_Residential!N156+All_Customers_Small_Commercial!N156+All_Customers_Lighting!N156</f>
        <v>49894</v>
      </c>
      <c r="O156" s="5">
        <f>All_Customers_Residential!O156+All_Customers_Small_Commercial!O156+All_Customers_Lighting!O156</f>
        <v>42620</v>
      </c>
      <c r="P156" s="5">
        <f>All_Customers_Residential!P156+All_Customers_Small_Commercial!P156+All_Customers_Lighting!P156</f>
        <v>43923</v>
      </c>
      <c r="Q156" s="5">
        <f>All_Customers_Residential!Q156+All_Customers_Small_Commercial!Q156+All_Customers_Lighting!Q156</f>
        <v>47722</v>
      </c>
      <c r="R156" s="5">
        <f>All_Customers_Residential!R156+All_Customers_Small_Commercial!R156+All_Customers_Lighting!R156</f>
        <v>58716</v>
      </c>
      <c r="S156" s="5">
        <f>All_Customers_Residential!S156+All_Customers_Small_Commercial!S156+All_Customers_Lighting!S156</f>
        <v>76592</v>
      </c>
      <c r="T156" s="5">
        <f>All_Customers_Residential!T156+All_Customers_Small_Commercial!T156+All_Customers_Lighting!T156</f>
        <v>95799</v>
      </c>
      <c r="U156" s="5">
        <f>All_Customers_Residential!U156+All_Customers_Small_Commercial!U156+All_Customers_Lighting!U156</f>
        <v>107002</v>
      </c>
      <c r="V156" s="5">
        <f>All_Customers_Residential!V156+All_Customers_Small_Commercial!V156+All_Customers_Lighting!V156</f>
        <v>112709</v>
      </c>
      <c r="W156" s="5">
        <f>All_Customers_Residential!W156+All_Customers_Small_Commercial!W156+All_Customers_Lighting!W156</f>
        <v>101966</v>
      </c>
      <c r="X156" s="5">
        <f>All_Customers_Residential!X156+All_Customers_Small_Commercial!X156+All_Customers_Lighting!X156</f>
        <v>87497</v>
      </c>
      <c r="Y156" s="5">
        <f>All_Customers_Residential!Y156+All_Customers_Small_Commercial!Y156+All_Customers_Lighting!Y156</f>
        <v>74950</v>
      </c>
      <c r="Z156" s="5">
        <f>All_Customers_Residential!Z156+All_Customers_Small_Commercial!Z156+All_Customers_Lighting!Z156</f>
        <v>0</v>
      </c>
      <c r="AA156" s="2">
        <f>IFERROR(INDEX('Holiday Schedule'!$D$3:$D$24,MATCH(A156,'Holiday Schedule'!$C$3:$C$24,0)),0)</f>
        <v>0</v>
      </c>
      <c r="AB156" s="2">
        <f t="shared" si="16"/>
        <v>4</v>
      </c>
      <c r="AC156" s="2">
        <f t="shared" si="17"/>
        <v>1059892</v>
      </c>
      <c r="AD156" s="5">
        <f t="shared" si="18"/>
        <v>527978</v>
      </c>
      <c r="AE156" s="5">
        <f t="shared" si="19"/>
        <v>1587870</v>
      </c>
      <c r="AG156" s="2">
        <f t="shared" si="20"/>
        <v>5</v>
      </c>
      <c r="AH156" s="2">
        <f t="shared" si="21"/>
        <v>2025</v>
      </c>
      <c r="AJ156" s="5">
        <f t="shared" si="22"/>
        <v>112709</v>
      </c>
      <c r="AK156" s="2">
        <f t="shared" si="23"/>
        <v>21</v>
      </c>
    </row>
    <row r="157" spans="1:37" ht="12.75">
      <c r="A157" s="4">
        <v>45806</v>
      </c>
      <c r="B157" s="5">
        <f>All_Customers_Residential!B157+All_Customers_Small_Commercial!B157+All_Customers_Lighting!B157</f>
        <v>67217</v>
      </c>
      <c r="C157" s="5">
        <f>All_Customers_Residential!C157+All_Customers_Small_Commercial!C157+All_Customers_Lighting!C157</f>
        <v>63353</v>
      </c>
      <c r="D157" s="5">
        <f>All_Customers_Residential!D157+All_Customers_Small_Commercial!D157+All_Customers_Lighting!D157</f>
        <v>60784</v>
      </c>
      <c r="E157" s="5">
        <f>All_Customers_Residential!E157+All_Customers_Small_Commercial!E157+All_Customers_Lighting!E157</f>
        <v>60150</v>
      </c>
      <c r="F157" s="5">
        <f>All_Customers_Residential!F157+All_Customers_Small_Commercial!F157+All_Customers_Lighting!F157</f>
        <v>63177</v>
      </c>
      <c r="G157" s="5">
        <f>All_Customers_Residential!G157+All_Customers_Small_Commercial!G157+All_Customers_Lighting!G157</f>
        <v>68920</v>
      </c>
      <c r="H157" s="5">
        <f>All_Customers_Residential!H157+All_Customers_Small_Commercial!H157+All_Customers_Lighting!H157</f>
        <v>75110</v>
      </c>
      <c r="I157" s="5">
        <f>All_Customers_Residential!I157+All_Customers_Small_Commercial!I157+All_Customers_Lighting!I157</f>
        <v>69056</v>
      </c>
      <c r="J157" s="5">
        <f>All_Customers_Residential!J157+All_Customers_Small_Commercial!J157+All_Customers_Lighting!J157</f>
        <v>58881</v>
      </c>
      <c r="K157" s="5">
        <f>All_Customers_Residential!K157+All_Customers_Small_Commercial!K157+All_Customers_Lighting!K157</f>
        <v>52226</v>
      </c>
      <c r="L157" s="5">
        <f>All_Customers_Residential!L157+All_Customers_Small_Commercial!L157+All_Customers_Lighting!L157</f>
        <v>48630</v>
      </c>
      <c r="M157" s="5">
        <f>All_Customers_Residential!M157+All_Customers_Small_Commercial!M157+All_Customers_Lighting!M157</f>
        <v>52132</v>
      </c>
      <c r="N157" s="5">
        <f>All_Customers_Residential!N157+All_Customers_Small_Commercial!N157+All_Customers_Lighting!N157</f>
        <v>57177</v>
      </c>
      <c r="O157" s="5">
        <f>All_Customers_Residential!O157+All_Customers_Small_Commercial!O157+All_Customers_Lighting!O157</f>
        <v>43151</v>
      </c>
      <c r="P157" s="5">
        <f>All_Customers_Residential!P157+All_Customers_Small_Commercial!P157+All_Customers_Lighting!P157</f>
        <v>40884</v>
      </c>
      <c r="Q157" s="5">
        <f>All_Customers_Residential!Q157+All_Customers_Small_Commercial!Q157+All_Customers_Lighting!Q157</f>
        <v>47426</v>
      </c>
      <c r="R157" s="5">
        <f>All_Customers_Residential!R157+All_Customers_Small_Commercial!R157+All_Customers_Lighting!R157</f>
        <v>67962</v>
      </c>
      <c r="S157" s="5">
        <f>All_Customers_Residential!S157+All_Customers_Small_Commercial!S157+All_Customers_Lighting!S157</f>
        <v>85344</v>
      </c>
      <c r="T157" s="5">
        <f>All_Customers_Residential!T157+All_Customers_Small_Commercial!T157+All_Customers_Lighting!T157</f>
        <v>98856</v>
      </c>
      <c r="U157" s="5">
        <f>All_Customers_Residential!U157+All_Customers_Small_Commercial!U157+All_Customers_Lighting!U157</f>
        <v>104801</v>
      </c>
      <c r="V157" s="5">
        <f>All_Customers_Residential!V157+All_Customers_Small_Commercial!V157+All_Customers_Lighting!V157</f>
        <v>108058</v>
      </c>
      <c r="W157" s="5">
        <f>All_Customers_Residential!W157+All_Customers_Small_Commercial!W157+All_Customers_Lighting!W157</f>
        <v>98734</v>
      </c>
      <c r="X157" s="5">
        <f>All_Customers_Residential!X157+All_Customers_Small_Commercial!X157+All_Customers_Lighting!X157</f>
        <v>82856</v>
      </c>
      <c r="Y157" s="5">
        <f>All_Customers_Residential!Y157+All_Customers_Small_Commercial!Y157+All_Customers_Lighting!Y157</f>
        <v>72354</v>
      </c>
      <c r="Z157" s="5">
        <f>All_Customers_Residential!Z157+All_Customers_Small_Commercial!Z157+All_Customers_Lighting!Z157</f>
        <v>0</v>
      </c>
      <c r="AA157" s="2">
        <f>IFERROR(INDEX('Holiday Schedule'!$D$3:$D$24,MATCH(A157,'Holiday Schedule'!$C$3:$C$24,0)),0)</f>
        <v>0</v>
      </c>
      <c r="AB157" s="2">
        <f t="shared" si="16"/>
        <v>5</v>
      </c>
      <c r="AC157" s="2">
        <f t="shared" si="17"/>
        <v>1116174</v>
      </c>
      <c r="AD157" s="5">
        <f t="shared" si="18"/>
        <v>531065</v>
      </c>
      <c r="AE157" s="5">
        <f t="shared" si="19"/>
        <v>1647239</v>
      </c>
      <c r="AG157" s="2">
        <f t="shared" si="20"/>
        <v>5</v>
      </c>
      <c r="AH157" s="2">
        <f t="shared" si="21"/>
        <v>2025</v>
      </c>
      <c r="AJ157" s="5">
        <f t="shared" si="22"/>
        <v>108058</v>
      </c>
      <c r="AK157" s="2">
        <f t="shared" si="23"/>
        <v>21</v>
      </c>
    </row>
    <row r="158" spans="1:37" ht="12.75">
      <c r="A158" s="4">
        <v>45807</v>
      </c>
      <c r="B158" s="5">
        <f>All_Customers_Residential!B158+All_Customers_Small_Commercial!B158+All_Customers_Lighting!B158</f>
        <v>64717</v>
      </c>
      <c r="C158" s="5">
        <f>All_Customers_Residential!C158+All_Customers_Small_Commercial!C158+All_Customers_Lighting!C158</f>
        <v>61899</v>
      </c>
      <c r="D158" s="5">
        <f>All_Customers_Residential!D158+All_Customers_Small_Commercial!D158+All_Customers_Lighting!D158</f>
        <v>59666</v>
      </c>
      <c r="E158" s="5">
        <f>All_Customers_Residential!E158+All_Customers_Small_Commercial!E158+All_Customers_Lighting!E158</f>
        <v>59641</v>
      </c>
      <c r="F158" s="5">
        <f>All_Customers_Residential!F158+All_Customers_Small_Commercial!F158+All_Customers_Lighting!F158</f>
        <v>63313</v>
      </c>
      <c r="G158" s="5">
        <f>All_Customers_Residential!G158+All_Customers_Small_Commercial!G158+All_Customers_Lighting!G158</f>
        <v>71154</v>
      </c>
      <c r="H158" s="5">
        <f>All_Customers_Residential!H158+All_Customers_Small_Commercial!H158+All_Customers_Lighting!H158</f>
        <v>78336</v>
      </c>
      <c r="I158" s="5">
        <f>All_Customers_Residential!I158+All_Customers_Small_Commercial!I158+All_Customers_Lighting!I158</f>
        <v>81037</v>
      </c>
      <c r="J158" s="5">
        <f>All_Customers_Residential!J158+All_Customers_Small_Commercial!J158+All_Customers_Lighting!J158</f>
        <v>67846</v>
      </c>
      <c r="K158" s="5">
        <f>All_Customers_Residential!K158+All_Customers_Small_Commercial!K158+All_Customers_Lighting!K158</f>
        <v>53961</v>
      </c>
      <c r="L158" s="5">
        <f>All_Customers_Residential!L158+All_Customers_Small_Commercial!L158+All_Customers_Lighting!L158</f>
        <v>52203</v>
      </c>
      <c r="M158" s="5">
        <f>All_Customers_Residential!M158+All_Customers_Small_Commercial!M158+All_Customers_Lighting!M158</f>
        <v>53377</v>
      </c>
      <c r="N158" s="5">
        <f>All_Customers_Residential!N158+All_Customers_Small_Commercial!N158+All_Customers_Lighting!N158</f>
        <v>48535</v>
      </c>
      <c r="O158" s="5">
        <f>All_Customers_Residential!O158+All_Customers_Small_Commercial!O158+All_Customers_Lighting!O158</f>
        <v>49812</v>
      </c>
      <c r="P158" s="5">
        <f>All_Customers_Residential!P158+All_Customers_Small_Commercial!P158+All_Customers_Lighting!P158</f>
        <v>51881</v>
      </c>
      <c r="Q158" s="5">
        <f>All_Customers_Residential!Q158+All_Customers_Small_Commercial!Q158+All_Customers_Lighting!Q158</f>
        <v>55238</v>
      </c>
      <c r="R158" s="5">
        <f>All_Customers_Residential!R158+All_Customers_Small_Commercial!R158+All_Customers_Lighting!R158</f>
        <v>66270</v>
      </c>
      <c r="S158" s="5">
        <f>All_Customers_Residential!S158+All_Customers_Small_Commercial!S158+All_Customers_Lighting!S158</f>
        <v>79669</v>
      </c>
      <c r="T158" s="5">
        <f>All_Customers_Residential!T158+All_Customers_Small_Commercial!T158+All_Customers_Lighting!T158</f>
        <v>93184</v>
      </c>
      <c r="U158" s="5">
        <f>All_Customers_Residential!U158+All_Customers_Small_Commercial!U158+All_Customers_Lighting!U158</f>
        <v>101988</v>
      </c>
      <c r="V158" s="5">
        <f>All_Customers_Residential!V158+All_Customers_Small_Commercial!V158+All_Customers_Lighting!V158</f>
        <v>106374</v>
      </c>
      <c r="W158" s="5">
        <f>All_Customers_Residential!W158+All_Customers_Small_Commercial!W158+All_Customers_Lighting!W158</f>
        <v>97115</v>
      </c>
      <c r="X158" s="5">
        <f>All_Customers_Residential!X158+All_Customers_Small_Commercial!X158+All_Customers_Lighting!X158</f>
        <v>84663</v>
      </c>
      <c r="Y158" s="5">
        <f>All_Customers_Residential!Y158+All_Customers_Small_Commercial!Y158+All_Customers_Lighting!Y158</f>
        <v>74698</v>
      </c>
      <c r="Z158" s="5">
        <f>All_Customers_Residential!Z158+All_Customers_Small_Commercial!Z158+All_Customers_Lighting!Z158</f>
        <v>0</v>
      </c>
      <c r="AA158" s="2">
        <f>IFERROR(INDEX('Holiday Schedule'!$D$3:$D$24,MATCH(A158,'Holiday Schedule'!$C$3:$C$24,0)),0)</f>
        <v>0</v>
      </c>
      <c r="AB158" s="2">
        <f t="shared" si="16"/>
        <v>6</v>
      </c>
      <c r="AC158" s="2">
        <f t="shared" si="17"/>
        <v>1143153</v>
      </c>
      <c r="AD158" s="5">
        <f t="shared" si="18"/>
        <v>533424</v>
      </c>
      <c r="AE158" s="5">
        <f t="shared" si="19"/>
        <v>1676577</v>
      </c>
      <c r="AG158" s="2">
        <f t="shared" si="20"/>
        <v>5</v>
      </c>
      <c r="AH158" s="2">
        <f t="shared" si="21"/>
        <v>2025</v>
      </c>
      <c r="AJ158" s="5">
        <f t="shared" si="22"/>
        <v>106374</v>
      </c>
      <c r="AK158" s="2">
        <f t="shared" si="23"/>
        <v>21</v>
      </c>
    </row>
    <row r="159" spans="1:37" ht="12.75">
      <c r="A159" s="4">
        <v>45808</v>
      </c>
      <c r="B159" s="5">
        <f>All_Customers_Residential!B159+All_Customers_Small_Commercial!B159+All_Customers_Lighting!B159</f>
        <v>61201</v>
      </c>
      <c r="C159" s="5">
        <f>All_Customers_Residential!C159+All_Customers_Small_Commercial!C159+All_Customers_Lighting!C159</f>
        <v>57616</v>
      </c>
      <c r="D159" s="5">
        <f>All_Customers_Residential!D159+All_Customers_Small_Commercial!D159+All_Customers_Lighting!D159</f>
        <v>63842</v>
      </c>
      <c r="E159" s="5">
        <f>All_Customers_Residential!E159+All_Customers_Small_Commercial!E159+All_Customers_Lighting!E159</f>
        <v>68719</v>
      </c>
      <c r="F159" s="5">
        <f>All_Customers_Residential!F159+All_Customers_Small_Commercial!F159+All_Customers_Lighting!F159</f>
        <v>77028</v>
      </c>
      <c r="G159" s="5">
        <f>All_Customers_Residential!G159+All_Customers_Small_Commercial!G159+All_Customers_Lighting!G159</f>
        <v>80185</v>
      </c>
      <c r="H159" s="5">
        <f>All_Customers_Residential!H159+All_Customers_Small_Commercial!H159+All_Customers_Lighting!H159</f>
        <v>78964</v>
      </c>
      <c r="I159" s="5">
        <f>All_Customers_Residential!I159+All_Customers_Small_Commercial!I159+All_Customers_Lighting!I159</f>
        <v>93644</v>
      </c>
      <c r="J159" s="5">
        <f>All_Customers_Residential!J159+All_Customers_Small_Commercial!J159+All_Customers_Lighting!J159</f>
        <v>108870</v>
      </c>
      <c r="K159" s="5">
        <f>All_Customers_Residential!K159+All_Customers_Small_Commercial!K159+All_Customers_Lighting!K159</f>
        <v>121041</v>
      </c>
      <c r="L159" s="5">
        <f>All_Customers_Residential!L159+All_Customers_Small_Commercial!L159+All_Customers_Lighting!L159</f>
        <v>121156</v>
      </c>
      <c r="M159" s="5">
        <f>All_Customers_Residential!M159+All_Customers_Small_Commercial!M159+All_Customers_Lighting!M159</f>
        <v>107369</v>
      </c>
      <c r="N159" s="5">
        <f>All_Customers_Residential!N159+All_Customers_Small_Commercial!N159+All_Customers_Lighting!N159</f>
        <v>97524</v>
      </c>
      <c r="O159" s="5">
        <f>All_Customers_Residential!O159+All_Customers_Small_Commercial!O159+All_Customers_Lighting!O159</f>
        <v>89851</v>
      </c>
      <c r="P159" s="5">
        <f>All_Customers_Residential!P159+All_Customers_Small_Commercial!P159+All_Customers_Lighting!P159</f>
        <v>85097</v>
      </c>
      <c r="Q159" s="5">
        <f>All_Customers_Residential!Q159+All_Customers_Small_Commercial!Q159+All_Customers_Lighting!Q159</f>
        <v>68326</v>
      </c>
      <c r="R159" s="5">
        <f>All_Customers_Residential!R159+All_Customers_Small_Commercial!R159+All_Customers_Lighting!R159</f>
        <v>75986</v>
      </c>
      <c r="S159" s="5">
        <f>All_Customers_Residential!S159+All_Customers_Small_Commercial!S159+All_Customers_Lighting!S159</f>
        <v>90610</v>
      </c>
      <c r="T159" s="5">
        <f>All_Customers_Residential!T159+All_Customers_Small_Commercial!T159+All_Customers_Lighting!T159</f>
        <v>99440</v>
      </c>
      <c r="U159" s="5">
        <f>All_Customers_Residential!U159+All_Customers_Small_Commercial!U159+All_Customers_Lighting!U159</f>
        <v>107684</v>
      </c>
      <c r="V159" s="5">
        <f>All_Customers_Residential!V159+All_Customers_Small_Commercial!V159+All_Customers_Lighting!V159</f>
        <v>99748</v>
      </c>
      <c r="W159" s="5">
        <f>All_Customers_Residential!W159+All_Customers_Small_Commercial!W159+All_Customers_Lighting!W159</f>
        <v>91675</v>
      </c>
      <c r="X159" s="5">
        <f>All_Customers_Residential!X159+All_Customers_Small_Commercial!X159+All_Customers_Lighting!X159</f>
        <v>78887</v>
      </c>
      <c r="Y159" s="5">
        <f>All_Customers_Residential!Y159+All_Customers_Small_Commercial!Y159+All_Customers_Lighting!Y159</f>
        <v>75178</v>
      </c>
      <c r="Z159" s="5">
        <f>All_Customers_Residential!Z159+All_Customers_Small_Commercial!Z159+All_Customers_Lighting!Z159</f>
        <v>0</v>
      </c>
      <c r="AA159" s="2">
        <f>IFERROR(INDEX('Holiday Schedule'!$D$3:$D$24,MATCH(A159,'Holiday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2099641</v>
      </c>
      <c r="AE159" s="5">
        <f t="shared" si="19"/>
        <v>2099641</v>
      </c>
      <c r="AG159" s="2">
        <f t="shared" si="20"/>
        <v>5</v>
      </c>
      <c r="AH159" s="2">
        <f t="shared" si="21"/>
        <v>2025</v>
      </c>
      <c r="AJ159" s="5">
        <f t="shared" si="22"/>
        <v>121156</v>
      </c>
      <c r="AK159" s="2">
        <f t="shared" si="23"/>
        <v>11</v>
      </c>
    </row>
    <row r="160" spans="1:37" ht="12.75">
      <c r="A160" s="4">
        <v>45809</v>
      </c>
      <c r="B160" s="5">
        <f>All_Customers_Residential!B160+All_Customers_Small_Commercial!B160+All_Customers_Lighting!B160</f>
        <v>65685</v>
      </c>
      <c r="C160" s="5">
        <f>All_Customers_Residential!C160+All_Customers_Small_Commercial!C160+All_Customers_Lighting!C160</f>
        <v>62829</v>
      </c>
      <c r="D160" s="5">
        <f>All_Customers_Residential!D160+All_Customers_Small_Commercial!D160+All_Customers_Lighting!D160</f>
        <v>61875</v>
      </c>
      <c r="E160" s="5">
        <f>All_Customers_Residential!E160+All_Customers_Small_Commercial!E160+All_Customers_Lighting!E160</f>
        <v>60878</v>
      </c>
      <c r="F160" s="5">
        <f>All_Customers_Residential!F160+All_Customers_Small_Commercial!F160+All_Customers_Lighting!F160</f>
        <v>61184</v>
      </c>
      <c r="G160" s="5">
        <f>All_Customers_Residential!G160+All_Customers_Small_Commercial!G160+All_Customers_Lighting!G160</f>
        <v>63147</v>
      </c>
      <c r="H160" s="5">
        <f>All_Customers_Residential!H160+All_Customers_Small_Commercial!H160+All_Customers_Lighting!H160</f>
        <v>65054</v>
      </c>
      <c r="I160" s="5">
        <f>All_Customers_Residential!I160+All_Customers_Small_Commercial!I160+All_Customers_Lighting!I160</f>
        <v>72707</v>
      </c>
      <c r="J160" s="5">
        <f>All_Customers_Residential!J160+All_Customers_Small_Commercial!J160+All_Customers_Lighting!J160</f>
        <v>81401</v>
      </c>
      <c r="K160" s="5">
        <f>All_Customers_Residential!K160+All_Customers_Small_Commercial!K160+All_Customers_Lighting!K160</f>
        <v>87159</v>
      </c>
      <c r="L160" s="5">
        <f>All_Customers_Residential!L160+All_Customers_Small_Commercial!L160+All_Customers_Lighting!L160</f>
        <v>75816</v>
      </c>
      <c r="M160" s="5">
        <f>All_Customers_Residential!M160+All_Customers_Small_Commercial!M160+All_Customers_Lighting!M160</f>
        <v>64142</v>
      </c>
      <c r="N160" s="5">
        <f>All_Customers_Residential!N160+All_Customers_Small_Commercial!N160+All_Customers_Lighting!N160</f>
        <v>60636</v>
      </c>
      <c r="O160" s="5">
        <f>All_Customers_Residential!O160+All_Customers_Small_Commercial!O160+All_Customers_Lighting!O160</f>
        <v>58462</v>
      </c>
      <c r="P160" s="5">
        <f>All_Customers_Residential!P160+All_Customers_Small_Commercial!P160+All_Customers_Lighting!P160</f>
        <v>59276</v>
      </c>
      <c r="Q160" s="5">
        <f>All_Customers_Residential!Q160+All_Customers_Small_Commercial!Q160+All_Customers_Lighting!Q160</f>
        <v>61853</v>
      </c>
      <c r="R160" s="5">
        <f>All_Customers_Residential!R160+All_Customers_Small_Commercial!R160+All_Customers_Lighting!R160</f>
        <v>70330</v>
      </c>
      <c r="S160" s="5">
        <f>All_Customers_Residential!S160+All_Customers_Small_Commercial!S160+All_Customers_Lighting!S160</f>
        <v>81655</v>
      </c>
      <c r="T160" s="5">
        <f>All_Customers_Residential!T160+All_Customers_Small_Commercial!T160+All_Customers_Lighting!T160</f>
        <v>97770</v>
      </c>
      <c r="U160" s="5">
        <f>All_Customers_Residential!U160+All_Customers_Small_Commercial!U160+All_Customers_Lighting!U160</f>
        <v>104507</v>
      </c>
      <c r="V160" s="5">
        <f>All_Customers_Residential!V160+All_Customers_Small_Commercial!V160+All_Customers_Lighting!V160</f>
        <v>105599</v>
      </c>
      <c r="W160" s="5">
        <f>All_Customers_Residential!W160+All_Customers_Small_Commercial!W160+All_Customers_Lighting!W160</f>
        <v>98400</v>
      </c>
      <c r="X160" s="5">
        <f>All_Customers_Residential!X160+All_Customers_Small_Commercial!X160+All_Customers_Lighting!X160</f>
        <v>85484</v>
      </c>
      <c r="Y160" s="5">
        <f>All_Customers_Residential!Y160+All_Customers_Small_Commercial!Y160+All_Customers_Lighting!Y160</f>
        <v>73506</v>
      </c>
      <c r="Z160" s="5">
        <f>All_Customers_Residential!Z160+All_Customers_Small_Commercial!Z160+All_Customers_Lighting!Z160</f>
        <v>0</v>
      </c>
      <c r="AA160" s="2">
        <f>IFERROR(INDEX('Holiday Schedule'!$D$3:$D$24,MATCH(A160,'Holiday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1779355</v>
      </c>
      <c r="AE160" s="5">
        <f t="shared" si="19"/>
        <v>1779355</v>
      </c>
      <c r="AG160" s="2">
        <f t="shared" si="20"/>
        <v>6</v>
      </c>
      <c r="AH160" s="2">
        <f t="shared" si="21"/>
        <v>2025</v>
      </c>
      <c r="AJ160" s="5">
        <f t="shared" si="22"/>
        <v>105599</v>
      </c>
      <c r="AK160" s="2">
        <f t="shared" si="23"/>
        <v>21</v>
      </c>
    </row>
    <row r="161" spans="1:37" ht="12.75">
      <c r="A161" s="4">
        <v>45810</v>
      </c>
      <c r="B161" s="5">
        <f>All_Customers_Residential!B161+All_Customers_Small_Commercial!B161+All_Customers_Lighting!B161</f>
        <v>66960</v>
      </c>
      <c r="C161" s="5">
        <f>All_Customers_Residential!C161+All_Customers_Small_Commercial!C161+All_Customers_Lighting!C161</f>
        <v>61996</v>
      </c>
      <c r="D161" s="5">
        <f>All_Customers_Residential!D161+All_Customers_Small_Commercial!D161+All_Customers_Lighting!D161</f>
        <v>61379</v>
      </c>
      <c r="E161" s="5">
        <f>All_Customers_Residential!E161+All_Customers_Small_Commercial!E161+All_Customers_Lighting!E161</f>
        <v>62248</v>
      </c>
      <c r="F161" s="5">
        <f>All_Customers_Residential!F161+All_Customers_Small_Commercial!F161+All_Customers_Lighting!F161</f>
        <v>65775</v>
      </c>
      <c r="G161" s="5">
        <f>All_Customers_Residential!G161+All_Customers_Small_Commercial!G161+All_Customers_Lighting!G161</f>
        <v>70911</v>
      </c>
      <c r="H161" s="5">
        <f>All_Customers_Residential!H161+All_Customers_Small_Commercial!H161+All_Customers_Lighting!H161</f>
        <v>72941</v>
      </c>
      <c r="I161" s="5">
        <f>All_Customers_Residential!I161+All_Customers_Small_Commercial!I161+All_Customers_Lighting!I161</f>
        <v>64927</v>
      </c>
      <c r="J161" s="5">
        <f>All_Customers_Residential!J161+All_Customers_Small_Commercial!J161+All_Customers_Lighting!J161</f>
        <v>54854</v>
      </c>
      <c r="K161" s="5">
        <f>All_Customers_Residential!K161+All_Customers_Small_Commercial!K161+All_Customers_Lighting!K161</f>
        <v>48580</v>
      </c>
      <c r="L161" s="5">
        <f>All_Customers_Residential!L161+All_Customers_Small_Commercial!L161+All_Customers_Lighting!L161</f>
        <v>53330</v>
      </c>
      <c r="M161" s="5">
        <f>All_Customers_Residential!M161+All_Customers_Small_Commercial!M161+All_Customers_Lighting!M161</f>
        <v>59099</v>
      </c>
      <c r="N161" s="5">
        <f>All_Customers_Residential!N161+All_Customers_Small_Commercial!N161+All_Customers_Lighting!N161</f>
        <v>50318</v>
      </c>
      <c r="O161" s="5">
        <f>All_Customers_Residential!O161+All_Customers_Small_Commercial!O161+All_Customers_Lighting!O161</f>
        <v>40372</v>
      </c>
      <c r="P161" s="5">
        <f>All_Customers_Residential!P161+All_Customers_Small_Commercial!P161+All_Customers_Lighting!P161</f>
        <v>44635</v>
      </c>
      <c r="Q161" s="5">
        <f>All_Customers_Residential!Q161+All_Customers_Small_Commercial!Q161+All_Customers_Lighting!Q161</f>
        <v>47815</v>
      </c>
      <c r="R161" s="5">
        <f>All_Customers_Residential!R161+All_Customers_Small_Commercial!R161+All_Customers_Lighting!R161</f>
        <v>57825</v>
      </c>
      <c r="S161" s="5">
        <f>All_Customers_Residential!S161+All_Customers_Small_Commercial!S161+All_Customers_Lighting!S161</f>
        <v>70185</v>
      </c>
      <c r="T161" s="5">
        <f>All_Customers_Residential!T161+All_Customers_Small_Commercial!T161+All_Customers_Lighting!T161</f>
        <v>92903</v>
      </c>
      <c r="U161" s="5">
        <f>All_Customers_Residential!U161+All_Customers_Small_Commercial!U161+All_Customers_Lighting!U161</f>
        <v>99648</v>
      </c>
      <c r="V161" s="5">
        <f>All_Customers_Residential!V161+All_Customers_Small_Commercial!V161+All_Customers_Lighting!V161</f>
        <v>104794</v>
      </c>
      <c r="W161" s="5">
        <f>All_Customers_Residential!W161+All_Customers_Small_Commercial!W161+All_Customers_Lighting!W161</f>
        <v>96678</v>
      </c>
      <c r="X161" s="5">
        <f>All_Customers_Residential!X161+All_Customers_Small_Commercial!X161+All_Customers_Lighting!X161</f>
        <v>82786</v>
      </c>
      <c r="Y161" s="5">
        <f>All_Customers_Residential!Y161+All_Customers_Small_Commercial!Y161+All_Customers_Lighting!Y161</f>
        <v>72540</v>
      </c>
      <c r="Z161" s="5">
        <f>All_Customers_Residential!Z161+All_Customers_Small_Commercial!Z161+All_Customers_Lighting!Z161</f>
        <v>0</v>
      </c>
      <c r="AA161" s="2">
        <f>IFERROR(INDEX('Holiday Schedule'!$D$3:$D$24,MATCH(A161,'Holiday Schedule'!$C$3:$C$24,0)),0)</f>
        <v>0</v>
      </c>
      <c r="AB161" s="2">
        <f t="shared" si="16"/>
        <v>2</v>
      </c>
      <c r="AC161" s="2">
        <f t="shared" si="17"/>
        <v>1068749</v>
      </c>
      <c r="AD161" s="5">
        <f t="shared" si="18"/>
        <v>534750</v>
      </c>
      <c r="AE161" s="5">
        <f t="shared" si="19"/>
        <v>1603499</v>
      </c>
      <c r="AG161" s="2">
        <f t="shared" si="20"/>
        <v>6</v>
      </c>
      <c r="AH161" s="2">
        <f t="shared" si="21"/>
        <v>2025</v>
      </c>
      <c r="AJ161" s="5">
        <f t="shared" si="22"/>
        <v>104794</v>
      </c>
      <c r="AK161" s="2">
        <f t="shared" si="23"/>
        <v>21</v>
      </c>
    </row>
    <row r="162" spans="1:37" ht="12.75">
      <c r="A162" s="4">
        <v>45811</v>
      </c>
      <c r="B162" s="5">
        <f>All_Customers_Residential!B162+All_Customers_Small_Commercial!B162+All_Customers_Lighting!B162</f>
        <v>65908</v>
      </c>
      <c r="C162" s="5">
        <f>All_Customers_Residential!C162+All_Customers_Small_Commercial!C162+All_Customers_Lighting!C162</f>
        <v>62337</v>
      </c>
      <c r="D162" s="5">
        <f>All_Customers_Residential!D162+All_Customers_Small_Commercial!D162+All_Customers_Lighting!D162</f>
        <v>60707</v>
      </c>
      <c r="E162" s="5">
        <f>All_Customers_Residential!E162+All_Customers_Small_Commercial!E162+All_Customers_Lighting!E162</f>
        <v>62500</v>
      </c>
      <c r="F162" s="5">
        <f>All_Customers_Residential!F162+All_Customers_Small_Commercial!F162+All_Customers_Lighting!F162</f>
        <v>64616</v>
      </c>
      <c r="G162" s="5">
        <f>All_Customers_Residential!G162+All_Customers_Small_Commercial!G162+All_Customers_Lighting!G162</f>
        <v>69451</v>
      </c>
      <c r="H162" s="5">
        <f>All_Customers_Residential!H162+All_Customers_Small_Commercial!H162+All_Customers_Lighting!H162</f>
        <v>70337</v>
      </c>
      <c r="I162" s="5">
        <f>All_Customers_Residential!I162+All_Customers_Small_Commercial!I162+All_Customers_Lighting!I162</f>
        <v>58778</v>
      </c>
      <c r="J162" s="5">
        <f>All_Customers_Residential!J162+All_Customers_Small_Commercial!J162+All_Customers_Lighting!J162</f>
        <v>46248</v>
      </c>
      <c r="K162" s="5">
        <f>All_Customers_Residential!K162+All_Customers_Small_Commercial!K162+All_Customers_Lighting!K162</f>
        <v>38982</v>
      </c>
      <c r="L162" s="5">
        <f>All_Customers_Residential!L162+All_Customers_Small_Commercial!L162+All_Customers_Lighting!L162</f>
        <v>35202</v>
      </c>
      <c r="M162" s="5">
        <f>All_Customers_Residential!M162+All_Customers_Small_Commercial!M162+All_Customers_Lighting!M162</f>
        <v>33018</v>
      </c>
      <c r="N162" s="5">
        <f>All_Customers_Residential!N162+All_Customers_Small_Commercial!N162+All_Customers_Lighting!N162</f>
        <v>33634</v>
      </c>
      <c r="O162" s="5">
        <f>All_Customers_Residential!O162+All_Customers_Small_Commercial!O162+All_Customers_Lighting!O162</f>
        <v>34720</v>
      </c>
      <c r="P162" s="5">
        <f>All_Customers_Residential!P162+All_Customers_Small_Commercial!P162+All_Customers_Lighting!P162</f>
        <v>35661</v>
      </c>
      <c r="Q162" s="5">
        <f>All_Customers_Residential!Q162+All_Customers_Small_Commercial!Q162+All_Customers_Lighting!Q162</f>
        <v>42634</v>
      </c>
      <c r="R162" s="5">
        <f>All_Customers_Residential!R162+All_Customers_Small_Commercial!R162+All_Customers_Lighting!R162</f>
        <v>53813</v>
      </c>
      <c r="S162" s="5">
        <f>All_Customers_Residential!S162+All_Customers_Small_Commercial!S162+All_Customers_Lighting!S162</f>
        <v>71711</v>
      </c>
      <c r="T162" s="5">
        <f>All_Customers_Residential!T162+All_Customers_Small_Commercial!T162+All_Customers_Lighting!T162</f>
        <v>91499</v>
      </c>
      <c r="U162" s="5">
        <f>All_Customers_Residential!U162+All_Customers_Small_Commercial!U162+All_Customers_Lighting!U162</f>
        <v>101995</v>
      </c>
      <c r="V162" s="5">
        <f>All_Customers_Residential!V162+All_Customers_Small_Commercial!V162+All_Customers_Lighting!V162</f>
        <v>105801</v>
      </c>
      <c r="W162" s="5">
        <f>All_Customers_Residential!W162+All_Customers_Small_Commercial!W162+All_Customers_Lighting!W162</f>
        <v>99276</v>
      </c>
      <c r="X162" s="5">
        <f>All_Customers_Residential!X162+All_Customers_Small_Commercial!X162+All_Customers_Lighting!X162</f>
        <v>84918</v>
      </c>
      <c r="Y162" s="5">
        <f>All_Customers_Residential!Y162+All_Customers_Small_Commercial!Y162+All_Customers_Lighting!Y162</f>
        <v>73323</v>
      </c>
      <c r="Z162" s="5">
        <f>All_Customers_Residential!Z162+All_Customers_Small_Commercial!Z162+All_Customers_Lighting!Z162</f>
        <v>0</v>
      </c>
      <c r="AA162" s="2">
        <f>IFERROR(INDEX('Holiday Schedule'!$D$3:$D$24,MATCH(A162,'Holiday Schedule'!$C$3:$C$24,0)),0)</f>
        <v>0</v>
      </c>
      <c r="AB162" s="2">
        <f t="shared" si="16"/>
        <v>3</v>
      </c>
      <c r="AC162" s="2">
        <f t="shared" si="17"/>
        <v>967890</v>
      </c>
      <c r="AD162" s="5">
        <f t="shared" si="18"/>
        <v>529179</v>
      </c>
      <c r="AE162" s="5">
        <f t="shared" si="19"/>
        <v>1497069</v>
      </c>
      <c r="AG162" s="2">
        <f t="shared" si="20"/>
        <v>6</v>
      </c>
      <c r="AH162" s="2">
        <f t="shared" si="21"/>
        <v>2025</v>
      </c>
      <c r="AJ162" s="5">
        <f t="shared" si="22"/>
        <v>105801</v>
      </c>
      <c r="AK162" s="2">
        <f t="shared" si="23"/>
        <v>21</v>
      </c>
    </row>
    <row r="163" spans="1:37" ht="12.75">
      <c r="A163" s="4">
        <v>45812</v>
      </c>
      <c r="B163" s="5">
        <f>All_Customers_Residential!B163+All_Customers_Small_Commercial!B163+All_Customers_Lighting!B163</f>
        <v>65313</v>
      </c>
      <c r="C163" s="5">
        <f>All_Customers_Residential!C163+All_Customers_Small_Commercial!C163+All_Customers_Lighting!C163</f>
        <v>61385</v>
      </c>
      <c r="D163" s="5">
        <f>All_Customers_Residential!D163+All_Customers_Small_Commercial!D163+All_Customers_Lighting!D163</f>
        <v>60844</v>
      </c>
      <c r="E163" s="5">
        <f>All_Customers_Residential!E163+All_Customers_Small_Commercial!E163+All_Customers_Lighting!E163</f>
        <v>60075</v>
      </c>
      <c r="F163" s="5">
        <f>All_Customers_Residential!F163+All_Customers_Small_Commercial!F163+All_Customers_Lighting!F163</f>
        <v>63043</v>
      </c>
      <c r="G163" s="5">
        <f>All_Customers_Residential!G163+All_Customers_Small_Commercial!G163+All_Customers_Lighting!G163</f>
        <v>67301</v>
      </c>
      <c r="H163" s="5">
        <f>All_Customers_Residential!H163+All_Customers_Small_Commercial!H163+All_Customers_Lighting!H163</f>
        <v>70628</v>
      </c>
      <c r="I163" s="5">
        <f>All_Customers_Residential!I163+All_Customers_Small_Commercial!I163+All_Customers_Lighting!I163</f>
        <v>66315</v>
      </c>
      <c r="J163" s="5">
        <f>All_Customers_Residential!J163+All_Customers_Small_Commercial!J163+All_Customers_Lighting!J163</f>
        <v>54348</v>
      </c>
      <c r="K163" s="5">
        <f>All_Customers_Residential!K163+All_Customers_Small_Commercial!K163+All_Customers_Lighting!K163</f>
        <v>48931</v>
      </c>
      <c r="L163" s="5">
        <f>All_Customers_Residential!L163+All_Customers_Small_Commercial!L163+All_Customers_Lighting!L163</f>
        <v>45418</v>
      </c>
      <c r="M163" s="5">
        <f>All_Customers_Residential!M163+All_Customers_Small_Commercial!M163+All_Customers_Lighting!M163</f>
        <v>42007</v>
      </c>
      <c r="N163" s="5">
        <f>All_Customers_Residential!N163+All_Customers_Small_Commercial!N163+All_Customers_Lighting!N163</f>
        <v>42981</v>
      </c>
      <c r="O163" s="5">
        <f>All_Customers_Residential!O163+All_Customers_Small_Commercial!O163+All_Customers_Lighting!O163</f>
        <v>44152</v>
      </c>
      <c r="P163" s="5">
        <f>All_Customers_Residential!P163+All_Customers_Small_Commercial!P163+All_Customers_Lighting!P163</f>
        <v>46280</v>
      </c>
      <c r="Q163" s="5">
        <f>All_Customers_Residential!Q163+All_Customers_Small_Commercial!Q163+All_Customers_Lighting!Q163</f>
        <v>55814</v>
      </c>
      <c r="R163" s="5">
        <f>All_Customers_Residential!R163+All_Customers_Small_Commercial!R163+All_Customers_Lighting!R163</f>
        <v>65986</v>
      </c>
      <c r="S163" s="5">
        <f>All_Customers_Residential!S163+All_Customers_Small_Commercial!S163+All_Customers_Lighting!S163</f>
        <v>80037</v>
      </c>
      <c r="T163" s="5">
        <f>All_Customers_Residential!T163+All_Customers_Small_Commercial!T163+All_Customers_Lighting!T163</f>
        <v>96052</v>
      </c>
      <c r="U163" s="5">
        <f>All_Customers_Residential!U163+All_Customers_Small_Commercial!U163+All_Customers_Lighting!U163</f>
        <v>104269</v>
      </c>
      <c r="V163" s="5">
        <f>All_Customers_Residential!V163+All_Customers_Small_Commercial!V163+All_Customers_Lighting!V163</f>
        <v>106439</v>
      </c>
      <c r="W163" s="5">
        <f>All_Customers_Residential!W163+All_Customers_Small_Commercial!W163+All_Customers_Lighting!W163</f>
        <v>100650</v>
      </c>
      <c r="X163" s="5">
        <f>All_Customers_Residential!X163+All_Customers_Small_Commercial!X163+All_Customers_Lighting!X163</f>
        <v>84121</v>
      </c>
      <c r="Y163" s="5">
        <f>All_Customers_Residential!Y163+All_Customers_Small_Commercial!Y163+All_Customers_Lighting!Y163</f>
        <v>73727</v>
      </c>
      <c r="Z163" s="5">
        <f>All_Customers_Residential!Z163+All_Customers_Small_Commercial!Z163+All_Customers_Lighting!Z163</f>
        <v>0</v>
      </c>
      <c r="AA163" s="2">
        <f>IFERROR(INDEX('Holiday Schedule'!$D$3:$D$24,MATCH(A163,'Holiday Schedule'!$C$3:$C$24,0)),0)</f>
        <v>0</v>
      </c>
      <c r="AB163" s="2">
        <f t="shared" si="16"/>
        <v>4</v>
      </c>
      <c r="AC163" s="2">
        <f t="shared" si="17"/>
        <v>1083800</v>
      </c>
      <c r="AD163" s="5">
        <f t="shared" si="18"/>
        <v>522316</v>
      </c>
      <c r="AE163" s="5">
        <f t="shared" si="19"/>
        <v>1606116</v>
      </c>
      <c r="AG163" s="2">
        <f t="shared" si="20"/>
        <v>6</v>
      </c>
      <c r="AH163" s="2">
        <f t="shared" si="21"/>
        <v>2025</v>
      </c>
      <c r="AJ163" s="5">
        <f t="shared" si="22"/>
        <v>106439</v>
      </c>
      <c r="AK163" s="2">
        <f t="shared" si="23"/>
        <v>21</v>
      </c>
    </row>
    <row r="164" spans="1:37" ht="12.75">
      <c r="A164" s="4">
        <v>45813</v>
      </c>
      <c r="B164" s="5">
        <f>All_Customers_Residential!B164+All_Customers_Small_Commercial!B164+All_Customers_Lighting!B164</f>
        <v>65044</v>
      </c>
      <c r="C164" s="5">
        <f>All_Customers_Residential!C164+All_Customers_Small_Commercial!C164+All_Customers_Lighting!C164</f>
        <v>61920</v>
      </c>
      <c r="D164" s="5">
        <f>All_Customers_Residential!D164+All_Customers_Small_Commercial!D164+All_Customers_Lighting!D164</f>
        <v>59929</v>
      </c>
      <c r="E164" s="5">
        <f>All_Customers_Residential!E164+All_Customers_Small_Commercial!E164+All_Customers_Lighting!E164</f>
        <v>60130</v>
      </c>
      <c r="F164" s="5">
        <f>All_Customers_Residential!F164+All_Customers_Small_Commercial!F164+All_Customers_Lighting!F164</f>
        <v>61606</v>
      </c>
      <c r="G164" s="5">
        <f>All_Customers_Residential!G164+All_Customers_Small_Commercial!G164+All_Customers_Lighting!G164</f>
        <v>65899</v>
      </c>
      <c r="H164" s="5">
        <f>All_Customers_Residential!H164+All_Customers_Small_Commercial!H164+All_Customers_Lighting!H164</f>
        <v>69322</v>
      </c>
      <c r="I164" s="5">
        <f>All_Customers_Residential!I164+All_Customers_Small_Commercial!I164+All_Customers_Lighting!I164</f>
        <v>61804</v>
      </c>
      <c r="J164" s="5">
        <f>All_Customers_Residential!J164+All_Customers_Small_Commercial!J164+All_Customers_Lighting!J164</f>
        <v>51844</v>
      </c>
      <c r="K164" s="5">
        <f>All_Customers_Residential!K164+All_Customers_Small_Commercial!K164+All_Customers_Lighting!K164</f>
        <v>44930</v>
      </c>
      <c r="L164" s="5">
        <f>All_Customers_Residential!L164+All_Customers_Small_Commercial!L164+All_Customers_Lighting!L164</f>
        <v>42155</v>
      </c>
      <c r="M164" s="5">
        <f>All_Customers_Residential!M164+All_Customers_Small_Commercial!M164+All_Customers_Lighting!M164</f>
        <v>43594</v>
      </c>
      <c r="N164" s="5">
        <f>All_Customers_Residential!N164+All_Customers_Small_Commercial!N164+All_Customers_Lighting!N164</f>
        <v>49850</v>
      </c>
      <c r="O164" s="5">
        <f>All_Customers_Residential!O164+All_Customers_Small_Commercial!O164+All_Customers_Lighting!O164</f>
        <v>54419</v>
      </c>
      <c r="P164" s="5">
        <f>All_Customers_Residential!P164+All_Customers_Small_Commercial!P164+All_Customers_Lighting!P164</f>
        <v>55875</v>
      </c>
      <c r="Q164" s="5">
        <f>All_Customers_Residential!Q164+All_Customers_Small_Commercial!Q164+All_Customers_Lighting!Q164</f>
        <v>72043</v>
      </c>
      <c r="R164" s="5">
        <f>All_Customers_Residential!R164+All_Customers_Small_Commercial!R164+All_Customers_Lighting!R164</f>
        <v>85888</v>
      </c>
      <c r="S164" s="5">
        <f>All_Customers_Residential!S164+All_Customers_Small_Commercial!S164+All_Customers_Lighting!S164</f>
        <v>96075</v>
      </c>
      <c r="T164" s="5">
        <f>All_Customers_Residential!T164+All_Customers_Small_Commercial!T164+All_Customers_Lighting!T164</f>
        <v>109235</v>
      </c>
      <c r="U164" s="5">
        <f>All_Customers_Residential!U164+All_Customers_Small_Commercial!U164+All_Customers_Lighting!U164</f>
        <v>113338</v>
      </c>
      <c r="V164" s="5">
        <f>All_Customers_Residential!V164+All_Customers_Small_Commercial!V164+All_Customers_Lighting!V164</f>
        <v>112132</v>
      </c>
      <c r="W164" s="5">
        <f>All_Customers_Residential!W164+All_Customers_Small_Commercial!W164+All_Customers_Lighting!W164</f>
        <v>107402</v>
      </c>
      <c r="X164" s="5">
        <f>All_Customers_Residential!X164+All_Customers_Small_Commercial!X164+All_Customers_Lighting!X164</f>
        <v>97613</v>
      </c>
      <c r="Y164" s="5">
        <f>All_Customers_Residential!Y164+All_Customers_Small_Commercial!Y164+All_Customers_Lighting!Y164</f>
        <v>77876</v>
      </c>
      <c r="Z164" s="5">
        <f>All_Customers_Residential!Z164+All_Customers_Small_Commercial!Z164+All_Customers_Lighting!Z164</f>
        <v>0</v>
      </c>
      <c r="AA164" s="2">
        <f>IFERROR(INDEX('Holiday Schedule'!$D$3:$D$24,MATCH(A164,'Holiday Schedule'!$C$3:$C$24,0)),0)</f>
        <v>0</v>
      </c>
      <c r="AB164" s="2">
        <f t="shared" si="16"/>
        <v>5</v>
      </c>
      <c r="AC164" s="2">
        <f t="shared" si="17"/>
        <v>1198197</v>
      </c>
      <c r="AD164" s="5">
        <f t="shared" si="18"/>
        <v>521726</v>
      </c>
      <c r="AE164" s="5">
        <f t="shared" si="19"/>
        <v>1719923</v>
      </c>
      <c r="AG164" s="2">
        <f t="shared" si="20"/>
        <v>6</v>
      </c>
      <c r="AH164" s="2">
        <f t="shared" si="21"/>
        <v>2025</v>
      </c>
      <c r="AJ164" s="5">
        <f t="shared" si="22"/>
        <v>113338</v>
      </c>
      <c r="AK164" s="2">
        <f t="shared" si="23"/>
        <v>20</v>
      </c>
    </row>
    <row r="165" spans="1:37" ht="12.75">
      <c r="A165" s="4">
        <v>45814</v>
      </c>
      <c r="B165" s="5">
        <f>All_Customers_Residential!B165+All_Customers_Small_Commercial!B165+All_Customers_Lighting!B165</f>
        <v>73035</v>
      </c>
      <c r="C165" s="5">
        <f>All_Customers_Residential!C165+All_Customers_Small_Commercial!C165+All_Customers_Lighting!C165</f>
        <v>70565</v>
      </c>
      <c r="D165" s="5">
        <f>All_Customers_Residential!D165+All_Customers_Small_Commercial!D165+All_Customers_Lighting!D165</f>
        <v>65918</v>
      </c>
      <c r="E165" s="5">
        <f>All_Customers_Residential!E165+All_Customers_Small_Commercial!E165+All_Customers_Lighting!E165</f>
        <v>64325</v>
      </c>
      <c r="F165" s="5">
        <f>All_Customers_Residential!F165+All_Customers_Small_Commercial!F165+All_Customers_Lighting!F165</f>
        <v>67764</v>
      </c>
      <c r="G165" s="5">
        <f>All_Customers_Residential!G165+All_Customers_Small_Commercial!G165+All_Customers_Lighting!G165</f>
        <v>70381</v>
      </c>
      <c r="H165" s="5">
        <f>All_Customers_Residential!H165+All_Customers_Small_Commercial!H165+All_Customers_Lighting!H165</f>
        <v>73718</v>
      </c>
      <c r="I165" s="5">
        <f>All_Customers_Residential!I165+All_Customers_Small_Commercial!I165+All_Customers_Lighting!I165</f>
        <v>74117</v>
      </c>
      <c r="J165" s="5">
        <f>All_Customers_Residential!J165+All_Customers_Small_Commercial!J165+All_Customers_Lighting!J165</f>
        <v>65929</v>
      </c>
      <c r="K165" s="5">
        <f>All_Customers_Residential!K165+All_Customers_Small_Commercial!K165+All_Customers_Lighting!K165</f>
        <v>64479</v>
      </c>
      <c r="L165" s="5">
        <f>All_Customers_Residential!L165+All_Customers_Small_Commercial!L165+All_Customers_Lighting!L165</f>
        <v>64961</v>
      </c>
      <c r="M165" s="5">
        <f>All_Customers_Residential!M165+All_Customers_Small_Commercial!M165+All_Customers_Lighting!M165</f>
        <v>67290</v>
      </c>
      <c r="N165" s="5">
        <f>All_Customers_Residential!N165+All_Customers_Small_Commercial!N165+All_Customers_Lighting!N165</f>
        <v>59902</v>
      </c>
      <c r="O165" s="5">
        <f>All_Customers_Residential!O165+All_Customers_Small_Commercial!O165+All_Customers_Lighting!O165</f>
        <v>55628</v>
      </c>
      <c r="P165" s="5">
        <f>All_Customers_Residential!P165+All_Customers_Small_Commercial!P165+All_Customers_Lighting!P165</f>
        <v>61656</v>
      </c>
      <c r="Q165" s="5">
        <f>All_Customers_Residential!Q165+All_Customers_Small_Commercial!Q165+All_Customers_Lighting!Q165</f>
        <v>72611</v>
      </c>
      <c r="R165" s="5">
        <f>All_Customers_Residential!R165+All_Customers_Small_Commercial!R165+All_Customers_Lighting!R165</f>
        <v>83988</v>
      </c>
      <c r="S165" s="5">
        <f>All_Customers_Residential!S165+All_Customers_Small_Commercial!S165+All_Customers_Lighting!S165</f>
        <v>100017</v>
      </c>
      <c r="T165" s="5">
        <f>All_Customers_Residential!T165+All_Customers_Small_Commercial!T165+All_Customers_Lighting!T165</f>
        <v>113045</v>
      </c>
      <c r="U165" s="5">
        <f>All_Customers_Residential!U165+All_Customers_Small_Commercial!U165+All_Customers_Lighting!U165</f>
        <v>112861</v>
      </c>
      <c r="V165" s="5">
        <f>All_Customers_Residential!V165+All_Customers_Small_Commercial!V165+All_Customers_Lighting!V165</f>
        <v>111923</v>
      </c>
      <c r="W165" s="5">
        <f>All_Customers_Residential!W165+All_Customers_Small_Commercial!W165+All_Customers_Lighting!W165</f>
        <v>104730</v>
      </c>
      <c r="X165" s="5">
        <f>All_Customers_Residential!X165+All_Customers_Small_Commercial!X165+All_Customers_Lighting!X165</f>
        <v>92167</v>
      </c>
      <c r="Y165" s="5">
        <f>All_Customers_Residential!Y165+All_Customers_Small_Commercial!Y165+All_Customers_Lighting!Y165</f>
        <v>79637</v>
      </c>
      <c r="Z165" s="5">
        <f>All_Customers_Residential!Z165+All_Customers_Small_Commercial!Z165+All_Customers_Lighting!Z165</f>
        <v>0</v>
      </c>
      <c r="AA165" s="2">
        <f>IFERROR(INDEX('Holiday Schedule'!$D$3:$D$24,MATCH(A165,'Holiday Schedule'!$C$3:$C$24,0)),0)</f>
        <v>0</v>
      </c>
      <c r="AB165" s="2">
        <f t="shared" si="16"/>
        <v>6</v>
      </c>
      <c r="AC165" s="2">
        <f t="shared" si="17"/>
        <v>1305304</v>
      </c>
      <c r="AD165" s="5">
        <f t="shared" si="18"/>
        <v>565343</v>
      </c>
      <c r="AE165" s="5">
        <f t="shared" si="19"/>
        <v>1870647</v>
      </c>
      <c r="AG165" s="2">
        <f t="shared" si="20"/>
        <v>6</v>
      </c>
      <c r="AH165" s="2">
        <f t="shared" si="21"/>
        <v>2025</v>
      </c>
      <c r="AJ165" s="5">
        <f t="shared" si="22"/>
        <v>113045</v>
      </c>
      <c r="AK165" s="2">
        <f t="shared" si="23"/>
        <v>19</v>
      </c>
    </row>
    <row r="166" spans="1:37" ht="12.75">
      <c r="A166" s="4">
        <v>45815</v>
      </c>
      <c r="B166" s="5">
        <f>All_Customers_Residential!B166+All_Customers_Small_Commercial!B166+All_Customers_Lighting!B166</f>
        <v>72255</v>
      </c>
      <c r="C166" s="5">
        <f>All_Customers_Residential!C166+All_Customers_Small_Commercial!C166+All_Customers_Lighting!C166</f>
        <v>67753</v>
      </c>
      <c r="D166" s="5">
        <f>All_Customers_Residential!D166+All_Customers_Small_Commercial!D166+All_Customers_Lighting!D166</f>
        <v>66105</v>
      </c>
      <c r="E166" s="5">
        <f>All_Customers_Residential!E166+All_Customers_Small_Commercial!E166+All_Customers_Lighting!E166</f>
        <v>64499</v>
      </c>
      <c r="F166" s="5">
        <f>All_Customers_Residential!F166+All_Customers_Small_Commercial!F166+All_Customers_Lighting!F166</f>
        <v>65300</v>
      </c>
      <c r="G166" s="5">
        <f>All_Customers_Residential!G166+All_Customers_Small_Commercial!G166+All_Customers_Lighting!G166</f>
        <v>66973</v>
      </c>
      <c r="H166" s="5">
        <f>All_Customers_Residential!H166+All_Customers_Small_Commercial!H166+All_Customers_Lighting!H166</f>
        <v>69769</v>
      </c>
      <c r="I166" s="5">
        <f>All_Customers_Residential!I166+All_Customers_Small_Commercial!I166+All_Customers_Lighting!I166</f>
        <v>75471</v>
      </c>
      <c r="J166" s="5">
        <f>All_Customers_Residential!J166+All_Customers_Small_Commercial!J166+All_Customers_Lighting!J166</f>
        <v>78818</v>
      </c>
      <c r="K166" s="5">
        <f>All_Customers_Residential!K166+All_Customers_Small_Commercial!K166+All_Customers_Lighting!K166</f>
        <v>80697</v>
      </c>
      <c r="L166" s="5">
        <f>All_Customers_Residential!L166+All_Customers_Small_Commercial!L166+All_Customers_Lighting!L166</f>
        <v>81109</v>
      </c>
      <c r="M166" s="5">
        <f>All_Customers_Residential!M166+All_Customers_Small_Commercial!M166+All_Customers_Lighting!M166</f>
        <v>82442</v>
      </c>
      <c r="N166" s="5">
        <f>All_Customers_Residential!N166+All_Customers_Small_Commercial!N166+All_Customers_Lighting!N166</f>
        <v>86045</v>
      </c>
      <c r="O166" s="5">
        <f>All_Customers_Residential!O166+All_Customers_Small_Commercial!O166+All_Customers_Lighting!O166</f>
        <v>87726</v>
      </c>
      <c r="P166" s="5">
        <f>All_Customers_Residential!P166+All_Customers_Small_Commercial!P166+All_Customers_Lighting!P166</f>
        <v>88794</v>
      </c>
      <c r="Q166" s="5">
        <f>All_Customers_Residential!Q166+All_Customers_Small_Commercial!Q166+All_Customers_Lighting!Q166</f>
        <v>91302</v>
      </c>
      <c r="R166" s="5">
        <f>All_Customers_Residential!R166+All_Customers_Small_Commercial!R166+All_Customers_Lighting!R166</f>
        <v>96503</v>
      </c>
      <c r="S166" s="5">
        <f>All_Customers_Residential!S166+All_Customers_Small_Commercial!S166+All_Customers_Lighting!S166</f>
        <v>102428</v>
      </c>
      <c r="T166" s="5">
        <f>All_Customers_Residential!T166+All_Customers_Small_Commercial!T166+All_Customers_Lighting!T166</f>
        <v>105614</v>
      </c>
      <c r="U166" s="5">
        <f>All_Customers_Residential!U166+All_Customers_Small_Commercial!U166+All_Customers_Lighting!U166</f>
        <v>106958</v>
      </c>
      <c r="V166" s="5">
        <f>All_Customers_Residential!V166+All_Customers_Small_Commercial!V166+All_Customers_Lighting!V166</f>
        <v>104686</v>
      </c>
      <c r="W166" s="5">
        <f>All_Customers_Residential!W166+All_Customers_Small_Commercial!W166+All_Customers_Lighting!W166</f>
        <v>99444</v>
      </c>
      <c r="X166" s="5">
        <f>All_Customers_Residential!X166+All_Customers_Small_Commercial!X166+All_Customers_Lighting!X166</f>
        <v>87147</v>
      </c>
      <c r="Y166" s="5">
        <f>All_Customers_Residential!Y166+All_Customers_Small_Commercial!Y166+All_Customers_Lighting!Y166</f>
        <v>77505</v>
      </c>
      <c r="Z166" s="5">
        <f>All_Customers_Residential!Z166+All_Customers_Small_Commercial!Z166+All_Customers_Lighting!Z166</f>
        <v>0</v>
      </c>
      <c r="AA166" s="2">
        <f>IFERROR(INDEX('Holiday Schedule'!$D$3:$D$24,MATCH(A166,'Holiday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2005343</v>
      </c>
      <c r="AE166" s="5">
        <f t="shared" si="19"/>
        <v>2005343</v>
      </c>
      <c r="AG166" s="2">
        <f t="shared" si="20"/>
        <v>6</v>
      </c>
      <c r="AH166" s="2">
        <f t="shared" si="21"/>
        <v>2025</v>
      </c>
      <c r="AJ166" s="5">
        <f t="shared" si="22"/>
        <v>106958</v>
      </c>
      <c r="AK166" s="2">
        <f t="shared" si="23"/>
        <v>20</v>
      </c>
    </row>
    <row r="167" spans="1:37" ht="12.75">
      <c r="A167" s="4">
        <v>45816</v>
      </c>
      <c r="B167" s="5">
        <f>All_Customers_Residential!B167+All_Customers_Small_Commercial!B167+All_Customers_Lighting!B167</f>
        <v>70524</v>
      </c>
      <c r="C167" s="5">
        <f>All_Customers_Residential!C167+All_Customers_Small_Commercial!C167+All_Customers_Lighting!C167</f>
        <v>64903</v>
      </c>
      <c r="D167" s="5">
        <f>All_Customers_Residential!D167+All_Customers_Small_Commercial!D167+All_Customers_Lighting!D167</f>
        <v>62788</v>
      </c>
      <c r="E167" s="5">
        <f>All_Customers_Residential!E167+All_Customers_Small_Commercial!E167+All_Customers_Lighting!E167</f>
        <v>61855</v>
      </c>
      <c r="F167" s="5">
        <f>All_Customers_Residential!F167+All_Customers_Small_Commercial!F167+All_Customers_Lighting!F167</f>
        <v>60868</v>
      </c>
      <c r="G167" s="5">
        <f>All_Customers_Residential!G167+All_Customers_Small_Commercial!G167+All_Customers_Lighting!G167</f>
        <v>61450</v>
      </c>
      <c r="H167" s="5">
        <f>All_Customers_Residential!H167+All_Customers_Small_Commercial!H167+All_Customers_Lighting!H167</f>
        <v>59026</v>
      </c>
      <c r="I167" s="5">
        <f>All_Customers_Residential!I167+All_Customers_Small_Commercial!I167+All_Customers_Lighting!I167</f>
        <v>56178</v>
      </c>
      <c r="J167" s="5">
        <f>All_Customers_Residential!J167+All_Customers_Small_Commercial!J167+All_Customers_Lighting!J167</f>
        <v>58571</v>
      </c>
      <c r="K167" s="5">
        <f>All_Customers_Residential!K167+All_Customers_Small_Commercial!K167+All_Customers_Lighting!K167</f>
        <v>53085</v>
      </c>
      <c r="L167" s="5">
        <f>All_Customers_Residential!L167+All_Customers_Small_Commercial!L167+All_Customers_Lighting!L167</f>
        <v>44541</v>
      </c>
      <c r="M167" s="5">
        <f>All_Customers_Residential!M167+All_Customers_Small_Commercial!M167+All_Customers_Lighting!M167</f>
        <v>41481</v>
      </c>
      <c r="N167" s="5">
        <f>All_Customers_Residential!N167+All_Customers_Small_Commercial!N167+All_Customers_Lighting!N167</f>
        <v>40208</v>
      </c>
      <c r="O167" s="5">
        <f>All_Customers_Residential!O167+All_Customers_Small_Commercial!O167+All_Customers_Lighting!O167</f>
        <v>38542</v>
      </c>
      <c r="P167" s="5">
        <f>All_Customers_Residential!P167+All_Customers_Small_Commercial!P167+All_Customers_Lighting!P167</f>
        <v>39696</v>
      </c>
      <c r="Q167" s="5">
        <f>All_Customers_Residential!Q167+All_Customers_Small_Commercial!Q167+All_Customers_Lighting!Q167</f>
        <v>47427</v>
      </c>
      <c r="R167" s="5">
        <f>All_Customers_Residential!R167+All_Customers_Small_Commercial!R167+All_Customers_Lighting!R167</f>
        <v>59275</v>
      </c>
      <c r="S167" s="5">
        <f>All_Customers_Residential!S167+All_Customers_Small_Commercial!S167+All_Customers_Lighting!S167</f>
        <v>77142</v>
      </c>
      <c r="T167" s="5">
        <f>All_Customers_Residential!T167+All_Customers_Small_Commercial!T167+All_Customers_Lighting!T167</f>
        <v>96019</v>
      </c>
      <c r="U167" s="5">
        <f>All_Customers_Residential!U167+All_Customers_Small_Commercial!U167+All_Customers_Lighting!U167</f>
        <v>107171</v>
      </c>
      <c r="V167" s="5">
        <f>All_Customers_Residential!V167+All_Customers_Small_Commercial!V167+All_Customers_Lighting!V167</f>
        <v>109068</v>
      </c>
      <c r="W167" s="5">
        <f>All_Customers_Residential!W167+All_Customers_Small_Commercial!W167+All_Customers_Lighting!W167</f>
        <v>103204</v>
      </c>
      <c r="X167" s="5">
        <f>All_Customers_Residential!X167+All_Customers_Small_Commercial!X167+All_Customers_Lighting!X167</f>
        <v>87894</v>
      </c>
      <c r="Y167" s="5">
        <f>All_Customers_Residential!Y167+All_Customers_Small_Commercial!Y167+All_Customers_Lighting!Y167</f>
        <v>75668</v>
      </c>
      <c r="Z167" s="5">
        <f>All_Customers_Residential!Z167+All_Customers_Small_Commercial!Z167+All_Customers_Lighting!Z167</f>
        <v>0</v>
      </c>
      <c r="AA167" s="2">
        <f>IFERROR(INDEX('Holiday Schedule'!$D$3:$D$24,MATCH(A167,'Holiday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1576584</v>
      </c>
      <c r="AE167" s="5">
        <f t="shared" si="19"/>
        <v>1576584</v>
      </c>
      <c r="AG167" s="2">
        <f t="shared" si="20"/>
        <v>6</v>
      </c>
      <c r="AH167" s="2">
        <f t="shared" si="21"/>
        <v>2025</v>
      </c>
      <c r="AJ167" s="5">
        <f t="shared" si="22"/>
        <v>109068</v>
      </c>
      <c r="AK167" s="2">
        <f t="shared" si="23"/>
        <v>21</v>
      </c>
    </row>
    <row r="168" spans="1:37" ht="12.75">
      <c r="A168" s="4">
        <v>45817</v>
      </c>
      <c r="B168" s="5">
        <f>All_Customers_Residential!B168+All_Customers_Small_Commercial!B168+All_Customers_Lighting!B168</f>
        <v>66812</v>
      </c>
      <c r="C168" s="5">
        <f>All_Customers_Residential!C168+All_Customers_Small_Commercial!C168+All_Customers_Lighting!C168</f>
        <v>62167</v>
      </c>
      <c r="D168" s="5">
        <f>All_Customers_Residential!D168+All_Customers_Small_Commercial!D168+All_Customers_Lighting!D168</f>
        <v>59655</v>
      </c>
      <c r="E168" s="5">
        <f>All_Customers_Residential!E168+All_Customers_Small_Commercial!E168+All_Customers_Lighting!E168</f>
        <v>59560</v>
      </c>
      <c r="F168" s="5">
        <f>All_Customers_Residential!F168+All_Customers_Small_Commercial!F168+All_Customers_Lighting!F168</f>
        <v>62589</v>
      </c>
      <c r="G168" s="5">
        <f>All_Customers_Residential!G168+All_Customers_Small_Commercial!G168+All_Customers_Lighting!G168</f>
        <v>68150</v>
      </c>
      <c r="H168" s="5">
        <f>All_Customers_Residential!H168+All_Customers_Small_Commercial!H168+All_Customers_Lighting!H168</f>
        <v>72782</v>
      </c>
      <c r="I168" s="5">
        <f>All_Customers_Residential!I168+All_Customers_Small_Commercial!I168+All_Customers_Lighting!I168</f>
        <v>69885</v>
      </c>
      <c r="J168" s="5">
        <f>All_Customers_Residential!J168+All_Customers_Small_Commercial!J168+All_Customers_Lighting!J168</f>
        <v>60339</v>
      </c>
      <c r="K168" s="5">
        <f>All_Customers_Residential!K168+All_Customers_Small_Commercial!K168+All_Customers_Lighting!K168</f>
        <v>53073</v>
      </c>
      <c r="L168" s="5">
        <f>All_Customers_Residential!L168+All_Customers_Small_Commercial!L168+All_Customers_Lighting!L168</f>
        <v>45900</v>
      </c>
      <c r="M168" s="5">
        <f>All_Customers_Residential!M168+All_Customers_Small_Commercial!M168+All_Customers_Lighting!M168</f>
        <v>47435</v>
      </c>
      <c r="N168" s="5">
        <f>All_Customers_Residential!N168+All_Customers_Small_Commercial!N168+All_Customers_Lighting!N168</f>
        <v>49862</v>
      </c>
      <c r="O168" s="5">
        <f>All_Customers_Residential!O168+All_Customers_Small_Commercial!O168+All_Customers_Lighting!O168</f>
        <v>47426</v>
      </c>
      <c r="P168" s="5">
        <f>All_Customers_Residential!P168+All_Customers_Small_Commercial!P168+All_Customers_Lighting!P168</f>
        <v>56772</v>
      </c>
      <c r="Q168" s="5">
        <f>All_Customers_Residential!Q168+All_Customers_Small_Commercial!Q168+All_Customers_Lighting!Q168</f>
        <v>58268</v>
      </c>
      <c r="R168" s="5">
        <f>All_Customers_Residential!R168+All_Customers_Small_Commercial!R168+All_Customers_Lighting!R168</f>
        <v>60867</v>
      </c>
      <c r="S168" s="5">
        <f>All_Customers_Residential!S168+All_Customers_Small_Commercial!S168+All_Customers_Lighting!S168</f>
        <v>72605</v>
      </c>
      <c r="T168" s="5">
        <f>All_Customers_Residential!T168+All_Customers_Small_Commercial!T168+All_Customers_Lighting!T168</f>
        <v>92797</v>
      </c>
      <c r="U168" s="5">
        <f>All_Customers_Residential!U168+All_Customers_Small_Commercial!U168+All_Customers_Lighting!U168</f>
        <v>100514</v>
      </c>
      <c r="V168" s="5">
        <f>All_Customers_Residential!V168+All_Customers_Small_Commercial!V168+All_Customers_Lighting!V168</f>
        <v>104735</v>
      </c>
      <c r="W168" s="5">
        <f>All_Customers_Residential!W168+All_Customers_Small_Commercial!W168+All_Customers_Lighting!W168</f>
        <v>97576</v>
      </c>
      <c r="X168" s="5">
        <f>All_Customers_Residential!X168+All_Customers_Small_Commercial!X168+All_Customers_Lighting!X168</f>
        <v>84058</v>
      </c>
      <c r="Y168" s="5">
        <f>All_Customers_Residential!Y168+All_Customers_Small_Commercial!Y168+All_Customers_Lighting!Y168</f>
        <v>72731</v>
      </c>
      <c r="Z168" s="5">
        <f>All_Customers_Residential!Z168+All_Customers_Small_Commercial!Z168+All_Customers_Lighting!Z168</f>
        <v>0</v>
      </c>
      <c r="AA168" s="2">
        <f>IFERROR(INDEX('Holiday Schedule'!$D$3:$D$24,MATCH(A168,'Holiday Schedule'!$C$3:$C$24,0)),0)</f>
        <v>0</v>
      </c>
      <c r="AB168" s="2">
        <f t="shared" si="16"/>
        <v>2</v>
      </c>
      <c r="AC168" s="2">
        <f t="shared" si="17"/>
        <v>1102112</v>
      </c>
      <c r="AD168" s="5">
        <f t="shared" si="18"/>
        <v>524446</v>
      </c>
      <c r="AE168" s="5">
        <f t="shared" si="19"/>
        <v>1626558</v>
      </c>
      <c r="AG168" s="2">
        <f t="shared" si="20"/>
        <v>6</v>
      </c>
      <c r="AH168" s="2">
        <f t="shared" si="21"/>
        <v>2025</v>
      </c>
      <c r="AJ168" s="5">
        <f t="shared" si="22"/>
        <v>104735</v>
      </c>
      <c r="AK168" s="2">
        <f t="shared" si="23"/>
        <v>21</v>
      </c>
    </row>
    <row r="169" spans="1:37" ht="12.75">
      <c r="A169" s="4">
        <v>45818</v>
      </c>
      <c r="B169" s="5">
        <f>All_Customers_Residential!B169+All_Customers_Small_Commercial!B169+All_Customers_Lighting!B169</f>
        <v>65981</v>
      </c>
      <c r="C169" s="5">
        <f>All_Customers_Residential!C169+All_Customers_Small_Commercial!C169+All_Customers_Lighting!C169</f>
        <v>60577</v>
      </c>
      <c r="D169" s="5">
        <f>All_Customers_Residential!D169+All_Customers_Small_Commercial!D169+All_Customers_Lighting!D169</f>
        <v>59622</v>
      </c>
      <c r="E169" s="5">
        <f>All_Customers_Residential!E169+All_Customers_Small_Commercial!E169+All_Customers_Lighting!E169</f>
        <v>59896</v>
      </c>
      <c r="F169" s="5">
        <f>All_Customers_Residential!F169+All_Customers_Small_Commercial!F169+All_Customers_Lighting!F169</f>
        <v>63037</v>
      </c>
      <c r="G169" s="5">
        <f>All_Customers_Residential!G169+All_Customers_Small_Commercial!G169+All_Customers_Lighting!G169</f>
        <v>69097</v>
      </c>
      <c r="H169" s="5">
        <f>All_Customers_Residential!H169+All_Customers_Small_Commercial!H169+All_Customers_Lighting!H169</f>
        <v>79093</v>
      </c>
      <c r="I169" s="5">
        <f>All_Customers_Residential!I169+All_Customers_Small_Commercial!I169+All_Customers_Lighting!I169</f>
        <v>87778</v>
      </c>
      <c r="J169" s="5">
        <f>All_Customers_Residential!J169+All_Customers_Small_Commercial!J169+All_Customers_Lighting!J169</f>
        <v>87224</v>
      </c>
      <c r="K169" s="5">
        <f>All_Customers_Residential!K169+All_Customers_Small_Commercial!K169+All_Customers_Lighting!K169</f>
        <v>87651</v>
      </c>
      <c r="L169" s="5">
        <f>All_Customers_Residential!L169+All_Customers_Small_Commercial!L169+All_Customers_Lighting!L169</f>
        <v>86597</v>
      </c>
      <c r="M169" s="5">
        <f>All_Customers_Residential!M169+All_Customers_Small_Commercial!M169+All_Customers_Lighting!M169</f>
        <v>81745</v>
      </c>
      <c r="N169" s="5">
        <f>All_Customers_Residential!N169+All_Customers_Small_Commercial!N169+All_Customers_Lighting!N169</f>
        <v>78485</v>
      </c>
      <c r="O169" s="5">
        <f>All_Customers_Residential!O169+All_Customers_Small_Commercial!O169+All_Customers_Lighting!O169</f>
        <v>77715</v>
      </c>
      <c r="P169" s="5">
        <f>All_Customers_Residential!P169+All_Customers_Small_Commercial!P169+All_Customers_Lighting!P169</f>
        <v>79555</v>
      </c>
      <c r="Q169" s="5">
        <f>All_Customers_Residential!Q169+All_Customers_Small_Commercial!Q169+All_Customers_Lighting!Q169</f>
        <v>84345</v>
      </c>
      <c r="R169" s="5">
        <f>All_Customers_Residential!R169+All_Customers_Small_Commercial!R169+All_Customers_Lighting!R169</f>
        <v>90215</v>
      </c>
      <c r="S169" s="5">
        <f>All_Customers_Residential!S169+All_Customers_Small_Commercial!S169+All_Customers_Lighting!S169</f>
        <v>97461</v>
      </c>
      <c r="T169" s="5">
        <f>All_Customers_Residential!T169+All_Customers_Small_Commercial!T169+All_Customers_Lighting!T169</f>
        <v>104143</v>
      </c>
      <c r="U169" s="5">
        <f>All_Customers_Residential!U169+All_Customers_Small_Commercial!U169+All_Customers_Lighting!U169</f>
        <v>105205</v>
      </c>
      <c r="V169" s="5">
        <f>All_Customers_Residential!V169+All_Customers_Small_Commercial!V169+All_Customers_Lighting!V169</f>
        <v>105106</v>
      </c>
      <c r="W169" s="5">
        <f>All_Customers_Residential!W169+All_Customers_Small_Commercial!W169+All_Customers_Lighting!W169</f>
        <v>97177</v>
      </c>
      <c r="X169" s="5">
        <f>All_Customers_Residential!X169+All_Customers_Small_Commercial!X169+All_Customers_Lighting!X169</f>
        <v>83640</v>
      </c>
      <c r="Y169" s="5">
        <f>All_Customers_Residential!Y169+All_Customers_Small_Commercial!Y169+All_Customers_Lighting!Y169</f>
        <v>72474</v>
      </c>
      <c r="Z169" s="5">
        <f>All_Customers_Residential!Z169+All_Customers_Small_Commercial!Z169+All_Customers_Lighting!Z169</f>
        <v>0</v>
      </c>
      <c r="AA169" s="2">
        <f>IFERROR(INDEX('Holiday Schedule'!$D$3:$D$24,MATCH(A169,'Holiday Schedule'!$C$3:$C$24,0)),0)</f>
        <v>0</v>
      </c>
      <c r="AB169" s="2">
        <f t="shared" si="16"/>
        <v>3</v>
      </c>
      <c r="AC169" s="2">
        <f t="shared" si="17"/>
        <v>1434042</v>
      </c>
      <c r="AD169" s="5">
        <f t="shared" si="18"/>
        <v>529777</v>
      </c>
      <c r="AE169" s="5">
        <f t="shared" si="19"/>
        <v>1963819</v>
      </c>
      <c r="AG169" s="2">
        <f t="shared" si="20"/>
        <v>6</v>
      </c>
      <c r="AH169" s="2">
        <f t="shared" si="21"/>
        <v>2025</v>
      </c>
      <c r="AJ169" s="5">
        <f t="shared" si="22"/>
        <v>105205</v>
      </c>
      <c r="AK169" s="2">
        <f t="shared" si="23"/>
        <v>20</v>
      </c>
    </row>
    <row r="170" spans="1:37" ht="12.75">
      <c r="A170" s="4">
        <v>45819</v>
      </c>
      <c r="B170" s="5">
        <f>All_Customers_Residential!B170+All_Customers_Small_Commercial!B170+All_Customers_Lighting!B170</f>
        <v>65799</v>
      </c>
      <c r="C170" s="5">
        <f>All_Customers_Residential!C170+All_Customers_Small_Commercial!C170+All_Customers_Lighting!C170</f>
        <v>62138</v>
      </c>
      <c r="D170" s="5">
        <f>All_Customers_Residential!D170+All_Customers_Small_Commercial!D170+All_Customers_Lighting!D170</f>
        <v>60260</v>
      </c>
      <c r="E170" s="5">
        <f>All_Customers_Residential!E170+All_Customers_Small_Commercial!E170+All_Customers_Lighting!E170</f>
        <v>61105</v>
      </c>
      <c r="F170" s="5">
        <f>All_Customers_Residential!F170+All_Customers_Small_Commercial!F170+All_Customers_Lighting!F170</f>
        <v>64381</v>
      </c>
      <c r="G170" s="5">
        <f>All_Customers_Residential!G170+All_Customers_Small_Commercial!G170+All_Customers_Lighting!G170</f>
        <v>68796</v>
      </c>
      <c r="H170" s="5">
        <f>All_Customers_Residential!H170+All_Customers_Small_Commercial!H170+All_Customers_Lighting!H170</f>
        <v>70937</v>
      </c>
      <c r="I170" s="5">
        <f>All_Customers_Residential!I170+All_Customers_Small_Commercial!I170+All_Customers_Lighting!I170</f>
        <v>61590</v>
      </c>
      <c r="J170" s="5">
        <f>All_Customers_Residential!J170+All_Customers_Small_Commercial!J170+All_Customers_Lighting!J170</f>
        <v>50254</v>
      </c>
      <c r="K170" s="5">
        <f>All_Customers_Residential!K170+All_Customers_Small_Commercial!K170+All_Customers_Lighting!K170</f>
        <v>45566</v>
      </c>
      <c r="L170" s="5">
        <f>All_Customers_Residential!L170+All_Customers_Small_Commercial!L170+All_Customers_Lighting!L170</f>
        <v>44152</v>
      </c>
      <c r="M170" s="5">
        <f>All_Customers_Residential!M170+All_Customers_Small_Commercial!M170+All_Customers_Lighting!M170</f>
        <v>43741</v>
      </c>
      <c r="N170" s="5">
        <f>All_Customers_Residential!N170+All_Customers_Small_Commercial!N170+All_Customers_Lighting!N170</f>
        <v>49229</v>
      </c>
      <c r="O170" s="5">
        <f>All_Customers_Residential!O170+All_Customers_Small_Commercial!O170+All_Customers_Lighting!O170</f>
        <v>49824</v>
      </c>
      <c r="P170" s="5">
        <f>All_Customers_Residential!P170+All_Customers_Small_Commercial!P170+All_Customers_Lighting!P170</f>
        <v>51326</v>
      </c>
      <c r="Q170" s="5">
        <f>All_Customers_Residential!Q170+All_Customers_Small_Commercial!Q170+All_Customers_Lighting!Q170</f>
        <v>57718</v>
      </c>
      <c r="R170" s="5">
        <f>All_Customers_Residential!R170+All_Customers_Small_Commercial!R170+All_Customers_Lighting!R170</f>
        <v>64956</v>
      </c>
      <c r="S170" s="5">
        <f>All_Customers_Residential!S170+All_Customers_Small_Commercial!S170+All_Customers_Lighting!S170</f>
        <v>78285</v>
      </c>
      <c r="T170" s="5">
        <f>All_Customers_Residential!T170+All_Customers_Small_Commercial!T170+All_Customers_Lighting!T170</f>
        <v>95730</v>
      </c>
      <c r="U170" s="5">
        <f>All_Customers_Residential!U170+All_Customers_Small_Commercial!U170+All_Customers_Lighting!U170</f>
        <v>106390</v>
      </c>
      <c r="V170" s="5">
        <f>All_Customers_Residential!V170+All_Customers_Small_Commercial!V170+All_Customers_Lighting!V170</f>
        <v>109213</v>
      </c>
      <c r="W170" s="5">
        <f>All_Customers_Residential!W170+All_Customers_Small_Commercial!W170+All_Customers_Lighting!W170</f>
        <v>104090</v>
      </c>
      <c r="X170" s="5">
        <f>All_Customers_Residential!X170+All_Customers_Small_Commercial!X170+All_Customers_Lighting!X170</f>
        <v>88927</v>
      </c>
      <c r="Y170" s="5">
        <f>All_Customers_Residential!Y170+All_Customers_Small_Commercial!Y170+All_Customers_Lighting!Y170</f>
        <v>76662</v>
      </c>
      <c r="Z170" s="5">
        <f>All_Customers_Residential!Z170+All_Customers_Small_Commercial!Z170+All_Customers_Lighting!Z170</f>
        <v>0</v>
      </c>
      <c r="AA170" s="2">
        <f>IFERROR(INDEX('Holiday Schedule'!$D$3:$D$24,MATCH(A170,'Holiday Schedule'!$C$3:$C$24,0)),0)</f>
        <v>0</v>
      </c>
      <c r="AB170" s="2">
        <f t="shared" si="16"/>
        <v>4</v>
      </c>
      <c r="AC170" s="2">
        <f t="shared" si="17"/>
        <v>1100991</v>
      </c>
      <c r="AD170" s="5">
        <f t="shared" si="18"/>
        <v>530078</v>
      </c>
      <c r="AE170" s="5">
        <f t="shared" si="19"/>
        <v>1631069</v>
      </c>
      <c r="AG170" s="2">
        <f t="shared" si="20"/>
        <v>6</v>
      </c>
      <c r="AH170" s="2">
        <f t="shared" si="21"/>
        <v>2025</v>
      </c>
      <c r="AJ170" s="5">
        <f t="shared" si="22"/>
        <v>109213</v>
      </c>
      <c r="AK170" s="2">
        <f t="shared" si="23"/>
        <v>21</v>
      </c>
    </row>
    <row r="171" spans="1:37" ht="12.75">
      <c r="A171" s="4">
        <v>45820</v>
      </c>
      <c r="B171" s="5">
        <f>All_Customers_Residential!B171+All_Customers_Small_Commercial!B171+All_Customers_Lighting!B171</f>
        <v>68343</v>
      </c>
      <c r="C171" s="5">
        <f>All_Customers_Residential!C171+All_Customers_Small_Commercial!C171+All_Customers_Lighting!C171</f>
        <v>64180</v>
      </c>
      <c r="D171" s="5">
        <f>All_Customers_Residential!D171+All_Customers_Small_Commercial!D171+All_Customers_Lighting!D171</f>
        <v>61982</v>
      </c>
      <c r="E171" s="5">
        <f>All_Customers_Residential!E171+All_Customers_Small_Commercial!E171+All_Customers_Lighting!E171</f>
        <v>61723</v>
      </c>
      <c r="F171" s="5">
        <f>All_Customers_Residential!F171+All_Customers_Small_Commercial!F171+All_Customers_Lighting!F171</f>
        <v>64834</v>
      </c>
      <c r="G171" s="5">
        <f>All_Customers_Residential!G171+All_Customers_Small_Commercial!G171+All_Customers_Lighting!G171</f>
        <v>69189</v>
      </c>
      <c r="H171" s="5">
        <f>All_Customers_Residential!H171+All_Customers_Small_Commercial!H171+All_Customers_Lighting!H171</f>
        <v>78623</v>
      </c>
      <c r="I171" s="5">
        <f>All_Customers_Residential!I171+All_Customers_Small_Commercial!I171+All_Customers_Lighting!I171</f>
        <v>81506</v>
      </c>
      <c r="J171" s="5">
        <f>All_Customers_Residential!J171+All_Customers_Small_Commercial!J171+All_Customers_Lighting!J171</f>
        <v>65065</v>
      </c>
      <c r="K171" s="5">
        <f>All_Customers_Residential!K171+All_Customers_Small_Commercial!K171+All_Customers_Lighting!K171</f>
        <v>50352</v>
      </c>
      <c r="L171" s="5">
        <f>All_Customers_Residential!L171+All_Customers_Small_Commercial!L171+All_Customers_Lighting!L171</f>
        <v>51509</v>
      </c>
      <c r="M171" s="5">
        <f>All_Customers_Residential!M171+All_Customers_Small_Commercial!M171+All_Customers_Lighting!M171</f>
        <v>51332</v>
      </c>
      <c r="N171" s="5">
        <f>All_Customers_Residential!N171+All_Customers_Small_Commercial!N171+All_Customers_Lighting!N171</f>
        <v>59510</v>
      </c>
      <c r="O171" s="5">
        <f>All_Customers_Residential!O171+All_Customers_Small_Commercial!O171+All_Customers_Lighting!O171</f>
        <v>59721</v>
      </c>
      <c r="P171" s="5">
        <f>All_Customers_Residential!P171+All_Customers_Small_Commercial!P171+All_Customers_Lighting!P171</f>
        <v>61909</v>
      </c>
      <c r="Q171" s="5">
        <f>All_Customers_Residential!Q171+All_Customers_Small_Commercial!Q171+All_Customers_Lighting!Q171</f>
        <v>63081</v>
      </c>
      <c r="R171" s="5">
        <f>All_Customers_Residential!R171+All_Customers_Small_Commercial!R171+All_Customers_Lighting!R171</f>
        <v>68528</v>
      </c>
      <c r="S171" s="5">
        <f>All_Customers_Residential!S171+All_Customers_Small_Commercial!S171+All_Customers_Lighting!S171</f>
        <v>80313</v>
      </c>
      <c r="T171" s="5">
        <f>All_Customers_Residential!T171+All_Customers_Small_Commercial!T171+All_Customers_Lighting!T171</f>
        <v>95190</v>
      </c>
      <c r="U171" s="5">
        <f>All_Customers_Residential!U171+All_Customers_Small_Commercial!U171+All_Customers_Lighting!U171</f>
        <v>104301</v>
      </c>
      <c r="V171" s="5">
        <f>All_Customers_Residential!V171+All_Customers_Small_Commercial!V171+All_Customers_Lighting!V171</f>
        <v>108043</v>
      </c>
      <c r="W171" s="5">
        <f>All_Customers_Residential!W171+All_Customers_Small_Commercial!W171+All_Customers_Lighting!W171</f>
        <v>99859</v>
      </c>
      <c r="X171" s="5">
        <f>All_Customers_Residential!X171+All_Customers_Small_Commercial!X171+All_Customers_Lighting!X171</f>
        <v>87376</v>
      </c>
      <c r="Y171" s="5">
        <f>All_Customers_Residential!Y171+All_Customers_Small_Commercial!Y171+All_Customers_Lighting!Y171</f>
        <v>74953</v>
      </c>
      <c r="Z171" s="5">
        <f>All_Customers_Residential!Z171+All_Customers_Small_Commercial!Z171+All_Customers_Lighting!Z171</f>
        <v>0</v>
      </c>
      <c r="AA171" s="2">
        <f>IFERROR(INDEX('Holiday Schedule'!$D$3:$D$24,MATCH(A171,'Holiday Schedule'!$C$3:$C$24,0)),0)</f>
        <v>0</v>
      </c>
      <c r="AB171" s="2">
        <f t="shared" si="16"/>
        <v>5</v>
      </c>
      <c r="AC171" s="2">
        <f t="shared" si="17"/>
        <v>1187595</v>
      </c>
      <c r="AD171" s="5">
        <f t="shared" si="18"/>
        <v>543827</v>
      </c>
      <c r="AE171" s="5">
        <f t="shared" si="19"/>
        <v>1731422</v>
      </c>
      <c r="AG171" s="2">
        <f t="shared" si="20"/>
        <v>6</v>
      </c>
      <c r="AH171" s="2">
        <f t="shared" si="21"/>
        <v>2025</v>
      </c>
      <c r="AJ171" s="5">
        <f t="shared" si="22"/>
        <v>108043</v>
      </c>
      <c r="AK171" s="2">
        <f t="shared" si="23"/>
        <v>21</v>
      </c>
    </row>
    <row r="172" spans="1:37" ht="12.75">
      <c r="A172" s="4">
        <v>45821</v>
      </c>
      <c r="B172" s="5">
        <f>All_Customers_Residential!B172+All_Customers_Small_Commercial!B172+All_Customers_Lighting!B172</f>
        <v>67520</v>
      </c>
      <c r="C172" s="5">
        <f>All_Customers_Residential!C172+All_Customers_Small_Commercial!C172+All_Customers_Lighting!C172</f>
        <v>61882</v>
      </c>
      <c r="D172" s="5">
        <f>All_Customers_Residential!D172+All_Customers_Small_Commercial!D172+All_Customers_Lighting!D172</f>
        <v>59966</v>
      </c>
      <c r="E172" s="5">
        <f>All_Customers_Residential!E172+All_Customers_Small_Commercial!E172+All_Customers_Lighting!E172</f>
        <v>59609</v>
      </c>
      <c r="F172" s="5">
        <f>All_Customers_Residential!F172+All_Customers_Small_Commercial!F172+All_Customers_Lighting!F172</f>
        <v>60888</v>
      </c>
      <c r="G172" s="5">
        <f>All_Customers_Residential!G172+All_Customers_Small_Commercial!G172+All_Customers_Lighting!G172</f>
        <v>64991</v>
      </c>
      <c r="H172" s="5">
        <f>All_Customers_Residential!H172+All_Customers_Small_Commercial!H172+All_Customers_Lighting!H172</f>
        <v>64262</v>
      </c>
      <c r="I172" s="5">
        <f>All_Customers_Residential!I172+All_Customers_Small_Commercial!I172+All_Customers_Lighting!I172</f>
        <v>57563</v>
      </c>
      <c r="J172" s="5">
        <f>All_Customers_Residential!J172+All_Customers_Small_Commercial!J172+All_Customers_Lighting!J172</f>
        <v>48483</v>
      </c>
      <c r="K172" s="5">
        <f>All_Customers_Residential!K172+All_Customers_Small_Commercial!K172+All_Customers_Lighting!K172</f>
        <v>44880</v>
      </c>
      <c r="L172" s="5">
        <f>All_Customers_Residential!L172+All_Customers_Small_Commercial!L172+All_Customers_Lighting!L172</f>
        <v>40605</v>
      </c>
      <c r="M172" s="5">
        <f>All_Customers_Residential!M172+All_Customers_Small_Commercial!M172+All_Customers_Lighting!M172</f>
        <v>37120</v>
      </c>
      <c r="N172" s="5">
        <f>All_Customers_Residential!N172+All_Customers_Small_Commercial!N172+All_Customers_Lighting!N172</f>
        <v>35651</v>
      </c>
      <c r="O172" s="5">
        <f>All_Customers_Residential!O172+All_Customers_Small_Commercial!O172+All_Customers_Lighting!O172</f>
        <v>34738</v>
      </c>
      <c r="P172" s="5">
        <f>All_Customers_Residential!P172+All_Customers_Small_Commercial!P172+All_Customers_Lighting!P172</f>
        <v>36812</v>
      </c>
      <c r="Q172" s="5">
        <f>All_Customers_Residential!Q172+All_Customers_Small_Commercial!Q172+All_Customers_Lighting!Q172</f>
        <v>43116</v>
      </c>
      <c r="R172" s="5">
        <f>All_Customers_Residential!R172+All_Customers_Small_Commercial!R172+All_Customers_Lighting!R172</f>
        <v>53297</v>
      </c>
      <c r="S172" s="5">
        <f>All_Customers_Residential!S172+All_Customers_Small_Commercial!S172+All_Customers_Lighting!S172</f>
        <v>67425</v>
      </c>
      <c r="T172" s="5">
        <f>All_Customers_Residential!T172+All_Customers_Small_Commercial!T172+All_Customers_Lighting!T172</f>
        <v>85388</v>
      </c>
      <c r="U172" s="5">
        <f>All_Customers_Residential!U172+All_Customers_Small_Commercial!U172+All_Customers_Lighting!U172</f>
        <v>95532</v>
      </c>
      <c r="V172" s="5">
        <f>All_Customers_Residential!V172+All_Customers_Small_Commercial!V172+All_Customers_Lighting!V172</f>
        <v>100721</v>
      </c>
      <c r="W172" s="5">
        <f>All_Customers_Residential!W172+All_Customers_Small_Commercial!W172+All_Customers_Lighting!W172</f>
        <v>95767</v>
      </c>
      <c r="X172" s="5">
        <f>All_Customers_Residential!X172+All_Customers_Small_Commercial!X172+All_Customers_Lighting!X172</f>
        <v>84353</v>
      </c>
      <c r="Y172" s="5">
        <f>All_Customers_Residential!Y172+All_Customers_Small_Commercial!Y172+All_Customers_Lighting!Y172</f>
        <v>72804</v>
      </c>
      <c r="Z172" s="5">
        <f>All_Customers_Residential!Z172+All_Customers_Small_Commercial!Z172+All_Customers_Lighting!Z172</f>
        <v>0</v>
      </c>
      <c r="AA172" s="2">
        <f>IFERROR(INDEX('Holiday Schedule'!$D$3:$D$24,MATCH(A172,'Holiday Schedule'!$C$3:$C$24,0)),0)</f>
        <v>0</v>
      </c>
      <c r="AB172" s="2">
        <f t="shared" si="16"/>
        <v>6</v>
      </c>
      <c r="AC172" s="2">
        <f t="shared" si="17"/>
        <v>961451</v>
      </c>
      <c r="AD172" s="5">
        <f t="shared" si="18"/>
        <v>511922</v>
      </c>
      <c r="AE172" s="5">
        <f t="shared" si="19"/>
        <v>1473373</v>
      </c>
      <c r="AG172" s="2">
        <f t="shared" si="20"/>
        <v>6</v>
      </c>
      <c r="AH172" s="2">
        <f t="shared" si="21"/>
        <v>2025</v>
      </c>
      <c r="AJ172" s="5">
        <f t="shared" si="22"/>
        <v>100721</v>
      </c>
      <c r="AK172" s="2">
        <f t="shared" si="23"/>
        <v>21</v>
      </c>
    </row>
    <row r="173" spans="1:37" ht="12.75">
      <c r="A173" s="4">
        <v>45822</v>
      </c>
      <c r="B173" s="5">
        <f>All_Customers_Residential!B173+All_Customers_Small_Commercial!B173+All_Customers_Lighting!B173</f>
        <v>65763</v>
      </c>
      <c r="C173" s="5">
        <f>All_Customers_Residential!C173+All_Customers_Small_Commercial!C173+All_Customers_Lighting!C173</f>
        <v>61481</v>
      </c>
      <c r="D173" s="5">
        <f>All_Customers_Residential!D173+All_Customers_Small_Commercial!D173+All_Customers_Lighting!D173</f>
        <v>60102</v>
      </c>
      <c r="E173" s="5">
        <f>All_Customers_Residential!E173+All_Customers_Small_Commercial!E173+All_Customers_Lighting!E173</f>
        <v>59053</v>
      </c>
      <c r="F173" s="5">
        <f>All_Customers_Residential!F173+All_Customers_Small_Commercial!F173+All_Customers_Lighting!F173</f>
        <v>59842</v>
      </c>
      <c r="G173" s="5">
        <f>All_Customers_Residential!G173+All_Customers_Small_Commercial!G173+All_Customers_Lighting!G173</f>
        <v>62194</v>
      </c>
      <c r="H173" s="5">
        <f>All_Customers_Residential!H173+All_Customers_Small_Commercial!H173+All_Customers_Lighting!H173</f>
        <v>65039</v>
      </c>
      <c r="I173" s="5">
        <f>All_Customers_Residential!I173+All_Customers_Small_Commercial!I173+All_Customers_Lighting!I173</f>
        <v>66543</v>
      </c>
      <c r="J173" s="5">
        <f>All_Customers_Residential!J173+All_Customers_Small_Commercial!J173+All_Customers_Lighting!J173</f>
        <v>57649</v>
      </c>
      <c r="K173" s="5">
        <f>All_Customers_Residential!K173+All_Customers_Small_Commercial!K173+All_Customers_Lighting!K173</f>
        <v>50745</v>
      </c>
      <c r="L173" s="5">
        <f>All_Customers_Residential!L173+All_Customers_Small_Commercial!L173+All_Customers_Lighting!L173</f>
        <v>47073</v>
      </c>
      <c r="M173" s="5">
        <f>All_Customers_Residential!M173+All_Customers_Small_Commercial!M173+All_Customers_Lighting!M173</f>
        <v>48896</v>
      </c>
      <c r="N173" s="5">
        <f>All_Customers_Residential!N173+All_Customers_Small_Commercial!N173+All_Customers_Lighting!N173</f>
        <v>47293</v>
      </c>
      <c r="O173" s="5">
        <f>All_Customers_Residential!O173+All_Customers_Small_Commercial!O173+All_Customers_Lighting!O173</f>
        <v>39236</v>
      </c>
      <c r="P173" s="5">
        <f>All_Customers_Residential!P173+All_Customers_Small_Commercial!P173+All_Customers_Lighting!P173</f>
        <v>38735</v>
      </c>
      <c r="Q173" s="5">
        <f>All_Customers_Residential!Q173+All_Customers_Small_Commercial!Q173+All_Customers_Lighting!Q173</f>
        <v>41677</v>
      </c>
      <c r="R173" s="5">
        <f>All_Customers_Residential!R173+All_Customers_Small_Commercial!R173+All_Customers_Lighting!R173</f>
        <v>52934</v>
      </c>
      <c r="S173" s="5">
        <f>All_Customers_Residential!S173+All_Customers_Small_Commercial!S173+All_Customers_Lighting!S173</f>
        <v>68122</v>
      </c>
      <c r="T173" s="5">
        <f>All_Customers_Residential!T173+All_Customers_Small_Commercial!T173+All_Customers_Lighting!T173</f>
        <v>84962</v>
      </c>
      <c r="U173" s="5">
        <f>All_Customers_Residential!U173+All_Customers_Small_Commercial!U173+All_Customers_Lighting!U173</f>
        <v>95896</v>
      </c>
      <c r="V173" s="5">
        <f>All_Customers_Residential!V173+All_Customers_Small_Commercial!V173+All_Customers_Lighting!V173</f>
        <v>99892</v>
      </c>
      <c r="W173" s="5">
        <f>All_Customers_Residential!W173+All_Customers_Small_Commercial!W173+All_Customers_Lighting!W173</f>
        <v>96432</v>
      </c>
      <c r="X173" s="5">
        <f>All_Customers_Residential!X173+All_Customers_Small_Commercial!X173+All_Customers_Lighting!X173</f>
        <v>85419</v>
      </c>
      <c r="Y173" s="5">
        <f>All_Customers_Residential!Y173+All_Customers_Small_Commercial!Y173+All_Customers_Lighting!Y173</f>
        <v>74897</v>
      </c>
      <c r="Z173" s="5">
        <f>All_Customers_Residential!Z173+All_Customers_Small_Commercial!Z173+All_Customers_Lighting!Z173</f>
        <v>0</v>
      </c>
      <c r="AA173" s="2">
        <f>IFERROR(INDEX('Holiday Schedule'!$D$3:$D$24,MATCH(A173,'Holiday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1529875</v>
      </c>
      <c r="AE173" s="5">
        <f t="shared" si="19"/>
        <v>1529875</v>
      </c>
      <c r="AG173" s="2">
        <f t="shared" si="20"/>
        <v>6</v>
      </c>
      <c r="AH173" s="2">
        <f t="shared" si="21"/>
        <v>2025</v>
      </c>
      <c r="AJ173" s="5">
        <f t="shared" si="22"/>
        <v>99892</v>
      </c>
      <c r="AK173" s="2">
        <f t="shared" si="23"/>
        <v>21</v>
      </c>
    </row>
    <row r="174" spans="1:37" ht="12.75">
      <c r="A174" s="4">
        <v>45823</v>
      </c>
      <c r="B174" s="5">
        <f>All_Customers_Residential!B174+All_Customers_Small_Commercial!B174+All_Customers_Lighting!B174</f>
        <v>66830</v>
      </c>
      <c r="C174" s="5">
        <f>All_Customers_Residential!C174+All_Customers_Small_Commercial!C174+All_Customers_Lighting!C174</f>
        <v>62157</v>
      </c>
      <c r="D174" s="5">
        <f>All_Customers_Residential!D174+All_Customers_Small_Commercial!D174+All_Customers_Lighting!D174</f>
        <v>60762</v>
      </c>
      <c r="E174" s="5">
        <f>All_Customers_Residential!E174+All_Customers_Small_Commercial!E174+All_Customers_Lighting!E174</f>
        <v>59691</v>
      </c>
      <c r="F174" s="5">
        <f>All_Customers_Residential!F174+All_Customers_Small_Commercial!F174+All_Customers_Lighting!F174</f>
        <v>60530</v>
      </c>
      <c r="G174" s="5">
        <f>All_Customers_Residential!G174+All_Customers_Small_Commercial!G174+All_Customers_Lighting!G174</f>
        <v>60734</v>
      </c>
      <c r="H174" s="5">
        <f>All_Customers_Residential!H174+All_Customers_Small_Commercial!H174+All_Customers_Lighting!H174</f>
        <v>58345</v>
      </c>
      <c r="I174" s="5">
        <f>All_Customers_Residential!I174+All_Customers_Small_Commercial!I174+All_Customers_Lighting!I174</f>
        <v>53355</v>
      </c>
      <c r="J174" s="5">
        <f>All_Customers_Residential!J174+All_Customers_Small_Commercial!J174+All_Customers_Lighting!J174</f>
        <v>46013</v>
      </c>
      <c r="K174" s="5">
        <f>All_Customers_Residential!K174+All_Customers_Small_Commercial!K174+All_Customers_Lighting!K174</f>
        <v>37997</v>
      </c>
      <c r="L174" s="5">
        <f>All_Customers_Residential!L174+All_Customers_Small_Commercial!L174+All_Customers_Lighting!L174</f>
        <v>33763</v>
      </c>
      <c r="M174" s="5">
        <f>All_Customers_Residential!M174+All_Customers_Small_Commercial!M174+All_Customers_Lighting!M174</f>
        <v>33396</v>
      </c>
      <c r="N174" s="5">
        <f>All_Customers_Residential!N174+All_Customers_Small_Commercial!N174+All_Customers_Lighting!N174</f>
        <v>36438</v>
      </c>
      <c r="O174" s="5">
        <f>All_Customers_Residential!O174+All_Customers_Small_Commercial!O174+All_Customers_Lighting!O174</f>
        <v>36664</v>
      </c>
      <c r="P174" s="5">
        <f>All_Customers_Residential!P174+All_Customers_Small_Commercial!P174+All_Customers_Lighting!P174</f>
        <v>38869</v>
      </c>
      <c r="Q174" s="5">
        <f>All_Customers_Residential!Q174+All_Customers_Small_Commercial!Q174+All_Customers_Lighting!Q174</f>
        <v>49109</v>
      </c>
      <c r="R174" s="5">
        <f>All_Customers_Residential!R174+All_Customers_Small_Commercial!R174+All_Customers_Lighting!R174</f>
        <v>57814</v>
      </c>
      <c r="S174" s="5">
        <f>All_Customers_Residential!S174+All_Customers_Small_Commercial!S174+All_Customers_Lighting!S174</f>
        <v>72741</v>
      </c>
      <c r="T174" s="5">
        <f>All_Customers_Residential!T174+All_Customers_Small_Commercial!T174+All_Customers_Lighting!T174</f>
        <v>89964</v>
      </c>
      <c r="U174" s="5">
        <f>All_Customers_Residential!U174+All_Customers_Small_Commercial!U174+All_Customers_Lighting!U174</f>
        <v>99910</v>
      </c>
      <c r="V174" s="5">
        <f>All_Customers_Residential!V174+All_Customers_Small_Commercial!V174+All_Customers_Lighting!V174</f>
        <v>103045</v>
      </c>
      <c r="W174" s="5">
        <f>All_Customers_Residential!W174+All_Customers_Small_Commercial!W174+All_Customers_Lighting!W174</f>
        <v>97498</v>
      </c>
      <c r="X174" s="5">
        <f>All_Customers_Residential!X174+All_Customers_Small_Commercial!X174+All_Customers_Lighting!X174</f>
        <v>84397</v>
      </c>
      <c r="Y174" s="5">
        <f>All_Customers_Residential!Y174+All_Customers_Small_Commercial!Y174+All_Customers_Lighting!Y174</f>
        <v>73342</v>
      </c>
      <c r="Z174" s="5">
        <f>All_Customers_Residential!Z174+All_Customers_Small_Commercial!Z174+All_Customers_Lighting!Z174</f>
        <v>0</v>
      </c>
      <c r="AA174" s="2">
        <f>IFERROR(INDEX('Holiday Schedule'!$D$3:$D$24,MATCH(A174,'Holiday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1473364</v>
      </c>
      <c r="AE174" s="5">
        <f t="shared" si="19"/>
        <v>1473364</v>
      </c>
      <c r="AG174" s="2">
        <f t="shared" si="20"/>
        <v>6</v>
      </c>
      <c r="AH174" s="2">
        <f t="shared" si="21"/>
        <v>2025</v>
      </c>
      <c r="AJ174" s="5">
        <f t="shared" si="22"/>
        <v>103045</v>
      </c>
      <c r="AK174" s="2">
        <f t="shared" si="23"/>
        <v>21</v>
      </c>
    </row>
    <row r="175" spans="1:37" ht="12.75">
      <c r="A175" s="4">
        <v>45824</v>
      </c>
      <c r="B175" s="5">
        <f>All_Customers_Residential!B175+All_Customers_Small_Commercial!B175+All_Customers_Lighting!B175</f>
        <v>64518</v>
      </c>
      <c r="C175" s="5">
        <f>All_Customers_Residential!C175+All_Customers_Small_Commercial!C175+All_Customers_Lighting!C175</f>
        <v>60489</v>
      </c>
      <c r="D175" s="5">
        <f>All_Customers_Residential!D175+All_Customers_Small_Commercial!D175+All_Customers_Lighting!D175</f>
        <v>58924</v>
      </c>
      <c r="E175" s="5">
        <f>All_Customers_Residential!E175+All_Customers_Small_Commercial!E175+All_Customers_Lighting!E175</f>
        <v>59032</v>
      </c>
      <c r="F175" s="5">
        <f>All_Customers_Residential!F175+All_Customers_Small_Commercial!F175+All_Customers_Lighting!F175</f>
        <v>61717</v>
      </c>
      <c r="G175" s="5">
        <f>All_Customers_Residential!G175+All_Customers_Small_Commercial!G175+All_Customers_Lighting!G175</f>
        <v>65715</v>
      </c>
      <c r="H175" s="5">
        <f>All_Customers_Residential!H175+All_Customers_Small_Commercial!H175+All_Customers_Lighting!H175</f>
        <v>70202</v>
      </c>
      <c r="I175" s="5">
        <f>All_Customers_Residential!I175+All_Customers_Small_Commercial!I175+All_Customers_Lighting!I175</f>
        <v>68783</v>
      </c>
      <c r="J175" s="5">
        <f>All_Customers_Residential!J175+All_Customers_Small_Commercial!J175+All_Customers_Lighting!J175</f>
        <v>58183</v>
      </c>
      <c r="K175" s="5">
        <f>All_Customers_Residential!K175+All_Customers_Small_Commercial!K175+All_Customers_Lighting!K175</f>
        <v>44828</v>
      </c>
      <c r="L175" s="5">
        <f>All_Customers_Residential!L175+All_Customers_Small_Commercial!L175+All_Customers_Lighting!L175</f>
        <v>42418</v>
      </c>
      <c r="M175" s="5">
        <f>All_Customers_Residential!M175+All_Customers_Small_Commercial!M175+All_Customers_Lighting!M175</f>
        <v>43205</v>
      </c>
      <c r="N175" s="5">
        <f>All_Customers_Residential!N175+All_Customers_Small_Commercial!N175+All_Customers_Lighting!N175</f>
        <v>42641</v>
      </c>
      <c r="O175" s="5">
        <f>All_Customers_Residential!O175+All_Customers_Small_Commercial!O175+All_Customers_Lighting!O175</f>
        <v>44285</v>
      </c>
      <c r="P175" s="5">
        <f>All_Customers_Residential!P175+All_Customers_Small_Commercial!P175+All_Customers_Lighting!P175</f>
        <v>46951</v>
      </c>
      <c r="Q175" s="5">
        <f>All_Customers_Residential!Q175+All_Customers_Small_Commercial!Q175+All_Customers_Lighting!Q175</f>
        <v>50950</v>
      </c>
      <c r="R175" s="5">
        <f>All_Customers_Residential!R175+All_Customers_Small_Commercial!R175+All_Customers_Lighting!R175</f>
        <v>59826</v>
      </c>
      <c r="S175" s="5">
        <f>All_Customers_Residential!S175+All_Customers_Small_Commercial!S175+All_Customers_Lighting!S175</f>
        <v>72741</v>
      </c>
      <c r="T175" s="5">
        <f>All_Customers_Residential!T175+All_Customers_Small_Commercial!T175+All_Customers_Lighting!T175</f>
        <v>89627</v>
      </c>
      <c r="U175" s="5">
        <f>All_Customers_Residential!U175+All_Customers_Small_Commercial!U175+All_Customers_Lighting!U175</f>
        <v>101242</v>
      </c>
      <c r="V175" s="5">
        <f>All_Customers_Residential!V175+All_Customers_Small_Commercial!V175+All_Customers_Lighting!V175</f>
        <v>104413</v>
      </c>
      <c r="W175" s="5">
        <f>All_Customers_Residential!W175+All_Customers_Small_Commercial!W175+All_Customers_Lighting!W175</f>
        <v>99485</v>
      </c>
      <c r="X175" s="5">
        <f>All_Customers_Residential!X175+All_Customers_Small_Commercial!X175+All_Customers_Lighting!X175</f>
        <v>84540</v>
      </c>
      <c r="Y175" s="5">
        <f>All_Customers_Residential!Y175+All_Customers_Small_Commercial!Y175+All_Customers_Lighting!Y175</f>
        <v>72173</v>
      </c>
      <c r="Z175" s="5">
        <f>All_Customers_Residential!Z175+All_Customers_Small_Commercial!Z175+All_Customers_Lighting!Z175</f>
        <v>0</v>
      </c>
      <c r="AA175" s="2">
        <f>IFERROR(INDEX('Holiday Schedule'!$D$3:$D$24,MATCH(A175,'Holiday Schedule'!$C$3:$C$24,0)),0)</f>
        <v>0</v>
      </c>
      <c r="AB175" s="2">
        <f t="shared" si="16"/>
        <v>2</v>
      </c>
      <c r="AC175" s="2">
        <f t="shared" si="17"/>
        <v>1054118</v>
      </c>
      <c r="AD175" s="5">
        <f t="shared" si="18"/>
        <v>512770</v>
      </c>
      <c r="AE175" s="5">
        <f t="shared" si="19"/>
        <v>1566888</v>
      </c>
      <c r="AG175" s="2">
        <f t="shared" si="20"/>
        <v>6</v>
      </c>
      <c r="AH175" s="2">
        <f t="shared" si="21"/>
        <v>2025</v>
      </c>
      <c r="AJ175" s="5">
        <f t="shared" si="22"/>
        <v>104413</v>
      </c>
      <c r="AK175" s="2">
        <f t="shared" si="23"/>
        <v>21</v>
      </c>
    </row>
    <row r="176" spans="1:37" ht="12.75">
      <c r="A176" s="4">
        <v>45825</v>
      </c>
      <c r="B176" s="5">
        <f>All_Customers_Residential!B176+All_Customers_Small_Commercial!B176+All_Customers_Lighting!B176</f>
        <v>65818</v>
      </c>
      <c r="C176" s="5">
        <f>All_Customers_Residential!C176+All_Customers_Small_Commercial!C176+All_Customers_Lighting!C176</f>
        <v>60800</v>
      </c>
      <c r="D176" s="5">
        <f>All_Customers_Residential!D176+All_Customers_Small_Commercial!D176+All_Customers_Lighting!D176</f>
        <v>59155</v>
      </c>
      <c r="E176" s="5">
        <f>All_Customers_Residential!E176+All_Customers_Small_Commercial!E176+All_Customers_Lighting!E176</f>
        <v>59775</v>
      </c>
      <c r="F176" s="5">
        <f>All_Customers_Residential!F176+All_Customers_Small_Commercial!F176+All_Customers_Lighting!F176</f>
        <v>61889</v>
      </c>
      <c r="G176" s="5">
        <f>All_Customers_Residential!G176+All_Customers_Small_Commercial!G176+All_Customers_Lighting!G176</f>
        <v>65748</v>
      </c>
      <c r="H176" s="5">
        <f>All_Customers_Residential!H176+All_Customers_Small_Commercial!H176+All_Customers_Lighting!H176</f>
        <v>70727</v>
      </c>
      <c r="I176" s="5">
        <f>All_Customers_Residential!I176+All_Customers_Small_Commercial!I176+All_Customers_Lighting!I176</f>
        <v>69958</v>
      </c>
      <c r="J176" s="5">
        <f>All_Customers_Residential!J176+All_Customers_Small_Commercial!J176+All_Customers_Lighting!J176</f>
        <v>62395</v>
      </c>
      <c r="K176" s="5">
        <f>All_Customers_Residential!K176+All_Customers_Small_Commercial!K176+All_Customers_Lighting!K176</f>
        <v>51013</v>
      </c>
      <c r="L176" s="5">
        <f>All_Customers_Residential!L176+All_Customers_Small_Commercial!L176+All_Customers_Lighting!L176</f>
        <v>45079</v>
      </c>
      <c r="M176" s="5">
        <f>All_Customers_Residential!M176+All_Customers_Small_Commercial!M176+All_Customers_Lighting!M176</f>
        <v>40408</v>
      </c>
      <c r="N176" s="5">
        <f>All_Customers_Residential!N176+All_Customers_Small_Commercial!N176+All_Customers_Lighting!N176</f>
        <v>40261</v>
      </c>
      <c r="O176" s="5">
        <f>All_Customers_Residential!O176+All_Customers_Small_Commercial!O176+All_Customers_Lighting!O176</f>
        <v>41017</v>
      </c>
      <c r="P176" s="5">
        <f>All_Customers_Residential!P176+All_Customers_Small_Commercial!P176+All_Customers_Lighting!P176</f>
        <v>42267</v>
      </c>
      <c r="Q176" s="5">
        <f>All_Customers_Residential!Q176+All_Customers_Small_Commercial!Q176+All_Customers_Lighting!Q176</f>
        <v>48434</v>
      </c>
      <c r="R176" s="5">
        <f>All_Customers_Residential!R176+All_Customers_Small_Commercial!R176+All_Customers_Lighting!R176</f>
        <v>66713</v>
      </c>
      <c r="S176" s="5">
        <f>All_Customers_Residential!S176+All_Customers_Small_Commercial!S176+All_Customers_Lighting!S176</f>
        <v>84258</v>
      </c>
      <c r="T176" s="5">
        <f>All_Customers_Residential!T176+All_Customers_Small_Commercial!T176+All_Customers_Lighting!T176</f>
        <v>95209</v>
      </c>
      <c r="U176" s="5">
        <f>All_Customers_Residential!U176+All_Customers_Small_Commercial!U176+All_Customers_Lighting!U176</f>
        <v>102190</v>
      </c>
      <c r="V176" s="5">
        <f>All_Customers_Residential!V176+All_Customers_Small_Commercial!V176+All_Customers_Lighting!V176</f>
        <v>106262</v>
      </c>
      <c r="W176" s="5">
        <f>All_Customers_Residential!W176+All_Customers_Small_Commercial!W176+All_Customers_Lighting!W176</f>
        <v>98543</v>
      </c>
      <c r="X176" s="5">
        <f>All_Customers_Residential!X176+All_Customers_Small_Commercial!X176+All_Customers_Lighting!X176</f>
        <v>85604</v>
      </c>
      <c r="Y176" s="5">
        <f>All_Customers_Residential!Y176+All_Customers_Small_Commercial!Y176+All_Customers_Lighting!Y176</f>
        <v>74383</v>
      </c>
      <c r="Z176" s="5">
        <f>All_Customers_Residential!Z176+All_Customers_Small_Commercial!Z176+All_Customers_Lighting!Z176</f>
        <v>0</v>
      </c>
      <c r="AA176" s="2">
        <f>IFERROR(INDEX('Holiday Schedule'!$D$3:$D$24,MATCH(A176,'Holiday Schedule'!$C$3:$C$24,0)),0)</f>
        <v>0</v>
      </c>
      <c r="AB176" s="2">
        <f t="shared" si="16"/>
        <v>3</v>
      </c>
      <c r="AC176" s="2">
        <f t="shared" si="17"/>
        <v>1079611</v>
      </c>
      <c r="AD176" s="5">
        <f t="shared" si="18"/>
        <v>518295</v>
      </c>
      <c r="AE176" s="5">
        <f t="shared" si="19"/>
        <v>1597906</v>
      </c>
      <c r="AG176" s="2">
        <f t="shared" si="20"/>
        <v>6</v>
      </c>
      <c r="AH176" s="2">
        <f t="shared" si="21"/>
        <v>2025</v>
      </c>
      <c r="AJ176" s="5">
        <f t="shared" si="22"/>
        <v>106262</v>
      </c>
      <c r="AK176" s="2">
        <f t="shared" si="23"/>
        <v>21</v>
      </c>
    </row>
    <row r="177" spans="1:37" ht="12.75">
      <c r="A177" s="4">
        <v>45826</v>
      </c>
      <c r="B177" s="5">
        <f>All_Customers_Residential!B177+All_Customers_Small_Commercial!B177+All_Customers_Lighting!B177</f>
        <v>66538</v>
      </c>
      <c r="C177" s="5">
        <f>All_Customers_Residential!C177+All_Customers_Small_Commercial!C177+All_Customers_Lighting!C177</f>
        <v>62256</v>
      </c>
      <c r="D177" s="5">
        <f>All_Customers_Residential!D177+All_Customers_Small_Commercial!D177+All_Customers_Lighting!D177</f>
        <v>60512</v>
      </c>
      <c r="E177" s="5">
        <f>All_Customers_Residential!E177+All_Customers_Small_Commercial!E177+All_Customers_Lighting!E177</f>
        <v>60920</v>
      </c>
      <c r="F177" s="5">
        <f>All_Customers_Residential!F177+All_Customers_Small_Commercial!F177+All_Customers_Lighting!F177</f>
        <v>62886</v>
      </c>
      <c r="G177" s="5">
        <f>All_Customers_Residential!G177+All_Customers_Small_Commercial!G177+All_Customers_Lighting!G177</f>
        <v>68593</v>
      </c>
      <c r="H177" s="5">
        <f>All_Customers_Residential!H177+All_Customers_Small_Commercial!H177+All_Customers_Lighting!H177</f>
        <v>76707</v>
      </c>
      <c r="I177" s="5">
        <f>All_Customers_Residential!I177+All_Customers_Small_Commercial!I177+All_Customers_Lighting!I177</f>
        <v>83910</v>
      </c>
      <c r="J177" s="5">
        <f>All_Customers_Residential!J177+All_Customers_Small_Commercial!J177+All_Customers_Lighting!J177</f>
        <v>84187</v>
      </c>
      <c r="K177" s="5">
        <f>All_Customers_Residential!K177+All_Customers_Small_Commercial!K177+All_Customers_Lighting!K177</f>
        <v>87914</v>
      </c>
      <c r="L177" s="5">
        <f>All_Customers_Residential!L177+All_Customers_Small_Commercial!L177+All_Customers_Lighting!L177</f>
        <v>82980</v>
      </c>
      <c r="M177" s="5">
        <f>All_Customers_Residential!M177+All_Customers_Small_Commercial!M177+All_Customers_Lighting!M177</f>
        <v>83033</v>
      </c>
      <c r="N177" s="5">
        <f>All_Customers_Residential!N177+All_Customers_Small_Commercial!N177+All_Customers_Lighting!N177</f>
        <v>80291</v>
      </c>
      <c r="O177" s="5">
        <f>All_Customers_Residential!O177+All_Customers_Small_Commercial!O177+All_Customers_Lighting!O177</f>
        <v>73807</v>
      </c>
      <c r="P177" s="5">
        <f>All_Customers_Residential!P177+All_Customers_Small_Commercial!P177+All_Customers_Lighting!P177</f>
        <v>74406</v>
      </c>
      <c r="Q177" s="5">
        <f>All_Customers_Residential!Q177+All_Customers_Small_Commercial!Q177+All_Customers_Lighting!Q177</f>
        <v>76408</v>
      </c>
      <c r="R177" s="5">
        <f>All_Customers_Residential!R177+All_Customers_Small_Commercial!R177+All_Customers_Lighting!R177</f>
        <v>84940</v>
      </c>
      <c r="S177" s="5">
        <f>All_Customers_Residential!S177+All_Customers_Small_Commercial!S177+All_Customers_Lighting!S177</f>
        <v>92597</v>
      </c>
      <c r="T177" s="5">
        <f>All_Customers_Residential!T177+All_Customers_Small_Commercial!T177+All_Customers_Lighting!T177</f>
        <v>103054</v>
      </c>
      <c r="U177" s="5">
        <f>All_Customers_Residential!U177+All_Customers_Small_Commercial!U177+All_Customers_Lighting!U177</f>
        <v>105548</v>
      </c>
      <c r="V177" s="5">
        <f>All_Customers_Residential!V177+All_Customers_Small_Commercial!V177+All_Customers_Lighting!V177</f>
        <v>107391</v>
      </c>
      <c r="W177" s="5">
        <f>All_Customers_Residential!W177+All_Customers_Small_Commercial!W177+All_Customers_Lighting!W177</f>
        <v>101333</v>
      </c>
      <c r="X177" s="5">
        <f>All_Customers_Residential!X177+All_Customers_Small_Commercial!X177+All_Customers_Lighting!X177</f>
        <v>87412</v>
      </c>
      <c r="Y177" s="5">
        <f>All_Customers_Residential!Y177+All_Customers_Small_Commercial!Y177+All_Customers_Lighting!Y177</f>
        <v>75220</v>
      </c>
      <c r="Z177" s="5">
        <f>All_Customers_Residential!Z177+All_Customers_Small_Commercial!Z177+All_Customers_Lighting!Z177</f>
        <v>0</v>
      </c>
      <c r="AA177" s="2">
        <f>IFERROR(INDEX('Holiday Schedule'!$D$3:$D$24,MATCH(A177,'Holiday Schedule'!$C$3:$C$24,0)),0)</f>
        <v>0</v>
      </c>
      <c r="AB177" s="2">
        <f t="shared" si="16"/>
        <v>4</v>
      </c>
      <c r="AC177" s="2">
        <f t="shared" si="17"/>
        <v>1409211</v>
      </c>
      <c r="AD177" s="5">
        <f t="shared" si="18"/>
        <v>533632</v>
      </c>
      <c r="AE177" s="5">
        <f t="shared" si="19"/>
        <v>1942843</v>
      </c>
      <c r="AG177" s="2">
        <f t="shared" si="20"/>
        <v>6</v>
      </c>
      <c r="AH177" s="2">
        <f t="shared" si="21"/>
        <v>2025</v>
      </c>
      <c r="AJ177" s="5">
        <f t="shared" si="22"/>
        <v>107391</v>
      </c>
      <c r="AK177" s="2">
        <f t="shared" si="23"/>
        <v>21</v>
      </c>
    </row>
    <row r="178" spans="1:37" ht="12.75">
      <c r="A178" s="4">
        <v>45827</v>
      </c>
      <c r="B178" s="5">
        <f>All_Customers_Residential!B178+All_Customers_Small_Commercial!B178+All_Customers_Lighting!B178</f>
        <v>69489</v>
      </c>
      <c r="C178" s="5">
        <f>All_Customers_Residential!C178+All_Customers_Small_Commercial!C178+All_Customers_Lighting!C178</f>
        <v>65054</v>
      </c>
      <c r="D178" s="5">
        <f>All_Customers_Residential!D178+All_Customers_Small_Commercial!D178+All_Customers_Lighting!D178</f>
        <v>62785</v>
      </c>
      <c r="E178" s="5">
        <f>All_Customers_Residential!E178+All_Customers_Small_Commercial!E178+All_Customers_Lighting!E178</f>
        <v>62724</v>
      </c>
      <c r="F178" s="5">
        <f>All_Customers_Residential!F178+All_Customers_Small_Commercial!F178+All_Customers_Lighting!F178</f>
        <v>65539</v>
      </c>
      <c r="G178" s="5">
        <f>All_Customers_Residential!G178+All_Customers_Small_Commercial!G178+All_Customers_Lighting!G178</f>
        <v>69997</v>
      </c>
      <c r="H178" s="5">
        <f>All_Customers_Residential!H178+All_Customers_Small_Commercial!H178+All_Customers_Lighting!H178</f>
        <v>76301</v>
      </c>
      <c r="I178" s="5">
        <f>All_Customers_Residential!I178+All_Customers_Small_Commercial!I178+All_Customers_Lighting!I178</f>
        <v>83045</v>
      </c>
      <c r="J178" s="5">
        <f>All_Customers_Residential!J178+All_Customers_Small_Commercial!J178+All_Customers_Lighting!J178</f>
        <v>82170</v>
      </c>
      <c r="K178" s="5">
        <f>All_Customers_Residential!K178+All_Customers_Small_Commercial!K178+All_Customers_Lighting!K178</f>
        <v>83306</v>
      </c>
      <c r="L178" s="5">
        <f>All_Customers_Residential!L178+All_Customers_Small_Commercial!L178+All_Customers_Lighting!L178</f>
        <v>77715</v>
      </c>
      <c r="M178" s="5">
        <f>All_Customers_Residential!M178+All_Customers_Small_Commercial!M178+All_Customers_Lighting!M178</f>
        <v>69124</v>
      </c>
      <c r="N178" s="5">
        <f>All_Customers_Residential!N178+All_Customers_Small_Commercial!N178+All_Customers_Lighting!N178</f>
        <v>72688</v>
      </c>
      <c r="O178" s="5">
        <f>All_Customers_Residential!O178+All_Customers_Small_Commercial!O178+All_Customers_Lighting!O178</f>
        <v>70895</v>
      </c>
      <c r="P178" s="5">
        <f>All_Customers_Residential!P178+All_Customers_Small_Commercial!P178+All_Customers_Lighting!P178</f>
        <v>75943</v>
      </c>
      <c r="Q178" s="5">
        <f>All_Customers_Residential!Q178+All_Customers_Small_Commercial!Q178+All_Customers_Lighting!Q178</f>
        <v>82466</v>
      </c>
      <c r="R178" s="5">
        <f>All_Customers_Residential!R178+All_Customers_Small_Commercial!R178+All_Customers_Lighting!R178</f>
        <v>94268</v>
      </c>
      <c r="S178" s="5">
        <f>All_Customers_Residential!S178+All_Customers_Small_Commercial!S178+All_Customers_Lighting!S178</f>
        <v>99794</v>
      </c>
      <c r="T178" s="5">
        <f>All_Customers_Residential!T178+All_Customers_Small_Commercial!T178+All_Customers_Lighting!T178</f>
        <v>105251</v>
      </c>
      <c r="U178" s="5">
        <f>All_Customers_Residential!U178+All_Customers_Small_Commercial!U178+All_Customers_Lighting!U178</f>
        <v>114099</v>
      </c>
      <c r="V178" s="5">
        <f>All_Customers_Residential!V178+All_Customers_Small_Commercial!V178+All_Customers_Lighting!V178</f>
        <v>116642</v>
      </c>
      <c r="W178" s="5">
        <f>All_Customers_Residential!W178+All_Customers_Small_Commercial!W178+All_Customers_Lighting!W178</f>
        <v>107478</v>
      </c>
      <c r="X178" s="5">
        <f>All_Customers_Residential!X178+All_Customers_Small_Commercial!X178+All_Customers_Lighting!X178</f>
        <v>94942</v>
      </c>
      <c r="Y178" s="5">
        <f>All_Customers_Residential!Y178+All_Customers_Small_Commercial!Y178+All_Customers_Lighting!Y178</f>
        <v>79177</v>
      </c>
      <c r="Z178" s="5">
        <f>All_Customers_Residential!Z178+All_Customers_Small_Commercial!Z178+All_Customers_Lighting!Z178</f>
        <v>0</v>
      </c>
      <c r="AA178" s="2">
        <f>IFERROR(INDEX('Holiday Schedule'!$D$3:$D$24,MATCH(A178,'Holiday Schedule'!$C$3:$C$24,0)),0)</f>
        <v>0</v>
      </c>
      <c r="AB178" s="2">
        <f t="shared" si="16"/>
        <v>5</v>
      </c>
      <c r="AC178" s="2">
        <f t="shared" si="17"/>
        <v>1429826</v>
      </c>
      <c r="AD178" s="5">
        <f t="shared" si="18"/>
        <v>551066</v>
      </c>
      <c r="AE178" s="5">
        <f t="shared" si="19"/>
        <v>1980892</v>
      </c>
      <c r="AG178" s="2">
        <f t="shared" si="20"/>
        <v>6</v>
      </c>
      <c r="AH178" s="2">
        <f t="shared" si="21"/>
        <v>2025</v>
      </c>
      <c r="AJ178" s="5">
        <f t="shared" si="22"/>
        <v>116642</v>
      </c>
      <c r="AK178" s="2">
        <f t="shared" si="23"/>
        <v>21</v>
      </c>
    </row>
    <row r="179" spans="1:37" ht="12.75">
      <c r="A179" s="4">
        <v>45828</v>
      </c>
      <c r="B179" s="5">
        <f>All_Customers_Residential!B179+All_Customers_Small_Commercial!B179+All_Customers_Lighting!B179</f>
        <v>71125</v>
      </c>
      <c r="C179" s="5">
        <f>All_Customers_Residential!C179+All_Customers_Small_Commercial!C179+All_Customers_Lighting!C179</f>
        <v>66285</v>
      </c>
      <c r="D179" s="5">
        <f>All_Customers_Residential!D179+All_Customers_Small_Commercial!D179+All_Customers_Lighting!D179</f>
        <v>64086</v>
      </c>
      <c r="E179" s="5">
        <f>All_Customers_Residential!E179+All_Customers_Small_Commercial!E179+All_Customers_Lighting!E179</f>
        <v>63983</v>
      </c>
      <c r="F179" s="5">
        <f>All_Customers_Residential!F179+All_Customers_Small_Commercial!F179+All_Customers_Lighting!F179</f>
        <v>65432</v>
      </c>
      <c r="G179" s="5">
        <f>All_Customers_Residential!G179+All_Customers_Small_Commercial!G179+All_Customers_Lighting!G179</f>
        <v>70429</v>
      </c>
      <c r="H179" s="5">
        <f>All_Customers_Residential!H179+All_Customers_Small_Commercial!H179+All_Customers_Lighting!H179</f>
        <v>77660</v>
      </c>
      <c r="I179" s="5">
        <f>All_Customers_Residential!I179+All_Customers_Small_Commercial!I179+All_Customers_Lighting!I179</f>
        <v>84652</v>
      </c>
      <c r="J179" s="5">
        <f>All_Customers_Residential!J179+All_Customers_Small_Commercial!J179+All_Customers_Lighting!J179</f>
        <v>80242</v>
      </c>
      <c r="K179" s="5">
        <f>All_Customers_Residential!K179+All_Customers_Small_Commercial!K179+All_Customers_Lighting!K179</f>
        <v>69890</v>
      </c>
      <c r="L179" s="5">
        <f>All_Customers_Residential!L179+All_Customers_Small_Commercial!L179+All_Customers_Lighting!L179</f>
        <v>67606</v>
      </c>
      <c r="M179" s="5">
        <f>All_Customers_Residential!M179+All_Customers_Small_Commercial!M179+All_Customers_Lighting!M179</f>
        <v>66300</v>
      </c>
      <c r="N179" s="5">
        <f>All_Customers_Residential!N179+All_Customers_Small_Commercial!N179+All_Customers_Lighting!N179</f>
        <v>70725</v>
      </c>
      <c r="O179" s="5">
        <f>All_Customers_Residential!O179+All_Customers_Small_Commercial!O179+All_Customers_Lighting!O179</f>
        <v>71035</v>
      </c>
      <c r="P179" s="5">
        <f>All_Customers_Residential!P179+All_Customers_Small_Commercial!P179+All_Customers_Lighting!P179</f>
        <v>67731</v>
      </c>
      <c r="Q179" s="5">
        <f>All_Customers_Residential!Q179+All_Customers_Small_Commercial!Q179+All_Customers_Lighting!Q179</f>
        <v>70695</v>
      </c>
      <c r="R179" s="5">
        <f>All_Customers_Residential!R179+All_Customers_Small_Commercial!R179+All_Customers_Lighting!R179</f>
        <v>83975</v>
      </c>
      <c r="S179" s="5">
        <f>All_Customers_Residential!S179+All_Customers_Small_Commercial!S179+All_Customers_Lighting!S179</f>
        <v>94810</v>
      </c>
      <c r="T179" s="5">
        <f>All_Customers_Residential!T179+All_Customers_Small_Commercial!T179+All_Customers_Lighting!T179</f>
        <v>99066</v>
      </c>
      <c r="U179" s="5">
        <f>All_Customers_Residential!U179+All_Customers_Small_Commercial!U179+All_Customers_Lighting!U179</f>
        <v>104118</v>
      </c>
      <c r="V179" s="5">
        <f>All_Customers_Residential!V179+All_Customers_Small_Commercial!V179+All_Customers_Lighting!V179</f>
        <v>105894</v>
      </c>
      <c r="W179" s="5">
        <f>All_Customers_Residential!W179+All_Customers_Small_Commercial!W179+All_Customers_Lighting!W179</f>
        <v>102062</v>
      </c>
      <c r="X179" s="5">
        <f>All_Customers_Residential!X179+All_Customers_Small_Commercial!X179+All_Customers_Lighting!X179</f>
        <v>89064</v>
      </c>
      <c r="Y179" s="5">
        <f>All_Customers_Residential!Y179+All_Customers_Small_Commercial!Y179+All_Customers_Lighting!Y179</f>
        <v>76596</v>
      </c>
      <c r="Z179" s="5">
        <f>All_Customers_Residential!Z179+All_Customers_Small_Commercial!Z179+All_Customers_Lighting!Z179</f>
        <v>0</v>
      </c>
      <c r="AA179" s="2">
        <f>IFERROR(INDEX('Holiday Schedule'!$D$3:$D$24,MATCH(A179,'Holiday Schedule'!$C$3:$C$24,0)),0)</f>
        <v>0</v>
      </c>
      <c r="AB179" s="2">
        <f t="shared" si="16"/>
        <v>6</v>
      </c>
      <c r="AC179" s="2">
        <f t="shared" si="17"/>
        <v>1327865</v>
      </c>
      <c r="AD179" s="5">
        <f t="shared" si="18"/>
        <v>555596</v>
      </c>
      <c r="AE179" s="5">
        <f t="shared" si="19"/>
        <v>1883461</v>
      </c>
      <c r="AG179" s="2">
        <f t="shared" si="20"/>
        <v>6</v>
      </c>
      <c r="AH179" s="2">
        <f t="shared" si="21"/>
        <v>2025</v>
      </c>
      <c r="AJ179" s="5">
        <f t="shared" si="22"/>
        <v>105894</v>
      </c>
      <c r="AK179" s="2">
        <f t="shared" si="23"/>
        <v>21</v>
      </c>
    </row>
    <row r="180" spans="1:37" ht="12.75">
      <c r="A180" s="4">
        <v>45829</v>
      </c>
      <c r="B180" s="5">
        <f>All_Customers_Residential!B180+All_Customers_Small_Commercial!B180+All_Customers_Lighting!B180</f>
        <v>69394</v>
      </c>
      <c r="C180" s="5">
        <f>All_Customers_Residential!C180+All_Customers_Small_Commercial!C180+All_Customers_Lighting!C180</f>
        <v>63360</v>
      </c>
      <c r="D180" s="5">
        <f>All_Customers_Residential!D180+All_Customers_Small_Commercial!D180+All_Customers_Lighting!D180</f>
        <v>61823</v>
      </c>
      <c r="E180" s="5">
        <f>All_Customers_Residential!E180+All_Customers_Small_Commercial!E180+All_Customers_Lighting!E180</f>
        <v>60669</v>
      </c>
      <c r="F180" s="5">
        <f>All_Customers_Residential!F180+All_Customers_Small_Commercial!F180+All_Customers_Lighting!F180</f>
        <v>60897</v>
      </c>
      <c r="G180" s="5">
        <f>All_Customers_Residential!G180+All_Customers_Small_Commercial!G180+All_Customers_Lighting!G180</f>
        <v>61522</v>
      </c>
      <c r="H180" s="5">
        <f>All_Customers_Residential!H180+All_Customers_Small_Commercial!H180+All_Customers_Lighting!H180</f>
        <v>58556</v>
      </c>
      <c r="I180" s="5">
        <f>All_Customers_Residential!I180+All_Customers_Small_Commercial!I180+All_Customers_Lighting!I180</f>
        <v>52369</v>
      </c>
      <c r="J180" s="5">
        <f>All_Customers_Residential!J180+All_Customers_Small_Commercial!J180+All_Customers_Lighting!J180</f>
        <v>46423</v>
      </c>
      <c r="K180" s="5">
        <f>All_Customers_Residential!K180+All_Customers_Small_Commercial!K180+All_Customers_Lighting!K180</f>
        <v>41962</v>
      </c>
      <c r="L180" s="5">
        <f>All_Customers_Residential!L180+All_Customers_Small_Commercial!L180+All_Customers_Lighting!L180</f>
        <v>37197</v>
      </c>
      <c r="M180" s="5">
        <f>All_Customers_Residential!M180+All_Customers_Small_Commercial!M180+All_Customers_Lighting!M180</f>
        <v>38407</v>
      </c>
      <c r="N180" s="5">
        <f>All_Customers_Residential!N180+All_Customers_Small_Commercial!N180+All_Customers_Lighting!N180</f>
        <v>37521</v>
      </c>
      <c r="O180" s="5">
        <f>All_Customers_Residential!O180+All_Customers_Small_Commercial!O180+All_Customers_Lighting!O180</f>
        <v>35673</v>
      </c>
      <c r="P180" s="5">
        <f>All_Customers_Residential!P180+All_Customers_Small_Commercial!P180+All_Customers_Lighting!P180</f>
        <v>38011</v>
      </c>
      <c r="Q180" s="5">
        <f>All_Customers_Residential!Q180+All_Customers_Small_Commercial!Q180+All_Customers_Lighting!Q180</f>
        <v>44383</v>
      </c>
      <c r="R180" s="5">
        <f>All_Customers_Residential!R180+All_Customers_Small_Commercial!R180+All_Customers_Lighting!R180</f>
        <v>56217</v>
      </c>
      <c r="S180" s="5">
        <f>All_Customers_Residential!S180+All_Customers_Small_Commercial!S180+All_Customers_Lighting!S180</f>
        <v>73877</v>
      </c>
      <c r="T180" s="5">
        <f>All_Customers_Residential!T180+All_Customers_Small_Commercial!T180+All_Customers_Lighting!T180</f>
        <v>97250</v>
      </c>
      <c r="U180" s="5">
        <f>All_Customers_Residential!U180+All_Customers_Small_Commercial!U180+All_Customers_Lighting!U180</f>
        <v>107487</v>
      </c>
      <c r="V180" s="5">
        <f>All_Customers_Residential!V180+All_Customers_Small_Commercial!V180+All_Customers_Lighting!V180</f>
        <v>110916</v>
      </c>
      <c r="W180" s="5">
        <f>All_Customers_Residential!W180+All_Customers_Small_Commercial!W180+All_Customers_Lighting!W180</f>
        <v>104724</v>
      </c>
      <c r="X180" s="5">
        <f>All_Customers_Residential!X180+All_Customers_Small_Commercial!X180+All_Customers_Lighting!X180</f>
        <v>92503</v>
      </c>
      <c r="Y180" s="5">
        <f>All_Customers_Residential!Y180+All_Customers_Small_Commercial!Y180+All_Customers_Lighting!Y180</f>
        <v>80567</v>
      </c>
      <c r="Z180" s="5">
        <f>All_Customers_Residential!Z180+All_Customers_Small_Commercial!Z180+All_Customers_Lighting!Z180</f>
        <v>0</v>
      </c>
      <c r="AA180" s="2">
        <f>IFERROR(INDEX('Holiday Schedule'!$D$3:$D$24,MATCH(A180,'Holiday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1531708</v>
      </c>
      <c r="AE180" s="5">
        <f t="shared" si="19"/>
        <v>1531708</v>
      </c>
      <c r="AG180" s="2">
        <f t="shared" si="20"/>
        <v>6</v>
      </c>
      <c r="AH180" s="2">
        <f t="shared" si="21"/>
        <v>2025</v>
      </c>
      <c r="AJ180" s="5">
        <f t="shared" si="22"/>
        <v>110916</v>
      </c>
      <c r="AK180" s="2">
        <f t="shared" si="23"/>
        <v>21</v>
      </c>
    </row>
    <row r="181" spans="1:37" ht="12.75">
      <c r="A181" s="4">
        <v>45830</v>
      </c>
      <c r="B181" s="5">
        <f>All_Customers_Residential!B181+All_Customers_Small_Commercial!B181+All_Customers_Lighting!B181</f>
        <v>57218</v>
      </c>
      <c r="C181" s="5">
        <f>All_Customers_Residential!C181+All_Customers_Small_Commercial!C181+All_Customers_Lighting!C181</f>
        <v>52222</v>
      </c>
      <c r="D181" s="5">
        <f>All_Customers_Residential!D181+All_Customers_Small_Commercial!D181+All_Customers_Lighting!D181</f>
        <v>50418</v>
      </c>
      <c r="E181" s="5">
        <f>All_Customers_Residential!E181+All_Customers_Small_Commercial!E181+All_Customers_Lighting!E181</f>
        <v>49698</v>
      </c>
      <c r="F181" s="5">
        <f>All_Customers_Residential!F181+All_Customers_Small_Commercial!F181+All_Customers_Lighting!F181</f>
        <v>51530</v>
      </c>
      <c r="G181" s="5">
        <f>All_Customers_Residential!G181+All_Customers_Small_Commercial!G181+All_Customers_Lighting!G181</f>
        <v>57454</v>
      </c>
      <c r="H181" s="5">
        <f>All_Customers_Residential!H181+All_Customers_Small_Commercial!H181+All_Customers_Lighting!H181</f>
        <v>65507</v>
      </c>
      <c r="I181" s="5">
        <f>All_Customers_Residential!I181+All_Customers_Small_Commercial!I181+All_Customers_Lighting!I181</f>
        <v>80794</v>
      </c>
      <c r="J181" s="5">
        <f>All_Customers_Residential!J181+All_Customers_Small_Commercial!J181+All_Customers_Lighting!J181</f>
        <v>89395</v>
      </c>
      <c r="K181" s="5">
        <f>All_Customers_Residential!K181+All_Customers_Small_Commercial!K181+All_Customers_Lighting!K181</f>
        <v>101721</v>
      </c>
      <c r="L181" s="5">
        <f>All_Customers_Residential!L181+All_Customers_Small_Commercial!L181+All_Customers_Lighting!L181</f>
        <v>97485</v>
      </c>
      <c r="M181" s="5">
        <f>All_Customers_Residential!M181+All_Customers_Small_Commercial!M181+All_Customers_Lighting!M181</f>
        <v>94445</v>
      </c>
      <c r="N181" s="5">
        <f>All_Customers_Residential!N181+All_Customers_Small_Commercial!N181+All_Customers_Lighting!N181</f>
        <v>93411</v>
      </c>
      <c r="O181" s="5">
        <f>All_Customers_Residential!O181+All_Customers_Small_Commercial!O181+All_Customers_Lighting!O181</f>
        <v>88160</v>
      </c>
      <c r="P181" s="5">
        <f>All_Customers_Residential!P181+All_Customers_Small_Commercial!P181+All_Customers_Lighting!P181</f>
        <v>87529</v>
      </c>
      <c r="Q181" s="5">
        <f>All_Customers_Residential!Q181+All_Customers_Small_Commercial!Q181+All_Customers_Lighting!Q181</f>
        <v>88631</v>
      </c>
      <c r="R181" s="5">
        <f>All_Customers_Residential!R181+All_Customers_Small_Commercial!R181+All_Customers_Lighting!R181</f>
        <v>91093</v>
      </c>
      <c r="S181" s="5">
        <f>All_Customers_Residential!S181+All_Customers_Small_Commercial!S181+All_Customers_Lighting!S181</f>
        <v>94454</v>
      </c>
      <c r="T181" s="5">
        <f>All_Customers_Residential!T181+All_Customers_Small_Commercial!T181+All_Customers_Lighting!T181</f>
        <v>98565</v>
      </c>
      <c r="U181" s="5">
        <f>All_Customers_Residential!U181+All_Customers_Small_Commercial!U181+All_Customers_Lighting!U181</f>
        <v>102046</v>
      </c>
      <c r="V181" s="5">
        <f>All_Customers_Residential!V181+All_Customers_Small_Commercial!V181+All_Customers_Lighting!V181</f>
        <v>101425</v>
      </c>
      <c r="W181" s="5">
        <f>All_Customers_Residential!W181+All_Customers_Small_Commercial!W181+All_Customers_Lighting!W181</f>
        <v>94497</v>
      </c>
      <c r="X181" s="5">
        <f>All_Customers_Residential!X181+All_Customers_Small_Commercial!X181+All_Customers_Lighting!X181</f>
        <v>77028</v>
      </c>
      <c r="Y181" s="5">
        <f>All_Customers_Residential!Y181+All_Customers_Small_Commercial!Y181+All_Customers_Lighting!Y181</f>
        <v>66100</v>
      </c>
      <c r="Z181" s="5">
        <f>All_Customers_Residential!Z181+All_Customers_Small_Commercial!Z181+All_Customers_Lighting!Z181</f>
        <v>0</v>
      </c>
      <c r="AA181" s="2">
        <f>IFERROR(INDEX('Holiday Schedule'!$D$3:$D$24,MATCH(A181,'Holiday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1930826</v>
      </c>
      <c r="AE181" s="5">
        <f t="shared" si="19"/>
        <v>1930826</v>
      </c>
      <c r="AG181" s="2">
        <f t="shared" si="20"/>
        <v>6</v>
      </c>
      <c r="AH181" s="2">
        <f t="shared" si="21"/>
        <v>2025</v>
      </c>
      <c r="AJ181" s="5">
        <f t="shared" si="22"/>
        <v>102046</v>
      </c>
      <c r="AK181" s="2">
        <f t="shared" si="23"/>
        <v>20</v>
      </c>
    </row>
    <row r="182" spans="1:37" ht="12.75">
      <c r="A182" s="4">
        <v>45831</v>
      </c>
      <c r="B182" s="5">
        <f>All_Customers_Residential!B182+All_Customers_Small_Commercial!B182+All_Customers_Lighting!B182</f>
        <v>76150</v>
      </c>
      <c r="C182" s="5">
        <f>All_Customers_Residential!C182+All_Customers_Small_Commercial!C182+All_Customers_Lighting!C182</f>
        <v>70125</v>
      </c>
      <c r="D182" s="5">
        <f>All_Customers_Residential!D182+All_Customers_Small_Commercial!D182+All_Customers_Lighting!D182</f>
        <v>67959</v>
      </c>
      <c r="E182" s="5">
        <f>All_Customers_Residential!E182+All_Customers_Small_Commercial!E182+All_Customers_Lighting!E182</f>
        <v>66375</v>
      </c>
      <c r="F182" s="5">
        <f>All_Customers_Residential!F182+All_Customers_Small_Commercial!F182+All_Customers_Lighting!F182</f>
        <v>69160</v>
      </c>
      <c r="G182" s="5">
        <f>All_Customers_Residential!G182+All_Customers_Small_Commercial!G182+All_Customers_Lighting!G182</f>
        <v>71682</v>
      </c>
      <c r="H182" s="5">
        <f>All_Customers_Residential!H182+All_Customers_Small_Commercial!H182+All_Customers_Lighting!H182</f>
        <v>75024</v>
      </c>
      <c r="I182" s="5">
        <f>All_Customers_Residential!I182+All_Customers_Small_Commercial!I182+All_Customers_Lighting!I182</f>
        <v>69854</v>
      </c>
      <c r="J182" s="5">
        <f>All_Customers_Residential!J182+All_Customers_Small_Commercial!J182+All_Customers_Lighting!J182</f>
        <v>64113</v>
      </c>
      <c r="K182" s="5">
        <f>All_Customers_Residential!K182+All_Customers_Small_Commercial!K182+All_Customers_Lighting!K182</f>
        <v>63447</v>
      </c>
      <c r="L182" s="5">
        <f>All_Customers_Residential!L182+All_Customers_Small_Commercial!L182+All_Customers_Lighting!L182</f>
        <v>62855</v>
      </c>
      <c r="M182" s="5">
        <f>All_Customers_Residential!M182+All_Customers_Small_Commercial!M182+All_Customers_Lighting!M182</f>
        <v>64017</v>
      </c>
      <c r="N182" s="5">
        <f>All_Customers_Residential!N182+All_Customers_Small_Commercial!N182+All_Customers_Lighting!N182</f>
        <v>66464</v>
      </c>
      <c r="O182" s="5">
        <f>All_Customers_Residential!O182+All_Customers_Small_Commercial!O182+All_Customers_Lighting!O182</f>
        <v>67255</v>
      </c>
      <c r="P182" s="5">
        <f>All_Customers_Residential!P182+All_Customers_Small_Commercial!P182+All_Customers_Lighting!P182</f>
        <v>71509</v>
      </c>
      <c r="Q182" s="5">
        <f>All_Customers_Residential!Q182+All_Customers_Small_Commercial!Q182+All_Customers_Lighting!Q182</f>
        <v>81046</v>
      </c>
      <c r="R182" s="5">
        <f>All_Customers_Residential!R182+All_Customers_Small_Commercial!R182+All_Customers_Lighting!R182</f>
        <v>87383</v>
      </c>
      <c r="S182" s="5">
        <f>All_Customers_Residential!S182+All_Customers_Small_Commercial!S182+All_Customers_Lighting!S182</f>
        <v>105769</v>
      </c>
      <c r="T182" s="5">
        <f>All_Customers_Residential!T182+All_Customers_Small_Commercial!T182+All_Customers_Lighting!T182</f>
        <v>125627</v>
      </c>
      <c r="U182" s="5">
        <f>All_Customers_Residential!U182+All_Customers_Small_Commercial!U182+All_Customers_Lighting!U182</f>
        <v>134956</v>
      </c>
      <c r="V182" s="5">
        <f>All_Customers_Residential!V182+All_Customers_Small_Commercial!V182+All_Customers_Lighting!V182</f>
        <v>135911</v>
      </c>
      <c r="W182" s="5">
        <f>All_Customers_Residential!W182+All_Customers_Small_Commercial!W182+All_Customers_Lighting!W182</f>
        <v>131453</v>
      </c>
      <c r="X182" s="5">
        <f>All_Customers_Residential!X182+All_Customers_Small_Commercial!X182+All_Customers_Lighting!X182</f>
        <v>108986</v>
      </c>
      <c r="Y182" s="5">
        <f>All_Customers_Residential!Y182+All_Customers_Small_Commercial!Y182+All_Customers_Lighting!Y182</f>
        <v>93063</v>
      </c>
      <c r="Z182" s="5">
        <f>All_Customers_Residential!Z182+All_Customers_Small_Commercial!Z182+All_Customers_Lighting!Z182</f>
        <v>0</v>
      </c>
      <c r="AA182" s="2">
        <f>IFERROR(INDEX('Holiday Schedule'!$D$3:$D$24,MATCH(A182,'Holiday Schedule'!$C$3:$C$24,0)),0)</f>
        <v>0</v>
      </c>
      <c r="AB182" s="2">
        <f t="shared" si="16"/>
        <v>2</v>
      </c>
      <c r="AC182" s="2">
        <f t="shared" si="17"/>
        <v>1440645</v>
      </c>
      <c r="AD182" s="5">
        <f t="shared" si="18"/>
        <v>589538</v>
      </c>
      <c r="AE182" s="5">
        <f t="shared" si="19"/>
        <v>2030183</v>
      </c>
      <c r="AG182" s="2">
        <f t="shared" si="20"/>
        <v>6</v>
      </c>
      <c r="AH182" s="2">
        <f t="shared" si="21"/>
        <v>2025</v>
      </c>
      <c r="AJ182" s="5">
        <f t="shared" si="22"/>
        <v>135911</v>
      </c>
      <c r="AK182" s="2">
        <f t="shared" si="23"/>
        <v>21</v>
      </c>
    </row>
    <row r="183" spans="1:37" ht="12.75">
      <c r="A183" s="4">
        <v>45832</v>
      </c>
      <c r="B183" s="5">
        <f>All_Customers_Residential!B183+All_Customers_Small_Commercial!B183+All_Customers_Lighting!B183</f>
        <v>86781</v>
      </c>
      <c r="C183" s="5">
        <f>All_Customers_Residential!C183+All_Customers_Small_Commercial!C183+All_Customers_Lighting!C183</f>
        <v>80209</v>
      </c>
      <c r="D183" s="5">
        <f>All_Customers_Residential!D183+All_Customers_Small_Commercial!D183+All_Customers_Lighting!D183</f>
        <v>77395</v>
      </c>
      <c r="E183" s="5">
        <f>All_Customers_Residential!E183+All_Customers_Small_Commercial!E183+All_Customers_Lighting!E183</f>
        <v>76513</v>
      </c>
      <c r="F183" s="5">
        <f>All_Customers_Residential!F183+All_Customers_Small_Commercial!F183+All_Customers_Lighting!F183</f>
        <v>77759</v>
      </c>
      <c r="G183" s="5">
        <f>All_Customers_Residential!G183+All_Customers_Small_Commercial!G183+All_Customers_Lighting!G183</f>
        <v>82004</v>
      </c>
      <c r="H183" s="5">
        <f>All_Customers_Residential!H183+All_Customers_Small_Commercial!H183+All_Customers_Lighting!H183</f>
        <v>85620</v>
      </c>
      <c r="I183" s="5">
        <f>All_Customers_Residential!I183+All_Customers_Small_Commercial!I183+All_Customers_Lighting!I183</f>
        <v>83944</v>
      </c>
      <c r="J183" s="5">
        <f>All_Customers_Residential!J183+All_Customers_Small_Commercial!J183+All_Customers_Lighting!J183</f>
        <v>80090</v>
      </c>
      <c r="K183" s="5">
        <f>All_Customers_Residential!K183+All_Customers_Small_Commercial!K183+All_Customers_Lighting!K183</f>
        <v>85477</v>
      </c>
      <c r="L183" s="5">
        <f>All_Customers_Residential!L183+All_Customers_Small_Commercial!L183+All_Customers_Lighting!L183</f>
        <v>87198</v>
      </c>
      <c r="M183" s="5">
        <f>All_Customers_Residential!M183+All_Customers_Small_Commercial!M183+All_Customers_Lighting!M183</f>
        <v>87947</v>
      </c>
      <c r="N183" s="5">
        <f>All_Customers_Residential!N183+All_Customers_Small_Commercial!N183+All_Customers_Lighting!N183</f>
        <v>96441</v>
      </c>
      <c r="O183" s="5">
        <f>All_Customers_Residential!O183+All_Customers_Small_Commercial!O183+All_Customers_Lighting!O183</f>
        <v>104464</v>
      </c>
      <c r="P183" s="5">
        <f>All_Customers_Residential!P183+All_Customers_Small_Commercial!P183+All_Customers_Lighting!P183</f>
        <v>107722</v>
      </c>
      <c r="Q183" s="5">
        <f>All_Customers_Residential!Q183+All_Customers_Small_Commercial!Q183+All_Customers_Lighting!Q183</f>
        <v>110877</v>
      </c>
      <c r="R183" s="5">
        <f>All_Customers_Residential!R183+All_Customers_Small_Commercial!R183+All_Customers_Lighting!R183</f>
        <v>123198</v>
      </c>
      <c r="S183" s="5">
        <f>All_Customers_Residential!S183+All_Customers_Small_Commercial!S183+All_Customers_Lighting!S183</f>
        <v>138132</v>
      </c>
      <c r="T183" s="5">
        <f>All_Customers_Residential!T183+All_Customers_Small_Commercial!T183+All_Customers_Lighting!T183</f>
        <v>155588</v>
      </c>
      <c r="U183" s="5">
        <f>All_Customers_Residential!U183+All_Customers_Small_Commercial!U183+All_Customers_Lighting!U183</f>
        <v>162009</v>
      </c>
      <c r="V183" s="5">
        <f>All_Customers_Residential!V183+All_Customers_Small_Commercial!V183+All_Customers_Lighting!V183</f>
        <v>163909</v>
      </c>
      <c r="W183" s="5">
        <f>All_Customers_Residential!W183+All_Customers_Small_Commercial!W183+All_Customers_Lighting!W183</f>
        <v>154691</v>
      </c>
      <c r="X183" s="5">
        <f>All_Customers_Residential!X183+All_Customers_Small_Commercial!X183+All_Customers_Lighting!X183</f>
        <v>137052</v>
      </c>
      <c r="Y183" s="5">
        <f>All_Customers_Residential!Y183+All_Customers_Small_Commercial!Y183+All_Customers_Lighting!Y183</f>
        <v>115549</v>
      </c>
      <c r="Z183" s="5">
        <f>All_Customers_Residential!Z183+All_Customers_Small_Commercial!Z183+All_Customers_Lighting!Z183</f>
        <v>0</v>
      </c>
      <c r="AA183" s="2">
        <f>IFERROR(INDEX('Holiday Schedule'!$D$3:$D$24,MATCH(A183,'Holiday Schedule'!$C$3:$C$24,0)),0)</f>
        <v>0</v>
      </c>
      <c r="AB183" s="2">
        <f t="shared" si="16"/>
        <v>3</v>
      </c>
      <c r="AC183" s="2">
        <f t="shared" si="17"/>
        <v>1878739</v>
      </c>
      <c r="AD183" s="5">
        <f t="shared" si="18"/>
        <v>681830</v>
      </c>
      <c r="AE183" s="5">
        <f t="shared" si="19"/>
        <v>2560569</v>
      </c>
      <c r="AG183" s="2">
        <f t="shared" si="20"/>
        <v>6</v>
      </c>
      <c r="AH183" s="2">
        <f t="shared" si="21"/>
        <v>2025</v>
      </c>
      <c r="AJ183" s="5">
        <f t="shared" si="22"/>
        <v>163909</v>
      </c>
      <c r="AK183" s="2">
        <f t="shared" si="23"/>
        <v>21</v>
      </c>
    </row>
    <row r="184" spans="1:37" ht="12.75">
      <c r="A184" s="4">
        <v>45833</v>
      </c>
      <c r="B184" s="5">
        <f>All_Customers_Residential!B184+All_Customers_Small_Commercial!B184+All_Customers_Lighting!B184</f>
        <v>106249</v>
      </c>
      <c r="C184" s="5">
        <f>All_Customers_Residential!C184+All_Customers_Small_Commercial!C184+All_Customers_Lighting!C184</f>
        <v>98353</v>
      </c>
      <c r="D184" s="5">
        <f>All_Customers_Residential!D184+All_Customers_Small_Commercial!D184+All_Customers_Lighting!D184</f>
        <v>95627</v>
      </c>
      <c r="E184" s="5">
        <f>All_Customers_Residential!E184+All_Customers_Small_Commercial!E184+All_Customers_Lighting!E184</f>
        <v>94885</v>
      </c>
      <c r="F184" s="5">
        <f>All_Customers_Residential!F184+All_Customers_Small_Commercial!F184+All_Customers_Lighting!F184</f>
        <v>94739</v>
      </c>
      <c r="G184" s="5">
        <f>All_Customers_Residential!G184+All_Customers_Small_Commercial!G184+All_Customers_Lighting!G184</f>
        <v>96403</v>
      </c>
      <c r="H184" s="5">
        <f>All_Customers_Residential!H184+All_Customers_Small_Commercial!H184+All_Customers_Lighting!H184</f>
        <v>101283</v>
      </c>
      <c r="I184" s="5">
        <f>All_Customers_Residential!I184+All_Customers_Small_Commercial!I184+All_Customers_Lighting!I184</f>
        <v>101778</v>
      </c>
      <c r="J184" s="5">
        <f>All_Customers_Residential!J184+All_Customers_Small_Commercial!J184+All_Customers_Lighting!J184</f>
        <v>103873</v>
      </c>
      <c r="K184" s="5">
        <f>All_Customers_Residential!K184+All_Customers_Small_Commercial!K184+All_Customers_Lighting!K184</f>
        <v>104477</v>
      </c>
      <c r="L184" s="5">
        <f>All_Customers_Residential!L184+All_Customers_Small_Commercial!L184+All_Customers_Lighting!L184</f>
        <v>93017</v>
      </c>
      <c r="M184" s="5">
        <f>All_Customers_Residential!M184+All_Customers_Small_Commercial!M184+All_Customers_Lighting!M184</f>
        <v>84772</v>
      </c>
      <c r="N184" s="5">
        <f>All_Customers_Residential!N184+All_Customers_Small_Commercial!N184+All_Customers_Lighting!N184</f>
        <v>83169</v>
      </c>
      <c r="O184" s="5">
        <f>All_Customers_Residential!O184+All_Customers_Small_Commercial!O184+All_Customers_Lighting!O184</f>
        <v>77703</v>
      </c>
      <c r="P184" s="5">
        <f>All_Customers_Residential!P184+All_Customers_Small_Commercial!P184+All_Customers_Lighting!P184</f>
        <v>78858</v>
      </c>
      <c r="Q184" s="5">
        <f>All_Customers_Residential!Q184+All_Customers_Small_Commercial!Q184+All_Customers_Lighting!Q184</f>
        <v>89870</v>
      </c>
      <c r="R184" s="5">
        <f>All_Customers_Residential!R184+All_Customers_Small_Commercial!R184+All_Customers_Lighting!R184</f>
        <v>95425</v>
      </c>
      <c r="S184" s="5">
        <f>All_Customers_Residential!S184+All_Customers_Small_Commercial!S184+All_Customers_Lighting!S184</f>
        <v>117591</v>
      </c>
      <c r="T184" s="5">
        <f>All_Customers_Residential!T184+All_Customers_Small_Commercial!T184+All_Customers_Lighting!T184</f>
        <v>135934</v>
      </c>
      <c r="U184" s="5">
        <f>All_Customers_Residential!U184+All_Customers_Small_Commercial!U184+All_Customers_Lighting!U184</f>
        <v>141998</v>
      </c>
      <c r="V184" s="5">
        <f>All_Customers_Residential!V184+All_Customers_Small_Commercial!V184+All_Customers_Lighting!V184</f>
        <v>143182</v>
      </c>
      <c r="W184" s="5">
        <f>All_Customers_Residential!W184+All_Customers_Small_Commercial!W184+All_Customers_Lighting!W184</f>
        <v>132703</v>
      </c>
      <c r="X184" s="5">
        <f>All_Customers_Residential!X184+All_Customers_Small_Commercial!X184+All_Customers_Lighting!X184</f>
        <v>113216</v>
      </c>
      <c r="Y184" s="5">
        <f>All_Customers_Residential!Y184+All_Customers_Small_Commercial!Y184+All_Customers_Lighting!Y184</f>
        <v>98866</v>
      </c>
      <c r="Z184" s="5">
        <f>All_Customers_Residential!Z184+All_Customers_Small_Commercial!Z184+All_Customers_Lighting!Z184</f>
        <v>0</v>
      </c>
      <c r="AA184" s="2">
        <f>IFERROR(INDEX('Holiday Schedule'!$D$3:$D$24,MATCH(A184,'Holiday Schedule'!$C$3:$C$24,0)),0)</f>
        <v>0</v>
      </c>
      <c r="AB184" s="2">
        <f t="shared" si="16"/>
        <v>4</v>
      </c>
      <c r="AC184" s="2">
        <f t="shared" si="17"/>
        <v>1697566</v>
      </c>
      <c r="AD184" s="5">
        <f t="shared" si="18"/>
        <v>786405</v>
      </c>
      <c r="AE184" s="5">
        <f t="shared" si="19"/>
        <v>2483971</v>
      </c>
      <c r="AG184" s="2">
        <f t="shared" si="20"/>
        <v>6</v>
      </c>
      <c r="AH184" s="2">
        <f t="shared" si="21"/>
        <v>2025</v>
      </c>
      <c r="AJ184" s="5">
        <f t="shared" si="22"/>
        <v>143182</v>
      </c>
      <c r="AK184" s="2">
        <f t="shared" si="23"/>
        <v>21</v>
      </c>
    </row>
    <row r="185" spans="1:37" ht="12.75">
      <c r="A185" s="4">
        <v>45834</v>
      </c>
      <c r="B185" s="5">
        <f>All_Customers_Residential!B185+All_Customers_Small_Commercial!B185+All_Customers_Lighting!B185</f>
        <v>84263</v>
      </c>
      <c r="C185" s="5">
        <f>All_Customers_Residential!C185+All_Customers_Small_Commercial!C185+All_Customers_Lighting!C185</f>
        <v>78381</v>
      </c>
      <c r="D185" s="5">
        <f>All_Customers_Residential!D185+All_Customers_Small_Commercial!D185+All_Customers_Lighting!D185</f>
        <v>74282</v>
      </c>
      <c r="E185" s="5">
        <f>All_Customers_Residential!E185+All_Customers_Small_Commercial!E185+All_Customers_Lighting!E185</f>
        <v>73200</v>
      </c>
      <c r="F185" s="5">
        <f>All_Customers_Residential!F185+All_Customers_Small_Commercial!F185+All_Customers_Lighting!F185</f>
        <v>72949</v>
      </c>
      <c r="G185" s="5">
        <f>All_Customers_Residential!G185+All_Customers_Small_Commercial!G185+All_Customers_Lighting!G185</f>
        <v>77443</v>
      </c>
      <c r="H185" s="5">
        <f>All_Customers_Residential!H185+All_Customers_Small_Commercial!H185+All_Customers_Lighting!H185</f>
        <v>81757</v>
      </c>
      <c r="I185" s="5">
        <f>All_Customers_Residential!I185+All_Customers_Small_Commercial!I185+All_Customers_Lighting!I185</f>
        <v>78629</v>
      </c>
      <c r="J185" s="5">
        <f>All_Customers_Residential!J185+All_Customers_Small_Commercial!J185+All_Customers_Lighting!J185</f>
        <v>59322</v>
      </c>
      <c r="K185" s="5">
        <f>All_Customers_Residential!K185+All_Customers_Small_Commercial!K185+All_Customers_Lighting!K185</f>
        <v>55969</v>
      </c>
      <c r="L185" s="5">
        <f>All_Customers_Residential!L185+All_Customers_Small_Commercial!L185+All_Customers_Lighting!L185</f>
        <v>53267</v>
      </c>
      <c r="M185" s="5">
        <f>All_Customers_Residential!M185+All_Customers_Small_Commercial!M185+All_Customers_Lighting!M185</f>
        <v>54348</v>
      </c>
      <c r="N185" s="5">
        <f>All_Customers_Residential!N185+All_Customers_Small_Commercial!N185+All_Customers_Lighting!N185</f>
        <v>75582</v>
      </c>
      <c r="O185" s="5">
        <f>All_Customers_Residential!O185+All_Customers_Small_Commercial!O185+All_Customers_Lighting!O185</f>
        <v>77138</v>
      </c>
      <c r="P185" s="5">
        <f>All_Customers_Residential!P185+All_Customers_Small_Commercial!P185+All_Customers_Lighting!P185</f>
        <v>79445</v>
      </c>
      <c r="Q185" s="5">
        <f>All_Customers_Residential!Q185+All_Customers_Small_Commercial!Q185+All_Customers_Lighting!Q185</f>
        <v>78633</v>
      </c>
      <c r="R185" s="5">
        <f>All_Customers_Residential!R185+All_Customers_Small_Commercial!R185+All_Customers_Lighting!R185</f>
        <v>80207</v>
      </c>
      <c r="S185" s="5">
        <f>All_Customers_Residential!S185+All_Customers_Small_Commercial!S185+All_Customers_Lighting!S185</f>
        <v>91801</v>
      </c>
      <c r="T185" s="5">
        <f>All_Customers_Residential!T185+All_Customers_Small_Commercial!T185+All_Customers_Lighting!T185</f>
        <v>98156</v>
      </c>
      <c r="U185" s="5">
        <f>All_Customers_Residential!U185+All_Customers_Small_Commercial!U185+All_Customers_Lighting!U185</f>
        <v>106431</v>
      </c>
      <c r="V185" s="5">
        <f>All_Customers_Residential!V185+All_Customers_Small_Commercial!V185+All_Customers_Lighting!V185</f>
        <v>110651</v>
      </c>
      <c r="W185" s="5">
        <f>All_Customers_Residential!W185+All_Customers_Small_Commercial!W185+All_Customers_Lighting!W185</f>
        <v>105446</v>
      </c>
      <c r="X185" s="5">
        <f>All_Customers_Residential!X185+All_Customers_Small_Commercial!X185+All_Customers_Lighting!X185</f>
        <v>90617</v>
      </c>
      <c r="Y185" s="5">
        <f>All_Customers_Residential!Y185+All_Customers_Small_Commercial!Y185+All_Customers_Lighting!Y185</f>
        <v>79544</v>
      </c>
      <c r="Z185" s="5">
        <f>All_Customers_Residential!Z185+All_Customers_Small_Commercial!Z185+All_Customers_Lighting!Z185</f>
        <v>0</v>
      </c>
      <c r="AA185" s="2">
        <f>IFERROR(INDEX('Holiday Schedule'!$D$3:$D$24,MATCH(A185,'Holiday Schedule'!$C$3:$C$24,0)),0)</f>
        <v>0</v>
      </c>
      <c r="AB185" s="2">
        <f t="shared" si="16"/>
        <v>5</v>
      </c>
      <c r="AC185" s="2">
        <f t="shared" si="17"/>
        <v>1295642</v>
      </c>
      <c r="AD185" s="5">
        <f t="shared" si="18"/>
        <v>621819</v>
      </c>
      <c r="AE185" s="5">
        <f t="shared" si="19"/>
        <v>1917461</v>
      </c>
      <c r="AG185" s="2">
        <f t="shared" si="20"/>
        <v>6</v>
      </c>
      <c r="AH185" s="2">
        <f t="shared" si="21"/>
        <v>2025</v>
      </c>
      <c r="AJ185" s="5">
        <f t="shared" si="22"/>
        <v>110651</v>
      </c>
      <c r="AK185" s="2">
        <f t="shared" si="23"/>
        <v>21</v>
      </c>
    </row>
    <row r="186" spans="1:37" ht="12.75">
      <c r="A186" s="4">
        <v>45835</v>
      </c>
      <c r="B186" s="5">
        <f>All_Customers_Residential!B186+All_Customers_Small_Commercial!B186+All_Customers_Lighting!B186</f>
        <v>63695</v>
      </c>
      <c r="C186" s="5">
        <f>All_Customers_Residential!C186+All_Customers_Small_Commercial!C186+All_Customers_Lighting!C186</f>
        <v>58108</v>
      </c>
      <c r="D186" s="5">
        <f>All_Customers_Residential!D186+All_Customers_Small_Commercial!D186+All_Customers_Lighting!D186</f>
        <v>55697</v>
      </c>
      <c r="E186" s="5">
        <f>All_Customers_Residential!E186+All_Customers_Small_Commercial!E186+All_Customers_Lighting!E186</f>
        <v>56168</v>
      </c>
      <c r="F186" s="5">
        <f>All_Customers_Residential!F186+All_Customers_Small_Commercial!F186+All_Customers_Lighting!F186</f>
        <v>58960</v>
      </c>
      <c r="G186" s="5">
        <f>All_Customers_Residential!G186+All_Customers_Small_Commercial!G186+All_Customers_Lighting!G186</f>
        <v>66745</v>
      </c>
      <c r="H186" s="5">
        <f>All_Customers_Residential!H186+All_Customers_Small_Commercial!H186+All_Customers_Lighting!H186</f>
        <v>78081</v>
      </c>
      <c r="I186" s="5">
        <f>All_Customers_Residential!I186+All_Customers_Small_Commercial!I186+All_Customers_Lighting!I186</f>
        <v>97939</v>
      </c>
      <c r="J186" s="5">
        <f>All_Customers_Residential!J186+All_Customers_Small_Commercial!J186+All_Customers_Lighting!J186</f>
        <v>100667</v>
      </c>
      <c r="K186" s="5">
        <f>All_Customers_Residential!K186+All_Customers_Small_Commercial!K186+All_Customers_Lighting!K186</f>
        <v>108513</v>
      </c>
      <c r="L186" s="5">
        <f>All_Customers_Residential!L186+All_Customers_Small_Commercial!L186+All_Customers_Lighting!L186</f>
        <v>103881</v>
      </c>
      <c r="M186" s="5">
        <f>All_Customers_Residential!M186+All_Customers_Small_Commercial!M186+All_Customers_Lighting!M186</f>
        <v>101660</v>
      </c>
      <c r="N186" s="5">
        <f>All_Customers_Residential!N186+All_Customers_Small_Commercial!N186+All_Customers_Lighting!N186</f>
        <v>104039</v>
      </c>
      <c r="O186" s="5">
        <f>All_Customers_Residential!O186+All_Customers_Small_Commercial!O186+All_Customers_Lighting!O186</f>
        <v>96988</v>
      </c>
      <c r="P186" s="5">
        <f>All_Customers_Residential!P186+All_Customers_Small_Commercial!P186+All_Customers_Lighting!P186</f>
        <v>94476</v>
      </c>
      <c r="Q186" s="5">
        <f>All_Customers_Residential!Q186+All_Customers_Small_Commercial!Q186+All_Customers_Lighting!Q186</f>
        <v>101221</v>
      </c>
      <c r="R186" s="5">
        <f>All_Customers_Residential!R186+All_Customers_Small_Commercial!R186+All_Customers_Lighting!R186</f>
        <v>105387</v>
      </c>
      <c r="S186" s="5">
        <f>All_Customers_Residential!S186+All_Customers_Small_Commercial!S186+All_Customers_Lighting!S186</f>
        <v>107504</v>
      </c>
      <c r="T186" s="5">
        <f>All_Customers_Residential!T186+All_Customers_Small_Commercial!T186+All_Customers_Lighting!T186</f>
        <v>112144</v>
      </c>
      <c r="U186" s="5">
        <f>All_Customers_Residential!U186+All_Customers_Small_Commercial!U186+All_Customers_Lighting!U186</f>
        <v>115302</v>
      </c>
      <c r="V186" s="5">
        <f>All_Customers_Residential!V186+All_Customers_Small_Commercial!V186+All_Customers_Lighting!V186</f>
        <v>118394</v>
      </c>
      <c r="W186" s="5">
        <f>All_Customers_Residential!W186+All_Customers_Small_Commercial!W186+All_Customers_Lighting!W186</f>
        <v>107711</v>
      </c>
      <c r="X186" s="5">
        <f>All_Customers_Residential!X186+All_Customers_Small_Commercial!X186+All_Customers_Lighting!X186</f>
        <v>86005</v>
      </c>
      <c r="Y186" s="5">
        <f>All_Customers_Residential!Y186+All_Customers_Small_Commercial!Y186+All_Customers_Lighting!Y186</f>
        <v>73839</v>
      </c>
      <c r="Z186" s="5">
        <f>All_Customers_Residential!Z186+All_Customers_Small_Commercial!Z186+All_Customers_Lighting!Z186</f>
        <v>0</v>
      </c>
      <c r="AA186" s="2">
        <f>IFERROR(INDEX('Holiday Schedule'!$D$3:$D$24,MATCH(A186,'Holiday Schedule'!$C$3:$C$24,0)),0)</f>
        <v>0</v>
      </c>
      <c r="AB186" s="2">
        <f t="shared" si="16"/>
        <v>6</v>
      </c>
      <c r="AC186" s="2">
        <f t="shared" si="17"/>
        <v>1661831</v>
      </c>
      <c r="AD186" s="5">
        <f t="shared" si="18"/>
        <v>511293</v>
      </c>
      <c r="AE186" s="5">
        <f t="shared" si="19"/>
        <v>2173124</v>
      </c>
      <c r="AG186" s="2">
        <f t="shared" si="20"/>
        <v>6</v>
      </c>
      <c r="AH186" s="2">
        <f t="shared" si="21"/>
        <v>2025</v>
      </c>
      <c r="AJ186" s="5">
        <f t="shared" si="22"/>
        <v>118394</v>
      </c>
      <c r="AK186" s="2">
        <f t="shared" si="23"/>
        <v>21</v>
      </c>
    </row>
    <row r="187" spans="1:37" ht="12.75">
      <c r="A187" s="4">
        <v>45836</v>
      </c>
      <c r="B187" s="5">
        <f>All_Customers_Residential!B187+All_Customers_Small_Commercial!B187+All_Customers_Lighting!B187</f>
        <v>64692</v>
      </c>
      <c r="C187" s="5">
        <f>All_Customers_Residential!C187+All_Customers_Small_Commercial!C187+All_Customers_Lighting!C187</f>
        <v>58940</v>
      </c>
      <c r="D187" s="5">
        <f>All_Customers_Residential!D187+All_Customers_Small_Commercial!D187+All_Customers_Lighting!D187</f>
        <v>56880</v>
      </c>
      <c r="E187" s="5">
        <f>All_Customers_Residential!E187+All_Customers_Small_Commercial!E187+All_Customers_Lighting!E187</f>
        <v>56047</v>
      </c>
      <c r="F187" s="5">
        <f>All_Customers_Residential!F187+All_Customers_Small_Commercial!F187+All_Customers_Lighting!F187</f>
        <v>58145</v>
      </c>
      <c r="G187" s="5">
        <f>All_Customers_Residential!G187+All_Customers_Small_Commercial!G187+All_Customers_Lighting!G187</f>
        <v>64950</v>
      </c>
      <c r="H187" s="5">
        <f>All_Customers_Residential!H187+All_Customers_Small_Commercial!H187+All_Customers_Lighting!H187</f>
        <v>74326</v>
      </c>
      <c r="I187" s="5">
        <f>All_Customers_Residential!I187+All_Customers_Small_Commercial!I187+All_Customers_Lighting!I187</f>
        <v>91786</v>
      </c>
      <c r="J187" s="5">
        <f>All_Customers_Residential!J187+All_Customers_Small_Commercial!J187+All_Customers_Lighting!J187</f>
        <v>101430</v>
      </c>
      <c r="K187" s="5">
        <f>All_Customers_Residential!K187+All_Customers_Small_Commercial!K187+All_Customers_Lighting!K187</f>
        <v>115510</v>
      </c>
      <c r="L187" s="5">
        <f>All_Customers_Residential!L187+All_Customers_Small_Commercial!L187+All_Customers_Lighting!L187</f>
        <v>110452</v>
      </c>
      <c r="M187" s="5">
        <f>All_Customers_Residential!M187+All_Customers_Small_Commercial!M187+All_Customers_Lighting!M187</f>
        <v>106869</v>
      </c>
      <c r="N187" s="5">
        <f>All_Customers_Residential!N187+All_Customers_Small_Commercial!N187+All_Customers_Lighting!N187</f>
        <v>105682</v>
      </c>
      <c r="O187" s="5">
        <f>All_Customers_Residential!O187+All_Customers_Small_Commercial!O187+All_Customers_Lighting!O187</f>
        <v>99619</v>
      </c>
      <c r="P187" s="5">
        <f>All_Customers_Residential!P187+All_Customers_Small_Commercial!P187+All_Customers_Lighting!P187</f>
        <v>98882</v>
      </c>
      <c r="Q187" s="5">
        <f>All_Customers_Residential!Q187+All_Customers_Small_Commercial!Q187+All_Customers_Lighting!Q187</f>
        <v>100200</v>
      </c>
      <c r="R187" s="5">
        <f>All_Customers_Residential!R187+All_Customers_Small_Commercial!R187+All_Customers_Lighting!R187</f>
        <v>103158</v>
      </c>
      <c r="S187" s="5">
        <f>All_Customers_Residential!S187+All_Customers_Small_Commercial!S187+All_Customers_Lighting!S187</f>
        <v>107273</v>
      </c>
      <c r="T187" s="5">
        <f>All_Customers_Residential!T187+All_Customers_Small_Commercial!T187+All_Customers_Lighting!T187</f>
        <v>112133</v>
      </c>
      <c r="U187" s="5">
        <f>All_Customers_Residential!U187+All_Customers_Small_Commercial!U187+All_Customers_Lighting!U187</f>
        <v>116279</v>
      </c>
      <c r="V187" s="5">
        <f>All_Customers_Residential!V187+All_Customers_Small_Commercial!V187+All_Customers_Lighting!V187</f>
        <v>115592</v>
      </c>
      <c r="W187" s="5">
        <f>All_Customers_Residential!W187+All_Customers_Small_Commercial!W187+All_Customers_Lighting!W187</f>
        <v>107405</v>
      </c>
      <c r="X187" s="5">
        <f>All_Customers_Residential!X187+All_Customers_Small_Commercial!X187+All_Customers_Lighting!X187</f>
        <v>87435</v>
      </c>
      <c r="Y187" s="5">
        <f>All_Customers_Residential!Y187+All_Customers_Small_Commercial!Y187+All_Customers_Lighting!Y187</f>
        <v>74896</v>
      </c>
      <c r="Z187" s="5">
        <f>All_Customers_Residential!Z187+All_Customers_Small_Commercial!Z187+All_Customers_Lighting!Z187</f>
        <v>0</v>
      </c>
      <c r="AA187" s="2">
        <f>IFERROR(INDEX('Holiday Schedule'!$D$3:$D$24,MATCH(A187,'Holiday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2188581</v>
      </c>
      <c r="AE187" s="5">
        <f t="shared" si="19"/>
        <v>2188581</v>
      </c>
      <c r="AG187" s="2">
        <f t="shared" si="20"/>
        <v>6</v>
      </c>
      <c r="AH187" s="2">
        <f t="shared" si="21"/>
        <v>2025</v>
      </c>
      <c r="AJ187" s="5">
        <f t="shared" si="22"/>
        <v>116279</v>
      </c>
      <c r="AK187" s="2">
        <f t="shared" si="23"/>
        <v>20</v>
      </c>
    </row>
    <row r="188" spans="1:37" ht="12.75">
      <c r="A188" s="4">
        <v>45837</v>
      </c>
      <c r="B188" s="5">
        <f>All_Customers_Residential!B188+All_Customers_Small_Commercial!B188+All_Customers_Lighting!B188</f>
        <v>64692</v>
      </c>
      <c r="C188" s="5">
        <f>All_Customers_Residential!C188+All_Customers_Small_Commercial!C188+All_Customers_Lighting!C188</f>
        <v>58940</v>
      </c>
      <c r="D188" s="5">
        <f>All_Customers_Residential!D188+All_Customers_Small_Commercial!D188+All_Customers_Lighting!D188</f>
        <v>56880</v>
      </c>
      <c r="E188" s="5">
        <f>All_Customers_Residential!E188+All_Customers_Small_Commercial!E188+All_Customers_Lighting!E188</f>
        <v>56047</v>
      </c>
      <c r="F188" s="5">
        <f>All_Customers_Residential!F188+All_Customers_Small_Commercial!F188+All_Customers_Lighting!F188</f>
        <v>58145</v>
      </c>
      <c r="G188" s="5">
        <f>All_Customers_Residential!G188+All_Customers_Small_Commercial!G188+All_Customers_Lighting!G188</f>
        <v>64950</v>
      </c>
      <c r="H188" s="5">
        <f>All_Customers_Residential!H188+All_Customers_Small_Commercial!H188+All_Customers_Lighting!H188</f>
        <v>74323</v>
      </c>
      <c r="I188" s="5">
        <f>All_Customers_Residential!I188+All_Customers_Small_Commercial!I188+All_Customers_Lighting!I188</f>
        <v>91786</v>
      </c>
      <c r="J188" s="5">
        <f>All_Customers_Residential!J188+All_Customers_Small_Commercial!J188+All_Customers_Lighting!J188</f>
        <v>101430</v>
      </c>
      <c r="K188" s="5">
        <f>All_Customers_Residential!K188+All_Customers_Small_Commercial!K188+All_Customers_Lighting!K188</f>
        <v>115509</v>
      </c>
      <c r="L188" s="5">
        <f>All_Customers_Residential!L188+All_Customers_Small_Commercial!L188+All_Customers_Lighting!L188</f>
        <v>110452</v>
      </c>
      <c r="M188" s="5">
        <f>All_Customers_Residential!M188+All_Customers_Small_Commercial!M188+All_Customers_Lighting!M188</f>
        <v>106868</v>
      </c>
      <c r="N188" s="5">
        <f>All_Customers_Residential!N188+All_Customers_Small_Commercial!N188+All_Customers_Lighting!N188</f>
        <v>105682</v>
      </c>
      <c r="O188" s="5">
        <f>All_Customers_Residential!O188+All_Customers_Small_Commercial!O188+All_Customers_Lighting!O188</f>
        <v>99619</v>
      </c>
      <c r="P188" s="5">
        <f>All_Customers_Residential!P188+All_Customers_Small_Commercial!P188+All_Customers_Lighting!P188</f>
        <v>98882</v>
      </c>
      <c r="Q188" s="5">
        <f>All_Customers_Residential!Q188+All_Customers_Small_Commercial!Q188+All_Customers_Lighting!Q188</f>
        <v>100201</v>
      </c>
      <c r="R188" s="5">
        <f>All_Customers_Residential!R188+All_Customers_Small_Commercial!R188+All_Customers_Lighting!R188</f>
        <v>103156</v>
      </c>
      <c r="S188" s="5">
        <f>All_Customers_Residential!S188+All_Customers_Small_Commercial!S188+All_Customers_Lighting!S188</f>
        <v>107271</v>
      </c>
      <c r="T188" s="5">
        <f>All_Customers_Residential!T188+All_Customers_Small_Commercial!T188+All_Customers_Lighting!T188</f>
        <v>112121</v>
      </c>
      <c r="U188" s="5">
        <f>All_Customers_Residential!U188+All_Customers_Small_Commercial!U188+All_Customers_Lighting!U188</f>
        <v>116278</v>
      </c>
      <c r="V188" s="5">
        <f>All_Customers_Residential!V188+All_Customers_Small_Commercial!V188+All_Customers_Lighting!V188</f>
        <v>115591</v>
      </c>
      <c r="W188" s="5">
        <f>All_Customers_Residential!W188+All_Customers_Small_Commercial!W188+All_Customers_Lighting!W188</f>
        <v>107404</v>
      </c>
      <c r="X188" s="5">
        <f>All_Customers_Residential!X188+All_Customers_Small_Commercial!X188+All_Customers_Lighting!X188</f>
        <v>87435</v>
      </c>
      <c r="Y188" s="5">
        <f>All_Customers_Residential!Y188+All_Customers_Small_Commercial!Y188+All_Customers_Lighting!Y188</f>
        <v>74895</v>
      </c>
      <c r="Z188" s="5">
        <f>All_Customers_Residential!Z188+All_Customers_Small_Commercial!Z188+All_Customers_Lighting!Z188</f>
        <v>0</v>
      </c>
      <c r="AA188" s="2">
        <f>IFERROR(INDEX('Holiday Schedule'!$D$3:$D$24,MATCH(A188,'Holiday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2188557</v>
      </c>
      <c r="AE188" s="5">
        <f t="shared" si="19"/>
        <v>2188557</v>
      </c>
      <c r="AG188" s="2">
        <f t="shared" si="20"/>
        <v>6</v>
      </c>
      <c r="AH188" s="2">
        <f t="shared" si="21"/>
        <v>2025</v>
      </c>
      <c r="AJ188" s="5">
        <f t="shared" si="22"/>
        <v>116278</v>
      </c>
      <c r="AK188" s="2">
        <f t="shared" si="23"/>
        <v>20</v>
      </c>
    </row>
    <row r="189" spans="1:37" ht="12.75">
      <c r="A189" s="4">
        <v>45838</v>
      </c>
      <c r="B189" s="5">
        <f>All_Customers_Residential!B189+All_Customers_Small_Commercial!B189+All_Customers_Lighting!B189</f>
        <v>72781</v>
      </c>
      <c r="C189" s="5">
        <f>All_Customers_Residential!C189+All_Customers_Small_Commercial!C189+All_Customers_Lighting!C189</f>
        <v>67796</v>
      </c>
      <c r="D189" s="5">
        <f>All_Customers_Residential!D189+All_Customers_Small_Commercial!D189+All_Customers_Lighting!D189</f>
        <v>65958</v>
      </c>
      <c r="E189" s="5">
        <f>All_Customers_Residential!E189+All_Customers_Small_Commercial!E189+All_Customers_Lighting!E189</f>
        <v>65140</v>
      </c>
      <c r="F189" s="5">
        <f>All_Customers_Residential!F189+All_Customers_Small_Commercial!F189+All_Customers_Lighting!F189</f>
        <v>67215</v>
      </c>
      <c r="G189" s="5">
        <f>All_Customers_Residential!G189+All_Customers_Small_Commercial!G189+All_Customers_Lighting!G189</f>
        <v>69677</v>
      </c>
      <c r="H189" s="5">
        <f>All_Customers_Residential!H189+All_Customers_Small_Commercial!H189+All_Customers_Lighting!H189</f>
        <v>72840</v>
      </c>
      <c r="I189" s="5">
        <f>All_Customers_Residential!I189+All_Customers_Small_Commercial!I189+All_Customers_Lighting!I189</f>
        <v>64925</v>
      </c>
      <c r="J189" s="5">
        <f>All_Customers_Residential!J189+All_Customers_Small_Commercial!J189+All_Customers_Lighting!J189</f>
        <v>55444</v>
      </c>
      <c r="K189" s="5">
        <f>All_Customers_Residential!K189+All_Customers_Small_Commercial!K189+All_Customers_Lighting!K189</f>
        <v>51799</v>
      </c>
      <c r="L189" s="5">
        <f>All_Customers_Residential!L189+All_Customers_Small_Commercial!L189+All_Customers_Lighting!L189</f>
        <v>51930</v>
      </c>
      <c r="M189" s="5">
        <f>All_Customers_Residential!M189+All_Customers_Small_Commercial!M189+All_Customers_Lighting!M189</f>
        <v>54607</v>
      </c>
      <c r="N189" s="5">
        <f>All_Customers_Residential!N189+All_Customers_Small_Commercial!N189+All_Customers_Lighting!N189</f>
        <v>59712</v>
      </c>
      <c r="O189" s="5">
        <f>All_Customers_Residential!O189+All_Customers_Small_Commercial!O189+All_Customers_Lighting!O189</f>
        <v>61195</v>
      </c>
      <c r="P189" s="5">
        <f>All_Customers_Residential!P189+All_Customers_Small_Commercial!P189+All_Customers_Lighting!P189</f>
        <v>62589</v>
      </c>
      <c r="Q189" s="5">
        <f>All_Customers_Residential!Q189+All_Customers_Small_Commercial!Q189+All_Customers_Lighting!Q189</f>
        <v>70945</v>
      </c>
      <c r="R189" s="5">
        <f>All_Customers_Residential!R189+All_Customers_Small_Commercial!R189+All_Customers_Lighting!R189</f>
        <v>83398</v>
      </c>
      <c r="S189" s="5">
        <f>All_Customers_Residential!S189+All_Customers_Small_Commercial!S189+All_Customers_Lighting!S189</f>
        <v>100892</v>
      </c>
      <c r="T189" s="5">
        <f>All_Customers_Residential!T189+All_Customers_Small_Commercial!T189+All_Customers_Lighting!T189</f>
        <v>120894</v>
      </c>
      <c r="U189" s="5">
        <f>All_Customers_Residential!U189+All_Customers_Small_Commercial!U189+All_Customers_Lighting!U189</f>
        <v>131421</v>
      </c>
      <c r="V189" s="5">
        <f>All_Customers_Residential!V189+All_Customers_Small_Commercial!V189+All_Customers_Lighting!V189</f>
        <v>132385</v>
      </c>
      <c r="W189" s="5">
        <f>All_Customers_Residential!W189+All_Customers_Small_Commercial!W189+All_Customers_Lighting!W189</f>
        <v>123884</v>
      </c>
      <c r="X189" s="5">
        <f>All_Customers_Residential!X189+All_Customers_Small_Commercial!X189+All_Customers_Lighting!X189</f>
        <v>107679</v>
      </c>
      <c r="Y189" s="5">
        <f>All_Customers_Residential!Y189+All_Customers_Small_Commercial!Y189+All_Customers_Lighting!Y189</f>
        <v>91458</v>
      </c>
      <c r="Z189" s="5">
        <f>All_Customers_Residential!Z189+All_Customers_Small_Commercial!Z189+All_Customers_Lighting!Z189</f>
        <v>0</v>
      </c>
      <c r="AA189" s="2">
        <f>IFERROR(INDEX('Holiday Schedule'!$D$3:$D$24,MATCH(A189,'Holiday Schedule'!$C$3:$C$24,0)),0)</f>
        <v>0</v>
      </c>
      <c r="AB189" s="2">
        <f t="shared" si="16"/>
        <v>2</v>
      </c>
      <c r="AC189" s="2">
        <f t="shared" si="17"/>
        <v>1333699</v>
      </c>
      <c r="AD189" s="5">
        <f t="shared" si="18"/>
        <v>572865</v>
      </c>
      <c r="AE189" s="5">
        <f t="shared" si="19"/>
        <v>1906564</v>
      </c>
      <c r="AG189" s="2">
        <f t="shared" si="20"/>
        <v>6</v>
      </c>
      <c r="AH189" s="2">
        <f t="shared" si="21"/>
        <v>2025</v>
      </c>
      <c r="AJ189" s="5">
        <f t="shared" si="22"/>
        <v>132385</v>
      </c>
      <c r="AK189" s="2">
        <f t="shared" si="23"/>
        <v>21</v>
      </c>
    </row>
    <row r="190" spans="1:37" ht="12.75">
      <c r="A190" s="4">
        <v>45839</v>
      </c>
      <c r="B190" s="5">
        <f>All_Customers_Residential!B190+All_Customers_Small_Commercial!B190+All_Customers_Lighting!B190</f>
        <v>89976.62000000001</v>
      </c>
      <c r="C190" s="5">
        <f>All_Customers_Residential!C190+All_Customers_Small_Commercial!C190+All_Customers_Lighting!C190</f>
        <v>83765.73000000001</v>
      </c>
      <c r="D190" s="5">
        <f>All_Customers_Residential!D190+All_Customers_Small_Commercial!D190+All_Customers_Lighting!D190</f>
        <v>78206.539999999994</v>
      </c>
      <c r="E190" s="5">
        <f>All_Customers_Residential!E190+All_Customers_Small_Commercial!E190+All_Customers_Lighting!E190</f>
        <v>75869.159999999989</v>
      </c>
      <c r="F190" s="5">
        <f>All_Customers_Residential!F190+All_Customers_Small_Commercial!F190+All_Customers_Lighting!F190</f>
        <v>78663.210000000006</v>
      </c>
      <c r="G190" s="5">
        <f>All_Customers_Residential!G190+All_Customers_Small_Commercial!G190+All_Customers_Lighting!G190</f>
        <v>82464.570000000007</v>
      </c>
      <c r="H190" s="5">
        <f>All_Customers_Residential!H190+All_Customers_Small_Commercial!H190+All_Customers_Lighting!H190</f>
        <v>80241.03</v>
      </c>
      <c r="I190" s="5">
        <f>All_Customers_Residential!I190+All_Customers_Small_Commercial!I190+All_Customers_Lighting!I190</f>
        <v>91471.169999999984</v>
      </c>
      <c r="J190" s="5">
        <f>All_Customers_Residential!J190+All_Customers_Small_Commercial!J190+All_Customers_Lighting!J190</f>
        <v>93641.64</v>
      </c>
      <c r="K190" s="5">
        <f>All_Customers_Residential!K190+All_Customers_Small_Commercial!K190+All_Customers_Lighting!K190</f>
        <v>91139.23</v>
      </c>
      <c r="L190" s="5">
        <f>All_Customers_Residential!L190+All_Customers_Small_Commercial!L190+All_Customers_Lighting!L190</f>
        <v>89328.670000000013</v>
      </c>
      <c r="M190" s="5">
        <f>All_Customers_Residential!M190+All_Customers_Small_Commercial!M190+All_Customers_Lighting!M190</f>
        <v>87916.39</v>
      </c>
      <c r="N190" s="5">
        <f>All_Customers_Residential!N190+All_Customers_Small_Commercial!N190+All_Customers_Lighting!N190</f>
        <v>88828.66</v>
      </c>
      <c r="O190" s="5">
        <f>All_Customers_Residential!O190+All_Customers_Small_Commercial!O190+All_Customers_Lighting!O190</f>
        <v>93238.89</v>
      </c>
      <c r="P190" s="5">
        <f>All_Customers_Residential!P190+All_Customers_Small_Commercial!P190+All_Customers_Lighting!P190</f>
        <v>85787.06</v>
      </c>
      <c r="Q190" s="5">
        <f>All_Customers_Residential!Q190+All_Customers_Small_Commercial!Q190+All_Customers_Lighting!Q190</f>
        <v>80678.92</v>
      </c>
      <c r="R190" s="5">
        <f>All_Customers_Residential!R190+All_Customers_Small_Commercial!R190+All_Customers_Lighting!R190</f>
        <v>97377.680000000008</v>
      </c>
      <c r="S190" s="5">
        <f>All_Customers_Residential!S190+All_Customers_Small_Commercial!S190+All_Customers_Lighting!S190</f>
        <v>105138.75</v>
      </c>
      <c r="T190" s="5">
        <f>All_Customers_Residential!T190+All_Customers_Small_Commercial!T190+All_Customers_Lighting!T190</f>
        <v>120088.67</v>
      </c>
      <c r="U190" s="5">
        <f>All_Customers_Residential!U190+All_Customers_Small_Commercial!U190+All_Customers_Lighting!U190</f>
        <v>131684.1</v>
      </c>
      <c r="V190" s="5">
        <f>All_Customers_Residential!V190+All_Customers_Small_Commercial!V190+All_Customers_Lighting!V190</f>
        <v>140554.21</v>
      </c>
      <c r="W190" s="5">
        <f>All_Customers_Residential!W190+All_Customers_Small_Commercial!W190+All_Customers_Lighting!W190</f>
        <v>133508.54</v>
      </c>
      <c r="X190" s="5">
        <f>All_Customers_Residential!X190+All_Customers_Small_Commercial!X190+All_Customers_Lighting!X190</f>
        <v>121392.03</v>
      </c>
      <c r="Y190" s="5">
        <f>All_Customers_Residential!Y190+All_Customers_Small_Commercial!Y190+All_Customers_Lighting!Y190</f>
        <v>108635.82</v>
      </c>
      <c r="Z190" s="5">
        <f>All_Customers_Residential!Z190+All_Customers_Small_Commercial!Z190+All_Customers_Lighting!Z190</f>
        <v>0</v>
      </c>
      <c r="AA190" s="2">
        <f>IFERROR(INDEX('Holiday Schedule'!$D$3:$D$24,MATCH(A190,'Holiday Schedule'!$C$3:$C$24,0)),0)</f>
        <v>0</v>
      </c>
      <c r="AB190" s="2">
        <f t="shared" si="16"/>
        <v>3</v>
      </c>
      <c r="AC190" s="2">
        <f t="shared" si="17"/>
        <v>1651774.61</v>
      </c>
      <c r="AD190" s="5">
        <f t="shared" si="18"/>
        <v>677822.67999999947</v>
      </c>
      <c r="AE190" s="5">
        <f t="shared" si="19"/>
        <v>2329597.2899999996</v>
      </c>
      <c r="AG190" s="2">
        <f t="shared" si="20"/>
        <v>7</v>
      </c>
      <c r="AH190" s="2">
        <f t="shared" si="21"/>
        <v>2025</v>
      </c>
      <c r="AJ190" s="5">
        <f t="shared" si="22"/>
        <v>140554.21</v>
      </c>
      <c r="AK190" s="2">
        <f t="shared" si="23"/>
        <v>21</v>
      </c>
    </row>
    <row r="191" spans="1:37" ht="12.75">
      <c r="A191" s="4">
        <v>45840</v>
      </c>
      <c r="B191" s="5">
        <f>All_Customers_Residential!B191+All_Customers_Small_Commercial!B191+All_Customers_Lighting!B191</f>
        <v>95702.59</v>
      </c>
      <c r="C191" s="5">
        <f>All_Customers_Residential!C191+All_Customers_Small_Commercial!C191+All_Customers_Lighting!C191</f>
        <v>88409.779999999984</v>
      </c>
      <c r="D191" s="5">
        <f>All_Customers_Residential!D191+All_Customers_Small_Commercial!D191+All_Customers_Lighting!D191</f>
        <v>83017.86</v>
      </c>
      <c r="E191" s="5">
        <f>All_Customers_Residential!E191+All_Customers_Small_Commercial!E191+All_Customers_Lighting!E191</f>
        <v>82924.649999999994</v>
      </c>
      <c r="F191" s="5">
        <f>All_Customers_Residential!F191+All_Customers_Small_Commercial!F191+All_Customers_Lighting!F191</f>
        <v>85686.54</v>
      </c>
      <c r="G191" s="5">
        <f>All_Customers_Residential!G191+All_Customers_Small_Commercial!G191+All_Customers_Lighting!G191</f>
        <v>87569.8</v>
      </c>
      <c r="H191" s="5">
        <f>All_Customers_Residential!H191+All_Customers_Small_Commercial!H191+All_Customers_Lighting!H191</f>
        <v>87291.440000000017</v>
      </c>
      <c r="I191" s="5">
        <f>All_Customers_Residential!I191+All_Customers_Small_Commercial!I191+All_Customers_Lighting!I191</f>
        <v>84774.18</v>
      </c>
      <c r="J191" s="5">
        <f>All_Customers_Residential!J191+All_Customers_Small_Commercial!J191+All_Customers_Lighting!J191</f>
        <v>82540.88</v>
      </c>
      <c r="K191" s="5">
        <f>All_Customers_Residential!K191+All_Customers_Small_Commercial!K191+All_Customers_Lighting!K191</f>
        <v>85009.040000000008</v>
      </c>
      <c r="L191" s="5">
        <f>All_Customers_Residential!L191+All_Customers_Small_Commercial!L191+All_Customers_Lighting!L191</f>
        <v>90774.38</v>
      </c>
      <c r="M191" s="5">
        <f>All_Customers_Residential!M191+All_Customers_Small_Commercial!M191+All_Customers_Lighting!M191</f>
        <v>86556.409999999989</v>
      </c>
      <c r="N191" s="5">
        <f>All_Customers_Residential!N191+All_Customers_Small_Commercial!N191+All_Customers_Lighting!N191</f>
        <v>90286.6</v>
      </c>
      <c r="O191" s="5">
        <f>All_Customers_Residential!O191+All_Customers_Small_Commercial!O191+All_Customers_Lighting!O191</f>
        <v>93976.19</v>
      </c>
      <c r="P191" s="5">
        <f>All_Customers_Residential!P191+All_Customers_Small_Commercial!P191+All_Customers_Lighting!P191</f>
        <v>92521.34</v>
      </c>
      <c r="Q191" s="5">
        <f>All_Customers_Residential!Q191+All_Customers_Small_Commercial!Q191+All_Customers_Lighting!Q191</f>
        <v>95143.67</v>
      </c>
      <c r="R191" s="5">
        <f>All_Customers_Residential!R191+All_Customers_Small_Commercial!R191+All_Customers_Lighting!R191</f>
        <v>114001.67</v>
      </c>
      <c r="S191" s="5">
        <f>All_Customers_Residential!S191+All_Customers_Small_Commercial!S191+All_Customers_Lighting!S191</f>
        <v>131395.66999999998</v>
      </c>
      <c r="T191" s="5">
        <f>All_Customers_Residential!T191+All_Customers_Small_Commercial!T191+All_Customers_Lighting!T191</f>
        <v>140808.59</v>
      </c>
      <c r="U191" s="5">
        <f>All_Customers_Residential!U191+All_Customers_Small_Commercial!U191+All_Customers_Lighting!U191</f>
        <v>150271.60999999999</v>
      </c>
      <c r="V191" s="5">
        <f>All_Customers_Residential!V191+All_Customers_Small_Commercial!V191+All_Customers_Lighting!V191</f>
        <v>155384.72999999998</v>
      </c>
      <c r="W191" s="5">
        <f>All_Customers_Residential!W191+All_Customers_Small_Commercial!W191+All_Customers_Lighting!W191</f>
        <v>151122.72</v>
      </c>
      <c r="X191" s="5">
        <f>All_Customers_Residential!X191+All_Customers_Small_Commercial!X191+All_Customers_Lighting!X191</f>
        <v>138434.75</v>
      </c>
      <c r="Y191" s="5">
        <f>All_Customers_Residential!Y191+All_Customers_Small_Commercial!Y191+All_Customers_Lighting!Y191</f>
        <v>117906.1</v>
      </c>
      <c r="Z191" s="5">
        <f>All_Customers_Residential!Z191+All_Customers_Small_Commercial!Z191+All_Customers_Lighting!Z191</f>
        <v>0</v>
      </c>
      <c r="AA191" s="2">
        <f>IFERROR(INDEX('Holiday Schedule'!$D$3:$D$24,MATCH(A191,'Holiday Schedule'!$C$3:$C$24,0)),0)</f>
        <v>0</v>
      </c>
      <c r="AB191" s="2">
        <f t="shared" si="16"/>
        <v>4</v>
      </c>
      <c r="AC191" s="2">
        <f t="shared" si="17"/>
        <v>1783002.43</v>
      </c>
      <c r="AD191" s="5">
        <f t="shared" si="18"/>
        <v>728508.76000000047</v>
      </c>
      <c r="AE191" s="5">
        <f t="shared" si="19"/>
        <v>2511511.1900000004</v>
      </c>
      <c r="AG191" s="2">
        <f t="shared" si="20"/>
        <v>7</v>
      </c>
      <c r="AH191" s="2">
        <f t="shared" si="21"/>
        <v>2025</v>
      </c>
      <c r="AJ191" s="5">
        <f t="shared" si="22"/>
        <v>155384.72999999998</v>
      </c>
      <c r="AK191" s="2">
        <f t="shared" si="23"/>
        <v>21</v>
      </c>
    </row>
    <row r="192" spans="1:37" ht="12.75">
      <c r="A192" s="4">
        <v>45841</v>
      </c>
      <c r="B192" s="5">
        <f>All_Customers_Residential!B192+All_Customers_Small_Commercial!B192+All_Customers_Lighting!B192</f>
        <v>103789.75000000001</v>
      </c>
      <c r="C192" s="5">
        <f>All_Customers_Residential!C192+All_Customers_Small_Commercial!C192+All_Customers_Lighting!C192</f>
        <v>92615.11</v>
      </c>
      <c r="D192" s="5">
        <f>All_Customers_Residential!D192+All_Customers_Small_Commercial!D192+All_Customers_Lighting!D192</f>
        <v>86588.66</v>
      </c>
      <c r="E192" s="5">
        <f>All_Customers_Residential!E192+All_Customers_Small_Commercial!E192+All_Customers_Lighting!E192</f>
        <v>83427.350000000006</v>
      </c>
      <c r="F192" s="5">
        <f>All_Customers_Residential!F192+All_Customers_Small_Commercial!F192+All_Customers_Lighting!F192</f>
        <v>86557.239999999991</v>
      </c>
      <c r="G192" s="5">
        <f>All_Customers_Residential!G192+All_Customers_Small_Commercial!G192+All_Customers_Lighting!G192</f>
        <v>84737.07</v>
      </c>
      <c r="H192" s="5">
        <f>All_Customers_Residential!H192+All_Customers_Small_Commercial!H192+All_Customers_Lighting!H192</f>
        <v>85344.97</v>
      </c>
      <c r="I192" s="5">
        <f>All_Customers_Residential!I192+All_Customers_Small_Commercial!I192+All_Customers_Lighting!I192</f>
        <v>84709.31</v>
      </c>
      <c r="J192" s="5">
        <f>All_Customers_Residential!J192+All_Customers_Small_Commercial!J192+All_Customers_Lighting!J192</f>
        <v>79708.25</v>
      </c>
      <c r="K192" s="5">
        <f>All_Customers_Residential!K192+All_Customers_Small_Commercial!K192+All_Customers_Lighting!K192</f>
        <v>76451.14</v>
      </c>
      <c r="L192" s="5">
        <f>All_Customers_Residential!L192+All_Customers_Small_Commercial!L192+All_Customers_Lighting!L192</f>
        <v>79131.7</v>
      </c>
      <c r="M192" s="5">
        <f>All_Customers_Residential!M192+All_Customers_Small_Commercial!M192+All_Customers_Lighting!M192</f>
        <v>82153.91</v>
      </c>
      <c r="N192" s="5">
        <f>All_Customers_Residential!N192+All_Customers_Small_Commercial!N192+All_Customers_Lighting!N192</f>
        <v>88914.78</v>
      </c>
      <c r="O192" s="5">
        <f>All_Customers_Residential!O192+All_Customers_Small_Commercial!O192+All_Customers_Lighting!O192</f>
        <v>95853.400000000009</v>
      </c>
      <c r="P192" s="5">
        <f>All_Customers_Residential!P192+All_Customers_Small_Commercial!P192+All_Customers_Lighting!P192</f>
        <v>111391.09</v>
      </c>
      <c r="Q192" s="5">
        <f>All_Customers_Residential!Q192+All_Customers_Small_Commercial!Q192+All_Customers_Lighting!Q192</f>
        <v>113923.09999999999</v>
      </c>
      <c r="R192" s="5">
        <f>All_Customers_Residential!R192+All_Customers_Small_Commercial!R192+All_Customers_Lighting!R192</f>
        <v>118065.47</v>
      </c>
      <c r="S192" s="5">
        <f>All_Customers_Residential!S192+All_Customers_Small_Commercial!S192+All_Customers_Lighting!S192</f>
        <v>126805.39</v>
      </c>
      <c r="T192" s="5">
        <f>All_Customers_Residential!T192+All_Customers_Small_Commercial!T192+All_Customers_Lighting!T192</f>
        <v>127729.7</v>
      </c>
      <c r="U192" s="5">
        <f>All_Customers_Residential!U192+All_Customers_Small_Commercial!U192+All_Customers_Lighting!U192</f>
        <v>131684.57</v>
      </c>
      <c r="V192" s="5">
        <f>All_Customers_Residential!V192+All_Customers_Small_Commercial!V192+All_Customers_Lighting!V192</f>
        <v>134038.49</v>
      </c>
      <c r="W192" s="5">
        <f>All_Customers_Residential!W192+All_Customers_Small_Commercial!W192+All_Customers_Lighting!W192</f>
        <v>132623.91</v>
      </c>
      <c r="X192" s="5">
        <f>All_Customers_Residential!X192+All_Customers_Small_Commercial!X192+All_Customers_Lighting!X192</f>
        <v>120649.43</v>
      </c>
      <c r="Y192" s="5">
        <f>All_Customers_Residential!Y192+All_Customers_Small_Commercial!Y192+All_Customers_Lighting!Y192</f>
        <v>105465.09999999999</v>
      </c>
      <c r="Z192" s="5">
        <f>All_Customers_Residential!Z192+All_Customers_Small_Commercial!Z192+All_Customers_Lighting!Z192</f>
        <v>0</v>
      </c>
      <c r="AA192" s="2">
        <f>IFERROR(INDEX('Holiday Schedule'!$D$3:$D$24,MATCH(A192,'Holiday Schedule'!$C$3:$C$24,0)),0)</f>
        <v>0</v>
      </c>
      <c r="AB192" s="2">
        <f t="shared" si="16"/>
        <v>5</v>
      </c>
      <c r="AC192" s="2">
        <f t="shared" si="17"/>
        <v>1703833.64</v>
      </c>
      <c r="AD192" s="5">
        <f t="shared" si="18"/>
        <v>728525.25000000023</v>
      </c>
      <c r="AE192" s="5">
        <f t="shared" si="19"/>
        <v>2432358.89</v>
      </c>
      <c r="AG192" s="2">
        <f t="shared" si="20"/>
        <v>7</v>
      </c>
      <c r="AH192" s="2">
        <f t="shared" si="21"/>
        <v>2025</v>
      </c>
      <c r="AJ192" s="5">
        <f t="shared" si="22"/>
        <v>134038.49</v>
      </c>
      <c r="AK192" s="2">
        <f t="shared" si="23"/>
        <v>21</v>
      </c>
    </row>
    <row r="193" spans="1:37" ht="12.75">
      <c r="A193" s="4">
        <v>45842</v>
      </c>
      <c r="B193" s="5">
        <f>All_Customers_Residential!B193+All_Customers_Small_Commercial!B193+All_Customers_Lighting!B193</f>
        <v>92462.41</v>
      </c>
      <c r="C193" s="5">
        <f>All_Customers_Residential!C193+All_Customers_Small_Commercial!C193+All_Customers_Lighting!C193</f>
        <v>85174.900000000009</v>
      </c>
      <c r="D193" s="5">
        <f>All_Customers_Residential!D193+All_Customers_Small_Commercial!D193+All_Customers_Lighting!D193</f>
        <v>79630.94</v>
      </c>
      <c r="E193" s="5">
        <f>All_Customers_Residential!E193+All_Customers_Small_Commercial!E193+All_Customers_Lighting!E193</f>
        <v>77394.37999999999</v>
      </c>
      <c r="F193" s="5">
        <f>All_Customers_Residential!F193+All_Customers_Small_Commercial!F193+All_Customers_Lighting!F193</f>
        <v>77962.429999999993</v>
      </c>
      <c r="G193" s="5">
        <f>All_Customers_Residential!G193+All_Customers_Small_Commercial!G193+All_Customers_Lighting!G193</f>
        <v>75024.479999999996</v>
      </c>
      <c r="H193" s="5">
        <f>All_Customers_Residential!H193+All_Customers_Small_Commercial!H193+All_Customers_Lighting!H193</f>
        <v>73816.760000000009</v>
      </c>
      <c r="I193" s="5">
        <f>All_Customers_Residential!I193+All_Customers_Small_Commercial!I193+All_Customers_Lighting!I193</f>
        <v>71220.05</v>
      </c>
      <c r="J193" s="5">
        <f>All_Customers_Residential!J193+All_Customers_Small_Commercial!J193+All_Customers_Lighting!J193</f>
        <v>62007.83</v>
      </c>
      <c r="K193" s="5">
        <f>All_Customers_Residential!K193+All_Customers_Small_Commercial!K193+All_Customers_Lighting!K193</f>
        <v>55811.939999999995</v>
      </c>
      <c r="L193" s="5">
        <f>All_Customers_Residential!L193+All_Customers_Small_Commercial!L193+All_Customers_Lighting!L193</f>
        <v>58836.65</v>
      </c>
      <c r="M193" s="5">
        <f>All_Customers_Residential!M193+All_Customers_Small_Commercial!M193+All_Customers_Lighting!M193</f>
        <v>58514.41</v>
      </c>
      <c r="N193" s="5">
        <f>All_Customers_Residential!N193+All_Customers_Small_Commercial!N193+All_Customers_Lighting!N193</f>
        <v>57794.559999999998</v>
      </c>
      <c r="O193" s="5">
        <f>All_Customers_Residential!O193+All_Customers_Small_Commercial!O193+All_Customers_Lighting!O193</f>
        <v>65194.07</v>
      </c>
      <c r="P193" s="5">
        <f>All_Customers_Residential!P193+All_Customers_Small_Commercial!P193+All_Customers_Lighting!P193</f>
        <v>58899.85</v>
      </c>
      <c r="Q193" s="5">
        <f>All_Customers_Residential!Q193+All_Customers_Small_Commercial!Q193+All_Customers_Lighting!Q193</f>
        <v>64479.05</v>
      </c>
      <c r="R193" s="5">
        <f>All_Customers_Residential!R193+All_Customers_Small_Commercial!R193+All_Customers_Lighting!R193</f>
        <v>68232.960000000006</v>
      </c>
      <c r="S193" s="5">
        <f>All_Customers_Residential!S193+All_Customers_Small_Commercial!S193+All_Customers_Lighting!S193</f>
        <v>83937.069999999992</v>
      </c>
      <c r="T193" s="5">
        <f>All_Customers_Residential!T193+All_Customers_Small_Commercial!T193+All_Customers_Lighting!T193</f>
        <v>99159.4</v>
      </c>
      <c r="U193" s="5">
        <f>All_Customers_Residential!U193+All_Customers_Small_Commercial!U193+All_Customers_Lighting!U193</f>
        <v>108766.12000000001</v>
      </c>
      <c r="V193" s="5">
        <f>All_Customers_Residential!V193+All_Customers_Small_Commercial!V193+All_Customers_Lighting!V193</f>
        <v>112197.34</v>
      </c>
      <c r="W193" s="5">
        <f>All_Customers_Residential!W193+All_Customers_Small_Commercial!W193+All_Customers_Lighting!W193</f>
        <v>111064.09</v>
      </c>
      <c r="X193" s="5">
        <f>All_Customers_Residential!X193+All_Customers_Small_Commercial!X193+All_Customers_Lighting!X193</f>
        <v>105595.84</v>
      </c>
      <c r="Y193" s="5">
        <f>All_Customers_Residential!Y193+All_Customers_Small_Commercial!Y193+All_Customers_Lighting!Y193</f>
        <v>97020.01</v>
      </c>
      <c r="Z193" s="5">
        <f>All_Customers_Residential!Z193+All_Customers_Small_Commercial!Z193+All_Customers_Lighting!Z193</f>
        <v>0</v>
      </c>
      <c r="AA193" s="2">
        <f>IFERROR(INDEX('Holiday Schedule'!$D$3:$D$24,MATCH(A193,'Holiday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1900197.5400000003</v>
      </c>
      <c r="AE193" s="5">
        <f t="shared" si="19"/>
        <v>1900197.5400000003</v>
      </c>
      <c r="AG193" s="2">
        <f t="shared" si="20"/>
        <v>7</v>
      </c>
      <c r="AH193" s="2">
        <f t="shared" si="21"/>
        <v>2025</v>
      </c>
      <c r="AJ193" s="5">
        <f t="shared" si="22"/>
        <v>112197.34</v>
      </c>
      <c r="AK193" s="2">
        <f t="shared" si="23"/>
        <v>21</v>
      </c>
    </row>
    <row r="194" spans="1:37" ht="12.75">
      <c r="A194" s="4">
        <v>45843</v>
      </c>
      <c r="B194" s="5">
        <f>All_Customers_Residential!B194+All_Customers_Small_Commercial!B194+All_Customers_Lighting!B194</f>
        <v>84293.540000000008</v>
      </c>
      <c r="C194" s="5">
        <f>All_Customers_Residential!C194+All_Customers_Small_Commercial!C194+All_Customers_Lighting!C194</f>
        <v>77808.429999999993</v>
      </c>
      <c r="D194" s="5">
        <f>All_Customers_Residential!D194+All_Customers_Small_Commercial!D194+All_Customers_Lighting!D194</f>
        <v>74051.87</v>
      </c>
      <c r="E194" s="5">
        <f>All_Customers_Residential!E194+All_Customers_Small_Commercial!E194+All_Customers_Lighting!E194</f>
        <v>71704.06</v>
      </c>
      <c r="F194" s="5">
        <f>All_Customers_Residential!F194+All_Customers_Small_Commercial!F194+All_Customers_Lighting!F194</f>
        <v>71565.070000000007</v>
      </c>
      <c r="G194" s="5">
        <f>All_Customers_Residential!G194+All_Customers_Small_Commercial!G194+All_Customers_Lighting!G194</f>
        <v>68319.08</v>
      </c>
      <c r="H194" s="5">
        <f>All_Customers_Residential!H194+All_Customers_Small_Commercial!H194+All_Customers_Lighting!H194</f>
        <v>66049.95</v>
      </c>
      <c r="I194" s="5">
        <f>All_Customers_Residential!I194+All_Customers_Small_Commercial!I194+All_Customers_Lighting!I194</f>
        <v>61850.48</v>
      </c>
      <c r="J194" s="5">
        <f>All_Customers_Residential!J194+All_Customers_Small_Commercial!J194+All_Customers_Lighting!J194</f>
        <v>56632.990000000005</v>
      </c>
      <c r="K194" s="5">
        <f>All_Customers_Residential!K194+All_Customers_Small_Commercial!K194+All_Customers_Lighting!K194</f>
        <v>53059.729999999996</v>
      </c>
      <c r="L194" s="5">
        <f>All_Customers_Residential!L194+All_Customers_Small_Commercial!L194+All_Customers_Lighting!L194</f>
        <v>53792.240000000005</v>
      </c>
      <c r="M194" s="5">
        <f>All_Customers_Residential!M194+All_Customers_Small_Commercial!M194+All_Customers_Lighting!M194</f>
        <v>58239.21</v>
      </c>
      <c r="N194" s="5">
        <f>All_Customers_Residential!N194+All_Customers_Small_Commercial!N194+All_Customers_Lighting!N194</f>
        <v>59761.619999999995</v>
      </c>
      <c r="O194" s="5">
        <f>All_Customers_Residential!O194+All_Customers_Small_Commercial!O194+All_Customers_Lighting!O194</f>
        <v>61338.89</v>
      </c>
      <c r="P194" s="5">
        <f>All_Customers_Residential!P194+All_Customers_Small_Commercial!P194+All_Customers_Lighting!P194</f>
        <v>67055.03</v>
      </c>
      <c r="Q194" s="5">
        <f>All_Customers_Residential!Q194+All_Customers_Small_Commercial!Q194+All_Customers_Lighting!Q194</f>
        <v>76320.010000000009</v>
      </c>
      <c r="R194" s="5">
        <f>All_Customers_Residential!R194+All_Customers_Small_Commercial!R194+All_Customers_Lighting!R194</f>
        <v>90269.25</v>
      </c>
      <c r="S194" s="5">
        <f>All_Customers_Residential!S194+All_Customers_Small_Commercial!S194+All_Customers_Lighting!S194</f>
        <v>108179.31</v>
      </c>
      <c r="T194" s="5">
        <f>All_Customers_Residential!T194+All_Customers_Small_Commercial!T194+All_Customers_Lighting!T194</f>
        <v>114688.07</v>
      </c>
      <c r="U194" s="5">
        <f>All_Customers_Residential!U194+All_Customers_Small_Commercial!U194+All_Customers_Lighting!U194</f>
        <v>126376.71</v>
      </c>
      <c r="V194" s="5">
        <f>All_Customers_Residential!V194+All_Customers_Small_Commercial!V194+All_Customers_Lighting!V194</f>
        <v>129736.44</v>
      </c>
      <c r="W194" s="5">
        <f>All_Customers_Residential!W194+All_Customers_Small_Commercial!W194+All_Customers_Lighting!W194</f>
        <v>130014.22</v>
      </c>
      <c r="X194" s="5">
        <f>All_Customers_Residential!X194+All_Customers_Small_Commercial!X194+All_Customers_Lighting!X194</f>
        <v>118409.62</v>
      </c>
      <c r="Y194" s="5">
        <f>All_Customers_Residential!Y194+All_Customers_Small_Commercial!Y194+All_Customers_Lighting!Y194</f>
        <v>103629.34999999999</v>
      </c>
      <c r="Z194" s="5">
        <f>All_Customers_Residential!Z194+All_Customers_Small_Commercial!Z194+All_Customers_Lighting!Z194</f>
        <v>0</v>
      </c>
      <c r="AA194" s="2">
        <f>IFERROR(INDEX('Holiday Schedule'!$D$3:$D$24,MATCH(A194,'Holiday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1983145.1700000004</v>
      </c>
      <c r="AE194" s="5">
        <f t="shared" si="19"/>
        <v>1983145.1700000004</v>
      </c>
      <c r="AG194" s="2">
        <f t="shared" si="20"/>
        <v>7</v>
      </c>
      <c r="AH194" s="2">
        <f t="shared" si="21"/>
        <v>2025</v>
      </c>
      <c r="AJ194" s="5">
        <f t="shared" si="22"/>
        <v>130014.22</v>
      </c>
      <c r="AK194" s="2">
        <f t="shared" si="23"/>
        <v>22</v>
      </c>
    </row>
    <row r="195" spans="1:37" ht="12.75">
      <c r="A195" s="4">
        <v>45844</v>
      </c>
      <c r="B195" s="5">
        <f>All_Customers_Residential!B195+All_Customers_Small_Commercial!B195+All_Customers_Lighting!B195</f>
        <v>91582.73</v>
      </c>
      <c r="C195" s="5">
        <f>All_Customers_Residential!C195+All_Customers_Small_Commercial!C195+All_Customers_Lighting!C195</f>
        <v>84824.11</v>
      </c>
      <c r="D195" s="5">
        <f>All_Customers_Residential!D195+All_Customers_Small_Commercial!D195+All_Customers_Lighting!D195</f>
        <v>81148.649999999994</v>
      </c>
      <c r="E195" s="5">
        <f>All_Customers_Residential!E195+All_Customers_Small_Commercial!E195+All_Customers_Lighting!E195</f>
        <v>78428.66</v>
      </c>
      <c r="F195" s="5">
        <f>All_Customers_Residential!F195+All_Customers_Small_Commercial!F195+All_Customers_Lighting!F195</f>
        <v>78061.03</v>
      </c>
      <c r="G195" s="5">
        <f>All_Customers_Residential!G195+All_Customers_Small_Commercial!G195+All_Customers_Lighting!G195</f>
        <v>74021.78</v>
      </c>
      <c r="H195" s="5">
        <f>All_Customers_Residential!H195+All_Customers_Small_Commercial!H195+All_Customers_Lighting!H195</f>
        <v>74896.490000000005</v>
      </c>
      <c r="I195" s="5">
        <f>All_Customers_Residential!I195+All_Customers_Small_Commercial!I195+All_Customers_Lighting!I195</f>
        <v>74036.31</v>
      </c>
      <c r="J195" s="5">
        <f>All_Customers_Residential!J195+All_Customers_Small_Commercial!J195+All_Customers_Lighting!J195</f>
        <v>74540.59</v>
      </c>
      <c r="K195" s="5">
        <f>All_Customers_Residential!K195+All_Customers_Small_Commercial!K195+All_Customers_Lighting!K195</f>
        <v>71908.95</v>
      </c>
      <c r="L195" s="5">
        <f>All_Customers_Residential!L195+All_Customers_Small_Commercial!L195+All_Customers_Lighting!L195</f>
        <v>77864.289999999994</v>
      </c>
      <c r="M195" s="5">
        <f>All_Customers_Residential!M195+All_Customers_Small_Commercial!M195+All_Customers_Lighting!M195</f>
        <v>80757.13</v>
      </c>
      <c r="N195" s="5">
        <f>All_Customers_Residential!N195+All_Customers_Small_Commercial!N195+All_Customers_Lighting!N195</f>
        <v>90091.21</v>
      </c>
      <c r="O195" s="5">
        <f>All_Customers_Residential!O195+All_Customers_Small_Commercial!O195+All_Customers_Lighting!O195</f>
        <v>97087.9</v>
      </c>
      <c r="P195" s="5">
        <f>All_Customers_Residential!P195+All_Customers_Small_Commercial!P195+All_Customers_Lighting!P195</f>
        <v>95691.4</v>
      </c>
      <c r="Q195" s="5">
        <f>All_Customers_Residential!Q195+All_Customers_Small_Commercial!Q195+All_Customers_Lighting!Q195</f>
        <v>103249.5</v>
      </c>
      <c r="R195" s="5">
        <f>All_Customers_Residential!R195+All_Customers_Small_Commercial!R195+All_Customers_Lighting!R195</f>
        <v>112540.35</v>
      </c>
      <c r="S195" s="5">
        <f>All_Customers_Residential!S195+All_Customers_Small_Commercial!S195+All_Customers_Lighting!S195</f>
        <v>132557.34</v>
      </c>
      <c r="T195" s="5">
        <f>All_Customers_Residential!T195+All_Customers_Small_Commercial!T195+All_Customers_Lighting!T195</f>
        <v>151308.31</v>
      </c>
      <c r="U195" s="5">
        <f>All_Customers_Residential!U195+All_Customers_Small_Commercial!U195+All_Customers_Lighting!U195</f>
        <v>158869.15</v>
      </c>
      <c r="V195" s="5">
        <f>All_Customers_Residential!V195+All_Customers_Small_Commercial!V195+All_Customers_Lighting!V195</f>
        <v>156142.26</v>
      </c>
      <c r="W195" s="5">
        <f>All_Customers_Residential!W195+All_Customers_Small_Commercial!W195+All_Customers_Lighting!W195</f>
        <v>148620.57999999999</v>
      </c>
      <c r="X195" s="5">
        <f>All_Customers_Residential!X195+All_Customers_Small_Commercial!X195+All_Customers_Lighting!X195</f>
        <v>136800.38</v>
      </c>
      <c r="Y195" s="5">
        <f>All_Customers_Residential!Y195+All_Customers_Small_Commercial!Y195+All_Customers_Lighting!Y195</f>
        <v>120573.04</v>
      </c>
      <c r="Z195" s="5">
        <f>All_Customers_Residential!Z195+All_Customers_Small_Commercial!Z195+All_Customers_Lighting!Z195</f>
        <v>0</v>
      </c>
      <c r="AA195" s="2">
        <f>IFERROR(INDEX('Holiday Schedule'!$D$3:$D$24,MATCH(A195,'Holiday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2445602.1399999997</v>
      </c>
      <c r="AE195" s="5">
        <f t="shared" si="19"/>
        <v>2445602.1399999997</v>
      </c>
      <c r="AG195" s="2">
        <f t="shared" si="20"/>
        <v>7</v>
      </c>
      <c r="AH195" s="2">
        <f t="shared" si="21"/>
        <v>2025</v>
      </c>
      <c r="AJ195" s="5">
        <f t="shared" si="22"/>
        <v>158869.15</v>
      </c>
      <c r="AK195" s="2">
        <f t="shared" si="23"/>
        <v>20</v>
      </c>
    </row>
    <row r="196" spans="1:37" ht="12.75">
      <c r="A196" s="4">
        <v>45845</v>
      </c>
      <c r="B196" s="5">
        <f>All_Customers_Residential!B196+All_Customers_Small_Commercial!B196+All_Customers_Lighting!B196</f>
        <v>105529.89000000001</v>
      </c>
      <c r="C196" s="5">
        <f>All_Customers_Residential!C196+All_Customers_Small_Commercial!C196+All_Customers_Lighting!C196</f>
        <v>97484.2</v>
      </c>
      <c r="D196" s="5">
        <f>All_Customers_Residential!D196+All_Customers_Small_Commercial!D196+All_Customers_Lighting!D196</f>
        <v>91643.520000000004</v>
      </c>
      <c r="E196" s="5">
        <f>All_Customers_Residential!E196+All_Customers_Small_Commercial!E196+All_Customers_Lighting!E196</f>
        <v>89208.86</v>
      </c>
      <c r="F196" s="5">
        <f>All_Customers_Residential!F196+All_Customers_Small_Commercial!F196+All_Customers_Lighting!F196</f>
        <v>90744.790000000008</v>
      </c>
      <c r="G196" s="5">
        <f>All_Customers_Residential!G196+All_Customers_Small_Commercial!G196+All_Customers_Lighting!G196</f>
        <v>92756.91</v>
      </c>
      <c r="H196" s="5">
        <f>All_Customers_Residential!H196+All_Customers_Small_Commercial!H196+All_Customers_Lighting!H196</f>
        <v>93307.86</v>
      </c>
      <c r="I196" s="5">
        <f>All_Customers_Residential!I196+All_Customers_Small_Commercial!I196+All_Customers_Lighting!I196</f>
        <v>94010.02</v>
      </c>
      <c r="J196" s="5">
        <f>All_Customers_Residential!J196+All_Customers_Small_Commercial!J196+All_Customers_Lighting!J196</f>
        <v>90753.239999999991</v>
      </c>
      <c r="K196" s="5">
        <f>All_Customers_Residential!K196+All_Customers_Small_Commercial!K196+All_Customers_Lighting!K196</f>
        <v>88058.430000000008</v>
      </c>
      <c r="L196" s="5">
        <f>All_Customers_Residential!L196+All_Customers_Small_Commercial!L196+All_Customers_Lighting!L196</f>
        <v>93981.76999999999</v>
      </c>
      <c r="M196" s="5">
        <f>All_Customers_Residential!M196+All_Customers_Small_Commercial!M196+All_Customers_Lighting!M196</f>
        <v>94913.549999999988</v>
      </c>
      <c r="N196" s="5">
        <f>All_Customers_Residential!N196+All_Customers_Small_Commercial!N196+All_Customers_Lighting!N196</f>
        <v>98110.63</v>
      </c>
      <c r="O196" s="5">
        <f>All_Customers_Residential!O196+All_Customers_Small_Commercial!O196+All_Customers_Lighting!O196</f>
        <v>101541.27</v>
      </c>
      <c r="P196" s="5">
        <f>All_Customers_Residential!P196+All_Customers_Small_Commercial!P196+All_Customers_Lighting!P196</f>
        <v>102974.29</v>
      </c>
      <c r="Q196" s="5">
        <f>All_Customers_Residential!Q196+All_Customers_Small_Commercial!Q196+All_Customers_Lighting!Q196</f>
        <v>106066.44</v>
      </c>
      <c r="R196" s="5">
        <f>All_Customers_Residential!R196+All_Customers_Small_Commercial!R196+All_Customers_Lighting!R196</f>
        <v>117459.13</v>
      </c>
      <c r="S196" s="5">
        <f>All_Customers_Residential!S196+All_Customers_Small_Commercial!S196+All_Customers_Lighting!S196</f>
        <v>132742.43</v>
      </c>
      <c r="T196" s="5">
        <f>All_Customers_Residential!T196+All_Customers_Small_Commercial!T196+All_Customers_Lighting!T196</f>
        <v>143845.72999999998</v>
      </c>
      <c r="U196" s="5">
        <f>All_Customers_Residential!U196+All_Customers_Small_Commercial!U196+All_Customers_Lighting!U196</f>
        <v>156791.6</v>
      </c>
      <c r="V196" s="5">
        <f>All_Customers_Residential!V196+All_Customers_Small_Commercial!V196+All_Customers_Lighting!V196</f>
        <v>157876.76999999999</v>
      </c>
      <c r="W196" s="5">
        <f>All_Customers_Residential!W196+All_Customers_Small_Commercial!W196+All_Customers_Lighting!W196</f>
        <v>150715.5</v>
      </c>
      <c r="X196" s="5">
        <f>All_Customers_Residential!X196+All_Customers_Small_Commercial!X196+All_Customers_Lighting!X196</f>
        <v>135455.01</v>
      </c>
      <c r="Y196" s="5">
        <f>All_Customers_Residential!Y196+All_Customers_Small_Commercial!Y196+All_Customers_Lighting!Y196</f>
        <v>119167.25000000001</v>
      </c>
      <c r="Z196" s="5">
        <f>All_Customers_Residential!Z196+All_Customers_Small_Commercial!Z196+All_Customers_Lighting!Z196</f>
        <v>0</v>
      </c>
      <c r="AA196" s="2">
        <f>IFERROR(INDEX('Holiday Schedule'!$D$3:$D$24,MATCH(A196,'Holiday Schedule'!$C$3:$C$24,0)),0)</f>
        <v>0</v>
      </c>
      <c r="AB196" s="2">
        <f t="shared" si="16"/>
        <v>2</v>
      </c>
      <c r="AC196" s="2">
        <f t="shared" si="17"/>
        <v>1865295.81</v>
      </c>
      <c r="AD196" s="5">
        <f t="shared" si="18"/>
        <v>779843.2799999998</v>
      </c>
      <c r="AE196" s="5">
        <f t="shared" si="19"/>
        <v>2645139.09</v>
      </c>
      <c r="AG196" s="2">
        <f t="shared" si="20"/>
        <v>7</v>
      </c>
      <c r="AH196" s="2">
        <f t="shared" si="21"/>
        <v>2025</v>
      </c>
      <c r="AJ196" s="5">
        <f t="shared" si="22"/>
        <v>157876.76999999999</v>
      </c>
      <c r="AK196" s="2">
        <f t="shared" si="23"/>
        <v>21</v>
      </c>
    </row>
    <row r="197" spans="1:37" ht="12.75">
      <c r="A197" s="4">
        <v>45846</v>
      </c>
      <c r="B197" s="5">
        <f>All_Customers_Residential!B197+All_Customers_Small_Commercial!B197+All_Customers_Lighting!B197</f>
        <v>105099.99</v>
      </c>
      <c r="C197" s="5">
        <f>All_Customers_Residential!C197+All_Customers_Small_Commercial!C197+All_Customers_Lighting!C197</f>
        <v>98272.97</v>
      </c>
      <c r="D197" s="5">
        <f>All_Customers_Residential!D197+All_Customers_Small_Commercial!D197+All_Customers_Lighting!D197</f>
        <v>91920.440000000017</v>
      </c>
      <c r="E197" s="5">
        <f>All_Customers_Residential!E197+All_Customers_Small_Commercial!E197+All_Customers_Lighting!E197</f>
        <v>88085.569999999992</v>
      </c>
      <c r="F197" s="5">
        <f>All_Customers_Residential!F197+All_Customers_Small_Commercial!F197+All_Customers_Lighting!F197</f>
        <v>92192.95</v>
      </c>
      <c r="G197" s="5">
        <f>All_Customers_Residential!G197+All_Customers_Small_Commercial!G197+All_Customers_Lighting!G197</f>
        <v>91945.46</v>
      </c>
      <c r="H197" s="5">
        <f>All_Customers_Residential!H197+All_Customers_Small_Commercial!H197+All_Customers_Lighting!H197</f>
        <v>99558.9</v>
      </c>
      <c r="I197" s="5">
        <f>All_Customers_Residential!I197+All_Customers_Small_Commercial!I197+All_Customers_Lighting!I197</f>
        <v>106188.31</v>
      </c>
      <c r="J197" s="5">
        <f>All_Customers_Residential!J197+All_Customers_Small_Commercial!J197+All_Customers_Lighting!J197</f>
        <v>108143.53</v>
      </c>
      <c r="K197" s="5">
        <f>All_Customers_Residential!K197+All_Customers_Small_Commercial!K197+All_Customers_Lighting!K197</f>
        <v>100687.1</v>
      </c>
      <c r="L197" s="5">
        <f>All_Customers_Residential!L197+All_Customers_Small_Commercial!L197+All_Customers_Lighting!L197</f>
        <v>103499.76000000001</v>
      </c>
      <c r="M197" s="5">
        <f>All_Customers_Residential!M197+All_Customers_Small_Commercial!M197+All_Customers_Lighting!M197</f>
        <v>100266.58</v>
      </c>
      <c r="N197" s="5">
        <f>All_Customers_Residential!N197+All_Customers_Small_Commercial!N197+All_Customers_Lighting!N197</f>
        <v>101091.43</v>
      </c>
      <c r="O197" s="5">
        <f>All_Customers_Residential!O197+All_Customers_Small_Commercial!O197+All_Customers_Lighting!O197</f>
        <v>93322.13</v>
      </c>
      <c r="P197" s="5">
        <f>All_Customers_Residential!P197+All_Customers_Small_Commercial!P197+All_Customers_Lighting!P197</f>
        <v>89083.53</v>
      </c>
      <c r="Q197" s="5">
        <f>All_Customers_Residential!Q197+All_Customers_Small_Commercial!Q197+All_Customers_Lighting!Q197</f>
        <v>86503.31</v>
      </c>
      <c r="R197" s="5">
        <f>All_Customers_Residential!R197+All_Customers_Small_Commercial!R197+All_Customers_Lighting!R197</f>
        <v>96720.01</v>
      </c>
      <c r="S197" s="5">
        <f>All_Customers_Residential!S197+All_Customers_Small_Commercial!S197+All_Customers_Lighting!S197</f>
        <v>107604.62</v>
      </c>
      <c r="T197" s="5">
        <f>All_Customers_Residential!T197+All_Customers_Small_Commercial!T197+All_Customers_Lighting!T197</f>
        <v>122325.58</v>
      </c>
      <c r="U197" s="5">
        <f>All_Customers_Residential!U197+All_Customers_Small_Commercial!U197+All_Customers_Lighting!U197</f>
        <v>130931.76</v>
      </c>
      <c r="V197" s="5">
        <f>All_Customers_Residential!V197+All_Customers_Small_Commercial!V197+All_Customers_Lighting!V197</f>
        <v>132514.85</v>
      </c>
      <c r="W197" s="5">
        <f>All_Customers_Residential!W197+All_Customers_Small_Commercial!W197+All_Customers_Lighting!W197</f>
        <v>134207.78</v>
      </c>
      <c r="X197" s="5">
        <f>All_Customers_Residential!X197+All_Customers_Small_Commercial!X197+All_Customers_Lighting!X197</f>
        <v>120505.07999999999</v>
      </c>
      <c r="Y197" s="5">
        <f>All_Customers_Residential!Y197+All_Customers_Small_Commercial!Y197+All_Customers_Lighting!Y197</f>
        <v>104116.83</v>
      </c>
      <c r="Z197" s="5">
        <f>All_Customers_Residential!Z197+All_Customers_Small_Commercial!Z197+All_Customers_Lighting!Z197</f>
        <v>0</v>
      </c>
      <c r="AA197" s="2">
        <f>IFERROR(INDEX('Holiday Schedule'!$D$3:$D$24,MATCH(A197,'Holiday Schedule'!$C$3:$C$24,0)),0)</f>
        <v>0</v>
      </c>
      <c r="AB197" s="2">
        <f t="shared" si="16"/>
        <v>3</v>
      </c>
      <c r="AC197" s="2">
        <f t="shared" si="17"/>
        <v>1733595.3600000003</v>
      </c>
      <c r="AD197" s="5">
        <f t="shared" si="18"/>
        <v>771193.10999999987</v>
      </c>
      <c r="AE197" s="5">
        <f t="shared" si="19"/>
        <v>2504788.4700000002</v>
      </c>
      <c r="AG197" s="2">
        <f t="shared" si="20"/>
        <v>7</v>
      </c>
      <c r="AH197" s="2">
        <f t="shared" si="21"/>
        <v>2025</v>
      </c>
      <c r="AJ197" s="5">
        <f t="shared" si="22"/>
        <v>134207.78</v>
      </c>
      <c r="AK197" s="2">
        <f t="shared" si="23"/>
        <v>22</v>
      </c>
    </row>
    <row r="198" spans="1:37" ht="12.75">
      <c r="A198" s="4">
        <v>45847</v>
      </c>
      <c r="B198" s="5">
        <f>All_Customers_Residential!B198+All_Customers_Small_Commercial!B198+All_Customers_Lighting!B198</f>
        <v>92610.17</v>
      </c>
      <c r="C198" s="5">
        <f>All_Customers_Residential!C198+All_Customers_Small_Commercial!C198+All_Customers_Lighting!C198</f>
        <v>84397.55</v>
      </c>
      <c r="D198" s="5">
        <f>All_Customers_Residential!D198+All_Customers_Small_Commercial!D198+All_Customers_Lighting!D198</f>
        <v>80739.47</v>
      </c>
      <c r="E198" s="5">
        <f>All_Customers_Residential!E198+All_Customers_Small_Commercial!E198+All_Customers_Lighting!E198</f>
        <v>78441.989999999991</v>
      </c>
      <c r="F198" s="5">
        <f>All_Customers_Residential!F198+All_Customers_Small_Commercial!F198+All_Customers_Lighting!F198</f>
        <v>82857.52</v>
      </c>
      <c r="G198" s="5">
        <f>All_Customers_Residential!G198+All_Customers_Small_Commercial!G198+All_Customers_Lighting!G198</f>
        <v>82542.759999999995</v>
      </c>
      <c r="H198" s="5">
        <f>All_Customers_Residential!H198+All_Customers_Small_Commercial!H198+All_Customers_Lighting!H198</f>
        <v>86512.1</v>
      </c>
      <c r="I198" s="5">
        <f>All_Customers_Residential!I198+All_Customers_Small_Commercial!I198+All_Customers_Lighting!I198</f>
        <v>86029.27</v>
      </c>
      <c r="J198" s="5">
        <f>All_Customers_Residential!J198+All_Customers_Small_Commercial!J198+All_Customers_Lighting!J198</f>
        <v>80486.47</v>
      </c>
      <c r="K198" s="5">
        <f>All_Customers_Residential!K198+All_Customers_Small_Commercial!K198+All_Customers_Lighting!K198</f>
        <v>75468.239999999991</v>
      </c>
      <c r="L198" s="5">
        <f>All_Customers_Residential!L198+All_Customers_Small_Commercial!L198+All_Customers_Lighting!L198</f>
        <v>76722.080000000002</v>
      </c>
      <c r="M198" s="5">
        <f>All_Customers_Residential!M198+All_Customers_Small_Commercial!M198+All_Customers_Lighting!M198</f>
        <v>78487.42</v>
      </c>
      <c r="N198" s="5">
        <f>All_Customers_Residential!N198+All_Customers_Small_Commercial!N198+All_Customers_Lighting!N198</f>
        <v>82036.53</v>
      </c>
      <c r="O198" s="5">
        <f>All_Customers_Residential!O198+All_Customers_Small_Commercial!O198+All_Customers_Lighting!O198</f>
        <v>79186.89</v>
      </c>
      <c r="P198" s="5">
        <f>All_Customers_Residential!P198+All_Customers_Small_Commercial!P198+All_Customers_Lighting!P198</f>
        <v>87120.709999999992</v>
      </c>
      <c r="Q198" s="5">
        <f>All_Customers_Residential!Q198+All_Customers_Small_Commercial!Q198+All_Customers_Lighting!Q198</f>
        <v>88349</v>
      </c>
      <c r="R198" s="5">
        <f>All_Customers_Residential!R198+All_Customers_Small_Commercial!R198+All_Customers_Lighting!R198</f>
        <v>101075.26999999999</v>
      </c>
      <c r="S198" s="5">
        <f>All_Customers_Residential!S198+All_Customers_Small_Commercial!S198+All_Customers_Lighting!S198</f>
        <v>120805.95</v>
      </c>
      <c r="T198" s="5">
        <f>All_Customers_Residential!T198+All_Customers_Small_Commercial!T198+All_Customers_Lighting!T198</f>
        <v>132108.39000000001</v>
      </c>
      <c r="U198" s="5">
        <f>All_Customers_Residential!U198+All_Customers_Small_Commercial!U198+All_Customers_Lighting!U198</f>
        <v>140533.41</v>
      </c>
      <c r="V198" s="5">
        <f>All_Customers_Residential!V198+All_Customers_Small_Commercial!V198+All_Customers_Lighting!V198</f>
        <v>141544.84999999998</v>
      </c>
      <c r="W198" s="5">
        <f>All_Customers_Residential!W198+All_Customers_Small_Commercial!W198+All_Customers_Lighting!W198</f>
        <v>138062.47</v>
      </c>
      <c r="X198" s="5">
        <f>All_Customers_Residential!X198+All_Customers_Small_Commercial!X198+All_Customers_Lighting!X198</f>
        <v>124611.67</v>
      </c>
      <c r="Y198" s="5">
        <f>All_Customers_Residential!Y198+All_Customers_Small_Commercial!Y198+All_Customers_Lighting!Y198</f>
        <v>109389.09000000001</v>
      </c>
      <c r="Z198" s="5">
        <f>All_Customers_Residential!Z198+All_Customers_Small_Commercial!Z198+All_Customers_Lighting!Z198</f>
        <v>0</v>
      </c>
      <c r="AA198" s="2">
        <f>IFERROR(INDEX('Holiday Schedule'!$D$3:$D$24,MATCH(A198,'Holiday Schedule'!$C$3:$C$24,0)),0)</f>
        <v>0</v>
      </c>
      <c r="AB198" s="2">
        <f t="shared" si="16"/>
        <v>4</v>
      </c>
      <c r="AC198" s="2">
        <f t="shared" si="17"/>
        <v>1632628.6199999999</v>
      </c>
      <c r="AD198" s="5">
        <f t="shared" si="18"/>
        <v>697490.64999999967</v>
      </c>
      <c r="AE198" s="5">
        <f t="shared" si="19"/>
        <v>2330119.2699999996</v>
      </c>
      <c r="AG198" s="2">
        <f t="shared" si="20"/>
        <v>7</v>
      </c>
      <c r="AH198" s="2">
        <f t="shared" si="21"/>
        <v>2025</v>
      </c>
      <c r="AJ198" s="5">
        <f t="shared" si="22"/>
        <v>141544.84999999998</v>
      </c>
      <c r="AK198" s="2">
        <f t="shared" si="23"/>
        <v>21</v>
      </c>
    </row>
    <row r="199" spans="1:37" ht="12.75">
      <c r="A199" s="4">
        <v>45848</v>
      </c>
      <c r="B199" s="5">
        <f>All_Customers_Residential!B199+All_Customers_Small_Commercial!B199+All_Customers_Lighting!B199</f>
        <v>93591.12000000001</v>
      </c>
      <c r="C199" s="5">
        <f>All_Customers_Residential!C199+All_Customers_Small_Commercial!C199+All_Customers_Lighting!C199</f>
        <v>88427.37999999999</v>
      </c>
      <c r="D199" s="5">
        <f>All_Customers_Residential!D199+All_Customers_Small_Commercial!D199+All_Customers_Lighting!D199</f>
        <v>83545.78</v>
      </c>
      <c r="E199" s="5">
        <f>All_Customers_Residential!E199+All_Customers_Small_Commercial!E199+All_Customers_Lighting!E199</f>
        <v>81346.530000000013</v>
      </c>
      <c r="F199" s="5">
        <f>All_Customers_Residential!F199+All_Customers_Small_Commercial!F199+All_Customers_Lighting!F199</f>
        <v>83718.89</v>
      </c>
      <c r="G199" s="5">
        <f>All_Customers_Residential!G199+All_Customers_Small_Commercial!G199+All_Customers_Lighting!G199</f>
        <v>87872.91</v>
      </c>
      <c r="H199" s="5">
        <f>All_Customers_Residential!H199+All_Customers_Small_Commercial!H199+All_Customers_Lighting!H199</f>
        <v>93094.23</v>
      </c>
      <c r="I199" s="5">
        <f>All_Customers_Residential!I199+All_Customers_Small_Commercial!I199+All_Customers_Lighting!I199</f>
        <v>99915.92</v>
      </c>
      <c r="J199" s="5">
        <f>All_Customers_Residential!J199+All_Customers_Small_Commercial!J199+All_Customers_Lighting!J199</f>
        <v>98660.540000000008</v>
      </c>
      <c r="K199" s="5">
        <f>All_Customers_Residential!K199+All_Customers_Small_Commercial!K199+All_Customers_Lighting!K199</f>
        <v>92537.89</v>
      </c>
      <c r="L199" s="5">
        <f>All_Customers_Residential!L199+All_Customers_Small_Commercial!L199+All_Customers_Lighting!L199</f>
        <v>89852.829999999987</v>
      </c>
      <c r="M199" s="5">
        <f>All_Customers_Residential!M199+All_Customers_Small_Commercial!M199+All_Customers_Lighting!M199</f>
        <v>87902.97</v>
      </c>
      <c r="N199" s="5">
        <f>All_Customers_Residential!N199+All_Customers_Small_Commercial!N199+All_Customers_Lighting!N199</f>
        <v>92068.569999999992</v>
      </c>
      <c r="O199" s="5">
        <f>All_Customers_Residential!O199+All_Customers_Small_Commercial!O199+All_Customers_Lighting!O199</f>
        <v>88292.61</v>
      </c>
      <c r="P199" s="5">
        <f>All_Customers_Residential!P199+All_Customers_Small_Commercial!P199+All_Customers_Lighting!P199</f>
        <v>85027.48000000001</v>
      </c>
      <c r="Q199" s="5">
        <f>All_Customers_Residential!Q199+All_Customers_Small_Commercial!Q199+All_Customers_Lighting!Q199</f>
        <v>85767.06</v>
      </c>
      <c r="R199" s="5">
        <f>All_Customers_Residential!R199+All_Customers_Small_Commercial!R199+All_Customers_Lighting!R199</f>
        <v>87178.92</v>
      </c>
      <c r="S199" s="5">
        <f>All_Customers_Residential!S199+All_Customers_Small_Commercial!S199+All_Customers_Lighting!S199</f>
        <v>104666.54000000001</v>
      </c>
      <c r="T199" s="5">
        <f>All_Customers_Residential!T199+All_Customers_Small_Commercial!T199+All_Customers_Lighting!T199</f>
        <v>119369.04000000001</v>
      </c>
      <c r="U199" s="5">
        <f>All_Customers_Residential!U199+All_Customers_Small_Commercial!U199+All_Customers_Lighting!U199</f>
        <v>129926.48000000001</v>
      </c>
      <c r="V199" s="5">
        <f>All_Customers_Residential!V199+All_Customers_Small_Commercial!V199+All_Customers_Lighting!V199</f>
        <v>131362.25</v>
      </c>
      <c r="W199" s="5">
        <f>All_Customers_Residential!W199+All_Customers_Small_Commercial!W199+All_Customers_Lighting!W199</f>
        <v>130562.42</v>
      </c>
      <c r="X199" s="5">
        <f>All_Customers_Residential!X199+All_Customers_Small_Commercial!X199+All_Customers_Lighting!X199</f>
        <v>116423.92</v>
      </c>
      <c r="Y199" s="5">
        <f>All_Customers_Residential!Y199+All_Customers_Small_Commercial!Y199+All_Customers_Lighting!Y199</f>
        <v>103316.86</v>
      </c>
      <c r="Z199" s="5">
        <f>All_Customers_Residential!Z199+All_Customers_Small_Commercial!Z199+All_Customers_Lighting!Z199</f>
        <v>0</v>
      </c>
      <c r="AA199" s="2">
        <f>IFERROR(INDEX('Holiday Schedule'!$D$3:$D$24,MATCH(A199,'Holiday Schedule'!$C$3:$C$24,0)),0)</f>
        <v>0</v>
      </c>
      <c r="AB199" s="2">
        <f t="shared" si="16"/>
        <v>5</v>
      </c>
      <c r="AC199" s="2">
        <f t="shared" si="17"/>
        <v>1639515.4399999997</v>
      </c>
      <c r="AD199" s="5">
        <f t="shared" si="18"/>
        <v>714913.70000000042</v>
      </c>
      <c r="AE199" s="5">
        <f t="shared" si="19"/>
        <v>2354429.14</v>
      </c>
      <c r="AG199" s="2">
        <f t="shared" si="20"/>
        <v>7</v>
      </c>
      <c r="AH199" s="2">
        <f t="shared" si="21"/>
        <v>2025</v>
      </c>
      <c r="AJ199" s="5">
        <f t="shared" si="22"/>
        <v>131362.25</v>
      </c>
      <c r="AK199" s="2">
        <f t="shared" si="23"/>
        <v>21</v>
      </c>
    </row>
    <row r="200" spans="1:37" ht="12.75">
      <c r="A200" s="4">
        <v>45849</v>
      </c>
      <c r="B200" s="5">
        <f>All_Customers_Residential!B200+All_Customers_Small_Commercial!B200+All_Customers_Lighting!B200</f>
        <v>91133.01</v>
      </c>
      <c r="C200" s="5">
        <f>All_Customers_Residential!C200+All_Customers_Small_Commercial!C200+All_Customers_Lighting!C200</f>
        <v>83473.23</v>
      </c>
      <c r="D200" s="5">
        <f>All_Customers_Residential!D200+All_Customers_Small_Commercial!D200+All_Customers_Lighting!D200</f>
        <v>80169.7</v>
      </c>
      <c r="E200" s="5">
        <f>All_Customers_Residential!E200+All_Customers_Small_Commercial!E200+All_Customers_Lighting!E200</f>
        <v>78432.239999999991</v>
      </c>
      <c r="F200" s="5">
        <f>All_Customers_Residential!F200+All_Customers_Small_Commercial!F200+All_Customers_Lighting!F200</f>
        <v>82213.790000000008</v>
      </c>
      <c r="G200" s="5">
        <f>All_Customers_Residential!G200+All_Customers_Small_Commercial!G200+All_Customers_Lighting!G200</f>
        <v>83684.709999999992</v>
      </c>
      <c r="H200" s="5">
        <f>All_Customers_Residential!H200+All_Customers_Small_Commercial!H200+All_Customers_Lighting!H200</f>
        <v>88704.819999999992</v>
      </c>
      <c r="I200" s="5">
        <f>All_Customers_Residential!I200+All_Customers_Small_Commercial!I200+All_Customers_Lighting!I200</f>
        <v>96403.85</v>
      </c>
      <c r="J200" s="5">
        <f>All_Customers_Residential!J200+All_Customers_Small_Commercial!J200+All_Customers_Lighting!J200</f>
        <v>96690.510000000009</v>
      </c>
      <c r="K200" s="5">
        <f>All_Customers_Residential!K200+All_Customers_Small_Commercial!K200+All_Customers_Lighting!K200</f>
        <v>90703.99</v>
      </c>
      <c r="L200" s="5">
        <f>All_Customers_Residential!L200+All_Customers_Small_Commercial!L200+All_Customers_Lighting!L200</f>
        <v>90021.07</v>
      </c>
      <c r="M200" s="5">
        <f>All_Customers_Residential!M200+All_Customers_Small_Commercial!M200+All_Customers_Lighting!M200</f>
        <v>83576.489999999991</v>
      </c>
      <c r="N200" s="5">
        <f>All_Customers_Residential!N200+All_Customers_Small_Commercial!N200+All_Customers_Lighting!N200</f>
        <v>81194.41</v>
      </c>
      <c r="O200" s="5">
        <f>All_Customers_Residential!O200+All_Customers_Small_Commercial!O200+All_Customers_Lighting!O200</f>
        <v>74229.759999999995</v>
      </c>
      <c r="P200" s="5">
        <f>All_Customers_Residential!P200+All_Customers_Small_Commercial!P200+All_Customers_Lighting!P200</f>
        <v>75951.239999999991</v>
      </c>
      <c r="Q200" s="5">
        <f>All_Customers_Residential!Q200+All_Customers_Small_Commercial!Q200+All_Customers_Lighting!Q200</f>
        <v>73777.14</v>
      </c>
      <c r="R200" s="5">
        <f>All_Customers_Residential!R200+All_Customers_Small_Commercial!R200+All_Customers_Lighting!R200</f>
        <v>85813.290000000008</v>
      </c>
      <c r="S200" s="5">
        <f>All_Customers_Residential!S200+All_Customers_Small_Commercial!S200+All_Customers_Lighting!S200</f>
        <v>103378.61000000002</v>
      </c>
      <c r="T200" s="5">
        <f>All_Customers_Residential!T200+All_Customers_Small_Commercial!T200+All_Customers_Lighting!T200</f>
        <v>119259.35</v>
      </c>
      <c r="U200" s="5">
        <f>All_Customers_Residential!U200+All_Customers_Small_Commercial!U200+All_Customers_Lighting!U200</f>
        <v>131915.44</v>
      </c>
      <c r="V200" s="5">
        <f>All_Customers_Residential!V200+All_Customers_Small_Commercial!V200+All_Customers_Lighting!V200</f>
        <v>134791.09</v>
      </c>
      <c r="W200" s="5">
        <f>All_Customers_Residential!W200+All_Customers_Small_Commercial!W200+All_Customers_Lighting!W200</f>
        <v>132175.18</v>
      </c>
      <c r="X200" s="5">
        <f>All_Customers_Residential!X200+All_Customers_Small_Commercial!X200+All_Customers_Lighting!X200</f>
        <v>123033.88</v>
      </c>
      <c r="Y200" s="5">
        <f>All_Customers_Residential!Y200+All_Customers_Small_Commercial!Y200+All_Customers_Lighting!Y200</f>
        <v>107026.77999999998</v>
      </c>
      <c r="Z200" s="5">
        <f>All_Customers_Residential!Z200+All_Customers_Small_Commercial!Z200+All_Customers_Lighting!Z200</f>
        <v>0</v>
      </c>
      <c r="AA200" s="2">
        <f>IFERROR(INDEX('Holiday Schedule'!$D$3:$D$24,MATCH(A200,'Holiday Schedule'!$C$3:$C$24,0)),0)</f>
        <v>0</v>
      </c>
      <c r="AB200" s="2">
        <f t="shared" si="16"/>
        <v>6</v>
      </c>
      <c r="AC200" s="2">
        <f t="shared" si="17"/>
        <v>1592915.3000000003</v>
      </c>
      <c r="AD200" s="5">
        <f t="shared" si="18"/>
        <v>694838.27999999933</v>
      </c>
      <c r="AE200" s="5">
        <f t="shared" si="19"/>
        <v>2287753.5799999996</v>
      </c>
      <c r="AG200" s="2">
        <f t="shared" si="20"/>
        <v>7</v>
      </c>
      <c r="AH200" s="2">
        <f t="shared" si="21"/>
        <v>2025</v>
      </c>
      <c r="AJ200" s="5">
        <f t="shared" si="22"/>
        <v>134791.09</v>
      </c>
      <c r="AK200" s="2">
        <f t="shared" si="23"/>
        <v>21</v>
      </c>
    </row>
    <row r="201" spans="1:37" ht="12.75">
      <c r="A201" s="4">
        <v>45850</v>
      </c>
      <c r="B201" s="5">
        <f>All_Customers_Residential!B201+All_Customers_Small_Commercial!B201+All_Customers_Lighting!B201</f>
        <v>95600.27</v>
      </c>
      <c r="C201" s="5">
        <f>All_Customers_Residential!C201+All_Customers_Small_Commercial!C201+All_Customers_Lighting!C201</f>
        <v>85585.849999999991</v>
      </c>
      <c r="D201" s="5">
        <f>All_Customers_Residential!D201+All_Customers_Small_Commercial!D201+All_Customers_Lighting!D201</f>
        <v>80783.560000000012</v>
      </c>
      <c r="E201" s="5">
        <f>All_Customers_Residential!E201+All_Customers_Small_Commercial!E201+All_Customers_Lighting!E201</f>
        <v>77862.03</v>
      </c>
      <c r="F201" s="5">
        <f>All_Customers_Residential!F201+All_Customers_Small_Commercial!F201+All_Customers_Lighting!F201</f>
        <v>78485.739999999991</v>
      </c>
      <c r="G201" s="5">
        <f>All_Customers_Residential!G201+All_Customers_Small_Commercial!G201+All_Customers_Lighting!G201</f>
        <v>77518.87</v>
      </c>
      <c r="H201" s="5">
        <f>All_Customers_Residential!H201+All_Customers_Small_Commercial!H201+All_Customers_Lighting!H201</f>
        <v>80626.76999999999</v>
      </c>
      <c r="I201" s="5">
        <f>All_Customers_Residential!I201+All_Customers_Small_Commercial!I201+All_Customers_Lighting!I201</f>
        <v>85127.88</v>
      </c>
      <c r="J201" s="5">
        <f>All_Customers_Residential!J201+All_Customers_Small_Commercial!J201+All_Customers_Lighting!J201</f>
        <v>86564.99</v>
      </c>
      <c r="K201" s="5">
        <f>All_Customers_Residential!K201+All_Customers_Small_Commercial!K201+All_Customers_Lighting!K201</f>
        <v>81339.31</v>
      </c>
      <c r="L201" s="5">
        <f>All_Customers_Residential!L201+All_Customers_Small_Commercial!L201+All_Customers_Lighting!L201</f>
        <v>79298.67</v>
      </c>
      <c r="M201" s="5">
        <f>All_Customers_Residential!M201+All_Customers_Small_Commercial!M201+All_Customers_Lighting!M201</f>
        <v>82425.209999999992</v>
      </c>
      <c r="N201" s="5">
        <f>All_Customers_Residential!N201+All_Customers_Small_Commercial!N201+All_Customers_Lighting!N201</f>
        <v>83560.45</v>
      </c>
      <c r="O201" s="5">
        <f>All_Customers_Residential!O201+All_Customers_Small_Commercial!O201+All_Customers_Lighting!O201</f>
        <v>74831.600000000006</v>
      </c>
      <c r="P201" s="5">
        <f>All_Customers_Residential!P201+All_Customers_Small_Commercial!P201+All_Customers_Lighting!P201</f>
        <v>76238.34</v>
      </c>
      <c r="Q201" s="5">
        <f>All_Customers_Residential!Q201+All_Customers_Small_Commercial!Q201+All_Customers_Lighting!Q201</f>
        <v>84168.9</v>
      </c>
      <c r="R201" s="5">
        <f>All_Customers_Residential!R201+All_Customers_Small_Commercial!R201+All_Customers_Lighting!R201</f>
        <v>91921.85</v>
      </c>
      <c r="S201" s="5">
        <f>All_Customers_Residential!S201+All_Customers_Small_Commercial!S201+All_Customers_Lighting!S201</f>
        <v>110546.45000000001</v>
      </c>
      <c r="T201" s="5">
        <f>All_Customers_Residential!T201+All_Customers_Small_Commercial!T201+All_Customers_Lighting!T201</f>
        <v>118898.55</v>
      </c>
      <c r="U201" s="5">
        <f>All_Customers_Residential!U201+All_Customers_Small_Commercial!U201+All_Customers_Lighting!U201</f>
        <v>123405.19</v>
      </c>
      <c r="V201" s="5">
        <f>All_Customers_Residential!V201+All_Customers_Small_Commercial!V201+All_Customers_Lighting!V201</f>
        <v>126244.74</v>
      </c>
      <c r="W201" s="5">
        <f>All_Customers_Residential!W201+All_Customers_Small_Commercial!W201+All_Customers_Lighting!W201</f>
        <v>121896.56999999999</v>
      </c>
      <c r="X201" s="5">
        <f>All_Customers_Residential!X201+All_Customers_Small_Commercial!X201+All_Customers_Lighting!X201</f>
        <v>114165.07</v>
      </c>
      <c r="Y201" s="5">
        <f>All_Customers_Residential!Y201+All_Customers_Small_Commercial!Y201+All_Customers_Lighting!Y201</f>
        <v>100345.64</v>
      </c>
      <c r="Z201" s="5">
        <f>All_Customers_Residential!Z201+All_Customers_Small_Commercial!Z201+All_Customers_Lighting!Z201</f>
        <v>0</v>
      </c>
      <c r="AA201" s="2">
        <f>IFERROR(INDEX('Holiday Schedule'!$D$3:$D$24,MATCH(A201,'Holiday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2217442.5000000005</v>
      </c>
      <c r="AE201" s="5">
        <f t="shared" si="19"/>
        <v>2217442.5000000005</v>
      </c>
      <c r="AG201" s="2">
        <f t="shared" si="20"/>
        <v>7</v>
      </c>
      <c r="AH201" s="2">
        <f t="shared" si="21"/>
        <v>2025</v>
      </c>
      <c r="AJ201" s="5">
        <f t="shared" si="22"/>
        <v>126244.74</v>
      </c>
      <c r="AK201" s="2">
        <f t="shared" si="23"/>
        <v>21</v>
      </c>
    </row>
    <row r="202" spans="1:37" ht="12.75">
      <c r="A202" s="4">
        <v>45851</v>
      </c>
      <c r="B202" s="5">
        <f>All_Customers_Residential!B202+All_Customers_Small_Commercial!B202+All_Customers_Lighting!B202</f>
        <v>90243.06</v>
      </c>
      <c r="C202" s="5">
        <f>All_Customers_Residential!C202+All_Customers_Small_Commercial!C202+All_Customers_Lighting!C202</f>
        <v>82036.659999999989</v>
      </c>
      <c r="D202" s="5">
        <f>All_Customers_Residential!D202+All_Customers_Small_Commercial!D202+All_Customers_Lighting!D202</f>
        <v>79239.83</v>
      </c>
      <c r="E202" s="5">
        <f>All_Customers_Residential!E202+All_Customers_Small_Commercial!E202+All_Customers_Lighting!E202</f>
        <v>75142.63</v>
      </c>
      <c r="F202" s="5">
        <f>All_Customers_Residential!F202+All_Customers_Small_Commercial!F202+All_Customers_Lighting!F202</f>
        <v>75957.72</v>
      </c>
      <c r="G202" s="5">
        <f>All_Customers_Residential!G202+All_Customers_Small_Commercial!G202+All_Customers_Lighting!G202</f>
        <v>75967.08</v>
      </c>
      <c r="H202" s="5">
        <f>All_Customers_Residential!H202+All_Customers_Small_Commercial!H202+All_Customers_Lighting!H202</f>
        <v>77233.159999999989</v>
      </c>
      <c r="I202" s="5">
        <f>All_Customers_Residential!I202+All_Customers_Small_Commercial!I202+All_Customers_Lighting!I202</f>
        <v>83701.67</v>
      </c>
      <c r="J202" s="5">
        <f>All_Customers_Residential!J202+All_Customers_Small_Commercial!J202+All_Customers_Lighting!J202</f>
        <v>87868.319999999992</v>
      </c>
      <c r="K202" s="5">
        <f>All_Customers_Residential!K202+All_Customers_Small_Commercial!K202+All_Customers_Lighting!K202</f>
        <v>79685.91</v>
      </c>
      <c r="L202" s="5">
        <f>All_Customers_Residential!L202+All_Customers_Small_Commercial!L202+All_Customers_Lighting!L202</f>
        <v>78429</v>
      </c>
      <c r="M202" s="5">
        <f>All_Customers_Residential!M202+All_Customers_Small_Commercial!M202+All_Customers_Lighting!M202</f>
        <v>70241.429999999993</v>
      </c>
      <c r="N202" s="5">
        <f>All_Customers_Residential!N202+All_Customers_Small_Commercial!N202+All_Customers_Lighting!N202</f>
        <v>66454.3</v>
      </c>
      <c r="O202" s="5">
        <f>All_Customers_Residential!O202+All_Customers_Small_Commercial!O202+All_Customers_Lighting!O202</f>
        <v>62210.59</v>
      </c>
      <c r="P202" s="5">
        <f>All_Customers_Residential!P202+All_Customers_Small_Commercial!P202+All_Customers_Lighting!P202</f>
        <v>61343.42</v>
      </c>
      <c r="Q202" s="5">
        <f>All_Customers_Residential!Q202+All_Customers_Small_Commercial!Q202+All_Customers_Lighting!Q202</f>
        <v>69634.44</v>
      </c>
      <c r="R202" s="5">
        <f>All_Customers_Residential!R202+All_Customers_Small_Commercial!R202+All_Customers_Lighting!R202</f>
        <v>81443.34</v>
      </c>
      <c r="S202" s="5">
        <f>All_Customers_Residential!S202+All_Customers_Small_Commercial!S202+All_Customers_Lighting!S202</f>
        <v>99441.16</v>
      </c>
      <c r="T202" s="5">
        <f>All_Customers_Residential!T202+All_Customers_Small_Commercial!T202+All_Customers_Lighting!T202</f>
        <v>116708.13</v>
      </c>
      <c r="U202" s="5">
        <f>All_Customers_Residential!U202+All_Customers_Small_Commercial!U202+All_Customers_Lighting!U202</f>
        <v>131013.08</v>
      </c>
      <c r="V202" s="5">
        <f>All_Customers_Residential!V202+All_Customers_Small_Commercial!V202+All_Customers_Lighting!V202</f>
        <v>132552.21</v>
      </c>
      <c r="W202" s="5">
        <f>All_Customers_Residential!W202+All_Customers_Small_Commercial!W202+All_Customers_Lighting!W202</f>
        <v>127382.99</v>
      </c>
      <c r="X202" s="5">
        <f>All_Customers_Residential!X202+All_Customers_Small_Commercial!X202+All_Customers_Lighting!X202</f>
        <v>113044.4</v>
      </c>
      <c r="Y202" s="5">
        <f>All_Customers_Residential!Y202+All_Customers_Small_Commercial!Y202+All_Customers_Lighting!Y202</f>
        <v>98890.08</v>
      </c>
      <c r="Z202" s="5">
        <f>All_Customers_Residential!Z202+All_Customers_Small_Commercial!Z202+All_Customers_Lighting!Z202</f>
        <v>0</v>
      </c>
      <c r="AA202" s="2">
        <f>IFERROR(INDEX('Holiday Schedule'!$D$3:$D$24,MATCH(A202,'Holiday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2115864.61</v>
      </c>
      <c r="AE202" s="5">
        <f t="shared" ref="AE202:AE265" si="27">SUM(B202:Y202)</f>
        <v>2115864.61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132552.21</v>
      </c>
      <c r="AK202" s="2">
        <f t="shared" ref="AK202:AK265" si="31">IF(AE202&gt;0,INDEX(B$8:Y$8,MATCH(AJ202,B202:Y202,0)),"")</f>
        <v>21</v>
      </c>
    </row>
    <row r="203" spans="1:37" ht="12.75">
      <c r="A203" s="4">
        <v>45852</v>
      </c>
      <c r="B203" s="5">
        <f>All_Customers_Residential!B203+All_Customers_Small_Commercial!B203+All_Customers_Lighting!B203</f>
        <v>88023.84</v>
      </c>
      <c r="C203" s="5">
        <f>All_Customers_Residential!C203+All_Customers_Small_Commercial!C203+All_Customers_Lighting!C203</f>
        <v>79256.800000000003</v>
      </c>
      <c r="D203" s="5">
        <f>All_Customers_Residential!D203+All_Customers_Small_Commercial!D203+All_Customers_Lighting!D203</f>
        <v>76023.8</v>
      </c>
      <c r="E203" s="5">
        <f>All_Customers_Residential!E203+All_Customers_Small_Commercial!E203+All_Customers_Lighting!E203</f>
        <v>75721.790000000008</v>
      </c>
      <c r="F203" s="5">
        <f>All_Customers_Residential!F203+All_Customers_Small_Commercial!F203+All_Customers_Lighting!F203</f>
        <v>79313.75</v>
      </c>
      <c r="G203" s="5">
        <f>All_Customers_Residential!G203+All_Customers_Small_Commercial!G203+All_Customers_Lighting!G203</f>
        <v>82923.06</v>
      </c>
      <c r="H203" s="5">
        <f>All_Customers_Residential!H203+All_Customers_Small_Commercial!H203+All_Customers_Lighting!H203</f>
        <v>87464.040000000008</v>
      </c>
      <c r="I203" s="5">
        <f>All_Customers_Residential!I203+All_Customers_Small_Commercial!I203+All_Customers_Lighting!I203</f>
        <v>94560.44</v>
      </c>
      <c r="J203" s="5">
        <f>All_Customers_Residential!J203+All_Customers_Small_Commercial!J203+All_Customers_Lighting!J203</f>
        <v>96867.49</v>
      </c>
      <c r="K203" s="5">
        <f>All_Customers_Residential!K203+All_Customers_Small_Commercial!K203+All_Customers_Lighting!K203</f>
        <v>92935.73</v>
      </c>
      <c r="L203" s="5">
        <f>All_Customers_Residential!L203+All_Customers_Small_Commercial!L203+All_Customers_Lighting!L203</f>
        <v>95006.439999999988</v>
      </c>
      <c r="M203" s="5">
        <f>All_Customers_Residential!M203+All_Customers_Small_Commercial!M203+All_Customers_Lighting!M203</f>
        <v>94808.62000000001</v>
      </c>
      <c r="N203" s="5">
        <f>All_Customers_Residential!N203+All_Customers_Small_Commercial!N203+All_Customers_Lighting!N203</f>
        <v>95384.22</v>
      </c>
      <c r="O203" s="5">
        <f>All_Customers_Residential!O203+All_Customers_Small_Commercial!O203+All_Customers_Lighting!O203</f>
        <v>97401.33</v>
      </c>
      <c r="P203" s="5">
        <f>All_Customers_Residential!P203+All_Customers_Small_Commercial!P203+All_Customers_Lighting!P203</f>
        <v>95860.59</v>
      </c>
      <c r="Q203" s="5">
        <f>All_Customers_Residential!Q203+All_Customers_Small_Commercial!Q203+All_Customers_Lighting!Q203</f>
        <v>95461.27</v>
      </c>
      <c r="R203" s="5">
        <f>All_Customers_Residential!R203+All_Customers_Small_Commercial!R203+All_Customers_Lighting!R203</f>
        <v>103974.66</v>
      </c>
      <c r="S203" s="5">
        <f>All_Customers_Residential!S203+All_Customers_Small_Commercial!S203+All_Customers_Lighting!S203</f>
        <v>115390.59</v>
      </c>
      <c r="T203" s="5">
        <f>All_Customers_Residential!T203+All_Customers_Small_Commercial!T203+All_Customers_Lighting!T203</f>
        <v>124167.62</v>
      </c>
      <c r="U203" s="5">
        <f>All_Customers_Residential!U203+All_Customers_Small_Commercial!U203+All_Customers_Lighting!U203</f>
        <v>131441.02000000002</v>
      </c>
      <c r="V203" s="5">
        <f>All_Customers_Residential!V203+All_Customers_Small_Commercial!V203+All_Customers_Lighting!V203</f>
        <v>130732.66</v>
      </c>
      <c r="W203" s="5">
        <f>All_Customers_Residential!W203+All_Customers_Small_Commercial!W203+All_Customers_Lighting!W203</f>
        <v>126732.2</v>
      </c>
      <c r="X203" s="5">
        <f>All_Customers_Residential!X203+All_Customers_Small_Commercial!X203+All_Customers_Lighting!X203</f>
        <v>115696.15999999999</v>
      </c>
      <c r="Y203" s="5">
        <f>All_Customers_Residential!Y203+All_Customers_Small_Commercial!Y203+All_Customers_Lighting!Y203</f>
        <v>102247.06</v>
      </c>
      <c r="Z203" s="5">
        <f>All_Customers_Residential!Z203+All_Customers_Small_Commercial!Z203+All_Customers_Lighting!Z203</f>
        <v>0</v>
      </c>
      <c r="AA203" s="2">
        <f>IFERROR(INDEX('Holiday Schedule'!$D$3:$D$24,MATCH(A203,'Holiday Schedule'!$C$3:$C$24,0)),0)</f>
        <v>0</v>
      </c>
      <c r="AB203" s="2">
        <f t="shared" si="24"/>
        <v>2</v>
      </c>
      <c r="AC203" s="2">
        <f t="shared" si="25"/>
        <v>1706421.0399999998</v>
      </c>
      <c r="AD203" s="5">
        <f t="shared" si="26"/>
        <v>670974.14000000036</v>
      </c>
      <c r="AE203" s="5">
        <f t="shared" si="27"/>
        <v>2377395.1800000002</v>
      </c>
      <c r="AG203" s="2">
        <f t="shared" si="28"/>
        <v>7</v>
      </c>
      <c r="AH203" s="2">
        <f t="shared" si="29"/>
        <v>2025</v>
      </c>
      <c r="AJ203" s="5">
        <f t="shared" si="30"/>
        <v>131441.02000000002</v>
      </c>
      <c r="AK203" s="2">
        <f t="shared" si="31"/>
        <v>20</v>
      </c>
    </row>
    <row r="204" spans="1:37" ht="12.75">
      <c r="A204" s="4">
        <v>45853</v>
      </c>
      <c r="B204" s="5">
        <f>All_Customers_Residential!B204+All_Customers_Small_Commercial!B204+All_Customers_Lighting!B204</f>
        <v>91023.299999999988</v>
      </c>
      <c r="C204" s="5">
        <f>All_Customers_Residential!C204+All_Customers_Small_Commercial!C204+All_Customers_Lighting!C204</f>
        <v>83595.690000000017</v>
      </c>
      <c r="D204" s="5">
        <f>All_Customers_Residential!D204+All_Customers_Small_Commercial!D204+All_Customers_Lighting!D204</f>
        <v>79568.98000000001</v>
      </c>
      <c r="E204" s="5">
        <f>All_Customers_Residential!E204+All_Customers_Small_Commercial!E204+All_Customers_Lighting!E204</f>
        <v>78361.539999999994</v>
      </c>
      <c r="F204" s="5">
        <f>All_Customers_Residential!F204+All_Customers_Small_Commercial!F204+All_Customers_Lighting!F204</f>
        <v>82866.53</v>
      </c>
      <c r="G204" s="5">
        <f>All_Customers_Residential!G204+All_Customers_Small_Commercial!G204+All_Customers_Lighting!G204</f>
        <v>85402.91</v>
      </c>
      <c r="H204" s="5">
        <f>All_Customers_Residential!H204+All_Customers_Small_Commercial!H204+All_Customers_Lighting!H204</f>
        <v>91170.66</v>
      </c>
      <c r="I204" s="5">
        <f>All_Customers_Residential!I204+All_Customers_Small_Commercial!I204+All_Customers_Lighting!I204</f>
        <v>94560.99</v>
      </c>
      <c r="J204" s="5">
        <f>All_Customers_Residential!J204+All_Customers_Small_Commercial!J204+All_Customers_Lighting!J204</f>
        <v>82050.59</v>
      </c>
      <c r="K204" s="5">
        <f>All_Customers_Residential!K204+All_Customers_Small_Commercial!K204+All_Customers_Lighting!K204</f>
        <v>73636.989999999991</v>
      </c>
      <c r="L204" s="5">
        <f>All_Customers_Residential!L204+All_Customers_Small_Commercial!L204+All_Customers_Lighting!L204</f>
        <v>74883.67</v>
      </c>
      <c r="M204" s="5">
        <f>All_Customers_Residential!M204+All_Customers_Small_Commercial!M204+All_Customers_Lighting!M204</f>
        <v>76952.899999999994</v>
      </c>
      <c r="N204" s="5">
        <f>All_Customers_Residential!N204+All_Customers_Small_Commercial!N204+All_Customers_Lighting!N204</f>
        <v>81244.86</v>
      </c>
      <c r="O204" s="5">
        <f>All_Customers_Residential!O204+All_Customers_Small_Commercial!O204+All_Customers_Lighting!O204</f>
        <v>85239.24</v>
      </c>
      <c r="P204" s="5">
        <f>All_Customers_Residential!P204+All_Customers_Small_Commercial!P204+All_Customers_Lighting!P204</f>
        <v>88131.04</v>
      </c>
      <c r="Q204" s="5">
        <f>All_Customers_Residential!Q204+All_Customers_Small_Commercial!Q204+All_Customers_Lighting!Q204</f>
        <v>93459.170000000013</v>
      </c>
      <c r="R204" s="5">
        <f>All_Customers_Residential!R204+All_Customers_Small_Commercial!R204+All_Customers_Lighting!R204</f>
        <v>110862.01</v>
      </c>
      <c r="S204" s="5">
        <f>All_Customers_Residential!S204+All_Customers_Small_Commercial!S204+All_Customers_Lighting!S204</f>
        <v>126703.03</v>
      </c>
      <c r="T204" s="5">
        <f>All_Customers_Residential!T204+All_Customers_Small_Commercial!T204+All_Customers_Lighting!T204</f>
        <v>147281.99</v>
      </c>
      <c r="U204" s="5">
        <f>All_Customers_Residential!U204+All_Customers_Small_Commercial!U204+All_Customers_Lighting!U204</f>
        <v>159305.94</v>
      </c>
      <c r="V204" s="5">
        <f>All_Customers_Residential!V204+All_Customers_Small_Commercial!V204+All_Customers_Lighting!V204</f>
        <v>162042.92000000001</v>
      </c>
      <c r="W204" s="5">
        <f>All_Customers_Residential!W204+All_Customers_Small_Commercial!W204+All_Customers_Lighting!W204</f>
        <v>158733.81</v>
      </c>
      <c r="X204" s="5">
        <f>All_Customers_Residential!X204+All_Customers_Small_Commercial!X204+All_Customers_Lighting!X204</f>
        <v>138085.17000000001</v>
      </c>
      <c r="Y204" s="5">
        <f>All_Customers_Residential!Y204+All_Customers_Small_Commercial!Y204+All_Customers_Lighting!Y204</f>
        <v>123210.41</v>
      </c>
      <c r="Z204" s="5">
        <f>All_Customers_Residential!Z204+All_Customers_Small_Commercial!Z204+All_Customers_Lighting!Z204</f>
        <v>0</v>
      </c>
      <c r="AA204" s="2">
        <f>IFERROR(INDEX('Holiday Schedule'!$D$3:$D$24,MATCH(A204,'Holiday Schedule'!$C$3:$C$24,0)),0)</f>
        <v>0</v>
      </c>
      <c r="AB204" s="2">
        <f t="shared" si="24"/>
        <v>3</v>
      </c>
      <c r="AC204" s="2">
        <f t="shared" si="25"/>
        <v>1753174.3199999998</v>
      </c>
      <c r="AD204" s="5">
        <f t="shared" si="26"/>
        <v>715200.02</v>
      </c>
      <c r="AE204" s="5">
        <f t="shared" si="27"/>
        <v>2468374.34</v>
      </c>
      <c r="AG204" s="2">
        <f t="shared" si="28"/>
        <v>7</v>
      </c>
      <c r="AH204" s="2">
        <f t="shared" si="29"/>
        <v>2025</v>
      </c>
      <c r="AJ204" s="5">
        <f t="shared" si="30"/>
        <v>162042.92000000001</v>
      </c>
      <c r="AK204" s="2">
        <f t="shared" si="31"/>
        <v>21</v>
      </c>
    </row>
    <row r="205" spans="1:37" ht="12.75">
      <c r="A205" s="4">
        <v>45854</v>
      </c>
      <c r="B205" s="5">
        <f>All_Customers_Residential!B205+All_Customers_Small_Commercial!B205+All_Customers_Lighting!B205</f>
        <v>105975.62000000001</v>
      </c>
      <c r="C205" s="5">
        <f>All_Customers_Residential!C205+All_Customers_Small_Commercial!C205+All_Customers_Lighting!C205</f>
        <v>97702.979999999981</v>
      </c>
      <c r="D205" s="5">
        <f>All_Customers_Residential!D205+All_Customers_Small_Commercial!D205+All_Customers_Lighting!D205</f>
        <v>91901.08</v>
      </c>
      <c r="E205" s="5">
        <f>All_Customers_Residential!E205+All_Customers_Small_Commercial!E205+All_Customers_Lighting!E205</f>
        <v>89220.19</v>
      </c>
      <c r="F205" s="5">
        <f>All_Customers_Residential!F205+All_Customers_Small_Commercial!F205+All_Customers_Lighting!F205</f>
        <v>91691.87999999999</v>
      </c>
      <c r="G205" s="5">
        <f>All_Customers_Residential!G205+All_Customers_Small_Commercial!G205+All_Customers_Lighting!G205</f>
        <v>92185.249999999985</v>
      </c>
      <c r="H205" s="5">
        <f>All_Customers_Residential!H205+All_Customers_Small_Commercial!H205+All_Customers_Lighting!H205</f>
        <v>93873.57</v>
      </c>
      <c r="I205" s="5">
        <f>All_Customers_Residential!I205+All_Customers_Small_Commercial!I205+All_Customers_Lighting!I205</f>
        <v>94088.29</v>
      </c>
      <c r="J205" s="5">
        <f>All_Customers_Residential!J205+All_Customers_Small_Commercial!J205+All_Customers_Lighting!J205</f>
        <v>89509.75</v>
      </c>
      <c r="K205" s="5">
        <f>All_Customers_Residential!K205+All_Customers_Small_Commercial!K205+All_Customers_Lighting!K205</f>
        <v>89656.4</v>
      </c>
      <c r="L205" s="5">
        <f>All_Customers_Residential!L205+All_Customers_Small_Commercial!L205+All_Customers_Lighting!L205</f>
        <v>91516.05</v>
      </c>
      <c r="M205" s="5">
        <f>All_Customers_Residential!M205+All_Customers_Small_Commercial!M205+All_Customers_Lighting!M205</f>
        <v>93902.63</v>
      </c>
      <c r="N205" s="5">
        <f>All_Customers_Residential!N205+All_Customers_Small_Commercial!N205+All_Customers_Lighting!N205</f>
        <v>100826.57</v>
      </c>
      <c r="O205" s="5">
        <f>All_Customers_Residential!O205+All_Customers_Small_Commercial!O205+All_Customers_Lighting!O205</f>
        <v>103929.75</v>
      </c>
      <c r="P205" s="5">
        <f>All_Customers_Residential!P205+All_Customers_Small_Commercial!P205+All_Customers_Lighting!P205</f>
        <v>104673.45999999999</v>
      </c>
      <c r="Q205" s="5">
        <f>All_Customers_Residential!Q205+All_Customers_Small_Commercial!Q205+All_Customers_Lighting!Q205</f>
        <v>105214.16</v>
      </c>
      <c r="R205" s="5">
        <f>All_Customers_Residential!R205+All_Customers_Small_Commercial!R205+All_Customers_Lighting!R205</f>
        <v>118986.01</v>
      </c>
      <c r="S205" s="5">
        <f>All_Customers_Residential!S205+All_Customers_Small_Commercial!S205+All_Customers_Lighting!S205</f>
        <v>139369.76</v>
      </c>
      <c r="T205" s="5">
        <f>All_Customers_Residential!T205+All_Customers_Small_Commercial!T205+All_Customers_Lighting!T205</f>
        <v>153563.76999999999</v>
      </c>
      <c r="U205" s="5">
        <f>All_Customers_Residential!U205+All_Customers_Small_Commercial!U205+All_Customers_Lighting!U205</f>
        <v>165507.31999999998</v>
      </c>
      <c r="V205" s="5">
        <f>All_Customers_Residential!V205+All_Customers_Small_Commercial!V205+All_Customers_Lighting!V205</f>
        <v>165823.31</v>
      </c>
      <c r="W205" s="5">
        <f>All_Customers_Residential!W205+All_Customers_Small_Commercial!W205+All_Customers_Lighting!W205</f>
        <v>159724.26</v>
      </c>
      <c r="X205" s="5">
        <f>All_Customers_Residential!X205+All_Customers_Small_Commercial!X205+All_Customers_Lighting!X205</f>
        <v>142602.85999999999</v>
      </c>
      <c r="Y205" s="5">
        <f>All_Customers_Residential!Y205+All_Customers_Small_Commercial!Y205+All_Customers_Lighting!Y205</f>
        <v>124927.68000000001</v>
      </c>
      <c r="Z205" s="5">
        <f>All_Customers_Residential!Z205+All_Customers_Small_Commercial!Z205+All_Customers_Lighting!Z205</f>
        <v>0</v>
      </c>
      <c r="AA205" s="2">
        <f>IFERROR(INDEX('Holiday Schedule'!$D$3:$D$24,MATCH(A205,'Holiday Schedule'!$C$3:$C$24,0)),0)</f>
        <v>0</v>
      </c>
      <c r="AB205" s="2">
        <f t="shared" si="24"/>
        <v>4</v>
      </c>
      <c r="AC205" s="2">
        <f t="shared" si="25"/>
        <v>1918894.35</v>
      </c>
      <c r="AD205" s="5">
        <f t="shared" si="26"/>
        <v>787478.25000000047</v>
      </c>
      <c r="AE205" s="5">
        <f t="shared" si="27"/>
        <v>2706372.6000000006</v>
      </c>
      <c r="AG205" s="2">
        <f t="shared" si="28"/>
        <v>7</v>
      </c>
      <c r="AH205" s="2">
        <f t="shared" si="29"/>
        <v>2025</v>
      </c>
      <c r="AJ205" s="5">
        <f t="shared" si="30"/>
        <v>165823.31</v>
      </c>
      <c r="AK205" s="2">
        <f t="shared" si="31"/>
        <v>21</v>
      </c>
    </row>
    <row r="206" spans="1:37" ht="12.75">
      <c r="A206" s="4">
        <v>45855</v>
      </c>
      <c r="B206" s="5">
        <f>All_Customers_Residential!B206+All_Customers_Small_Commercial!B206+All_Customers_Lighting!B206</f>
        <v>107344.70000000001</v>
      </c>
      <c r="C206" s="5">
        <f>All_Customers_Residential!C206+All_Customers_Small_Commercial!C206+All_Customers_Lighting!C206</f>
        <v>99140.75</v>
      </c>
      <c r="D206" s="5">
        <f>All_Customers_Residential!D206+All_Customers_Small_Commercial!D206+All_Customers_Lighting!D206</f>
        <v>92440.2</v>
      </c>
      <c r="E206" s="5">
        <f>All_Customers_Residential!E206+All_Customers_Small_Commercial!E206+All_Customers_Lighting!E206</f>
        <v>91014.399999999994</v>
      </c>
      <c r="F206" s="5">
        <f>All_Customers_Residential!F206+All_Customers_Small_Commercial!F206+All_Customers_Lighting!F206</f>
        <v>92699.49000000002</v>
      </c>
      <c r="G206" s="5">
        <f>All_Customers_Residential!G206+All_Customers_Small_Commercial!G206+All_Customers_Lighting!G206</f>
        <v>95687.44</v>
      </c>
      <c r="H206" s="5">
        <f>All_Customers_Residential!H206+All_Customers_Small_Commercial!H206+All_Customers_Lighting!H206</f>
        <v>99818.540000000008</v>
      </c>
      <c r="I206" s="5">
        <f>All_Customers_Residential!I206+All_Customers_Small_Commercial!I206+All_Customers_Lighting!I206</f>
        <v>106462.89000000001</v>
      </c>
      <c r="J206" s="5">
        <f>All_Customers_Residential!J206+All_Customers_Small_Commercial!J206+All_Customers_Lighting!J206</f>
        <v>105117.85999999999</v>
      </c>
      <c r="K206" s="5">
        <f>All_Customers_Residential!K206+All_Customers_Small_Commercial!K206+All_Customers_Lighting!K206</f>
        <v>101143.41</v>
      </c>
      <c r="L206" s="5">
        <f>All_Customers_Residential!L206+All_Customers_Small_Commercial!L206+All_Customers_Lighting!L206</f>
        <v>100682.13</v>
      </c>
      <c r="M206" s="5">
        <f>All_Customers_Residential!M206+All_Customers_Small_Commercial!M206+All_Customers_Lighting!M206</f>
        <v>95739.389999999985</v>
      </c>
      <c r="N206" s="5">
        <f>All_Customers_Residential!N206+All_Customers_Small_Commercial!N206+All_Customers_Lighting!N206</f>
        <v>95988.19</v>
      </c>
      <c r="O206" s="5">
        <f>All_Customers_Residential!O206+All_Customers_Small_Commercial!O206+All_Customers_Lighting!O206</f>
        <v>98301.16</v>
      </c>
      <c r="P206" s="5">
        <f>All_Customers_Residential!P206+All_Customers_Small_Commercial!P206+All_Customers_Lighting!P206</f>
        <v>102011.65000000001</v>
      </c>
      <c r="Q206" s="5">
        <f>All_Customers_Residential!Q206+All_Customers_Small_Commercial!Q206+All_Customers_Lighting!Q206</f>
        <v>105151.4</v>
      </c>
      <c r="R206" s="5">
        <f>All_Customers_Residential!R206+All_Customers_Small_Commercial!R206+All_Customers_Lighting!R206</f>
        <v>112906.70000000001</v>
      </c>
      <c r="S206" s="5">
        <f>All_Customers_Residential!S206+All_Customers_Small_Commercial!S206+All_Customers_Lighting!S206</f>
        <v>132733.72</v>
      </c>
      <c r="T206" s="5">
        <f>All_Customers_Residential!T206+All_Customers_Small_Commercial!T206+All_Customers_Lighting!T206</f>
        <v>137297.56</v>
      </c>
      <c r="U206" s="5">
        <f>All_Customers_Residential!U206+All_Customers_Small_Commercial!U206+All_Customers_Lighting!U206</f>
        <v>143583.39000000001</v>
      </c>
      <c r="V206" s="5">
        <f>All_Customers_Residential!V206+All_Customers_Small_Commercial!V206+All_Customers_Lighting!V206</f>
        <v>148297.57</v>
      </c>
      <c r="W206" s="5">
        <f>All_Customers_Residential!W206+All_Customers_Small_Commercial!W206+All_Customers_Lighting!W206</f>
        <v>142618.44</v>
      </c>
      <c r="X206" s="5">
        <f>All_Customers_Residential!X206+All_Customers_Small_Commercial!X206+All_Customers_Lighting!X206</f>
        <v>128939.72</v>
      </c>
      <c r="Y206" s="5">
        <f>All_Customers_Residential!Y206+All_Customers_Small_Commercial!Y206+All_Customers_Lighting!Y206</f>
        <v>112697.71</v>
      </c>
      <c r="Z206" s="5">
        <f>All_Customers_Residential!Z206+All_Customers_Small_Commercial!Z206+All_Customers_Lighting!Z206</f>
        <v>0</v>
      </c>
      <c r="AA206" s="2">
        <f>IFERROR(INDEX('Holiday Schedule'!$D$3:$D$24,MATCH(A206,'Holiday Schedule'!$C$3:$C$24,0)),0)</f>
        <v>0</v>
      </c>
      <c r="AB206" s="2">
        <f t="shared" si="24"/>
        <v>5</v>
      </c>
      <c r="AC206" s="2">
        <f t="shared" si="25"/>
        <v>1856975.1800000002</v>
      </c>
      <c r="AD206" s="5">
        <f t="shared" si="26"/>
        <v>790843.22999999952</v>
      </c>
      <c r="AE206" s="5">
        <f t="shared" si="27"/>
        <v>2647818.4099999997</v>
      </c>
      <c r="AG206" s="2">
        <f t="shared" si="28"/>
        <v>7</v>
      </c>
      <c r="AH206" s="2">
        <f t="shared" si="29"/>
        <v>2025</v>
      </c>
      <c r="AJ206" s="5">
        <f t="shared" si="30"/>
        <v>148297.57</v>
      </c>
      <c r="AK206" s="2">
        <f t="shared" si="31"/>
        <v>21</v>
      </c>
    </row>
    <row r="207" spans="1:37" ht="12.75">
      <c r="A207" s="4">
        <v>45856</v>
      </c>
      <c r="B207" s="5">
        <f>All_Customers_Residential!B207+All_Customers_Small_Commercial!B207+All_Customers_Lighting!B207</f>
        <v>101324.23999999999</v>
      </c>
      <c r="C207" s="5">
        <f>All_Customers_Residential!C207+All_Customers_Small_Commercial!C207+All_Customers_Lighting!C207</f>
        <v>92159.159999999989</v>
      </c>
      <c r="D207" s="5">
        <f>All_Customers_Residential!D207+All_Customers_Small_Commercial!D207+All_Customers_Lighting!D207</f>
        <v>88995.32</v>
      </c>
      <c r="E207" s="5">
        <f>All_Customers_Residential!E207+All_Customers_Small_Commercial!E207+All_Customers_Lighting!E207</f>
        <v>87393.069999999992</v>
      </c>
      <c r="F207" s="5">
        <f>All_Customers_Residential!F207+All_Customers_Small_Commercial!F207+All_Customers_Lighting!F207</f>
        <v>89227.930000000008</v>
      </c>
      <c r="G207" s="5">
        <f>All_Customers_Residential!G207+All_Customers_Small_Commercial!G207+All_Customers_Lighting!G207</f>
        <v>86986.81</v>
      </c>
      <c r="H207" s="5">
        <f>All_Customers_Residential!H207+All_Customers_Small_Commercial!H207+All_Customers_Lighting!H207</f>
        <v>87356.11</v>
      </c>
      <c r="I207" s="5">
        <f>All_Customers_Residential!I207+All_Customers_Small_Commercial!I207+All_Customers_Lighting!I207</f>
        <v>83068.59</v>
      </c>
      <c r="J207" s="5">
        <f>All_Customers_Residential!J207+All_Customers_Small_Commercial!J207+All_Customers_Lighting!J207</f>
        <v>77249.460000000006</v>
      </c>
      <c r="K207" s="5">
        <f>All_Customers_Residential!K207+All_Customers_Small_Commercial!K207+All_Customers_Lighting!K207</f>
        <v>74435.040000000008</v>
      </c>
      <c r="L207" s="5">
        <f>All_Customers_Residential!L207+All_Customers_Small_Commercial!L207+All_Customers_Lighting!L207</f>
        <v>67134.12</v>
      </c>
      <c r="M207" s="5">
        <f>All_Customers_Residential!M207+All_Customers_Small_Commercial!M207+All_Customers_Lighting!M207</f>
        <v>64767.47</v>
      </c>
      <c r="N207" s="5">
        <f>All_Customers_Residential!N207+All_Customers_Small_Commercial!N207+All_Customers_Lighting!N207</f>
        <v>64908.62</v>
      </c>
      <c r="O207" s="5">
        <f>All_Customers_Residential!O207+All_Customers_Small_Commercial!O207+All_Customers_Lighting!O207</f>
        <v>63056.25</v>
      </c>
      <c r="P207" s="5">
        <f>All_Customers_Residential!P207+All_Customers_Small_Commercial!P207+All_Customers_Lighting!P207</f>
        <v>64730.94</v>
      </c>
      <c r="Q207" s="5">
        <f>All_Customers_Residential!Q207+All_Customers_Small_Commercial!Q207+All_Customers_Lighting!Q207</f>
        <v>60978.820000000007</v>
      </c>
      <c r="R207" s="5">
        <f>All_Customers_Residential!R207+All_Customers_Small_Commercial!R207+All_Customers_Lighting!R207</f>
        <v>73698.2</v>
      </c>
      <c r="S207" s="5">
        <f>All_Customers_Residential!S207+All_Customers_Small_Commercial!S207+All_Customers_Lighting!S207</f>
        <v>95207.989999999991</v>
      </c>
      <c r="T207" s="5">
        <f>All_Customers_Residential!T207+All_Customers_Small_Commercial!T207+All_Customers_Lighting!T207</f>
        <v>113106.21</v>
      </c>
      <c r="U207" s="5">
        <f>All_Customers_Residential!U207+All_Customers_Small_Commercial!U207+All_Customers_Lighting!U207</f>
        <v>127370.88</v>
      </c>
      <c r="V207" s="5">
        <f>All_Customers_Residential!V207+All_Customers_Small_Commercial!V207+All_Customers_Lighting!V207</f>
        <v>128497.77</v>
      </c>
      <c r="W207" s="5">
        <f>All_Customers_Residential!W207+All_Customers_Small_Commercial!W207+All_Customers_Lighting!W207</f>
        <v>125508.78</v>
      </c>
      <c r="X207" s="5">
        <f>All_Customers_Residential!X207+All_Customers_Small_Commercial!X207+All_Customers_Lighting!X207</f>
        <v>114769.08</v>
      </c>
      <c r="Y207" s="5">
        <f>All_Customers_Residential!Y207+All_Customers_Small_Commercial!Y207+All_Customers_Lighting!Y207</f>
        <v>100303.03999999999</v>
      </c>
      <c r="Z207" s="5">
        <f>All_Customers_Residential!Z207+All_Customers_Small_Commercial!Z207+All_Customers_Lighting!Z207</f>
        <v>0</v>
      </c>
      <c r="AA207" s="2">
        <f>IFERROR(INDEX('Holiday Schedule'!$D$3:$D$24,MATCH(A207,'Holiday Schedule'!$C$3:$C$24,0)),0)</f>
        <v>0</v>
      </c>
      <c r="AB207" s="2">
        <f t="shared" si="24"/>
        <v>6</v>
      </c>
      <c r="AC207" s="2">
        <f t="shared" si="25"/>
        <v>1398488.22</v>
      </c>
      <c r="AD207" s="5">
        <f t="shared" si="26"/>
        <v>733745.67999999993</v>
      </c>
      <c r="AE207" s="5">
        <f t="shared" si="27"/>
        <v>2132233.9</v>
      </c>
      <c r="AG207" s="2">
        <f t="shared" si="28"/>
        <v>7</v>
      </c>
      <c r="AH207" s="2">
        <f t="shared" si="29"/>
        <v>2025</v>
      </c>
      <c r="AJ207" s="5">
        <f t="shared" si="30"/>
        <v>128497.77</v>
      </c>
      <c r="AK207" s="2">
        <f t="shared" si="31"/>
        <v>21</v>
      </c>
    </row>
    <row r="208" spans="1:37" ht="12.75">
      <c r="A208" s="4">
        <v>45857</v>
      </c>
      <c r="B208" s="5">
        <f>All_Customers_Residential!B208+All_Customers_Small_Commercial!B208+All_Customers_Lighting!B208</f>
        <v>87245.88</v>
      </c>
      <c r="C208" s="5">
        <f>All_Customers_Residential!C208+All_Customers_Small_Commercial!C208+All_Customers_Lighting!C208</f>
        <v>79430.36</v>
      </c>
      <c r="D208" s="5">
        <f>All_Customers_Residential!D208+All_Customers_Small_Commercial!D208+All_Customers_Lighting!D208</f>
        <v>75977.52</v>
      </c>
      <c r="E208" s="5">
        <f>All_Customers_Residential!E208+All_Customers_Small_Commercial!E208+All_Customers_Lighting!E208</f>
        <v>72819.009999999995</v>
      </c>
      <c r="F208" s="5">
        <f>All_Customers_Residential!F208+All_Customers_Small_Commercial!F208+All_Customers_Lighting!F208</f>
        <v>73647.02</v>
      </c>
      <c r="G208" s="5">
        <f>All_Customers_Residential!G208+All_Customers_Small_Commercial!G208+All_Customers_Lighting!G208</f>
        <v>71851.040000000008</v>
      </c>
      <c r="H208" s="5">
        <f>All_Customers_Residential!H208+All_Customers_Small_Commercial!H208+All_Customers_Lighting!H208</f>
        <v>70058.819999999992</v>
      </c>
      <c r="I208" s="5">
        <f>All_Customers_Residential!I208+All_Customers_Small_Commercial!I208+All_Customers_Lighting!I208</f>
        <v>66012.67</v>
      </c>
      <c r="J208" s="5">
        <f>All_Customers_Residential!J208+All_Customers_Small_Commercial!J208+All_Customers_Lighting!J208</f>
        <v>59068.270000000004</v>
      </c>
      <c r="K208" s="5">
        <f>All_Customers_Residential!K208+All_Customers_Small_Commercial!K208+All_Customers_Lighting!K208</f>
        <v>56401.649999999994</v>
      </c>
      <c r="L208" s="5">
        <f>All_Customers_Residential!L208+All_Customers_Small_Commercial!L208+All_Customers_Lighting!L208</f>
        <v>53756.590000000004</v>
      </c>
      <c r="M208" s="5">
        <f>All_Customers_Residential!M208+All_Customers_Small_Commercial!M208+All_Customers_Lighting!M208</f>
        <v>62497.61</v>
      </c>
      <c r="N208" s="5">
        <f>All_Customers_Residential!N208+All_Customers_Small_Commercial!N208+All_Customers_Lighting!N208</f>
        <v>63245.78</v>
      </c>
      <c r="O208" s="5">
        <f>All_Customers_Residential!O208+All_Customers_Small_Commercial!O208+All_Customers_Lighting!O208</f>
        <v>62411.990000000005</v>
      </c>
      <c r="P208" s="5">
        <f>All_Customers_Residential!P208+All_Customers_Small_Commercial!P208+All_Customers_Lighting!P208</f>
        <v>65314.879999999997</v>
      </c>
      <c r="Q208" s="5">
        <f>All_Customers_Residential!Q208+All_Customers_Small_Commercial!Q208+All_Customers_Lighting!Q208</f>
        <v>69916.66</v>
      </c>
      <c r="R208" s="5">
        <f>All_Customers_Residential!R208+All_Customers_Small_Commercial!R208+All_Customers_Lighting!R208</f>
        <v>76099.289999999994</v>
      </c>
      <c r="S208" s="5">
        <f>All_Customers_Residential!S208+All_Customers_Small_Commercial!S208+All_Customers_Lighting!S208</f>
        <v>94433.89</v>
      </c>
      <c r="T208" s="5">
        <f>All_Customers_Residential!T208+All_Customers_Small_Commercial!T208+All_Customers_Lighting!T208</f>
        <v>106784.25</v>
      </c>
      <c r="U208" s="5">
        <f>All_Customers_Residential!U208+All_Customers_Small_Commercial!U208+All_Customers_Lighting!U208</f>
        <v>118500.23</v>
      </c>
      <c r="V208" s="5">
        <f>All_Customers_Residential!V208+All_Customers_Small_Commercial!V208+All_Customers_Lighting!V208</f>
        <v>122519.14</v>
      </c>
      <c r="W208" s="5">
        <f>All_Customers_Residential!W208+All_Customers_Small_Commercial!W208+All_Customers_Lighting!W208</f>
        <v>122464.71</v>
      </c>
      <c r="X208" s="5">
        <f>All_Customers_Residential!X208+All_Customers_Small_Commercial!X208+All_Customers_Lighting!X208</f>
        <v>113911.88</v>
      </c>
      <c r="Y208" s="5">
        <f>All_Customers_Residential!Y208+All_Customers_Small_Commercial!Y208+All_Customers_Lighting!Y208</f>
        <v>99646.12</v>
      </c>
      <c r="Z208" s="5">
        <f>All_Customers_Residential!Z208+All_Customers_Small_Commercial!Z208+All_Customers_Lighting!Z208</f>
        <v>0</v>
      </c>
      <c r="AA208" s="2">
        <f>IFERROR(INDEX('Holiday Schedule'!$D$3:$D$24,MATCH(A208,'Holiday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1944015.2599999998</v>
      </c>
      <c r="AE208" s="5">
        <f t="shared" si="27"/>
        <v>1944015.2599999998</v>
      </c>
      <c r="AG208" s="2">
        <f t="shared" si="28"/>
        <v>7</v>
      </c>
      <c r="AH208" s="2">
        <f t="shared" si="29"/>
        <v>2025</v>
      </c>
      <c r="AJ208" s="5">
        <f t="shared" si="30"/>
        <v>122519.14</v>
      </c>
      <c r="AK208" s="2">
        <f t="shared" si="31"/>
        <v>21</v>
      </c>
    </row>
    <row r="209" spans="1:37" ht="12.75">
      <c r="A209" s="4">
        <v>45858</v>
      </c>
      <c r="B209" s="5">
        <f>All_Customers_Residential!B209+All_Customers_Small_Commercial!B209+All_Customers_Lighting!B209</f>
        <v>87808.9</v>
      </c>
      <c r="C209" s="5">
        <f>All_Customers_Residential!C209+All_Customers_Small_Commercial!C209+All_Customers_Lighting!C209</f>
        <v>81564.13</v>
      </c>
      <c r="D209" s="5">
        <f>All_Customers_Residential!D209+All_Customers_Small_Commercial!D209+All_Customers_Lighting!D209</f>
        <v>77485.569999999992</v>
      </c>
      <c r="E209" s="5">
        <f>All_Customers_Residential!E209+All_Customers_Small_Commercial!E209+All_Customers_Lighting!E209</f>
        <v>75846.62</v>
      </c>
      <c r="F209" s="5">
        <f>All_Customers_Residential!F209+All_Customers_Small_Commercial!F209+All_Customers_Lighting!F209</f>
        <v>76081.75</v>
      </c>
      <c r="G209" s="5">
        <f>All_Customers_Residential!G209+All_Customers_Small_Commercial!G209+All_Customers_Lighting!G209</f>
        <v>75916.14</v>
      </c>
      <c r="H209" s="5">
        <f>All_Customers_Residential!H209+All_Customers_Small_Commercial!H209+All_Customers_Lighting!H209</f>
        <v>77980.099999999991</v>
      </c>
      <c r="I209" s="5">
        <f>All_Customers_Residential!I209+All_Customers_Small_Commercial!I209+All_Customers_Lighting!I209</f>
        <v>85960.36</v>
      </c>
      <c r="J209" s="5">
        <f>All_Customers_Residential!J209+All_Customers_Small_Commercial!J209+All_Customers_Lighting!J209</f>
        <v>94518.459999999992</v>
      </c>
      <c r="K209" s="5">
        <f>All_Customers_Residential!K209+All_Customers_Small_Commercial!K209+All_Customers_Lighting!K209</f>
        <v>94825.42</v>
      </c>
      <c r="L209" s="5">
        <f>All_Customers_Residential!L209+All_Customers_Small_Commercial!L209+All_Customers_Lighting!L209</f>
        <v>100202.93000000001</v>
      </c>
      <c r="M209" s="5">
        <f>All_Customers_Residential!M209+All_Customers_Small_Commercial!M209+All_Customers_Lighting!M209</f>
        <v>101874.29999999999</v>
      </c>
      <c r="N209" s="5">
        <f>All_Customers_Residential!N209+All_Customers_Small_Commercial!N209+All_Customers_Lighting!N209</f>
        <v>101719.22</v>
      </c>
      <c r="O209" s="5">
        <f>All_Customers_Residential!O209+All_Customers_Small_Commercial!O209+All_Customers_Lighting!O209</f>
        <v>106320.45</v>
      </c>
      <c r="P209" s="5">
        <f>All_Customers_Residential!P209+All_Customers_Small_Commercial!P209+All_Customers_Lighting!P209</f>
        <v>104879.31999999999</v>
      </c>
      <c r="Q209" s="5">
        <f>All_Customers_Residential!Q209+All_Customers_Small_Commercial!Q209+All_Customers_Lighting!Q209</f>
        <v>98553.889999999985</v>
      </c>
      <c r="R209" s="5">
        <f>All_Customers_Residential!R209+All_Customers_Small_Commercial!R209+All_Customers_Lighting!R209</f>
        <v>106563.38</v>
      </c>
      <c r="S209" s="5">
        <f>All_Customers_Residential!S209+All_Customers_Small_Commercial!S209+All_Customers_Lighting!S209</f>
        <v>116048.29000000001</v>
      </c>
      <c r="T209" s="5">
        <f>All_Customers_Residential!T209+All_Customers_Small_Commercial!T209+All_Customers_Lighting!T209</f>
        <v>117275.81999999999</v>
      </c>
      <c r="U209" s="5">
        <f>All_Customers_Residential!U209+All_Customers_Small_Commercial!U209+All_Customers_Lighting!U209</f>
        <v>122911.61</v>
      </c>
      <c r="V209" s="5">
        <f>All_Customers_Residential!V209+All_Customers_Small_Commercial!V209+All_Customers_Lighting!V209</f>
        <v>123899.13</v>
      </c>
      <c r="W209" s="5">
        <f>All_Customers_Residential!W209+All_Customers_Small_Commercial!W209+All_Customers_Lighting!W209</f>
        <v>118887.54000000001</v>
      </c>
      <c r="X209" s="5">
        <f>All_Customers_Residential!X209+All_Customers_Small_Commercial!X209+All_Customers_Lighting!X209</f>
        <v>106854.81999999999</v>
      </c>
      <c r="Y209" s="5">
        <f>All_Customers_Residential!Y209+All_Customers_Small_Commercial!Y209+All_Customers_Lighting!Y209</f>
        <v>94992.349999999991</v>
      </c>
      <c r="Z209" s="5">
        <f>All_Customers_Residential!Z209+All_Customers_Small_Commercial!Z209+All_Customers_Lighting!Z209</f>
        <v>0</v>
      </c>
      <c r="AA209" s="2">
        <f>IFERROR(INDEX('Holiday Schedule'!$D$3:$D$24,MATCH(A209,'Holiday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2348970.5</v>
      </c>
      <c r="AE209" s="5">
        <f t="shared" si="27"/>
        <v>2348970.5</v>
      </c>
      <c r="AG209" s="2">
        <f t="shared" si="28"/>
        <v>7</v>
      </c>
      <c r="AH209" s="2">
        <f t="shared" si="29"/>
        <v>2025</v>
      </c>
      <c r="AJ209" s="5">
        <f t="shared" si="30"/>
        <v>123899.13</v>
      </c>
      <c r="AK209" s="2">
        <f t="shared" si="31"/>
        <v>21</v>
      </c>
    </row>
    <row r="210" spans="1:37" ht="12.75">
      <c r="A210" s="4">
        <v>45859</v>
      </c>
      <c r="B210" s="5">
        <f>All_Customers_Residential!B210+All_Customers_Small_Commercial!B210+All_Customers_Lighting!B210</f>
        <v>85973.049999999988</v>
      </c>
      <c r="C210" s="5">
        <f>All_Customers_Residential!C210+All_Customers_Small_Commercial!C210+All_Customers_Lighting!C210</f>
        <v>80256.36</v>
      </c>
      <c r="D210" s="5">
        <f>All_Customers_Residential!D210+All_Customers_Small_Commercial!D210+All_Customers_Lighting!D210</f>
        <v>76309.23000000001</v>
      </c>
      <c r="E210" s="5">
        <f>All_Customers_Residential!E210+All_Customers_Small_Commercial!E210+All_Customers_Lighting!E210</f>
        <v>74676.290000000008</v>
      </c>
      <c r="F210" s="5">
        <f>All_Customers_Residential!F210+All_Customers_Small_Commercial!F210+All_Customers_Lighting!F210</f>
        <v>79182.26999999999</v>
      </c>
      <c r="G210" s="5">
        <f>All_Customers_Residential!G210+All_Customers_Small_Commercial!G210+All_Customers_Lighting!G210</f>
        <v>80055.7</v>
      </c>
      <c r="H210" s="5">
        <f>All_Customers_Residential!H210+All_Customers_Small_Commercial!H210+All_Customers_Lighting!H210</f>
        <v>80646.790000000008</v>
      </c>
      <c r="I210" s="5">
        <f>All_Customers_Residential!I210+All_Customers_Small_Commercial!I210+All_Customers_Lighting!I210</f>
        <v>77946.240000000005</v>
      </c>
      <c r="J210" s="5">
        <f>All_Customers_Residential!J210+All_Customers_Small_Commercial!J210+All_Customers_Lighting!J210</f>
        <v>69478.960000000006</v>
      </c>
      <c r="K210" s="5">
        <f>All_Customers_Residential!K210+All_Customers_Small_Commercial!K210+All_Customers_Lighting!K210</f>
        <v>68944.160000000003</v>
      </c>
      <c r="L210" s="5">
        <f>All_Customers_Residential!L210+All_Customers_Small_Commercial!L210+All_Customers_Lighting!L210</f>
        <v>66668</v>
      </c>
      <c r="M210" s="5">
        <f>All_Customers_Residential!M210+All_Customers_Small_Commercial!M210+All_Customers_Lighting!M210</f>
        <v>69888.400000000009</v>
      </c>
      <c r="N210" s="5">
        <f>All_Customers_Residential!N210+All_Customers_Small_Commercial!N210+All_Customers_Lighting!N210</f>
        <v>67811.319999999992</v>
      </c>
      <c r="O210" s="5">
        <f>All_Customers_Residential!O210+All_Customers_Small_Commercial!O210+All_Customers_Lighting!O210</f>
        <v>62382.35</v>
      </c>
      <c r="P210" s="5">
        <f>All_Customers_Residential!P210+All_Customers_Small_Commercial!P210+All_Customers_Lighting!P210</f>
        <v>63252.84</v>
      </c>
      <c r="Q210" s="5">
        <f>All_Customers_Residential!Q210+All_Customers_Small_Commercial!Q210+All_Customers_Lighting!Q210</f>
        <v>70304.47</v>
      </c>
      <c r="R210" s="5">
        <f>All_Customers_Residential!R210+All_Customers_Small_Commercial!R210+All_Customers_Lighting!R210</f>
        <v>70356.7</v>
      </c>
      <c r="S210" s="5">
        <f>All_Customers_Residential!S210+All_Customers_Small_Commercial!S210+All_Customers_Lighting!S210</f>
        <v>84250.32</v>
      </c>
      <c r="T210" s="5">
        <f>All_Customers_Residential!T210+All_Customers_Small_Commercial!T210+All_Customers_Lighting!T210</f>
        <v>101536.91</v>
      </c>
      <c r="U210" s="5">
        <f>All_Customers_Residential!U210+All_Customers_Small_Commercial!U210+All_Customers_Lighting!U210</f>
        <v>115161.03</v>
      </c>
      <c r="V210" s="5">
        <f>All_Customers_Residential!V210+All_Customers_Small_Commercial!V210+All_Customers_Lighting!V210</f>
        <v>118644.06</v>
      </c>
      <c r="W210" s="5">
        <f>All_Customers_Residential!W210+All_Customers_Small_Commercial!W210+All_Customers_Lighting!W210</f>
        <v>116869.9</v>
      </c>
      <c r="X210" s="5">
        <f>All_Customers_Residential!X210+All_Customers_Small_Commercial!X210+All_Customers_Lighting!X210</f>
        <v>105709.77</v>
      </c>
      <c r="Y210" s="5">
        <f>All_Customers_Residential!Y210+All_Customers_Small_Commercial!Y210+All_Customers_Lighting!Y210</f>
        <v>91188.450000000012</v>
      </c>
      <c r="Z210" s="5">
        <f>All_Customers_Residential!Z210+All_Customers_Small_Commercial!Z210+All_Customers_Lighting!Z210</f>
        <v>0</v>
      </c>
      <c r="AA210" s="2">
        <f>IFERROR(INDEX('Holiday Schedule'!$D$3:$D$24,MATCH(A210,'Holiday Schedule'!$C$3:$C$24,0)),0)</f>
        <v>0</v>
      </c>
      <c r="AB210" s="2">
        <f t="shared" si="24"/>
        <v>2</v>
      </c>
      <c r="AC210" s="2">
        <f t="shared" si="25"/>
        <v>1329205.43</v>
      </c>
      <c r="AD210" s="5">
        <f t="shared" si="26"/>
        <v>648288.1399999999</v>
      </c>
      <c r="AE210" s="5">
        <f t="shared" si="27"/>
        <v>1977493.5699999998</v>
      </c>
      <c r="AG210" s="2">
        <f t="shared" si="28"/>
        <v>7</v>
      </c>
      <c r="AH210" s="2">
        <f t="shared" si="29"/>
        <v>2025</v>
      </c>
      <c r="AJ210" s="5">
        <f t="shared" si="30"/>
        <v>118644.06</v>
      </c>
      <c r="AK210" s="2">
        <f t="shared" si="31"/>
        <v>21</v>
      </c>
    </row>
    <row r="211" spans="1:37" ht="12.75">
      <c r="A211" s="4">
        <v>45860</v>
      </c>
      <c r="B211" s="5">
        <f>All_Customers_Residential!B211+All_Customers_Small_Commercial!B211+All_Customers_Lighting!B211</f>
        <v>80174.17</v>
      </c>
      <c r="C211" s="5">
        <f>All_Customers_Residential!C211+All_Customers_Small_Commercial!C211+All_Customers_Lighting!C211</f>
        <v>74009.8</v>
      </c>
      <c r="D211" s="5">
        <f>All_Customers_Residential!D211+All_Customers_Small_Commercial!D211+All_Customers_Lighting!D211</f>
        <v>69961.189999999988</v>
      </c>
      <c r="E211" s="5">
        <f>All_Customers_Residential!E211+All_Customers_Small_Commercial!E211+All_Customers_Lighting!E211</f>
        <v>69363.549999999988</v>
      </c>
      <c r="F211" s="5">
        <f>All_Customers_Residential!F211+All_Customers_Small_Commercial!F211+All_Customers_Lighting!F211</f>
        <v>72140.930000000008</v>
      </c>
      <c r="G211" s="5">
        <f>All_Customers_Residential!G211+All_Customers_Small_Commercial!G211+All_Customers_Lighting!G211</f>
        <v>74226.58</v>
      </c>
      <c r="H211" s="5">
        <f>All_Customers_Residential!H211+All_Customers_Small_Commercial!H211+All_Customers_Lighting!H211</f>
        <v>76270.459999999992</v>
      </c>
      <c r="I211" s="5">
        <f>All_Customers_Residential!I211+All_Customers_Small_Commercial!I211+All_Customers_Lighting!I211</f>
        <v>69187.14</v>
      </c>
      <c r="J211" s="5">
        <f>All_Customers_Residential!J211+All_Customers_Small_Commercial!J211+All_Customers_Lighting!J211</f>
        <v>58559.630000000005</v>
      </c>
      <c r="K211" s="5">
        <f>All_Customers_Residential!K211+All_Customers_Small_Commercial!K211+All_Customers_Lighting!K211</f>
        <v>52553.38</v>
      </c>
      <c r="L211" s="5">
        <f>All_Customers_Residential!L211+All_Customers_Small_Commercial!L211+All_Customers_Lighting!L211</f>
        <v>58650.7</v>
      </c>
      <c r="M211" s="5">
        <f>All_Customers_Residential!M211+All_Customers_Small_Commercial!M211+All_Customers_Lighting!M211</f>
        <v>56358.89</v>
      </c>
      <c r="N211" s="5">
        <f>All_Customers_Residential!N211+All_Customers_Small_Commercial!N211+All_Customers_Lighting!N211</f>
        <v>53566.979999999996</v>
      </c>
      <c r="O211" s="5">
        <f>All_Customers_Residential!O211+All_Customers_Small_Commercial!O211+All_Customers_Lighting!O211</f>
        <v>52408.61</v>
      </c>
      <c r="P211" s="5">
        <f>All_Customers_Residential!P211+All_Customers_Small_Commercial!P211+All_Customers_Lighting!P211</f>
        <v>54656.4</v>
      </c>
      <c r="Q211" s="5">
        <f>All_Customers_Residential!Q211+All_Customers_Small_Commercial!Q211+All_Customers_Lighting!Q211</f>
        <v>59334.54</v>
      </c>
      <c r="R211" s="5">
        <f>All_Customers_Residential!R211+All_Customers_Small_Commercial!R211+All_Customers_Lighting!R211</f>
        <v>72412.67</v>
      </c>
      <c r="S211" s="5">
        <f>All_Customers_Residential!S211+All_Customers_Small_Commercial!S211+All_Customers_Lighting!S211</f>
        <v>87510.9</v>
      </c>
      <c r="T211" s="5">
        <f>All_Customers_Residential!T211+All_Customers_Small_Commercial!T211+All_Customers_Lighting!T211</f>
        <v>107206.83</v>
      </c>
      <c r="U211" s="5">
        <f>All_Customers_Residential!U211+All_Customers_Small_Commercial!U211+All_Customers_Lighting!U211</f>
        <v>119108.85</v>
      </c>
      <c r="V211" s="5">
        <f>All_Customers_Residential!V211+All_Customers_Small_Commercial!V211+All_Customers_Lighting!V211</f>
        <v>122291.57</v>
      </c>
      <c r="W211" s="5">
        <f>All_Customers_Residential!W211+All_Customers_Small_Commercial!W211+All_Customers_Lighting!W211</f>
        <v>119060.12</v>
      </c>
      <c r="X211" s="5">
        <f>All_Customers_Residential!X211+All_Customers_Small_Commercial!X211+All_Customers_Lighting!X211</f>
        <v>105527.53</v>
      </c>
      <c r="Y211" s="5">
        <f>All_Customers_Residential!Y211+All_Customers_Small_Commercial!Y211+All_Customers_Lighting!Y211</f>
        <v>93409.159999999989</v>
      </c>
      <c r="Z211" s="5">
        <f>All_Customers_Residential!Z211+All_Customers_Small_Commercial!Z211+All_Customers_Lighting!Z211</f>
        <v>0</v>
      </c>
      <c r="AA211" s="2">
        <f>IFERROR(INDEX('Holiday Schedule'!$D$3:$D$24,MATCH(A211,'Holiday Schedule'!$C$3:$C$24,0)),0)</f>
        <v>0</v>
      </c>
      <c r="AB211" s="2">
        <f t="shared" si="24"/>
        <v>3</v>
      </c>
      <c r="AC211" s="2">
        <f t="shared" si="25"/>
        <v>1248394.74</v>
      </c>
      <c r="AD211" s="5">
        <f t="shared" si="26"/>
        <v>609555.84000000008</v>
      </c>
      <c r="AE211" s="5">
        <f t="shared" si="27"/>
        <v>1857950.58</v>
      </c>
      <c r="AG211" s="2">
        <f t="shared" si="28"/>
        <v>7</v>
      </c>
      <c r="AH211" s="2">
        <f t="shared" si="29"/>
        <v>2025</v>
      </c>
      <c r="AJ211" s="5">
        <f t="shared" si="30"/>
        <v>122291.57</v>
      </c>
      <c r="AK211" s="2">
        <f t="shared" si="31"/>
        <v>21</v>
      </c>
    </row>
    <row r="212" spans="1:37" ht="12.75">
      <c r="A212" s="4">
        <v>45861</v>
      </c>
      <c r="B212" s="5">
        <f>All_Customers_Residential!B212+All_Customers_Small_Commercial!B212+All_Customers_Lighting!B212</f>
        <v>81776.58</v>
      </c>
      <c r="C212" s="5">
        <f>All_Customers_Residential!C212+All_Customers_Small_Commercial!C212+All_Customers_Lighting!C212</f>
        <v>75317.539999999994</v>
      </c>
      <c r="D212" s="5">
        <f>All_Customers_Residential!D212+All_Customers_Small_Commercial!D212+All_Customers_Lighting!D212</f>
        <v>70656.900000000009</v>
      </c>
      <c r="E212" s="5">
        <f>All_Customers_Residential!E212+All_Customers_Small_Commercial!E212+All_Customers_Lighting!E212</f>
        <v>70969.510000000009</v>
      </c>
      <c r="F212" s="5">
        <f>All_Customers_Residential!F212+All_Customers_Small_Commercial!F212+All_Customers_Lighting!F212</f>
        <v>73179.430000000008</v>
      </c>
      <c r="G212" s="5">
        <f>All_Customers_Residential!G212+All_Customers_Small_Commercial!G212+All_Customers_Lighting!G212</f>
        <v>74538.94</v>
      </c>
      <c r="H212" s="5">
        <f>All_Customers_Residential!H212+All_Customers_Small_Commercial!H212+All_Customers_Lighting!H212</f>
        <v>74275.820000000007</v>
      </c>
      <c r="I212" s="5">
        <f>All_Customers_Residential!I212+All_Customers_Small_Commercial!I212+All_Customers_Lighting!I212</f>
        <v>71202.600000000006</v>
      </c>
      <c r="J212" s="5">
        <f>All_Customers_Residential!J212+All_Customers_Small_Commercial!J212+All_Customers_Lighting!J212</f>
        <v>62888.51</v>
      </c>
      <c r="K212" s="5">
        <f>All_Customers_Residential!K212+All_Customers_Small_Commercial!K212+All_Customers_Lighting!K212</f>
        <v>56105.700000000004</v>
      </c>
      <c r="L212" s="5">
        <f>All_Customers_Residential!L212+All_Customers_Small_Commercial!L212+All_Customers_Lighting!L212</f>
        <v>58565.5</v>
      </c>
      <c r="M212" s="5">
        <f>All_Customers_Residential!M212+All_Customers_Small_Commercial!M212+All_Customers_Lighting!M212</f>
        <v>58390.41</v>
      </c>
      <c r="N212" s="5">
        <f>All_Customers_Residential!N212+All_Customers_Small_Commercial!N212+All_Customers_Lighting!N212</f>
        <v>64191.409999999996</v>
      </c>
      <c r="O212" s="5">
        <f>All_Customers_Residential!O212+All_Customers_Small_Commercial!O212+All_Customers_Lighting!O212</f>
        <v>64786.84</v>
      </c>
      <c r="P212" s="5">
        <f>All_Customers_Residential!P212+All_Customers_Small_Commercial!P212+All_Customers_Lighting!P212</f>
        <v>65649.95</v>
      </c>
      <c r="Q212" s="5">
        <f>All_Customers_Residential!Q212+All_Customers_Small_Commercial!Q212+All_Customers_Lighting!Q212</f>
        <v>69715.3</v>
      </c>
      <c r="R212" s="5">
        <f>All_Customers_Residential!R212+All_Customers_Small_Commercial!R212+All_Customers_Lighting!R212</f>
        <v>77734.959999999992</v>
      </c>
      <c r="S212" s="5">
        <f>All_Customers_Residential!S212+All_Customers_Small_Commercial!S212+All_Customers_Lighting!S212</f>
        <v>96337.89</v>
      </c>
      <c r="T212" s="5">
        <f>All_Customers_Residential!T212+All_Customers_Small_Commercial!T212+All_Customers_Lighting!T212</f>
        <v>111858.89</v>
      </c>
      <c r="U212" s="5">
        <f>All_Customers_Residential!U212+All_Customers_Small_Commercial!U212+All_Customers_Lighting!U212</f>
        <v>126809.2</v>
      </c>
      <c r="V212" s="5">
        <f>All_Customers_Residential!V212+All_Customers_Small_Commercial!V212+All_Customers_Lighting!V212</f>
        <v>129603.56999999999</v>
      </c>
      <c r="W212" s="5">
        <f>All_Customers_Residential!W212+All_Customers_Small_Commercial!W212+All_Customers_Lighting!W212</f>
        <v>126953.59</v>
      </c>
      <c r="X212" s="5">
        <f>All_Customers_Residential!X212+All_Customers_Small_Commercial!X212+All_Customers_Lighting!X212</f>
        <v>113555.65000000001</v>
      </c>
      <c r="Y212" s="5">
        <f>All_Customers_Residential!Y212+All_Customers_Small_Commercial!Y212+All_Customers_Lighting!Y212</f>
        <v>98601.45</v>
      </c>
      <c r="Z212" s="5">
        <f>All_Customers_Residential!Z212+All_Customers_Small_Commercial!Z212+All_Customers_Lighting!Z212</f>
        <v>0</v>
      </c>
      <c r="AA212" s="2">
        <f>IFERROR(INDEX('Holiday Schedule'!$D$3:$D$24,MATCH(A212,'Holiday Schedule'!$C$3:$C$24,0)),0)</f>
        <v>0</v>
      </c>
      <c r="AB212" s="2">
        <f t="shared" si="24"/>
        <v>4</v>
      </c>
      <c r="AC212" s="2">
        <f t="shared" si="25"/>
        <v>1354349.97</v>
      </c>
      <c r="AD212" s="5">
        <f t="shared" si="26"/>
        <v>619316.16999999969</v>
      </c>
      <c r="AE212" s="5">
        <f t="shared" si="27"/>
        <v>1973666.1399999997</v>
      </c>
      <c r="AG212" s="2">
        <f t="shared" si="28"/>
        <v>7</v>
      </c>
      <c r="AH212" s="2">
        <f t="shared" si="29"/>
        <v>2025</v>
      </c>
      <c r="AJ212" s="5">
        <f t="shared" si="30"/>
        <v>129603.56999999999</v>
      </c>
      <c r="AK212" s="2">
        <f t="shared" si="31"/>
        <v>21</v>
      </c>
    </row>
    <row r="213" spans="1:37" ht="12.75">
      <c r="A213" s="4">
        <v>45862</v>
      </c>
      <c r="B213" s="5">
        <f>All_Customers_Residential!B213+All_Customers_Small_Commercial!B213+All_Customers_Lighting!B213</f>
        <v>87723.9</v>
      </c>
      <c r="C213" s="5">
        <f>All_Customers_Residential!C213+All_Customers_Small_Commercial!C213+All_Customers_Lighting!C213</f>
        <v>80652.25</v>
      </c>
      <c r="D213" s="5">
        <f>All_Customers_Residential!D213+All_Customers_Small_Commercial!D213+All_Customers_Lighting!D213</f>
        <v>76299.430000000008</v>
      </c>
      <c r="E213" s="5">
        <f>All_Customers_Residential!E213+All_Customers_Small_Commercial!E213+All_Customers_Lighting!E213</f>
        <v>76130.61</v>
      </c>
      <c r="F213" s="5">
        <f>All_Customers_Residential!F213+All_Customers_Small_Commercial!F213+All_Customers_Lighting!F213</f>
        <v>77442.100000000006</v>
      </c>
      <c r="G213" s="5">
        <f>All_Customers_Residential!G213+All_Customers_Small_Commercial!G213+All_Customers_Lighting!G213</f>
        <v>79916.2</v>
      </c>
      <c r="H213" s="5">
        <f>All_Customers_Residential!H213+All_Customers_Small_Commercial!H213+All_Customers_Lighting!H213</f>
        <v>84063.99</v>
      </c>
      <c r="I213" s="5">
        <f>All_Customers_Residential!I213+All_Customers_Small_Commercial!I213+All_Customers_Lighting!I213</f>
        <v>83772.56</v>
      </c>
      <c r="J213" s="5">
        <f>All_Customers_Residential!J213+All_Customers_Small_Commercial!J213+All_Customers_Lighting!J213</f>
        <v>74047.63</v>
      </c>
      <c r="K213" s="5">
        <f>All_Customers_Residential!K213+All_Customers_Small_Commercial!K213+All_Customers_Lighting!K213</f>
        <v>66722.7</v>
      </c>
      <c r="L213" s="5">
        <f>All_Customers_Residential!L213+All_Customers_Small_Commercial!L213+All_Customers_Lighting!L213</f>
        <v>67586.92</v>
      </c>
      <c r="M213" s="5">
        <f>All_Customers_Residential!M213+All_Customers_Small_Commercial!M213+All_Customers_Lighting!M213</f>
        <v>69656.91</v>
      </c>
      <c r="N213" s="5">
        <f>All_Customers_Residential!N213+All_Customers_Small_Commercial!N213+All_Customers_Lighting!N213</f>
        <v>73781.23000000001</v>
      </c>
      <c r="O213" s="5">
        <f>All_Customers_Residential!O213+All_Customers_Small_Commercial!O213+All_Customers_Lighting!O213</f>
        <v>76407.16</v>
      </c>
      <c r="P213" s="5">
        <f>All_Customers_Residential!P213+All_Customers_Small_Commercial!P213+All_Customers_Lighting!P213</f>
        <v>77631.95</v>
      </c>
      <c r="Q213" s="5">
        <f>All_Customers_Residential!Q213+All_Customers_Small_Commercial!Q213+All_Customers_Lighting!Q213</f>
        <v>96085.299999999988</v>
      </c>
      <c r="R213" s="5">
        <f>All_Customers_Residential!R213+All_Customers_Small_Commercial!R213+All_Customers_Lighting!R213</f>
        <v>104306.63</v>
      </c>
      <c r="S213" s="5">
        <f>All_Customers_Residential!S213+All_Customers_Small_Commercial!S213+All_Customers_Lighting!S213</f>
        <v>112201.19</v>
      </c>
      <c r="T213" s="5">
        <f>All_Customers_Residential!T213+All_Customers_Small_Commercial!T213+All_Customers_Lighting!T213</f>
        <v>122980.75</v>
      </c>
      <c r="U213" s="5">
        <f>All_Customers_Residential!U213+All_Customers_Small_Commercial!U213+All_Customers_Lighting!U213</f>
        <v>135683.93</v>
      </c>
      <c r="V213" s="5">
        <f>All_Customers_Residential!V213+All_Customers_Small_Commercial!V213+All_Customers_Lighting!V213</f>
        <v>138903.76</v>
      </c>
      <c r="W213" s="5">
        <f>All_Customers_Residential!W213+All_Customers_Small_Commercial!W213+All_Customers_Lighting!W213</f>
        <v>134147.72</v>
      </c>
      <c r="X213" s="5">
        <f>All_Customers_Residential!X213+All_Customers_Small_Commercial!X213+All_Customers_Lighting!X213</f>
        <v>122221.78</v>
      </c>
      <c r="Y213" s="5">
        <f>All_Customers_Residential!Y213+All_Customers_Small_Commercial!Y213+All_Customers_Lighting!Y213</f>
        <v>108214.73000000001</v>
      </c>
      <c r="Z213" s="5">
        <f>All_Customers_Residential!Z213+All_Customers_Small_Commercial!Z213+All_Customers_Lighting!Z213</f>
        <v>0</v>
      </c>
      <c r="AA213" s="2">
        <f>IFERROR(INDEX('Holiday Schedule'!$D$3:$D$24,MATCH(A213,'Holiday Schedule'!$C$3:$C$24,0)),0)</f>
        <v>0</v>
      </c>
      <c r="AB213" s="2">
        <f t="shared" si="24"/>
        <v>5</v>
      </c>
      <c r="AC213" s="2">
        <f t="shared" si="25"/>
        <v>1556138.1199999999</v>
      </c>
      <c r="AD213" s="5">
        <f t="shared" si="26"/>
        <v>670443.2100000002</v>
      </c>
      <c r="AE213" s="5">
        <f t="shared" si="27"/>
        <v>2226581.33</v>
      </c>
      <c r="AG213" s="2">
        <f t="shared" si="28"/>
        <v>7</v>
      </c>
      <c r="AH213" s="2">
        <f t="shared" si="29"/>
        <v>2025</v>
      </c>
      <c r="AJ213" s="5">
        <f t="shared" si="30"/>
        <v>138903.76</v>
      </c>
      <c r="AK213" s="2">
        <f t="shared" si="31"/>
        <v>21</v>
      </c>
    </row>
    <row r="214" spans="1:37" ht="12.75">
      <c r="A214" s="4">
        <v>45863</v>
      </c>
      <c r="B214" s="5">
        <f>All_Customers_Residential!B214+All_Customers_Small_Commercial!B214+All_Customers_Lighting!B214</f>
        <v>96353.43</v>
      </c>
      <c r="C214" s="5">
        <f>All_Customers_Residential!C214+All_Customers_Small_Commercial!C214+All_Customers_Lighting!C214</f>
        <v>88485.780000000013</v>
      </c>
      <c r="D214" s="5">
        <f>All_Customers_Residential!D214+All_Customers_Small_Commercial!D214+All_Customers_Lighting!D214</f>
        <v>84758.98</v>
      </c>
      <c r="E214" s="5">
        <f>All_Customers_Residential!E214+All_Customers_Small_Commercial!E214+All_Customers_Lighting!E214</f>
        <v>82069.149999999994</v>
      </c>
      <c r="F214" s="5">
        <f>All_Customers_Residential!F214+All_Customers_Small_Commercial!F214+All_Customers_Lighting!F214</f>
        <v>83854.649999999994</v>
      </c>
      <c r="G214" s="5">
        <f>All_Customers_Residential!G214+All_Customers_Small_Commercial!G214+All_Customers_Lighting!G214</f>
        <v>85498.61</v>
      </c>
      <c r="H214" s="5">
        <f>All_Customers_Residential!H214+All_Customers_Small_Commercial!H214+All_Customers_Lighting!H214</f>
        <v>89007.920000000013</v>
      </c>
      <c r="I214" s="5">
        <f>All_Customers_Residential!I214+All_Customers_Small_Commercial!I214+All_Customers_Lighting!I214</f>
        <v>92575.170000000013</v>
      </c>
      <c r="J214" s="5">
        <f>All_Customers_Residential!J214+All_Customers_Small_Commercial!J214+All_Customers_Lighting!J214</f>
        <v>95038.16</v>
      </c>
      <c r="K214" s="5">
        <f>All_Customers_Residential!K214+All_Customers_Small_Commercial!K214+All_Customers_Lighting!K214</f>
        <v>86721.44</v>
      </c>
      <c r="L214" s="5">
        <f>All_Customers_Residential!L214+All_Customers_Small_Commercial!L214+All_Customers_Lighting!L214</f>
        <v>95129.19</v>
      </c>
      <c r="M214" s="5">
        <f>All_Customers_Residential!M214+All_Customers_Small_Commercial!M214+All_Customers_Lighting!M214</f>
        <v>109580.36</v>
      </c>
      <c r="N214" s="5">
        <f>All_Customers_Residential!N214+All_Customers_Small_Commercial!N214+All_Customers_Lighting!N214</f>
        <v>106904.01000000001</v>
      </c>
      <c r="O214" s="5">
        <f>All_Customers_Residential!O214+All_Customers_Small_Commercial!O214+All_Customers_Lighting!O214</f>
        <v>112561.84999999999</v>
      </c>
      <c r="P214" s="5">
        <f>All_Customers_Residential!P214+All_Customers_Small_Commercial!P214+All_Customers_Lighting!P214</f>
        <v>100393.45999999999</v>
      </c>
      <c r="Q214" s="5">
        <f>All_Customers_Residential!Q214+All_Customers_Small_Commercial!Q214+All_Customers_Lighting!Q214</f>
        <v>106804.03</v>
      </c>
      <c r="R214" s="5">
        <f>All_Customers_Residential!R214+All_Customers_Small_Commercial!R214+All_Customers_Lighting!R214</f>
        <v>110671.11</v>
      </c>
      <c r="S214" s="5">
        <f>All_Customers_Residential!S214+All_Customers_Small_Commercial!S214+All_Customers_Lighting!S214</f>
        <v>122257.22</v>
      </c>
      <c r="T214" s="5">
        <f>All_Customers_Residential!T214+All_Customers_Small_Commercial!T214+All_Customers_Lighting!T214</f>
        <v>124866.23000000001</v>
      </c>
      <c r="U214" s="5">
        <f>All_Customers_Residential!U214+All_Customers_Small_Commercial!U214+All_Customers_Lighting!U214</f>
        <v>136538.63</v>
      </c>
      <c r="V214" s="5">
        <f>All_Customers_Residential!V214+All_Customers_Small_Commercial!V214+All_Customers_Lighting!V214</f>
        <v>140230.87</v>
      </c>
      <c r="W214" s="5">
        <f>All_Customers_Residential!W214+All_Customers_Small_Commercial!W214+All_Customers_Lighting!W214</f>
        <v>136873.76999999999</v>
      </c>
      <c r="X214" s="5">
        <f>All_Customers_Residential!X214+All_Customers_Small_Commercial!X214+All_Customers_Lighting!X214</f>
        <v>126788.25</v>
      </c>
      <c r="Y214" s="5">
        <f>All_Customers_Residential!Y214+All_Customers_Small_Commercial!Y214+All_Customers_Lighting!Y214</f>
        <v>108911.26000000001</v>
      </c>
      <c r="Z214" s="5">
        <f>All_Customers_Residential!Z214+All_Customers_Small_Commercial!Z214+All_Customers_Lighting!Z214</f>
        <v>0</v>
      </c>
      <c r="AA214" s="2">
        <f>IFERROR(INDEX('Holiday Schedule'!$D$3:$D$24,MATCH(A214,'Holiday Schedule'!$C$3:$C$24,0)),0)</f>
        <v>0</v>
      </c>
      <c r="AB214" s="2">
        <f t="shared" si="24"/>
        <v>6</v>
      </c>
      <c r="AC214" s="2">
        <f t="shared" si="25"/>
        <v>1803933.75</v>
      </c>
      <c r="AD214" s="5">
        <f t="shared" si="26"/>
        <v>718939.78000000026</v>
      </c>
      <c r="AE214" s="5">
        <f t="shared" si="27"/>
        <v>2522873.5300000003</v>
      </c>
      <c r="AG214" s="2">
        <f t="shared" si="28"/>
        <v>7</v>
      </c>
      <c r="AH214" s="2">
        <f t="shared" si="29"/>
        <v>2025</v>
      </c>
      <c r="AJ214" s="5">
        <f t="shared" si="30"/>
        <v>140230.87</v>
      </c>
      <c r="AK214" s="2">
        <f t="shared" si="31"/>
        <v>21</v>
      </c>
    </row>
    <row r="215" spans="1:37" ht="12.75">
      <c r="A215" s="4">
        <v>45864</v>
      </c>
      <c r="B215" s="5">
        <f>All_Customers_Residential!B215+All_Customers_Small_Commercial!B215+All_Customers_Lighting!B215</f>
        <v>94588.26999999999</v>
      </c>
      <c r="C215" s="5">
        <f>All_Customers_Residential!C215+All_Customers_Small_Commercial!C215+All_Customers_Lighting!C215</f>
        <v>85187.03</v>
      </c>
      <c r="D215" s="5">
        <f>All_Customers_Residential!D215+All_Customers_Small_Commercial!D215+All_Customers_Lighting!D215</f>
        <v>80071.14</v>
      </c>
      <c r="E215" s="5">
        <f>All_Customers_Residential!E215+All_Customers_Small_Commercial!E215+All_Customers_Lighting!E215</f>
        <v>76210.349999999991</v>
      </c>
      <c r="F215" s="5">
        <f>All_Customers_Residential!F215+All_Customers_Small_Commercial!F215+All_Customers_Lighting!F215</f>
        <v>77866.52</v>
      </c>
      <c r="G215" s="5">
        <f>All_Customers_Residential!G215+All_Customers_Small_Commercial!G215+All_Customers_Lighting!G215</f>
        <v>74544.94</v>
      </c>
      <c r="H215" s="5">
        <f>All_Customers_Residential!H215+All_Customers_Small_Commercial!H215+All_Customers_Lighting!H215</f>
        <v>72921.12999999999</v>
      </c>
      <c r="I215" s="5">
        <f>All_Customers_Residential!I215+All_Customers_Small_Commercial!I215+All_Customers_Lighting!I215</f>
        <v>66311.450000000012</v>
      </c>
      <c r="J215" s="5">
        <f>All_Customers_Residential!J215+All_Customers_Small_Commercial!J215+All_Customers_Lighting!J215</f>
        <v>52440.86</v>
      </c>
      <c r="K215" s="5">
        <f>All_Customers_Residential!K215+All_Customers_Small_Commercial!K215+All_Customers_Lighting!K215</f>
        <v>54886.18</v>
      </c>
      <c r="L215" s="5">
        <f>All_Customers_Residential!L215+All_Customers_Small_Commercial!L215+All_Customers_Lighting!L215</f>
        <v>57306.34</v>
      </c>
      <c r="M215" s="5">
        <f>All_Customers_Residential!M215+All_Customers_Small_Commercial!M215+All_Customers_Lighting!M215</f>
        <v>57916.63</v>
      </c>
      <c r="N215" s="5">
        <f>All_Customers_Residential!N215+All_Customers_Small_Commercial!N215+All_Customers_Lighting!N215</f>
        <v>57721.09</v>
      </c>
      <c r="O215" s="5">
        <f>All_Customers_Residential!O215+All_Customers_Small_Commercial!O215+All_Customers_Lighting!O215</f>
        <v>60076.049999999996</v>
      </c>
      <c r="P215" s="5">
        <f>All_Customers_Residential!P215+All_Customers_Small_Commercial!P215+All_Customers_Lighting!P215</f>
        <v>59769.740000000005</v>
      </c>
      <c r="Q215" s="5">
        <f>All_Customers_Residential!Q215+All_Customers_Small_Commercial!Q215+All_Customers_Lighting!Q215</f>
        <v>65866.319999999992</v>
      </c>
      <c r="R215" s="5">
        <f>All_Customers_Residential!R215+All_Customers_Small_Commercial!R215+All_Customers_Lighting!R215</f>
        <v>77319.73</v>
      </c>
      <c r="S215" s="5">
        <f>All_Customers_Residential!S215+All_Customers_Small_Commercial!S215+All_Customers_Lighting!S215</f>
        <v>99786.21</v>
      </c>
      <c r="T215" s="5">
        <f>All_Customers_Residential!T215+All_Customers_Small_Commercial!T215+All_Customers_Lighting!T215</f>
        <v>117671.27</v>
      </c>
      <c r="U215" s="5">
        <f>All_Customers_Residential!U215+All_Customers_Small_Commercial!U215+All_Customers_Lighting!U215</f>
        <v>131368.24</v>
      </c>
      <c r="V215" s="5">
        <f>All_Customers_Residential!V215+All_Customers_Small_Commercial!V215+All_Customers_Lighting!V215</f>
        <v>131218.57</v>
      </c>
      <c r="W215" s="5">
        <f>All_Customers_Residential!W215+All_Customers_Small_Commercial!W215+All_Customers_Lighting!W215</f>
        <v>128260.62000000001</v>
      </c>
      <c r="X215" s="5">
        <f>All_Customers_Residential!X215+All_Customers_Small_Commercial!X215+All_Customers_Lighting!X215</f>
        <v>115944.88</v>
      </c>
      <c r="Y215" s="5">
        <f>All_Customers_Residential!Y215+All_Customers_Small_Commercial!Y215+All_Customers_Lighting!Y215</f>
        <v>101912.25</v>
      </c>
      <c r="Z215" s="5">
        <f>All_Customers_Residential!Z215+All_Customers_Small_Commercial!Z215+All_Customers_Lighting!Z215</f>
        <v>0</v>
      </c>
      <c r="AA215" s="2">
        <f>IFERROR(INDEX('Holiday Schedule'!$D$3:$D$24,MATCH(A215,'Holiday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1997165.81</v>
      </c>
      <c r="AE215" s="5">
        <f t="shared" si="27"/>
        <v>1997165.81</v>
      </c>
      <c r="AG215" s="2">
        <f t="shared" si="28"/>
        <v>7</v>
      </c>
      <c r="AH215" s="2">
        <f t="shared" si="29"/>
        <v>2025</v>
      </c>
      <c r="AJ215" s="5">
        <f t="shared" si="30"/>
        <v>131368.24</v>
      </c>
      <c r="AK215" s="2">
        <f t="shared" si="31"/>
        <v>20</v>
      </c>
    </row>
    <row r="216" spans="1:37" ht="12.75">
      <c r="A216" s="4">
        <v>45865</v>
      </c>
      <c r="B216" s="5">
        <f>All_Customers_Residential!B216+All_Customers_Small_Commercial!B216+All_Customers_Lighting!B216</f>
        <v>89322.82</v>
      </c>
      <c r="C216" s="5">
        <f>All_Customers_Residential!C216+All_Customers_Small_Commercial!C216+All_Customers_Lighting!C216</f>
        <v>81540.459999999992</v>
      </c>
      <c r="D216" s="5">
        <f>All_Customers_Residential!D216+All_Customers_Small_Commercial!D216+All_Customers_Lighting!D216</f>
        <v>75688.399999999994</v>
      </c>
      <c r="E216" s="5">
        <f>All_Customers_Residential!E216+All_Customers_Small_Commercial!E216+All_Customers_Lighting!E216</f>
        <v>74466.73</v>
      </c>
      <c r="F216" s="5">
        <f>All_Customers_Residential!F216+All_Customers_Small_Commercial!F216+All_Customers_Lighting!F216</f>
        <v>73893.539999999994</v>
      </c>
      <c r="G216" s="5">
        <f>All_Customers_Residential!G216+All_Customers_Small_Commercial!G216+All_Customers_Lighting!G216</f>
        <v>72000.08</v>
      </c>
      <c r="H216" s="5">
        <f>All_Customers_Residential!H216+All_Customers_Small_Commercial!H216+All_Customers_Lighting!H216</f>
        <v>69846.820000000007</v>
      </c>
      <c r="I216" s="5">
        <f>All_Customers_Residential!I216+All_Customers_Small_Commercial!I216+All_Customers_Lighting!I216</f>
        <v>67325.61</v>
      </c>
      <c r="J216" s="5">
        <f>All_Customers_Residential!J216+All_Customers_Small_Commercial!J216+All_Customers_Lighting!J216</f>
        <v>59540.479999999996</v>
      </c>
      <c r="K216" s="5">
        <f>All_Customers_Residential!K216+All_Customers_Small_Commercial!K216+All_Customers_Lighting!K216</f>
        <v>57935.97</v>
      </c>
      <c r="L216" s="5">
        <f>All_Customers_Residential!L216+All_Customers_Small_Commercial!L216+All_Customers_Lighting!L216</f>
        <v>62464.719999999994</v>
      </c>
      <c r="M216" s="5">
        <f>All_Customers_Residential!M216+All_Customers_Small_Commercial!M216+All_Customers_Lighting!M216</f>
        <v>64591.979999999996</v>
      </c>
      <c r="N216" s="5">
        <f>All_Customers_Residential!N216+All_Customers_Small_Commercial!N216+All_Customers_Lighting!N216</f>
        <v>67823.69</v>
      </c>
      <c r="O216" s="5">
        <f>All_Customers_Residential!O216+All_Customers_Small_Commercial!O216+All_Customers_Lighting!O216</f>
        <v>79618.81</v>
      </c>
      <c r="P216" s="5">
        <f>All_Customers_Residential!P216+All_Customers_Small_Commercial!P216+All_Customers_Lighting!P216</f>
        <v>88261.37</v>
      </c>
      <c r="Q216" s="5">
        <f>All_Customers_Residential!Q216+All_Customers_Small_Commercial!Q216+All_Customers_Lighting!Q216</f>
        <v>87938.63</v>
      </c>
      <c r="R216" s="5">
        <f>All_Customers_Residential!R216+All_Customers_Small_Commercial!R216+All_Customers_Lighting!R216</f>
        <v>95865.34</v>
      </c>
      <c r="S216" s="5">
        <f>All_Customers_Residential!S216+All_Customers_Small_Commercial!S216+All_Customers_Lighting!S216</f>
        <v>104562.51</v>
      </c>
      <c r="T216" s="5">
        <f>All_Customers_Residential!T216+All_Customers_Small_Commercial!T216+All_Customers_Lighting!T216</f>
        <v>116019.94</v>
      </c>
      <c r="U216" s="5">
        <f>All_Customers_Residential!U216+All_Customers_Small_Commercial!U216+All_Customers_Lighting!U216</f>
        <v>128303.18</v>
      </c>
      <c r="V216" s="5">
        <f>All_Customers_Residential!V216+All_Customers_Small_Commercial!V216+All_Customers_Lighting!V216</f>
        <v>129647.66</v>
      </c>
      <c r="W216" s="5">
        <f>All_Customers_Residential!W216+All_Customers_Small_Commercial!W216+All_Customers_Lighting!W216</f>
        <v>125246.51999999999</v>
      </c>
      <c r="X216" s="5">
        <f>All_Customers_Residential!X216+All_Customers_Small_Commercial!X216+All_Customers_Lighting!X216</f>
        <v>111991.76</v>
      </c>
      <c r="Y216" s="5">
        <f>All_Customers_Residential!Y216+All_Customers_Small_Commercial!Y216+All_Customers_Lighting!Y216</f>
        <v>97354.830000000016</v>
      </c>
      <c r="Z216" s="5">
        <f>All_Customers_Residential!Z216+All_Customers_Small_Commercial!Z216+All_Customers_Lighting!Z216</f>
        <v>0</v>
      </c>
      <c r="AA216" s="2">
        <f>IFERROR(INDEX('Holiday Schedule'!$D$3:$D$24,MATCH(A216,'Holiday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2081251.8499999999</v>
      </c>
      <c r="AE216" s="5">
        <f t="shared" si="27"/>
        <v>2081251.8499999999</v>
      </c>
      <c r="AG216" s="2">
        <f t="shared" si="28"/>
        <v>7</v>
      </c>
      <c r="AH216" s="2">
        <f t="shared" si="29"/>
        <v>2025</v>
      </c>
      <c r="AJ216" s="5">
        <f t="shared" si="30"/>
        <v>129647.66</v>
      </c>
      <c r="AK216" s="2">
        <f t="shared" si="31"/>
        <v>21</v>
      </c>
    </row>
    <row r="217" spans="1:37" ht="12.75">
      <c r="A217" s="4">
        <v>45866</v>
      </c>
      <c r="B217" s="5">
        <f>All_Customers_Residential!B217+All_Customers_Small_Commercial!B217+All_Customers_Lighting!B217</f>
        <v>88179.36</v>
      </c>
      <c r="C217" s="5">
        <f>All_Customers_Residential!C217+All_Customers_Small_Commercial!C217+All_Customers_Lighting!C217</f>
        <v>80014.31</v>
      </c>
      <c r="D217" s="5">
        <f>All_Customers_Residential!D217+All_Customers_Small_Commercial!D217+All_Customers_Lighting!D217</f>
        <v>75682.259999999995</v>
      </c>
      <c r="E217" s="5">
        <f>All_Customers_Residential!E217+All_Customers_Small_Commercial!E217+All_Customers_Lighting!E217</f>
        <v>75817</v>
      </c>
      <c r="F217" s="5">
        <f>All_Customers_Residential!F217+All_Customers_Small_Commercial!F217+All_Customers_Lighting!F217</f>
        <v>78316.459999999992</v>
      </c>
      <c r="G217" s="5">
        <f>All_Customers_Residential!G217+All_Customers_Small_Commercial!G217+All_Customers_Lighting!G217</f>
        <v>82377.939999999988</v>
      </c>
      <c r="H217" s="5">
        <f>All_Customers_Residential!H217+All_Customers_Small_Commercial!H217+All_Customers_Lighting!H217</f>
        <v>87197.89</v>
      </c>
      <c r="I217" s="5">
        <f>All_Customers_Residential!I217+All_Customers_Small_Commercial!I217+All_Customers_Lighting!I217</f>
        <v>94558.98</v>
      </c>
      <c r="J217" s="5">
        <f>All_Customers_Residential!J217+All_Customers_Small_Commercial!J217+All_Customers_Lighting!J217</f>
        <v>89733.760000000009</v>
      </c>
      <c r="K217" s="5">
        <f>All_Customers_Residential!K217+All_Customers_Small_Commercial!K217+All_Customers_Lighting!K217</f>
        <v>73361.58</v>
      </c>
      <c r="L217" s="5">
        <f>All_Customers_Residential!L217+All_Customers_Small_Commercial!L217+All_Customers_Lighting!L217</f>
        <v>70187.98000000001</v>
      </c>
      <c r="M217" s="5">
        <f>All_Customers_Residential!M217+All_Customers_Small_Commercial!M217+All_Customers_Lighting!M217</f>
        <v>75254.100000000006</v>
      </c>
      <c r="N217" s="5">
        <f>All_Customers_Residential!N217+All_Customers_Small_Commercial!N217+All_Customers_Lighting!N217</f>
        <v>85154.84</v>
      </c>
      <c r="O217" s="5">
        <f>All_Customers_Residential!O217+All_Customers_Small_Commercial!O217+All_Customers_Lighting!O217</f>
        <v>85362.64</v>
      </c>
      <c r="P217" s="5">
        <f>All_Customers_Residential!P217+All_Customers_Small_Commercial!P217+All_Customers_Lighting!P217</f>
        <v>87664.13</v>
      </c>
      <c r="Q217" s="5">
        <f>All_Customers_Residential!Q217+All_Customers_Small_Commercial!Q217+All_Customers_Lighting!Q217</f>
        <v>91338</v>
      </c>
      <c r="R217" s="5">
        <f>All_Customers_Residential!R217+All_Customers_Small_Commercial!R217+All_Customers_Lighting!R217</f>
        <v>102803.52</v>
      </c>
      <c r="S217" s="5">
        <f>All_Customers_Residential!S217+All_Customers_Small_Commercial!S217+All_Customers_Lighting!S217</f>
        <v>117079.45</v>
      </c>
      <c r="T217" s="5">
        <f>All_Customers_Residential!T217+All_Customers_Small_Commercial!T217+All_Customers_Lighting!T217</f>
        <v>136142.76999999999</v>
      </c>
      <c r="U217" s="5">
        <f>All_Customers_Residential!U217+All_Customers_Small_Commercial!U217+All_Customers_Lighting!U217</f>
        <v>147177.44</v>
      </c>
      <c r="V217" s="5">
        <f>All_Customers_Residential!V217+All_Customers_Small_Commercial!V217+All_Customers_Lighting!V217</f>
        <v>151680.37</v>
      </c>
      <c r="W217" s="5">
        <f>All_Customers_Residential!W217+All_Customers_Small_Commercial!W217+All_Customers_Lighting!W217</f>
        <v>140251.01</v>
      </c>
      <c r="X217" s="5">
        <f>All_Customers_Residential!X217+All_Customers_Small_Commercial!X217+All_Customers_Lighting!X217</f>
        <v>125456.95999999999</v>
      </c>
      <c r="Y217" s="5">
        <f>All_Customers_Residential!Y217+All_Customers_Small_Commercial!Y217+All_Customers_Lighting!Y217</f>
        <v>110617.76</v>
      </c>
      <c r="Z217" s="5">
        <f>All_Customers_Residential!Z217+All_Customers_Small_Commercial!Z217+All_Customers_Lighting!Z217</f>
        <v>0</v>
      </c>
      <c r="AA217" s="2">
        <f>IFERROR(INDEX('Holiday Schedule'!$D$3:$D$24,MATCH(A217,'Holiday Schedule'!$C$3:$C$24,0)),0)</f>
        <v>0</v>
      </c>
      <c r="AB217" s="2">
        <f t="shared" si="24"/>
        <v>2</v>
      </c>
      <c r="AC217" s="2">
        <f t="shared" si="25"/>
        <v>1673207.53</v>
      </c>
      <c r="AD217" s="5">
        <f t="shared" si="26"/>
        <v>678202.97999999975</v>
      </c>
      <c r="AE217" s="5">
        <f t="shared" si="27"/>
        <v>2351410.5099999998</v>
      </c>
      <c r="AG217" s="2">
        <f t="shared" si="28"/>
        <v>7</v>
      </c>
      <c r="AH217" s="2">
        <f t="shared" si="29"/>
        <v>2025</v>
      </c>
      <c r="AJ217" s="5">
        <f t="shared" si="30"/>
        <v>151680.37</v>
      </c>
      <c r="AK217" s="2">
        <f t="shared" si="31"/>
        <v>21</v>
      </c>
    </row>
    <row r="218" spans="1:37" ht="12.75">
      <c r="A218" s="4">
        <v>45867</v>
      </c>
      <c r="B218" s="5">
        <f>All_Customers_Residential!B218+All_Customers_Small_Commercial!B218+All_Customers_Lighting!B218</f>
        <v>97033.51</v>
      </c>
      <c r="C218" s="5">
        <f>All_Customers_Residential!C218+All_Customers_Small_Commercial!C218+All_Customers_Lighting!C218</f>
        <v>89687.489999999991</v>
      </c>
      <c r="D218" s="5">
        <f>All_Customers_Residential!D218+All_Customers_Small_Commercial!D218+All_Customers_Lighting!D218</f>
        <v>84609.67</v>
      </c>
      <c r="E218" s="5">
        <f>All_Customers_Residential!E218+All_Customers_Small_Commercial!E218+All_Customers_Lighting!E218</f>
        <v>82008.63</v>
      </c>
      <c r="F218" s="5">
        <f>All_Customers_Residential!F218+All_Customers_Small_Commercial!F218+All_Customers_Lighting!F218</f>
        <v>85702.28</v>
      </c>
      <c r="G218" s="5">
        <f>All_Customers_Residential!G218+All_Customers_Small_Commercial!G218+All_Customers_Lighting!G218</f>
        <v>87661.84</v>
      </c>
      <c r="H218" s="5">
        <f>All_Customers_Residential!H218+All_Customers_Small_Commercial!H218+All_Customers_Lighting!H218</f>
        <v>88186.43</v>
      </c>
      <c r="I218" s="5">
        <f>All_Customers_Residential!I218+All_Customers_Small_Commercial!I218+All_Customers_Lighting!I218</f>
        <v>87118.46</v>
      </c>
      <c r="J218" s="5">
        <f>All_Customers_Residential!J218+All_Customers_Small_Commercial!J218+All_Customers_Lighting!J218</f>
        <v>82211.989999999991</v>
      </c>
      <c r="K218" s="5">
        <f>All_Customers_Residential!K218+All_Customers_Small_Commercial!K218+All_Customers_Lighting!K218</f>
        <v>77224.010000000009</v>
      </c>
      <c r="L218" s="5">
        <f>All_Customers_Residential!L218+All_Customers_Small_Commercial!L218+All_Customers_Lighting!L218</f>
        <v>83498.259999999995</v>
      </c>
      <c r="M218" s="5">
        <f>All_Customers_Residential!M218+All_Customers_Small_Commercial!M218+All_Customers_Lighting!M218</f>
        <v>87934.9</v>
      </c>
      <c r="N218" s="5">
        <f>All_Customers_Residential!N218+All_Customers_Small_Commercial!N218+All_Customers_Lighting!N218</f>
        <v>99156.430000000008</v>
      </c>
      <c r="O218" s="5">
        <f>All_Customers_Residential!O218+All_Customers_Small_Commercial!O218+All_Customers_Lighting!O218</f>
        <v>99637.97</v>
      </c>
      <c r="P218" s="5">
        <f>All_Customers_Residential!P218+All_Customers_Small_Commercial!P218+All_Customers_Lighting!P218</f>
        <v>101262.71</v>
      </c>
      <c r="Q218" s="5">
        <f>All_Customers_Residential!Q218+All_Customers_Small_Commercial!Q218+All_Customers_Lighting!Q218</f>
        <v>103485.16</v>
      </c>
      <c r="R218" s="5">
        <f>All_Customers_Residential!R218+All_Customers_Small_Commercial!R218+All_Customers_Lighting!R218</f>
        <v>110677.93</v>
      </c>
      <c r="S218" s="5">
        <f>All_Customers_Residential!S218+All_Customers_Small_Commercial!S218+All_Customers_Lighting!S218</f>
        <v>131790.48000000001</v>
      </c>
      <c r="T218" s="5">
        <f>All_Customers_Residential!T218+All_Customers_Small_Commercial!T218+All_Customers_Lighting!T218</f>
        <v>148058.16</v>
      </c>
      <c r="U218" s="5">
        <f>All_Customers_Residential!U218+All_Customers_Small_Commercial!U218+All_Customers_Lighting!U218</f>
        <v>158818.62</v>
      </c>
      <c r="V218" s="5">
        <f>All_Customers_Residential!V218+All_Customers_Small_Commercial!V218+All_Customers_Lighting!V218</f>
        <v>159391.24</v>
      </c>
      <c r="W218" s="5">
        <f>All_Customers_Residential!W218+All_Customers_Small_Commercial!W218+All_Customers_Lighting!W218</f>
        <v>156647.16</v>
      </c>
      <c r="X218" s="5">
        <f>All_Customers_Residential!X218+All_Customers_Small_Commercial!X218+All_Customers_Lighting!X218</f>
        <v>136520.82</v>
      </c>
      <c r="Y218" s="5">
        <f>All_Customers_Residential!Y218+All_Customers_Small_Commercial!Y218+All_Customers_Lighting!Y218</f>
        <v>118841.10999999999</v>
      </c>
      <c r="Z218" s="5">
        <f>All_Customers_Residential!Z218+All_Customers_Small_Commercial!Z218+All_Customers_Lighting!Z218</f>
        <v>0</v>
      </c>
      <c r="AA218" s="2">
        <f>IFERROR(INDEX('Holiday Schedule'!$D$3:$D$24,MATCH(A218,'Holiday Schedule'!$C$3:$C$24,0)),0)</f>
        <v>0</v>
      </c>
      <c r="AB218" s="2">
        <f t="shared" si="24"/>
        <v>3</v>
      </c>
      <c r="AC218" s="2">
        <f t="shared" si="25"/>
        <v>1823434.3</v>
      </c>
      <c r="AD218" s="5">
        <f t="shared" si="26"/>
        <v>733730.95999999973</v>
      </c>
      <c r="AE218" s="5">
        <f t="shared" si="27"/>
        <v>2557165.2599999998</v>
      </c>
      <c r="AG218" s="2">
        <f t="shared" si="28"/>
        <v>7</v>
      </c>
      <c r="AH218" s="2">
        <f t="shared" si="29"/>
        <v>2025</v>
      </c>
      <c r="AJ218" s="5">
        <f t="shared" si="30"/>
        <v>159391.24</v>
      </c>
      <c r="AK218" s="2">
        <f t="shared" si="31"/>
        <v>21</v>
      </c>
    </row>
    <row r="219" spans="1:37" ht="12.75">
      <c r="A219" s="4">
        <v>45868</v>
      </c>
      <c r="B219" s="5">
        <f>All_Customers_Residential!B219+All_Customers_Small_Commercial!B219+All_Customers_Lighting!B219</f>
        <v>104307.23999999999</v>
      </c>
      <c r="C219" s="5">
        <f>All_Customers_Residential!C219+All_Customers_Small_Commercial!C219+All_Customers_Lighting!C219</f>
        <v>95282.560000000012</v>
      </c>
      <c r="D219" s="5">
        <f>All_Customers_Residential!D219+All_Customers_Small_Commercial!D219+All_Customers_Lighting!D219</f>
        <v>88619.839999999997</v>
      </c>
      <c r="E219" s="5">
        <f>All_Customers_Residential!E219+All_Customers_Small_Commercial!E219+All_Customers_Lighting!E219</f>
        <v>85618.660000000018</v>
      </c>
      <c r="F219" s="5">
        <f>All_Customers_Residential!F219+All_Customers_Small_Commercial!F219+All_Customers_Lighting!F219</f>
        <v>86825.19</v>
      </c>
      <c r="G219" s="5">
        <f>All_Customers_Residential!G219+All_Customers_Small_Commercial!G219+All_Customers_Lighting!G219</f>
        <v>88759.400000000009</v>
      </c>
      <c r="H219" s="5">
        <f>All_Customers_Residential!H219+All_Customers_Small_Commercial!H219+All_Customers_Lighting!H219</f>
        <v>89734.27</v>
      </c>
      <c r="I219" s="5">
        <f>All_Customers_Residential!I219+All_Customers_Small_Commercial!I219+All_Customers_Lighting!I219</f>
        <v>92208.59</v>
      </c>
      <c r="J219" s="5">
        <f>All_Customers_Residential!J219+All_Customers_Small_Commercial!J219+All_Customers_Lighting!J219</f>
        <v>87195.64</v>
      </c>
      <c r="K219" s="5">
        <f>All_Customers_Residential!K219+All_Customers_Small_Commercial!K219+All_Customers_Lighting!K219</f>
        <v>82650.41</v>
      </c>
      <c r="L219" s="5">
        <f>All_Customers_Residential!L219+All_Customers_Small_Commercial!L219+All_Customers_Lighting!L219</f>
        <v>81869.240000000005</v>
      </c>
      <c r="M219" s="5">
        <f>All_Customers_Residential!M219+All_Customers_Small_Commercial!M219+All_Customers_Lighting!M219</f>
        <v>80660.539999999994</v>
      </c>
      <c r="N219" s="5">
        <f>All_Customers_Residential!N219+All_Customers_Small_Commercial!N219+All_Customers_Lighting!N219</f>
        <v>88067.51999999999</v>
      </c>
      <c r="O219" s="5">
        <f>All_Customers_Residential!O219+All_Customers_Small_Commercial!O219+All_Customers_Lighting!O219</f>
        <v>91083</v>
      </c>
      <c r="P219" s="5">
        <f>All_Customers_Residential!P219+All_Customers_Small_Commercial!P219+All_Customers_Lighting!P219</f>
        <v>95600</v>
      </c>
      <c r="Q219" s="5">
        <f>All_Customers_Residential!Q219+All_Customers_Small_Commercial!Q219+All_Customers_Lighting!Q219</f>
        <v>104500.66</v>
      </c>
      <c r="R219" s="5">
        <f>All_Customers_Residential!R219+All_Customers_Small_Commercial!R219+All_Customers_Lighting!R219</f>
        <v>113026.76999999999</v>
      </c>
      <c r="S219" s="5">
        <f>All_Customers_Residential!S219+All_Customers_Small_Commercial!S219+All_Customers_Lighting!S219</f>
        <v>127605.55</v>
      </c>
      <c r="T219" s="5">
        <f>All_Customers_Residential!T219+All_Customers_Small_Commercial!T219+All_Customers_Lighting!T219</f>
        <v>142416.22</v>
      </c>
      <c r="U219" s="5">
        <f>All_Customers_Residential!U219+All_Customers_Small_Commercial!U219+All_Customers_Lighting!U219</f>
        <v>148686.24</v>
      </c>
      <c r="V219" s="5">
        <f>All_Customers_Residential!V219+All_Customers_Small_Commercial!V219+All_Customers_Lighting!V219</f>
        <v>146454.5</v>
      </c>
      <c r="W219" s="5">
        <f>All_Customers_Residential!W219+All_Customers_Small_Commercial!W219+All_Customers_Lighting!W219</f>
        <v>140071.75</v>
      </c>
      <c r="X219" s="5">
        <f>All_Customers_Residential!X219+All_Customers_Small_Commercial!X219+All_Customers_Lighting!X219</f>
        <v>128094.45</v>
      </c>
      <c r="Y219" s="5">
        <f>All_Customers_Residential!Y219+All_Customers_Small_Commercial!Y219+All_Customers_Lighting!Y219</f>
        <v>114158.64</v>
      </c>
      <c r="Z219" s="5">
        <f>All_Customers_Residential!Z219+All_Customers_Small_Commercial!Z219+All_Customers_Lighting!Z219</f>
        <v>0</v>
      </c>
      <c r="AA219" s="2">
        <f>IFERROR(INDEX('Holiday Schedule'!$D$3:$D$24,MATCH(A219,'Holiday Schedule'!$C$3:$C$24,0)),0)</f>
        <v>0</v>
      </c>
      <c r="AB219" s="2">
        <f t="shared" si="24"/>
        <v>4</v>
      </c>
      <c r="AC219" s="2">
        <f t="shared" si="25"/>
        <v>1750191.08</v>
      </c>
      <c r="AD219" s="5">
        <f t="shared" si="26"/>
        <v>753305.80000000028</v>
      </c>
      <c r="AE219" s="5">
        <f t="shared" si="27"/>
        <v>2503496.8800000004</v>
      </c>
      <c r="AG219" s="2">
        <f t="shared" si="28"/>
        <v>7</v>
      </c>
      <c r="AH219" s="2">
        <f t="shared" si="29"/>
        <v>2025</v>
      </c>
      <c r="AJ219" s="5">
        <f t="shared" si="30"/>
        <v>148686.24</v>
      </c>
      <c r="AK219" s="2">
        <f t="shared" si="31"/>
        <v>20</v>
      </c>
    </row>
    <row r="220" spans="1:37" ht="12.75">
      <c r="A220" s="4">
        <v>45869</v>
      </c>
      <c r="B220" s="5">
        <f>All_Customers_Residential!B220+All_Customers_Small_Commercial!B220+All_Customers_Lighting!B220</f>
        <v>102729.69</v>
      </c>
      <c r="C220" s="5">
        <f>All_Customers_Residential!C220+All_Customers_Small_Commercial!C220+All_Customers_Lighting!C220</f>
        <v>95605.42</v>
      </c>
      <c r="D220" s="5">
        <f>All_Customers_Residential!D220+All_Customers_Small_Commercial!D220+All_Customers_Lighting!D220</f>
        <v>90602.459999999992</v>
      </c>
      <c r="E220" s="5">
        <f>All_Customers_Residential!E220+All_Customers_Small_Commercial!E220+All_Customers_Lighting!E220</f>
        <v>88532.4</v>
      </c>
      <c r="F220" s="5">
        <f>All_Customers_Residential!F220+All_Customers_Small_Commercial!F220+All_Customers_Lighting!F220</f>
        <v>90689.340000000011</v>
      </c>
      <c r="G220" s="5">
        <f>All_Customers_Residential!G220+All_Customers_Small_Commercial!G220+All_Customers_Lighting!G220</f>
        <v>94495.89</v>
      </c>
      <c r="H220" s="5">
        <f>All_Customers_Residential!H220+All_Customers_Small_Commercial!H220+All_Customers_Lighting!H220</f>
        <v>98793.600000000006</v>
      </c>
      <c r="I220" s="5">
        <f>All_Customers_Residential!I220+All_Customers_Small_Commercial!I220+All_Customers_Lighting!I220</f>
        <v>105953.31</v>
      </c>
      <c r="J220" s="5">
        <f>All_Customers_Residential!J220+All_Customers_Small_Commercial!J220+All_Customers_Lighting!J220</f>
        <v>105101</v>
      </c>
      <c r="K220" s="5">
        <f>All_Customers_Residential!K220+All_Customers_Small_Commercial!K220+All_Customers_Lighting!K220</f>
        <v>93541.57</v>
      </c>
      <c r="L220" s="5">
        <f>All_Customers_Residential!L220+All_Customers_Small_Commercial!L220+All_Customers_Lighting!L220</f>
        <v>87133.49</v>
      </c>
      <c r="M220" s="5">
        <f>All_Customers_Residential!M220+All_Customers_Small_Commercial!M220+All_Customers_Lighting!M220</f>
        <v>86745.450000000012</v>
      </c>
      <c r="N220" s="5">
        <f>All_Customers_Residential!N220+All_Customers_Small_Commercial!N220+All_Customers_Lighting!N220</f>
        <v>90665.78</v>
      </c>
      <c r="O220" s="5">
        <f>All_Customers_Residential!O220+All_Customers_Small_Commercial!O220+All_Customers_Lighting!O220</f>
        <v>91112.07</v>
      </c>
      <c r="P220" s="5">
        <f>All_Customers_Residential!P220+All_Customers_Small_Commercial!P220+All_Customers_Lighting!P220</f>
        <v>90411.39</v>
      </c>
      <c r="Q220" s="5">
        <f>All_Customers_Residential!Q220+All_Customers_Small_Commercial!Q220+All_Customers_Lighting!Q220</f>
        <v>93963.81</v>
      </c>
      <c r="R220" s="5">
        <f>All_Customers_Residential!R220+All_Customers_Small_Commercial!R220+All_Customers_Lighting!R220</f>
        <v>101643.77</v>
      </c>
      <c r="S220" s="5">
        <f>All_Customers_Residential!S220+All_Customers_Small_Commercial!S220+All_Customers_Lighting!S220</f>
        <v>115484.67000000001</v>
      </c>
      <c r="T220" s="5">
        <f>All_Customers_Residential!T220+All_Customers_Small_Commercial!T220+All_Customers_Lighting!T220</f>
        <v>119414.15</v>
      </c>
      <c r="U220" s="5">
        <f>All_Customers_Residential!U220+All_Customers_Small_Commercial!U220+All_Customers_Lighting!U220</f>
        <v>125077.33</v>
      </c>
      <c r="V220" s="5">
        <f>All_Customers_Residential!V220+All_Customers_Small_Commercial!V220+All_Customers_Lighting!V220</f>
        <v>123054.71</v>
      </c>
      <c r="W220" s="5">
        <f>All_Customers_Residential!W220+All_Customers_Small_Commercial!W220+All_Customers_Lighting!W220</f>
        <v>119663.57</v>
      </c>
      <c r="X220" s="5">
        <f>All_Customers_Residential!X220+All_Customers_Small_Commercial!X220+All_Customers_Lighting!X220</f>
        <v>109544.59999999999</v>
      </c>
      <c r="Y220" s="5">
        <f>All_Customers_Residential!Y220+All_Customers_Small_Commercial!Y220+All_Customers_Lighting!Y220</f>
        <v>98595.61</v>
      </c>
      <c r="Z220" s="5">
        <f>All_Customers_Residential!Z220+All_Customers_Small_Commercial!Z220+All_Customers_Lighting!Z220</f>
        <v>0</v>
      </c>
      <c r="AA220" s="2">
        <f>IFERROR(INDEX('Holiday Schedule'!$D$3:$D$24,MATCH(A220,'Holiday Schedule'!$C$3:$C$24,0)),0)</f>
        <v>0</v>
      </c>
      <c r="AB220" s="2">
        <f t="shared" si="24"/>
        <v>5</v>
      </c>
      <c r="AC220" s="2">
        <f t="shared" si="25"/>
        <v>1658510.67</v>
      </c>
      <c r="AD220" s="5">
        <f t="shared" si="26"/>
        <v>760044.40999999968</v>
      </c>
      <c r="AE220" s="5">
        <f t="shared" si="27"/>
        <v>2418555.0799999996</v>
      </c>
      <c r="AG220" s="2">
        <f t="shared" si="28"/>
        <v>7</v>
      </c>
      <c r="AH220" s="2">
        <f t="shared" si="29"/>
        <v>2025</v>
      </c>
      <c r="AJ220" s="5">
        <f t="shared" si="30"/>
        <v>125077.33</v>
      </c>
      <c r="AK220" s="2">
        <f t="shared" si="31"/>
        <v>20</v>
      </c>
    </row>
    <row r="221" spans="1:37" ht="12.75">
      <c r="A221" s="4">
        <v>45870</v>
      </c>
      <c r="B221" s="5">
        <f>All_Customers_Residential!B221+All_Customers_Small_Commercial!B221+All_Customers_Lighting!B221</f>
        <v>84232.91</v>
      </c>
      <c r="C221" s="5">
        <f>All_Customers_Residential!C221+All_Customers_Small_Commercial!C221+All_Customers_Lighting!C221</f>
        <v>79205.100000000006</v>
      </c>
      <c r="D221" s="5">
        <f>All_Customers_Residential!D221+All_Customers_Small_Commercial!D221+All_Customers_Lighting!D221</f>
        <v>76944.33</v>
      </c>
      <c r="E221" s="5">
        <f>All_Customers_Residential!E221+All_Customers_Small_Commercial!E221+All_Customers_Lighting!E221</f>
        <v>75046.400000000009</v>
      </c>
      <c r="F221" s="5">
        <f>All_Customers_Residential!F221+All_Customers_Small_Commercial!F221+All_Customers_Lighting!F221</f>
        <v>77414.53</v>
      </c>
      <c r="G221" s="5">
        <f>All_Customers_Residential!G221+All_Customers_Small_Commercial!G221+All_Customers_Lighting!G221</f>
        <v>79664.960000000006</v>
      </c>
      <c r="H221" s="5">
        <f>All_Customers_Residential!H221+All_Customers_Small_Commercial!H221+All_Customers_Lighting!H221</f>
        <v>81143.67</v>
      </c>
      <c r="I221" s="5">
        <f>All_Customers_Residential!I221+All_Customers_Small_Commercial!I221+All_Customers_Lighting!I221</f>
        <v>74247.720000000016</v>
      </c>
      <c r="J221" s="5">
        <f>All_Customers_Residential!J221+All_Customers_Small_Commercial!J221+All_Customers_Lighting!J221</f>
        <v>62885.47</v>
      </c>
      <c r="K221" s="5">
        <f>All_Customers_Residential!K221+All_Customers_Small_Commercial!K221+All_Customers_Lighting!K221</f>
        <v>53994.630000000005</v>
      </c>
      <c r="L221" s="5">
        <f>All_Customers_Residential!L221+All_Customers_Small_Commercial!L221+All_Customers_Lighting!L221</f>
        <v>53982.19</v>
      </c>
      <c r="M221" s="5">
        <f>All_Customers_Residential!M221+All_Customers_Small_Commercial!M221+All_Customers_Lighting!M221</f>
        <v>54173.74</v>
      </c>
      <c r="N221" s="5">
        <f>All_Customers_Residential!N221+All_Customers_Small_Commercial!N221+All_Customers_Lighting!N221</f>
        <v>59470.759999999995</v>
      </c>
      <c r="O221" s="5">
        <f>All_Customers_Residential!O221+All_Customers_Small_Commercial!O221+All_Customers_Lighting!O221</f>
        <v>59937.39</v>
      </c>
      <c r="P221" s="5">
        <f>All_Customers_Residential!P221+All_Customers_Small_Commercial!P221+All_Customers_Lighting!P221</f>
        <v>60983.33</v>
      </c>
      <c r="Q221" s="5">
        <f>All_Customers_Residential!Q221+All_Customers_Small_Commercial!Q221+All_Customers_Lighting!Q221</f>
        <v>65715.209999999992</v>
      </c>
      <c r="R221" s="5">
        <f>All_Customers_Residential!R221+All_Customers_Small_Commercial!R221+All_Customers_Lighting!R221</f>
        <v>73874.25</v>
      </c>
      <c r="S221" s="5">
        <f>All_Customers_Residential!S221+All_Customers_Small_Commercial!S221+All_Customers_Lighting!S221</f>
        <v>89995.05</v>
      </c>
      <c r="T221" s="5">
        <f>All_Customers_Residential!T221+All_Customers_Small_Commercial!T221+All_Customers_Lighting!T221</f>
        <v>107915.7</v>
      </c>
      <c r="U221" s="5">
        <f>All_Customers_Residential!U221+All_Customers_Small_Commercial!U221+All_Customers_Lighting!U221</f>
        <v>119148.25</v>
      </c>
      <c r="V221" s="5">
        <f>All_Customers_Residential!V221+All_Customers_Small_Commercial!V221+All_Customers_Lighting!V221</f>
        <v>122861.35</v>
      </c>
      <c r="W221" s="5">
        <f>All_Customers_Residential!W221+All_Customers_Small_Commercial!W221+All_Customers_Lighting!W221</f>
        <v>117941.28</v>
      </c>
      <c r="X221" s="5">
        <f>All_Customers_Residential!X221+All_Customers_Small_Commercial!X221+All_Customers_Lighting!X221</f>
        <v>106118.14</v>
      </c>
      <c r="Y221" s="5">
        <f>All_Customers_Residential!Y221+All_Customers_Small_Commercial!Y221+All_Customers_Lighting!Y221</f>
        <v>94144.33</v>
      </c>
      <c r="Z221" s="5">
        <f>All_Customers_Residential!Z221+All_Customers_Small_Commercial!Z221+All_Customers_Lighting!Z221</f>
        <v>0</v>
      </c>
      <c r="AA221" s="2">
        <f>IFERROR(INDEX('Holiday Schedule'!$D$3:$D$24,MATCH(A221,'Holiday Schedule'!$C$3:$C$24,0)),0)</f>
        <v>0</v>
      </c>
      <c r="AB221" s="2">
        <f t="shared" si="24"/>
        <v>6</v>
      </c>
      <c r="AC221" s="2">
        <f t="shared" si="25"/>
        <v>1283244.46</v>
      </c>
      <c r="AD221" s="5">
        <f t="shared" si="26"/>
        <v>647796.23</v>
      </c>
      <c r="AE221" s="5">
        <f t="shared" si="27"/>
        <v>1931040.69</v>
      </c>
      <c r="AG221" s="2">
        <f t="shared" si="28"/>
        <v>8</v>
      </c>
      <c r="AH221" s="2">
        <f t="shared" si="29"/>
        <v>2025</v>
      </c>
      <c r="AJ221" s="5">
        <f t="shared" si="30"/>
        <v>122861.35</v>
      </c>
      <c r="AK221" s="2">
        <f t="shared" si="31"/>
        <v>21</v>
      </c>
    </row>
    <row r="222" spans="1:37" ht="12.75">
      <c r="A222" s="4">
        <v>45871</v>
      </c>
      <c r="B222" s="5">
        <f>All_Customers_Residential!B222+All_Customers_Small_Commercial!B222+All_Customers_Lighting!B222</f>
        <v>81623.44</v>
      </c>
      <c r="C222" s="5">
        <f>All_Customers_Residential!C222+All_Customers_Small_Commercial!C222+All_Customers_Lighting!C222</f>
        <v>75474.73000000001</v>
      </c>
      <c r="D222" s="5">
        <f>All_Customers_Residential!D222+All_Customers_Small_Commercial!D222+All_Customers_Lighting!D222</f>
        <v>72014.95</v>
      </c>
      <c r="E222" s="5">
        <f>All_Customers_Residential!E222+All_Customers_Small_Commercial!E222+All_Customers_Lighting!E222</f>
        <v>70406.48</v>
      </c>
      <c r="F222" s="5">
        <f>All_Customers_Residential!F222+All_Customers_Small_Commercial!F222+All_Customers_Lighting!F222</f>
        <v>69670.2</v>
      </c>
      <c r="G222" s="5">
        <f>All_Customers_Residential!G222+All_Customers_Small_Commercial!G222+All_Customers_Lighting!G222</f>
        <v>71028.639999999985</v>
      </c>
      <c r="H222" s="5">
        <f>All_Customers_Residential!H222+All_Customers_Small_Commercial!H222+All_Customers_Lighting!H222</f>
        <v>69994.289999999994</v>
      </c>
      <c r="I222" s="5">
        <f>All_Customers_Residential!I222+All_Customers_Small_Commercial!I222+All_Customers_Lighting!I222</f>
        <v>62220.98</v>
      </c>
      <c r="J222" s="5">
        <f>All_Customers_Residential!J222+All_Customers_Small_Commercial!J222+All_Customers_Lighting!J222</f>
        <v>50996.39</v>
      </c>
      <c r="K222" s="5">
        <f>All_Customers_Residential!K222+All_Customers_Small_Commercial!K222+All_Customers_Lighting!K222</f>
        <v>45894.399999999994</v>
      </c>
      <c r="L222" s="5">
        <f>All_Customers_Residential!L222+All_Customers_Small_Commercial!L222+All_Customers_Lighting!L222</f>
        <v>46233.259999999995</v>
      </c>
      <c r="M222" s="5">
        <f>All_Customers_Residential!M222+All_Customers_Small_Commercial!M222+All_Customers_Lighting!M222</f>
        <v>47105.920000000006</v>
      </c>
      <c r="N222" s="5">
        <f>All_Customers_Residential!N222+All_Customers_Small_Commercial!N222+All_Customers_Lighting!N222</f>
        <v>49420.29</v>
      </c>
      <c r="O222" s="5">
        <f>All_Customers_Residential!O222+All_Customers_Small_Commercial!O222+All_Customers_Lighting!O222</f>
        <v>51574.57</v>
      </c>
      <c r="P222" s="5">
        <f>All_Customers_Residential!P222+All_Customers_Small_Commercial!P222+All_Customers_Lighting!P222</f>
        <v>53894.559999999998</v>
      </c>
      <c r="Q222" s="5">
        <f>All_Customers_Residential!Q222+All_Customers_Small_Commercial!Q222+All_Customers_Lighting!Q222</f>
        <v>56397.460000000006</v>
      </c>
      <c r="R222" s="5">
        <f>All_Customers_Residential!R222+All_Customers_Small_Commercial!R222+All_Customers_Lighting!R222</f>
        <v>70781.009999999995</v>
      </c>
      <c r="S222" s="5">
        <f>All_Customers_Residential!S222+All_Customers_Small_Commercial!S222+All_Customers_Lighting!S222</f>
        <v>90183.87</v>
      </c>
      <c r="T222" s="5">
        <f>All_Customers_Residential!T222+All_Customers_Small_Commercial!T222+All_Customers_Lighting!T222</f>
        <v>109174.34</v>
      </c>
      <c r="U222" s="5">
        <f>All_Customers_Residential!U222+All_Customers_Small_Commercial!U222+All_Customers_Lighting!U222</f>
        <v>119407.04000000001</v>
      </c>
      <c r="V222" s="5">
        <f>All_Customers_Residential!V222+All_Customers_Small_Commercial!V222+All_Customers_Lighting!V222</f>
        <v>122814.51000000001</v>
      </c>
      <c r="W222" s="5">
        <f>All_Customers_Residential!W222+All_Customers_Small_Commercial!W222+All_Customers_Lighting!W222</f>
        <v>117216.07</v>
      </c>
      <c r="X222" s="5">
        <f>All_Customers_Residential!X222+All_Customers_Small_Commercial!X222+All_Customers_Lighting!X222</f>
        <v>107000.41</v>
      </c>
      <c r="Y222" s="5">
        <f>All_Customers_Residential!Y222+All_Customers_Small_Commercial!Y222+All_Customers_Lighting!Y222</f>
        <v>96093.23</v>
      </c>
      <c r="Z222" s="5">
        <f>All_Customers_Residential!Z222+All_Customers_Small_Commercial!Z222+All_Customers_Lighting!Z222</f>
        <v>0</v>
      </c>
      <c r="AA222" s="2">
        <f>IFERROR(INDEX('Holiday Schedule'!$D$3:$D$24,MATCH(A222,'Holiday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1806621.04</v>
      </c>
      <c r="AE222" s="5">
        <f t="shared" si="27"/>
        <v>1806621.04</v>
      </c>
      <c r="AG222" s="2">
        <f t="shared" si="28"/>
        <v>8</v>
      </c>
      <c r="AH222" s="2">
        <f t="shared" si="29"/>
        <v>2025</v>
      </c>
      <c r="AJ222" s="5">
        <f t="shared" si="30"/>
        <v>122814.51000000001</v>
      </c>
      <c r="AK222" s="2">
        <f t="shared" si="31"/>
        <v>21</v>
      </c>
    </row>
    <row r="223" spans="1:37" ht="12.75">
      <c r="A223" s="4">
        <v>45872</v>
      </c>
      <c r="B223" s="5">
        <f>All_Customers_Residential!B223+All_Customers_Small_Commercial!B223+All_Customers_Lighting!B223</f>
        <v>84553.010000000009</v>
      </c>
      <c r="C223" s="5">
        <f>All_Customers_Residential!C223+All_Customers_Small_Commercial!C223+All_Customers_Lighting!C223</f>
        <v>78377.150000000009</v>
      </c>
      <c r="D223" s="5">
        <f>All_Customers_Residential!D223+All_Customers_Small_Commercial!D223+All_Customers_Lighting!D223</f>
        <v>72896.959999999992</v>
      </c>
      <c r="E223" s="5">
        <f>All_Customers_Residential!E223+All_Customers_Small_Commercial!E223+All_Customers_Lighting!E223</f>
        <v>71226.22</v>
      </c>
      <c r="F223" s="5">
        <f>All_Customers_Residential!F223+All_Customers_Small_Commercial!F223+All_Customers_Lighting!F223</f>
        <v>71851.25</v>
      </c>
      <c r="G223" s="5">
        <f>All_Customers_Residential!G223+All_Customers_Small_Commercial!G223+All_Customers_Lighting!G223</f>
        <v>71283.960000000006</v>
      </c>
      <c r="H223" s="5">
        <f>All_Customers_Residential!H223+All_Customers_Small_Commercial!H223+All_Customers_Lighting!H223</f>
        <v>71230.44</v>
      </c>
      <c r="I223" s="5">
        <f>All_Customers_Residential!I223+All_Customers_Small_Commercial!I223+All_Customers_Lighting!I223</f>
        <v>67599.5</v>
      </c>
      <c r="J223" s="5">
        <f>All_Customers_Residential!J223+All_Customers_Small_Commercial!J223+All_Customers_Lighting!J223</f>
        <v>61450.520000000004</v>
      </c>
      <c r="K223" s="5">
        <f>All_Customers_Residential!K223+All_Customers_Small_Commercial!K223+All_Customers_Lighting!K223</f>
        <v>57141.75</v>
      </c>
      <c r="L223" s="5">
        <f>All_Customers_Residential!L223+All_Customers_Small_Commercial!L223+All_Customers_Lighting!L223</f>
        <v>56800.09</v>
      </c>
      <c r="M223" s="5">
        <f>All_Customers_Residential!M223+All_Customers_Small_Commercial!M223+All_Customers_Lighting!M223</f>
        <v>57371.240000000005</v>
      </c>
      <c r="N223" s="5">
        <f>All_Customers_Residential!N223+All_Customers_Small_Commercial!N223+All_Customers_Lighting!N223</f>
        <v>59678.49</v>
      </c>
      <c r="O223" s="5">
        <f>All_Customers_Residential!O223+All_Customers_Small_Commercial!O223+All_Customers_Lighting!O223</f>
        <v>63727.87</v>
      </c>
      <c r="P223" s="5">
        <f>All_Customers_Residential!P223+All_Customers_Small_Commercial!P223+All_Customers_Lighting!P223</f>
        <v>69279.98</v>
      </c>
      <c r="Q223" s="5">
        <f>All_Customers_Residential!Q223+All_Customers_Small_Commercial!Q223+All_Customers_Lighting!Q223</f>
        <v>82626.570000000007</v>
      </c>
      <c r="R223" s="5">
        <f>All_Customers_Residential!R223+All_Customers_Small_Commercial!R223+All_Customers_Lighting!R223</f>
        <v>95118.549999999988</v>
      </c>
      <c r="S223" s="5">
        <f>All_Customers_Residential!S223+All_Customers_Small_Commercial!S223+All_Customers_Lighting!S223</f>
        <v>110183.2</v>
      </c>
      <c r="T223" s="5">
        <f>All_Customers_Residential!T223+All_Customers_Small_Commercial!T223+All_Customers_Lighting!T223</f>
        <v>124823.72</v>
      </c>
      <c r="U223" s="5">
        <f>All_Customers_Residential!U223+All_Customers_Small_Commercial!U223+All_Customers_Lighting!U223</f>
        <v>131722.35</v>
      </c>
      <c r="V223" s="5">
        <f>All_Customers_Residential!V223+All_Customers_Small_Commercial!V223+All_Customers_Lighting!V223</f>
        <v>135694.25</v>
      </c>
      <c r="W223" s="5">
        <f>All_Customers_Residential!W223+All_Customers_Small_Commercial!W223+All_Customers_Lighting!W223</f>
        <v>125915.31999999999</v>
      </c>
      <c r="X223" s="5">
        <f>All_Customers_Residential!X223+All_Customers_Small_Commercial!X223+All_Customers_Lighting!X223</f>
        <v>113840.78</v>
      </c>
      <c r="Y223" s="5">
        <f>All_Customers_Residential!Y223+All_Customers_Small_Commercial!Y223+All_Customers_Lighting!Y223</f>
        <v>97827.090000000011</v>
      </c>
      <c r="Z223" s="5">
        <f>All_Customers_Residential!Z223+All_Customers_Small_Commercial!Z223+All_Customers_Lighting!Z223</f>
        <v>0</v>
      </c>
      <c r="AA223" s="2">
        <f>IFERROR(INDEX('Holiday Schedule'!$D$3:$D$24,MATCH(A223,'Holiday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2032220.2600000002</v>
      </c>
      <c r="AE223" s="5">
        <f t="shared" si="27"/>
        <v>2032220.2600000002</v>
      </c>
      <c r="AG223" s="2">
        <f t="shared" si="28"/>
        <v>8</v>
      </c>
      <c r="AH223" s="2">
        <f t="shared" si="29"/>
        <v>2025</v>
      </c>
      <c r="AJ223" s="5">
        <f t="shared" si="30"/>
        <v>135694.25</v>
      </c>
      <c r="AK223" s="2">
        <f t="shared" si="31"/>
        <v>21</v>
      </c>
    </row>
    <row r="224" spans="1:37" ht="12.75">
      <c r="A224" s="4">
        <v>45873</v>
      </c>
      <c r="B224" s="5">
        <f>All_Customers_Residential!B224+All_Customers_Small_Commercial!B224+All_Customers_Lighting!B224</f>
        <v>89247.659999999989</v>
      </c>
      <c r="C224" s="5">
        <f>All_Customers_Residential!C224+All_Customers_Small_Commercial!C224+All_Customers_Lighting!C224</f>
        <v>80158.48</v>
      </c>
      <c r="D224" s="5">
        <f>All_Customers_Residential!D224+All_Customers_Small_Commercial!D224+All_Customers_Lighting!D224</f>
        <v>77456.319999999992</v>
      </c>
      <c r="E224" s="5">
        <f>All_Customers_Residential!E224+All_Customers_Small_Commercial!E224+All_Customers_Lighting!E224</f>
        <v>75563.61</v>
      </c>
      <c r="F224" s="5">
        <f>All_Customers_Residential!F224+All_Customers_Small_Commercial!F224+All_Customers_Lighting!F224</f>
        <v>78014.41</v>
      </c>
      <c r="G224" s="5">
        <f>All_Customers_Residential!G224+All_Customers_Small_Commercial!G224+All_Customers_Lighting!G224</f>
        <v>81624.010000000009</v>
      </c>
      <c r="H224" s="5">
        <f>All_Customers_Residential!H224+All_Customers_Small_Commercial!H224+All_Customers_Lighting!H224</f>
        <v>84719.21</v>
      </c>
      <c r="I224" s="5">
        <f>All_Customers_Residential!I224+All_Customers_Small_Commercial!I224+All_Customers_Lighting!I224</f>
        <v>84654.989999999991</v>
      </c>
      <c r="J224" s="5">
        <f>All_Customers_Residential!J224+All_Customers_Small_Commercial!J224+All_Customers_Lighting!J224</f>
        <v>80121.179999999993</v>
      </c>
      <c r="K224" s="5">
        <f>All_Customers_Residential!K224+All_Customers_Small_Commercial!K224+All_Customers_Lighting!K224</f>
        <v>72944.049999999988</v>
      </c>
      <c r="L224" s="5">
        <f>All_Customers_Residential!L224+All_Customers_Small_Commercial!L224+All_Customers_Lighting!L224</f>
        <v>73145.83</v>
      </c>
      <c r="M224" s="5">
        <f>All_Customers_Residential!M224+All_Customers_Small_Commercial!M224+All_Customers_Lighting!M224</f>
        <v>73586.33</v>
      </c>
      <c r="N224" s="5">
        <f>All_Customers_Residential!N224+All_Customers_Small_Commercial!N224+All_Customers_Lighting!N224</f>
        <v>79688.240000000005</v>
      </c>
      <c r="O224" s="5">
        <f>All_Customers_Residential!O224+All_Customers_Small_Commercial!O224+All_Customers_Lighting!O224</f>
        <v>83172.27</v>
      </c>
      <c r="P224" s="5">
        <f>All_Customers_Residential!P224+All_Customers_Small_Commercial!P224+All_Customers_Lighting!P224</f>
        <v>87655.72</v>
      </c>
      <c r="Q224" s="5">
        <f>All_Customers_Residential!Q224+All_Customers_Small_Commercial!Q224+All_Customers_Lighting!Q224</f>
        <v>98412.91</v>
      </c>
      <c r="R224" s="5">
        <f>All_Customers_Residential!R224+All_Customers_Small_Commercial!R224+All_Customers_Lighting!R224</f>
        <v>110472.58</v>
      </c>
      <c r="S224" s="5">
        <f>All_Customers_Residential!S224+All_Customers_Small_Commercial!S224+All_Customers_Lighting!S224</f>
        <v>123656.38</v>
      </c>
      <c r="T224" s="5">
        <f>All_Customers_Residential!T224+All_Customers_Small_Commercial!T224+All_Customers_Lighting!T224</f>
        <v>134272.59</v>
      </c>
      <c r="U224" s="5">
        <f>All_Customers_Residential!U224+All_Customers_Small_Commercial!U224+All_Customers_Lighting!U224</f>
        <v>141092.33000000002</v>
      </c>
      <c r="V224" s="5">
        <f>All_Customers_Residential!V224+All_Customers_Small_Commercial!V224+All_Customers_Lighting!V224</f>
        <v>141702.18</v>
      </c>
      <c r="W224" s="5">
        <f>All_Customers_Residential!W224+All_Customers_Small_Commercial!W224+All_Customers_Lighting!W224</f>
        <v>133959.56</v>
      </c>
      <c r="X224" s="5">
        <f>All_Customers_Residential!X224+All_Customers_Small_Commercial!X224+All_Customers_Lighting!X224</f>
        <v>119684.04</v>
      </c>
      <c r="Y224" s="5">
        <f>All_Customers_Residential!Y224+All_Customers_Small_Commercial!Y224+All_Customers_Lighting!Y224</f>
        <v>105367.26999999999</v>
      </c>
      <c r="Z224" s="5">
        <f>All_Customers_Residential!Z224+All_Customers_Small_Commercial!Z224+All_Customers_Lighting!Z224</f>
        <v>0</v>
      </c>
      <c r="AA224" s="2">
        <f>IFERROR(INDEX('Holiday Schedule'!$D$3:$D$24,MATCH(A224,'Holiday Schedule'!$C$3:$C$24,0)),0)</f>
        <v>0</v>
      </c>
      <c r="AB224" s="2">
        <f t="shared" si="24"/>
        <v>2</v>
      </c>
      <c r="AC224" s="2">
        <f t="shared" si="25"/>
        <v>1638221.1800000002</v>
      </c>
      <c r="AD224" s="5">
        <f t="shared" si="26"/>
        <v>672150.96999999974</v>
      </c>
      <c r="AE224" s="5">
        <f t="shared" si="27"/>
        <v>2310372.15</v>
      </c>
      <c r="AG224" s="2">
        <f t="shared" si="28"/>
        <v>8</v>
      </c>
      <c r="AH224" s="2">
        <f t="shared" si="29"/>
        <v>2025</v>
      </c>
      <c r="AJ224" s="5">
        <f t="shared" si="30"/>
        <v>141702.18</v>
      </c>
      <c r="AK224" s="2">
        <f t="shared" si="31"/>
        <v>21</v>
      </c>
    </row>
    <row r="225" spans="1:37" ht="12.75">
      <c r="A225" s="4">
        <v>45874</v>
      </c>
      <c r="B225" s="5">
        <f>All_Customers_Residential!B225+All_Customers_Small_Commercial!B225+All_Customers_Lighting!B225</f>
        <v>90851.89</v>
      </c>
      <c r="C225" s="5">
        <f>All_Customers_Residential!C225+All_Customers_Small_Commercial!C225+All_Customers_Lighting!C225</f>
        <v>81584.56</v>
      </c>
      <c r="D225" s="5">
        <f>All_Customers_Residential!D225+All_Customers_Small_Commercial!D225+All_Customers_Lighting!D225</f>
        <v>78283.680000000008</v>
      </c>
      <c r="E225" s="5">
        <f>All_Customers_Residential!E225+All_Customers_Small_Commercial!E225+All_Customers_Lighting!E225</f>
        <v>75557.36</v>
      </c>
      <c r="F225" s="5">
        <f>All_Customers_Residential!F225+All_Customers_Small_Commercial!F225+All_Customers_Lighting!F225</f>
        <v>76937.929999999993</v>
      </c>
      <c r="G225" s="5">
        <f>All_Customers_Residential!G225+All_Customers_Small_Commercial!G225+All_Customers_Lighting!G225</f>
        <v>79453.17</v>
      </c>
      <c r="H225" s="5">
        <f>All_Customers_Residential!H225+All_Customers_Small_Commercial!H225+All_Customers_Lighting!H225</f>
        <v>81504.06</v>
      </c>
      <c r="I225" s="5">
        <f>All_Customers_Residential!I225+All_Customers_Small_Commercial!I225+All_Customers_Lighting!I225</f>
        <v>79057.56</v>
      </c>
      <c r="J225" s="5">
        <f>All_Customers_Residential!J225+All_Customers_Small_Commercial!J225+All_Customers_Lighting!J225</f>
        <v>69627.600000000006</v>
      </c>
      <c r="K225" s="5">
        <f>All_Customers_Residential!K225+All_Customers_Small_Commercial!K225+All_Customers_Lighting!K225</f>
        <v>59083.75</v>
      </c>
      <c r="L225" s="5">
        <f>All_Customers_Residential!L225+All_Customers_Small_Commercial!L225+All_Customers_Lighting!L225</f>
        <v>57110.119999999995</v>
      </c>
      <c r="M225" s="5">
        <f>All_Customers_Residential!M225+All_Customers_Small_Commercial!M225+All_Customers_Lighting!M225</f>
        <v>54723.16</v>
      </c>
      <c r="N225" s="5">
        <f>All_Customers_Residential!N225+All_Customers_Small_Commercial!N225+All_Customers_Lighting!N225</f>
        <v>55213.78</v>
      </c>
      <c r="O225" s="5">
        <f>All_Customers_Residential!O225+All_Customers_Small_Commercial!O225+All_Customers_Lighting!O225</f>
        <v>57833.62</v>
      </c>
      <c r="P225" s="5">
        <f>All_Customers_Residential!P225+All_Customers_Small_Commercial!P225+All_Customers_Lighting!P225</f>
        <v>57836.42</v>
      </c>
      <c r="Q225" s="5">
        <f>All_Customers_Residential!Q225+All_Customers_Small_Commercial!Q225+All_Customers_Lighting!Q225</f>
        <v>61699.929999999993</v>
      </c>
      <c r="R225" s="5">
        <f>All_Customers_Residential!R225+All_Customers_Small_Commercial!R225+All_Customers_Lighting!R225</f>
        <v>74487.25</v>
      </c>
      <c r="S225" s="5">
        <f>All_Customers_Residential!S225+All_Customers_Small_Commercial!S225+All_Customers_Lighting!S225</f>
        <v>95339.12</v>
      </c>
      <c r="T225" s="5">
        <f>All_Customers_Residential!T225+All_Customers_Small_Commercial!T225+All_Customers_Lighting!T225</f>
        <v>117869.70999999999</v>
      </c>
      <c r="U225" s="5">
        <f>All_Customers_Residential!U225+All_Customers_Small_Commercial!U225+All_Customers_Lighting!U225</f>
        <v>125514.45</v>
      </c>
      <c r="V225" s="5">
        <f>All_Customers_Residential!V225+All_Customers_Small_Commercial!V225+All_Customers_Lighting!V225</f>
        <v>129294.34</v>
      </c>
      <c r="W225" s="5">
        <f>All_Customers_Residential!W225+All_Customers_Small_Commercial!W225+All_Customers_Lighting!W225</f>
        <v>120608.05</v>
      </c>
      <c r="X225" s="5">
        <f>All_Customers_Residential!X225+All_Customers_Small_Commercial!X225+All_Customers_Lighting!X225</f>
        <v>105913.11</v>
      </c>
      <c r="Y225" s="5">
        <f>All_Customers_Residential!Y225+All_Customers_Small_Commercial!Y225+All_Customers_Lighting!Y225</f>
        <v>93801.52</v>
      </c>
      <c r="Z225" s="5">
        <f>All_Customers_Residential!Z225+All_Customers_Small_Commercial!Z225+All_Customers_Lighting!Z225</f>
        <v>0</v>
      </c>
      <c r="AA225" s="2">
        <f>IFERROR(INDEX('Holiday Schedule'!$D$3:$D$24,MATCH(A225,'Holiday Schedule'!$C$3:$C$24,0)),0)</f>
        <v>0</v>
      </c>
      <c r="AB225" s="2">
        <f t="shared" si="24"/>
        <v>3</v>
      </c>
      <c r="AC225" s="2">
        <f t="shared" si="25"/>
        <v>1321211.9700000002</v>
      </c>
      <c r="AD225" s="5">
        <f t="shared" si="26"/>
        <v>657974.16999999993</v>
      </c>
      <c r="AE225" s="5">
        <f t="shared" si="27"/>
        <v>1979186.1400000001</v>
      </c>
      <c r="AG225" s="2">
        <f t="shared" si="28"/>
        <v>8</v>
      </c>
      <c r="AH225" s="2">
        <f t="shared" si="29"/>
        <v>2025</v>
      </c>
      <c r="AJ225" s="5">
        <f t="shared" si="30"/>
        <v>129294.34</v>
      </c>
      <c r="AK225" s="2">
        <f t="shared" si="31"/>
        <v>21</v>
      </c>
    </row>
    <row r="226" spans="1:37" ht="12.75">
      <c r="A226" s="4">
        <v>45875</v>
      </c>
      <c r="B226" s="5">
        <f>All_Customers_Residential!B226+All_Customers_Small_Commercial!B226+All_Customers_Lighting!B226</f>
        <v>83182.89</v>
      </c>
      <c r="C226" s="5">
        <f>All_Customers_Residential!C226+All_Customers_Small_Commercial!C226+All_Customers_Lighting!C226</f>
        <v>75445.510000000009</v>
      </c>
      <c r="D226" s="5">
        <f>All_Customers_Residential!D226+All_Customers_Small_Commercial!D226+All_Customers_Lighting!D226</f>
        <v>71173.709999999992</v>
      </c>
      <c r="E226" s="5">
        <f>All_Customers_Residential!E226+All_Customers_Small_Commercial!E226+All_Customers_Lighting!E226</f>
        <v>70370.709999999992</v>
      </c>
      <c r="F226" s="5">
        <f>All_Customers_Residential!F226+All_Customers_Small_Commercial!F226+All_Customers_Lighting!F226</f>
        <v>72368.960000000006</v>
      </c>
      <c r="G226" s="5">
        <f>All_Customers_Residential!G226+All_Customers_Small_Commercial!G226+All_Customers_Lighting!G226</f>
        <v>73291.86</v>
      </c>
      <c r="H226" s="5">
        <f>All_Customers_Residential!H226+All_Customers_Small_Commercial!H226+All_Customers_Lighting!H226</f>
        <v>76204.929999999993</v>
      </c>
      <c r="I226" s="5">
        <f>All_Customers_Residential!I226+All_Customers_Small_Commercial!I226+All_Customers_Lighting!I226</f>
        <v>71013.009999999995</v>
      </c>
      <c r="J226" s="5">
        <f>All_Customers_Residential!J226+All_Customers_Small_Commercial!J226+All_Customers_Lighting!J226</f>
        <v>59120.130000000005</v>
      </c>
      <c r="K226" s="5">
        <f>All_Customers_Residential!K226+All_Customers_Small_Commercial!K226+All_Customers_Lighting!K226</f>
        <v>53638.210000000006</v>
      </c>
      <c r="L226" s="5">
        <f>All_Customers_Residential!L226+All_Customers_Small_Commercial!L226+All_Customers_Lighting!L226</f>
        <v>52996.070000000007</v>
      </c>
      <c r="M226" s="5">
        <f>All_Customers_Residential!M226+All_Customers_Small_Commercial!M226+All_Customers_Lighting!M226</f>
        <v>56931</v>
      </c>
      <c r="N226" s="5">
        <f>All_Customers_Residential!N226+All_Customers_Small_Commercial!N226+All_Customers_Lighting!N226</f>
        <v>61652.159999999996</v>
      </c>
      <c r="O226" s="5">
        <f>All_Customers_Residential!O226+All_Customers_Small_Commercial!O226+All_Customers_Lighting!O226</f>
        <v>65607.100000000006</v>
      </c>
      <c r="P226" s="5">
        <f>All_Customers_Residential!P226+All_Customers_Small_Commercial!P226+All_Customers_Lighting!P226</f>
        <v>61817.290000000008</v>
      </c>
      <c r="Q226" s="5">
        <f>All_Customers_Residential!Q226+All_Customers_Small_Commercial!Q226+All_Customers_Lighting!Q226</f>
        <v>67257.69</v>
      </c>
      <c r="R226" s="5">
        <f>All_Customers_Residential!R226+All_Customers_Small_Commercial!R226+All_Customers_Lighting!R226</f>
        <v>77564.06</v>
      </c>
      <c r="S226" s="5">
        <f>All_Customers_Residential!S226+All_Customers_Small_Commercial!S226+All_Customers_Lighting!S226</f>
        <v>98294.01</v>
      </c>
      <c r="T226" s="5">
        <f>All_Customers_Residential!T226+All_Customers_Small_Commercial!T226+All_Customers_Lighting!T226</f>
        <v>117573.53</v>
      </c>
      <c r="U226" s="5">
        <f>All_Customers_Residential!U226+All_Customers_Small_Commercial!U226+All_Customers_Lighting!U226</f>
        <v>126551.17000000001</v>
      </c>
      <c r="V226" s="5">
        <f>All_Customers_Residential!V226+All_Customers_Small_Commercial!V226+All_Customers_Lighting!V226</f>
        <v>129305.18</v>
      </c>
      <c r="W226" s="5">
        <f>All_Customers_Residential!W226+All_Customers_Small_Commercial!W226+All_Customers_Lighting!W226</f>
        <v>122489.52</v>
      </c>
      <c r="X226" s="5">
        <f>All_Customers_Residential!X226+All_Customers_Small_Commercial!X226+All_Customers_Lighting!X226</f>
        <v>107426.01</v>
      </c>
      <c r="Y226" s="5">
        <f>All_Customers_Residential!Y226+All_Customers_Small_Commercial!Y226+All_Customers_Lighting!Y226</f>
        <v>95158.22</v>
      </c>
      <c r="Z226" s="5">
        <f>All_Customers_Residential!Z226+All_Customers_Small_Commercial!Z226+All_Customers_Lighting!Z226</f>
        <v>0</v>
      </c>
      <c r="AA226" s="2">
        <f>IFERROR(INDEX('Holiday Schedule'!$D$3:$D$24,MATCH(A226,'Holiday Schedule'!$C$3:$C$24,0)),0)</f>
        <v>0</v>
      </c>
      <c r="AB226" s="2">
        <f t="shared" si="24"/>
        <v>4</v>
      </c>
      <c r="AC226" s="2">
        <f t="shared" si="25"/>
        <v>1329236.1400000004</v>
      </c>
      <c r="AD226" s="5">
        <f t="shared" si="26"/>
        <v>617196.78999999957</v>
      </c>
      <c r="AE226" s="5">
        <f t="shared" si="27"/>
        <v>1946432.93</v>
      </c>
      <c r="AG226" s="2">
        <f t="shared" si="28"/>
        <v>8</v>
      </c>
      <c r="AH226" s="2">
        <f t="shared" si="29"/>
        <v>2025</v>
      </c>
      <c r="AJ226" s="5">
        <f t="shared" si="30"/>
        <v>129305.18</v>
      </c>
      <c r="AK226" s="2">
        <f t="shared" si="31"/>
        <v>21</v>
      </c>
    </row>
    <row r="227" spans="1:37" ht="12.75">
      <c r="A227" s="4">
        <v>45876</v>
      </c>
      <c r="B227" s="5">
        <f>All_Customers_Residential!B227+All_Customers_Small_Commercial!B227+All_Customers_Lighting!B227</f>
        <v>82920.25</v>
      </c>
      <c r="C227" s="5">
        <f>All_Customers_Residential!C227+All_Customers_Small_Commercial!C227+All_Customers_Lighting!C227</f>
        <v>76557.600000000006</v>
      </c>
      <c r="D227" s="5">
        <f>All_Customers_Residential!D227+All_Customers_Small_Commercial!D227+All_Customers_Lighting!D227</f>
        <v>73660.37</v>
      </c>
      <c r="E227" s="5">
        <f>All_Customers_Residential!E227+All_Customers_Small_Commercial!E227+All_Customers_Lighting!E227</f>
        <v>71915.73</v>
      </c>
      <c r="F227" s="5">
        <f>All_Customers_Residential!F227+All_Customers_Small_Commercial!F227+All_Customers_Lighting!F227</f>
        <v>73245.56</v>
      </c>
      <c r="G227" s="5">
        <f>All_Customers_Residential!G227+All_Customers_Small_Commercial!G227+All_Customers_Lighting!G227</f>
        <v>75260.62000000001</v>
      </c>
      <c r="H227" s="5">
        <f>All_Customers_Residential!H227+All_Customers_Small_Commercial!H227+All_Customers_Lighting!H227</f>
        <v>79080.23000000001</v>
      </c>
      <c r="I227" s="5">
        <f>All_Customers_Residential!I227+All_Customers_Small_Commercial!I227+All_Customers_Lighting!I227</f>
        <v>73025.22</v>
      </c>
      <c r="J227" s="5">
        <f>All_Customers_Residential!J227+All_Customers_Small_Commercial!J227+All_Customers_Lighting!J227</f>
        <v>63991.27</v>
      </c>
      <c r="K227" s="5">
        <f>All_Customers_Residential!K227+All_Customers_Small_Commercial!K227+All_Customers_Lighting!K227</f>
        <v>59552.01</v>
      </c>
      <c r="L227" s="5">
        <f>All_Customers_Residential!L227+All_Customers_Small_Commercial!L227+All_Customers_Lighting!L227</f>
        <v>61137.5</v>
      </c>
      <c r="M227" s="5">
        <f>All_Customers_Residential!M227+All_Customers_Small_Commercial!M227+All_Customers_Lighting!M227</f>
        <v>63030.33</v>
      </c>
      <c r="N227" s="5">
        <f>All_Customers_Residential!N227+All_Customers_Small_Commercial!N227+All_Customers_Lighting!N227</f>
        <v>63636.009999999995</v>
      </c>
      <c r="O227" s="5">
        <f>All_Customers_Residential!O227+All_Customers_Small_Commercial!O227+All_Customers_Lighting!O227</f>
        <v>65085.47</v>
      </c>
      <c r="P227" s="5">
        <f>All_Customers_Residential!P227+All_Customers_Small_Commercial!P227+All_Customers_Lighting!P227</f>
        <v>65309.11</v>
      </c>
      <c r="Q227" s="5">
        <f>All_Customers_Residential!Q227+All_Customers_Small_Commercial!Q227+All_Customers_Lighting!Q227</f>
        <v>72903.8</v>
      </c>
      <c r="R227" s="5">
        <f>All_Customers_Residential!R227+All_Customers_Small_Commercial!R227+All_Customers_Lighting!R227</f>
        <v>83926.040000000008</v>
      </c>
      <c r="S227" s="5">
        <f>All_Customers_Residential!S227+All_Customers_Small_Commercial!S227+All_Customers_Lighting!S227</f>
        <v>105154.62</v>
      </c>
      <c r="T227" s="5">
        <f>All_Customers_Residential!T227+All_Customers_Small_Commercial!T227+All_Customers_Lighting!T227</f>
        <v>126184.9</v>
      </c>
      <c r="U227" s="5">
        <f>All_Customers_Residential!U227+All_Customers_Small_Commercial!U227+All_Customers_Lighting!U227</f>
        <v>135988.5</v>
      </c>
      <c r="V227" s="5">
        <f>All_Customers_Residential!V227+All_Customers_Small_Commercial!V227+All_Customers_Lighting!V227</f>
        <v>136466.82</v>
      </c>
      <c r="W227" s="5">
        <f>All_Customers_Residential!W227+All_Customers_Small_Commercial!W227+All_Customers_Lighting!W227</f>
        <v>128761.06999999999</v>
      </c>
      <c r="X227" s="5">
        <f>All_Customers_Residential!X227+All_Customers_Small_Commercial!X227+All_Customers_Lighting!X227</f>
        <v>115318.79000000001</v>
      </c>
      <c r="Y227" s="5">
        <f>All_Customers_Residential!Y227+All_Customers_Small_Commercial!Y227+All_Customers_Lighting!Y227</f>
        <v>98831.94</v>
      </c>
      <c r="Z227" s="5">
        <f>All_Customers_Residential!Z227+All_Customers_Small_Commercial!Z227+All_Customers_Lighting!Z227</f>
        <v>0</v>
      </c>
      <c r="AA227" s="2">
        <f>IFERROR(INDEX('Holiday Schedule'!$D$3:$D$24,MATCH(A227,'Holiday Schedule'!$C$3:$C$24,0)),0)</f>
        <v>0</v>
      </c>
      <c r="AB227" s="2">
        <f t="shared" si="24"/>
        <v>5</v>
      </c>
      <c r="AC227" s="2">
        <f t="shared" si="25"/>
        <v>1419471.4600000002</v>
      </c>
      <c r="AD227" s="5">
        <f t="shared" si="26"/>
        <v>631472.29999999958</v>
      </c>
      <c r="AE227" s="5">
        <f t="shared" si="27"/>
        <v>2050943.7599999998</v>
      </c>
      <c r="AG227" s="2">
        <f t="shared" si="28"/>
        <v>8</v>
      </c>
      <c r="AH227" s="2">
        <f t="shared" si="29"/>
        <v>2025</v>
      </c>
      <c r="AJ227" s="5">
        <f t="shared" si="30"/>
        <v>136466.82</v>
      </c>
      <c r="AK227" s="2">
        <f t="shared" si="31"/>
        <v>21</v>
      </c>
    </row>
    <row r="228" spans="1:37" ht="12.75">
      <c r="A228" s="4">
        <v>45877</v>
      </c>
      <c r="B228" s="5">
        <f>All_Customers_Residential!B228+All_Customers_Small_Commercial!B228+All_Customers_Lighting!B228</f>
        <v>88773.01999999999</v>
      </c>
      <c r="C228" s="5">
        <f>All_Customers_Residential!C228+All_Customers_Small_Commercial!C228+All_Customers_Lighting!C228</f>
        <v>79513.94</v>
      </c>
      <c r="D228" s="5">
        <f>All_Customers_Residential!D228+All_Customers_Small_Commercial!D228+All_Customers_Lighting!D228</f>
        <v>76161.650000000009</v>
      </c>
      <c r="E228" s="5">
        <f>All_Customers_Residential!E228+All_Customers_Small_Commercial!E228+All_Customers_Lighting!E228</f>
        <v>73584.73000000001</v>
      </c>
      <c r="F228" s="5">
        <f>All_Customers_Residential!F228+All_Customers_Small_Commercial!F228+All_Customers_Lighting!F228</f>
        <v>74981.429999999993</v>
      </c>
      <c r="G228" s="5">
        <f>All_Customers_Residential!G228+All_Customers_Small_Commercial!G228+All_Customers_Lighting!G228</f>
        <v>77631.92</v>
      </c>
      <c r="H228" s="5">
        <f>All_Customers_Residential!H228+All_Customers_Small_Commercial!H228+All_Customers_Lighting!H228</f>
        <v>80321.17</v>
      </c>
      <c r="I228" s="5">
        <f>All_Customers_Residential!I228+All_Customers_Small_Commercial!I228+All_Customers_Lighting!I228</f>
        <v>74994.400000000009</v>
      </c>
      <c r="J228" s="5">
        <f>All_Customers_Residential!J228+All_Customers_Small_Commercial!J228+All_Customers_Lighting!J228</f>
        <v>66029.119999999995</v>
      </c>
      <c r="K228" s="5">
        <f>All_Customers_Residential!K228+All_Customers_Small_Commercial!K228+All_Customers_Lighting!K228</f>
        <v>60344.800000000003</v>
      </c>
      <c r="L228" s="5">
        <f>All_Customers_Residential!L228+All_Customers_Small_Commercial!L228+All_Customers_Lighting!L228</f>
        <v>64210.58</v>
      </c>
      <c r="M228" s="5">
        <f>All_Customers_Residential!M228+All_Customers_Small_Commercial!M228+All_Customers_Lighting!M228</f>
        <v>65484.789999999994</v>
      </c>
      <c r="N228" s="5">
        <f>All_Customers_Residential!N228+All_Customers_Small_Commercial!N228+All_Customers_Lighting!N228</f>
        <v>68993.919999999998</v>
      </c>
      <c r="O228" s="5">
        <f>All_Customers_Residential!O228+All_Customers_Small_Commercial!O228+All_Customers_Lighting!O228</f>
        <v>73819.25</v>
      </c>
      <c r="P228" s="5">
        <f>All_Customers_Residential!P228+All_Customers_Small_Commercial!P228+All_Customers_Lighting!P228</f>
        <v>77582.77</v>
      </c>
      <c r="Q228" s="5">
        <f>All_Customers_Residential!Q228+All_Customers_Small_Commercial!Q228+All_Customers_Lighting!Q228</f>
        <v>81391.34</v>
      </c>
      <c r="R228" s="5">
        <f>All_Customers_Residential!R228+All_Customers_Small_Commercial!R228+All_Customers_Lighting!R228</f>
        <v>93035.32</v>
      </c>
      <c r="S228" s="5">
        <f>All_Customers_Residential!S228+All_Customers_Small_Commercial!S228+All_Customers_Lighting!S228</f>
        <v>107677.59</v>
      </c>
      <c r="T228" s="5">
        <f>All_Customers_Residential!T228+All_Customers_Small_Commercial!T228+All_Customers_Lighting!T228</f>
        <v>122005.59</v>
      </c>
      <c r="U228" s="5">
        <f>All_Customers_Residential!U228+All_Customers_Small_Commercial!U228+All_Customers_Lighting!U228</f>
        <v>131866.45000000001</v>
      </c>
      <c r="V228" s="5">
        <f>All_Customers_Residential!V228+All_Customers_Small_Commercial!V228+All_Customers_Lighting!V228</f>
        <v>133018.54</v>
      </c>
      <c r="W228" s="5">
        <f>All_Customers_Residential!W228+All_Customers_Small_Commercial!W228+All_Customers_Lighting!W228</f>
        <v>127143.9</v>
      </c>
      <c r="X228" s="5">
        <f>All_Customers_Residential!X228+All_Customers_Small_Commercial!X228+All_Customers_Lighting!X228</f>
        <v>113135.42000000001</v>
      </c>
      <c r="Y228" s="5">
        <f>All_Customers_Residential!Y228+All_Customers_Small_Commercial!Y228+All_Customers_Lighting!Y228</f>
        <v>100220.21</v>
      </c>
      <c r="Z228" s="5">
        <f>All_Customers_Residential!Z228+All_Customers_Small_Commercial!Z228+All_Customers_Lighting!Z228</f>
        <v>0</v>
      </c>
      <c r="AA228" s="2">
        <f>IFERROR(INDEX('Holiday Schedule'!$D$3:$D$24,MATCH(A228,'Holiday Schedule'!$C$3:$C$24,0)),0)</f>
        <v>0</v>
      </c>
      <c r="AB228" s="2">
        <f t="shared" si="24"/>
        <v>6</v>
      </c>
      <c r="AC228" s="2">
        <f t="shared" si="25"/>
        <v>1460733.7799999998</v>
      </c>
      <c r="AD228" s="5">
        <f t="shared" si="26"/>
        <v>651188.0700000003</v>
      </c>
      <c r="AE228" s="5">
        <f t="shared" si="27"/>
        <v>2111921.85</v>
      </c>
      <c r="AG228" s="2">
        <f t="shared" si="28"/>
        <v>8</v>
      </c>
      <c r="AH228" s="2">
        <f t="shared" si="29"/>
        <v>2025</v>
      </c>
      <c r="AJ228" s="5">
        <f t="shared" si="30"/>
        <v>133018.54</v>
      </c>
      <c r="AK228" s="2">
        <f t="shared" si="31"/>
        <v>21</v>
      </c>
    </row>
    <row r="229" spans="1:37" ht="12.75">
      <c r="A229" s="4">
        <v>45878</v>
      </c>
      <c r="B229" s="5">
        <f>All_Customers_Residential!B229+All_Customers_Small_Commercial!B229+All_Customers_Lighting!B229</f>
        <v>87015.349999999991</v>
      </c>
      <c r="C229" s="5">
        <f>All_Customers_Residential!C229+All_Customers_Small_Commercial!C229+All_Customers_Lighting!C229</f>
        <v>79978.490000000005</v>
      </c>
      <c r="D229" s="5">
        <f>All_Customers_Residential!D229+All_Customers_Small_Commercial!D229+All_Customers_Lighting!D229</f>
        <v>75114.080000000002</v>
      </c>
      <c r="E229" s="5">
        <f>All_Customers_Residential!E229+All_Customers_Small_Commercial!E229+All_Customers_Lighting!E229</f>
        <v>73518.42</v>
      </c>
      <c r="F229" s="5">
        <f>All_Customers_Residential!F229+All_Customers_Small_Commercial!F229+All_Customers_Lighting!F229</f>
        <v>73850.64</v>
      </c>
      <c r="G229" s="5">
        <f>All_Customers_Residential!G229+All_Customers_Small_Commercial!G229+All_Customers_Lighting!G229</f>
        <v>74259.520000000004</v>
      </c>
      <c r="H229" s="5">
        <f>All_Customers_Residential!H229+All_Customers_Small_Commercial!H229+All_Customers_Lighting!H229</f>
        <v>73579.92</v>
      </c>
      <c r="I229" s="5">
        <f>All_Customers_Residential!I229+All_Customers_Small_Commercial!I229+All_Customers_Lighting!I229</f>
        <v>69082.02</v>
      </c>
      <c r="J229" s="5">
        <f>All_Customers_Residential!J229+All_Customers_Small_Commercial!J229+All_Customers_Lighting!J229</f>
        <v>58652.450000000004</v>
      </c>
      <c r="K229" s="5">
        <f>All_Customers_Residential!K229+All_Customers_Small_Commercial!K229+All_Customers_Lighting!K229</f>
        <v>53345.99</v>
      </c>
      <c r="L229" s="5">
        <f>All_Customers_Residential!L229+All_Customers_Small_Commercial!L229+All_Customers_Lighting!L229</f>
        <v>52914.2</v>
      </c>
      <c r="M229" s="5">
        <f>All_Customers_Residential!M229+All_Customers_Small_Commercial!M229+All_Customers_Lighting!M229</f>
        <v>54211.24</v>
      </c>
      <c r="N229" s="5">
        <f>All_Customers_Residential!N229+All_Customers_Small_Commercial!N229+All_Customers_Lighting!N229</f>
        <v>54210.06</v>
      </c>
      <c r="O229" s="5">
        <f>All_Customers_Residential!O229+All_Customers_Small_Commercial!O229+All_Customers_Lighting!O229</f>
        <v>57041.09</v>
      </c>
      <c r="P229" s="5">
        <f>All_Customers_Residential!P229+All_Customers_Small_Commercial!P229+All_Customers_Lighting!P229</f>
        <v>59373.760000000002</v>
      </c>
      <c r="Q229" s="5">
        <f>All_Customers_Residential!Q229+All_Customers_Small_Commercial!Q229+All_Customers_Lighting!Q229</f>
        <v>65095.66</v>
      </c>
      <c r="R229" s="5">
        <f>All_Customers_Residential!R229+All_Customers_Small_Commercial!R229+All_Customers_Lighting!R229</f>
        <v>75816.25</v>
      </c>
      <c r="S229" s="5">
        <f>All_Customers_Residential!S229+All_Customers_Small_Commercial!S229+All_Customers_Lighting!S229</f>
        <v>96325.09</v>
      </c>
      <c r="T229" s="5">
        <f>All_Customers_Residential!T229+All_Customers_Small_Commercial!T229+All_Customers_Lighting!T229</f>
        <v>115673.76000000001</v>
      </c>
      <c r="U229" s="5">
        <f>All_Customers_Residential!U229+All_Customers_Small_Commercial!U229+All_Customers_Lighting!U229</f>
        <v>123489.41</v>
      </c>
      <c r="V229" s="5">
        <f>All_Customers_Residential!V229+All_Customers_Small_Commercial!V229+All_Customers_Lighting!V229</f>
        <v>124874.02</v>
      </c>
      <c r="W229" s="5">
        <f>All_Customers_Residential!W229+All_Customers_Small_Commercial!W229+All_Customers_Lighting!W229</f>
        <v>119777.56</v>
      </c>
      <c r="X229" s="5">
        <f>All_Customers_Residential!X229+All_Customers_Small_Commercial!X229+All_Customers_Lighting!X229</f>
        <v>108180.38</v>
      </c>
      <c r="Y229" s="5">
        <f>All_Customers_Residential!Y229+All_Customers_Small_Commercial!Y229+All_Customers_Lighting!Y229</f>
        <v>96052.549999999988</v>
      </c>
      <c r="Z229" s="5">
        <f>All_Customers_Residential!Z229+All_Customers_Small_Commercial!Z229+All_Customers_Lighting!Z229</f>
        <v>0</v>
      </c>
      <c r="AA229" s="2">
        <f>IFERROR(INDEX('Holiday Schedule'!$D$3:$D$24,MATCH(A229,'Holiday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1921431.91</v>
      </c>
      <c r="AE229" s="5">
        <f t="shared" si="27"/>
        <v>1921431.91</v>
      </c>
      <c r="AG229" s="2">
        <f t="shared" si="28"/>
        <v>8</v>
      </c>
      <c r="AH229" s="2">
        <f t="shared" si="29"/>
        <v>2025</v>
      </c>
      <c r="AJ229" s="5">
        <f t="shared" si="30"/>
        <v>124874.02</v>
      </c>
      <c r="AK229" s="2">
        <f t="shared" si="31"/>
        <v>21</v>
      </c>
    </row>
    <row r="230" spans="1:37" ht="12.75">
      <c r="A230" s="4">
        <v>45879</v>
      </c>
      <c r="B230" s="5">
        <f>All_Customers_Residential!B230+All_Customers_Small_Commercial!B230+All_Customers_Lighting!B230</f>
        <v>84129.929999999978</v>
      </c>
      <c r="C230" s="5">
        <f>All_Customers_Residential!C230+All_Customers_Small_Commercial!C230+All_Customers_Lighting!C230</f>
        <v>79099.600000000006</v>
      </c>
      <c r="D230" s="5">
        <f>All_Customers_Residential!D230+All_Customers_Small_Commercial!D230+All_Customers_Lighting!D230</f>
        <v>75460.22</v>
      </c>
      <c r="E230" s="5">
        <f>All_Customers_Residential!E230+All_Customers_Small_Commercial!E230+All_Customers_Lighting!E230</f>
        <v>73028.52</v>
      </c>
      <c r="F230" s="5">
        <f>All_Customers_Residential!F230+All_Customers_Small_Commercial!F230+All_Customers_Lighting!F230</f>
        <v>73162.789999999994</v>
      </c>
      <c r="G230" s="5">
        <f>All_Customers_Residential!G230+All_Customers_Small_Commercial!G230+All_Customers_Lighting!G230</f>
        <v>73045.84</v>
      </c>
      <c r="H230" s="5">
        <f>All_Customers_Residential!H230+All_Customers_Small_Commercial!H230+All_Customers_Lighting!H230</f>
        <v>72996.790000000008</v>
      </c>
      <c r="I230" s="5">
        <f>All_Customers_Residential!I230+All_Customers_Small_Commercial!I230+All_Customers_Lighting!I230</f>
        <v>70219.03</v>
      </c>
      <c r="J230" s="5">
        <f>All_Customers_Residential!J230+All_Customers_Small_Commercial!J230+All_Customers_Lighting!J230</f>
        <v>63122.36</v>
      </c>
      <c r="K230" s="5">
        <f>All_Customers_Residential!K230+All_Customers_Small_Commercial!K230+All_Customers_Lighting!K230</f>
        <v>59097.33</v>
      </c>
      <c r="L230" s="5">
        <f>All_Customers_Residential!L230+All_Customers_Small_Commercial!L230+All_Customers_Lighting!L230</f>
        <v>57536.729999999996</v>
      </c>
      <c r="M230" s="5">
        <f>All_Customers_Residential!M230+All_Customers_Small_Commercial!M230+All_Customers_Lighting!M230</f>
        <v>60590.52</v>
      </c>
      <c r="N230" s="5">
        <f>All_Customers_Residential!N230+All_Customers_Small_Commercial!N230+All_Customers_Lighting!N230</f>
        <v>63760.09</v>
      </c>
      <c r="O230" s="5">
        <f>All_Customers_Residential!O230+All_Customers_Small_Commercial!O230+All_Customers_Lighting!O230</f>
        <v>69237.16</v>
      </c>
      <c r="P230" s="5">
        <f>All_Customers_Residential!P230+All_Customers_Small_Commercial!P230+All_Customers_Lighting!P230</f>
        <v>75268.429999999993</v>
      </c>
      <c r="Q230" s="5">
        <f>All_Customers_Residential!Q230+All_Customers_Small_Commercial!Q230+All_Customers_Lighting!Q230</f>
        <v>83430.64</v>
      </c>
      <c r="R230" s="5">
        <f>All_Customers_Residential!R230+All_Customers_Small_Commercial!R230+All_Customers_Lighting!R230</f>
        <v>97361.95</v>
      </c>
      <c r="S230" s="5">
        <f>All_Customers_Residential!S230+All_Customers_Small_Commercial!S230+All_Customers_Lighting!S230</f>
        <v>117025.63</v>
      </c>
      <c r="T230" s="5">
        <f>All_Customers_Residential!T230+All_Customers_Small_Commercial!T230+All_Customers_Lighting!T230</f>
        <v>137956.01</v>
      </c>
      <c r="U230" s="5">
        <f>All_Customers_Residential!U230+All_Customers_Small_Commercial!U230+All_Customers_Lighting!U230</f>
        <v>147202.88</v>
      </c>
      <c r="V230" s="5">
        <f>All_Customers_Residential!V230+All_Customers_Small_Commercial!V230+All_Customers_Lighting!V230</f>
        <v>153090.09999999998</v>
      </c>
      <c r="W230" s="5">
        <f>All_Customers_Residential!W230+All_Customers_Small_Commercial!W230+All_Customers_Lighting!W230</f>
        <v>138100.96000000002</v>
      </c>
      <c r="X230" s="5">
        <f>All_Customers_Residential!X230+All_Customers_Small_Commercial!X230+All_Customers_Lighting!X230</f>
        <v>123904.61000000002</v>
      </c>
      <c r="Y230" s="5">
        <f>All_Customers_Residential!Y230+All_Customers_Small_Commercial!Y230+All_Customers_Lighting!Y230</f>
        <v>107365.62</v>
      </c>
      <c r="Z230" s="5">
        <f>All_Customers_Residential!Z230+All_Customers_Small_Commercial!Z230+All_Customers_Lighting!Z230</f>
        <v>0</v>
      </c>
      <c r="AA230" s="2">
        <f>IFERROR(INDEX('Holiday Schedule'!$D$3:$D$24,MATCH(A230,'Holiday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2155193.7399999998</v>
      </c>
      <c r="AE230" s="5">
        <f t="shared" si="27"/>
        <v>2155193.7399999998</v>
      </c>
      <c r="AG230" s="2">
        <f t="shared" si="28"/>
        <v>8</v>
      </c>
      <c r="AH230" s="2">
        <f t="shared" si="29"/>
        <v>2025</v>
      </c>
      <c r="AJ230" s="5">
        <f t="shared" si="30"/>
        <v>153090.09999999998</v>
      </c>
      <c r="AK230" s="2">
        <f t="shared" si="31"/>
        <v>21</v>
      </c>
    </row>
    <row r="231" spans="1:37" ht="12.75">
      <c r="A231" s="4">
        <v>45880</v>
      </c>
      <c r="B231" s="5">
        <f>All_Customers_Residential!B231+All_Customers_Small_Commercial!B231+All_Customers_Lighting!B231</f>
        <v>95043.16</v>
      </c>
      <c r="C231" s="5">
        <f>All_Customers_Residential!C231+All_Customers_Small_Commercial!C231+All_Customers_Lighting!C231</f>
        <v>87316.52</v>
      </c>
      <c r="D231" s="5">
        <f>All_Customers_Residential!D231+All_Customers_Small_Commercial!D231+All_Customers_Lighting!D231</f>
        <v>83041.77</v>
      </c>
      <c r="E231" s="5">
        <f>All_Customers_Residential!E231+All_Customers_Small_Commercial!E231+All_Customers_Lighting!E231</f>
        <v>81274.36</v>
      </c>
      <c r="F231" s="5">
        <f>All_Customers_Residential!F231+All_Customers_Small_Commercial!F231+All_Customers_Lighting!F231</f>
        <v>82367.044999999998</v>
      </c>
      <c r="G231" s="5">
        <f>All_Customers_Residential!G231+All_Customers_Small_Commercial!G231+All_Customers_Lighting!G231</f>
        <v>85361.514999999999</v>
      </c>
      <c r="H231" s="5">
        <f>All_Customers_Residential!H231+All_Customers_Small_Commercial!H231+All_Customers_Lighting!H231</f>
        <v>90948.50499999999</v>
      </c>
      <c r="I231" s="5">
        <f>All_Customers_Residential!I231+All_Customers_Small_Commercial!I231+All_Customers_Lighting!I231</f>
        <v>90152.8</v>
      </c>
      <c r="J231" s="5">
        <f>All_Customers_Residential!J231+All_Customers_Small_Commercial!J231+All_Customers_Lighting!J231</f>
        <v>80284.25</v>
      </c>
      <c r="K231" s="5">
        <f>All_Customers_Residential!K231+All_Customers_Small_Commercial!K231+All_Customers_Lighting!K231</f>
        <v>77550.81</v>
      </c>
      <c r="L231" s="5">
        <f>All_Customers_Residential!L231+All_Customers_Small_Commercial!L231+All_Customers_Lighting!L231</f>
        <v>83584.61</v>
      </c>
      <c r="M231" s="5">
        <f>All_Customers_Residential!M231+All_Customers_Small_Commercial!M231+All_Customers_Lighting!M231</f>
        <v>84623.18</v>
      </c>
      <c r="N231" s="5">
        <f>All_Customers_Residential!N231+All_Customers_Small_Commercial!N231+All_Customers_Lighting!N231</f>
        <v>90776.63</v>
      </c>
      <c r="O231" s="5">
        <f>All_Customers_Residential!O231+All_Customers_Small_Commercial!O231+All_Customers_Lighting!O231</f>
        <v>94556</v>
      </c>
      <c r="P231" s="5">
        <f>All_Customers_Residential!P231+All_Customers_Small_Commercial!P231+All_Customers_Lighting!P231</f>
        <v>99932.75</v>
      </c>
      <c r="Q231" s="5">
        <f>All_Customers_Residential!Q231+All_Customers_Small_Commercial!Q231+All_Customers_Lighting!Q231</f>
        <v>105497.34</v>
      </c>
      <c r="R231" s="5">
        <f>All_Customers_Residential!R231+All_Customers_Small_Commercial!R231+All_Customers_Lighting!R231</f>
        <v>124270.12</v>
      </c>
      <c r="S231" s="5">
        <f>All_Customers_Residential!S231+All_Customers_Small_Commercial!S231+All_Customers_Lighting!S231</f>
        <v>141769.78</v>
      </c>
      <c r="T231" s="5">
        <f>All_Customers_Residential!T231+All_Customers_Small_Commercial!T231+All_Customers_Lighting!T231</f>
        <v>159065.32999999999</v>
      </c>
      <c r="U231" s="5">
        <f>All_Customers_Residential!U231+All_Customers_Small_Commercial!U231+All_Customers_Lighting!U231</f>
        <v>163804.09</v>
      </c>
      <c r="V231" s="5">
        <f>All_Customers_Residential!V231+All_Customers_Small_Commercial!V231+All_Customers_Lighting!V231</f>
        <v>165055.62</v>
      </c>
      <c r="W231" s="5">
        <f>All_Customers_Residential!W231+All_Customers_Small_Commercial!W231+All_Customers_Lighting!W231</f>
        <v>152495.75</v>
      </c>
      <c r="X231" s="5">
        <f>All_Customers_Residential!X231+All_Customers_Small_Commercial!X231+All_Customers_Lighting!X231</f>
        <v>137766.43</v>
      </c>
      <c r="Y231" s="5">
        <f>All_Customers_Residential!Y231+All_Customers_Small_Commercial!Y231+All_Customers_Lighting!Y231</f>
        <v>120648.35</v>
      </c>
      <c r="Z231" s="5">
        <f>All_Customers_Residential!Z231+All_Customers_Small_Commercial!Z231+All_Customers_Lighting!Z231</f>
        <v>0</v>
      </c>
      <c r="AA231" s="2">
        <f>IFERROR(INDEX('Holiday Schedule'!$D$3:$D$24,MATCH(A231,'Holiday Schedule'!$C$3:$C$24,0)),0)</f>
        <v>0</v>
      </c>
      <c r="AB231" s="2">
        <f t="shared" si="24"/>
        <v>2</v>
      </c>
      <c r="AC231" s="2">
        <f t="shared" si="25"/>
        <v>1851185.49</v>
      </c>
      <c r="AD231" s="5">
        <f t="shared" si="26"/>
        <v>726001.22500000079</v>
      </c>
      <c r="AE231" s="5">
        <f t="shared" si="27"/>
        <v>2577186.7150000008</v>
      </c>
      <c r="AG231" s="2">
        <f t="shared" si="28"/>
        <v>8</v>
      </c>
      <c r="AH231" s="2">
        <f t="shared" si="29"/>
        <v>2025</v>
      </c>
      <c r="AJ231" s="5">
        <f t="shared" si="30"/>
        <v>165055.62</v>
      </c>
      <c r="AK231" s="2">
        <f t="shared" si="31"/>
        <v>21</v>
      </c>
    </row>
    <row r="232" spans="1:37" ht="12.75">
      <c r="A232" s="4">
        <v>45881</v>
      </c>
      <c r="B232" s="5">
        <f>All_Customers_Residential!B232+All_Customers_Small_Commercial!B232+All_Customers_Lighting!B232</f>
        <v>106932.295</v>
      </c>
      <c r="C232" s="5">
        <f>All_Customers_Residential!C232+All_Customers_Small_Commercial!C232+All_Customers_Lighting!C232</f>
        <v>96646.060000000012</v>
      </c>
      <c r="D232" s="5">
        <f>All_Customers_Residential!D232+All_Customers_Small_Commercial!D232+All_Customers_Lighting!D232</f>
        <v>92720.735000000001</v>
      </c>
      <c r="E232" s="5">
        <f>All_Customers_Residential!E232+All_Customers_Small_Commercial!E232+All_Customers_Lighting!E232</f>
        <v>89486.875</v>
      </c>
      <c r="F232" s="5">
        <f>All_Customers_Residential!F232+All_Customers_Small_Commercial!F232+All_Customers_Lighting!F232</f>
        <v>89877.804999999993</v>
      </c>
      <c r="G232" s="5">
        <f>All_Customers_Residential!G232+All_Customers_Small_Commercial!G232+All_Customers_Lighting!G232</f>
        <v>92209.909999999989</v>
      </c>
      <c r="H232" s="5">
        <f>All_Customers_Residential!H232+All_Customers_Small_Commercial!H232+All_Customers_Lighting!H232</f>
        <v>95329.51</v>
      </c>
      <c r="I232" s="5">
        <f>All_Customers_Residential!I232+All_Customers_Small_Commercial!I232+All_Customers_Lighting!I232</f>
        <v>96495.58</v>
      </c>
      <c r="J232" s="5">
        <f>All_Customers_Residential!J232+All_Customers_Small_Commercial!J232+All_Customers_Lighting!J232</f>
        <v>91305.58</v>
      </c>
      <c r="K232" s="5">
        <f>All_Customers_Residential!K232+All_Customers_Small_Commercial!K232+All_Customers_Lighting!K232</f>
        <v>85691.97</v>
      </c>
      <c r="L232" s="5">
        <f>All_Customers_Residential!L232+All_Customers_Small_Commercial!L232+All_Customers_Lighting!L232</f>
        <v>95233.450000000012</v>
      </c>
      <c r="M232" s="5">
        <f>All_Customers_Residential!M232+All_Customers_Small_Commercial!M232+All_Customers_Lighting!M232</f>
        <v>97014.760000000009</v>
      </c>
      <c r="N232" s="5">
        <f>All_Customers_Residential!N232+All_Customers_Small_Commercial!N232+All_Customers_Lighting!N232</f>
        <v>103342.34</v>
      </c>
      <c r="O232" s="5">
        <f>All_Customers_Residential!O232+All_Customers_Small_Commercial!O232+All_Customers_Lighting!O232</f>
        <v>107807.79</v>
      </c>
      <c r="P232" s="5">
        <f>All_Customers_Residential!P232+All_Customers_Small_Commercial!P232+All_Customers_Lighting!P232</f>
        <v>109757.95</v>
      </c>
      <c r="Q232" s="5">
        <f>All_Customers_Residential!Q232+All_Customers_Small_Commercial!Q232+All_Customers_Lighting!Q232</f>
        <v>116149.70999999999</v>
      </c>
      <c r="R232" s="5">
        <f>All_Customers_Residential!R232+All_Customers_Small_Commercial!R232+All_Customers_Lighting!R232</f>
        <v>127911.08</v>
      </c>
      <c r="S232" s="5">
        <f>All_Customers_Residential!S232+All_Customers_Small_Commercial!S232+All_Customers_Lighting!S232</f>
        <v>144695.75</v>
      </c>
      <c r="T232" s="5">
        <f>All_Customers_Residential!T232+All_Customers_Small_Commercial!T232+All_Customers_Lighting!T232</f>
        <v>164568.49</v>
      </c>
      <c r="U232" s="5">
        <f>All_Customers_Residential!U232+All_Customers_Small_Commercial!U232+All_Customers_Lighting!U232</f>
        <v>170610.34999999998</v>
      </c>
      <c r="V232" s="5">
        <f>All_Customers_Residential!V232+All_Customers_Small_Commercial!V232+All_Customers_Lighting!V232</f>
        <v>168579.88</v>
      </c>
      <c r="W232" s="5">
        <f>All_Customers_Residential!W232+All_Customers_Small_Commercial!W232+All_Customers_Lighting!W232</f>
        <v>158488.995</v>
      </c>
      <c r="X232" s="5">
        <f>All_Customers_Residential!X232+All_Customers_Small_Commercial!X232+All_Customers_Lighting!X232</f>
        <v>140541.75000000003</v>
      </c>
      <c r="Y232" s="5">
        <f>All_Customers_Residential!Y232+All_Customers_Small_Commercial!Y232+All_Customers_Lighting!Y232</f>
        <v>125627.90000000001</v>
      </c>
      <c r="Z232" s="5">
        <f>All_Customers_Residential!Z232+All_Customers_Small_Commercial!Z232+All_Customers_Lighting!Z232</f>
        <v>0</v>
      </c>
      <c r="AA232" s="2">
        <f>IFERROR(INDEX('Holiday Schedule'!$D$3:$D$24,MATCH(A232,'Holiday Schedule'!$C$3:$C$24,0)),0)</f>
        <v>0</v>
      </c>
      <c r="AB232" s="2">
        <f t="shared" si="24"/>
        <v>3</v>
      </c>
      <c r="AC232" s="2">
        <f t="shared" si="25"/>
        <v>1978195.4249999998</v>
      </c>
      <c r="AD232" s="5">
        <f t="shared" si="26"/>
        <v>788831.09000000032</v>
      </c>
      <c r="AE232" s="5">
        <f t="shared" si="27"/>
        <v>2767026.5150000001</v>
      </c>
      <c r="AG232" s="2">
        <f t="shared" si="28"/>
        <v>8</v>
      </c>
      <c r="AH232" s="2">
        <f t="shared" si="29"/>
        <v>2025</v>
      </c>
      <c r="AJ232" s="5">
        <f t="shared" si="30"/>
        <v>170610.34999999998</v>
      </c>
      <c r="AK232" s="2">
        <f t="shared" si="31"/>
        <v>20</v>
      </c>
    </row>
    <row r="233" spans="1:37" ht="12.75">
      <c r="A233" s="4">
        <v>45882</v>
      </c>
      <c r="B233" s="5">
        <f>All_Customers_Residential!B233+All_Customers_Small_Commercial!B233+All_Customers_Lighting!B233</f>
        <v>108603.25499999999</v>
      </c>
      <c r="C233" s="5">
        <f>All_Customers_Residential!C233+All_Customers_Small_Commercial!C233+All_Customers_Lighting!C233</f>
        <v>100179.82</v>
      </c>
      <c r="D233" s="5">
        <f>All_Customers_Residential!D233+All_Customers_Small_Commercial!D233+All_Customers_Lighting!D233</f>
        <v>94783.145000000004</v>
      </c>
      <c r="E233" s="5">
        <f>All_Customers_Residential!E233+All_Customers_Small_Commercial!E233+All_Customers_Lighting!E233</f>
        <v>91130.999999999985</v>
      </c>
      <c r="F233" s="5">
        <f>All_Customers_Residential!F233+All_Customers_Small_Commercial!F233+All_Customers_Lighting!F233</f>
        <v>90914.675000000003</v>
      </c>
      <c r="G233" s="5">
        <f>All_Customers_Residential!G233+All_Customers_Small_Commercial!G233+All_Customers_Lighting!G233</f>
        <v>94904.98</v>
      </c>
      <c r="H233" s="5">
        <f>All_Customers_Residential!H233+All_Customers_Small_Commercial!H233+All_Customers_Lighting!H233</f>
        <v>97214.395000000004</v>
      </c>
      <c r="I233" s="5">
        <f>All_Customers_Residential!I233+All_Customers_Small_Commercial!I233+All_Customers_Lighting!I233</f>
        <v>96378.55</v>
      </c>
      <c r="J233" s="5">
        <f>All_Customers_Residential!J233+All_Customers_Small_Commercial!J233+All_Customers_Lighting!J233</f>
        <v>88497.94</v>
      </c>
      <c r="K233" s="5">
        <f>All_Customers_Residential!K233+All_Customers_Small_Commercial!K233+All_Customers_Lighting!K233</f>
        <v>86660.64</v>
      </c>
      <c r="L233" s="5">
        <f>All_Customers_Residential!L233+All_Customers_Small_Commercial!L233+All_Customers_Lighting!L233</f>
        <v>92239.23</v>
      </c>
      <c r="M233" s="5">
        <f>All_Customers_Residential!M233+All_Customers_Small_Commercial!M233+All_Customers_Lighting!M233</f>
        <v>95731.74</v>
      </c>
      <c r="N233" s="5">
        <f>All_Customers_Residential!N233+All_Customers_Small_Commercial!N233+All_Customers_Lighting!N233</f>
        <v>93064.29</v>
      </c>
      <c r="O233" s="5">
        <f>All_Customers_Residential!O233+All_Customers_Small_Commercial!O233+All_Customers_Lighting!O233</f>
        <v>97489.78</v>
      </c>
      <c r="P233" s="5">
        <f>All_Customers_Residential!P233+All_Customers_Small_Commercial!P233+All_Customers_Lighting!P233</f>
        <v>99321.59</v>
      </c>
      <c r="Q233" s="5">
        <f>All_Customers_Residential!Q233+All_Customers_Small_Commercial!Q233+All_Customers_Lighting!Q233</f>
        <v>107002.5</v>
      </c>
      <c r="R233" s="5">
        <f>All_Customers_Residential!R233+All_Customers_Small_Commercial!R233+All_Customers_Lighting!R233</f>
        <v>117648.02</v>
      </c>
      <c r="S233" s="5">
        <f>All_Customers_Residential!S233+All_Customers_Small_Commercial!S233+All_Customers_Lighting!S233</f>
        <v>137885.85</v>
      </c>
      <c r="T233" s="5">
        <f>All_Customers_Residential!T233+All_Customers_Small_Commercial!T233+All_Customers_Lighting!T233</f>
        <v>152682.87</v>
      </c>
      <c r="U233" s="5">
        <f>All_Customers_Residential!U233+All_Customers_Small_Commercial!U233+All_Customers_Lighting!U233</f>
        <v>158956.85999999999</v>
      </c>
      <c r="V233" s="5">
        <f>All_Customers_Residential!V233+All_Customers_Small_Commercial!V233+All_Customers_Lighting!V233</f>
        <v>158033.51999999999</v>
      </c>
      <c r="W233" s="5">
        <f>All_Customers_Residential!W233+All_Customers_Small_Commercial!W233+All_Customers_Lighting!W233</f>
        <v>147720.53</v>
      </c>
      <c r="X233" s="5">
        <f>All_Customers_Residential!X233+All_Customers_Small_Commercial!X233+All_Customers_Lighting!X233</f>
        <v>130429.77</v>
      </c>
      <c r="Y233" s="5">
        <f>All_Customers_Residential!Y233+All_Customers_Small_Commercial!Y233+All_Customers_Lighting!Y233</f>
        <v>116920.02</v>
      </c>
      <c r="Z233" s="5">
        <f>All_Customers_Residential!Z233+All_Customers_Small_Commercial!Z233+All_Customers_Lighting!Z233</f>
        <v>0</v>
      </c>
      <c r="AA233" s="2">
        <f>IFERROR(INDEX('Holiday Schedule'!$D$3:$D$24,MATCH(A233,'Holiday Schedule'!$C$3:$C$24,0)),0)</f>
        <v>0</v>
      </c>
      <c r="AB233" s="2">
        <f t="shared" si="24"/>
        <v>4</v>
      </c>
      <c r="AC233" s="2">
        <f t="shared" si="25"/>
        <v>1859743.68</v>
      </c>
      <c r="AD233" s="5">
        <f t="shared" si="26"/>
        <v>794651.29000000027</v>
      </c>
      <c r="AE233" s="5">
        <f t="shared" si="27"/>
        <v>2654394.9700000002</v>
      </c>
      <c r="AG233" s="2">
        <f t="shared" si="28"/>
        <v>8</v>
      </c>
      <c r="AH233" s="2">
        <f t="shared" si="29"/>
        <v>2025</v>
      </c>
      <c r="AJ233" s="5">
        <f t="shared" si="30"/>
        <v>158956.85999999999</v>
      </c>
      <c r="AK233" s="2">
        <f t="shared" si="31"/>
        <v>20</v>
      </c>
    </row>
    <row r="234" spans="1:37" ht="12.75">
      <c r="A234" s="4">
        <v>45883</v>
      </c>
      <c r="B234" s="5">
        <f>All_Customers_Residential!B234+All_Customers_Small_Commercial!B234+All_Customers_Lighting!B234</f>
        <v>104434.32500000001</v>
      </c>
      <c r="C234" s="5">
        <f>All_Customers_Residential!C234+All_Customers_Small_Commercial!C234+All_Customers_Lighting!C234</f>
        <v>96895.23</v>
      </c>
      <c r="D234" s="5">
        <f>All_Customers_Residential!D234+All_Customers_Small_Commercial!D234+All_Customers_Lighting!D234</f>
        <v>93686.315000000002</v>
      </c>
      <c r="E234" s="5">
        <f>All_Customers_Residential!E234+All_Customers_Small_Commercial!E234+All_Customers_Lighting!E234</f>
        <v>90449.859999999986</v>
      </c>
      <c r="F234" s="5">
        <f>All_Customers_Residential!F234+All_Customers_Small_Commercial!F234+All_Customers_Lighting!F234</f>
        <v>90842.19</v>
      </c>
      <c r="G234" s="5">
        <f>All_Customers_Residential!G234+All_Customers_Small_Commercial!G234+All_Customers_Lighting!G234</f>
        <v>92550.090000000011</v>
      </c>
      <c r="H234" s="5">
        <f>All_Customers_Residential!H234+All_Customers_Small_Commercial!H234+All_Customers_Lighting!H234</f>
        <v>103234.29999999999</v>
      </c>
      <c r="I234" s="5">
        <f>All_Customers_Residential!I234+All_Customers_Small_Commercial!I234+All_Customers_Lighting!I234</f>
        <v>132734.11000000002</v>
      </c>
      <c r="J234" s="5">
        <f>All_Customers_Residential!J234+All_Customers_Small_Commercial!J234+All_Customers_Lighting!J234</f>
        <v>110695.09</v>
      </c>
      <c r="K234" s="5">
        <f>All_Customers_Residential!K234+All_Customers_Small_Commercial!K234+All_Customers_Lighting!K234</f>
        <v>110057.11</v>
      </c>
      <c r="L234" s="5">
        <f>All_Customers_Residential!L234+All_Customers_Small_Commercial!L234+All_Customers_Lighting!L234</f>
        <v>98450.17</v>
      </c>
      <c r="M234" s="5">
        <f>All_Customers_Residential!M234+All_Customers_Small_Commercial!M234+All_Customers_Lighting!M234</f>
        <v>92372.079999999987</v>
      </c>
      <c r="N234" s="5">
        <f>All_Customers_Residential!N234+All_Customers_Small_Commercial!N234+All_Customers_Lighting!N234</f>
        <v>96880.16</v>
      </c>
      <c r="O234" s="5">
        <f>All_Customers_Residential!O234+All_Customers_Small_Commercial!O234+All_Customers_Lighting!O234</f>
        <v>107033.98000000001</v>
      </c>
      <c r="P234" s="5">
        <f>All_Customers_Residential!P234+All_Customers_Small_Commercial!P234+All_Customers_Lighting!P234</f>
        <v>108149.16</v>
      </c>
      <c r="Q234" s="5">
        <f>All_Customers_Residential!Q234+All_Customers_Small_Commercial!Q234+All_Customers_Lighting!Q234</f>
        <v>107279.86000000002</v>
      </c>
      <c r="R234" s="5">
        <f>All_Customers_Residential!R234+All_Customers_Small_Commercial!R234+All_Customers_Lighting!R234</f>
        <v>123093.56</v>
      </c>
      <c r="S234" s="5">
        <f>All_Customers_Residential!S234+All_Customers_Small_Commercial!S234+All_Customers_Lighting!S234</f>
        <v>135857.96000000002</v>
      </c>
      <c r="T234" s="5">
        <f>All_Customers_Residential!T234+All_Customers_Small_Commercial!T234+All_Customers_Lighting!T234</f>
        <v>148158.70000000001</v>
      </c>
      <c r="U234" s="5">
        <f>All_Customers_Residential!U234+All_Customers_Small_Commercial!U234+All_Customers_Lighting!U234</f>
        <v>149908.21</v>
      </c>
      <c r="V234" s="5">
        <f>All_Customers_Residential!V234+All_Customers_Small_Commercial!V234+All_Customers_Lighting!V234</f>
        <v>155686.68</v>
      </c>
      <c r="W234" s="5">
        <f>All_Customers_Residential!W234+All_Customers_Small_Commercial!W234+All_Customers_Lighting!W234</f>
        <v>142348.07999999999</v>
      </c>
      <c r="X234" s="5">
        <f>All_Customers_Residential!X234+All_Customers_Small_Commercial!X234+All_Customers_Lighting!X234</f>
        <v>127983.35500000001</v>
      </c>
      <c r="Y234" s="5">
        <f>All_Customers_Residential!Y234+All_Customers_Small_Commercial!Y234+All_Customers_Lighting!Y234</f>
        <v>116506.74</v>
      </c>
      <c r="Z234" s="5">
        <f>All_Customers_Residential!Z234+All_Customers_Small_Commercial!Z234+All_Customers_Lighting!Z234</f>
        <v>0</v>
      </c>
      <c r="AA234" s="2">
        <f>IFERROR(INDEX('Holiday Schedule'!$D$3:$D$24,MATCH(A234,'Holiday Schedule'!$C$3:$C$24,0)),0)</f>
        <v>0</v>
      </c>
      <c r="AB234" s="2">
        <f t="shared" si="24"/>
        <v>5</v>
      </c>
      <c r="AC234" s="2">
        <f t="shared" si="25"/>
        <v>1946688.2649999999</v>
      </c>
      <c r="AD234" s="5">
        <f t="shared" si="26"/>
        <v>788599.05000000051</v>
      </c>
      <c r="AE234" s="5">
        <f t="shared" si="27"/>
        <v>2735287.3150000004</v>
      </c>
      <c r="AG234" s="2">
        <f t="shared" si="28"/>
        <v>8</v>
      </c>
      <c r="AH234" s="2">
        <f t="shared" si="29"/>
        <v>2025</v>
      </c>
      <c r="AJ234" s="5">
        <f t="shared" si="30"/>
        <v>155686.68</v>
      </c>
      <c r="AK234" s="2">
        <f t="shared" si="31"/>
        <v>21</v>
      </c>
    </row>
    <row r="235" spans="1:37" ht="12.75">
      <c r="A235" s="4">
        <v>45884</v>
      </c>
      <c r="B235" s="5">
        <f>All_Customers_Residential!B235+All_Customers_Small_Commercial!B235+All_Customers_Lighting!B235</f>
        <v>101280.625</v>
      </c>
      <c r="C235" s="5">
        <f>All_Customers_Residential!C235+All_Customers_Small_Commercial!C235+All_Customers_Lighting!C235</f>
        <v>92226.51999999999</v>
      </c>
      <c r="D235" s="5">
        <f>All_Customers_Residential!D235+All_Customers_Small_Commercial!D235+All_Customers_Lighting!D235</f>
        <v>88225.52</v>
      </c>
      <c r="E235" s="5">
        <f>All_Customers_Residential!E235+All_Customers_Small_Commercial!E235+All_Customers_Lighting!E235</f>
        <v>84552.53</v>
      </c>
      <c r="F235" s="5">
        <f>All_Customers_Residential!F235+All_Customers_Small_Commercial!F235+All_Customers_Lighting!F235</f>
        <v>84148.414999999994</v>
      </c>
      <c r="G235" s="5">
        <f>All_Customers_Residential!G235+All_Customers_Small_Commercial!G235+All_Customers_Lighting!G235</f>
        <v>87211.525000000009</v>
      </c>
      <c r="H235" s="5">
        <f>All_Customers_Residential!H235+All_Customers_Small_Commercial!H235+All_Customers_Lighting!H235</f>
        <v>88447.84</v>
      </c>
      <c r="I235" s="5">
        <f>All_Customers_Residential!I235+All_Customers_Small_Commercial!I235+All_Customers_Lighting!I235</f>
        <v>73889.73</v>
      </c>
      <c r="J235" s="5">
        <f>All_Customers_Residential!J235+All_Customers_Small_Commercial!J235+All_Customers_Lighting!J235</f>
        <v>64784.12</v>
      </c>
      <c r="K235" s="5">
        <f>All_Customers_Residential!K235+All_Customers_Small_Commercial!K235+All_Customers_Lighting!K235</f>
        <v>56545.979999999996</v>
      </c>
      <c r="L235" s="5">
        <f>All_Customers_Residential!L235+All_Customers_Small_Commercial!L235+All_Customers_Lighting!L235</f>
        <v>56153.93</v>
      </c>
      <c r="M235" s="5">
        <f>All_Customers_Residential!M235+All_Customers_Small_Commercial!M235+All_Customers_Lighting!M235</f>
        <v>56982.39</v>
      </c>
      <c r="N235" s="5">
        <f>All_Customers_Residential!N235+All_Customers_Small_Commercial!N235+All_Customers_Lighting!N235</f>
        <v>45855.47</v>
      </c>
      <c r="O235" s="5">
        <f>All_Customers_Residential!O235+All_Customers_Small_Commercial!O235+All_Customers_Lighting!O235</f>
        <v>59426.61</v>
      </c>
      <c r="P235" s="5">
        <f>All_Customers_Residential!P235+All_Customers_Small_Commercial!P235+All_Customers_Lighting!P235</f>
        <v>60514.13</v>
      </c>
      <c r="Q235" s="5">
        <f>All_Customers_Residential!Q235+All_Customers_Small_Commercial!Q235+All_Customers_Lighting!Q235</f>
        <v>66122.48</v>
      </c>
      <c r="R235" s="5">
        <f>All_Customers_Residential!R235+All_Customers_Small_Commercial!R235+All_Customers_Lighting!R235</f>
        <v>77729.08</v>
      </c>
      <c r="S235" s="5">
        <f>All_Customers_Residential!S235+All_Customers_Small_Commercial!S235+All_Customers_Lighting!S235</f>
        <v>100978.1</v>
      </c>
      <c r="T235" s="5">
        <f>All_Customers_Residential!T235+All_Customers_Small_Commercial!T235+All_Customers_Lighting!T235</f>
        <v>124248.29</v>
      </c>
      <c r="U235" s="5">
        <f>All_Customers_Residential!U235+All_Customers_Small_Commercial!U235+All_Customers_Lighting!U235</f>
        <v>133549.25</v>
      </c>
      <c r="V235" s="5">
        <f>All_Customers_Residential!V235+All_Customers_Small_Commercial!V235+All_Customers_Lighting!V235</f>
        <v>131891.01</v>
      </c>
      <c r="W235" s="5">
        <f>All_Customers_Residential!W235+All_Customers_Small_Commercial!W235+All_Customers_Lighting!W235</f>
        <v>123800.31499999999</v>
      </c>
      <c r="X235" s="5">
        <f>All_Customers_Residential!X235+All_Customers_Small_Commercial!X235+All_Customers_Lighting!X235</f>
        <v>110265.92</v>
      </c>
      <c r="Y235" s="5">
        <f>All_Customers_Residential!Y235+All_Customers_Small_Commercial!Y235+All_Customers_Lighting!Y235</f>
        <v>96252.17</v>
      </c>
      <c r="Z235" s="5">
        <f>All_Customers_Residential!Z235+All_Customers_Small_Commercial!Z235+All_Customers_Lighting!Z235</f>
        <v>0</v>
      </c>
      <c r="AA235" s="2">
        <f>IFERROR(INDEX('Holiday Schedule'!$D$3:$D$24,MATCH(A235,'Holiday Schedule'!$C$3:$C$24,0)),0)</f>
        <v>0</v>
      </c>
      <c r="AB235" s="2">
        <f t="shared" si="24"/>
        <v>6</v>
      </c>
      <c r="AC235" s="2">
        <f t="shared" si="25"/>
        <v>1342736.8049999997</v>
      </c>
      <c r="AD235" s="5">
        <f t="shared" si="26"/>
        <v>722345.14500000002</v>
      </c>
      <c r="AE235" s="5">
        <f t="shared" si="27"/>
        <v>2065081.9499999997</v>
      </c>
      <c r="AG235" s="2">
        <f t="shared" si="28"/>
        <v>8</v>
      </c>
      <c r="AH235" s="2">
        <f t="shared" si="29"/>
        <v>2025</v>
      </c>
      <c r="AJ235" s="5">
        <f t="shared" si="30"/>
        <v>133549.25</v>
      </c>
      <c r="AK235" s="2">
        <f t="shared" si="31"/>
        <v>20</v>
      </c>
    </row>
    <row r="236" spans="1:37" ht="12.75">
      <c r="A236" s="4">
        <v>45885</v>
      </c>
      <c r="B236" s="5">
        <f>All_Customers_Residential!B236+All_Customers_Small_Commercial!B236+All_Customers_Lighting!B236</f>
        <v>87065.865000000005</v>
      </c>
      <c r="C236" s="5">
        <f>All_Customers_Residential!C236+All_Customers_Small_Commercial!C236+All_Customers_Lighting!C236</f>
        <v>78044.05</v>
      </c>
      <c r="D236" s="5">
        <f>All_Customers_Residential!D236+All_Customers_Small_Commercial!D236+All_Customers_Lighting!D236</f>
        <v>74614.39</v>
      </c>
      <c r="E236" s="5">
        <f>All_Customers_Residential!E236+All_Customers_Small_Commercial!E236+All_Customers_Lighting!E236</f>
        <v>72353.25</v>
      </c>
      <c r="F236" s="5">
        <f>All_Customers_Residential!F236+All_Customers_Small_Commercial!F236+All_Customers_Lighting!F236</f>
        <v>71567.414999999994</v>
      </c>
      <c r="G236" s="5">
        <f>All_Customers_Residential!G236+All_Customers_Small_Commercial!G236+All_Customers_Lighting!G236</f>
        <v>73349.955000000002</v>
      </c>
      <c r="H236" s="5">
        <f>All_Customers_Residential!H236+All_Customers_Small_Commercial!H236+All_Customers_Lighting!H236</f>
        <v>72915.465000000011</v>
      </c>
      <c r="I236" s="5">
        <f>All_Customers_Residential!I236+All_Customers_Small_Commercial!I236+All_Customers_Lighting!I236</f>
        <v>62477.345000000001</v>
      </c>
      <c r="J236" s="5">
        <f>All_Customers_Residential!J236+All_Customers_Small_Commercial!J236+All_Customers_Lighting!J236</f>
        <v>52066.770000000004</v>
      </c>
      <c r="K236" s="5">
        <f>All_Customers_Residential!K236+All_Customers_Small_Commercial!K236+All_Customers_Lighting!K236</f>
        <v>45165.350000000006</v>
      </c>
      <c r="L236" s="5">
        <f>All_Customers_Residential!L236+All_Customers_Small_Commercial!L236+All_Customers_Lighting!L236</f>
        <v>46067.88</v>
      </c>
      <c r="M236" s="5">
        <f>All_Customers_Residential!M236+All_Customers_Small_Commercial!M236+All_Customers_Lighting!M236</f>
        <v>46950.590000000004</v>
      </c>
      <c r="N236" s="5">
        <f>All_Customers_Residential!N236+All_Customers_Small_Commercial!N236+All_Customers_Lighting!N236</f>
        <v>49032.53</v>
      </c>
      <c r="O236" s="5">
        <f>All_Customers_Residential!O236+All_Customers_Small_Commercial!O236+All_Customers_Lighting!O236</f>
        <v>50855.600000000006</v>
      </c>
      <c r="P236" s="5">
        <f>All_Customers_Residential!P236+All_Customers_Small_Commercial!P236+All_Customers_Lighting!P236</f>
        <v>52491.69</v>
      </c>
      <c r="Q236" s="5">
        <f>All_Customers_Residential!Q236+All_Customers_Small_Commercial!Q236+All_Customers_Lighting!Q236</f>
        <v>58787.61</v>
      </c>
      <c r="R236" s="5">
        <f>All_Customers_Residential!R236+All_Customers_Small_Commercial!R236+All_Customers_Lighting!R236</f>
        <v>71883.12</v>
      </c>
      <c r="S236" s="5">
        <f>All_Customers_Residential!S236+All_Customers_Small_Commercial!S236+All_Customers_Lighting!S236</f>
        <v>96390.91</v>
      </c>
      <c r="T236" s="5">
        <f>All_Customers_Residential!T236+All_Customers_Small_Commercial!T236+All_Customers_Lighting!T236</f>
        <v>117666.38</v>
      </c>
      <c r="U236" s="5">
        <f>All_Customers_Residential!U236+All_Customers_Small_Commercial!U236+All_Customers_Lighting!U236</f>
        <v>128938.6</v>
      </c>
      <c r="V236" s="5">
        <f>All_Customers_Residential!V236+All_Customers_Small_Commercial!V236+All_Customers_Lighting!V236</f>
        <v>130005.65</v>
      </c>
      <c r="W236" s="5">
        <f>All_Customers_Residential!W236+All_Customers_Small_Commercial!W236+All_Customers_Lighting!W236</f>
        <v>122249.5</v>
      </c>
      <c r="X236" s="5">
        <f>All_Customers_Residential!X236+All_Customers_Small_Commercial!X236+All_Customers_Lighting!X236</f>
        <v>109917.35</v>
      </c>
      <c r="Y236" s="5">
        <f>All_Customers_Residential!Y236+All_Customers_Small_Commercial!Y236+All_Customers_Lighting!Y236</f>
        <v>99758.324999999997</v>
      </c>
      <c r="Z236" s="5">
        <f>All_Customers_Residential!Z236+All_Customers_Small_Commercial!Z236+All_Customers_Lighting!Z236</f>
        <v>0</v>
      </c>
      <c r="AA236" s="2">
        <f>IFERROR(INDEX('Holiday Schedule'!$D$3:$D$24,MATCH(A236,'Holiday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1870615.59</v>
      </c>
      <c r="AE236" s="5">
        <f t="shared" si="27"/>
        <v>1870615.59</v>
      </c>
      <c r="AG236" s="2">
        <f t="shared" si="28"/>
        <v>8</v>
      </c>
      <c r="AH236" s="2">
        <f t="shared" si="29"/>
        <v>2025</v>
      </c>
      <c r="AJ236" s="5">
        <f t="shared" si="30"/>
        <v>130005.65</v>
      </c>
      <c r="AK236" s="2">
        <f t="shared" si="31"/>
        <v>21</v>
      </c>
    </row>
    <row r="237" spans="1:37" ht="12.75">
      <c r="A237" s="4">
        <v>45886</v>
      </c>
      <c r="B237" s="5">
        <f>All_Customers_Residential!B237+All_Customers_Small_Commercial!B237+All_Customers_Lighting!B237</f>
        <v>86407.14</v>
      </c>
      <c r="C237" s="5">
        <f>All_Customers_Residential!C237+All_Customers_Small_Commercial!C237+All_Customers_Lighting!C237</f>
        <v>81535.560000000012</v>
      </c>
      <c r="D237" s="5">
        <f>All_Customers_Residential!D237+All_Customers_Small_Commercial!D237+All_Customers_Lighting!D237</f>
        <v>77421.335000000006</v>
      </c>
      <c r="E237" s="5">
        <f>All_Customers_Residential!E237+All_Customers_Small_Commercial!E237+All_Customers_Lighting!E237</f>
        <v>74744.625</v>
      </c>
      <c r="F237" s="5">
        <f>All_Customers_Residential!F237+All_Customers_Small_Commercial!F237+All_Customers_Lighting!F237</f>
        <v>75288.485000000001</v>
      </c>
      <c r="G237" s="5">
        <f>All_Customers_Residential!G237+All_Customers_Small_Commercial!G237+All_Customers_Lighting!G237</f>
        <v>75856.12</v>
      </c>
      <c r="H237" s="5">
        <f>All_Customers_Residential!H237+All_Customers_Small_Commercial!H237+All_Customers_Lighting!H237</f>
        <v>74239.834999999992</v>
      </c>
      <c r="I237" s="5">
        <f>All_Customers_Residential!I237+All_Customers_Small_Commercial!I237+All_Customers_Lighting!I237</f>
        <v>72878.854999999996</v>
      </c>
      <c r="J237" s="5">
        <f>All_Customers_Residential!J237+All_Customers_Small_Commercial!J237+All_Customers_Lighting!J237</f>
        <v>61832.23</v>
      </c>
      <c r="K237" s="5">
        <f>All_Customers_Residential!K237+All_Customers_Small_Commercial!K237+All_Customers_Lighting!K237</f>
        <v>54802.87</v>
      </c>
      <c r="L237" s="5">
        <f>All_Customers_Residential!L237+All_Customers_Small_Commercial!L237+All_Customers_Lighting!L237</f>
        <v>60043.43</v>
      </c>
      <c r="M237" s="5">
        <f>All_Customers_Residential!M237+All_Customers_Small_Commercial!M237+All_Customers_Lighting!M237</f>
        <v>76140.22</v>
      </c>
      <c r="N237" s="5">
        <f>All_Customers_Residential!N237+All_Customers_Small_Commercial!N237+All_Customers_Lighting!N237</f>
        <v>74285.459999999992</v>
      </c>
      <c r="O237" s="5">
        <f>All_Customers_Residential!O237+All_Customers_Small_Commercial!O237+All_Customers_Lighting!O237</f>
        <v>83702.13</v>
      </c>
      <c r="P237" s="5">
        <f>All_Customers_Residential!P237+All_Customers_Small_Commercial!P237+All_Customers_Lighting!P237</f>
        <v>100719.58</v>
      </c>
      <c r="Q237" s="5">
        <f>All_Customers_Residential!Q237+All_Customers_Small_Commercial!Q237+All_Customers_Lighting!Q237</f>
        <v>104413.32999999999</v>
      </c>
      <c r="R237" s="5">
        <f>All_Customers_Residential!R237+All_Customers_Small_Commercial!R237+All_Customers_Lighting!R237</f>
        <v>115486.55</v>
      </c>
      <c r="S237" s="5">
        <f>All_Customers_Residential!S237+All_Customers_Small_Commercial!S237+All_Customers_Lighting!S237</f>
        <v>128032.42000000001</v>
      </c>
      <c r="T237" s="5">
        <f>All_Customers_Residential!T237+All_Customers_Small_Commercial!T237+All_Customers_Lighting!T237</f>
        <v>130813.05</v>
      </c>
      <c r="U237" s="5">
        <f>All_Customers_Residential!U237+All_Customers_Small_Commercial!U237+All_Customers_Lighting!U237</f>
        <v>129712.43</v>
      </c>
      <c r="V237" s="5">
        <f>All_Customers_Residential!V237+All_Customers_Small_Commercial!V237+All_Customers_Lighting!V237</f>
        <v>128944.62</v>
      </c>
      <c r="W237" s="5">
        <f>All_Customers_Residential!W237+All_Customers_Small_Commercial!W237+All_Customers_Lighting!W237</f>
        <v>114590.89</v>
      </c>
      <c r="X237" s="5">
        <f>All_Customers_Residential!X237+All_Customers_Small_Commercial!X237+All_Customers_Lighting!X237</f>
        <v>102859.92000000001</v>
      </c>
      <c r="Y237" s="5">
        <f>All_Customers_Residential!Y237+All_Customers_Small_Commercial!Y237+All_Customers_Lighting!Y237</f>
        <v>90042.805000000008</v>
      </c>
      <c r="Z237" s="5">
        <f>All_Customers_Residential!Z237+All_Customers_Small_Commercial!Z237+All_Customers_Lighting!Z237</f>
        <v>0</v>
      </c>
      <c r="AA237" s="2">
        <f>IFERROR(INDEX('Holiday Schedule'!$D$3:$D$24,MATCH(A237,'Holiday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2174793.8899999997</v>
      </c>
      <c r="AE237" s="5">
        <f t="shared" si="27"/>
        <v>2174793.8899999997</v>
      </c>
      <c r="AG237" s="2">
        <f t="shared" si="28"/>
        <v>8</v>
      </c>
      <c r="AH237" s="2">
        <f t="shared" si="29"/>
        <v>2025</v>
      </c>
      <c r="AJ237" s="5">
        <f t="shared" si="30"/>
        <v>130813.05</v>
      </c>
      <c r="AK237" s="2">
        <f t="shared" si="31"/>
        <v>19</v>
      </c>
    </row>
    <row r="238" spans="1:37" ht="12.75">
      <c r="A238" s="4">
        <v>45887</v>
      </c>
      <c r="B238" s="5">
        <f>All_Customers_Residential!B238+All_Customers_Small_Commercial!B238+All_Customers_Lighting!B238</f>
        <v>80882.115000000005</v>
      </c>
      <c r="C238" s="5">
        <f>All_Customers_Residential!C238+All_Customers_Small_Commercial!C238+All_Customers_Lighting!C238</f>
        <v>75675.45</v>
      </c>
      <c r="D238" s="5">
        <f>All_Customers_Residential!D238+All_Customers_Small_Commercial!D238+All_Customers_Lighting!D238</f>
        <v>72059.625</v>
      </c>
      <c r="E238" s="5">
        <f>All_Customers_Residential!E238+All_Customers_Small_Commercial!E238+All_Customers_Lighting!E238</f>
        <v>70822.549999999988</v>
      </c>
      <c r="F238" s="5">
        <f>All_Customers_Residential!F238+All_Customers_Small_Commercial!F238+All_Customers_Lighting!F238</f>
        <v>73481.625</v>
      </c>
      <c r="G238" s="5">
        <f>All_Customers_Residential!G238+All_Customers_Small_Commercial!G238+All_Customers_Lighting!G238</f>
        <v>76645.450000000012</v>
      </c>
      <c r="H238" s="5">
        <f>All_Customers_Residential!H238+All_Customers_Small_Commercial!H238+All_Customers_Lighting!H238</f>
        <v>81235.38</v>
      </c>
      <c r="I238" s="5">
        <f>All_Customers_Residential!I238+All_Customers_Small_Commercial!I238+All_Customers_Lighting!I238</f>
        <v>71221.275000000009</v>
      </c>
      <c r="J238" s="5">
        <f>All_Customers_Residential!J238+All_Customers_Small_Commercial!J238+All_Customers_Lighting!J238</f>
        <v>54994.43</v>
      </c>
      <c r="K238" s="5">
        <f>All_Customers_Residential!K238+All_Customers_Small_Commercial!K238+All_Customers_Lighting!K238</f>
        <v>45968.86</v>
      </c>
      <c r="L238" s="5">
        <f>All_Customers_Residential!L238+All_Customers_Small_Commercial!L238+All_Customers_Lighting!L238</f>
        <v>71901.510000000009</v>
      </c>
      <c r="M238" s="5">
        <f>All_Customers_Residential!M238+All_Customers_Small_Commercial!M238+All_Customers_Lighting!M238</f>
        <v>48370.31</v>
      </c>
      <c r="N238" s="5">
        <f>All_Customers_Residential!N238+All_Customers_Small_Commercial!N238+All_Customers_Lighting!N238</f>
        <v>47474.96</v>
      </c>
      <c r="O238" s="5">
        <f>All_Customers_Residential!O238+All_Customers_Small_Commercial!O238+All_Customers_Lighting!O238</f>
        <v>48627.46</v>
      </c>
      <c r="P238" s="5">
        <f>All_Customers_Residential!P238+All_Customers_Small_Commercial!P238+All_Customers_Lighting!P238</f>
        <v>49936.160000000003</v>
      </c>
      <c r="Q238" s="5">
        <f>All_Customers_Residential!Q238+All_Customers_Small_Commercial!Q238+All_Customers_Lighting!Q238</f>
        <v>51177.459999999992</v>
      </c>
      <c r="R238" s="5">
        <f>All_Customers_Residential!R238+All_Customers_Small_Commercial!R238+All_Customers_Lighting!R238</f>
        <v>61847.839999999997</v>
      </c>
      <c r="S238" s="5">
        <f>All_Customers_Residential!S238+All_Customers_Small_Commercial!S238+All_Customers_Lighting!S238</f>
        <v>84147.42</v>
      </c>
      <c r="T238" s="5">
        <f>All_Customers_Residential!T238+All_Customers_Small_Commercial!T238+All_Customers_Lighting!T238</f>
        <v>106790.01999999999</v>
      </c>
      <c r="U238" s="5">
        <f>All_Customers_Residential!U238+All_Customers_Small_Commercial!U238+All_Customers_Lighting!U238</f>
        <v>118513.69</v>
      </c>
      <c r="V238" s="5">
        <f>All_Customers_Residential!V238+All_Customers_Small_Commercial!V238+All_Customers_Lighting!V238</f>
        <v>120657.29999999999</v>
      </c>
      <c r="W238" s="5">
        <f>All_Customers_Residential!W238+All_Customers_Small_Commercial!W238+All_Customers_Lighting!W238</f>
        <v>112241.73</v>
      </c>
      <c r="X238" s="5">
        <f>All_Customers_Residential!X238+All_Customers_Small_Commercial!X238+All_Customers_Lighting!X238</f>
        <v>99775.375</v>
      </c>
      <c r="Y238" s="5">
        <f>All_Customers_Residential!Y238+All_Customers_Small_Commercial!Y238+All_Customers_Lighting!Y238</f>
        <v>86564.244999999995</v>
      </c>
      <c r="Z238" s="5">
        <f>All_Customers_Residential!Z238+All_Customers_Small_Commercial!Z238+All_Customers_Lighting!Z238</f>
        <v>0</v>
      </c>
      <c r="AA238" s="2">
        <f>IFERROR(INDEX('Holiday Schedule'!$D$3:$D$24,MATCH(A238,'Holiday Schedule'!$C$3:$C$24,0)),0)</f>
        <v>0</v>
      </c>
      <c r="AB238" s="2">
        <f t="shared" si="24"/>
        <v>2</v>
      </c>
      <c r="AC238" s="2">
        <f t="shared" si="25"/>
        <v>1193645.8</v>
      </c>
      <c r="AD238" s="5">
        <f t="shared" si="26"/>
        <v>617366.43999999971</v>
      </c>
      <c r="AE238" s="5">
        <f t="shared" si="27"/>
        <v>1811012.2399999998</v>
      </c>
      <c r="AG238" s="2">
        <f t="shared" si="28"/>
        <v>8</v>
      </c>
      <c r="AH238" s="2">
        <f t="shared" si="29"/>
        <v>2025</v>
      </c>
      <c r="AJ238" s="5">
        <f t="shared" si="30"/>
        <v>120657.29999999999</v>
      </c>
      <c r="AK238" s="2">
        <f t="shared" si="31"/>
        <v>21</v>
      </c>
    </row>
    <row r="239" spans="1:37" ht="12.75">
      <c r="A239" s="4">
        <v>45888</v>
      </c>
      <c r="B239" s="5">
        <f>All_Customers_Residential!B239+All_Customers_Small_Commercial!B239+All_Customers_Lighting!B239</f>
        <v>74587.909999999989</v>
      </c>
      <c r="C239" s="5">
        <f>All_Customers_Residential!C239+All_Customers_Small_Commercial!C239+All_Customers_Lighting!C239</f>
        <v>69321.074999999983</v>
      </c>
      <c r="D239" s="5">
        <f>All_Customers_Residential!D239+All_Customers_Small_Commercial!D239+All_Customers_Lighting!D239</f>
        <v>67552.47</v>
      </c>
      <c r="E239" s="5">
        <f>All_Customers_Residential!E239+All_Customers_Small_Commercial!E239+All_Customers_Lighting!E239</f>
        <v>66966.845000000016</v>
      </c>
      <c r="F239" s="5">
        <f>All_Customers_Residential!F239+All_Customers_Small_Commercial!F239+All_Customers_Lighting!F239</f>
        <v>69508.634999999995</v>
      </c>
      <c r="G239" s="5">
        <f>All_Customers_Residential!G239+All_Customers_Small_Commercial!G239+All_Customers_Lighting!G239</f>
        <v>73513.074999999997</v>
      </c>
      <c r="H239" s="5">
        <f>All_Customers_Residential!H239+All_Customers_Small_Commercial!H239+All_Customers_Lighting!H239</f>
        <v>77982.080000000002</v>
      </c>
      <c r="I239" s="5">
        <f>All_Customers_Residential!I239+All_Customers_Small_Commercial!I239+All_Customers_Lighting!I239</f>
        <v>70473.065000000002</v>
      </c>
      <c r="J239" s="5">
        <f>All_Customers_Residential!J239+All_Customers_Small_Commercial!J239+All_Customers_Lighting!J239</f>
        <v>61065.25</v>
      </c>
      <c r="K239" s="5">
        <f>All_Customers_Residential!K239+All_Customers_Small_Commercial!K239+All_Customers_Lighting!K239</f>
        <v>49717.37</v>
      </c>
      <c r="L239" s="5">
        <f>All_Customers_Residential!L239+All_Customers_Small_Commercial!L239+All_Customers_Lighting!L239</f>
        <v>43854.19</v>
      </c>
      <c r="M239" s="5">
        <f>All_Customers_Residential!M239+All_Customers_Small_Commercial!M239+All_Customers_Lighting!M239</f>
        <v>41459.050000000003</v>
      </c>
      <c r="N239" s="5">
        <f>All_Customers_Residential!N239+All_Customers_Small_Commercial!N239+All_Customers_Lighting!N239</f>
        <v>41044.35</v>
      </c>
      <c r="O239" s="5">
        <f>All_Customers_Residential!O239+All_Customers_Small_Commercial!O239+All_Customers_Lighting!O239</f>
        <v>43232.340000000004</v>
      </c>
      <c r="P239" s="5">
        <f>All_Customers_Residential!P239+All_Customers_Small_Commercial!P239+All_Customers_Lighting!P239</f>
        <v>42165.24</v>
      </c>
      <c r="Q239" s="5">
        <f>All_Customers_Residential!Q239+All_Customers_Small_Commercial!Q239+All_Customers_Lighting!Q239</f>
        <v>45344.06</v>
      </c>
      <c r="R239" s="5">
        <f>All_Customers_Residential!R239+All_Customers_Small_Commercial!R239+All_Customers_Lighting!R239</f>
        <v>57415.380000000005</v>
      </c>
      <c r="S239" s="5">
        <f>All_Customers_Residential!S239+All_Customers_Small_Commercial!S239+All_Customers_Lighting!S239</f>
        <v>83843.05</v>
      </c>
      <c r="T239" s="5">
        <f>All_Customers_Residential!T239+All_Customers_Small_Commercial!T239+All_Customers_Lighting!T239</f>
        <v>107150.32</v>
      </c>
      <c r="U239" s="5">
        <f>All_Customers_Residential!U239+All_Customers_Small_Commercial!U239+All_Customers_Lighting!U239</f>
        <v>116043.96</v>
      </c>
      <c r="V239" s="5">
        <f>All_Customers_Residential!V239+All_Customers_Small_Commercial!V239+All_Customers_Lighting!V239</f>
        <v>116452.41</v>
      </c>
      <c r="W239" s="5">
        <f>All_Customers_Residential!W239+All_Customers_Small_Commercial!W239+All_Customers_Lighting!W239</f>
        <v>109648.875</v>
      </c>
      <c r="X239" s="5">
        <f>All_Customers_Residential!X239+All_Customers_Small_Commercial!X239+All_Customers_Lighting!X239</f>
        <v>96791.29</v>
      </c>
      <c r="Y239" s="5">
        <f>All_Customers_Residential!Y239+All_Customers_Small_Commercial!Y239+All_Customers_Lighting!Y239</f>
        <v>86230.354999999996</v>
      </c>
      <c r="Z239" s="5">
        <f>All_Customers_Residential!Z239+All_Customers_Small_Commercial!Z239+All_Customers_Lighting!Z239</f>
        <v>0</v>
      </c>
      <c r="AA239" s="2">
        <f>IFERROR(INDEX('Holiday Schedule'!$D$3:$D$24,MATCH(A239,'Holiday Schedule'!$C$3:$C$24,0)),0)</f>
        <v>0</v>
      </c>
      <c r="AB239" s="2">
        <f t="shared" si="24"/>
        <v>3</v>
      </c>
      <c r="AC239" s="2">
        <f t="shared" si="25"/>
        <v>1125700.2</v>
      </c>
      <c r="AD239" s="5">
        <f t="shared" si="26"/>
        <v>585662.44500000007</v>
      </c>
      <c r="AE239" s="5">
        <f t="shared" si="27"/>
        <v>1711362.645</v>
      </c>
      <c r="AG239" s="2">
        <f t="shared" si="28"/>
        <v>8</v>
      </c>
      <c r="AH239" s="2">
        <f t="shared" si="29"/>
        <v>2025</v>
      </c>
      <c r="AJ239" s="5">
        <f t="shared" si="30"/>
        <v>116452.41</v>
      </c>
      <c r="AK239" s="2">
        <f t="shared" si="31"/>
        <v>21</v>
      </c>
    </row>
    <row r="240" spans="1:37" ht="12.75">
      <c r="A240" s="4">
        <v>45889</v>
      </c>
      <c r="B240" s="5">
        <f>All_Customers_Residential!B240+All_Customers_Small_Commercial!B240+All_Customers_Lighting!B240</f>
        <v>77453.505000000005</v>
      </c>
      <c r="C240" s="5">
        <f>All_Customers_Residential!C240+All_Customers_Small_Commercial!C240+All_Customers_Lighting!C240</f>
        <v>71120.88</v>
      </c>
      <c r="D240" s="5">
        <f>All_Customers_Residential!D240+All_Customers_Small_Commercial!D240+All_Customers_Lighting!D240</f>
        <v>69589.759999999995</v>
      </c>
      <c r="E240" s="5">
        <f>All_Customers_Residential!E240+All_Customers_Small_Commercial!E240+All_Customers_Lighting!E240</f>
        <v>68892.774999999994</v>
      </c>
      <c r="F240" s="5">
        <f>All_Customers_Residential!F240+All_Customers_Small_Commercial!F240+All_Customers_Lighting!F240</f>
        <v>71629.294999999998</v>
      </c>
      <c r="G240" s="5">
        <f>All_Customers_Residential!G240+All_Customers_Small_Commercial!G240+All_Customers_Lighting!G240</f>
        <v>74540.720000000016</v>
      </c>
      <c r="H240" s="5">
        <f>All_Customers_Residential!H240+All_Customers_Small_Commercial!H240+All_Customers_Lighting!H240</f>
        <v>80181.925000000003</v>
      </c>
      <c r="I240" s="5">
        <f>All_Customers_Residential!I240+All_Customers_Small_Commercial!I240+All_Customers_Lighting!I240</f>
        <v>81187.35500000001</v>
      </c>
      <c r="J240" s="5">
        <f>All_Customers_Residential!J240+All_Customers_Small_Commercial!J240+All_Customers_Lighting!J240</f>
        <v>76434.010000000009</v>
      </c>
      <c r="K240" s="5">
        <f>All_Customers_Residential!K240+All_Customers_Small_Commercial!K240+All_Customers_Lighting!K240</f>
        <v>64949.46</v>
      </c>
      <c r="L240" s="5">
        <f>All_Customers_Residential!L240+All_Customers_Small_Commercial!L240+All_Customers_Lighting!L240</f>
        <v>59871.37</v>
      </c>
      <c r="M240" s="5">
        <f>All_Customers_Residential!M240+All_Customers_Small_Commercial!M240+All_Customers_Lighting!M240</f>
        <v>60839.97</v>
      </c>
      <c r="N240" s="5">
        <f>All_Customers_Residential!N240+All_Customers_Small_Commercial!N240+All_Customers_Lighting!N240</f>
        <v>51834.99</v>
      </c>
      <c r="O240" s="5">
        <f>All_Customers_Residential!O240+All_Customers_Small_Commercial!O240+All_Customers_Lighting!O240</f>
        <v>52623.199999999997</v>
      </c>
      <c r="P240" s="5">
        <f>All_Customers_Residential!P240+All_Customers_Small_Commercial!P240+All_Customers_Lighting!P240</f>
        <v>58372.869999999995</v>
      </c>
      <c r="Q240" s="5">
        <f>All_Customers_Residential!Q240+All_Customers_Small_Commercial!Q240+All_Customers_Lighting!Q240</f>
        <v>65903.569999999992</v>
      </c>
      <c r="R240" s="5">
        <f>All_Customers_Residential!R240+All_Customers_Small_Commercial!R240+All_Customers_Lighting!R240</f>
        <v>78207.08</v>
      </c>
      <c r="S240" s="5">
        <f>All_Customers_Residential!S240+All_Customers_Small_Commercial!S240+All_Customers_Lighting!S240</f>
        <v>86755.86</v>
      </c>
      <c r="T240" s="5">
        <f>All_Customers_Residential!T240+All_Customers_Small_Commercial!T240+All_Customers_Lighting!T240</f>
        <v>107996.01</v>
      </c>
      <c r="U240" s="5">
        <f>All_Customers_Residential!U240+All_Customers_Small_Commercial!U240+All_Customers_Lighting!U240</f>
        <v>116397.70999999999</v>
      </c>
      <c r="V240" s="5">
        <f>All_Customers_Residential!V240+All_Customers_Small_Commercial!V240+All_Customers_Lighting!V240</f>
        <v>119114.41</v>
      </c>
      <c r="W240" s="5">
        <f>All_Customers_Residential!W240+All_Customers_Small_Commercial!W240+All_Customers_Lighting!W240</f>
        <v>109960.25499999999</v>
      </c>
      <c r="X240" s="5">
        <f>All_Customers_Residential!X240+All_Customers_Small_Commercial!X240+All_Customers_Lighting!X240</f>
        <v>98902.169999999984</v>
      </c>
      <c r="Y240" s="5">
        <f>All_Customers_Residential!Y240+All_Customers_Small_Commercial!Y240+All_Customers_Lighting!Y240</f>
        <v>85883.625</v>
      </c>
      <c r="Z240" s="5">
        <f>All_Customers_Residential!Z240+All_Customers_Small_Commercial!Z240+All_Customers_Lighting!Z240</f>
        <v>0</v>
      </c>
      <c r="AA240" s="2">
        <f>IFERROR(INDEX('Holiday Schedule'!$D$3:$D$24,MATCH(A240,'Holiday Schedule'!$C$3:$C$24,0)),0)</f>
        <v>0</v>
      </c>
      <c r="AB240" s="2">
        <f t="shared" si="24"/>
        <v>4</v>
      </c>
      <c r="AC240" s="2">
        <f t="shared" si="25"/>
        <v>1289350.2899999998</v>
      </c>
      <c r="AD240" s="5">
        <f t="shared" si="26"/>
        <v>599292.4850000001</v>
      </c>
      <c r="AE240" s="5">
        <f t="shared" si="27"/>
        <v>1888642.7749999999</v>
      </c>
      <c r="AG240" s="2">
        <f t="shared" si="28"/>
        <v>8</v>
      </c>
      <c r="AH240" s="2">
        <f t="shared" si="29"/>
        <v>2025</v>
      </c>
      <c r="AJ240" s="5">
        <f t="shared" si="30"/>
        <v>119114.41</v>
      </c>
      <c r="AK240" s="2">
        <f t="shared" si="31"/>
        <v>21</v>
      </c>
    </row>
    <row r="241" spans="1:37" ht="12.75">
      <c r="A241" s="4">
        <v>45890</v>
      </c>
      <c r="B241" s="5">
        <f>All_Customers_Residential!B241+All_Customers_Small_Commercial!B241+All_Customers_Lighting!B241</f>
        <v>76799.98000000001</v>
      </c>
      <c r="C241" s="5">
        <f>All_Customers_Residential!C241+All_Customers_Small_Commercial!C241+All_Customers_Lighting!C241</f>
        <v>72037.820000000007</v>
      </c>
      <c r="D241" s="5">
        <f>All_Customers_Residential!D241+All_Customers_Small_Commercial!D241+All_Customers_Lighting!D241</f>
        <v>69834.929999999993</v>
      </c>
      <c r="E241" s="5">
        <f>All_Customers_Residential!E241+All_Customers_Small_Commercial!E241+All_Customers_Lighting!E241</f>
        <v>68932.899999999994</v>
      </c>
      <c r="F241" s="5">
        <f>All_Customers_Residential!F241+All_Customers_Small_Commercial!F241+All_Customers_Lighting!F241</f>
        <v>71314.324999999997</v>
      </c>
      <c r="G241" s="5">
        <f>All_Customers_Residential!G241+All_Customers_Small_Commercial!G241+All_Customers_Lighting!G241</f>
        <v>76397.75</v>
      </c>
      <c r="H241" s="5">
        <f>All_Customers_Residential!H241+All_Customers_Small_Commercial!H241+All_Customers_Lighting!H241</f>
        <v>80156.095000000001</v>
      </c>
      <c r="I241" s="5">
        <f>All_Customers_Residential!I241+All_Customers_Small_Commercial!I241+All_Customers_Lighting!I241</f>
        <v>71905.714999999997</v>
      </c>
      <c r="J241" s="5">
        <f>All_Customers_Residential!J241+All_Customers_Small_Commercial!J241+All_Customers_Lighting!J241</f>
        <v>52639.380000000005</v>
      </c>
      <c r="K241" s="5">
        <f>All_Customers_Residential!K241+All_Customers_Small_Commercial!K241+All_Customers_Lighting!K241</f>
        <v>40535.629999999997</v>
      </c>
      <c r="L241" s="5">
        <f>All_Customers_Residential!L241+All_Customers_Small_Commercial!L241+All_Customers_Lighting!L241</f>
        <v>38771.61</v>
      </c>
      <c r="M241" s="5">
        <f>All_Customers_Residential!M241+All_Customers_Small_Commercial!M241+All_Customers_Lighting!M241</f>
        <v>36817.5</v>
      </c>
      <c r="N241" s="5">
        <f>All_Customers_Residential!N241+All_Customers_Small_Commercial!N241+All_Customers_Lighting!N241</f>
        <v>37775.93</v>
      </c>
      <c r="O241" s="5">
        <f>All_Customers_Residential!O241+All_Customers_Small_Commercial!O241+All_Customers_Lighting!O241</f>
        <v>39599.29</v>
      </c>
      <c r="P241" s="5">
        <f>All_Customers_Residential!P241+All_Customers_Small_Commercial!P241+All_Customers_Lighting!P241</f>
        <v>41420.32</v>
      </c>
      <c r="Q241" s="5">
        <f>All_Customers_Residential!Q241+All_Customers_Small_Commercial!Q241+All_Customers_Lighting!Q241</f>
        <v>47544.15</v>
      </c>
      <c r="R241" s="5">
        <f>All_Customers_Residential!R241+All_Customers_Small_Commercial!R241+All_Customers_Lighting!R241</f>
        <v>61137.11</v>
      </c>
      <c r="S241" s="5">
        <f>All_Customers_Residential!S241+All_Customers_Small_Commercial!S241+All_Customers_Lighting!S241</f>
        <v>86394.13</v>
      </c>
      <c r="T241" s="5">
        <f>All_Customers_Residential!T241+All_Customers_Small_Commercial!T241+All_Customers_Lighting!T241</f>
        <v>109605.81</v>
      </c>
      <c r="U241" s="5">
        <f>All_Customers_Residential!U241+All_Customers_Small_Commercial!U241+All_Customers_Lighting!U241</f>
        <v>120555.43</v>
      </c>
      <c r="V241" s="5">
        <f>All_Customers_Residential!V241+All_Customers_Small_Commercial!V241+All_Customers_Lighting!V241</f>
        <v>121035.81999999999</v>
      </c>
      <c r="W241" s="5">
        <f>All_Customers_Residential!W241+All_Customers_Small_Commercial!W241+All_Customers_Lighting!W241</f>
        <v>112983.92500000002</v>
      </c>
      <c r="X241" s="5">
        <f>All_Customers_Residential!X241+All_Customers_Small_Commercial!X241+All_Customers_Lighting!X241</f>
        <v>100068.66500000001</v>
      </c>
      <c r="Y241" s="5">
        <f>All_Customers_Residential!Y241+All_Customers_Small_Commercial!Y241+All_Customers_Lighting!Y241</f>
        <v>88341.744999999995</v>
      </c>
      <c r="Z241" s="5">
        <f>All_Customers_Residential!Z241+All_Customers_Small_Commercial!Z241+All_Customers_Lighting!Z241</f>
        <v>0</v>
      </c>
      <c r="AA241" s="2">
        <f>IFERROR(INDEX('Holiday Schedule'!$D$3:$D$24,MATCH(A241,'Holiday Schedule'!$C$3:$C$24,0)),0)</f>
        <v>0</v>
      </c>
      <c r="AB241" s="2">
        <f t="shared" si="24"/>
        <v>5</v>
      </c>
      <c r="AC241" s="2">
        <f t="shared" si="25"/>
        <v>1118790.4149999998</v>
      </c>
      <c r="AD241" s="5">
        <f t="shared" si="26"/>
        <v>603815.54500000016</v>
      </c>
      <c r="AE241" s="5">
        <f t="shared" si="27"/>
        <v>1722605.96</v>
      </c>
      <c r="AG241" s="2">
        <f t="shared" si="28"/>
        <v>8</v>
      </c>
      <c r="AH241" s="2">
        <f t="shared" si="29"/>
        <v>2025</v>
      </c>
      <c r="AJ241" s="5">
        <f t="shared" si="30"/>
        <v>121035.81999999999</v>
      </c>
      <c r="AK241" s="2">
        <f t="shared" si="31"/>
        <v>21</v>
      </c>
    </row>
    <row r="242" spans="1:37" ht="12.75">
      <c r="A242" s="4">
        <v>45891</v>
      </c>
      <c r="B242" s="5">
        <f>All_Customers_Residential!B242+All_Customers_Small_Commercial!B242+All_Customers_Lighting!B242</f>
        <v>77580.315000000002</v>
      </c>
      <c r="C242" s="5">
        <f>All_Customers_Residential!C242+All_Customers_Small_Commercial!C242+All_Customers_Lighting!C242</f>
        <v>73502.38</v>
      </c>
      <c r="D242" s="5">
        <f>All_Customers_Residential!D242+All_Customers_Small_Commercial!D242+All_Customers_Lighting!D242</f>
        <v>70142.164999999994</v>
      </c>
      <c r="E242" s="5">
        <f>All_Customers_Residential!E242+All_Customers_Small_Commercial!E242+All_Customers_Lighting!E242</f>
        <v>69788.904999999999</v>
      </c>
      <c r="F242" s="5">
        <f>All_Customers_Residential!F242+All_Customers_Small_Commercial!F242+All_Customers_Lighting!F242</f>
        <v>71437.08</v>
      </c>
      <c r="G242" s="5">
        <f>All_Customers_Residential!G242+All_Customers_Small_Commercial!G242+All_Customers_Lighting!G242</f>
        <v>75446.389999999985</v>
      </c>
      <c r="H242" s="5">
        <f>All_Customers_Residential!H242+All_Customers_Small_Commercial!H242+All_Customers_Lighting!H242</f>
        <v>81692.985000000001</v>
      </c>
      <c r="I242" s="5">
        <f>All_Customers_Residential!I242+All_Customers_Small_Commercial!I242+All_Customers_Lighting!I242</f>
        <v>72373.095000000001</v>
      </c>
      <c r="J242" s="5">
        <f>All_Customers_Residential!J242+All_Customers_Small_Commercial!J242+All_Customers_Lighting!J242</f>
        <v>56328.15</v>
      </c>
      <c r="K242" s="5">
        <f>All_Customers_Residential!K242+All_Customers_Small_Commercial!K242+All_Customers_Lighting!K242</f>
        <v>45663.31</v>
      </c>
      <c r="L242" s="5">
        <f>All_Customers_Residential!L242+All_Customers_Small_Commercial!L242+All_Customers_Lighting!L242</f>
        <v>42849.380000000005</v>
      </c>
      <c r="M242" s="5">
        <f>All_Customers_Residential!M242+All_Customers_Small_Commercial!M242+All_Customers_Lighting!M242</f>
        <v>44055.899999999994</v>
      </c>
      <c r="N242" s="5">
        <f>All_Customers_Residential!N242+All_Customers_Small_Commercial!N242+All_Customers_Lighting!N242</f>
        <v>49525.440000000002</v>
      </c>
      <c r="O242" s="5">
        <f>All_Customers_Residential!O242+All_Customers_Small_Commercial!O242+All_Customers_Lighting!O242</f>
        <v>49210.960000000006</v>
      </c>
      <c r="P242" s="5">
        <f>All_Customers_Residential!P242+All_Customers_Small_Commercial!P242+All_Customers_Lighting!P242</f>
        <v>49382.350000000006</v>
      </c>
      <c r="Q242" s="5">
        <f>All_Customers_Residential!Q242+All_Customers_Small_Commercial!Q242+All_Customers_Lighting!Q242</f>
        <v>56010.94</v>
      </c>
      <c r="R242" s="5">
        <f>All_Customers_Residential!R242+All_Customers_Small_Commercial!R242+All_Customers_Lighting!R242</f>
        <v>68850.720000000001</v>
      </c>
      <c r="S242" s="5">
        <f>All_Customers_Residential!S242+All_Customers_Small_Commercial!S242+All_Customers_Lighting!S242</f>
        <v>91782.19</v>
      </c>
      <c r="T242" s="5">
        <f>All_Customers_Residential!T242+All_Customers_Small_Commercial!T242+All_Customers_Lighting!T242</f>
        <v>113960.47</v>
      </c>
      <c r="U242" s="5">
        <f>All_Customers_Residential!U242+All_Customers_Small_Commercial!U242+All_Customers_Lighting!U242</f>
        <v>123705.79000000001</v>
      </c>
      <c r="V242" s="5">
        <f>All_Customers_Residential!V242+All_Customers_Small_Commercial!V242+All_Customers_Lighting!V242</f>
        <v>122970.1</v>
      </c>
      <c r="W242" s="5">
        <f>All_Customers_Residential!W242+All_Customers_Small_Commercial!W242+All_Customers_Lighting!W242</f>
        <v>115055.92</v>
      </c>
      <c r="X242" s="5">
        <f>All_Customers_Residential!X242+All_Customers_Small_Commercial!X242+All_Customers_Lighting!X242</f>
        <v>103939.11499999999</v>
      </c>
      <c r="Y242" s="5">
        <f>All_Customers_Residential!Y242+All_Customers_Small_Commercial!Y242+All_Customers_Lighting!Y242</f>
        <v>92524.359999999986</v>
      </c>
      <c r="Z242" s="5">
        <f>All_Customers_Residential!Z242+All_Customers_Small_Commercial!Z242+All_Customers_Lighting!Z242</f>
        <v>0</v>
      </c>
      <c r="AA242" s="2">
        <f>IFERROR(INDEX('Holiday Schedule'!$D$3:$D$24,MATCH(A242,'Holiday Schedule'!$C$3:$C$24,0)),0)</f>
        <v>0</v>
      </c>
      <c r="AB242" s="2">
        <f t="shared" si="24"/>
        <v>6</v>
      </c>
      <c r="AC242" s="2">
        <f t="shared" si="25"/>
        <v>1205663.83</v>
      </c>
      <c r="AD242" s="5">
        <f t="shared" si="26"/>
        <v>612114.57999999961</v>
      </c>
      <c r="AE242" s="5">
        <f t="shared" si="27"/>
        <v>1817778.4099999997</v>
      </c>
      <c r="AG242" s="2">
        <f t="shared" si="28"/>
        <v>8</v>
      </c>
      <c r="AH242" s="2">
        <f t="shared" si="29"/>
        <v>2025</v>
      </c>
      <c r="AJ242" s="5">
        <f t="shared" si="30"/>
        <v>123705.79000000001</v>
      </c>
      <c r="AK242" s="2">
        <f t="shared" si="31"/>
        <v>20</v>
      </c>
    </row>
    <row r="243" spans="1:37" ht="12.75">
      <c r="A243" s="4">
        <v>45892</v>
      </c>
      <c r="B243" s="5">
        <f>All_Customers_Residential!B243+All_Customers_Small_Commercial!B243+All_Customers_Lighting!B243</f>
        <v>81611.955000000002</v>
      </c>
      <c r="C243" s="5">
        <f>All_Customers_Residential!C243+All_Customers_Small_Commercial!C243+All_Customers_Lighting!C243</f>
        <v>75921.35500000001</v>
      </c>
      <c r="D243" s="5">
        <f>All_Customers_Residential!D243+All_Customers_Small_Commercial!D243+All_Customers_Lighting!D243</f>
        <v>72955.585000000006</v>
      </c>
      <c r="E243" s="5">
        <f>All_Customers_Residential!E243+All_Customers_Small_Commercial!E243+All_Customers_Lighting!E243</f>
        <v>69822.3</v>
      </c>
      <c r="F243" s="5">
        <f>All_Customers_Residential!F243+All_Customers_Small_Commercial!F243+All_Customers_Lighting!F243</f>
        <v>71523.83</v>
      </c>
      <c r="G243" s="5">
        <f>All_Customers_Residential!G243+All_Customers_Small_Commercial!G243+All_Customers_Lighting!G243</f>
        <v>73153.74500000001</v>
      </c>
      <c r="H243" s="5">
        <f>All_Customers_Residential!H243+All_Customers_Small_Commercial!H243+All_Customers_Lighting!H243</f>
        <v>73108.319999999992</v>
      </c>
      <c r="I243" s="5">
        <f>All_Customers_Residential!I243+All_Customers_Small_Commercial!I243+All_Customers_Lighting!I243</f>
        <v>70419.240000000005</v>
      </c>
      <c r="J243" s="5">
        <f>All_Customers_Residential!J243+All_Customers_Small_Commercial!J243+All_Customers_Lighting!J243</f>
        <v>66536.010000000009</v>
      </c>
      <c r="K243" s="5">
        <f>All_Customers_Residential!K243+All_Customers_Small_Commercial!K243+All_Customers_Lighting!K243</f>
        <v>41357.729999999996</v>
      </c>
      <c r="L243" s="5">
        <f>All_Customers_Residential!L243+All_Customers_Small_Commercial!L243+All_Customers_Lighting!L243</f>
        <v>37653.99</v>
      </c>
      <c r="M243" s="5">
        <f>All_Customers_Residential!M243+All_Customers_Small_Commercial!M243+All_Customers_Lighting!M243</f>
        <v>37326.43</v>
      </c>
      <c r="N243" s="5">
        <f>All_Customers_Residential!N243+All_Customers_Small_Commercial!N243+All_Customers_Lighting!N243</f>
        <v>39009.229999999996</v>
      </c>
      <c r="O243" s="5">
        <f>All_Customers_Residential!O243+All_Customers_Small_Commercial!O243+All_Customers_Lighting!O243</f>
        <v>40555.94</v>
      </c>
      <c r="P243" s="5">
        <f>All_Customers_Residential!P243+All_Customers_Small_Commercial!P243+All_Customers_Lighting!P243</f>
        <v>44795.229999999996</v>
      </c>
      <c r="Q243" s="5">
        <f>All_Customers_Residential!Q243+All_Customers_Small_Commercial!Q243+All_Customers_Lighting!Q243</f>
        <v>52649.25</v>
      </c>
      <c r="R243" s="5">
        <f>All_Customers_Residential!R243+All_Customers_Small_Commercial!R243+All_Customers_Lighting!R243</f>
        <v>65573.37</v>
      </c>
      <c r="S243" s="5">
        <f>All_Customers_Residential!S243+All_Customers_Small_Commercial!S243+All_Customers_Lighting!S243</f>
        <v>95968.5</v>
      </c>
      <c r="T243" s="5">
        <f>All_Customers_Residential!T243+All_Customers_Small_Commercial!T243+All_Customers_Lighting!T243</f>
        <v>115830.81</v>
      </c>
      <c r="U243" s="5">
        <f>All_Customers_Residential!U243+All_Customers_Small_Commercial!U243+All_Customers_Lighting!U243</f>
        <v>124585.42</v>
      </c>
      <c r="V243" s="5">
        <f>All_Customers_Residential!V243+All_Customers_Small_Commercial!V243+All_Customers_Lighting!V243</f>
        <v>123207.27</v>
      </c>
      <c r="W243" s="5">
        <f>All_Customers_Residential!W243+All_Customers_Small_Commercial!W243+All_Customers_Lighting!W243</f>
        <v>116962.55500000001</v>
      </c>
      <c r="X243" s="5">
        <f>All_Customers_Residential!X243+All_Customers_Small_Commercial!X243+All_Customers_Lighting!X243</f>
        <v>104765.52000000002</v>
      </c>
      <c r="Y243" s="5">
        <f>All_Customers_Residential!Y243+All_Customers_Small_Commercial!Y243+All_Customers_Lighting!Y243</f>
        <v>93044.79</v>
      </c>
      <c r="Z243" s="5">
        <f>All_Customers_Residential!Z243+All_Customers_Small_Commercial!Z243+All_Customers_Lighting!Z243</f>
        <v>0</v>
      </c>
      <c r="AA243" s="2">
        <f>IFERROR(INDEX('Holiday Schedule'!$D$3:$D$24,MATCH(A243,'Holiday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1788338.3750000002</v>
      </c>
      <c r="AE243" s="5">
        <f t="shared" si="27"/>
        <v>1788338.3750000002</v>
      </c>
      <c r="AG243" s="2">
        <f t="shared" si="28"/>
        <v>8</v>
      </c>
      <c r="AH243" s="2">
        <f t="shared" si="29"/>
        <v>2025</v>
      </c>
      <c r="AJ243" s="5">
        <f t="shared" si="30"/>
        <v>124585.42</v>
      </c>
      <c r="AK243" s="2">
        <f t="shared" si="31"/>
        <v>20</v>
      </c>
    </row>
    <row r="244" spans="1:37" ht="12.75">
      <c r="A244" s="4">
        <v>45893</v>
      </c>
      <c r="B244" s="5">
        <f>All_Customers_Residential!B244+All_Customers_Small_Commercial!B244+All_Customers_Lighting!B244</f>
        <v>83698.400000000009</v>
      </c>
      <c r="C244" s="5">
        <f>All_Customers_Residential!C244+All_Customers_Small_Commercial!C244+All_Customers_Lighting!C244</f>
        <v>79038.264999999999</v>
      </c>
      <c r="D244" s="5">
        <f>All_Customers_Residential!D244+All_Customers_Small_Commercial!D244+All_Customers_Lighting!D244</f>
        <v>75822.689999999988</v>
      </c>
      <c r="E244" s="5">
        <f>All_Customers_Residential!E244+All_Customers_Small_Commercial!E244+All_Customers_Lighting!E244</f>
        <v>72903.739999999991</v>
      </c>
      <c r="F244" s="5">
        <f>All_Customers_Residential!F244+All_Customers_Small_Commercial!F244+All_Customers_Lighting!F244</f>
        <v>73181.09</v>
      </c>
      <c r="G244" s="5">
        <f>All_Customers_Residential!G244+All_Customers_Small_Commercial!G244+All_Customers_Lighting!G244</f>
        <v>74422.610000000015</v>
      </c>
      <c r="H244" s="5">
        <f>All_Customers_Residential!H244+All_Customers_Small_Commercial!H244+All_Customers_Lighting!H244</f>
        <v>74357.024999999994</v>
      </c>
      <c r="I244" s="5">
        <f>All_Customers_Residential!I244+All_Customers_Small_Commercial!I244+All_Customers_Lighting!I244</f>
        <v>64986.319999999992</v>
      </c>
      <c r="J244" s="5">
        <f>All_Customers_Residential!J244+All_Customers_Small_Commercial!J244+All_Customers_Lighting!J244</f>
        <v>51878.96</v>
      </c>
      <c r="K244" s="5">
        <f>All_Customers_Residential!K244+All_Customers_Small_Commercial!K244+All_Customers_Lighting!K244</f>
        <v>44295.93</v>
      </c>
      <c r="L244" s="5">
        <f>All_Customers_Residential!L244+All_Customers_Small_Commercial!L244+All_Customers_Lighting!L244</f>
        <v>41785.56</v>
      </c>
      <c r="M244" s="5">
        <f>All_Customers_Residential!M244+All_Customers_Small_Commercial!M244+All_Customers_Lighting!M244</f>
        <v>46754.19</v>
      </c>
      <c r="N244" s="5">
        <f>All_Customers_Residential!N244+All_Customers_Small_Commercial!N244+All_Customers_Lighting!N244</f>
        <v>45261.09</v>
      </c>
      <c r="O244" s="5">
        <f>All_Customers_Residential!O244+All_Customers_Small_Commercial!O244+All_Customers_Lighting!O244</f>
        <v>51574.78</v>
      </c>
      <c r="P244" s="5">
        <f>All_Customers_Residential!P244+All_Customers_Small_Commercial!P244+All_Customers_Lighting!P244</f>
        <v>57035.92</v>
      </c>
      <c r="Q244" s="5">
        <f>All_Customers_Residential!Q244+All_Customers_Small_Commercial!Q244+All_Customers_Lighting!Q244</f>
        <v>66854.929999999993</v>
      </c>
      <c r="R244" s="5">
        <f>All_Customers_Residential!R244+All_Customers_Small_Commercial!R244+All_Customers_Lighting!R244</f>
        <v>85126.55</v>
      </c>
      <c r="S244" s="5">
        <f>All_Customers_Residential!S244+All_Customers_Small_Commercial!S244+All_Customers_Lighting!S244</f>
        <v>108085.37</v>
      </c>
      <c r="T244" s="5">
        <f>All_Customers_Residential!T244+All_Customers_Small_Commercial!T244+All_Customers_Lighting!T244</f>
        <v>120996.17</v>
      </c>
      <c r="U244" s="5">
        <f>All_Customers_Residential!U244+All_Customers_Small_Commercial!U244+All_Customers_Lighting!U244</f>
        <v>127910.3</v>
      </c>
      <c r="V244" s="5">
        <f>All_Customers_Residential!V244+All_Customers_Small_Commercial!V244+All_Customers_Lighting!V244</f>
        <v>128677.26</v>
      </c>
      <c r="W244" s="5">
        <f>All_Customers_Residential!W244+All_Customers_Small_Commercial!W244+All_Customers_Lighting!W244</f>
        <v>117370.71500000001</v>
      </c>
      <c r="X244" s="5">
        <f>All_Customers_Residential!X244+All_Customers_Small_Commercial!X244+All_Customers_Lighting!X244</f>
        <v>105353.015</v>
      </c>
      <c r="Y244" s="5">
        <f>All_Customers_Residential!Y244+All_Customers_Small_Commercial!Y244+All_Customers_Lighting!Y244</f>
        <v>94402.819999999992</v>
      </c>
      <c r="Z244" s="5">
        <f>All_Customers_Residential!Z244+All_Customers_Small_Commercial!Z244+All_Customers_Lighting!Z244</f>
        <v>0</v>
      </c>
      <c r="AA244" s="2">
        <f>IFERROR(INDEX('Holiday Schedule'!$D$3:$D$24,MATCH(A244,'Holiday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1891773.7</v>
      </c>
      <c r="AE244" s="5">
        <f t="shared" si="27"/>
        <v>1891773.7</v>
      </c>
      <c r="AG244" s="2">
        <f t="shared" si="28"/>
        <v>8</v>
      </c>
      <c r="AH244" s="2">
        <f t="shared" si="29"/>
        <v>2025</v>
      </c>
      <c r="AJ244" s="5">
        <f t="shared" si="30"/>
        <v>128677.26</v>
      </c>
      <c r="AK244" s="2">
        <f t="shared" si="31"/>
        <v>21</v>
      </c>
    </row>
    <row r="245" spans="1:37" ht="12.75">
      <c r="A245" s="4">
        <v>45894</v>
      </c>
      <c r="B245" s="5">
        <f>All_Customers_Residential!B245+All_Customers_Small_Commercial!B245+All_Customers_Lighting!B245</f>
        <v>86338.109999999986</v>
      </c>
      <c r="C245" s="5">
        <f>All_Customers_Residential!C245+All_Customers_Small_Commercial!C245+All_Customers_Lighting!C245</f>
        <v>78720.150000000009</v>
      </c>
      <c r="D245" s="5">
        <f>All_Customers_Residential!D245+All_Customers_Small_Commercial!D245+All_Customers_Lighting!D245</f>
        <v>76443.78</v>
      </c>
      <c r="E245" s="5">
        <f>All_Customers_Residential!E245+All_Customers_Small_Commercial!E245+All_Customers_Lighting!E245</f>
        <v>76236.115000000005</v>
      </c>
      <c r="F245" s="5">
        <f>All_Customers_Residential!F245+All_Customers_Small_Commercial!F245+All_Customers_Lighting!F245</f>
        <v>78296.755000000005</v>
      </c>
      <c r="G245" s="5">
        <f>All_Customers_Residential!G245+All_Customers_Small_Commercial!G245+All_Customers_Lighting!G245</f>
        <v>83222.625</v>
      </c>
      <c r="H245" s="5">
        <f>All_Customers_Residential!H245+All_Customers_Small_Commercial!H245+All_Customers_Lighting!H245</f>
        <v>91191.014999999999</v>
      </c>
      <c r="I245" s="5">
        <f>All_Customers_Residential!I245+All_Customers_Small_Commercial!I245+All_Customers_Lighting!I245</f>
        <v>99833.94</v>
      </c>
      <c r="J245" s="5">
        <f>All_Customers_Residential!J245+All_Customers_Small_Commercial!J245+All_Customers_Lighting!J245</f>
        <v>103838.65</v>
      </c>
      <c r="K245" s="5">
        <f>All_Customers_Residential!K245+All_Customers_Small_Commercial!K245+All_Customers_Lighting!K245</f>
        <v>104810.54000000001</v>
      </c>
      <c r="L245" s="5">
        <f>All_Customers_Residential!L245+All_Customers_Small_Commercial!L245+All_Customers_Lighting!L245</f>
        <v>110674.56</v>
      </c>
      <c r="M245" s="5">
        <f>All_Customers_Residential!M245+All_Customers_Small_Commercial!M245+All_Customers_Lighting!M245</f>
        <v>103542.29</v>
      </c>
      <c r="N245" s="5">
        <f>All_Customers_Residential!N245+All_Customers_Small_Commercial!N245+All_Customers_Lighting!N245</f>
        <v>101416.42000000001</v>
      </c>
      <c r="O245" s="5">
        <f>All_Customers_Residential!O245+All_Customers_Small_Commercial!O245+All_Customers_Lighting!O245</f>
        <v>97856.5</v>
      </c>
      <c r="P245" s="5">
        <f>All_Customers_Residential!P245+All_Customers_Small_Commercial!P245+All_Customers_Lighting!P245</f>
        <v>94765.47</v>
      </c>
      <c r="Q245" s="5">
        <f>All_Customers_Residential!Q245+All_Customers_Small_Commercial!Q245+All_Customers_Lighting!Q245</f>
        <v>95934.11</v>
      </c>
      <c r="R245" s="5">
        <f>All_Customers_Residential!R245+All_Customers_Small_Commercial!R245+All_Customers_Lighting!R245</f>
        <v>98451.35</v>
      </c>
      <c r="S245" s="5">
        <f>All_Customers_Residential!S245+All_Customers_Small_Commercial!S245+All_Customers_Lighting!S245</f>
        <v>108383.98</v>
      </c>
      <c r="T245" s="5">
        <f>All_Customers_Residential!T245+All_Customers_Small_Commercial!T245+All_Customers_Lighting!T245</f>
        <v>119234.17</v>
      </c>
      <c r="U245" s="5">
        <f>All_Customers_Residential!U245+All_Customers_Small_Commercial!U245+All_Customers_Lighting!U245</f>
        <v>124770.43000000001</v>
      </c>
      <c r="V245" s="5">
        <f>All_Customers_Residential!V245+All_Customers_Small_Commercial!V245+All_Customers_Lighting!V245</f>
        <v>121490.98999999999</v>
      </c>
      <c r="W245" s="5">
        <f>All_Customers_Residential!W245+All_Customers_Small_Commercial!W245+All_Customers_Lighting!W245</f>
        <v>113812.94499999999</v>
      </c>
      <c r="X245" s="5">
        <f>All_Customers_Residential!X245+All_Customers_Small_Commercial!X245+All_Customers_Lighting!X245</f>
        <v>102775.76500000001</v>
      </c>
      <c r="Y245" s="5">
        <f>All_Customers_Residential!Y245+All_Customers_Small_Commercial!Y245+All_Customers_Lighting!Y245</f>
        <v>91623.555000000022</v>
      </c>
      <c r="Z245" s="5">
        <f>All_Customers_Residential!Z245+All_Customers_Small_Commercial!Z245+All_Customers_Lighting!Z245</f>
        <v>0</v>
      </c>
      <c r="AA245" s="2">
        <f>IFERROR(INDEX('Holiday Schedule'!$D$3:$D$24,MATCH(A245,'Holiday Schedule'!$C$3:$C$24,0)),0)</f>
        <v>0</v>
      </c>
      <c r="AB245" s="2">
        <f t="shared" si="24"/>
        <v>2</v>
      </c>
      <c r="AC245" s="2">
        <f t="shared" si="25"/>
        <v>1701592.1099999999</v>
      </c>
      <c r="AD245" s="5">
        <f t="shared" si="26"/>
        <v>662072.10500000045</v>
      </c>
      <c r="AE245" s="5">
        <f t="shared" si="27"/>
        <v>2363664.2150000003</v>
      </c>
      <c r="AG245" s="2">
        <f t="shared" si="28"/>
        <v>8</v>
      </c>
      <c r="AH245" s="2">
        <f t="shared" si="29"/>
        <v>2025</v>
      </c>
      <c r="AJ245" s="5">
        <f t="shared" si="30"/>
        <v>124770.43000000001</v>
      </c>
      <c r="AK245" s="2">
        <f t="shared" si="31"/>
        <v>20</v>
      </c>
    </row>
    <row r="246" spans="1:37" ht="12.75">
      <c r="A246" s="4">
        <v>45895</v>
      </c>
      <c r="B246" s="5">
        <f>All_Customers_Residential!B246+All_Customers_Small_Commercial!B246+All_Customers_Lighting!B246</f>
        <v>82554.345000000001</v>
      </c>
      <c r="C246" s="5">
        <f>All_Customers_Residential!C246+All_Customers_Small_Commercial!C246+All_Customers_Lighting!C246</f>
        <v>76592.63</v>
      </c>
      <c r="D246" s="5">
        <f>All_Customers_Residential!D246+All_Customers_Small_Commercial!D246+All_Customers_Lighting!D246</f>
        <v>74092.095000000001</v>
      </c>
      <c r="E246" s="5">
        <f>All_Customers_Residential!E246+All_Customers_Small_Commercial!E246+All_Customers_Lighting!E246</f>
        <v>72790.115000000005</v>
      </c>
      <c r="F246" s="5">
        <f>All_Customers_Residential!F246+All_Customers_Small_Commercial!F246+All_Customers_Lighting!F246</f>
        <v>75543.565000000002</v>
      </c>
      <c r="G246" s="5">
        <f>All_Customers_Residential!G246+All_Customers_Small_Commercial!G246+All_Customers_Lighting!G246</f>
        <v>80044.884999999995</v>
      </c>
      <c r="H246" s="5">
        <f>All_Customers_Residential!H246+All_Customers_Small_Commercial!H246+All_Customers_Lighting!H246</f>
        <v>83868.065000000002</v>
      </c>
      <c r="I246" s="5">
        <f>All_Customers_Residential!I246+All_Customers_Small_Commercial!I246+All_Customers_Lighting!I246</f>
        <v>84525.805000000008</v>
      </c>
      <c r="J246" s="5">
        <f>All_Customers_Residential!J246+All_Customers_Small_Commercial!J246+All_Customers_Lighting!J246</f>
        <v>68808.33</v>
      </c>
      <c r="K246" s="5">
        <f>All_Customers_Residential!K246+All_Customers_Small_Commercial!K246+All_Customers_Lighting!K246</f>
        <v>59144.369999999995</v>
      </c>
      <c r="L246" s="5">
        <f>All_Customers_Residential!L246+All_Customers_Small_Commercial!L246+All_Customers_Lighting!L246</f>
        <v>58387.380000000005</v>
      </c>
      <c r="M246" s="5">
        <f>All_Customers_Residential!M246+All_Customers_Small_Commercial!M246+All_Customers_Lighting!M246</f>
        <v>64214.82</v>
      </c>
      <c r="N246" s="5">
        <f>All_Customers_Residential!N246+All_Customers_Small_Commercial!N246+All_Customers_Lighting!N246</f>
        <v>69286.41</v>
      </c>
      <c r="O246" s="5">
        <f>All_Customers_Residential!O246+All_Customers_Small_Commercial!O246+All_Customers_Lighting!O246</f>
        <v>71225.45</v>
      </c>
      <c r="P246" s="5">
        <f>All_Customers_Residential!P246+All_Customers_Small_Commercial!P246+All_Customers_Lighting!P246</f>
        <v>65815.95</v>
      </c>
      <c r="Q246" s="5">
        <f>All_Customers_Residential!Q246+All_Customers_Small_Commercial!Q246+All_Customers_Lighting!Q246</f>
        <v>69789.739999999991</v>
      </c>
      <c r="R246" s="5">
        <f>All_Customers_Residential!R246+All_Customers_Small_Commercial!R246+All_Customers_Lighting!R246</f>
        <v>78256.160000000003</v>
      </c>
      <c r="S246" s="5">
        <f>All_Customers_Residential!S246+All_Customers_Small_Commercial!S246+All_Customers_Lighting!S246</f>
        <v>97341.540000000008</v>
      </c>
      <c r="T246" s="5">
        <f>All_Customers_Residential!T246+All_Customers_Small_Commercial!T246+All_Customers_Lighting!T246</f>
        <v>115923.55</v>
      </c>
      <c r="U246" s="5">
        <f>All_Customers_Residential!U246+All_Customers_Small_Commercial!U246+All_Customers_Lighting!U246</f>
        <v>126470.9</v>
      </c>
      <c r="V246" s="5">
        <f>All_Customers_Residential!V246+All_Customers_Small_Commercial!V246+All_Customers_Lighting!V246</f>
        <v>123014.98</v>
      </c>
      <c r="W246" s="5">
        <f>All_Customers_Residential!W246+All_Customers_Small_Commercial!W246+All_Customers_Lighting!W246</f>
        <v>114676.76</v>
      </c>
      <c r="X246" s="5">
        <f>All_Customers_Residential!X246+All_Customers_Small_Commercial!X246+All_Customers_Lighting!X246</f>
        <v>101026.48000000001</v>
      </c>
      <c r="Y246" s="5">
        <f>All_Customers_Residential!Y246+All_Customers_Small_Commercial!Y246+All_Customers_Lighting!Y246</f>
        <v>87904.374999999985</v>
      </c>
      <c r="Z246" s="5">
        <f>All_Customers_Residential!Z246+All_Customers_Small_Commercial!Z246+All_Customers_Lighting!Z246</f>
        <v>0</v>
      </c>
      <c r="AA246" s="2">
        <f>IFERROR(INDEX('Holiday Schedule'!$D$3:$D$24,MATCH(A246,'Holiday Schedule'!$C$3:$C$24,0)),0)</f>
        <v>0</v>
      </c>
      <c r="AB246" s="2">
        <f t="shared" si="24"/>
        <v>3</v>
      </c>
      <c r="AC246" s="2">
        <f t="shared" si="25"/>
        <v>1367908.6250000002</v>
      </c>
      <c r="AD246" s="5">
        <f t="shared" si="26"/>
        <v>633390.07499999949</v>
      </c>
      <c r="AE246" s="5">
        <f t="shared" si="27"/>
        <v>2001298.6999999997</v>
      </c>
      <c r="AG246" s="2">
        <f t="shared" si="28"/>
        <v>8</v>
      </c>
      <c r="AH246" s="2">
        <f t="shared" si="29"/>
        <v>2025</v>
      </c>
      <c r="AJ246" s="5">
        <f t="shared" si="30"/>
        <v>126470.9</v>
      </c>
      <c r="AK246" s="2">
        <f t="shared" si="31"/>
        <v>20</v>
      </c>
    </row>
    <row r="247" spans="1:37" ht="12.75">
      <c r="A247" s="4">
        <v>45896</v>
      </c>
      <c r="B247" s="5">
        <f>All_Customers_Residential!B247+All_Customers_Small_Commercial!B247+All_Customers_Lighting!B247</f>
        <v>77955.180000000008</v>
      </c>
      <c r="C247" s="5">
        <f>All_Customers_Residential!C247+All_Customers_Small_Commercial!C247+All_Customers_Lighting!C247</f>
        <v>72870.165000000008</v>
      </c>
      <c r="D247" s="5">
        <f>All_Customers_Residential!D247+All_Customers_Small_Commercial!D247+All_Customers_Lighting!D247</f>
        <v>70460.425000000003</v>
      </c>
      <c r="E247" s="5">
        <f>All_Customers_Residential!E247+All_Customers_Small_Commercial!E247+All_Customers_Lighting!E247</f>
        <v>69273.679999999993</v>
      </c>
      <c r="F247" s="5">
        <f>All_Customers_Residential!F247+All_Customers_Small_Commercial!F247+All_Customers_Lighting!F247</f>
        <v>70996.335000000006</v>
      </c>
      <c r="G247" s="5">
        <f>All_Customers_Residential!G247+All_Customers_Small_Commercial!G247+All_Customers_Lighting!G247</f>
        <v>76334.824999999997</v>
      </c>
      <c r="H247" s="5">
        <f>All_Customers_Residential!H247+All_Customers_Small_Commercial!H247+All_Customers_Lighting!H247</f>
        <v>83608.735000000001</v>
      </c>
      <c r="I247" s="5">
        <f>All_Customers_Residential!I247+All_Customers_Small_Commercial!I247+All_Customers_Lighting!I247</f>
        <v>73250.23</v>
      </c>
      <c r="J247" s="5">
        <f>All_Customers_Residential!J247+All_Customers_Small_Commercial!J247+All_Customers_Lighting!J247</f>
        <v>56193.65</v>
      </c>
      <c r="K247" s="5">
        <f>All_Customers_Residential!K247+All_Customers_Small_Commercial!K247+All_Customers_Lighting!K247</f>
        <v>50282.92</v>
      </c>
      <c r="L247" s="5">
        <f>All_Customers_Residential!L247+All_Customers_Small_Commercial!L247+All_Customers_Lighting!L247</f>
        <v>43684.959999999999</v>
      </c>
      <c r="M247" s="5">
        <f>All_Customers_Residential!M247+All_Customers_Small_Commercial!M247+All_Customers_Lighting!M247</f>
        <v>50978.54</v>
      </c>
      <c r="N247" s="5">
        <f>All_Customers_Residential!N247+All_Customers_Small_Commercial!N247+All_Customers_Lighting!N247</f>
        <v>59169.930000000008</v>
      </c>
      <c r="O247" s="5">
        <f>All_Customers_Residential!O247+All_Customers_Small_Commercial!O247+All_Customers_Lighting!O247</f>
        <v>65151.789999999994</v>
      </c>
      <c r="P247" s="5">
        <f>All_Customers_Residential!P247+All_Customers_Small_Commercial!P247+All_Customers_Lighting!P247</f>
        <v>67762.61</v>
      </c>
      <c r="Q247" s="5">
        <f>All_Customers_Residential!Q247+All_Customers_Small_Commercial!Q247+All_Customers_Lighting!Q247</f>
        <v>64793.63</v>
      </c>
      <c r="R247" s="5">
        <f>All_Customers_Residential!R247+All_Customers_Small_Commercial!R247+All_Customers_Lighting!R247</f>
        <v>79516.47</v>
      </c>
      <c r="S247" s="5">
        <f>All_Customers_Residential!S247+All_Customers_Small_Commercial!S247+All_Customers_Lighting!S247</f>
        <v>101930.4</v>
      </c>
      <c r="T247" s="5">
        <f>All_Customers_Residential!T247+All_Customers_Small_Commercial!T247+All_Customers_Lighting!T247</f>
        <v>112146.51</v>
      </c>
      <c r="U247" s="5">
        <f>All_Customers_Residential!U247+All_Customers_Small_Commercial!U247+All_Customers_Lighting!U247</f>
        <v>121104.7</v>
      </c>
      <c r="V247" s="5">
        <f>All_Customers_Residential!V247+All_Customers_Small_Commercial!V247+All_Customers_Lighting!V247</f>
        <v>117757.5</v>
      </c>
      <c r="W247" s="5">
        <f>All_Customers_Residential!W247+All_Customers_Small_Commercial!W247+All_Customers_Lighting!W247</f>
        <v>110419.455</v>
      </c>
      <c r="X247" s="5">
        <f>All_Customers_Residential!X247+All_Customers_Small_Commercial!X247+All_Customers_Lighting!X247</f>
        <v>97184.330000000016</v>
      </c>
      <c r="Y247" s="5">
        <f>All_Customers_Residential!Y247+All_Customers_Small_Commercial!Y247+All_Customers_Lighting!Y247</f>
        <v>86053.474999999991</v>
      </c>
      <c r="Z247" s="5">
        <f>All_Customers_Residential!Z247+All_Customers_Small_Commercial!Z247+All_Customers_Lighting!Z247</f>
        <v>0</v>
      </c>
      <c r="AA247" s="2">
        <f>IFERROR(INDEX('Holiday Schedule'!$D$3:$D$24,MATCH(A247,'Holiday Schedule'!$C$3:$C$24,0)),0)</f>
        <v>0</v>
      </c>
      <c r="AB247" s="2">
        <f t="shared" si="24"/>
        <v>4</v>
      </c>
      <c r="AC247" s="2">
        <f t="shared" si="25"/>
        <v>1271327.625</v>
      </c>
      <c r="AD247" s="5">
        <f t="shared" si="26"/>
        <v>607552.8200000003</v>
      </c>
      <c r="AE247" s="5">
        <f t="shared" si="27"/>
        <v>1878880.4450000003</v>
      </c>
      <c r="AG247" s="2">
        <f t="shared" si="28"/>
        <v>8</v>
      </c>
      <c r="AH247" s="2">
        <f t="shared" si="29"/>
        <v>2025</v>
      </c>
      <c r="AJ247" s="5">
        <f t="shared" si="30"/>
        <v>121104.7</v>
      </c>
      <c r="AK247" s="2">
        <f t="shared" si="31"/>
        <v>20</v>
      </c>
    </row>
    <row r="248" spans="1:37" ht="12.75">
      <c r="A248" s="4">
        <v>45897</v>
      </c>
      <c r="B248" s="5">
        <f>All_Customers_Residential!B248+All_Customers_Small_Commercial!B248+All_Customers_Lighting!B248</f>
        <v>76530.845000000001</v>
      </c>
      <c r="C248" s="5">
        <f>All_Customers_Residential!C248+All_Customers_Small_Commercial!C248+All_Customers_Lighting!C248</f>
        <v>72763.86</v>
      </c>
      <c r="D248" s="5">
        <f>All_Customers_Residential!D248+All_Customers_Small_Commercial!D248+All_Customers_Lighting!D248</f>
        <v>70014.5</v>
      </c>
      <c r="E248" s="5">
        <f>All_Customers_Residential!E248+All_Customers_Small_Commercial!E248+All_Customers_Lighting!E248</f>
        <v>68758.295000000013</v>
      </c>
      <c r="F248" s="5">
        <f>All_Customers_Residential!F248+All_Customers_Small_Commercial!F248+All_Customers_Lighting!F248</f>
        <v>71614.794999999998</v>
      </c>
      <c r="G248" s="5">
        <f>All_Customers_Residential!G248+All_Customers_Small_Commercial!G248+All_Customers_Lighting!G248</f>
        <v>76287.164999999994</v>
      </c>
      <c r="H248" s="5">
        <f>All_Customers_Residential!H248+All_Customers_Small_Commercial!H248+All_Customers_Lighting!H248</f>
        <v>83220.60500000001</v>
      </c>
      <c r="I248" s="5">
        <f>All_Customers_Residential!I248+All_Customers_Small_Commercial!I248+All_Customers_Lighting!I248</f>
        <v>72094.294999999998</v>
      </c>
      <c r="J248" s="5">
        <f>All_Customers_Residential!J248+All_Customers_Small_Commercial!J248+All_Customers_Lighting!J248</f>
        <v>50246.720000000001</v>
      </c>
      <c r="K248" s="5">
        <f>All_Customers_Residential!K248+All_Customers_Small_Commercial!K248+All_Customers_Lighting!K248</f>
        <v>38714.15</v>
      </c>
      <c r="L248" s="5">
        <f>All_Customers_Residential!L248+All_Customers_Small_Commercial!L248+All_Customers_Lighting!L248</f>
        <v>36718.339999999997</v>
      </c>
      <c r="M248" s="5">
        <f>All_Customers_Residential!M248+All_Customers_Small_Commercial!M248+All_Customers_Lighting!M248</f>
        <v>44440.42</v>
      </c>
      <c r="N248" s="5">
        <f>All_Customers_Residential!N248+All_Customers_Small_Commercial!N248+All_Customers_Lighting!N248</f>
        <v>43414.97</v>
      </c>
      <c r="O248" s="5">
        <f>All_Customers_Residential!O248+All_Customers_Small_Commercial!O248+All_Customers_Lighting!O248</f>
        <v>38837.550000000003</v>
      </c>
      <c r="P248" s="5">
        <f>All_Customers_Residential!P248+All_Customers_Small_Commercial!P248+All_Customers_Lighting!P248</f>
        <v>39546.93</v>
      </c>
      <c r="Q248" s="5">
        <f>All_Customers_Residential!Q248+All_Customers_Small_Commercial!Q248+All_Customers_Lighting!Q248</f>
        <v>43876.61</v>
      </c>
      <c r="R248" s="5">
        <f>All_Customers_Residential!R248+All_Customers_Small_Commercial!R248+All_Customers_Lighting!R248</f>
        <v>59552.28</v>
      </c>
      <c r="S248" s="5">
        <f>All_Customers_Residential!S248+All_Customers_Small_Commercial!S248+All_Customers_Lighting!S248</f>
        <v>85407.07</v>
      </c>
      <c r="T248" s="5">
        <f>All_Customers_Residential!T248+All_Customers_Small_Commercial!T248+All_Customers_Lighting!T248</f>
        <v>108721.14</v>
      </c>
      <c r="U248" s="5">
        <f>All_Customers_Residential!U248+All_Customers_Small_Commercial!U248+All_Customers_Lighting!U248</f>
        <v>117792.70999999999</v>
      </c>
      <c r="V248" s="5">
        <f>All_Customers_Residential!V248+All_Customers_Small_Commercial!V248+All_Customers_Lighting!V248</f>
        <v>117705.17000000001</v>
      </c>
      <c r="W248" s="5">
        <f>All_Customers_Residential!W248+All_Customers_Small_Commercial!W248+All_Customers_Lighting!W248</f>
        <v>109030.25</v>
      </c>
      <c r="X248" s="5">
        <f>All_Customers_Residential!X248+All_Customers_Small_Commercial!X248+All_Customers_Lighting!X248</f>
        <v>98992.895000000004</v>
      </c>
      <c r="Y248" s="5">
        <f>All_Customers_Residential!Y248+All_Customers_Small_Commercial!Y248+All_Customers_Lighting!Y248</f>
        <v>86720.134999999995</v>
      </c>
      <c r="Z248" s="5">
        <f>All_Customers_Residential!Z248+All_Customers_Small_Commercial!Z248+All_Customers_Lighting!Z248</f>
        <v>0</v>
      </c>
      <c r="AA248" s="2">
        <f>IFERROR(INDEX('Holiday Schedule'!$D$3:$D$24,MATCH(A248,'Holiday Schedule'!$C$3:$C$24,0)),0)</f>
        <v>0</v>
      </c>
      <c r="AB248" s="2">
        <f t="shared" si="24"/>
        <v>5</v>
      </c>
      <c r="AC248" s="2">
        <f t="shared" si="25"/>
        <v>1105091.5</v>
      </c>
      <c r="AD248" s="5">
        <f t="shared" si="26"/>
        <v>605910.19999999995</v>
      </c>
      <c r="AE248" s="5">
        <f t="shared" si="27"/>
        <v>1711001.7</v>
      </c>
      <c r="AG248" s="2">
        <f t="shared" si="28"/>
        <v>8</v>
      </c>
      <c r="AH248" s="2">
        <f t="shared" si="29"/>
        <v>2025</v>
      </c>
      <c r="AJ248" s="5">
        <f t="shared" si="30"/>
        <v>117792.70999999999</v>
      </c>
      <c r="AK248" s="2">
        <f t="shared" si="31"/>
        <v>20</v>
      </c>
    </row>
    <row r="249" spans="1:37" ht="12.75">
      <c r="A249" s="4">
        <v>45898</v>
      </c>
      <c r="B249" s="5">
        <f>All_Customers_Residential!B249+All_Customers_Small_Commercial!B249+All_Customers_Lighting!B249</f>
        <v>78129.574999999997</v>
      </c>
      <c r="C249" s="5">
        <f>All_Customers_Residential!C249+All_Customers_Small_Commercial!C249+All_Customers_Lighting!C249</f>
        <v>72433.455000000002</v>
      </c>
      <c r="D249" s="5">
        <f>All_Customers_Residential!D249+All_Customers_Small_Commercial!D249+All_Customers_Lighting!D249</f>
        <v>69766.764999999999</v>
      </c>
      <c r="E249" s="5">
        <f>All_Customers_Residential!E249+All_Customers_Small_Commercial!E249+All_Customers_Lighting!E249</f>
        <v>69510.47</v>
      </c>
      <c r="F249" s="5">
        <f>All_Customers_Residential!F249+All_Customers_Small_Commercial!F249+All_Customers_Lighting!F249</f>
        <v>71114.515000000014</v>
      </c>
      <c r="G249" s="5">
        <f>All_Customers_Residential!G249+All_Customers_Small_Commercial!G249+All_Customers_Lighting!G249</f>
        <v>76352.75</v>
      </c>
      <c r="H249" s="5">
        <f>All_Customers_Residential!H249+All_Customers_Small_Commercial!H249+All_Customers_Lighting!H249</f>
        <v>83023.709999999992</v>
      </c>
      <c r="I249" s="5">
        <f>All_Customers_Residential!I249+All_Customers_Small_Commercial!I249+All_Customers_Lighting!I249</f>
        <v>85667.68</v>
      </c>
      <c r="J249" s="5">
        <f>All_Customers_Residential!J249+All_Customers_Small_Commercial!J249+All_Customers_Lighting!J249</f>
        <v>82184.44</v>
      </c>
      <c r="K249" s="5">
        <f>All_Customers_Residential!K249+All_Customers_Small_Commercial!K249+All_Customers_Lighting!K249</f>
        <v>78904.289999999994</v>
      </c>
      <c r="L249" s="5">
        <f>All_Customers_Residential!L249+All_Customers_Small_Commercial!L249+All_Customers_Lighting!L249</f>
        <v>67355.94</v>
      </c>
      <c r="M249" s="5">
        <f>All_Customers_Residential!M249+All_Customers_Small_Commercial!M249+All_Customers_Lighting!M249</f>
        <v>79536.87</v>
      </c>
      <c r="N249" s="5">
        <f>All_Customers_Residential!N249+All_Customers_Small_Commercial!N249+All_Customers_Lighting!N249</f>
        <v>82437.23</v>
      </c>
      <c r="O249" s="5">
        <f>All_Customers_Residential!O249+All_Customers_Small_Commercial!O249+All_Customers_Lighting!O249</f>
        <v>85319.28</v>
      </c>
      <c r="P249" s="5">
        <f>All_Customers_Residential!P249+All_Customers_Small_Commercial!P249+All_Customers_Lighting!P249</f>
        <v>84325.25</v>
      </c>
      <c r="Q249" s="5">
        <f>All_Customers_Residential!Q249+All_Customers_Small_Commercial!Q249+All_Customers_Lighting!Q249</f>
        <v>83317.94</v>
      </c>
      <c r="R249" s="5">
        <f>All_Customers_Residential!R249+All_Customers_Small_Commercial!R249+All_Customers_Lighting!R249</f>
        <v>93165.16</v>
      </c>
      <c r="S249" s="5">
        <f>All_Customers_Residential!S249+All_Customers_Small_Commercial!S249+All_Customers_Lighting!S249</f>
        <v>104459.44</v>
      </c>
      <c r="T249" s="5">
        <f>All_Customers_Residential!T249+All_Customers_Small_Commercial!T249+All_Customers_Lighting!T249</f>
        <v>111290.11</v>
      </c>
      <c r="U249" s="5">
        <f>All_Customers_Residential!U249+All_Customers_Small_Commercial!U249+All_Customers_Lighting!U249</f>
        <v>114831.1</v>
      </c>
      <c r="V249" s="5">
        <f>All_Customers_Residential!V249+All_Customers_Small_Commercial!V249+All_Customers_Lighting!V249</f>
        <v>112502.39999999999</v>
      </c>
      <c r="W249" s="5">
        <f>All_Customers_Residential!W249+All_Customers_Small_Commercial!W249+All_Customers_Lighting!W249</f>
        <v>106498.45</v>
      </c>
      <c r="X249" s="5">
        <f>All_Customers_Residential!X249+All_Customers_Small_Commercial!X249+All_Customers_Lighting!X249</f>
        <v>96951.095000000001</v>
      </c>
      <c r="Y249" s="5">
        <f>All_Customers_Residential!Y249+All_Customers_Small_Commercial!Y249+All_Customers_Lighting!Y249</f>
        <v>87486.83</v>
      </c>
      <c r="Z249" s="5">
        <f>All_Customers_Residential!Z249+All_Customers_Small_Commercial!Z249+All_Customers_Lighting!Z249</f>
        <v>0</v>
      </c>
      <c r="AA249" s="2">
        <f>IFERROR(INDEX('Holiday Schedule'!$D$3:$D$24,MATCH(A249,'Holiday Schedule'!$C$3:$C$24,0)),0)</f>
        <v>0</v>
      </c>
      <c r="AB249" s="2">
        <f t="shared" si="24"/>
        <v>6</v>
      </c>
      <c r="AC249" s="2">
        <f t="shared" si="25"/>
        <v>1468746.6749999998</v>
      </c>
      <c r="AD249" s="5">
        <f t="shared" si="26"/>
        <v>607818.06999999983</v>
      </c>
      <c r="AE249" s="5">
        <f t="shared" si="27"/>
        <v>2076564.7449999996</v>
      </c>
      <c r="AG249" s="2">
        <f t="shared" si="28"/>
        <v>8</v>
      </c>
      <c r="AH249" s="2">
        <f t="shared" si="29"/>
        <v>2025</v>
      </c>
      <c r="AJ249" s="5">
        <f t="shared" si="30"/>
        <v>114831.1</v>
      </c>
      <c r="AK249" s="2">
        <f t="shared" si="31"/>
        <v>20</v>
      </c>
    </row>
    <row r="250" spans="1:37" ht="12.75">
      <c r="A250" s="4">
        <v>45899</v>
      </c>
      <c r="B250" s="5">
        <f>All_Customers_Residential!B250+All_Customers_Small_Commercial!B250+All_Customers_Lighting!B250</f>
        <v>77714.675000000003</v>
      </c>
      <c r="C250" s="5">
        <f>All_Customers_Residential!C250+All_Customers_Small_Commercial!C250+All_Customers_Lighting!C250</f>
        <v>72007.960000000006</v>
      </c>
      <c r="D250" s="5">
        <f>All_Customers_Residential!D250+All_Customers_Small_Commercial!D250+All_Customers_Lighting!D250</f>
        <v>70785.17</v>
      </c>
      <c r="E250" s="5">
        <f>All_Customers_Residential!E250+All_Customers_Small_Commercial!E250+All_Customers_Lighting!E250</f>
        <v>68082.67</v>
      </c>
      <c r="F250" s="5">
        <f>All_Customers_Residential!F250+All_Customers_Small_Commercial!F250+All_Customers_Lighting!F250</f>
        <v>69942.759999999995</v>
      </c>
      <c r="G250" s="5">
        <f>All_Customers_Residential!G250+All_Customers_Small_Commercial!G250+All_Customers_Lighting!G250</f>
        <v>71421.494999999995</v>
      </c>
      <c r="H250" s="5">
        <f>All_Customers_Residential!H250+All_Customers_Small_Commercial!H250+All_Customers_Lighting!H250</f>
        <v>74923.25</v>
      </c>
      <c r="I250" s="5">
        <f>All_Customers_Residential!I250+All_Customers_Small_Commercial!I250+All_Customers_Lighting!I250</f>
        <v>79484.755000000005</v>
      </c>
      <c r="J250" s="5">
        <f>All_Customers_Residential!J250+All_Customers_Small_Commercial!J250+All_Customers_Lighting!J250</f>
        <v>81554.19</v>
      </c>
      <c r="K250" s="5">
        <f>All_Customers_Residential!K250+All_Customers_Small_Commercial!K250+All_Customers_Lighting!K250</f>
        <v>76234.8</v>
      </c>
      <c r="L250" s="5">
        <f>All_Customers_Residential!L250+All_Customers_Small_Commercial!L250+All_Customers_Lighting!L250</f>
        <v>66988.47</v>
      </c>
      <c r="M250" s="5">
        <f>All_Customers_Residential!M250+All_Customers_Small_Commercial!M250+All_Customers_Lighting!M250</f>
        <v>56265.14</v>
      </c>
      <c r="N250" s="5">
        <f>All_Customers_Residential!N250+All_Customers_Small_Commercial!N250+All_Customers_Lighting!N250</f>
        <v>52773.47</v>
      </c>
      <c r="O250" s="5">
        <f>All_Customers_Residential!O250+All_Customers_Small_Commercial!O250+All_Customers_Lighting!O250</f>
        <v>45378.27</v>
      </c>
      <c r="P250" s="5">
        <f>All_Customers_Residential!P250+All_Customers_Small_Commercial!P250+All_Customers_Lighting!P250</f>
        <v>45474.149999999994</v>
      </c>
      <c r="Q250" s="5">
        <f>All_Customers_Residential!Q250+All_Customers_Small_Commercial!Q250+All_Customers_Lighting!Q250</f>
        <v>44606.100000000006</v>
      </c>
      <c r="R250" s="5">
        <f>All_Customers_Residential!R250+All_Customers_Small_Commercial!R250+All_Customers_Lighting!R250</f>
        <v>63126.19</v>
      </c>
      <c r="S250" s="5">
        <f>All_Customers_Residential!S250+All_Customers_Small_Commercial!S250+All_Customers_Lighting!S250</f>
        <v>90308.58</v>
      </c>
      <c r="T250" s="5">
        <f>All_Customers_Residential!T250+All_Customers_Small_Commercial!T250+All_Customers_Lighting!T250</f>
        <v>104016.55</v>
      </c>
      <c r="U250" s="5">
        <f>All_Customers_Residential!U250+All_Customers_Small_Commercial!U250+All_Customers_Lighting!U250</f>
        <v>113438.88</v>
      </c>
      <c r="V250" s="5">
        <f>All_Customers_Residential!V250+All_Customers_Small_Commercial!V250+All_Customers_Lighting!V250</f>
        <v>111842.17000000001</v>
      </c>
      <c r="W250" s="5">
        <f>All_Customers_Residential!W250+All_Customers_Small_Commercial!W250+All_Customers_Lighting!W250</f>
        <v>105223.855</v>
      </c>
      <c r="X250" s="5">
        <f>All_Customers_Residential!X250+All_Customers_Small_Commercial!X250+All_Customers_Lighting!X250</f>
        <v>95665.705000000002</v>
      </c>
      <c r="Y250" s="5">
        <f>All_Customers_Residential!Y250+All_Customers_Small_Commercial!Y250+All_Customers_Lighting!Y250</f>
        <v>85632.849999999991</v>
      </c>
      <c r="Z250" s="5">
        <f>All_Customers_Residential!Z250+All_Customers_Small_Commercial!Z250+All_Customers_Lighting!Z250</f>
        <v>0</v>
      </c>
      <c r="AA250" s="2">
        <f>IFERROR(INDEX('Holiday Schedule'!$D$3:$D$24,MATCH(A250,'Holiday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1822892.1050000004</v>
      </c>
      <c r="AE250" s="5">
        <f t="shared" si="27"/>
        <v>1822892.1050000004</v>
      </c>
      <c r="AG250" s="2">
        <f t="shared" si="28"/>
        <v>8</v>
      </c>
      <c r="AH250" s="2">
        <f t="shared" si="29"/>
        <v>2025</v>
      </c>
      <c r="AJ250" s="5">
        <f t="shared" si="30"/>
        <v>113438.88</v>
      </c>
      <c r="AK250" s="2">
        <f t="shared" si="31"/>
        <v>20</v>
      </c>
    </row>
    <row r="251" spans="1:37" ht="12.75">
      <c r="A251" s="4">
        <v>45900</v>
      </c>
      <c r="B251" s="5">
        <f>All_Customers_Residential!B251+All_Customers_Small_Commercial!B251+All_Customers_Lighting!B251</f>
        <v>75692.52</v>
      </c>
      <c r="C251" s="5">
        <f>All_Customers_Residential!C251+All_Customers_Small_Commercial!C251+All_Customers_Lighting!C251</f>
        <v>71042.89</v>
      </c>
      <c r="D251" s="5">
        <f>All_Customers_Residential!D251+All_Customers_Small_Commercial!D251+All_Customers_Lighting!D251</f>
        <v>68440.510000000009</v>
      </c>
      <c r="E251" s="5">
        <f>All_Customers_Residential!E251+All_Customers_Small_Commercial!E251+All_Customers_Lighting!E251</f>
        <v>66994.375</v>
      </c>
      <c r="F251" s="5">
        <f>All_Customers_Residential!F251+All_Customers_Small_Commercial!F251+All_Customers_Lighting!F251</f>
        <v>66866.485000000001</v>
      </c>
      <c r="G251" s="5">
        <f>All_Customers_Residential!G251+All_Customers_Small_Commercial!G251+All_Customers_Lighting!G251</f>
        <v>68606.92</v>
      </c>
      <c r="H251" s="5">
        <f>All_Customers_Residential!H251+All_Customers_Small_Commercial!H251+All_Customers_Lighting!H251</f>
        <v>70627.904999999999</v>
      </c>
      <c r="I251" s="5">
        <f>All_Customers_Residential!I251+All_Customers_Small_Commercial!I251+All_Customers_Lighting!I251</f>
        <v>62560.695</v>
      </c>
      <c r="J251" s="5">
        <f>All_Customers_Residential!J251+All_Customers_Small_Commercial!J251+All_Customers_Lighting!J251</f>
        <v>45155.85</v>
      </c>
      <c r="K251" s="5">
        <f>All_Customers_Residential!K251+All_Customers_Small_Commercial!K251+All_Customers_Lighting!K251</f>
        <v>34257.49</v>
      </c>
      <c r="L251" s="5">
        <f>All_Customers_Residential!L251+All_Customers_Small_Commercial!L251+All_Customers_Lighting!L251</f>
        <v>32981</v>
      </c>
      <c r="M251" s="5">
        <f>All_Customers_Residential!M251+All_Customers_Small_Commercial!M251+All_Customers_Lighting!M251</f>
        <v>36892.869999999995</v>
      </c>
      <c r="N251" s="5">
        <f>All_Customers_Residential!N251+All_Customers_Small_Commercial!N251+All_Customers_Lighting!N251</f>
        <v>41182.35</v>
      </c>
      <c r="O251" s="5">
        <f>All_Customers_Residential!O251+All_Customers_Small_Commercial!O251+All_Customers_Lighting!O251</f>
        <v>44363.869999999995</v>
      </c>
      <c r="P251" s="5">
        <f>All_Customers_Residential!P251+All_Customers_Small_Commercial!P251+All_Customers_Lighting!P251</f>
        <v>45736.69</v>
      </c>
      <c r="Q251" s="5">
        <f>All_Customers_Residential!Q251+All_Customers_Small_Commercial!Q251+All_Customers_Lighting!Q251</f>
        <v>48667.16</v>
      </c>
      <c r="R251" s="5">
        <f>All_Customers_Residential!R251+All_Customers_Small_Commercial!R251+All_Customers_Lighting!R251</f>
        <v>60547.630000000005</v>
      </c>
      <c r="S251" s="5">
        <f>All_Customers_Residential!S251+All_Customers_Small_Commercial!S251+All_Customers_Lighting!S251</f>
        <v>87328.63</v>
      </c>
      <c r="T251" s="5">
        <f>All_Customers_Residential!T251+All_Customers_Small_Commercial!T251+All_Customers_Lighting!T251</f>
        <v>108894.42</v>
      </c>
      <c r="U251" s="5">
        <f>All_Customers_Residential!U251+All_Customers_Small_Commercial!U251+All_Customers_Lighting!U251</f>
        <v>117165.09</v>
      </c>
      <c r="V251" s="5">
        <f>All_Customers_Residential!V251+All_Customers_Small_Commercial!V251+All_Customers_Lighting!V251</f>
        <v>116476.55</v>
      </c>
      <c r="W251" s="5">
        <f>All_Customers_Residential!W251+All_Customers_Small_Commercial!W251+All_Customers_Lighting!W251</f>
        <v>107966.93999999999</v>
      </c>
      <c r="X251" s="5">
        <f>All_Customers_Residential!X251+All_Customers_Small_Commercial!X251+All_Customers_Lighting!X251</f>
        <v>97510.315000000002</v>
      </c>
      <c r="Y251" s="5">
        <f>All_Customers_Residential!Y251+All_Customers_Small_Commercial!Y251+All_Customers_Lighting!Y251</f>
        <v>87666.709999999992</v>
      </c>
      <c r="Z251" s="5">
        <f>All_Customers_Residential!Z251+All_Customers_Small_Commercial!Z251+All_Customers_Lighting!Z251</f>
        <v>0</v>
      </c>
      <c r="AA251" s="2">
        <f>IFERROR(INDEX('Holiday Schedule'!$D$3:$D$24,MATCH(A251,'Holiday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1663625.865</v>
      </c>
      <c r="AE251" s="5">
        <f t="shared" si="27"/>
        <v>1663625.865</v>
      </c>
      <c r="AG251" s="2">
        <f t="shared" si="28"/>
        <v>8</v>
      </c>
      <c r="AH251" s="2">
        <f t="shared" si="29"/>
        <v>2025</v>
      </c>
      <c r="AJ251" s="5">
        <f t="shared" si="30"/>
        <v>117165.09</v>
      </c>
      <c r="AK251" s="2">
        <f t="shared" si="31"/>
        <v>20</v>
      </c>
    </row>
    <row r="252" spans="1:37" ht="12.75">
      <c r="A252" s="4">
        <v>45901</v>
      </c>
      <c r="B252" s="5">
        <f>All_Customers_Residential!B252+All_Customers_Small_Commercial!B252+All_Customers_Lighting!B252</f>
        <v>76134.794999999998</v>
      </c>
      <c r="C252" s="5">
        <f>All_Customers_Residential!C252+All_Customers_Small_Commercial!C252+All_Customers_Lighting!C252</f>
        <v>70915.75</v>
      </c>
      <c r="D252" s="5">
        <f>All_Customers_Residential!D252+All_Customers_Small_Commercial!D252+All_Customers_Lighting!D252</f>
        <v>67648.349999999991</v>
      </c>
      <c r="E252" s="5">
        <f>All_Customers_Residential!E252+All_Customers_Small_Commercial!E252+All_Customers_Lighting!E252</f>
        <v>66714.475000000006</v>
      </c>
      <c r="F252" s="5">
        <f>All_Customers_Residential!F252+All_Customers_Small_Commercial!F252+All_Customers_Lighting!F252</f>
        <v>67081.055000000008</v>
      </c>
      <c r="G252" s="5">
        <f>All_Customers_Residential!G252+All_Customers_Small_Commercial!G252+All_Customers_Lighting!G252</f>
        <v>70243.214999999997</v>
      </c>
      <c r="H252" s="5">
        <f>All_Customers_Residential!H252+All_Customers_Small_Commercial!H252+All_Customers_Lighting!H252</f>
        <v>71731.13</v>
      </c>
      <c r="I252" s="5">
        <f>All_Customers_Residential!I252+All_Customers_Small_Commercial!I252+All_Customers_Lighting!I252</f>
        <v>66258.175000000003</v>
      </c>
      <c r="J252" s="5">
        <f>All_Customers_Residential!J252+All_Customers_Small_Commercial!J252+All_Customers_Lighting!J252</f>
        <v>48312.564999999995</v>
      </c>
      <c r="K252" s="5">
        <f>All_Customers_Residential!K252+All_Customers_Small_Commercial!K252+All_Customers_Lighting!K252</f>
        <v>38718.92</v>
      </c>
      <c r="L252" s="5">
        <f>All_Customers_Residential!L252+All_Customers_Small_Commercial!L252+All_Customers_Lighting!L252</f>
        <v>35876.9</v>
      </c>
      <c r="M252" s="5">
        <f>All_Customers_Residential!M252+All_Customers_Small_Commercial!M252+All_Customers_Lighting!M252</f>
        <v>38689.46</v>
      </c>
      <c r="N252" s="5">
        <f>All_Customers_Residential!N252+All_Customers_Small_Commercial!N252+All_Customers_Lighting!N252</f>
        <v>42576.29</v>
      </c>
      <c r="O252" s="5">
        <f>All_Customers_Residential!O252+All_Customers_Small_Commercial!O252+All_Customers_Lighting!O252</f>
        <v>46658.09</v>
      </c>
      <c r="P252" s="5">
        <f>All_Customers_Residential!P252+All_Customers_Small_Commercial!P252+All_Customers_Lighting!P252</f>
        <v>49526.429999999993</v>
      </c>
      <c r="Q252" s="5">
        <f>All_Customers_Residential!Q252+All_Customers_Small_Commercial!Q252+All_Customers_Lighting!Q252</f>
        <v>56982.06</v>
      </c>
      <c r="R252" s="5">
        <f>All_Customers_Residential!R252+All_Customers_Small_Commercial!R252+All_Customers_Lighting!R252</f>
        <v>72056.14</v>
      </c>
      <c r="S252" s="5">
        <f>All_Customers_Residential!S252+All_Customers_Small_Commercial!S252+All_Customers_Lighting!S252</f>
        <v>97540.209999999992</v>
      </c>
      <c r="T252" s="5">
        <f>All_Customers_Residential!T252+All_Customers_Small_Commercial!T252+All_Customers_Lighting!T252</f>
        <v>121822.85</v>
      </c>
      <c r="U252" s="5">
        <f>All_Customers_Residential!U252+All_Customers_Small_Commercial!U252+All_Customers_Lighting!U252</f>
        <v>131050.59000000001</v>
      </c>
      <c r="V252" s="5">
        <f>All_Customers_Residential!V252+All_Customers_Small_Commercial!V252+All_Customers_Lighting!V252</f>
        <v>126528.925</v>
      </c>
      <c r="W252" s="5">
        <f>All_Customers_Residential!W252+All_Customers_Small_Commercial!W252+All_Customers_Lighting!W252</f>
        <v>113032.91999999998</v>
      </c>
      <c r="X252" s="5">
        <f>All_Customers_Residential!X252+All_Customers_Small_Commercial!X252+All_Customers_Lighting!X252</f>
        <v>98133.88</v>
      </c>
      <c r="Y252" s="5">
        <f>All_Customers_Residential!Y252+All_Customers_Small_Commercial!Y252+All_Customers_Lighting!Y252</f>
        <v>86202.035000000003</v>
      </c>
      <c r="Z252" s="5">
        <f>All_Customers_Residential!Z252+All_Customers_Small_Commercial!Z252+All_Customers_Lighting!Z252</f>
        <v>0</v>
      </c>
      <c r="AA252" s="2">
        <f>IFERROR(INDEX('Holiday Schedule'!$D$3:$D$24,MATCH(A252,'Holiday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1760435.2100000002</v>
      </c>
      <c r="AE252" s="5">
        <f t="shared" si="27"/>
        <v>1760435.2100000002</v>
      </c>
      <c r="AG252" s="2">
        <f t="shared" si="28"/>
        <v>9</v>
      </c>
      <c r="AH252" s="2">
        <f t="shared" si="29"/>
        <v>2025</v>
      </c>
      <c r="AJ252" s="5">
        <f t="shared" si="30"/>
        <v>131050.59000000001</v>
      </c>
      <c r="AK252" s="2">
        <f t="shared" si="31"/>
        <v>20</v>
      </c>
    </row>
    <row r="253" spans="1:37" ht="12.75">
      <c r="A253" s="4">
        <v>45902</v>
      </c>
      <c r="B253" s="5">
        <f>All_Customers_Residential!B253+All_Customers_Small_Commercial!B253+All_Customers_Lighting!B253</f>
        <v>77054.399999999994</v>
      </c>
      <c r="C253" s="5">
        <f>All_Customers_Residential!C253+All_Customers_Small_Commercial!C253+All_Customers_Lighting!C253</f>
        <v>71666.600000000006</v>
      </c>
      <c r="D253" s="5">
        <f>All_Customers_Residential!D253+All_Customers_Small_Commercial!D253+All_Customers_Lighting!D253</f>
        <v>68691.77</v>
      </c>
      <c r="E253" s="5">
        <f>All_Customers_Residential!E253+All_Customers_Small_Commercial!E253+All_Customers_Lighting!E253</f>
        <v>68699.734999999986</v>
      </c>
      <c r="F253" s="5">
        <f>All_Customers_Residential!F253+All_Customers_Small_Commercial!F253+All_Customers_Lighting!F253</f>
        <v>69921.365000000005</v>
      </c>
      <c r="G253" s="5">
        <f>All_Customers_Residential!G253+All_Customers_Small_Commercial!G253+All_Customers_Lighting!G253</f>
        <v>76719.595000000001</v>
      </c>
      <c r="H253" s="5">
        <f>All_Customers_Residential!H253+All_Customers_Small_Commercial!H253+All_Customers_Lighting!H253</f>
        <v>85573.614999999991</v>
      </c>
      <c r="I253" s="5">
        <f>All_Customers_Residential!I253+All_Customers_Small_Commercial!I253+All_Customers_Lighting!I253</f>
        <v>87758.145000000004</v>
      </c>
      <c r="J253" s="5">
        <f>All_Customers_Residential!J253+All_Customers_Small_Commercial!J253+All_Customers_Lighting!J253</f>
        <v>69606.03</v>
      </c>
      <c r="K253" s="5">
        <f>All_Customers_Residential!K253+All_Customers_Small_Commercial!K253+All_Customers_Lighting!K253</f>
        <v>59514.14</v>
      </c>
      <c r="L253" s="5">
        <f>All_Customers_Residential!L253+All_Customers_Small_Commercial!L253+All_Customers_Lighting!L253</f>
        <v>58205.59</v>
      </c>
      <c r="M253" s="5">
        <f>All_Customers_Residential!M253+All_Customers_Small_Commercial!M253+All_Customers_Lighting!M253</f>
        <v>56582.729999999996</v>
      </c>
      <c r="N253" s="5">
        <f>All_Customers_Residential!N253+All_Customers_Small_Commercial!N253+All_Customers_Lighting!N253</f>
        <v>60117.770000000004</v>
      </c>
      <c r="O253" s="5">
        <f>All_Customers_Residential!O253+All_Customers_Small_Commercial!O253+All_Customers_Lighting!O253</f>
        <v>57379.350000000006</v>
      </c>
      <c r="P253" s="5">
        <f>All_Customers_Residential!P253+All_Customers_Small_Commercial!P253+All_Customers_Lighting!P253</f>
        <v>61968.959999999999</v>
      </c>
      <c r="Q253" s="5">
        <f>All_Customers_Residential!Q253+All_Customers_Small_Commercial!Q253+All_Customers_Lighting!Q253</f>
        <v>64678.64</v>
      </c>
      <c r="R253" s="5">
        <f>All_Customers_Residential!R253+All_Customers_Small_Commercial!R253+All_Customers_Lighting!R253</f>
        <v>73276.460000000006</v>
      </c>
      <c r="S253" s="5">
        <f>All_Customers_Residential!S253+All_Customers_Small_Commercial!S253+All_Customers_Lighting!S253</f>
        <v>98317.41</v>
      </c>
      <c r="T253" s="5">
        <f>All_Customers_Residential!T253+All_Customers_Small_Commercial!T253+All_Customers_Lighting!T253</f>
        <v>120378.4</v>
      </c>
      <c r="U253" s="5">
        <f>All_Customers_Residential!U253+All_Customers_Small_Commercial!U253+All_Customers_Lighting!U253</f>
        <v>128605.03</v>
      </c>
      <c r="V253" s="5">
        <f>All_Customers_Residential!V253+All_Customers_Small_Commercial!V253+All_Customers_Lighting!V253</f>
        <v>121994.14</v>
      </c>
      <c r="W253" s="5">
        <f>All_Customers_Residential!W253+All_Customers_Small_Commercial!W253+All_Customers_Lighting!W253</f>
        <v>111269.85500000001</v>
      </c>
      <c r="X253" s="5">
        <f>All_Customers_Residential!X253+All_Customers_Small_Commercial!X253+All_Customers_Lighting!X253</f>
        <v>97264.175000000003</v>
      </c>
      <c r="Y253" s="5">
        <f>All_Customers_Residential!Y253+All_Customers_Small_Commercial!Y253+All_Customers_Lighting!Y253</f>
        <v>85159.99</v>
      </c>
      <c r="Z253" s="5">
        <f>All_Customers_Residential!Z253+All_Customers_Small_Commercial!Z253+All_Customers_Lighting!Z253</f>
        <v>0</v>
      </c>
      <c r="AA253" s="2">
        <f>IFERROR(INDEX('Holiday Schedule'!$D$3:$D$24,MATCH(A253,'Holiday Schedule'!$C$3:$C$24,0)),0)</f>
        <v>0</v>
      </c>
      <c r="AB253" s="2">
        <f t="shared" si="24"/>
        <v>3</v>
      </c>
      <c r="AC253" s="2">
        <f t="shared" si="25"/>
        <v>1326916.825</v>
      </c>
      <c r="AD253" s="5">
        <f t="shared" si="26"/>
        <v>603487.0699999996</v>
      </c>
      <c r="AE253" s="5">
        <f t="shared" si="27"/>
        <v>1930403.8949999996</v>
      </c>
      <c r="AG253" s="2">
        <f t="shared" si="28"/>
        <v>9</v>
      </c>
      <c r="AH253" s="2">
        <f t="shared" si="29"/>
        <v>2025</v>
      </c>
      <c r="AJ253" s="5">
        <f t="shared" si="30"/>
        <v>128605.03</v>
      </c>
      <c r="AK253" s="2">
        <f t="shared" si="31"/>
        <v>20</v>
      </c>
    </row>
    <row r="254" spans="1:37" ht="12.75">
      <c r="A254" s="4">
        <v>45903</v>
      </c>
      <c r="B254" s="5">
        <f>All_Customers_Residential!B254+All_Customers_Small_Commercial!B254+All_Customers_Lighting!B254</f>
        <v>48282.434999999998</v>
      </c>
      <c r="C254" s="5">
        <f>All_Customers_Residential!C254+All_Customers_Small_Commercial!C254+All_Customers_Lighting!C254</f>
        <v>53029.485000000001</v>
      </c>
      <c r="D254" s="5">
        <f>All_Customers_Residential!D254+All_Customers_Small_Commercial!D254+All_Customers_Lighting!D254</f>
        <v>52413.705000000002</v>
      </c>
      <c r="E254" s="5">
        <f>All_Customers_Residential!E254+All_Customers_Small_Commercial!E254+All_Customers_Lighting!E254</f>
        <v>58791.915000000008</v>
      </c>
      <c r="F254" s="5">
        <f>All_Customers_Residential!F254+All_Customers_Small_Commercial!F254+All_Customers_Lighting!F254</f>
        <v>66488.835000000006</v>
      </c>
      <c r="G254" s="5">
        <f>All_Customers_Residential!G254+All_Customers_Small_Commercial!G254+All_Customers_Lighting!G254</f>
        <v>73880.549999999988</v>
      </c>
      <c r="H254" s="5">
        <f>All_Customers_Residential!H254+All_Customers_Small_Commercial!H254+All_Customers_Lighting!H254</f>
        <v>84184.17</v>
      </c>
      <c r="I254" s="5">
        <f>All_Customers_Residential!I254+All_Customers_Small_Commercial!I254+All_Customers_Lighting!I254</f>
        <v>89251.235000000001</v>
      </c>
      <c r="J254" s="5">
        <f>All_Customers_Residential!J254+All_Customers_Small_Commercial!J254+All_Customers_Lighting!J254</f>
        <v>68913.38</v>
      </c>
      <c r="K254" s="5">
        <f>All_Customers_Residential!K254+All_Customers_Small_Commercial!K254+All_Customers_Lighting!K254</f>
        <v>53181.1</v>
      </c>
      <c r="L254" s="5">
        <f>All_Customers_Residential!L254+All_Customers_Small_Commercial!L254+All_Customers_Lighting!L254</f>
        <v>43221.54</v>
      </c>
      <c r="M254" s="5">
        <f>All_Customers_Residential!M254+All_Customers_Small_Commercial!M254+All_Customers_Lighting!M254</f>
        <v>40640.46</v>
      </c>
      <c r="N254" s="5">
        <f>All_Customers_Residential!N254+All_Customers_Small_Commercial!N254+All_Customers_Lighting!N254</f>
        <v>48477</v>
      </c>
      <c r="O254" s="5">
        <f>All_Customers_Residential!O254+All_Customers_Small_Commercial!O254+All_Customers_Lighting!O254</f>
        <v>44432.7</v>
      </c>
      <c r="P254" s="5">
        <f>All_Customers_Residential!P254+All_Customers_Small_Commercial!P254+All_Customers_Lighting!P254</f>
        <v>44705.399999999994</v>
      </c>
      <c r="Q254" s="5">
        <f>All_Customers_Residential!Q254+All_Customers_Small_Commercial!Q254+All_Customers_Lighting!Q254</f>
        <v>50425.740000000005</v>
      </c>
      <c r="R254" s="5">
        <f>All_Customers_Residential!R254+All_Customers_Small_Commercial!R254+All_Customers_Lighting!R254</f>
        <v>66632.47</v>
      </c>
      <c r="S254" s="5">
        <f>All_Customers_Residential!S254+All_Customers_Small_Commercial!S254+All_Customers_Lighting!S254</f>
        <v>97720.260000000009</v>
      </c>
      <c r="T254" s="5">
        <f>All_Customers_Residential!T254+All_Customers_Small_Commercial!T254+All_Customers_Lighting!T254</f>
        <v>119792.45999999999</v>
      </c>
      <c r="U254" s="5">
        <f>All_Customers_Residential!U254+All_Customers_Small_Commercial!U254+All_Customers_Lighting!U254</f>
        <v>125616.07999999999</v>
      </c>
      <c r="V254" s="5">
        <f>All_Customers_Residential!V254+All_Customers_Small_Commercial!V254+All_Customers_Lighting!V254</f>
        <v>121645.87000000001</v>
      </c>
      <c r="W254" s="5">
        <f>All_Customers_Residential!W254+All_Customers_Small_Commercial!W254+All_Customers_Lighting!W254</f>
        <v>109984.93</v>
      </c>
      <c r="X254" s="5">
        <f>All_Customers_Residential!X254+All_Customers_Small_Commercial!X254+All_Customers_Lighting!X254</f>
        <v>96901.37</v>
      </c>
      <c r="Y254" s="5">
        <f>All_Customers_Residential!Y254+All_Customers_Small_Commercial!Y254+All_Customers_Lighting!Y254</f>
        <v>84338.325000000012</v>
      </c>
      <c r="Z254" s="5">
        <f>All_Customers_Residential!Z254+All_Customers_Small_Commercial!Z254+All_Customers_Lighting!Z254</f>
        <v>0</v>
      </c>
      <c r="AA254" s="2">
        <f>IFERROR(INDEX('Holiday Schedule'!$D$3:$D$24,MATCH(A254,'Holiday Schedule'!$C$3:$C$24,0)),0)</f>
        <v>0</v>
      </c>
      <c r="AB254" s="2">
        <f t="shared" si="24"/>
        <v>4</v>
      </c>
      <c r="AC254" s="2">
        <f t="shared" si="25"/>
        <v>1221541.9950000001</v>
      </c>
      <c r="AD254" s="5">
        <f t="shared" si="26"/>
        <v>521409.41999999969</v>
      </c>
      <c r="AE254" s="5">
        <f t="shared" si="27"/>
        <v>1742951.4149999998</v>
      </c>
      <c r="AG254" s="2">
        <f t="shared" si="28"/>
        <v>9</v>
      </c>
      <c r="AH254" s="2">
        <f t="shared" si="29"/>
        <v>2025</v>
      </c>
      <c r="AJ254" s="5">
        <f t="shared" si="30"/>
        <v>125616.07999999999</v>
      </c>
      <c r="AK254" s="2">
        <f t="shared" si="31"/>
        <v>20</v>
      </c>
    </row>
    <row r="255" spans="1:37" ht="12.75">
      <c r="A255" s="4">
        <v>45904</v>
      </c>
      <c r="B255" s="5">
        <f>All_Customers_Residential!B255+All_Customers_Small_Commercial!B255+All_Customers_Lighting!B255</f>
        <v>75731.679999999993</v>
      </c>
      <c r="C255" s="5">
        <f>All_Customers_Residential!C255+All_Customers_Small_Commercial!C255+All_Customers_Lighting!C255</f>
        <v>71336.319999999992</v>
      </c>
      <c r="D255" s="5">
        <f>All_Customers_Residential!D255+All_Customers_Small_Commercial!D255+All_Customers_Lighting!D255</f>
        <v>70319.92</v>
      </c>
      <c r="E255" s="5">
        <f>All_Customers_Residential!E255+All_Customers_Small_Commercial!E255+All_Customers_Lighting!E255</f>
        <v>69005.49500000001</v>
      </c>
      <c r="F255" s="5">
        <f>All_Customers_Residential!F255+All_Customers_Small_Commercial!F255+All_Customers_Lighting!F255</f>
        <v>70904.92</v>
      </c>
      <c r="G255" s="5">
        <f>All_Customers_Residential!G255+All_Customers_Small_Commercial!G255+All_Customers_Lighting!G255</f>
        <v>77738.320000000007</v>
      </c>
      <c r="H255" s="5">
        <f>All_Customers_Residential!H255+All_Customers_Small_Commercial!H255+All_Customers_Lighting!H255</f>
        <v>89135.975000000006</v>
      </c>
      <c r="I255" s="5">
        <f>All_Customers_Residential!I255+All_Customers_Small_Commercial!I255+All_Customers_Lighting!I255</f>
        <v>95959.03</v>
      </c>
      <c r="J255" s="5">
        <f>All_Customers_Residential!J255+All_Customers_Small_Commercial!J255+All_Customers_Lighting!J255</f>
        <v>88730.104999999996</v>
      </c>
      <c r="K255" s="5">
        <f>All_Customers_Residential!K255+All_Customers_Small_Commercial!K255+All_Customers_Lighting!K255</f>
        <v>63774.99</v>
      </c>
      <c r="L255" s="5">
        <f>All_Customers_Residential!L255+All_Customers_Small_Commercial!L255+All_Customers_Lighting!L255</f>
        <v>50711.31</v>
      </c>
      <c r="M255" s="5">
        <f>All_Customers_Residential!M255+All_Customers_Small_Commercial!M255+All_Customers_Lighting!M255</f>
        <v>43604</v>
      </c>
      <c r="N255" s="5">
        <f>All_Customers_Residential!N255+All_Customers_Small_Commercial!N255+All_Customers_Lighting!N255</f>
        <v>43573.89</v>
      </c>
      <c r="O255" s="5">
        <f>All_Customers_Residential!O255+All_Customers_Small_Commercial!O255+All_Customers_Lighting!O255</f>
        <v>42284.22</v>
      </c>
      <c r="P255" s="5">
        <f>All_Customers_Residential!P255+All_Customers_Small_Commercial!P255+All_Customers_Lighting!P255</f>
        <v>45159.21</v>
      </c>
      <c r="Q255" s="5">
        <f>All_Customers_Residential!Q255+All_Customers_Small_Commercial!Q255+All_Customers_Lighting!Q255</f>
        <v>51586.86</v>
      </c>
      <c r="R255" s="5">
        <f>All_Customers_Residential!R255+All_Customers_Small_Commercial!R255+All_Customers_Lighting!R255</f>
        <v>66184.09</v>
      </c>
      <c r="S255" s="5">
        <f>All_Customers_Residential!S255+All_Customers_Small_Commercial!S255+All_Customers_Lighting!S255</f>
        <v>94668.73000000001</v>
      </c>
      <c r="T255" s="5">
        <f>All_Customers_Residential!T255+All_Customers_Small_Commercial!T255+All_Customers_Lighting!T255</f>
        <v>117416.44</v>
      </c>
      <c r="U255" s="5">
        <f>All_Customers_Residential!U255+All_Customers_Small_Commercial!U255+All_Customers_Lighting!U255</f>
        <v>127267.58</v>
      </c>
      <c r="V255" s="5">
        <f>All_Customers_Residential!V255+All_Customers_Small_Commercial!V255+All_Customers_Lighting!V255</f>
        <v>121294.765</v>
      </c>
      <c r="W255" s="5">
        <f>All_Customers_Residential!W255+All_Customers_Small_Commercial!W255+All_Customers_Lighting!W255</f>
        <v>110766.43</v>
      </c>
      <c r="X255" s="5">
        <f>All_Customers_Residential!X255+All_Customers_Small_Commercial!X255+All_Customers_Lighting!X255</f>
        <v>97752.654999999999</v>
      </c>
      <c r="Y255" s="5">
        <f>All_Customers_Residential!Y255+All_Customers_Small_Commercial!Y255+All_Customers_Lighting!Y255</f>
        <v>86720.959999999992</v>
      </c>
      <c r="Z255" s="5">
        <f>All_Customers_Residential!Z255+All_Customers_Small_Commercial!Z255+All_Customers_Lighting!Z255</f>
        <v>0</v>
      </c>
      <c r="AA255" s="2">
        <f>IFERROR(INDEX('Holiday Schedule'!$D$3:$D$24,MATCH(A255,'Holiday Schedule'!$C$3:$C$24,0)),0)</f>
        <v>0</v>
      </c>
      <c r="AB255" s="2">
        <f t="shared" si="24"/>
        <v>5</v>
      </c>
      <c r="AC255" s="2">
        <f t="shared" si="25"/>
        <v>1260734.3049999999</v>
      </c>
      <c r="AD255" s="5">
        <f t="shared" si="26"/>
        <v>610893.58999999985</v>
      </c>
      <c r="AE255" s="5">
        <f t="shared" si="27"/>
        <v>1871627.8949999998</v>
      </c>
      <c r="AG255" s="2">
        <f t="shared" si="28"/>
        <v>9</v>
      </c>
      <c r="AH255" s="2">
        <f t="shared" si="29"/>
        <v>2025</v>
      </c>
      <c r="AJ255" s="5">
        <f t="shared" si="30"/>
        <v>127267.58</v>
      </c>
      <c r="AK255" s="2">
        <f t="shared" si="31"/>
        <v>20</v>
      </c>
    </row>
    <row r="256" spans="1:37" ht="12.75">
      <c r="A256" s="4">
        <v>45905</v>
      </c>
      <c r="B256" s="5">
        <f>All_Customers_Residential!B256+All_Customers_Small_Commercial!B256+All_Customers_Lighting!B256</f>
        <v>76772.479999999996</v>
      </c>
      <c r="C256" s="5">
        <f>All_Customers_Residential!C256+All_Customers_Small_Commercial!C256+All_Customers_Lighting!C256</f>
        <v>73642.63</v>
      </c>
      <c r="D256" s="5">
        <f>All_Customers_Residential!D256+All_Customers_Small_Commercial!D256+All_Customers_Lighting!D256</f>
        <v>70318.849999999991</v>
      </c>
      <c r="E256" s="5">
        <f>All_Customers_Residential!E256+All_Customers_Small_Commercial!E256+All_Customers_Lighting!E256</f>
        <v>70514.26999999999</v>
      </c>
      <c r="F256" s="5">
        <f>All_Customers_Residential!F256+All_Customers_Small_Commercial!F256+All_Customers_Lighting!F256</f>
        <v>72478.714999999997</v>
      </c>
      <c r="G256" s="5">
        <f>All_Customers_Residential!G256+All_Customers_Small_Commercial!G256+All_Customers_Lighting!G256</f>
        <v>78811.539999999994</v>
      </c>
      <c r="H256" s="5">
        <f>All_Customers_Residential!H256+All_Customers_Small_Commercial!H256+All_Customers_Lighting!H256</f>
        <v>87549.88</v>
      </c>
      <c r="I256" s="5">
        <f>All_Customers_Residential!I256+All_Customers_Small_Commercial!I256+All_Customers_Lighting!I256</f>
        <v>99632.794999999998</v>
      </c>
      <c r="J256" s="5">
        <f>All_Customers_Residential!J256+All_Customers_Small_Commercial!J256+All_Customers_Lighting!J256</f>
        <v>98230.56</v>
      </c>
      <c r="K256" s="5">
        <f>All_Customers_Residential!K256+All_Customers_Small_Commercial!K256+All_Customers_Lighting!K256</f>
        <v>91045.67</v>
      </c>
      <c r="L256" s="5">
        <f>All_Customers_Residential!L256+All_Customers_Small_Commercial!L256+All_Customers_Lighting!L256</f>
        <v>81787.06</v>
      </c>
      <c r="M256" s="5">
        <f>All_Customers_Residential!M256+All_Customers_Small_Commercial!M256+All_Customers_Lighting!M256</f>
        <v>66982.080000000002</v>
      </c>
      <c r="N256" s="5">
        <f>All_Customers_Residential!N256+All_Customers_Small_Commercial!N256+All_Customers_Lighting!N256</f>
        <v>73572.37</v>
      </c>
      <c r="O256" s="5">
        <f>All_Customers_Residential!O256+All_Customers_Small_Commercial!O256+All_Customers_Lighting!O256</f>
        <v>79018.16</v>
      </c>
      <c r="P256" s="5">
        <f>All_Customers_Residential!P256+All_Customers_Small_Commercial!P256+All_Customers_Lighting!P256</f>
        <v>83288.570000000007</v>
      </c>
      <c r="Q256" s="5">
        <f>All_Customers_Residential!Q256+All_Customers_Small_Commercial!Q256+All_Customers_Lighting!Q256</f>
        <v>90576.6</v>
      </c>
      <c r="R256" s="5">
        <f>All_Customers_Residential!R256+All_Customers_Small_Commercial!R256+All_Customers_Lighting!R256</f>
        <v>98172.07</v>
      </c>
      <c r="S256" s="5">
        <f>All_Customers_Residential!S256+All_Customers_Small_Commercial!S256+All_Customers_Lighting!S256</f>
        <v>110512.84</v>
      </c>
      <c r="T256" s="5">
        <f>All_Customers_Residential!T256+All_Customers_Small_Commercial!T256+All_Customers_Lighting!T256</f>
        <v>116905.11</v>
      </c>
      <c r="U256" s="5">
        <f>All_Customers_Residential!U256+All_Customers_Small_Commercial!U256+All_Customers_Lighting!U256</f>
        <v>120333.65</v>
      </c>
      <c r="V256" s="5">
        <f>All_Customers_Residential!V256+All_Customers_Small_Commercial!V256+All_Customers_Lighting!V256</f>
        <v>116213.825</v>
      </c>
      <c r="W256" s="5">
        <f>All_Customers_Residential!W256+All_Customers_Small_Commercial!W256+All_Customers_Lighting!W256</f>
        <v>108611.8</v>
      </c>
      <c r="X256" s="5">
        <f>All_Customers_Residential!X256+All_Customers_Small_Commercial!X256+All_Customers_Lighting!X256</f>
        <v>99031.33</v>
      </c>
      <c r="Y256" s="5">
        <f>All_Customers_Residential!Y256+All_Customers_Small_Commercial!Y256+All_Customers_Lighting!Y256</f>
        <v>87662.915000000008</v>
      </c>
      <c r="Z256" s="5">
        <f>All_Customers_Residential!Z256+All_Customers_Small_Commercial!Z256+All_Customers_Lighting!Z256</f>
        <v>0</v>
      </c>
      <c r="AA256" s="2">
        <f>IFERROR(INDEX('Holiday Schedule'!$D$3:$D$24,MATCH(A256,'Holiday Schedule'!$C$3:$C$24,0)),0)</f>
        <v>0</v>
      </c>
      <c r="AB256" s="2">
        <f t="shared" si="24"/>
        <v>6</v>
      </c>
      <c r="AC256" s="2">
        <f t="shared" si="25"/>
        <v>1533914.4899999998</v>
      </c>
      <c r="AD256" s="5">
        <f t="shared" si="26"/>
        <v>617751.28000000026</v>
      </c>
      <c r="AE256" s="5">
        <f t="shared" si="27"/>
        <v>2151665.77</v>
      </c>
      <c r="AG256" s="2">
        <f t="shared" si="28"/>
        <v>9</v>
      </c>
      <c r="AH256" s="2">
        <f t="shared" si="29"/>
        <v>2025</v>
      </c>
      <c r="AJ256" s="5">
        <f t="shared" si="30"/>
        <v>120333.65</v>
      </c>
      <c r="AK256" s="2">
        <f t="shared" si="31"/>
        <v>20</v>
      </c>
    </row>
    <row r="257" spans="1:37" ht="12.75">
      <c r="A257" s="4">
        <v>45906</v>
      </c>
      <c r="B257" s="5">
        <f>All_Customers_Residential!B257+All_Customers_Small_Commercial!B257+All_Customers_Lighting!B257</f>
        <v>78922.03</v>
      </c>
      <c r="C257" s="5">
        <f>All_Customers_Residential!C257+All_Customers_Small_Commercial!C257+All_Customers_Lighting!C257</f>
        <v>74924.23</v>
      </c>
      <c r="D257" s="5">
        <f>All_Customers_Residential!D257+All_Customers_Small_Commercial!D257+All_Customers_Lighting!D257</f>
        <v>73139.97</v>
      </c>
      <c r="E257" s="5">
        <f>All_Customers_Residential!E257+All_Customers_Small_Commercial!E257+All_Customers_Lighting!E257</f>
        <v>72066.55</v>
      </c>
      <c r="F257" s="5">
        <f>All_Customers_Residential!F257+All_Customers_Small_Commercial!F257+All_Customers_Lighting!F257</f>
        <v>72272.200000000012</v>
      </c>
      <c r="G257" s="5">
        <f>All_Customers_Residential!G257+All_Customers_Small_Commercial!G257+All_Customers_Lighting!G257</f>
        <v>73971.785000000003</v>
      </c>
      <c r="H257" s="5">
        <f>All_Customers_Residential!H257+All_Customers_Small_Commercial!H257+All_Customers_Lighting!H257</f>
        <v>79016.424999999988</v>
      </c>
      <c r="I257" s="5">
        <f>All_Customers_Residential!I257+All_Customers_Small_Commercial!I257+All_Customers_Lighting!I257</f>
        <v>89886.625</v>
      </c>
      <c r="J257" s="5">
        <f>All_Customers_Residential!J257+All_Customers_Small_Commercial!J257+All_Customers_Lighting!J257</f>
        <v>92653.184999999998</v>
      </c>
      <c r="K257" s="5">
        <f>All_Customers_Residential!K257+All_Customers_Small_Commercial!K257+All_Customers_Lighting!K257</f>
        <v>88725.41</v>
      </c>
      <c r="L257" s="5">
        <f>All_Customers_Residential!L257+All_Customers_Small_Commercial!L257+All_Customers_Lighting!L257</f>
        <v>86584.09</v>
      </c>
      <c r="M257" s="5">
        <f>All_Customers_Residential!M257+All_Customers_Small_Commercial!M257+All_Customers_Lighting!M257</f>
        <v>82629.679999999993</v>
      </c>
      <c r="N257" s="5">
        <f>All_Customers_Residential!N257+All_Customers_Small_Commercial!N257+All_Customers_Lighting!N257</f>
        <v>69464.09</v>
      </c>
      <c r="O257" s="5">
        <f>All_Customers_Residential!O257+All_Customers_Small_Commercial!O257+All_Customers_Lighting!O257</f>
        <v>68566.12</v>
      </c>
      <c r="P257" s="5">
        <f>All_Customers_Residential!P257+All_Customers_Small_Commercial!P257+All_Customers_Lighting!P257</f>
        <v>79322.759999999995</v>
      </c>
      <c r="Q257" s="5">
        <f>All_Customers_Residential!Q257+All_Customers_Small_Commercial!Q257+All_Customers_Lighting!Q257</f>
        <v>92964.89</v>
      </c>
      <c r="R257" s="5">
        <f>All_Customers_Residential!R257+All_Customers_Small_Commercial!R257+All_Customers_Lighting!R257</f>
        <v>107117.47</v>
      </c>
      <c r="S257" s="5">
        <f>All_Customers_Residential!S257+All_Customers_Small_Commercial!S257+All_Customers_Lighting!S257</f>
        <v>121771.56</v>
      </c>
      <c r="T257" s="5">
        <f>All_Customers_Residential!T257+All_Customers_Small_Commercial!T257+All_Customers_Lighting!T257</f>
        <v>122326.78</v>
      </c>
      <c r="U257" s="5">
        <f>All_Customers_Residential!U257+All_Customers_Small_Commercial!U257+All_Customers_Lighting!U257</f>
        <v>120657.23999999999</v>
      </c>
      <c r="V257" s="5">
        <f>All_Customers_Residential!V257+All_Customers_Small_Commercial!V257+All_Customers_Lighting!V257</f>
        <v>114980.69</v>
      </c>
      <c r="W257" s="5">
        <f>All_Customers_Residential!W257+All_Customers_Small_Commercial!W257+All_Customers_Lighting!W257</f>
        <v>106906.52</v>
      </c>
      <c r="X257" s="5">
        <f>All_Customers_Residential!X257+All_Customers_Small_Commercial!X257+All_Customers_Lighting!X257</f>
        <v>95662.764999999999</v>
      </c>
      <c r="Y257" s="5">
        <f>All_Customers_Residential!Y257+All_Customers_Small_Commercial!Y257+All_Customers_Lighting!Y257</f>
        <v>86049.184999999998</v>
      </c>
      <c r="Z257" s="5">
        <f>All_Customers_Residential!Z257+All_Customers_Small_Commercial!Z257+All_Customers_Lighting!Z257</f>
        <v>0</v>
      </c>
      <c r="AA257" s="2">
        <f>IFERROR(INDEX('Holiday Schedule'!$D$3:$D$24,MATCH(A257,'Holiday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2150582.2499999995</v>
      </c>
      <c r="AE257" s="5">
        <f t="shared" si="27"/>
        <v>2150582.2499999995</v>
      </c>
      <c r="AG257" s="2">
        <f t="shared" si="28"/>
        <v>9</v>
      </c>
      <c r="AH257" s="2">
        <f t="shared" si="29"/>
        <v>2025</v>
      </c>
      <c r="AJ257" s="5">
        <f t="shared" si="30"/>
        <v>122326.78</v>
      </c>
      <c r="AK257" s="2">
        <f t="shared" si="31"/>
        <v>19</v>
      </c>
    </row>
    <row r="258" spans="1:37" ht="12.75">
      <c r="A258" s="4">
        <v>45907</v>
      </c>
      <c r="B258" s="5">
        <f>All_Customers_Residential!B258+All_Customers_Small_Commercial!B258+All_Customers_Lighting!B258</f>
        <v>76287.5</v>
      </c>
      <c r="C258" s="5">
        <f>All_Customers_Residential!C258+All_Customers_Small_Commercial!C258+All_Customers_Lighting!C258</f>
        <v>72315.555000000008</v>
      </c>
      <c r="D258" s="5">
        <f>All_Customers_Residential!D258+All_Customers_Small_Commercial!D258+All_Customers_Lighting!D258</f>
        <v>69761.97</v>
      </c>
      <c r="E258" s="5">
        <f>All_Customers_Residential!E258+All_Customers_Small_Commercial!E258+All_Customers_Lighting!E258</f>
        <v>68105.25</v>
      </c>
      <c r="F258" s="5">
        <f>All_Customers_Residential!F258+All_Customers_Small_Commercial!F258+All_Customers_Lighting!F258</f>
        <v>68868.479999999996</v>
      </c>
      <c r="G258" s="5">
        <f>All_Customers_Residential!G258+All_Customers_Small_Commercial!G258+All_Customers_Lighting!G258</f>
        <v>70640.565000000002</v>
      </c>
      <c r="H258" s="5">
        <f>All_Customers_Residential!H258+All_Customers_Small_Commercial!H258+All_Customers_Lighting!H258</f>
        <v>75086.915000000008</v>
      </c>
      <c r="I258" s="5">
        <f>All_Customers_Residential!I258+All_Customers_Small_Commercial!I258+All_Customers_Lighting!I258</f>
        <v>83880.885000000009</v>
      </c>
      <c r="J258" s="5">
        <f>All_Customers_Residential!J258+All_Customers_Small_Commercial!J258+All_Customers_Lighting!J258</f>
        <v>91870.150000000009</v>
      </c>
      <c r="K258" s="5">
        <f>All_Customers_Residential!K258+All_Customers_Small_Commercial!K258+All_Customers_Lighting!K258</f>
        <v>94108.01</v>
      </c>
      <c r="L258" s="5">
        <f>All_Customers_Residential!L258+All_Customers_Small_Commercial!L258+All_Customers_Lighting!L258</f>
        <v>96623.6</v>
      </c>
      <c r="M258" s="5">
        <f>All_Customers_Residential!M258+All_Customers_Small_Commercial!M258+All_Customers_Lighting!M258</f>
        <v>94812.4</v>
      </c>
      <c r="N258" s="5">
        <f>All_Customers_Residential!N258+All_Customers_Small_Commercial!N258+All_Customers_Lighting!N258</f>
        <v>92958.73</v>
      </c>
      <c r="O258" s="5">
        <f>All_Customers_Residential!O258+All_Customers_Small_Commercial!O258+All_Customers_Lighting!O258</f>
        <v>85187.69</v>
      </c>
      <c r="P258" s="5">
        <f>All_Customers_Residential!P258+All_Customers_Small_Commercial!P258+All_Customers_Lighting!P258</f>
        <v>82153.740000000005</v>
      </c>
      <c r="Q258" s="5">
        <f>All_Customers_Residential!Q258+All_Customers_Small_Commercial!Q258+All_Customers_Lighting!Q258</f>
        <v>90489.040000000008</v>
      </c>
      <c r="R258" s="5">
        <f>All_Customers_Residential!R258+All_Customers_Small_Commercial!R258+All_Customers_Lighting!R258</f>
        <v>96654.42</v>
      </c>
      <c r="S258" s="5">
        <f>All_Customers_Residential!S258+All_Customers_Small_Commercial!S258+All_Customers_Lighting!S258</f>
        <v>109422.70999999999</v>
      </c>
      <c r="T258" s="5">
        <f>All_Customers_Residential!T258+All_Customers_Small_Commercial!T258+All_Customers_Lighting!T258</f>
        <v>115499.98</v>
      </c>
      <c r="U258" s="5">
        <f>All_Customers_Residential!U258+All_Customers_Small_Commercial!U258+All_Customers_Lighting!U258</f>
        <v>122853.40000000001</v>
      </c>
      <c r="V258" s="5">
        <f>All_Customers_Residential!V258+All_Customers_Small_Commercial!V258+All_Customers_Lighting!V258</f>
        <v>117538.8</v>
      </c>
      <c r="W258" s="5">
        <f>All_Customers_Residential!W258+All_Customers_Small_Commercial!W258+All_Customers_Lighting!W258</f>
        <v>105892.905</v>
      </c>
      <c r="X258" s="5">
        <f>All_Customers_Residential!X258+All_Customers_Small_Commercial!X258+All_Customers_Lighting!X258</f>
        <v>93607.099999999991</v>
      </c>
      <c r="Y258" s="5">
        <f>All_Customers_Residential!Y258+All_Customers_Small_Commercial!Y258+All_Customers_Lighting!Y258</f>
        <v>83223.12999999999</v>
      </c>
      <c r="Z258" s="5">
        <f>All_Customers_Residential!Z258+All_Customers_Small_Commercial!Z258+All_Customers_Lighting!Z258</f>
        <v>0</v>
      </c>
      <c r="AA258" s="2">
        <f>IFERROR(INDEX('Holiday Schedule'!$D$3:$D$24,MATCH(A258,'Holiday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2157842.9249999998</v>
      </c>
      <c r="AE258" s="5">
        <f t="shared" si="27"/>
        <v>2157842.9249999998</v>
      </c>
      <c r="AG258" s="2">
        <f t="shared" si="28"/>
        <v>9</v>
      </c>
      <c r="AH258" s="2">
        <f t="shared" si="29"/>
        <v>2025</v>
      </c>
      <c r="AJ258" s="5">
        <f t="shared" si="30"/>
        <v>122853.40000000001</v>
      </c>
      <c r="AK258" s="2">
        <f t="shared" si="31"/>
        <v>20</v>
      </c>
    </row>
    <row r="259" spans="1:37" ht="12.75">
      <c r="A259" s="4">
        <v>45908</v>
      </c>
      <c r="B259" s="5">
        <f>All_Customers_Residential!B259+All_Customers_Small_Commercial!B259+All_Customers_Lighting!B259</f>
        <v>74172.56</v>
      </c>
      <c r="C259" s="5">
        <f>All_Customers_Residential!C259+All_Customers_Small_Commercial!C259+All_Customers_Lighting!C259</f>
        <v>69474.92</v>
      </c>
      <c r="D259" s="5">
        <f>All_Customers_Residential!D259+All_Customers_Small_Commercial!D259+All_Customers_Lighting!D259</f>
        <v>68195.549999999988</v>
      </c>
      <c r="E259" s="5">
        <f>All_Customers_Residential!E259+All_Customers_Small_Commercial!E259+All_Customers_Lighting!E259</f>
        <v>68056.565000000002</v>
      </c>
      <c r="F259" s="5">
        <f>All_Customers_Residential!F259+All_Customers_Small_Commercial!F259+All_Customers_Lighting!F259</f>
        <v>68826.275000000009</v>
      </c>
      <c r="G259" s="5">
        <f>All_Customers_Residential!G259+All_Customers_Small_Commercial!G259+All_Customers_Lighting!G259</f>
        <v>74629.540000000008</v>
      </c>
      <c r="H259" s="5">
        <f>All_Customers_Residential!H259+All_Customers_Small_Commercial!H259+All_Customers_Lighting!H259</f>
        <v>85902.099999999991</v>
      </c>
      <c r="I259" s="5">
        <f>All_Customers_Residential!I259+All_Customers_Small_Commercial!I259+All_Customers_Lighting!I259</f>
        <v>81892.114999999991</v>
      </c>
      <c r="J259" s="5">
        <f>All_Customers_Residential!J259+All_Customers_Small_Commercial!J259+All_Customers_Lighting!J259</f>
        <v>56176.67</v>
      </c>
      <c r="K259" s="5">
        <f>All_Customers_Residential!K259+All_Customers_Small_Commercial!K259+All_Customers_Lighting!K259</f>
        <v>41775.589999999997</v>
      </c>
      <c r="L259" s="5">
        <f>All_Customers_Residential!L259+All_Customers_Small_Commercial!L259+All_Customers_Lighting!L259</f>
        <v>37363.58</v>
      </c>
      <c r="M259" s="5">
        <f>All_Customers_Residential!M259+All_Customers_Small_Commercial!M259+All_Customers_Lighting!M259</f>
        <v>41762.020000000004</v>
      </c>
      <c r="N259" s="5">
        <f>All_Customers_Residential!N259+All_Customers_Small_Commercial!N259+All_Customers_Lighting!N259</f>
        <v>44820.71</v>
      </c>
      <c r="O259" s="5">
        <f>All_Customers_Residential!O259+All_Customers_Small_Commercial!O259+All_Customers_Lighting!O259</f>
        <v>45677.94</v>
      </c>
      <c r="P259" s="5">
        <f>All_Customers_Residential!P259+All_Customers_Small_Commercial!P259+All_Customers_Lighting!P259</f>
        <v>51570.78</v>
      </c>
      <c r="Q259" s="5">
        <f>All_Customers_Residential!Q259+All_Customers_Small_Commercial!Q259+All_Customers_Lighting!Q259</f>
        <v>55389.65</v>
      </c>
      <c r="R259" s="5">
        <f>All_Customers_Residential!R259+All_Customers_Small_Commercial!R259+All_Customers_Lighting!R259</f>
        <v>73403.199999999997</v>
      </c>
      <c r="S259" s="5">
        <f>All_Customers_Residential!S259+All_Customers_Small_Commercial!S259+All_Customers_Lighting!S259</f>
        <v>93096.51</v>
      </c>
      <c r="T259" s="5">
        <f>All_Customers_Residential!T259+All_Customers_Small_Commercial!T259+All_Customers_Lighting!T259</f>
        <v>109875.35</v>
      </c>
      <c r="U259" s="5">
        <f>All_Customers_Residential!U259+All_Customers_Small_Commercial!U259+All_Customers_Lighting!U259</f>
        <v>119814.58</v>
      </c>
      <c r="V259" s="5">
        <f>All_Customers_Residential!V259+All_Customers_Small_Commercial!V259+All_Customers_Lighting!V259</f>
        <v>114866.83</v>
      </c>
      <c r="W259" s="5">
        <f>All_Customers_Residential!W259+All_Customers_Small_Commercial!W259+All_Customers_Lighting!W259</f>
        <v>103458.02499999999</v>
      </c>
      <c r="X259" s="5">
        <f>All_Customers_Residential!X259+All_Customers_Small_Commercial!X259+All_Customers_Lighting!X259</f>
        <v>91091.94</v>
      </c>
      <c r="Y259" s="5">
        <f>All_Customers_Residential!Y259+All_Customers_Small_Commercial!Y259+All_Customers_Lighting!Y259</f>
        <v>81844.464999999997</v>
      </c>
      <c r="Z259" s="5">
        <f>All_Customers_Residential!Z259+All_Customers_Small_Commercial!Z259+All_Customers_Lighting!Z259</f>
        <v>0</v>
      </c>
      <c r="AA259" s="2">
        <f>IFERROR(INDEX('Holiday Schedule'!$D$3:$D$24,MATCH(A259,'Holiday Schedule'!$C$3:$C$24,0)),0)</f>
        <v>0</v>
      </c>
      <c r="AB259" s="2">
        <f t="shared" si="24"/>
        <v>2</v>
      </c>
      <c r="AC259" s="2">
        <f t="shared" si="25"/>
        <v>1162035.4899999998</v>
      </c>
      <c r="AD259" s="5">
        <f t="shared" si="26"/>
        <v>591101.97500000033</v>
      </c>
      <c r="AE259" s="5">
        <f t="shared" si="27"/>
        <v>1753137.4650000001</v>
      </c>
      <c r="AG259" s="2">
        <f t="shared" si="28"/>
        <v>9</v>
      </c>
      <c r="AH259" s="2">
        <f t="shared" si="29"/>
        <v>2025</v>
      </c>
      <c r="AJ259" s="5">
        <f t="shared" si="30"/>
        <v>119814.58</v>
      </c>
      <c r="AK259" s="2">
        <f t="shared" si="31"/>
        <v>20</v>
      </c>
    </row>
    <row r="260" spans="1:37" ht="12.75">
      <c r="A260" s="4">
        <v>45909</v>
      </c>
      <c r="B260" s="5">
        <f>All_Customers_Residential!B260+All_Customers_Small_Commercial!B260+All_Customers_Lighting!B260</f>
        <v>72495.930000000008</v>
      </c>
      <c r="C260" s="5">
        <f>All_Customers_Residential!C260+All_Customers_Small_Commercial!C260+All_Customers_Lighting!C260</f>
        <v>68584.325000000012</v>
      </c>
      <c r="D260" s="5">
        <f>All_Customers_Residential!D260+All_Customers_Small_Commercial!D260+All_Customers_Lighting!D260</f>
        <v>67213.494999999995</v>
      </c>
      <c r="E260" s="5">
        <f>All_Customers_Residential!E260+All_Customers_Small_Commercial!E260+All_Customers_Lighting!E260</f>
        <v>67237.455000000002</v>
      </c>
      <c r="F260" s="5">
        <f>All_Customers_Residential!F260+All_Customers_Small_Commercial!F260+All_Customers_Lighting!F260</f>
        <v>69145.564999999988</v>
      </c>
      <c r="G260" s="5">
        <f>All_Customers_Residential!G260+All_Customers_Small_Commercial!G260+All_Customers_Lighting!G260</f>
        <v>76802.485000000001</v>
      </c>
      <c r="H260" s="5">
        <f>All_Customers_Residential!H260+All_Customers_Small_Commercial!H260+All_Customers_Lighting!H260</f>
        <v>86839.175000000003</v>
      </c>
      <c r="I260" s="5">
        <f>All_Customers_Residential!I260+All_Customers_Small_Commercial!I260+All_Customers_Lighting!I260</f>
        <v>82098.274999999994</v>
      </c>
      <c r="J260" s="5">
        <f>All_Customers_Residential!J260+All_Customers_Small_Commercial!J260+All_Customers_Lighting!J260</f>
        <v>56221.97</v>
      </c>
      <c r="K260" s="5">
        <f>All_Customers_Residential!K260+All_Customers_Small_Commercial!K260+All_Customers_Lighting!K260</f>
        <v>40540.449999999997</v>
      </c>
      <c r="L260" s="5">
        <f>All_Customers_Residential!L260+All_Customers_Small_Commercial!L260+All_Customers_Lighting!L260</f>
        <v>34254.720000000001</v>
      </c>
      <c r="M260" s="5">
        <f>All_Customers_Residential!M260+All_Customers_Small_Commercial!M260+All_Customers_Lighting!M260</f>
        <v>33346.369999999995</v>
      </c>
      <c r="N260" s="5">
        <f>All_Customers_Residential!N260+All_Customers_Small_Commercial!N260+All_Customers_Lighting!N260</f>
        <v>33360.86</v>
      </c>
      <c r="O260" s="5">
        <f>All_Customers_Residential!O260+All_Customers_Small_Commercial!O260+All_Customers_Lighting!O260</f>
        <v>36090.740000000005</v>
      </c>
      <c r="P260" s="5">
        <f>All_Customers_Residential!P260+All_Customers_Small_Commercial!P260+All_Customers_Lighting!P260</f>
        <v>38477.370000000003</v>
      </c>
      <c r="Q260" s="5">
        <f>All_Customers_Residential!Q260+All_Customers_Small_Commercial!Q260+All_Customers_Lighting!Q260</f>
        <v>44307.16</v>
      </c>
      <c r="R260" s="5">
        <f>All_Customers_Residential!R260+All_Customers_Small_Commercial!R260+All_Customers_Lighting!R260</f>
        <v>63301.97</v>
      </c>
      <c r="S260" s="5">
        <f>All_Customers_Residential!S260+All_Customers_Small_Commercial!S260+All_Customers_Lighting!S260</f>
        <v>91886.61</v>
      </c>
      <c r="T260" s="5">
        <f>All_Customers_Residential!T260+All_Customers_Small_Commercial!T260+All_Customers_Lighting!T260</f>
        <v>112023.66</v>
      </c>
      <c r="U260" s="5">
        <f>All_Customers_Residential!U260+All_Customers_Small_Commercial!U260+All_Customers_Lighting!U260</f>
        <v>120809.3</v>
      </c>
      <c r="V260" s="5">
        <f>All_Customers_Residential!V260+All_Customers_Small_Commercial!V260+All_Customers_Lighting!V260</f>
        <v>114821.155</v>
      </c>
      <c r="W260" s="5">
        <f>All_Customers_Residential!W260+All_Customers_Small_Commercial!W260+All_Customers_Lighting!W260</f>
        <v>103731.825</v>
      </c>
      <c r="X260" s="5">
        <f>All_Customers_Residential!X260+All_Customers_Small_Commercial!X260+All_Customers_Lighting!X260</f>
        <v>91075.56</v>
      </c>
      <c r="Y260" s="5">
        <f>All_Customers_Residential!Y260+All_Customers_Small_Commercial!Y260+All_Customers_Lighting!Y260</f>
        <v>81080.414999999994</v>
      </c>
      <c r="Z260" s="5">
        <f>All_Customers_Residential!Z260+All_Customers_Small_Commercial!Z260+All_Customers_Lighting!Z260</f>
        <v>0</v>
      </c>
      <c r="AA260" s="2">
        <f>IFERROR(INDEX('Holiday Schedule'!$D$3:$D$24,MATCH(A260,'Holiday Schedule'!$C$3:$C$24,0)),0)</f>
        <v>0</v>
      </c>
      <c r="AB260" s="2">
        <f t="shared" si="24"/>
        <v>3</v>
      </c>
      <c r="AC260" s="2">
        <f t="shared" si="25"/>
        <v>1096347.9950000001</v>
      </c>
      <c r="AD260" s="5">
        <f t="shared" si="26"/>
        <v>589398.84499999974</v>
      </c>
      <c r="AE260" s="5">
        <f t="shared" si="27"/>
        <v>1685746.8399999999</v>
      </c>
      <c r="AG260" s="2">
        <f t="shared" si="28"/>
        <v>9</v>
      </c>
      <c r="AH260" s="2">
        <f t="shared" si="29"/>
        <v>2025</v>
      </c>
      <c r="AJ260" s="5">
        <f t="shared" si="30"/>
        <v>120809.3</v>
      </c>
      <c r="AK260" s="2">
        <f t="shared" si="31"/>
        <v>20</v>
      </c>
    </row>
    <row r="261" spans="1:37" ht="12.75">
      <c r="A261" s="4">
        <v>45910</v>
      </c>
      <c r="B261" s="5">
        <f>All_Customers_Residential!B261+All_Customers_Small_Commercial!B261+All_Customers_Lighting!B261</f>
        <v>72399.235000000001</v>
      </c>
      <c r="C261" s="5">
        <f>All_Customers_Residential!C261+All_Customers_Small_Commercial!C261+All_Customers_Lighting!C261</f>
        <v>69547.48</v>
      </c>
      <c r="D261" s="5">
        <f>All_Customers_Residential!D261+All_Customers_Small_Commercial!D261+All_Customers_Lighting!D261</f>
        <v>67456.074999999997</v>
      </c>
      <c r="E261" s="5">
        <f>All_Customers_Residential!E261+All_Customers_Small_Commercial!E261+All_Customers_Lighting!E261</f>
        <v>67577.63</v>
      </c>
      <c r="F261" s="5">
        <f>All_Customers_Residential!F261+All_Customers_Small_Commercial!F261+All_Customers_Lighting!F261</f>
        <v>69993.654999999999</v>
      </c>
      <c r="G261" s="5">
        <f>All_Customers_Residential!G261+All_Customers_Small_Commercial!G261+All_Customers_Lighting!G261</f>
        <v>77748.509999999995</v>
      </c>
      <c r="H261" s="5">
        <f>All_Customers_Residential!H261+All_Customers_Small_Commercial!H261+All_Customers_Lighting!H261</f>
        <v>89416.014999999999</v>
      </c>
      <c r="I261" s="5">
        <f>All_Customers_Residential!I261+All_Customers_Small_Commercial!I261+All_Customers_Lighting!I261</f>
        <v>87950.574999999997</v>
      </c>
      <c r="J261" s="5">
        <f>All_Customers_Residential!J261+All_Customers_Small_Commercial!J261+All_Customers_Lighting!J261</f>
        <v>66703.56</v>
      </c>
      <c r="K261" s="5">
        <f>All_Customers_Residential!K261+All_Customers_Small_Commercial!K261+All_Customers_Lighting!K261</f>
        <v>46299.69</v>
      </c>
      <c r="L261" s="5">
        <f>All_Customers_Residential!L261+All_Customers_Small_Commercial!L261+All_Customers_Lighting!L261</f>
        <v>40294.089999999997</v>
      </c>
      <c r="M261" s="5">
        <f>All_Customers_Residential!M261+All_Customers_Small_Commercial!M261+All_Customers_Lighting!M261</f>
        <v>38598.58</v>
      </c>
      <c r="N261" s="5">
        <f>All_Customers_Residential!N261+All_Customers_Small_Commercial!N261+All_Customers_Lighting!N261</f>
        <v>39722.03</v>
      </c>
      <c r="O261" s="5">
        <f>All_Customers_Residential!O261+All_Customers_Small_Commercial!O261+All_Customers_Lighting!O261</f>
        <v>38268.639999999999</v>
      </c>
      <c r="P261" s="5">
        <f>All_Customers_Residential!P261+All_Customers_Small_Commercial!P261+All_Customers_Lighting!P261</f>
        <v>36816.14</v>
      </c>
      <c r="Q261" s="5">
        <f>All_Customers_Residential!Q261+All_Customers_Small_Commercial!Q261+All_Customers_Lighting!Q261</f>
        <v>42233.869999999995</v>
      </c>
      <c r="R261" s="5">
        <f>All_Customers_Residential!R261+All_Customers_Small_Commercial!R261+All_Customers_Lighting!R261</f>
        <v>58842.06</v>
      </c>
      <c r="S261" s="5">
        <f>All_Customers_Residential!S261+All_Customers_Small_Commercial!S261+All_Customers_Lighting!S261</f>
        <v>89950.84</v>
      </c>
      <c r="T261" s="5">
        <f>All_Customers_Residential!T261+All_Customers_Small_Commercial!T261+All_Customers_Lighting!T261</f>
        <v>112591.08</v>
      </c>
      <c r="U261" s="5">
        <f>All_Customers_Residential!U261+All_Customers_Small_Commercial!U261+All_Customers_Lighting!U261</f>
        <v>121732.15</v>
      </c>
      <c r="V261" s="5">
        <f>All_Customers_Residential!V261+All_Customers_Small_Commercial!V261+All_Customers_Lighting!V261</f>
        <v>116941.31499999999</v>
      </c>
      <c r="W261" s="5">
        <f>All_Customers_Residential!W261+All_Customers_Small_Commercial!W261+All_Customers_Lighting!W261</f>
        <v>105324.75</v>
      </c>
      <c r="X261" s="5">
        <f>All_Customers_Residential!X261+All_Customers_Small_Commercial!X261+All_Customers_Lighting!X261</f>
        <v>92538.865000000005</v>
      </c>
      <c r="Y261" s="5">
        <f>All_Customers_Residential!Y261+All_Customers_Small_Commercial!Y261+All_Customers_Lighting!Y261</f>
        <v>81938.324999999997</v>
      </c>
      <c r="Z261" s="5">
        <f>All_Customers_Residential!Z261+All_Customers_Small_Commercial!Z261+All_Customers_Lighting!Z261</f>
        <v>0</v>
      </c>
      <c r="AA261" s="2">
        <f>IFERROR(INDEX('Holiday Schedule'!$D$3:$D$24,MATCH(A261,'Holiday Schedule'!$C$3:$C$24,0)),0)</f>
        <v>0</v>
      </c>
      <c r="AB261" s="2">
        <f t="shared" si="24"/>
        <v>4</v>
      </c>
      <c r="AC261" s="2">
        <f t="shared" si="25"/>
        <v>1134808.2350000001</v>
      </c>
      <c r="AD261" s="5">
        <f t="shared" si="26"/>
        <v>596076.92499999958</v>
      </c>
      <c r="AE261" s="5">
        <f t="shared" si="27"/>
        <v>1730885.1599999997</v>
      </c>
      <c r="AG261" s="2">
        <f t="shared" si="28"/>
        <v>9</v>
      </c>
      <c r="AH261" s="2">
        <f t="shared" si="29"/>
        <v>2025</v>
      </c>
      <c r="AJ261" s="5">
        <f t="shared" si="30"/>
        <v>121732.15</v>
      </c>
      <c r="AK261" s="2">
        <f t="shared" si="31"/>
        <v>20</v>
      </c>
    </row>
    <row r="262" spans="1:37" ht="12.75">
      <c r="A262" s="4">
        <v>45911</v>
      </c>
      <c r="B262" s="5">
        <f>All_Customers_Residential!B262+All_Customers_Small_Commercial!B262+All_Customers_Lighting!B262</f>
        <v>73084.140000000014</v>
      </c>
      <c r="C262" s="5">
        <f>All_Customers_Residential!C262+All_Customers_Small_Commercial!C262+All_Customers_Lighting!C262</f>
        <v>68595.510000000009</v>
      </c>
      <c r="D262" s="5">
        <f>All_Customers_Residential!D262+All_Customers_Small_Commercial!D262+All_Customers_Lighting!D262</f>
        <v>66356.074999999997</v>
      </c>
      <c r="E262" s="5">
        <f>All_Customers_Residential!E262+All_Customers_Small_Commercial!E262+All_Customers_Lighting!E262</f>
        <v>67744.044999999998</v>
      </c>
      <c r="F262" s="5">
        <f>All_Customers_Residential!F262+All_Customers_Small_Commercial!F262+All_Customers_Lighting!F262</f>
        <v>69910.585000000006</v>
      </c>
      <c r="G262" s="5">
        <f>All_Customers_Residential!G262+All_Customers_Small_Commercial!G262+All_Customers_Lighting!G262</f>
        <v>77023.595000000001</v>
      </c>
      <c r="H262" s="5">
        <f>All_Customers_Residential!H262+All_Customers_Small_Commercial!H262+All_Customers_Lighting!H262</f>
        <v>88437.68</v>
      </c>
      <c r="I262" s="5">
        <f>All_Customers_Residential!I262+All_Customers_Small_Commercial!I262+All_Customers_Lighting!I262</f>
        <v>83720.445000000007</v>
      </c>
      <c r="J262" s="5">
        <f>All_Customers_Residential!J262+All_Customers_Small_Commercial!J262+All_Customers_Lighting!J262</f>
        <v>57782.83</v>
      </c>
      <c r="K262" s="5">
        <f>All_Customers_Residential!K262+All_Customers_Small_Commercial!K262+All_Customers_Lighting!K262</f>
        <v>41131.51</v>
      </c>
      <c r="L262" s="5">
        <f>All_Customers_Residential!L262+All_Customers_Small_Commercial!L262+All_Customers_Lighting!L262</f>
        <v>35680.29</v>
      </c>
      <c r="M262" s="5">
        <f>All_Customers_Residential!M262+All_Customers_Small_Commercial!M262+All_Customers_Lighting!M262</f>
        <v>35606.46</v>
      </c>
      <c r="N262" s="5">
        <f>All_Customers_Residential!N262+All_Customers_Small_Commercial!N262+All_Customers_Lighting!N262</f>
        <v>47356.770000000004</v>
      </c>
      <c r="O262" s="5">
        <f>All_Customers_Residential!O262+All_Customers_Small_Commercial!O262+All_Customers_Lighting!O262</f>
        <v>57622.679999999993</v>
      </c>
      <c r="P262" s="5">
        <f>All_Customers_Residential!P262+All_Customers_Small_Commercial!P262+All_Customers_Lighting!P262</f>
        <v>54278.729999999996</v>
      </c>
      <c r="Q262" s="5">
        <f>All_Customers_Residential!Q262+All_Customers_Small_Commercial!Q262+All_Customers_Lighting!Q262</f>
        <v>55145.89</v>
      </c>
      <c r="R262" s="5">
        <f>All_Customers_Residential!R262+All_Customers_Small_Commercial!R262+All_Customers_Lighting!R262</f>
        <v>64139.869999999995</v>
      </c>
      <c r="S262" s="5">
        <f>All_Customers_Residential!S262+All_Customers_Small_Commercial!S262+All_Customers_Lighting!S262</f>
        <v>94757.76999999999</v>
      </c>
      <c r="T262" s="5">
        <f>All_Customers_Residential!T262+All_Customers_Small_Commercial!T262+All_Customers_Lighting!T262</f>
        <v>114475.16</v>
      </c>
      <c r="U262" s="5">
        <f>All_Customers_Residential!U262+All_Customers_Small_Commercial!U262+All_Customers_Lighting!U262</f>
        <v>124234.82</v>
      </c>
      <c r="V262" s="5">
        <f>All_Customers_Residential!V262+All_Customers_Small_Commercial!V262+All_Customers_Lighting!V262</f>
        <v>116934.13</v>
      </c>
      <c r="W262" s="5">
        <f>All_Customers_Residential!W262+All_Customers_Small_Commercial!W262+All_Customers_Lighting!W262</f>
        <v>106447.65</v>
      </c>
      <c r="X262" s="5">
        <f>All_Customers_Residential!X262+All_Customers_Small_Commercial!X262+All_Customers_Lighting!X262</f>
        <v>93188.815000000002</v>
      </c>
      <c r="Y262" s="5">
        <f>All_Customers_Residential!Y262+All_Customers_Small_Commercial!Y262+All_Customers_Lighting!Y262</f>
        <v>81189.510000000009</v>
      </c>
      <c r="Z262" s="5">
        <f>All_Customers_Residential!Z262+All_Customers_Small_Commercial!Z262+All_Customers_Lighting!Z262</f>
        <v>0</v>
      </c>
      <c r="AA262" s="2">
        <f>IFERROR(INDEX('Holiday Schedule'!$D$3:$D$24,MATCH(A262,'Holiday Schedule'!$C$3:$C$24,0)),0)</f>
        <v>0</v>
      </c>
      <c r="AB262" s="2">
        <f t="shared" si="24"/>
        <v>5</v>
      </c>
      <c r="AC262" s="2">
        <f t="shared" si="25"/>
        <v>1182503.82</v>
      </c>
      <c r="AD262" s="5">
        <f t="shared" si="26"/>
        <v>592341.13999999966</v>
      </c>
      <c r="AE262" s="5">
        <f t="shared" si="27"/>
        <v>1774844.9599999997</v>
      </c>
      <c r="AG262" s="2">
        <f t="shared" si="28"/>
        <v>9</v>
      </c>
      <c r="AH262" s="2">
        <f t="shared" si="29"/>
        <v>2025</v>
      </c>
      <c r="AJ262" s="5">
        <f t="shared" si="30"/>
        <v>124234.82</v>
      </c>
      <c r="AK262" s="2">
        <f t="shared" si="31"/>
        <v>20</v>
      </c>
    </row>
    <row r="263" spans="1:37" ht="12.75">
      <c r="A263" s="4">
        <v>45912</v>
      </c>
      <c r="B263" s="5">
        <f>All_Customers_Residential!B263+All_Customers_Small_Commercial!B263+All_Customers_Lighting!B263</f>
        <v>73815.22</v>
      </c>
      <c r="C263" s="5">
        <f>All_Customers_Residential!C263+All_Customers_Small_Commercial!C263+All_Customers_Lighting!C263</f>
        <v>69470.039999999994</v>
      </c>
      <c r="D263" s="5">
        <f>All_Customers_Residential!D263+All_Customers_Small_Commercial!D263+All_Customers_Lighting!D263</f>
        <v>66916.800000000003</v>
      </c>
      <c r="E263" s="5">
        <f>All_Customers_Residential!E263+All_Customers_Small_Commercial!E263+All_Customers_Lighting!E263</f>
        <v>66897.195000000007</v>
      </c>
      <c r="F263" s="5">
        <f>All_Customers_Residential!F263+All_Customers_Small_Commercial!F263+All_Customers_Lighting!F263</f>
        <v>69373.350000000006</v>
      </c>
      <c r="G263" s="5">
        <f>All_Customers_Residential!G263+All_Customers_Small_Commercial!G263+All_Customers_Lighting!G263</f>
        <v>76611.574999999997</v>
      </c>
      <c r="H263" s="5">
        <f>All_Customers_Residential!H263+All_Customers_Small_Commercial!H263+All_Customers_Lighting!H263</f>
        <v>87074.304999999993</v>
      </c>
      <c r="I263" s="5">
        <f>All_Customers_Residential!I263+All_Customers_Small_Commercial!I263+All_Customers_Lighting!I263</f>
        <v>80728.165000000008</v>
      </c>
      <c r="J263" s="5">
        <f>All_Customers_Residential!J263+All_Customers_Small_Commercial!J263+All_Customers_Lighting!J263</f>
        <v>55132.275000000001</v>
      </c>
      <c r="K263" s="5">
        <f>All_Customers_Residential!K263+All_Customers_Small_Commercial!K263+All_Customers_Lighting!K263</f>
        <v>38180.22</v>
      </c>
      <c r="L263" s="5">
        <f>All_Customers_Residential!L263+All_Customers_Small_Commercial!L263+All_Customers_Lighting!L263</f>
        <v>32478.1</v>
      </c>
      <c r="M263" s="5">
        <f>All_Customers_Residential!M263+All_Customers_Small_Commercial!M263+All_Customers_Lighting!M263</f>
        <v>31174.59</v>
      </c>
      <c r="N263" s="5">
        <f>All_Customers_Residential!N263+All_Customers_Small_Commercial!N263+All_Customers_Lighting!N263</f>
        <v>30663.03</v>
      </c>
      <c r="O263" s="5">
        <f>All_Customers_Residential!O263+All_Customers_Small_Commercial!O263+All_Customers_Lighting!O263</f>
        <v>29738.28</v>
      </c>
      <c r="P263" s="5">
        <f>All_Customers_Residential!P263+All_Customers_Small_Commercial!P263+All_Customers_Lighting!P263</f>
        <v>30482.870000000003</v>
      </c>
      <c r="Q263" s="5">
        <f>All_Customers_Residential!Q263+All_Customers_Small_Commercial!Q263+All_Customers_Lighting!Q263</f>
        <v>37740.839999999997</v>
      </c>
      <c r="R263" s="5">
        <f>All_Customers_Residential!R263+All_Customers_Small_Commercial!R263+All_Customers_Lighting!R263</f>
        <v>55760.78</v>
      </c>
      <c r="S263" s="5">
        <f>All_Customers_Residential!S263+All_Customers_Small_Commercial!S263+All_Customers_Lighting!S263</f>
        <v>87543.19</v>
      </c>
      <c r="T263" s="5">
        <f>All_Customers_Residential!T263+All_Customers_Small_Commercial!T263+All_Customers_Lighting!T263</f>
        <v>109694.76</v>
      </c>
      <c r="U263" s="5">
        <f>All_Customers_Residential!U263+All_Customers_Small_Commercial!U263+All_Customers_Lighting!U263</f>
        <v>116016.14</v>
      </c>
      <c r="V263" s="5">
        <f>All_Customers_Residential!V263+All_Customers_Small_Commercial!V263+All_Customers_Lighting!V263</f>
        <v>110700.60500000001</v>
      </c>
      <c r="W263" s="5">
        <f>All_Customers_Residential!W263+All_Customers_Small_Commercial!W263+All_Customers_Lighting!W263</f>
        <v>102396.37500000001</v>
      </c>
      <c r="X263" s="5">
        <f>All_Customers_Residential!X263+All_Customers_Small_Commercial!X263+All_Customers_Lighting!X263</f>
        <v>91737.375</v>
      </c>
      <c r="Y263" s="5">
        <f>All_Customers_Residential!Y263+All_Customers_Small_Commercial!Y263+All_Customers_Lighting!Y263</f>
        <v>82240.615000000005</v>
      </c>
      <c r="Z263" s="5">
        <f>All_Customers_Residential!Z263+All_Customers_Small_Commercial!Z263+All_Customers_Lighting!Z263</f>
        <v>0</v>
      </c>
      <c r="AA263" s="2">
        <f>IFERROR(INDEX('Holiday Schedule'!$D$3:$D$24,MATCH(A263,'Holiday Schedule'!$C$3:$C$24,0)),0)</f>
        <v>0</v>
      </c>
      <c r="AB263" s="2">
        <f t="shared" si="24"/>
        <v>6</v>
      </c>
      <c r="AC263" s="2">
        <f t="shared" si="25"/>
        <v>1040167.595</v>
      </c>
      <c r="AD263" s="5">
        <f t="shared" si="26"/>
        <v>592399.09999999986</v>
      </c>
      <c r="AE263" s="5">
        <f t="shared" si="27"/>
        <v>1632566.6949999998</v>
      </c>
      <c r="AG263" s="2">
        <f t="shared" si="28"/>
        <v>9</v>
      </c>
      <c r="AH263" s="2">
        <f t="shared" si="29"/>
        <v>2025</v>
      </c>
      <c r="AJ263" s="5">
        <f t="shared" si="30"/>
        <v>116016.14</v>
      </c>
      <c r="AK263" s="2">
        <f t="shared" si="31"/>
        <v>20</v>
      </c>
    </row>
    <row r="264" spans="1:37" ht="12.75">
      <c r="A264" s="4">
        <v>45913</v>
      </c>
      <c r="B264" s="5">
        <f>All_Customers_Residential!B264+All_Customers_Small_Commercial!B264+All_Customers_Lighting!B264</f>
        <v>73214.895000000004</v>
      </c>
      <c r="C264" s="5">
        <f>All_Customers_Residential!C264+All_Customers_Small_Commercial!C264+All_Customers_Lighting!C264</f>
        <v>69326.414999999994</v>
      </c>
      <c r="D264" s="5">
        <f>All_Customers_Residential!D264+All_Customers_Small_Commercial!D264+All_Customers_Lighting!D264</f>
        <v>67099.134999999995</v>
      </c>
      <c r="E264" s="5">
        <f>All_Customers_Residential!E264+All_Customers_Small_Commercial!E264+All_Customers_Lighting!E264</f>
        <v>66963.570000000007</v>
      </c>
      <c r="F264" s="5">
        <f>All_Customers_Residential!F264+All_Customers_Small_Commercial!F264+All_Customers_Lighting!F264</f>
        <v>67652.135000000009</v>
      </c>
      <c r="G264" s="5">
        <f>All_Customers_Residential!G264+All_Customers_Small_Commercial!G264+All_Customers_Lighting!G264</f>
        <v>71373.290000000008</v>
      </c>
      <c r="H264" s="5">
        <f>All_Customers_Residential!H264+All_Customers_Small_Commercial!H264+All_Customers_Lighting!H264</f>
        <v>76139.334999999992</v>
      </c>
      <c r="I264" s="5">
        <f>All_Customers_Residential!I264+All_Customers_Small_Commercial!I264+All_Customers_Lighting!I264</f>
        <v>74907.854999999996</v>
      </c>
      <c r="J264" s="5">
        <f>All_Customers_Residential!J264+All_Customers_Small_Commercial!J264+All_Customers_Lighting!J264</f>
        <v>59764.715000000004</v>
      </c>
      <c r="K264" s="5">
        <f>All_Customers_Residential!K264+All_Customers_Small_Commercial!K264+All_Customers_Lighting!K264</f>
        <v>41692.879999999997</v>
      </c>
      <c r="L264" s="5">
        <f>All_Customers_Residential!L264+All_Customers_Small_Commercial!L264+All_Customers_Lighting!L264</f>
        <v>42572.22</v>
      </c>
      <c r="M264" s="5">
        <f>All_Customers_Residential!M264+All_Customers_Small_Commercial!M264+All_Customers_Lighting!M264</f>
        <v>43039.61</v>
      </c>
      <c r="N264" s="5">
        <f>All_Customers_Residential!N264+All_Customers_Small_Commercial!N264+All_Customers_Lighting!N264</f>
        <v>41561.78</v>
      </c>
      <c r="O264" s="5">
        <f>All_Customers_Residential!O264+All_Customers_Small_Commercial!O264+All_Customers_Lighting!O264</f>
        <v>39906.57</v>
      </c>
      <c r="P264" s="5">
        <f>All_Customers_Residential!P264+All_Customers_Small_Commercial!P264+All_Customers_Lighting!P264</f>
        <v>45414.05</v>
      </c>
      <c r="Q264" s="5">
        <f>All_Customers_Residential!Q264+All_Customers_Small_Commercial!Q264+All_Customers_Lighting!Q264</f>
        <v>65328.29</v>
      </c>
      <c r="R264" s="5">
        <f>All_Customers_Residential!R264+All_Customers_Small_Commercial!R264+All_Customers_Lighting!R264</f>
        <v>78562.55</v>
      </c>
      <c r="S264" s="5">
        <f>All_Customers_Residential!S264+All_Customers_Small_Commercial!S264+All_Customers_Lighting!S264</f>
        <v>95712.51</v>
      </c>
      <c r="T264" s="5">
        <f>All_Customers_Residential!T264+All_Customers_Small_Commercial!T264+All_Customers_Lighting!T264</f>
        <v>106831.01</v>
      </c>
      <c r="U264" s="5">
        <f>All_Customers_Residential!U264+All_Customers_Small_Commercial!U264+All_Customers_Lighting!U264</f>
        <v>113912.93</v>
      </c>
      <c r="V264" s="5">
        <f>All_Customers_Residential!V264+All_Customers_Small_Commercial!V264+All_Customers_Lighting!V264</f>
        <v>109674.66</v>
      </c>
      <c r="W264" s="5">
        <f>All_Customers_Residential!W264+All_Customers_Small_Commercial!W264+All_Customers_Lighting!W264</f>
        <v>101102.01</v>
      </c>
      <c r="X264" s="5">
        <f>All_Customers_Residential!X264+All_Customers_Small_Commercial!X264+All_Customers_Lighting!X264</f>
        <v>92402.079999999987</v>
      </c>
      <c r="Y264" s="5">
        <f>All_Customers_Residential!Y264+All_Customers_Small_Commercial!Y264+All_Customers_Lighting!Y264</f>
        <v>83069.17</v>
      </c>
      <c r="Z264" s="5">
        <f>All_Customers_Residential!Z264+All_Customers_Small_Commercial!Z264+All_Customers_Lighting!Z264</f>
        <v>0</v>
      </c>
      <c r="AA264" s="2">
        <f>IFERROR(INDEX('Holiday Schedule'!$D$3:$D$24,MATCH(A264,'Holiday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1727223.6649999998</v>
      </c>
      <c r="AE264" s="5">
        <f t="shared" si="27"/>
        <v>1727223.6649999998</v>
      </c>
      <c r="AG264" s="2">
        <f t="shared" si="28"/>
        <v>9</v>
      </c>
      <c r="AH264" s="2">
        <f t="shared" si="29"/>
        <v>2025</v>
      </c>
      <c r="AJ264" s="5">
        <f t="shared" si="30"/>
        <v>113912.93</v>
      </c>
      <c r="AK264" s="2">
        <f t="shared" si="31"/>
        <v>20</v>
      </c>
    </row>
    <row r="265" spans="1:37" ht="12.75">
      <c r="A265" s="4">
        <v>45914</v>
      </c>
      <c r="B265" s="5">
        <f>All_Customers_Residential!B265+All_Customers_Small_Commercial!B265+All_Customers_Lighting!B265</f>
        <v>73940.72</v>
      </c>
      <c r="C265" s="5">
        <f>All_Customers_Residential!C265+All_Customers_Small_Commercial!C265+All_Customers_Lighting!C265</f>
        <v>69500.060000000012</v>
      </c>
      <c r="D265" s="5">
        <f>All_Customers_Residential!D265+All_Customers_Small_Commercial!D265+All_Customers_Lighting!D265</f>
        <v>67385.445000000007</v>
      </c>
      <c r="E265" s="5">
        <f>All_Customers_Residential!E265+All_Customers_Small_Commercial!E265+All_Customers_Lighting!E265</f>
        <v>66525.235000000001</v>
      </c>
      <c r="F265" s="5">
        <f>All_Customers_Residential!F265+All_Customers_Small_Commercial!F265+All_Customers_Lighting!F265</f>
        <v>67245.41</v>
      </c>
      <c r="G265" s="5">
        <f>All_Customers_Residential!G265+All_Customers_Small_Commercial!G265+All_Customers_Lighting!G265</f>
        <v>69215.294999999998</v>
      </c>
      <c r="H265" s="5">
        <f>All_Customers_Residential!H265+All_Customers_Small_Commercial!H265+All_Customers_Lighting!H265</f>
        <v>74052.464999999997</v>
      </c>
      <c r="I265" s="5">
        <f>All_Customers_Residential!I265+All_Customers_Small_Commercial!I265+All_Customers_Lighting!I265</f>
        <v>77214.455000000016</v>
      </c>
      <c r="J265" s="5">
        <f>All_Customers_Residential!J265+All_Customers_Small_Commercial!J265+All_Customers_Lighting!J265</f>
        <v>66795.925000000003</v>
      </c>
      <c r="K265" s="5">
        <f>All_Customers_Residential!K265+All_Customers_Small_Commercial!K265+All_Customers_Lighting!K265</f>
        <v>47627.55</v>
      </c>
      <c r="L265" s="5">
        <f>All_Customers_Residential!L265+All_Customers_Small_Commercial!L265+All_Customers_Lighting!L265</f>
        <v>39173.22</v>
      </c>
      <c r="M265" s="5">
        <f>All_Customers_Residential!M265+All_Customers_Small_Commercial!M265+All_Customers_Lighting!M265</f>
        <v>36853.14</v>
      </c>
      <c r="N265" s="5">
        <f>All_Customers_Residential!N265+All_Customers_Small_Commercial!N265+All_Customers_Lighting!N265</f>
        <v>39641.360000000001</v>
      </c>
      <c r="O265" s="5">
        <f>All_Customers_Residential!O265+All_Customers_Small_Commercial!O265+All_Customers_Lighting!O265</f>
        <v>42036.17</v>
      </c>
      <c r="P265" s="5">
        <f>All_Customers_Residential!P265+All_Customers_Small_Commercial!P265+All_Customers_Lighting!P265</f>
        <v>57609.72</v>
      </c>
      <c r="Q265" s="5">
        <f>All_Customers_Residential!Q265+All_Customers_Small_Commercial!Q265+All_Customers_Lighting!Q265</f>
        <v>71400.709999999992</v>
      </c>
      <c r="R265" s="5">
        <f>All_Customers_Residential!R265+All_Customers_Small_Commercial!R265+All_Customers_Lighting!R265</f>
        <v>79733.850000000006</v>
      </c>
      <c r="S265" s="5">
        <f>All_Customers_Residential!S265+All_Customers_Small_Commercial!S265+All_Customers_Lighting!S265</f>
        <v>103287.16</v>
      </c>
      <c r="T265" s="5">
        <f>All_Customers_Residential!T265+All_Customers_Small_Commercial!T265+All_Customers_Lighting!T265</f>
        <v>120018.56</v>
      </c>
      <c r="U265" s="5">
        <f>All_Customers_Residential!U265+All_Customers_Small_Commercial!U265+All_Customers_Lighting!U265</f>
        <v>126093.27</v>
      </c>
      <c r="V265" s="5">
        <f>All_Customers_Residential!V265+All_Customers_Small_Commercial!V265+All_Customers_Lighting!V265</f>
        <v>119566.86999999998</v>
      </c>
      <c r="W265" s="5">
        <f>All_Customers_Residential!W265+All_Customers_Small_Commercial!W265+All_Customers_Lighting!W265</f>
        <v>108488.52499999999</v>
      </c>
      <c r="X265" s="5">
        <f>All_Customers_Residential!X265+All_Customers_Small_Commercial!X265+All_Customers_Lighting!X265</f>
        <v>95785.29</v>
      </c>
      <c r="Y265" s="5">
        <f>All_Customers_Residential!Y265+All_Customers_Small_Commercial!Y265+All_Customers_Lighting!Y265</f>
        <v>84698.26999999999</v>
      </c>
      <c r="Z265" s="5">
        <f>All_Customers_Residential!Z265+All_Customers_Small_Commercial!Z265+All_Customers_Lighting!Z265</f>
        <v>0</v>
      </c>
      <c r="AA265" s="2">
        <f>IFERROR(INDEX('Holiday Schedule'!$D$3:$D$24,MATCH(A265,'Holiday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1803888.6749999998</v>
      </c>
      <c r="AE265" s="5">
        <f t="shared" si="27"/>
        <v>1803888.6749999998</v>
      </c>
      <c r="AG265" s="2">
        <f t="shared" si="28"/>
        <v>9</v>
      </c>
      <c r="AH265" s="2">
        <f t="shared" si="29"/>
        <v>2025</v>
      </c>
      <c r="AJ265" s="5">
        <f t="shared" si="30"/>
        <v>126093.27</v>
      </c>
      <c r="AK265" s="2">
        <f t="shared" si="31"/>
        <v>20</v>
      </c>
    </row>
    <row r="266" spans="1:37" ht="12.75">
      <c r="A266" s="4">
        <v>45915</v>
      </c>
      <c r="B266" s="5">
        <f>All_Customers_Residential!B266+All_Customers_Small_Commercial!B266+All_Customers_Lighting!B266</f>
        <v>74551.63</v>
      </c>
      <c r="C266" s="5">
        <f>All_Customers_Residential!C266+All_Customers_Small_Commercial!C266+All_Customers_Lighting!C266</f>
        <v>69411.574999999997</v>
      </c>
      <c r="D266" s="5">
        <f>All_Customers_Residential!D266+All_Customers_Small_Commercial!D266+All_Customers_Lighting!D266</f>
        <v>67322.085000000006</v>
      </c>
      <c r="E266" s="5">
        <f>All_Customers_Residential!E266+All_Customers_Small_Commercial!E266+All_Customers_Lighting!E266</f>
        <v>66381.654999999999</v>
      </c>
      <c r="F266" s="5">
        <f>All_Customers_Residential!F266+All_Customers_Small_Commercial!F266+All_Customers_Lighting!F266</f>
        <v>69779.395000000004</v>
      </c>
      <c r="G266" s="5">
        <f>All_Customers_Residential!G266+All_Customers_Small_Commercial!G266+All_Customers_Lighting!G266</f>
        <v>76982.45</v>
      </c>
      <c r="H266" s="5">
        <f>All_Customers_Residential!H266+All_Customers_Small_Commercial!H266+All_Customers_Lighting!H266</f>
        <v>86988.54</v>
      </c>
      <c r="I266" s="5">
        <f>All_Customers_Residential!I266+All_Customers_Small_Commercial!I266+All_Customers_Lighting!I266</f>
        <v>83976.189999999988</v>
      </c>
      <c r="J266" s="5">
        <f>All_Customers_Residential!J266+All_Customers_Small_Commercial!J266+All_Customers_Lighting!J266</f>
        <v>58953.19000000001</v>
      </c>
      <c r="K266" s="5">
        <f>All_Customers_Residential!K266+All_Customers_Small_Commercial!K266+All_Customers_Lighting!K266</f>
        <v>42615</v>
      </c>
      <c r="L266" s="5">
        <f>All_Customers_Residential!L266+All_Customers_Small_Commercial!L266+All_Customers_Lighting!L266</f>
        <v>37526.9</v>
      </c>
      <c r="M266" s="5">
        <f>All_Customers_Residential!M266+All_Customers_Small_Commercial!M266+All_Customers_Lighting!M266</f>
        <v>37196.400000000001</v>
      </c>
      <c r="N266" s="5">
        <f>All_Customers_Residential!N266+All_Customers_Small_Commercial!N266+All_Customers_Lighting!N266</f>
        <v>38068.79</v>
      </c>
      <c r="O266" s="5">
        <f>All_Customers_Residential!O266+All_Customers_Small_Commercial!O266+All_Customers_Lighting!O266</f>
        <v>37387.42</v>
      </c>
      <c r="P266" s="5">
        <f>All_Customers_Residential!P266+All_Customers_Small_Commercial!P266+All_Customers_Lighting!P266</f>
        <v>38736.259999999995</v>
      </c>
      <c r="Q266" s="5">
        <f>All_Customers_Residential!Q266+All_Customers_Small_Commercial!Q266+All_Customers_Lighting!Q266</f>
        <v>46512.93</v>
      </c>
      <c r="R266" s="5">
        <f>All_Customers_Residential!R266+All_Customers_Small_Commercial!R266+All_Customers_Lighting!R266</f>
        <v>66404.13</v>
      </c>
      <c r="S266" s="5">
        <f>All_Customers_Residential!S266+All_Customers_Small_Commercial!S266+All_Customers_Lighting!S266</f>
        <v>98065.62</v>
      </c>
      <c r="T266" s="5">
        <f>All_Customers_Residential!T266+All_Customers_Small_Commercial!T266+All_Customers_Lighting!T266</f>
        <v>118429.93</v>
      </c>
      <c r="U266" s="5">
        <f>All_Customers_Residential!U266+All_Customers_Small_Commercial!U266+All_Customers_Lighting!U266</f>
        <v>124156.33</v>
      </c>
      <c r="V266" s="5">
        <f>All_Customers_Residential!V266+All_Customers_Small_Commercial!V266+All_Customers_Lighting!V266</f>
        <v>117006.08500000001</v>
      </c>
      <c r="W266" s="5">
        <f>All_Customers_Residential!W266+All_Customers_Small_Commercial!W266+All_Customers_Lighting!W266</f>
        <v>105891.16</v>
      </c>
      <c r="X266" s="5">
        <f>All_Customers_Residential!X266+All_Customers_Small_Commercial!X266+All_Customers_Lighting!X266</f>
        <v>93290.28</v>
      </c>
      <c r="Y266" s="5">
        <f>All_Customers_Residential!Y266+All_Customers_Small_Commercial!Y266+All_Customers_Lighting!Y266</f>
        <v>83020.244999999995</v>
      </c>
      <c r="Z266" s="5">
        <f>All_Customers_Residential!Z266+All_Customers_Small_Commercial!Z266+All_Customers_Lighting!Z266</f>
        <v>0</v>
      </c>
      <c r="AA266" s="2">
        <f>IFERROR(INDEX('Holiday Schedule'!$D$3:$D$24,MATCH(A266,'Holiday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1144216.615</v>
      </c>
      <c r="AD266" s="5">
        <f t="shared" ref="AD266:AD329" si="34">AE266-AC266</f>
        <v>594437.57499999995</v>
      </c>
      <c r="AE266" s="5">
        <f t="shared" ref="AE266:AE329" si="35">SUM(B266:Y266)</f>
        <v>1738654.19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124156.33</v>
      </c>
      <c r="AK266" s="2">
        <f t="shared" ref="AK266:AK329" si="39">IF(AE266&gt;0,INDEX(B$8:Y$8,MATCH(AJ266,B266:Y266,0)),"")</f>
        <v>20</v>
      </c>
    </row>
    <row r="267" spans="1:37" ht="12.75">
      <c r="A267" s="4">
        <v>45916</v>
      </c>
      <c r="B267" s="5">
        <f>All_Customers_Residential!B267+All_Customers_Small_Commercial!B267+All_Customers_Lighting!B267</f>
        <v>74462.685000000012</v>
      </c>
      <c r="C267" s="5">
        <f>All_Customers_Residential!C267+All_Customers_Small_Commercial!C267+All_Customers_Lighting!C267</f>
        <v>70062.600000000006</v>
      </c>
      <c r="D267" s="5">
        <f>All_Customers_Residential!D267+All_Customers_Small_Commercial!D267+All_Customers_Lighting!D267</f>
        <v>67227.209999999992</v>
      </c>
      <c r="E267" s="5">
        <f>All_Customers_Residential!E267+All_Customers_Small_Commercial!E267+All_Customers_Lighting!E267</f>
        <v>67337.625</v>
      </c>
      <c r="F267" s="5">
        <f>All_Customers_Residential!F267+All_Customers_Small_Commercial!F267+All_Customers_Lighting!F267</f>
        <v>70551.33</v>
      </c>
      <c r="G267" s="5">
        <f>All_Customers_Residential!G267+All_Customers_Small_Commercial!G267+All_Customers_Lighting!G267</f>
        <v>77094.720000000001</v>
      </c>
      <c r="H267" s="5">
        <f>All_Customers_Residential!H267+All_Customers_Small_Commercial!H267+All_Customers_Lighting!H267</f>
        <v>88173.23</v>
      </c>
      <c r="I267" s="5">
        <f>All_Customers_Residential!I267+All_Customers_Small_Commercial!I267+All_Customers_Lighting!I267</f>
        <v>85772.775000000009</v>
      </c>
      <c r="J267" s="5">
        <f>All_Customers_Residential!J267+All_Customers_Small_Commercial!J267+All_Customers_Lighting!J267</f>
        <v>60050.584999999992</v>
      </c>
      <c r="K267" s="5">
        <f>All_Customers_Residential!K267+All_Customers_Small_Commercial!K267+All_Customers_Lighting!K267</f>
        <v>43483.44</v>
      </c>
      <c r="L267" s="5">
        <f>All_Customers_Residential!L267+All_Customers_Small_Commercial!L267+All_Customers_Lighting!L267</f>
        <v>38328.639999999999</v>
      </c>
      <c r="M267" s="5">
        <f>All_Customers_Residential!M267+All_Customers_Small_Commercial!M267+All_Customers_Lighting!M267</f>
        <v>38172.100000000006</v>
      </c>
      <c r="N267" s="5">
        <f>All_Customers_Residential!N267+All_Customers_Small_Commercial!N267+All_Customers_Lighting!N267</f>
        <v>39154</v>
      </c>
      <c r="O267" s="5">
        <f>All_Customers_Residential!O267+All_Customers_Small_Commercial!O267+All_Customers_Lighting!O267</f>
        <v>39116.17</v>
      </c>
      <c r="P267" s="5">
        <f>All_Customers_Residential!P267+All_Customers_Small_Commercial!P267+All_Customers_Lighting!P267</f>
        <v>41667.300000000003</v>
      </c>
      <c r="Q267" s="5">
        <f>All_Customers_Residential!Q267+All_Customers_Small_Commercial!Q267+All_Customers_Lighting!Q267</f>
        <v>50791.43</v>
      </c>
      <c r="R267" s="5">
        <f>All_Customers_Residential!R267+All_Customers_Small_Commercial!R267+All_Customers_Lighting!R267</f>
        <v>71423.5</v>
      </c>
      <c r="S267" s="5">
        <f>All_Customers_Residential!S267+All_Customers_Small_Commercial!S267+All_Customers_Lighting!S267</f>
        <v>100497.77</v>
      </c>
      <c r="T267" s="5">
        <f>All_Customers_Residential!T267+All_Customers_Small_Commercial!T267+All_Customers_Lighting!T267</f>
        <v>119795.26999999999</v>
      </c>
      <c r="U267" s="5">
        <f>All_Customers_Residential!U267+All_Customers_Small_Commercial!U267+All_Customers_Lighting!U267</f>
        <v>125194.01000000001</v>
      </c>
      <c r="V267" s="5">
        <f>All_Customers_Residential!V267+All_Customers_Small_Commercial!V267+All_Customers_Lighting!V267</f>
        <v>118104.15000000001</v>
      </c>
      <c r="W267" s="5">
        <f>All_Customers_Residential!W267+All_Customers_Small_Commercial!W267+All_Customers_Lighting!W267</f>
        <v>106217.18499999998</v>
      </c>
      <c r="X267" s="5">
        <f>All_Customers_Residential!X267+All_Customers_Small_Commercial!X267+All_Customers_Lighting!X267</f>
        <v>94056.26</v>
      </c>
      <c r="Y267" s="5">
        <f>All_Customers_Residential!Y267+All_Customers_Small_Commercial!Y267+All_Customers_Lighting!Y267</f>
        <v>83096.94</v>
      </c>
      <c r="Z267" s="5">
        <f>All_Customers_Residential!Z267+All_Customers_Small_Commercial!Z267+All_Customers_Lighting!Z267</f>
        <v>0</v>
      </c>
      <c r="AA267" s="2">
        <f>IFERROR(INDEX('Holiday Schedule'!$D$3:$D$24,MATCH(A267,'Holiday Schedule'!$C$3:$C$24,0)),0)</f>
        <v>0</v>
      </c>
      <c r="AB267" s="2">
        <f t="shared" si="32"/>
        <v>3</v>
      </c>
      <c r="AC267" s="2">
        <f t="shared" si="33"/>
        <v>1171824.585</v>
      </c>
      <c r="AD267" s="5">
        <f t="shared" si="34"/>
        <v>598006.34000000008</v>
      </c>
      <c r="AE267" s="5">
        <f t="shared" si="35"/>
        <v>1769830.925</v>
      </c>
      <c r="AG267" s="2">
        <f t="shared" si="36"/>
        <v>9</v>
      </c>
      <c r="AH267" s="2">
        <f t="shared" si="37"/>
        <v>2025</v>
      </c>
      <c r="AJ267" s="5">
        <f t="shared" si="38"/>
        <v>125194.01000000001</v>
      </c>
      <c r="AK267" s="2">
        <f t="shared" si="39"/>
        <v>20</v>
      </c>
    </row>
    <row r="268" spans="1:37" ht="12.75">
      <c r="A268" s="4">
        <v>45917</v>
      </c>
      <c r="B268" s="5">
        <f>All_Customers_Residential!B268+All_Customers_Small_Commercial!B268+All_Customers_Lighting!B268</f>
        <v>75017.75499999999</v>
      </c>
      <c r="C268" s="5">
        <f>All_Customers_Residential!C268+All_Customers_Small_Commercial!C268+All_Customers_Lighting!C268</f>
        <v>69670.535000000003</v>
      </c>
      <c r="D268" s="5">
        <f>All_Customers_Residential!D268+All_Customers_Small_Commercial!D268+All_Customers_Lighting!D268</f>
        <v>68958.725000000006</v>
      </c>
      <c r="E268" s="5">
        <f>All_Customers_Residential!E268+All_Customers_Small_Commercial!E268+All_Customers_Lighting!E268</f>
        <v>67424.345000000001</v>
      </c>
      <c r="F268" s="5">
        <f>All_Customers_Residential!F268+All_Customers_Small_Commercial!F268+All_Customers_Lighting!F268</f>
        <v>70249.695000000007</v>
      </c>
      <c r="G268" s="5">
        <f>All_Customers_Residential!G268+All_Customers_Small_Commercial!G268+All_Customers_Lighting!G268</f>
        <v>77701.184999999998</v>
      </c>
      <c r="H268" s="5">
        <f>All_Customers_Residential!H268+All_Customers_Small_Commercial!H268+All_Customers_Lighting!H268</f>
        <v>87646.859999999986</v>
      </c>
      <c r="I268" s="5">
        <f>All_Customers_Residential!I268+All_Customers_Small_Commercial!I268+All_Customers_Lighting!I268</f>
        <v>87232.37999999999</v>
      </c>
      <c r="J268" s="5">
        <f>All_Customers_Residential!J268+All_Customers_Small_Commercial!J268+All_Customers_Lighting!J268</f>
        <v>65719.445000000007</v>
      </c>
      <c r="K268" s="5">
        <f>All_Customers_Residential!K268+All_Customers_Small_Commercial!K268+All_Customers_Lighting!K268</f>
        <v>57397.45</v>
      </c>
      <c r="L268" s="5">
        <f>All_Customers_Residential!L268+All_Customers_Small_Commercial!L268+All_Customers_Lighting!L268</f>
        <v>45862.1</v>
      </c>
      <c r="M268" s="5">
        <f>All_Customers_Residential!M268+All_Customers_Small_Commercial!M268+All_Customers_Lighting!M268</f>
        <v>48198.89</v>
      </c>
      <c r="N268" s="5">
        <f>All_Customers_Residential!N268+All_Customers_Small_Commercial!N268+All_Customers_Lighting!N268</f>
        <v>47479.86</v>
      </c>
      <c r="O268" s="5">
        <f>All_Customers_Residential!O268+All_Customers_Small_Commercial!O268+All_Customers_Lighting!O268</f>
        <v>55596.49</v>
      </c>
      <c r="P268" s="5">
        <f>All_Customers_Residential!P268+All_Customers_Small_Commercial!P268+All_Customers_Lighting!P268</f>
        <v>59954.11</v>
      </c>
      <c r="Q268" s="5">
        <f>All_Customers_Residential!Q268+All_Customers_Small_Commercial!Q268+All_Customers_Lighting!Q268</f>
        <v>68246.45</v>
      </c>
      <c r="R268" s="5">
        <f>All_Customers_Residential!R268+All_Customers_Small_Commercial!R268+All_Customers_Lighting!R268</f>
        <v>86516.2</v>
      </c>
      <c r="S268" s="5">
        <f>All_Customers_Residential!S268+All_Customers_Small_Commercial!S268+All_Customers_Lighting!S268</f>
        <v>101399.59</v>
      </c>
      <c r="T268" s="5">
        <f>All_Customers_Residential!T268+All_Customers_Small_Commercial!T268+All_Customers_Lighting!T268</f>
        <v>116782.13999999998</v>
      </c>
      <c r="U268" s="5">
        <f>All_Customers_Residential!U268+All_Customers_Small_Commercial!U268+All_Customers_Lighting!U268</f>
        <v>123579.07</v>
      </c>
      <c r="V268" s="5">
        <f>All_Customers_Residential!V268+All_Customers_Small_Commercial!V268+All_Customers_Lighting!V268</f>
        <v>116450.02</v>
      </c>
      <c r="W268" s="5">
        <f>All_Customers_Residential!W268+All_Customers_Small_Commercial!W268+All_Customers_Lighting!W268</f>
        <v>104654.59</v>
      </c>
      <c r="X268" s="5">
        <f>All_Customers_Residential!X268+All_Customers_Small_Commercial!X268+All_Customers_Lighting!X268</f>
        <v>93909.75499999999</v>
      </c>
      <c r="Y268" s="5">
        <f>All_Customers_Residential!Y268+All_Customers_Small_Commercial!Y268+All_Customers_Lighting!Y268</f>
        <v>83274.330000000016</v>
      </c>
      <c r="Z268" s="5">
        <f>All_Customers_Residential!Z268+All_Customers_Small_Commercial!Z268+All_Customers_Lighting!Z268</f>
        <v>0</v>
      </c>
      <c r="AA268" s="2">
        <f>IFERROR(INDEX('Holiday Schedule'!$D$3:$D$24,MATCH(A268,'Holiday Schedule'!$C$3:$C$24,0)),0)</f>
        <v>0</v>
      </c>
      <c r="AB268" s="2">
        <f t="shared" si="32"/>
        <v>4</v>
      </c>
      <c r="AC268" s="2">
        <f t="shared" si="33"/>
        <v>1278978.5399999998</v>
      </c>
      <c r="AD268" s="5">
        <f t="shared" si="34"/>
        <v>599943.43000000017</v>
      </c>
      <c r="AE268" s="5">
        <f t="shared" si="35"/>
        <v>1878921.97</v>
      </c>
      <c r="AG268" s="2">
        <f t="shared" si="36"/>
        <v>9</v>
      </c>
      <c r="AH268" s="2">
        <f t="shared" si="37"/>
        <v>2025</v>
      </c>
      <c r="AJ268" s="5">
        <f t="shared" si="38"/>
        <v>123579.07</v>
      </c>
      <c r="AK268" s="2">
        <f t="shared" si="39"/>
        <v>20</v>
      </c>
    </row>
    <row r="269" spans="1:37" ht="12.75">
      <c r="A269" s="4">
        <v>45918</v>
      </c>
      <c r="B269" s="5">
        <f>All_Customers_Residential!B269+All_Customers_Small_Commercial!B269+All_Customers_Lighting!B269</f>
        <v>73716.010000000009</v>
      </c>
      <c r="C269" s="5">
        <f>All_Customers_Residential!C269+All_Customers_Small_Commercial!C269+All_Customers_Lighting!C269</f>
        <v>69998.359999999986</v>
      </c>
      <c r="D269" s="5">
        <f>All_Customers_Residential!D269+All_Customers_Small_Commercial!D269+All_Customers_Lighting!D269</f>
        <v>68635.404999999999</v>
      </c>
      <c r="E269" s="5">
        <f>All_Customers_Residential!E269+All_Customers_Small_Commercial!E269+All_Customers_Lighting!E269</f>
        <v>68455.324999999997</v>
      </c>
      <c r="F269" s="5">
        <f>All_Customers_Residential!F269+All_Customers_Small_Commercial!F269+All_Customers_Lighting!F269</f>
        <v>70699.440000000017</v>
      </c>
      <c r="G269" s="5">
        <f>All_Customers_Residential!G269+All_Customers_Small_Commercial!G269+All_Customers_Lighting!G269</f>
        <v>77572.514999999999</v>
      </c>
      <c r="H269" s="5">
        <f>All_Customers_Residential!H269+All_Customers_Small_Commercial!H269+All_Customers_Lighting!H269</f>
        <v>90291.25499999999</v>
      </c>
      <c r="I269" s="5">
        <f>All_Customers_Residential!I269+All_Customers_Small_Commercial!I269+All_Customers_Lighting!I269</f>
        <v>98859.22</v>
      </c>
      <c r="J269" s="5">
        <f>All_Customers_Residential!J269+All_Customers_Small_Commercial!J269+All_Customers_Lighting!J269</f>
        <v>85765.174999999988</v>
      </c>
      <c r="K269" s="5">
        <f>All_Customers_Residential!K269+All_Customers_Small_Commercial!K269+All_Customers_Lighting!K269</f>
        <v>66177.83</v>
      </c>
      <c r="L269" s="5">
        <f>All_Customers_Residential!L269+All_Customers_Small_Commercial!L269+All_Customers_Lighting!L269</f>
        <v>55390.78</v>
      </c>
      <c r="M269" s="5">
        <f>All_Customers_Residential!M269+All_Customers_Small_Commercial!M269+All_Customers_Lighting!M269</f>
        <v>51908.490000000005</v>
      </c>
      <c r="N269" s="5">
        <f>All_Customers_Residential!N269+All_Customers_Small_Commercial!N269+All_Customers_Lighting!N269</f>
        <v>50375.94</v>
      </c>
      <c r="O269" s="5">
        <f>All_Customers_Residential!O269+All_Customers_Small_Commercial!O269+All_Customers_Lighting!O269</f>
        <v>50041.78</v>
      </c>
      <c r="P269" s="5">
        <f>All_Customers_Residential!P269+All_Customers_Small_Commercial!P269+All_Customers_Lighting!P269</f>
        <v>48847.240000000005</v>
      </c>
      <c r="Q269" s="5">
        <f>All_Customers_Residential!Q269+All_Customers_Small_Commercial!Q269+All_Customers_Lighting!Q269</f>
        <v>56860.91</v>
      </c>
      <c r="R269" s="5">
        <f>All_Customers_Residential!R269+All_Customers_Small_Commercial!R269+All_Customers_Lighting!R269</f>
        <v>75643.289999999994</v>
      </c>
      <c r="S269" s="5">
        <f>All_Customers_Residential!S269+All_Customers_Small_Commercial!S269+All_Customers_Lighting!S269</f>
        <v>103920.9</v>
      </c>
      <c r="T269" s="5">
        <f>All_Customers_Residential!T269+All_Customers_Small_Commercial!T269+All_Customers_Lighting!T269</f>
        <v>121154.04000000001</v>
      </c>
      <c r="U269" s="5">
        <f>All_Customers_Residential!U269+All_Customers_Small_Commercial!U269+All_Customers_Lighting!U269</f>
        <v>127526.93</v>
      </c>
      <c r="V269" s="5">
        <f>All_Customers_Residential!V269+All_Customers_Small_Commercial!V269+All_Customers_Lighting!V269</f>
        <v>120335.215</v>
      </c>
      <c r="W269" s="5">
        <f>All_Customers_Residential!W269+All_Customers_Small_Commercial!W269+All_Customers_Lighting!W269</f>
        <v>108795.13500000001</v>
      </c>
      <c r="X269" s="5">
        <f>All_Customers_Residential!X269+All_Customers_Small_Commercial!X269+All_Customers_Lighting!X269</f>
        <v>96535.445000000007</v>
      </c>
      <c r="Y269" s="5">
        <f>All_Customers_Residential!Y269+All_Customers_Small_Commercial!Y269+All_Customers_Lighting!Y269</f>
        <v>86268.99</v>
      </c>
      <c r="Z269" s="5">
        <f>All_Customers_Residential!Z269+All_Customers_Small_Commercial!Z269+All_Customers_Lighting!Z269</f>
        <v>0</v>
      </c>
      <c r="AA269" s="2">
        <f>IFERROR(INDEX('Holiday Schedule'!$D$3:$D$24,MATCH(A269,'Holiday Schedule'!$C$3:$C$24,0)),0)</f>
        <v>0</v>
      </c>
      <c r="AB269" s="2">
        <f t="shared" si="32"/>
        <v>5</v>
      </c>
      <c r="AC269" s="2">
        <f t="shared" si="33"/>
        <v>1318138.3200000003</v>
      </c>
      <c r="AD269" s="5">
        <f t="shared" si="34"/>
        <v>605637.29999999981</v>
      </c>
      <c r="AE269" s="5">
        <f t="shared" si="35"/>
        <v>1923775.62</v>
      </c>
      <c r="AG269" s="2">
        <f t="shared" si="36"/>
        <v>9</v>
      </c>
      <c r="AH269" s="2">
        <f t="shared" si="37"/>
        <v>2025</v>
      </c>
      <c r="AJ269" s="5">
        <f t="shared" si="38"/>
        <v>127526.93</v>
      </c>
      <c r="AK269" s="2">
        <f t="shared" si="39"/>
        <v>20</v>
      </c>
    </row>
    <row r="270" spans="1:37" ht="12.75">
      <c r="A270" s="4">
        <v>45919</v>
      </c>
      <c r="B270" s="5">
        <f>All_Customers_Residential!B270+All_Customers_Small_Commercial!B270+All_Customers_Lighting!B270</f>
        <v>77650.5</v>
      </c>
      <c r="C270" s="5">
        <f>All_Customers_Residential!C270+All_Customers_Small_Commercial!C270+All_Customers_Lighting!C270</f>
        <v>67604.97</v>
      </c>
      <c r="D270" s="5">
        <f>All_Customers_Residential!D270+All_Customers_Small_Commercial!D270+All_Customers_Lighting!D270</f>
        <v>66371.010000000009</v>
      </c>
      <c r="E270" s="5">
        <f>All_Customers_Residential!E270+All_Customers_Small_Commercial!E270+All_Customers_Lighting!E270</f>
        <v>65507.960000000006</v>
      </c>
      <c r="F270" s="5">
        <f>All_Customers_Residential!F270+All_Customers_Small_Commercial!F270+All_Customers_Lighting!F270</f>
        <v>66913.12000000001</v>
      </c>
      <c r="G270" s="5">
        <f>All_Customers_Residential!G270+All_Customers_Small_Commercial!G270+All_Customers_Lighting!G270</f>
        <v>73343.760000000009</v>
      </c>
      <c r="H270" s="5">
        <f>All_Customers_Residential!H270+All_Customers_Small_Commercial!H270+All_Customers_Lighting!H270</f>
        <v>83643.17</v>
      </c>
      <c r="I270" s="5">
        <f>All_Customers_Residential!I270+All_Customers_Small_Commercial!I270+All_Customers_Lighting!I270</f>
        <v>90075.22</v>
      </c>
      <c r="J270" s="5">
        <f>All_Customers_Residential!J270+All_Customers_Small_Commercial!J270+All_Customers_Lighting!J270</f>
        <v>66833.500000000015</v>
      </c>
      <c r="K270" s="5">
        <f>All_Customers_Residential!K270+All_Customers_Small_Commercial!K270+All_Customers_Lighting!K270</f>
        <v>47102.5</v>
      </c>
      <c r="L270" s="5">
        <f>All_Customers_Residential!L270+All_Customers_Small_Commercial!L270+All_Customers_Lighting!L270</f>
        <v>37727.65</v>
      </c>
      <c r="M270" s="5">
        <f>All_Customers_Residential!M270+All_Customers_Small_Commercial!M270+All_Customers_Lighting!M270</f>
        <v>37922.75</v>
      </c>
      <c r="N270" s="5">
        <f>All_Customers_Residential!N270+All_Customers_Small_Commercial!N270+All_Customers_Lighting!N270</f>
        <v>33401.39</v>
      </c>
      <c r="O270" s="5">
        <f>All_Customers_Residential!O270+All_Customers_Small_Commercial!O270+All_Customers_Lighting!O270</f>
        <v>33414.32</v>
      </c>
      <c r="P270" s="5">
        <f>All_Customers_Residential!P270+All_Customers_Small_Commercial!P270+All_Customers_Lighting!P270</f>
        <v>34550.47</v>
      </c>
      <c r="Q270" s="5">
        <f>All_Customers_Residential!Q270+All_Customers_Small_Commercial!Q270+All_Customers_Lighting!Q270</f>
        <v>40845.410000000003</v>
      </c>
      <c r="R270" s="5">
        <f>All_Customers_Residential!R270+All_Customers_Small_Commercial!R270+All_Customers_Lighting!R270</f>
        <v>58663.18</v>
      </c>
      <c r="S270" s="5">
        <f>All_Customers_Residential!S270+All_Customers_Small_Commercial!S270+All_Customers_Lighting!S270</f>
        <v>86852.5</v>
      </c>
      <c r="T270" s="5">
        <f>All_Customers_Residential!T270+All_Customers_Small_Commercial!T270+All_Customers_Lighting!T270</f>
        <v>105207</v>
      </c>
      <c r="U270" s="5">
        <f>All_Customers_Residential!U270+All_Customers_Small_Commercial!U270+All_Customers_Lighting!U270</f>
        <v>109920.26</v>
      </c>
      <c r="V270" s="5">
        <f>All_Customers_Residential!V270+All_Customers_Small_Commercial!V270+All_Customers_Lighting!V270</f>
        <v>106208.27</v>
      </c>
      <c r="W270" s="5">
        <f>All_Customers_Residential!W270+All_Customers_Small_Commercial!W270+All_Customers_Lighting!W270</f>
        <v>98185.760000000009</v>
      </c>
      <c r="X270" s="5">
        <f>All_Customers_Residential!X270+All_Customers_Small_Commercial!X270+All_Customers_Lighting!X270</f>
        <v>87939.780000000013</v>
      </c>
      <c r="Y270" s="5">
        <f>All_Customers_Residential!Y270+All_Customers_Small_Commercial!Y270+All_Customers_Lighting!Y270</f>
        <v>78905</v>
      </c>
      <c r="Z270" s="5">
        <f>All_Customers_Residential!Z270+All_Customers_Small_Commercial!Z270+All_Customers_Lighting!Z270</f>
        <v>0</v>
      </c>
      <c r="AA270" s="2">
        <f>IFERROR(INDEX('Holiday Schedule'!$D$3:$D$24,MATCH(A270,'Holiday Schedule'!$C$3:$C$24,0)),0)</f>
        <v>0</v>
      </c>
      <c r="AB270" s="2">
        <f t="shared" si="32"/>
        <v>6</v>
      </c>
      <c r="AC270" s="2">
        <f t="shared" si="33"/>
        <v>1074849.9600000002</v>
      </c>
      <c r="AD270" s="5">
        <f t="shared" si="34"/>
        <v>579939.48999999976</v>
      </c>
      <c r="AE270" s="5">
        <f t="shared" si="35"/>
        <v>1654789.45</v>
      </c>
      <c r="AG270" s="2">
        <f t="shared" si="36"/>
        <v>9</v>
      </c>
      <c r="AH270" s="2">
        <f t="shared" si="37"/>
        <v>2025</v>
      </c>
      <c r="AJ270" s="5">
        <f t="shared" si="38"/>
        <v>109920.26</v>
      </c>
      <c r="AK270" s="2">
        <f t="shared" si="39"/>
        <v>20</v>
      </c>
    </row>
    <row r="271" spans="1:37" ht="12.75">
      <c r="A271" s="4">
        <v>45920</v>
      </c>
      <c r="B271" s="5">
        <f>All_Customers_Residential!B271+All_Customers_Small_Commercial!B271+All_Customers_Lighting!B271</f>
        <v>69430.06</v>
      </c>
      <c r="C271" s="5">
        <f>All_Customers_Residential!C271+All_Customers_Small_Commercial!C271+All_Customers_Lighting!C271</f>
        <v>64551.42</v>
      </c>
      <c r="D271" s="5">
        <f>All_Customers_Residential!D271+All_Customers_Small_Commercial!D271+All_Customers_Lighting!D271</f>
        <v>61864.71</v>
      </c>
      <c r="E271" s="5">
        <f>All_Customers_Residential!E271+All_Customers_Small_Commercial!E271+All_Customers_Lighting!E271</f>
        <v>61479.69</v>
      </c>
      <c r="F271" s="5">
        <f>All_Customers_Residential!F271+All_Customers_Small_Commercial!F271+All_Customers_Lighting!F271</f>
        <v>62826</v>
      </c>
      <c r="G271" s="5">
        <f>All_Customers_Residential!G271+All_Customers_Small_Commercial!G271+All_Customers_Lighting!G271</f>
        <v>66324.03</v>
      </c>
      <c r="H271" s="5">
        <f>All_Customers_Residential!H271+All_Customers_Small_Commercial!H271+All_Customers_Lighting!H271</f>
        <v>71934.22</v>
      </c>
      <c r="I271" s="5">
        <f>All_Customers_Residential!I271+All_Customers_Small_Commercial!I271+All_Customers_Lighting!I271</f>
        <v>70516.249999999985</v>
      </c>
      <c r="J271" s="5">
        <f>All_Customers_Residential!J271+All_Customers_Small_Commercial!J271+All_Customers_Lighting!J271</f>
        <v>47215.88</v>
      </c>
      <c r="K271" s="5">
        <f>All_Customers_Residential!K271+All_Customers_Small_Commercial!K271+All_Customers_Lighting!K271</f>
        <v>30442.440000000002</v>
      </c>
      <c r="L271" s="5">
        <f>All_Customers_Residential!L271+All_Customers_Small_Commercial!L271+All_Customers_Lighting!L271</f>
        <v>23525</v>
      </c>
      <c r="M271" s="5">
        <f>All_Customers_Residential!M271+All_Customers_Small_Commercial!M271+All_Customers_Lighting!M271</f>
        <v>21507.84</v>
      </c>
      <c r="N271" s="5">
        <f>All_Customers_Residential!N271+All_Customers_Small_Commercial!N271+All_Customers_Lighting!N271</f>
        <v>19575.189999999999</v>
      </c>
      <c r="O271" s="5">
        <f>All_Customers_Residential!O271+All_Customers_Small_Commercial!O271+All_Customers_Lighting!O271</f>
        <v>19128.239999999998</v>
      </c>
      <c r="P271" s="5">
        <f>All_Customers_Residential!P271+All_Customers_Small_Commercial!P271+All_Customers_Lighting!P271</f>
        <v>20682.939999999999</v>
      </c>
      <c r="Q271" s="5">
        <f>All_Customers_Residential!Q271+All_Customers_Small_Commercial!Q271+All_Customers_Lighting!Q271</f>
        <v>27961.980000000003</v>
      </c>
      <c r="R271" s="5">
        <f>All_Customers_Residential!R271+All_Customers_Small_Commercial!R271+All_Customers_Lighting!R271</f>
        <v>49084.439999999995</v>
      </c>
      <c r="S271" s="5">
        <f>All_Customers_Residential!S271+All_Customers_Small_Commercial!S271+All_Customers_Lighting!S271</f>
        <v>80293.38</v>
      </c>
      <c r="T271" s="5">
        <f>All_Customers_Residential!T271+All_Customers_Small_Commercial!T271+All_Customers_Lighting!T271</f>
        <v>99060.58</v>
      </c>
      <c r="U271" s="5">
        <f>All_Customers_Residential!U271+All_Customers_Small_Commercial!U271+All_Customers_Lighting!U271</f>
        <v>106326.79000000001</v>
      </c>
      <c r="V271" s="5">
        <f>All_Customers_Residential!V271+All_Customers_Small_Commercial!V271+All_Customers_Lighting!V271</f>
        <v>102733.01000000001</v>
      </c>
      <c r="W271" s="5">
        <f>All_Customers_Residential!W271+All_Customers_Small_Commercial!W271+All_Customers_Lighting!W271</f>
        <v>96256.410000000018</v>
      </c>
      <c r="X271" s="5">
        <f>All_Customers_Residential!X271+All_Customers_Small_Commercial!X271+All_Customers_Lighting!X271</f>
        <v>85067.61</v>
      </c>
      <c r="Y271" s="5">
        <f>All_Customers_Residential!Y271+All_Customers_Small_Commercial!Y271+All_Customers_Lighting!Y271</f>
        <v>77772.12</v>
      </c>
      <c r="Z271" s="5">
        <f>All_Customers_Residential!Z271+All_Customers_Small_Commercial!Z271+All_Customers_Lighting!Z271</f>
        <v>0</v>
      </c>
      <c r="AA271" s="2">
        <f>IFERROR(INDEX('Holiday Schedule'!$D$3:$D$24,MATCH(A271,'Holiday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1435560.2299999995</v>
      </c>
      <c r="AE271" s="5">
        <f t="shared" si="35"/>
        <v>1435560.2299999995</v>
      </c>
      <c r="AG271" s="2">
        <f t="shared" si="36"/>
        <v>9</v>
      </c>
      <c r="AH271" s="2">
        <f t="shared" si="37"/>
        <v>2025</v>
      </c>
      <c r="AJ271" s="5">
        <f t="shared" si="38"/>
        <v>106326.79000000001</v>
      </c>
      <c r="AK271" s="2">
        <f t="shared" si="39"/>
        <v>20</v>
      </c>
    </row>
    <row r="272" spans="1:37" ht="12.75">
      <c r="A272" s="4">
        <v>45921</v>
      </c>
      <c r="B272" s="5">
        <f>All_Customers_Residential!B272+All_Customers_Small_Commercial!B272+All_Customers_Lighting!B272</f>
        <v>69373.399999999994</v>
      </c>
      <c r="C272" s="5">
        <f>All_Customers_Residential!C272+All_Customers_Small_Commercial!C272+All_Customers_Lighting!C272</f>
        <v>65709.399999999994</v>
      </c>
      <c r="D272" s="5">
        <f>All_Customers_Residential!D272+All_Customers_Small_Commercial!D272+All_Customers_Lighting!D272</f>
        <v>63856.950000000004</v>
      </c>
      <c r="E272" s="5">
        <f>All_Customers_Residential!E272+All_Customers_Small_Commercial!E272+All_Customers_Lighting!E272</f>
        <v>63133.649999999994</v>
      </c>
      <c r="F272" s="5">
        <f>All_Customers_Residential!F272+All_Customers_Small_Commercial!F272+All_Customers_Lighting!F272</f>
        <v>63930.909999999996</v>
      </c>
      <c r="G272" s="5">
        <f>All_Customers_Residential!G272+All_Customers_Small_Commercial!G272+All_Customers_Lighting!G272</f>
        <v>67101.58</v>
      </c>
      <c r="H272" s="5">
        <f>All_Customers_Residential!H272+All_Customers_Small_Commercial!H272+All_Customers_Lighting!H272</f>
        <v>72842.850000000006</v>
      </c>
      <c r="I272" s="5">
        <f>All_Customers_Residential!I272+All_Customers_Small_Commercial!I272+All_Customers_Lighting!I272</f>
        <v>71574.950000000012</v>
      </c>
      <c r="J272" s="5">
        <f>All_Customers_Residential!J272+All_Customers_Small_Commercial!J272+All_Customers_Lighting!J272</f>
        <v>50575.349999999991</v>
      </c>
      <c r="K272" s="5">
        <f>All_Customers_Residential!K272+All_Customers_Small_Commercial!K272+All_Customers_Lighting!K272</f>
        <v>33545.870000000003</v>
      </c>
      <c r="L272" s="5">
        <f>All_Customers_Residential!L272+All_Customers_Small_Commercial!L272+All_Customers_Lighting!L272</f>
        <v>25966.949999999997</v>
      </c>
      <c r="M272" s="5">
        <f>All_Customers_Residential!M272+All_Customers_Small_Commercial!M272+All_Customers_Lighting!M272</f>
        <v>24660.14</v>
      </c>
      <c r="N272" s="5">
        <f>All_Customers_Residential!N272+All_Customers_Small_Commercial!N272+All_Customers_Lighting!N272</f>
        <v>24563.87</v>
      </c>
      <c r="O272" s="5">
        <f>All_Customers_Residential!O272+All_Customers_Small_Commercial!O272+All_Customers_Lighting!O272</f>
        <v>24549.03</v>
      </c>
      <c r="P272" s="5">
        <f>All_Customers_Residential!P272+All_Customers_Small_Commercial!P272+All_Customers_Lighting!P272</f>
        <v>26186.48</v>
      </c>
      <c r="Q272" s="5">
        <f>All_Customers_Residential!Q272+All_Customers_Small_Commercial!Q272+All_Customers_Lighting!Q272</f>
        <v>34400.720000000001</v>
      </c>
      <c r="R272" s="5">
        <f>All_Customers_Residential!R272+All_Customers_Small_Commercial!R272+All_Customers_Lighting!R272</f>
        <v>57614.89</v>
      </c>
      <c r="S272" s="5">
        <f>All_Customers_Residential!S272+All_Customers_Small_Commercial!S272+All_Customers_Lighting!S272</f>
        <v>89301.83</v>
      </c>
      <c r="T272" s="5">
        <f>All_Customers_Residential!T272+All_Customers_Small_Commercial!T272+All_Customers_Lighting!T272</f>
        <v>108299.14000000001</v>
      </c>
      <c r="U272" s="5">
        <f>All_Customers_Residential!U272+All_Customers_Small_Commercial!U272+All_Customers_Lighting!U272</f>
        <v>115592.35</v>
      </c>
      <c r="V272" s="5">
        <f>All_Customers_Residential!V272+All_Customers_Small_Commercial!V272+All_Customers_Lighting!V272</f>
        <v>110572.13999999998</v>
      </c>
      <c r="W272" s="5">
        <f>All_Customers_Residential!W272+All_Customers_Small_Commercial!W272+All_Customers_Lighting!W272</f>
        <v>99026.459999999992</v>
      </c>
      <c r="X272" s="5">
        <f>All_Customers_Residential!X272+All_Customers_Small_Commercial!X272+All_Customers_Lighting!X272</f>
        <v>87101.12999999999</v>
      </c>
      <c r="Y272" s="5">
        <f>All_Customers_Residential!Y272+All_Customers_Small_Commercial!Y272+All_Customers_Lighting!Y272</f>
        <v>75894.55</v>
      </c>
      <c r="Z272" s="5">
        <f>All_Customers_Residential!Z272+All_Customers_Small_Commercial!Z272+All_Customers_Lighting!Z272</f>
        <v>0</v>
      </c>
      <c r="AA272" s="2">
        <f>IFERROR(INDEX('Holiday Schedule'!$D$3:$D$24,MATCH(A272,'Holiday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1525374.5899999996</v>
      </c>
      <c r="AE272" s="5">
        <f t="shared" si="35"/>
        <v>1525374.5899999996</v>
      </c>
      <c r="AG272" s="2">
        <f t="shared" si="36"/>
        <v>9</v>
      </c>
      <c r="AH272" s="2">
        <f t="shared" si="37"/>
        <v>2025</v>
      </c>
      <c r="AJ272" s="5">
        <f t="shared" si="38"/>
        <v>115592.35</v>
      </c>
      <c r="AK272" s="2">
        <f t="shared" si="39"/>
        <v>20</v>
      </c>
    </row>
    <row r="273" spans="1:37" ht="12.75">
      <c r="A273" s="4">
        <v>45922</v>
      </c>
      <c r="B273" s="5">
        <f>All_Customers_Residential!B273+All_Customers_Small_Commercial!B273+All_Customers_Lighting!B273</f>
        <v>68674.930000000008</v>
      </c>
      <c r="C273" s="5">
        <f>All_Customers_Residential!C273+All_Customers_Small_Commercial!C273+All_Customers_Lighting!C273</f>
        <v>64056.039999999994</v>
      </c>
      <c r="D273" s="5">
        <f>All_Customers_Residential!D273+All_Customers_Small_Commercial!D273+All_Customers_Lighting!D273</f>
        <v>62932.930000000008</v>
      </c>
      <c r="E273" s="5">
        <f>All_Customers_Residential!E273+All_Customers_Small_Commercial!E273+All_Customers_Lighting!E273</f>
        <v>62656.71</v>
      </c>
      <c r="F273" s="5">
        <f>All_Customers_Residential!F273+All_Customers_Small_Commercial!F273+All_Customers_Lighting!F273</f>
        <v>65147.48</v>
      </c>
      <c r="G273" s="5">
        <f>All_Customers_Residential!G273+All_Customers_Small_Commercial!G273+All_Customers_Lighting!G273</f>
        <v>72462.689999999988</v>
      </c>
      <c r="H273" s="5">
        <f>All_Customers_Residential!H273+All_Customers_Small_Commercial!H273+All_Customers_Lighting!H273</f>
        <v>84332.51</v>
      </c>
      <c r="I273" s="5">
        <f>All_Customers_Residential!I273+All_Customers_Small_Commercial!I273+All_Customers_Lighting!I273</f>
        <v>87384.86</v>
      </c>
      <c r="J273" s="5">
        <f>All_Customers_Residential!J273+All_Customers_Small_Commercial!J273+All_Customers_Lighting!J273</f>
        <v>64902.239999999998</v>
      </c>
      <c r="K273" s="5">
        <f>All_Customers_Residential!K273+All_Customers_Small_Commercial!K273+All_Customers_Lighting!K273</f>
        <v>40958.22</v>
      </c>
      <c r="L273" s="5">
        <f>All_Customers_Residential!L273+All_Customers_Small_Commercial!L273+All_Customers_Lighting!L273</f>
        <v>33312.39</v>
      </c>
      <c r="M273" s="5">
        <f>All_Customers_Residential!M273+All_Customers_Small_Commercial!M273+All_Customers_Lighting!M273</f>
        <v>31079.19</v>
      </c>
      <c r="N273" s="5">
        <f>All_Customers_Residential!N273+All_Customers_Small_Commercial!N273+All_Customers_Lighting!N273</f>
        <v>28712.54</v>
      </c>
      <c r="O273" s="5">
        <f>All_Customers_Residential!O273+All_Customers_Small_Commercial!O273+All_Customers_Lighting!O273</f>
        <v>27520.2</v>
      </c>
      <c r="P273" s="5">
        <f>All_Customers_Residential!P273+All_Customers_Small_Commercial!P273+All_Customers_Lighting!P273</f>
        <v>29185.23</v>
      </c>
      <c r="Q273" s="5">
        <f>All_Customers_Residential!Q273+All_Customers_Small_Commercial!Q273+All_Customers_Lighting!Q273</f>
        <v>38847.64</v>
      </c>
      <c r="R273" s="5">
        <f>All_Customers_Residential!R273+All_Customers_Small_Commercial!R273+All_Customers_Lighting!R273</f>
        <v>63612.930000000008</v>
      </c>
      <c r="S273" s="5">
        <f>All_Customers_Residential!S273+All_Customers_Small_Commercial!S273+All_Customers_Lighting!S273</f>
        <v>92858.31</v>
      </c>
      <c r="T273" s="5">
        <f>All_Customers_Residential!T273+All_Customers_Small_Commercial!T273+All_Customers_Lighting!T273</f>
        <v>107506.53</v>
      </c>
      <c r="U273" s="5">
        <f>All_Customers_Residential!U273+All_Customers_Small_Commercial!U273+All_Customers_Lighting!U273</f>
        <v>114061.95000000001</v>
      </c>
      <c r="V273" s="5">
        <f>All_Customers_Residential!V273+All_Customers_Small_Commercial!V273+All_Customers_Lighting!V273</f>
        <v>108355.90000000001</v>
      </c>
      <c r="W273" s="5">
        <f>All_Customers_Residential!W273+All_Customers_Small_Commercial!W273+All_Customers_Lighting!W273</f>
        <v>98478.319999999992</v>
      </c>
      <c r="X273" s="5">
        <f>All_Customers_Residential!X273+All_Customers_Small_Commercial!X273+All_Customers_Lighting!X273</f>
        <v>86194.49</v>
      </c>
      <c r="Y273" s="5">
        <f>All_Customers_Residential!Y273+All_Customers_Small_Commercial!Y273+All_Customers_Lighting!Y273</f>
        <v>75637.39</v>
      </c>
      <c r="Z273" s="5">
        <f>All_Customers_Residential!Z273+All_Customers_Small_Commercial!Z273+All_Customers_Lighting!Z273</f>
        <v>0</v>
      </c>
      <c r="AA273" s="2">
        <f>IFERROR(INDEX('Holiday Schedule'!$D$3:$D$24,MATCH(A273,'Holiday Schedule'!$C$3:$C$24,0)),0)</f>
        <v>0</v>
      </c>
      <c r="AB273" s="2">
        <f t="shared" si="32"/>
        <v>2</v>
      </c>
      <c r="AC273" s="2">
        <f t="shared" si="33"/>
        <v>1052970.94</v>
      </c>
      <c r="AD273" s="5">
        <f t="shared" si="34"/>
        <v>555900.67999999993</v>
      </c>
      <c r="AE273" s="5">
        <f t="shared" si="35"/>
        <v>1608871.6199999999</v>
      </c>
      <c r="AG273" s="2">
        <f t="shared" si="36"/>
        <v>9</v>
      </c>
      <c r="AH273" s="2">
        <f t="shared" si="37"/>
        <v>2025</v>
      </c>
      <c r="AJ273" s="5">
        <f t="shared" si="38"/>
        <v>114061.95000000001</v>
      </c>
      <c r="AK273" s="2">
        <f t="shared" si="39"/>
        <v>20</v>
      </c>
    </row>
    <row r="274" spans="1:37" ht="12.75">
      <c r="A274" s="4">
        <v>45923</v>
      </c>
      <c r="B274" s="5">
        <f>All_Customers_Residential!B274+All_Customers_Small_Commercial!B274+All_Customers_Lighting!B274</f>
        <v>67954.87</v>
      </c>
      <c r="C274" s="5">
        <f>All_Customers_Residential!C274+All_Customers_Small_Commercial!C274+All_Customers_Lighting!C274</f>
        <v>64165.81</v>
      </c>
      <c r="D274" s="5">
        <f>All_Customers_Residential!D274+All_Customers_Small_Commercial!D274+All_Customers_Lighting!D274</f>
        <v>62357.8</v>
      </c>
      <c r="E274" s="5">
        <f>All_Customers_Residential!E274+All_Customers_Small_Commercial!E274+All_Customers_Lighting!E274</f>
        <v>61730.549999999996</v>
      </c>
      <c r="F274" s="5">
        <f>All_Customers_Residential!F274+All_Customers_Small_Commercial!F274+All_Customers_Lighting!F274</f>
        <v>64253.499999999993</v>
      </c>
      <c r="G274" s="5">
        <f>All_Customers_Residential!G274+All_Customers_Small_Commercial!G274+All_Customers_Lighting!G274</f>
        <v>70698.34</v>
      </c>
      <c r="H274" s="5">
        <f>All_Customers_Residential!H274+All_Customers_Small_Commercial!H274+All_Customers_Lighting!H274</f>
        <v>83291.179999999993</v>
      </c>
      <c r="I274" s="5">
        <f>All_Customers_Residential!I274+All_Customers_Small_Commercial!I274+All_Customers_Lighting!I274</f>
        <v>91812.83</v>
      </c>
      <c r="J274" s="5">
        <f>All_Customers_Residential!J274+All_Customers_Small_Commercial!J274+All_Customers_Lighting!J274</f>
        <v>84529.21</v>
      </c>
      <c r="K274" s="5">
        <f>All_Customers_Residential!K274+All_Customers_Small_Commercial!K274+All_Customers_Lighting!K274</f>
        <v>65454.1</v>
      </c>
      <c r="L274" s="5">
        <f>All_Customers_Residential!L274+All_Customers_Small_Commercial!L274+All_Customers_Lighting!L274</f>
        <v>55469.17</v>
      </c>
      <c r="M274" s="5">
        <f>All_Customers_Residential!M274+All_Customers_Small_Commercial!M274+All_Customers_Lighting!M274</f>
        <v>59754.19</v>
      </c>
      <c r="N274" s="5">
        <f>All_Customers_Residential!N274+All_Customers_Small_Commercial!N274+All_Customers_Lighting!N274</f>
        <v>60674.28</v>
      </c>
      <c r="O274" s="5">
        <f>All_Customers_Residential!O274+All_Customers_Small_Commercial!O274+All_Customers_Lighting!O274</f>
        <v>71836.59</v>
      </c>
      <c r="P274" s="5">
        <f>All_Customers_Residential!P274+All_Customers_Small_Commercial!P274+All_Customers_Lighting!P274</f>
        <v>73865.820000000007</v>
      </c>
      <c r="Q274" s="5">
        <f>All_Customers_Residential!Q274+All_Customers_Small_Commercial!Q274+All_Customers_Lighting!Q274</f>
        <v>78985.66</v>
      </c>
      <c r="R274" s="5">
        <f>All_Customers_Residential!R274+All_Customers_Small_Commercial!R274+All_Customers_Lighting!R274</f>
        <v>86603.08</v>
      </c>
      <c r="S274" s="5">
        <f>All_Customers_Residential!S274+All_Customers_Small_Commercial!S274+All_Customers_Lighting!S274</f>
        <v>100195.74</v>
      </c>
      <c r="T274" s="5">
        <f>All_Customers_Residential!T274+All_Customers_Small_Commercial!T274+All_Customers_Lighting!T274</f>
        <v>111042.28</v>
      </c>
      <c r="U274" s="5">
        <f>All_Customers_Residential!U274+All_Customers_Small_Commercial!U274+All_Customers_Lighting!U274</f>
        <v>115171.87</v>
      </c>
      <c r="V274" s="5">
        <f>All_Customers_Residential!V274+All_Customers_Small_Commercial!V274+All_Customers_Lighting!V274</f>
        <v>109279.48</v>
      </c>
      <c r="W274" s="5">
        <f>All_Customers_Residential!W274+All_Customers_Small_Commercial!W274+All_Customers_Lighting!W274</f>
        <v>100340.01000000001</v>
      </c>
      <c r="X274" s="5">
        <f>All_Customers_Residential!X274+All_Customers_Small_Commercial!X274+All_Customers_Lighting!X274</f>
        <v>87120.319999999992</v>
      </c>
      <c r="Y274" s="5">
        <f>All_Customers_Residential!Y274+All_Customers_Small_Commercial!Y274+All_Customers_Lighting!Y274</f>
        <v>77786.659999999989</v>
      </c>
      <c r="Z274" s="5">
        <f>All_Customers_Residential!Z274+All_Customers_Small_Commercial!Z274+All_Customers_Lighting!Z274</f>
        <v>0</v>
      </c>
      <c r="AA274" s="2">
        <f>IFERROR(INDEX('Holiday Schedule'!$D$3:$D$24,MATCH(A274,'Holiday Schedule'!$C$3:$C$24,0)),0)</f>
        <v>0</v>
      </c>
      <c r="AB274" s="2">
        <f t="shared" si="32"/>
        <v>3</v>
      </c>
      <c r="AC274" s="2">
        <f t="shared" si="33"/>
        <v>1352134.63</v>
      </c>
      <c r="AD274" s="5">
        <f t="shared" si="34"/>
        <v>552238.7100000002</v>
      </c>
      <c r="AE274" s="5">
        <f t="shared" si="35"/>
        <v>1904373.34</v>
      </c>
      <c r="AG274" s="2">
        <f t="shared" si="36"/>
        <v>9</v>
      </c>
      <c r="AH274" s="2">
        <f t="shared" si="37"/>
        <v>2025</v>
      </c>
      <c r="AJ274" s="5">
        <f t="shared" si="38"/>
        <v>115171.87</v>
      </c>
      <c r="AK274" s="2">
        <f t="shared" si="39"/>
        <v>20</v>
      </c>
    </row>
    <row r="275" spans="1:37" ht="12.75">
      <c r="A275" s="4">
        <v>45924</v>
      </c>
      <c r="B275" s="5">
        <f>All_Customers_Residential!B275+All_Customers_Small_Commercial!B275+All_Customers_Lighting!B275</f>
        <v>71453.3</v>
      </c>
      <c r="C275" s="5">
        <f>All_Customers_Residential!C275+All_Customers_Small_Commercial!C275+All_Customers_Lighting!C275</f>
        <v>67602.7</v>
      </c>
      <c r="D275" s="5">
        <f>All_Customers_Residential!D275+All_Customers_Small_Commercial!D275+All_Customers_Lighting!D275</f>
        <v>65314.030000000006</v>
      </c>
      <c r="E275" s="5">
        <f>All_Customers_Residential!E275+All_Customers_Small_Commercial!E275+All_Customers_Lighting!E275</f>
        <v>64900.47</v>
      </c>
      <c r="F275" s="5">
        <f>All_Customers_Residential!F275+All_Customers_Small_Commercial!F275+All_Customers_Lighting!F275</f>
        <v>67552.58</v>
      </c>
      <c r="G275" s="5">
        <f>All_Customers_Residential!G275+All_Customers_Small_Commercial!G275+All_Customers_Lighting!G275</f>
        <v>73910.36</v>
      </c>
      <c r="H275" s="5">
        <f>All_Customers_Residential!H275+All_Customers_Small_Commercial!H275+All_Customers_Lighting!H275</f>
        <v>86008.97</v>
      </c>
      <c r="I275" s="5">
        <f>All_Customers_Residential!I275+All_Customers_Small_Commercial!I275+All_Customers_Lighting!I275</f>
        <v>95303.790000000008</v>
      </c>
      <c r="J275" s="5">
        <f>All_Customers_Residential!J275+All_Customers_Small_Commercial!J275+All_Customers_Lighting!J275</f>
        <v>94889.810000000012</v>
      </c>
      <c r="K275" s="5">
        <f>All_Customers_Residential!K275+All_Customers_Small_Commercial!K275+All_Customers_Lighting!K275</f>
        <v>91048.17</v>
      </c>
      <c r="L275" s="5">
        <f>All_Customers_Residential!L275+All_Customers_Small_Commercial!L275+All_Customers_Lighting!L275</f>
        <v>89113.110000000015</v>
      </c>
      <c r="M275" s="5">
        <f>All_Customers_Residential!M275+All_Customers_Small_Commercial!M275+All_Customers_Lighting!M275</f>
        <v>82681.240000000005</v>
      </c>
      <c r="N275" s="5">
        <f>All_Customers_Residential!N275+All_Customers_Small_Commercial!N275+All_Customers_Lighting!N275</f>
        <v>79915.98</v>
      </c>
      <c r="O275" s="5">
        <f>All_Customers_Residential!O275+All_Customers_Small_Commercial!O275+All_Customers_Lighting!O275</f>
        <v>75014.89</v>
      </c>
      <c r="P275" s="5">
        <f>All_Customers_Residential!P275+All_Customers_Small_Commercial!P275+All_Customers_Lighting!P275</f>
        <v>71843.290000000008</v>
      </c>
      <c r="Q275" s="5">
        <f>All_Customers_Residential!Q275+All_Customers_Small_Commercial!Q275+All_Customers_Lighting!Q275</f>
        <v>76416.47</v>
      </c>
      <c r="R275" s="5">
        <f>All_Customers_Residential!R275+All_Customers_Small_Commercial!R275+All_Customers_Lighting!R275</f>
        <v>85480.54</v>
      </c>
      <c r="S275" s="5">
        <f>All_Customers_Residential!S275+All_Customers_Small_Commercial!S275+All_Customers_Lighting!S275</f>
        <v>98240.22</v>
      </c>
      <c r="T275" s="5">
        <f>All_Customers_Residential!T275+All_Customers_Small_Commercial!T275+All_Customers_Lighting!T275</f>
        <v>108875.20000000001</v>
      </c>
      <c r="U275" s="5">
        <f>All_Customers_Residential!U275+All_Customers_Small_Commercial!U275+All_Customers_Lighting!U275</f>
        <v>111945.23999999999</v>
      </c>
      <c r="V275" s="5">
        <f>All_Customers_Residential!V275+All_Customers_Small_Commercial!V275+All_Customers_Lighting!V275</f>
        <v>108446.29000000001</v>
      </c>
      <c r="W275" s="5">
        <f>All_Customers_Residential!W275+All_Customers_Small_Commercial!W275+All_Customers_Lighting!W275</f>
        <v>97927.05</v>
      </c>
      <c r="X275" s="5">
        <f>All_Customers_Residential!X275+All_Customers_Small_Commercial!X275+All_Customers_Lighting!X275</f>
        <v>87163.169999999984</v>
      </c>
      <c r="Y275" s="5">
        <f>All_Customers_Residential!Y275+All_Customers_Small_Commercial!Y275+All_Customers_Lighting!Y275</f>
        <v>76089.289999999994</v>
      </c>
      <c r="Z275" s="5">
        <f>All_Customers_Residential!Z275+All_Customers_Small_Commercial!Z275+All_Customers_Lighting!Z275</f>
        <v>0</v>
      </c>
      <c r="AA275" s="2">
        <f>IFERROR(INDEX('Holiday Schedule'!$D$3:$D$24,MATCH(A275,'Holiday Schedule'!$C$3:$C$24,0)),0)</f>
        <v>0</v>
      </c>
      <c r="AB275" s="2">
        <f t="shared" si="32"/>
        <v>4</v>
      </c>
      <c r="AC275" s="2">
        <f t="shared" si="33"/>
        <v>1454304.46</v>
      </c>
      <c r="AD275" s="5">
        <f t="shared" si="34"/>
        <v>572831.70000000019</v>
      </c>
      <c r="AE275" s="5">
        <f t="shared" si="35"/>
        <v>2027136.1600000001</v>
      </c>
      <c r="AG275" s="2">
        <f t="shared" si="36"/>
        <v>9</v>
      </c>
      <c r="AH275" s="2">
        <f t="shared" si="37"/>
        <v>2025</v>
      </c>
      <c r="AJ275" s="5">
        <f t="shared" si="38"/>
        <v>111945.23999999999</v>
      </c>
      <c r="AK275" s="2">
        <f t="shared" si="39"/>
        <v>20</v>
      </c>
    </row>
    <row r="276" spans="1:37" ht="12.75">
      <c r="A276" s="4">
        <v>45925</v>
      </c>
      <c r="B276" s="5">
        <f>All_Customers_Residential!B276+All_Customers_Small_Commercial!B276+All_Customers_Lighting!B276</f>
        <v>69120.739999999991</v>
      </c>
      <c r="C276" s="5">
        <f>All_Customers_Residential!C276+All_Customers_Small_Commercial!C276+All_Customers_Lighting!C276</f>
        <v>64733.409999999996</v>
      </c>
      <c r="D276" s="5">
        <f>All_Customers_Residential!D276+All_Customers_Small_Commercial!D276+All_Customers_Lighting!D276</f>
        <v>62470.21</v>
      </c>
      <c r="E276" s="5">
        <f>All_Customers_Residential!E276+All_Customers_Small_Commercial!E276+All_Customers_Lighting!E276</f>
        <v>61787</v>
      </c>
      <c r="F276" s="5">
        <f>All_Customers_Residential!F276+All_Customers_Small_Commercial!F276+All_Customers_Lighting!F276</f>
        <v>64336.53</v>
      </c>
      <c r="G276" s="5">
        <f>All_Customers_Residential!G276+All_Customers_Small_Commercial!G276+All_Customers_Lighting!G276</f>
        <v>71010.720000000001</v>
      </c>
      <c r="H276" s="5">
        <f>All_Customers_Residential!H276+All_Customers_Small_Commercial!H276+All_Customers_Lighting!H276</f>
        <v>82611.34</v>
      </c>
      <c r="I276" s="5">
        <f>All_Customers_Residential!I276+All_Customers_Small_Commercial!I276+All_Customers_Lighting!I276</f>
        <v>89962.67</v>
      </c>
      <c r="J276" s="5">
        <f>All_Customers_Residential!J276+All_Customers_Small_Commercial!J276+All_Customers_Lighting!J276</f>
        <v>89251.12</v>
      </c>
      <c r="K276" s="5">
        <f>All_Customers_Residential!K276+All_Customers_Small_Commercial!K276+All_Customers_Lighting!K276</f>
        <v>83319.3</v>
      </c>
      <c r="L276" s="5">
        <f>All_Customers_Residential!L276+All_Customers_Small_Commercial!L276+All_Customers_Lighting!L276</f>
        <v>76808.58</v>
      </c>
      <c r="M276" s="5">
        <f>All_Customers_Residential!M276+All_Customers_Small_Commercial!M276+All_Customers_Lighting!M276</f>
        <v>78368.66</v>
      </c>
      <c r="N276" s="5">
        <f>All_Customers_Residential!N276+All_Customers_Small_Commercial!N276+All_Customers_Lighting!N276</f>
        <v>82376.649999999994</v>
      </c>
      <c r="O276" s="5">
        <f>All_Customers_Residential!O276+All_Customers_Small_Commercial!O276+All_Customers_Lighting!O276</f>
        <v>84273.13</v>
      </c>
      <c r="P276" s="5">
        <f>All_Customers_Residential!P276+All_Customers_Small_Commercial!P276+All_Customers_Lighting!P276</f>
        <v>84671.77</v>
      </c>
      <c r="Q276" s="5">
        <f>All_Customers_Residential!Q276+All_Customers_Small_Commercial!Q276+All_Customers_Lighting!Q276</f>
        <v>89349.28</v>
      </c>
      <c r="R276" s="5">
        <f>All_Customers_Residential!R276+All_Customers_Small_Commercial!R276+All_Customers_Lighting!R276</f>
        <v>96001.61</v>
      </c>
      <c r="S276" s="5">
        <f>All_Customers_Residential!S276+All_Customers_Small_Commercial!S276+All_Customers_Lighting!S276</f>
        <v>105967.6</v>
      </c>
      <c r="T276" s="5">
        <f>All_Customers_Residential!T276+All_Customers_Small_Commercial!T276+All_Customers_Lighting!T276</f>
        <v>113303.17</v>
      </c>
      <c r="U276" s="5">
        <f>All_Customers_Residential!U276+All_Customers_Small_Commercial!U276+All_Customers_Lighting!U276</f>
        <v>115019.04000000001</v>
      </c>
      <c r="V276" s="5">
        <f>All_Customers_Residential!V276+All_Customers_Small_Commercial!V276+All_Customers_Lighting!V276</f>
        <v>110582.51</v>
      </c>
      <c r="W276" s="5">
        <f>All_Customers_Residential!W276+All_Customers_Small_Commercial!W276+All_Customers_Lighting!W276</f>
        <v>100700.38</v>
      </c>
      <c r="X276" s="5">
        <f>All_Customers_Residential!X276+All_Customers_Small_Commercial!X276+All_Customers_Lighting!X276</f>
        <v>89520.819999999992</v>
      </c>
      <c r="Y276" s="5">
        <f>All_Customers_Residential!Y276+All_Customers_Small_Commercial!Y276+All_Customers_Lighting!Y276</f>
        <v>79599.69</v>
      </c>
      <c r="Z276" s="5">
        <f>All_Customers_Residential!Z276+All_Customers_Small_Commercial!Z276+All_Customers_Lighting!Z276</f>
        <v>0</v>
      </c>
      <c r="AA276" s="2">
        <f>IFERROR(INDEX('Holiday Schedule'!$D$3:$D$24,MATCH(A276,'Holiday Schedule'!$C$3:$C$24,0)),0)</f>
        <v>0</v>
      </c>
      <c r="AB276" s="2">
        <f t="shared" si="32"/>
        <v>5</v>
      </c>
      <c r="AC276" s="2">
        <f t="shared" si="33"/>
        <v>1489476.2900000003</v>
      </c>
      <c r="AD276" s="5">
        <f t="shared" si="34"/>
        <v>555669.64000000013</v>
      </c>
      <c r="AE276" s="5">
        <f t="shared" si="35"/>
        <v>2045145.9300000004</v>
      </c>
      <c r="AG276" s="2">
        <f t="shared" si="36"/>
        <v>9</v>
      </c>
      <c r="AH276" s="2">
        <f t="shared" si="37"/>
        <v>2025</v>
      </c>
      <c r="AJ276" s="5">
        <f t="shared" si="38"/>
        <v>115019.04000000001</v>
      </c>
      <c r="AK276" s="2">
        <f t="shared" si="39"/>
        <v>20</v>
      </c>
    </row>
    <row r="277" spans="1:37" ht="12.75">
      <c r="A277" s="4">
        <v>45926</v>
      </c>
      <c r="B277" s="5">
        <f>All_Customers_Residential!B277+All_Customers_Small_Commercial!B277+All_Customers_Lighting!B277</f>
        <v>70615.709999999992</v>
      </c>
      <c r="C277" s="5">
        <f>All_Customers_Residential!C277+All_Customers_Small_Commercial!C277+All_Customers_Lighting!C277</f>
        <v>64873.229999999996</v>
      </c>
      <c r="D277" s="5">
        <f>All_Customers_Residential!D277+All_Customers_Small_Commercial!D277+All_Customers_Lighting!D277</f>
        <v>63831.520000000004</v>
      </c>
      <c r="E277" s="5">
        <f>All_Customers_Residential!E277+All_Customers_Small_Commercial!E277+All_Customers_Lighting!E277</f>
        <v>63980.95</v>
      </c>
      <c r="F277" s="5">
        <f>All_Customers_Residential!F277+All_Customers_Small_Commercial!F277+All_Customers_Lighting!F277</f>
        <v>63850.159999999996</v>
      </c>
      <c r="G277" s="5">
        <f>All_Customers_Residential!G277+All_Customers_Small_Commercial!G277+All_Customers_Lighting!G277</f>
        <v>71429.849999999991</v>
      </c>
      <c r="H277" s="5">
        <f>All_Customers_Residential!H277+All_Customers_Small_Commercial!H277+All_Customers_Lighting!H277</f>
        <v>82634.95</v>
      </c>
      <c r="I277" s="5">
        <f>All_Customers_Residential!I277+All_Customers_Small_Commercial!I277+All_Customers_Lighting!I277</f>
        <v>90159.88</v>
      </c>
      <c r="J277" s="5">
        <f>All_Customers_Residential!J277+All_Customers_Small_Commercial!J277+All_Customers_Lighting!J277</f>
        <v>74002.69</v>
      </c>
      <c r="K277" s="5">
        <f>All_Customers_Residential!K277+All_Customers_Small_Commercial!K277+All_Customers_Lighting!K277</f>
        <v>63210.99</v>
      </c>
      <c r="L277" s="5">
        <f>All_Customers_Residential!L277+All_Customers_Small_Commercial!L277+All_Customers_Lighting!L277</f>
        <v>55435.1</v>
      </c>
      <c r="M277" s="5">
        <f>All_Customers_Residential!M277+All_Customers_Small_Commercial!M277+All_Customers_Lighting!M277</f>
        <v>42000.33</v>
      </c>
      <c r="N277" s="5">
        <f>All_Customers_Residential!N277+All_Customers_Small_Commercial!N277+All_Customers_Lighting!N277</f>
        <v>38818.020000000004</v>
      </c>
      <c r="O277" s="5">
        <f>All_Customers_Residential!O277+All_Customers_Small_Commercial!O277+All_Customers_Lighting!O277</f>
        <v>36858.92</v>
      </c>
      <c r="P277" s="5">
        <f>All_Customers_Residential!P277+All_Customers_Small_Commercial!P277+All_Customers_Lighting!P277</f>
        <v>40423.85</v>
      </c>
      <c r="Q277" s="5">
        <f>All_Customers_Residential!Q277+All_Customers_Small_Commercial!Q277+All_Customers_Lighting!Q277</f>
        <v>55904.65</v>
      </c>
      <c r="R277" s="5">
        <f>All_Customers_Residential!R277+All_Customers_Small_Commercial!R277+All_Customers_Lighting!R277</f>
        <v>77410.880000000005</v>
      </c>
      <c r="S277" s="5">
        <f>All_Customers_Residential!S277+All_Customers_Small_Commercial!S277+All_Customers_Lighting!S277</f>
        <v>99706.03</v>
      </c>
      <c r="T277" s="5">
        <f>All_Customers_Residential!T277+All_Customers_Small_Commercial!T277+All_Customers_Lighting!T277</f>
        <v>110139.78</v>
      </c>
      <c r="U277" s="5">
        <f>All_Customers_Residential!U277+All_Customers_Small_Commercial!U277+All_Customers_Lighting!U277</f>
        <v>113792.77</v>
      </c>
      <c r="V277" s="5">
        <f>All_Customers_Residential!V277+All_Customers_Small_Commercial!V277+All_Customers_Lighting!V277</f>
        <v>110419.51000000001</v>
      </c>
      <c r="W277" s="5">
        <f>All_Customers_Residential!W277+All_Customers_Small_Commercial!W277+All_Customers_Lighting!W277</f>
        <v>102549.08</v>
      </c>
      <c r="X277" s="5">
        <f>All_Customers_Residential!X277+All_Customers_Small_Commercial!X277+All_Customers_Lighting!X277</f>
        <v>91191.49</v>
      </c>
      <c r="Y277" s="5">
        <f>All_Customers_Residential!Y277+All_Customers_Small_Commercial!Y277+All_Customers_Lighting!Y277</f>
        <v>78801.450000000012</v>
      </c>
      <c r="Z277" s="5">
        <f>All_Customers_Residential!Z277+All_Customers_Small_Commercial!Z277+All_Customers_Lighting!Z277</f>
        <v>0</v>
      </c>
      <c r="AA277" s="2">
        <f>IFERROR(INDEX('Holiday Schedule'!$D$3:$D$24,MATCH(A277,'Holiday Schedule'!$C$3:$C$24,0)),0)</f>
        <v>0</v>
      </c>
      <c r="AB277" s="2">
        <f t="shared" si="32"/>
        <v>6</v>
      </c>
      <c r="AC277" s="2">
        <f t="shared" si="33"/>
        <v>1202023.9700000002</v>
      </c>
      <c r="AD277" s="5">
        <f t="shared" si="34"/>
        <v>560017.81999999983</v>
      </c>
      <c r="AE277" s="5">
        <f t="shared" si="35"/>
        <v>1762041.79</v>
      </c>
      <c r="AG277" s="2">
        <f t="shared" si="36"/>
        <v>9</v>
      </c>
      <c r="AH277" s="2">
        <f t="shared" si="37"/>
        <v>2025</v>
      </c>
      <c r="AJ277" s="5">
        <f t="shared" si="38"/>
        <v>113792.77</v>
      </c>
      <c r="AK277" s="2">
        <f t="shared" si="39"/>
        <v>20</v>
      </c>
    </row>
    <row r="278" spans="1:37" ht="12.75">
      <c r="A278" s="4">
        <v>45927</v>
      </c>
      <c r="B278" s="5">
        <f>All_Customers_Residential!B278+All_Customers_Small_Commercial!B278+All_Customers_Lighting!B278</f>
        <v>73468.149999999994</v>
      </c>
      <c r="C278" s="5">
        <f>All_Customers_Residential!C278+All_Customers_Small_Commercial!C278+All_Customers_Lighting!C278</f>
        <v>66224.56</v>
      </c>
      <c r="D278" s="5">
        <f>All_Customers_Residential!D278+All_Customers_Small_Commercial!D278+All_Customers_Lighting!D278</f>
        <v>63274.75</v>
      </c>
      <c r="E278" s="5">
        <f>All_Customers_Residential!E278+All_Customers_Small_Commercial!E278+All_Customers_Lighting!E278</f>
        <v>62680.12000000001</v>
      </c>
      <c r="F278" s="5">
        <f>All_Customers_Residential!F278+All_Customers_Small_Commercial!F278+All_Customers_Lighting!F278</f>
        <v>62760.189999999995</v>
      </c>
      <c r="G278" s="5">
        <f>All_Customers_Residential!G278+All_Customers_Small_Commercial!G278+All_Customers_Lighting!G278</f>
        <v>64119.07</v>
      </c>
      <c r="H278" s="5">
        <f>All_Customers_Residential!H278+All_Customers_Small_Commercial!H278+All_Customers_Lighting!H278</f>
        <v>71214.11</v>
      </c>
      <c r="I278" s="5">
        <f>All_Customers_Residential!I278+All_Customers_Small_Commercial!I278+All_Customers_Lighting!I278</f>
        <v>70737.240000000005</v>
      </c>
      <c r="J278" s="5">
        <f>All_Customers_Residential!J278+All_Customers_Small_Commercial!J278+All_Customers_Lighting!J278</f>
        <v>47389.210000000006</v>
      </c>
      <c r="K278" s="5">
        <f>All_Customers_Residential!K278+All_Customers_Small_Commercial!K278+All_Customers_Lighting!K278</f>
        <v>28904.1</v>
      </c>
      <c r="L278" s="5">
        <f>All_Customers_Residential!L278+All_Customers_Small_Commercial!L278+All_Customers_Lighting!L278</f>
        <v>22652.710000000003</v>
      </c>
      <c r="M278" s="5">
        <f>All_Customers_Residential!M278+All_Customers_Small_Commercial!M278+All_Customers_Lighting!M278</f>
        <v>20906.72</v>
      </c>
      <c r="N278" s="5">
        <f>All_Customers_Residential!N278+All_Customers_Small_Commercial!N278+All_Customers_Lighting!N278</f>
        <v>20547.23</v>
      </c>
      <c r="O278" s="5">
        <f>All_Customers_Residential!O278+All_Customers_Small_Commercial!O278+All_Customers_Lighting!O278</f>
        <v>20767.509999999998</v>
      </c>
      <c r="P278" s="5">
        <f>All_Customers_Residential!P278+All_Customers_Small_Commercial!P278+All_Customers_Lighting!P278</f>
        <v>23009</v>
      </c>
      <c r="Q278" s="5">
        <f>All_Customers_Residential!Q278+All_Customers_Small_Commercial!Q278+All_Customers_Lighting!Q278</f>
        <v>32538.440000000002</v>
      </c>
      <c r="R278" s="5">
        <f>All_Customers_Residential!R278+All_Customers_Small_Commercial!R278+All_Customers_Lighting!R278</f>
        <v>57114.69</v>
      </c>
      <c r="S278" s="5">
        <f>All_Customers_Residential!S278+All_Customers_Small_Commercial!S278+All_Customers_Lighting!S278</f>
        <v>85660.11</v>
      </c>
      <c r="T278" s="5">
        <f>All_Customers_Residential!T278+All_Customers_Small_Commercial!T278+All_Customers_Lighting!T278</f>
        <v>102712.20000000001</v>
      </c>
      <c r="U278" s="5">
        <f>All_Customers_Residential!U278+All_Customers_Small_Commercial!U278+All_Customers_Lighting!U278</f>
        <v>107337.85</v>
      </c>
      <c r="V278" s="5">
        <f>All_Customers_Residential!V278+All_Customers_Small_Commercial!V278+All_Customers_Lighting!V278</f>
        <v>103694.12</v>
      </c>
      <c r="W278" s="5">
        <f>All_Customers_Residential!W278+All_Customers_Small_Commercial!W278+All_Customers_Lighting!W278</f>
        <v>96032.63</v>
      </c>
      <c r="X278" s="5">
        <f>All_Customers_Residential!X278+All_Customers_Small_Commercial!X278+All_Customers_Lighting!X278</f>
        <v>85733.03</v>
      </c>
      <c r="Y278" s="5">
        <f>All_Customers_Residential!Y278+All_Customers_Small_Commercial!Y278+All_Customers_Lighting!Y278</f>
        <v>75656.640000000014</v>
      </c>
      <c r="Z278" s="5">
        <f>All_Customers_Residential!Z278+All_Customers_Small_Commercial!Z278+All_Customers_Lighting!Z278</f>
        <v>0</v>
      </c>
      <c r="AA278" s="2">
        <f>IFERROR(INDEX('Holiday Schedule'!$D$3:$D$24,MATCH(A278,'Holiday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1465134.38</v>
      </c>
      <c r="AE278" s="5">
        <f t="shared" si="35"/>
        <v>1465134.38</v>
      </c>
      <c r="AG278" s="2">
        <f t="shared" si="36"/>
        <v>9</v>
      </c>
      <c r="AH278" s="2">
        <f t="shared" si="37"/>
        <v>2025</v>
      </c>
      <c r="AJ278" s="5">
        <f t="shared" si="38"/>
        <v>107337.85</v>
      </c>
      <c r="AK278" s="2">
        <f t="shared" si="39"/>
        <v>20</v>
      </c>
    </row>
    <row r="279" spans="1:37" ht="12.75">
      <c r="A279" s="4">
        <v>45928</v>
      </c>
      <c r="B279" s="5">
        <f>All_Customers_Residential!B279+All_Customers_Small_Commercial!B279+All_Customers_Lighting!B279</f>
        <v>68485.63</v>
      </c>
      <c r="C279" s="5">
        <f>All_Customers_Residential!C279+All_Customers_Small_Commercial!C279+All_Customers_Lighting!C279</f>
        <v>65066.549999999996</v>
      </c>
      <c r="D279" s="5">
        <f>All_Customers_Residential!D279+All_Customers_Small_Commercial!D279+All_Customers_Lighting!D279</f>
        <v>62541.959999999992</v>
      </c>
      <c r="E279" s="5">
        <f>All_Customers_Residential!E279+All_Customers_Small_Commercial!E279+All_Customers_Lighting!E279</f>
        <v>61722.3</v>
      </c>
      <c r="F279" s="5">
        <f>All_Customers_Residential!F279+All_Customers_Small_Commercial!F279+All_Customers_Lighting!F279</f>
        <v>61932.23</v>
      </c>
      <c r="G279" s="5">
        <f>All_Customers_Residential!G279+All_Customers_Small_Commercial!G279+All_Customers_Lighting!G279</f>
        <v>65137.530000000006</v>
      </c>
      <c r="H279" s="5">
        <f>All_Customers_Residential!H279+All_Customers_Small_Commercial!H279+All_Customers_Lighting!H279</f>
        <v>69763.290000000008</v>
      </c>
      <c r="I279" s="5">
        <f>All_Customers_Residential!I279+All_Customers_Small_Commercial!I279+All_Customers_Lighting!I279</f>
        <v>79255.14</v>
      </c>
      <c r="J279" s="5">
        <f>All_Customers_Residential!J279+All_Customers_Small_Commercial!J279+All_Customers_Lighting!J279</f>
        <v>71429.16</v>
      </c>
      <c r="K279" s="5">
        <f>All_Customers_Residential!K279+All_Customers_Small_Commercial!K279+All_Customers_Lighting!K279</f>
        <v>48593.760000000002</v>
      </c>
      <c r="L279" s="5">
        <f>All_Customers_Residential!L279+All_Customers_Small_Commercial!L279+All_Customers_Lighting!L279</f>
        <v>34264.67</v>
      </c>
      <c r="M279" s="5">
        <f>All_Customers_Residential!M279+All_Customers_Small_Commercial!M279+All_Customers_Lighting!M279</f>
        <v>29740.15</v>
      </c>
      <c r="N279" s="5">
        <f>All_Customers_Residential!N279+All_Customers_Small_Commercial!N279+All_Customers_Lighting!N279</f>
        <v>33366.720000000001</v>
      </c>
      <c r="O279" s="5">
        <f>All_Customers_Residential!O279+All_Customers_Small_Commercial!O279+All_Customers_Lighting!O279</f>
        <v>39686.910000000003</v>
      </c>
      <c r="P279" s="5">
        <f>All_Customers_Residential!P279+All_Customers_Small_Commercial!P279+All_Customers_Lighting!P279</f>
        <v>49361.43</v>
      </c>
      <c r="Q279" s="5">
        <f>All_Customers_Residential!Q279+All_Customers_Small_Commercial!Q279+All_Customers_Lighting!Q279</f>
        <v>62504.06</v>
      </c>
      <c r="R279" s="5">
        <f>All_Customers_Residential!R279+All_Customers_Small_Commercial!R279+All_Customers_Lighting!R279</f>
        <v>77869.149999999994</v>
      </c>
      <c r="S279" s="5">
        <f>All_Customers_Residential!S279+All_Customers_Small_Commercial!S279+All_Customers_Lighting!S279</f>
        <v>102877.73000000001</v>
      </c>
      <c r="T279" s="5">
        <f>All_Customers_Residential!T279+All_Customers_Small_Commercial!T279+All_Customers_Lighting!T279</f>
        <v>115446.39</v>
      </c>
      <c r="U279" s="5">
        <f>All_Customers_Residential!U279+All_Customers_Small_Commercial!U279+All_Customers_Lighting!U279</f>
        <v>119881.21</v>
      </c>
      <c r="V279" s="5">
        <f>All_Customers_Residential!V279+All_Customers_Small_Commercial!V279+All_Customers_Lighting!V279</f>
        <v>113656.28</v>
      </c>
      <c r="W279" s="5">
        <f>All_Customers_Residential!W279+All_Customers_Small_Commercial!W279+All_Customers_Lighting!W279</f>
        <v>102269.05</v>
      </c>
      <c r="X279" s="5">
        <f>All_Customers_Residential!X279+All_Customers_Small_Commercial!X279+All_Customers_Lighting!X279</f>
        <v>88553.65</v>
      </c>
      <c r="Y279" s="5">
        <f>All_Customers_Residential!Y279+All_Customers_Small_Commercial!Y279+All_Customers_Lighting!Y279</f>
        <v>77018.58</v>
      </c>
      <c r="Z279" s="5">
        <f>All_Customers_Residential!Z279+All_Customers_Small_Commercial!Z279+All_Customers_Lighting!Z279</f>
        <v>0</v>
      </c>
      <c r="AA279" s="2">
        <f>IFERROR(INDEX('Holiday Schedule'!$D$3:$D$24,MATCH(A279,'Holiday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1700423.5300000003</v>
      </c>
      <c r="AE279" s="5">
        <f t="shared" si="35"/>
        <v>1700423.5300000003</v>
      </c>
      <c r="AG279" s="2">
        <f t="shared" si="36"/>
        <v>9</v>
      </c>
      <c r="AH279" s="2">
        <f t="shared" si="37"/>
        <v>2025</v>
      </c>
      <c r="AJ279" s="5">
        <f t="shared" si="38"/>
        <v>119881.21</v>
      </c>
      <c r="AK279" s="2">
        <f t="shared" si="39"/>
        <v>20</v>
      </c>
    </row>
    <row r="280" spans="1:37" ht="12.75">
      <c r="A280" s="4">
        <v>45929</v>
      </c>
      <c r="B280" s="5">
        <f>All_Customers_Residential!B280+All_Customers_Small_Commercial!B280+All_Customers_Lighting!B280</f>
        <v>68400.41</v>
      </c>
      <c r="C280" s="5">
        <f>All_Customers_Residential!C280+All_Customers_Small_Commercial!C280+All_Customers_Lighting!C280</f>
        <v>63847.27</v>
      </c>
      <c r="D280" s="5">
        <f>All_Customers_Residential!D280+All_Customers_Small_Commercial!D280+All_Customers_Lighting!D280</f>
        <v>62529.24</v>
      </c>
      <c r="E280" s="5">
        <f>All_Customers_Residential!E280+All_Customers_Small_Commercial!E280+All_Customers_Lighting!E280</f>
        <v>61733.52</v>
      </c>
      <c r="F280" s="5">
        <f>All_Customers_Residential!F280+All_Customers_Small_Commercial!F280+All_Customers_Lighting!F280</f>
        <v>63550.81</v>
      </c>
      <c r="G280" s="5">
        <f>All_Customers_Residential!G280+All_Customers_Small_Commercial!G280+All_Customers_Lighting!G280</f>
        <v>69666.37</v>
      </c>
      <c r="H280" s="5">
        <f>All_Customers_Residential!H280+All_Customers_Small_Commercial!H280+All_Customers_Lighting!H280</f>
        <v>81892.180000000008</v>
      </c>
      <c r="I280" s="5">
        <f>All_Customers_Residential!I280+All_Customers_Small_Commercial!I280+All_Customers_Lighting!I280</f>
        <v>83028.38</v>
      </c>
      <c r="J280" s="5">
        <f>All_Customers_Residential!J280+All_Customers_Small_Commercial!J280+All_Customers_Lighting!J280</f>
        <v>57105.75</v>
      </c>
      <c r="K280" s="5">
        <f>All_Customers_Residential!K280+All_Customers_Small_Commercial!K280+All_Customers_Lighting!K280</f>
        <v>39811.520000000004</v>
      </c>
      <c r="L280" s="5">
        <f>All_Customers_Residential!L280+All_Customers_Small_Commercial!L280+All_Customers_Lighting!L280</f>
        <v>32177.69</v>
      </c>
      <c r="M280" s="5">
        <f>All_Customers_Residential!M280+All_Customers_Small_Commercial!M280+All_Customers_Lighting!M280</f>
        <v>31963.74</v>
      </c>
      <c r="N280" s="5">
        <f>All_Customers_Residential!N280+All_Customers_Small_Commercial!N280+All_Customers_Lighting!N280</f>
        <v>33588.42</v>
      </c>
      <c r="O280" s="5">
        <f>All_Customers_Residential!O280+All_Customers_Small_Commercial!O280+All_Customers_Lighting!O280</f>
        <v>36021.43</v>
      </c>
      <c r="P280" s="5">
        <f>All_Customers_Residential!P280+All_Customers_Small_Commercial!P280+All_Customers_Lighting!P280</f>
        <v>37287.64</v>
      </c>
      <c r="Q280" s="5">
        <f>All_Customers_Residential!Q280+All_Customers_Small_Commercial!Q280+All_Customers_Lighting!Q280</f>
        <v>48292.7</v>
      </c>
      <c r="R280" s="5">
        <f>All_Customers_Residential!R280+All_Customers_Small_Commercial!R280+All_Customers_Lighting!R280</f>
        <v>69368.959999999992</v>
      </c>
      <c r="S280" s="5">
        <f>All_Customers_Residential!S280+All_Customers_Small_Commercial!S280+All_Customers_Lighting!S280</f>
        <v>97162.880000000005</v>
      </c>
      <c r="T280" s="5">
        <f>All_Customers_Residential!T280+All_Customers_Small_Commercial!T280+All_Customers_Lighting!T280</f>
        <v>113735.07</v>
      </c>
      <c r="U280" s="5">
        <f>All_Customers_Residential!U280+All_Customers_Small_Commercial!U280+All_Customers_Lighting!U280</f>
        <v>115957.67000000001</v>
      </c>
      <c r="V280" s="5">
        <f>All_Customers_Residential!V280+All_Customers_Small_Commercial!V280+All_Customers_Lighting!V280</f>
        <v>109473.61000000002</v>
      </c>
      <c r="W280" s="5">
        <f>All_Customers_Residential!W280+All_Customers_Small_Commercial!W280+All_Customers_Lighting!W280</f>
        <v>99351.87</v>
      </c>
      <c r="X280" s="5">
        <f>All_Customers_Residential!X280+All_Customers_Small_Commercial!X280+All_Customers_Lighting!X280</f>
        <v>87093.43</v>
      </c>
      <c r="Y280" s="5">
        <f>All_Customers_Residential!Y280+All_Customers_Small_Commercial!Y280+All_Customers_Lighting!Y280</f>
        <v>76413.95</v>
      </c>
      <c r="Z280" s="5">
        <f>All_Customers_Residential!Z280+All_Customers_Small_Commercial!Z280+All_Customers_Lighting!Z280</f>
        <v>0</v>
      </c>
      <c r="AA280" s="2">
        <f>IFERROR(INDEX('Holiday Schedule'!$D$3:$D$24,MATCH(A280,'Holiday Schedule'!$C$3:$C$24,0)),0)</f>
        <v>0</v>
      </c>
      <c r="AB280" s="2">
        <f t="shared" si="32"/>
        <v>2</v>
      </c>
      <c r="AC280" s="2">
        <f t="shared" si="33"/>
        <v>1091420.76</v>
      </c>
      <c r="AD280" s="5">
        <f t="shared" si="34"/>
        <v>548033.74999999977</v>
      </c>
      <c r="AE280" s="5">
        <f t="shared" si="35"/>
        <v>1639454.5099999998</v>
      </c>
      <c r="AG280" s="2">
        <f t="shared" si="36"/>
        <v>9</v>
      </c>
      <c r="AH280" s="2">
        <f t="shared" si="37"/>
        <v>2025</v>
      </c>
      <c r="AJ280" s="5">
        <f t="shared" si="38"/>
        <v>115957.67000000001</v>
      </c>
      <c r="AK280" s="2">
        <f t="shared" si="39"/>
        <v>20</v>
      </c>
    </row>
    <row r="281" spans="1:37" ht="12.75">
      <c r="A281" s="4">
        <v>45930</v>
      </c>
      <c r="B281" s="5">
        <f>All_Customers_Residential!B281+All_Customers_Small_Commercial!B281+All_Customers_Lighting!B281</f>
        <v>67696.040000000008</v>
      </c>
      <c r="C281" s="5">
        <f>All_Customers_Residential!C281+All_Customers_Small_Commercial!C281+All_Customers_Lighting!C281</f>
        <v>63580.630000000005</v>
      </c>
      <c r="D281" s="5">
        <f>All_Customers_Residential!D281+All_Customers_Small_Commercial!D281+All_Customers_Lighting!D281</f>
        <v>64471.049999999996</v>
      </c>
      <c r="E281" s="5">
        <f>All_Customers_Residential!E281+All_Customers_Small_Commercial!E281+All_Customers_Lighting!E281</f>
        <v>61528.63</v>
      </c>
      <c r="F281" s="5">
        <f>All_Customers_Residential!F281+All_Customers_Small_Commercial!F281+All_Customers_Lighting!F281</f>
        <v>64390.68</v>
      </c>
      <c r="G281" s="5">
        <f>All_Customers_Residential!G281+All_Customers_Small_Commercial!G281+All_Customers_Lighting!G281</f>
        <v>69510.150000000009</v>
      </c>
      <c r="H281" s="5">
        <f>All_Customers_Residential!H281+All_Customers_Small_Commercial!H281+All_Customers_Lighting!H281</f>
        <v>80793.95</v>
      </c>
      <c r="I281" s="5">
        <f>All_Customers_Residential!I281+All_Customers_Small_Commercial!I281+All_Customers_Lighting!I281</f>
        <v>83590.570000000007</v>
      </c>
      <c r="J281" s="5">
        <f>All_Customers_Residential!J281+All_Customers_Small_Commercial!J281+All_Customers_Lighting!J281</f>
        <v>60072.840000000004</v>
      </c>
      <c r="K281" s="5">
        <f>All_Customers_Residential!K281+All_Customers_Small_Commercial!K281+All_Customers_Lighting!K281</f>
        <v>38462.839999999997</v>
      </c>
      <c r="L281" s="5">
        <f>All_Customers_Residential!L281+All_Customers_Small_Commercial!L281+All_Customers_Lighting!L281</f>
        <v>35263.35</v>
      </c>
      <c r="M281" s="5">
        <f>All_Customers_Residential!M281+All_Customers_Small_Commercial!M281+All_Customers_Lighting!M281</f>
        <v>32969.120000000003</v>
      </c>
      <c r="N281" s="5">
        <f>All_Customers_Residential!N281+All_Customers_Small_Commercial!N281+All_Customers_Lighting!N281</f>
        <v>35955.770000000004</v>
      </c>
      <c r="O281" s="5">
        <f>All_Customers_Residential!O281+All_Customers_Small_Commercial!O281+All_Customers_Lighting!O281</f>
        <v>34816.51</v>
      </c>
      <c r="P281" s="5">
        <f>All_Customers_Residential!P281+All_Customers_Small_Commercial!P281+All_Customers_Lighting!P281</f>
        <v>34932.19</v>
      </c>
      <c r="Q281" s="5">
        <f>All_Customers_Residential!Q281+All_Customers_Small_Commercial!Q281+All_Customers_Lighting!Q281</f>
        <v>42289.05</v>
      </c>
      <c r="R281" s="5">
        <f>All_Customers_Residential!R281+All_Customers_Small_Commercial!R281+All_Customers_Lighting!R281</f>
        <v>64602.37</v>
      </c>
      <c r="S281" s="5">
        <f>All_Customers_Residential!S281+All_Customers_Small_Commercial!S281+All_Customers_Lighting!S281</f>
        <v>92977.98</v>
      </c>
      <c r="T281" s="5">
        <f>All_Customers_Residential!T281+All_Customers_Small_Commercial!T281+All_Customers_Lighting!T281</f>
        <v>108275.4</v>
      </c>
      <c r="U281" s="5">
        <f>All_Customers_Residential!U281+All_Customers_Small_Commercial!U281+All_Customers_Lighting!U281</f>
        <v>109248.84999999999</v>
      </c>
      <c r="V281" s="5">
        <f>All_Customers_Residential!V281+All_Customers_Small_Commercial!V281+All_Customers_Lighting!V281</f>
        <v>105859.06999999999</v>
      </c>
      <c r="W281" s="5">
        <f>All_Customers_Residential!W281+All_Customers_Small_Commercial!W281+All_Customers_Lighting!W281</f>
        <v>95434.15</v>
      </c>
      <c r="X281" s="5">
        <f>All_Customers_Residential!X281+All_Customers_Small_Commercial!X281+All_Customers_Lighting!X281</f>
        <v>85180.650000000009</v>
      </c>
      <c r="Y281" s="5">
        <f>All_Customers_Residential!Y281+All_Customers_Small_Commercial!Y281+All_Customers_Lighting!Y281</f>
        <v>74343.56</v>
      </c>
      <c r="Z281" s="5">
        <f>All_Customers_Residential!Z281+All_Customers_Small_Commercial!Z281+All_Customers_Lighting!Z281</f>
        <v>0</v>
      </c>
      <c r="AA281" s="2">
        <f>IFERROR(INDEX('Holiday Schedule'!$D$3:$D$24,MATCH(A281,'Holiday Schedule'!$C$3:$C$24,0)),0)</f>
        <v>0</v>
      </c>
      <c r="AB281" s="2">
        <f t="shared" si="32"/>
        <v>3</v>
      </c>
      <c r="AC281" s="2">
        <f t="shared" si="33"/>
        <v>1059930.71</v>
      </c>
      <c r="AD281" s="5">
        <f t="shared" si="34"/>
        <v>546314.69000000018</v>
      </c>
      <c r="AE281" s="5">
        <f t="shared" si="35"/>
        <v>1606245.4000000001</v>
      </c>
      <c r="AG281" s="2">
        <f t="shared" si="36"/>
        <v>9</v>
      </c>
      <c r="AH281" s="2">
        <f t="shared" si="37"/>
        <v>2025</v>
      </c>
      <c r="AJ281" s="5">
        <f t="shared" si="38"/>
        <v>109248.84999999999</v>
      </c>
      <c r="AK281" s="2">
        <f t="shared" si="39"/>
        <v>20</v>
      </c>
    </row>
    <row r="282" spans="1:37" ht="12.75">
      <c r="A282" s="4">
        <v>45931</v>
      </c>
      <c r="B282" s="5">
        <f>All_Customers_Residential!B282+All_Customers_Small_Commercial!B282+All_Customers_Lighting!B282</f>
        <v>67907.570000000007</v>
      </c>
      <c r="C282" s="5">
        <f>All_Customers_Residential!C282+All_Customers_Small_Commercial!C282+All_Customers_Lighting!C282</f>
        <v>71107.03</v>
      </c>
      <c r="D282" s="5">
        <f>All_Customers_Residential!D282+All_Customers_Small_Commercial!D282+All_Customers_Lighting!D282</f>
        <v>68246.559999999998</v>
      </c>
      <c r="E282" s="5">
        <f>All_Customers_Residential!E282+All_Customers_Small_Commercial!E282+All_Customers_Lighting!E282</f>
        <v>69315.87999999999</v>
      </c>
      <c r="F282" s="5">
        <f>All_Customers_Residential!F282+All_Customers_Small_Commercial!F282+All_Customers_Lighting!F282</f>
        <v>73007.570000000007</v>
      </c>
      <c r="G282" s="5">
        <f>All_Customers_Residential!G282+All_Customers_Small_Commercial!G282+All_Customers_Lighting!G282</f>
        <v>80984.350000000006</v>
      </c>
      <c r="H282" s="5">
        <f>All_Customers_Residential!H282+All_Customers_Small_Commercial!H282+All_Customers_Lighting!H282</f>
        <v>98085.830000000016</v>
      </c>
      <c r="I282" s="5">
        <f>All_Customers_Residential!I282+All_Customers_Small_Commercial!I282+All_Customers_Lighting!I282</f>
        <v>94562.14</v>
      </c>
      <c r="J282" s="5">
        <f>All_Customers_Residential!J282+All_Customers_Small_Commercial!J282+All_Customers_Lighting!J282</f>
        <v>68447.180000000008</v>
      </c>
      <c r="K282" s="5">
        <f>All_Customers_Residential!K282+All_Customers_Small_Commercial!K282+All_Customers_Lighting!K282</f>
        <v>49737.919999999998</v>
      </c>
      <c r="L282" s="5">
        <f>All_Customers_Residential!L282+All_Customers_Small_Commercial!L282+All_Customers_Lighting!L282</f>
        <v>49530.649999999994</v>
      </c>
      <c r="M282" s="5">
        <f>All_Customers_Residential!M282+All_Customers_Small_Commercial!M282+All_Customers_Lighting!M282</f>
        <v>51793.25</v>
      </c>
      <c r="N282" s="5">
        <f>All_Customers_Residential!N282+All_Customers_Small_Commercial!N282+All_Customers_Lighting!N282</f>
        <v>56740.15</v>
      </c>
      <c r="O282" s="5">
        <f>All_Customers_Residential!O282+All_Customers_Small_Commercial!O282+All_Customers_Lighting!O282</f>
        <v>56457.69</v>
      </c>
      <c r="P282" s="5">
        <f>All_Customers_Residential!P282+All_Customers_Small_Commercial!P282+All_Customers_Lighting!P282</f>
        <v>54579.24</v>
      </c>
      <c r="Q282" s="5">
        <f>All_Customers_Residential!Q282+All_Customers_Small_Commercial!Q282+All_Customers_Lighting!Q282</f>
        <v>57889.5</v>
      </c>
      <c r="R282" s="5">
        <f>All_Customers_Residential!R282+All_Customers_Small_Commercial!R282+All_Customers_Lighting!R282</f>
        <v>79119.320000000007</v>
      </c>
      <c r="S282" s="5">
        <f>All_Customers_Residential!S282+All_Customers_Small_Commercial!S282+All_Customers_Lighting!S282</f>
        <v>105882.90000000001</v>
      </c>
      <c r="T282" s="5">
        <f>All_Customers_Residential!T282+All_Customers_Small_Commercial!T282+All_Customers_Lighting!T282</f>
        <v>123343.76999999999</v>
      </c>
      <c r="U282" s="5">
        <f>All_Customers_Residential!U282+All_Customers_Small_Commercial!U282+All_Customers_Lighting!U282</f>
        <v>123987.88</v>
      </c>
      <c r="V282" s="5">
        <f>All_Customers_Residential!V282+All_Customers_Small_Commercial!V282+All_Customers_Lighting!V282</f>
        <v>118513.09999999999</v>
      </c>
      <c r="W282" s="5">
        <f>All_Customers_Residential!W282+All_Customers_Small_Commercial!W282+All_Customers_Lighting!W282</f>
        <v>108907.98999999999</v>
      </c>
      <c r="X282" s="5">
        <f>All_Customers_Residential!X282+All_Customers_Small_Commercial!X282+All_Customers_Lighting!X282</f>
        <v>95413.73000000001</v>
      </c>
      <c r="Y282" s="5">
        <f>All_Customers_Residential!Y282+All_Customers_Small_Commercial!Y282+All_Customers_Lighting!Y282</f>
        <v>83647.25</v>
      </c>
      <c r="Z282" s="5">
        <f>All_Customers_Residential!Z282+All_Customers_Small_Commercial!Z282+All_Customers_Lighting!Z282</f>
        <v>0</v>
      </c>
      <c r="AA282" s="2">
        <f>IFERROR(INDEX('Holiday Schedule'!$D$3:$D$24,MATCH(A282,'Holiday Schedule'!$C$3:$C$24,0)),0)</f>
        <v>0</v>
      </c>
      <c r="AB282" s="2">
        <f t="shared" si="32"/>
        <v>4</v>
      </c>
      <c r="AC282" s="2">
        <f t="shared" si="33"/>
        <v>1294906.4100000001</v>
      </c>
      <c r="AD282" s="5">
        <f t="shared" si="34"/>
        <v>612302.04000000027</v>
      </c>
      <c r="AE282" s="5">
        <f t="shared" si="35"/>
        <v>1907208.4500000004</v>
      </c>
      <c r="AG282" s="2">
        <f t="shared" si="36"/>
        <v>10</v>
      </c>
      <c r="AH282" s="2">
        <f t="shared" si="37"/>
        <v>2025</v>
      </c>
      <c r="AJ282" s="5">
        <f t="shared" si="38"/>
        <v>123987.88</v>
      </c>
      <c r="AK282" s="2">
        <f t="shared" si="39"/>
        <v>20</v>
      </c>
    </row>
    <row r="283" spans="1:37" ht="12.75">
      <c r="A283" s="4">
        <v>45932</v>
      </c>
      <c r="B283" s="5">
        <f>All_Customers_Residential!B283+All_Customers_Small_Commercial!B283+All_Customers_Lighting!B283</f>
        <v>71232.23000000001</v>
      </c>
      <c r="C283" s="5">
        <f>All_Customers_Residential!C283+All_Customers_Small_Commercial!C283+All_Customers_Lighting!C283</f>
        <v>67973.45</v>
      </c>
      <c r="D283" s="5">
        <f>All_Customers_Residential!D283+All_Customers_Small_Commercial!D283+All_Customers_Lighting!D283</f>
        <v>66329.039999999994</v>
      </c>
      <c r="E283" s="5">
        <f>All_Customers_Residential!E283+All_Customers_Small_Commercial!E283+All_Customers_Lighting!E283</f>
        <v>67203.47</v>
      </c>
      <c r="F283" s="5">
        <f>All_Customers_Residential!F283+All_Customers_Small_Commercial!F283+All_Customers_Lighting!F283</f>
        <v>69349.97</v>
      </c>
      <c r="G283" s="5">
        <f>All_Customers_Residential!G283+All_Customers_Small_Commercial!G283+All_Customers_Lighting!G283</f>
        <v>78325.459999999992</v>
      </c>
      <c r="H283" s="5">
        <f>All_Customers_Residential!H283+All_Customers_Small_Commercial!H283+All_Customers_Lighting!H283</f>
        <v>93398.37</v>
      </c>
      <c r="I283" s="5">
        <f>All_Customers_Residential!I283+All_Customers_Small_Commercial!I283+All_Customers_Lighting!I283</f>
        <v>94091.970000000016</v>
      </c>
      <c r="J283" s="5">
        <f>All_Customers_Residential!J283+All_Customers_Small_Commercial!J283+All_Customers_Lighting!J283</f>
        <v>65955</v>
      </c>
      <c r="K283" s="5">
        <f>All_Customers_Residential!K283+All_Customers_Small_Commercial!K283+All_Customers_Lighting!K283</f>
        <v>42546.340000000004</v>
      </c>
      <c r="L283" s="5">
        <f>All_Customers_Residential!L283+All_Customers_Small_Commercial!L283+All_Customers_Lighting!L283</f>
        <v>34425.18</v>
      </c>
      <c r="M283" s="5">
        <f>All_Customers_Residential!M283+All_Customers_Small_Commercial!M283+All_Customers_Lighting!M283</f>
        <v>30381.420000000002</v>
      </c>
      <c r="N283" s="5">
        <f>All_Customers_Residential!N283+All_Customers_Small_Commercial!N283+All_Customers_Lighting!N283</f>
        <v>27707.69</v>
      </c>
      <c r="O283" s="5">
        <f>All_Customers_Residential!O283+All_Customers_Small_Commercial!O283+All_Customers_Lighting!O283</f>
        <v>28269.97</v>
      </c>
      <c r="P283" s="5">
        <f>All_Customers_Residential!P283+All_Customers_Small_Commercial!P283+All_Customers_Lighting!P283</f>
        <v>28839.79</v>
      </c>
      <c r="Q283" s="5">
        <f>All_Customers_Residential!Q283+All_Customers_Small_Commercial!Q283+All_Customers_Lighting!Q283</f>
        <v>38945.740000000005</v>
      </c>
      <c r="R283" s="5">
        <f>All_Customers_Residential!R283+All_Customers_Small_Commercial!R283+All_Customers_Lighting!R283</f>
        <v>64718.22</v>
      </c>
      <c r="S283" s="5">
        <f>All_Customers_Residential!S283+All_Customers_Small_Commercial!S283+All_Customers_Lighting!S283</f>
        <v>96184.47</v>
      </c>
      <c r="T283" s="5">
        <f>All_Customers_Residential!T283+All_Customers_Small_Commercial!T283+All_Customers_Lighting!T283</f>
        <v>114014.07</v>
      </c>
      <c r="U283" s="5">
        <f>All_Customers_Residential!U283+All_Customers_Small_Commercial!U283+All_Customers_Lighting!U283</f>
        <v>116394.87</v>
      </c>
      <c r="V283" s="5">
        <f>All_Customers_Residential!V283+All_Customers_Small_Commercial!V283+All_Customers_Lighting!V283</f>
        <v>114241.16</v>
      </c>
      <c r="W283" s="5">
        <f>All_Customers_Residential!W283+All_Customers_Small_Commercial!W283+All_Customers_Lighting!W283</f>
        <v>103754.69</v>
      </c>
      <c r="X283" s="5">
        <f>All_Customers_Residential!X283+All_Customers_Small_Commercial!X283+All_Customers_Lighting!X283</f>
        <v>92545.14</v>
      </c>
      <c r="Y283" s="5">
        <f>All_Customers_Residential!Y283+All_Customers_Small_Commercial!Y283+All_Customers_Lighting!Y283</f>
        <v>79880.51999999999</v>
      </c>
      <c r="Z283" s="5">
        <f>All_Customers_Residential!Z283+All_Customers_Small_Commercial!Z283+All_Customers_Lighting!Z283</f>
        <v>0</v>
      </c>
      <c r="AA283" s="2">
        <f>IFERROR(INDEX('Holiday Schedule'!$D$3:$D$24,MATCH(A283,'Holiday Schedule'!$C$3:$C$24,0)),0)</f>
        <v>0</v>
      </c>
      <c r="AB283" s="2">
        <f t="shared" si="32"/>
        <v>5</v>
      </c>
      <c r="AC283" s="2">
        <f t="shared" si="33"/>
        <v>1093015.72</v>
      </c>
      <c r="AD283" s="5">
        <f t="shared" si="34"/>
        <v>593692.50999999954</v>
      </c>
      <c r="AE283" s="5">
        <f t="shared" si="35"/>
        <v>1686708.2299999995</v>
      </c>
      <c r="AG283" s="2">
        <f t="shared" si="36"/>
        <v>10</v>
      </c>
      <c r="AH283" s="2">
        <f t="shared" si="37"/>
        <v>2025</v>
      </c>
      <c r="AJ283" s="5">
        <f t="shared" si="38"/>
        <v>116394.87</v>
      </c>
      <c r="AK283" s="2">
        <f t="shared" si="39"/>
        <v>20</v>
      </c>
    </row>
    <row r="284" spans="1:37" ht="12.75">
      <c r="A284" s="4">
        <v>45933</v>
      </c>
      <c r="B284" s="5">
        <f>All_Customers_Residential!B284+All_Customers_Small_Commercial!B284+All_Customers_Lighting!B284</f>
        <v>72999.48</v>
      </c>
      <c r="C284" s="5">
        <f>All_Customers_Residential!C284+All_Customers_Small_Commercial!C284+All_Customers_Lighting!C284</f>
        <v>68514.170000000013</v>
      </c>
      <c r="D284" s="5">
        <f>All_Customers_Residential!D284+All_Customers_Small_Commercial!D284+All_Customers_Lighting!D284</f>
        <v>66736.740000000005</v>
      </c>
      <c r="E284" s="5">
        <f>All_Customers_Residential!E284+All_Customers_Small_Commercial!E284+All_Customers_Lighting!E284</f>
        <v>66818.27</v>
      </c>
      <c r="F284" s="5">
        <f>All_Customers_Residential!F284+All_Customers_Small_Commercial!F284+All_Customers_Lighting!F284</f>
        <v>69174.010000000009</v>
      </c>
      <c r="G284" s="5">
        <f>All_Customers_Residential!G284+All_Customers_Small_Commercial!G284+All_Customers_Lighting!G284</f>
        <v>77057.759999999995</v>
      </c>
      <c r="H284" s="5">
        <f>All_Customers_Residential!H284+All_Customers_Small_Commercial!H284+All_Customers_Lighting!H284</f>
        <v>91730.87000000001</v>
      </c>
      <c r="I284" s="5">
        <f>All_Customers_Residential!I284+All_Customers_Small_Commercial!I284+All_Customers_Lighting!I284</f>
        <v>91516.010000000009</v>
      </c>
      <c r="J284" s="5">
        <f>All_Customers_Residential!J284+All_Customers_Small_Commercial!J284+All_Customers_Lighting!J284</f>
        <v>66271.91</v>
      </c>
      <c r="K284" s="5">
        <f>All_Customers_Residential!K284+All_Customers_Small_Commercial!K284+All_Customers_Lighting!K284</f>
        <v>42133.49</v>
      </c>
      <c r="L284" s="5">
        <f>All_Customers_Residential!L284+All_Customers_Small_Commercial!L284+All_Customers_Lighting!L284</f>
        <v>34291.65</v>
      </c>
      <c r="M284" s="5">
        <f>All_Customers_Residential!M284+All_Customers_Small_Commercial!M284+All_Customers_Lighting!M284</f>
        <v>30306.89</v>
      </c>
      <c r="N284" s="5">
        <f>All_Customers_Residential!N284+All_Customers_Small_Commercial!N284+All_Customers_Lighting!N284</f>
        <v>27034.86</v>
      </c>
      <c r="O284" s="5">
        <f>All_Customers_Residential!O284+All_Customers_Small_Commercial!O284+All_Customers_Lighting!O284</f>
        <v>28422.36</v>
      </c>
      <c r="P284" s="5">
        <f>All_Customers_Residential!P284+All_Customers_Small_Commercial!P284+All_Customers_Lighting!P284</f>
        <v>31314.39</v>
      </c>
      <c r="Q284" s="5">
        <f>All_Customers_Residential!Q284+All_Customers_Small_Commercial!Q284+All_Customers_Lighting!Q284</f>
        <v>38670.19</v>
      </c>
      <c r="R284" s="5">
        <f>All_Customers_Residential!R284+All_Customers_Small_Commercial!R284+All_Customers_Lighting!R284</f>
        <v>64645.560000000005</v>
      </c>
      <c r="S284" s="5">
        <f>All_Customers_Residential!S284+All_Customers_Small_Commercial!S284+All_Customers_Lighting!S284</f>
        <v>92652.2</v>
      </c>
      <c r="T284" s="5">
        <f>All_Customers_Residential!T284+All_Customers_Small_Commercial!T284+All_Customers_Lighting!T284</f>
        <v>109329.61</v>
      </c>
      <c r="U284" s="5">
        <f>All_Customers_Residential!U284+All_Customers_Small_Commercial!U284+All_Customers_Lighting!U284</f>
        <v>109686.33</v>
      </c>
      <c r="V284" s="5">
        <f>All_Customers_Residential!V284+All_Customers_Small_Commercial!V284+All_Customers_Lighting!V284</f>
        <v>105552.38</v>
      </c>
      <c r="W284" s="5">
        <f>All_Customers_Residential!W284+All_Customers_Small_Commercial!W284+All_Customers_Lighting!W284</f>
        <v>100050.26000000001</v>
      </c>
      <c r="X284" s="5">
        <f>All_Customers_Residential!X284+All_Customers_Small_Commercial!X284+All_Customers_Lighting!X284</f>
        <v>89050.499999999985</v>
      </c>
      <c r="Y284" s="5">
        <f>All_Customers_Residential!Y284+All_Customers_Small_Commercial!Y284+All_Customers_Lighting!Y284</f>
        <v>77372.89</v>
      </c>
      <c r="Z284" s="5">
        <f>All_Customers_Residential!Z284+All_Customers_Small_Commercial!Z284+All_Customers_Lighting!Z284</f>
        <v>0</v>
      </c>
      <c r="AA284" s="2">
        <f>IFERROR(INDEX('Holiday Schedule'!$D$3:$D$24,MATCH(A284,'Holiday Schedule'!$C$3:$C$24,0)),0)</f>
        <v>0</v>
      </c>
      <c r="AB284" s="2">
        <f t="shared" si="32"/>
        <v>6</v>
      </c>
      <c r="AC284" s="2">
        <f t="shared" si="33"/>
        <v>1060928.5899999999</v>
      </c>
      <c r="AD284" s="5">
        <f t="shared" si="34"/>
        <v>590404.19000000041</v>
      </c>
      <c r="AE284" s="5">
        <f t="shared" si="35"/>
        <v>1651332.7800000003</v>
      </c>
      <c r="AG284" s="2">
        <f t="shared" si="36"/>
        <v>10</v>
      </c>
      <c r="AH284" s="2">
        <f t="shared" si="37"/>
        <v>2025</v>
      </c>
      <c r="AJ284" s="5">
        <f t="shared" si="38"/>
        <v>109686.33</v>
      </c>
      <c r="AK284" s="2">
        <f t="shared" si="39"/>
        <v>20</v>
      </c>
    </row>
    <row r="285" spans="1:37" ht="12.75">
      <c r="A285" s="4">
        <v>45934</v>
      </c>
      <c r="B285" s="5">
        <f>All_Customers_Residential!B285+All_Customers_Small_Commercial!B285+All_Customers_Lighting!B285</f>
        <v>69136.11</v>
      </c>
      <c r="C285" s="5">
        <f>All_Customers_Residential!C285+All_Customers_Small_Commercial!C285+All_Customers_Lighting!C285</f>
        <v>66281.929999999993</v>
      </c>
      <c r="D285" s="5">
        <f>All_Customers_Residential!D285+All_Customers_Small_Commercial!D285+All_Customers_Lighting!D285</f>
        <v>63659.24</v>
      </c>
      <c r="E285" s="5">
        <f>All_Customers_Residential!E285+All_Customers_Small_Commercial!E285+All_Customers_Lighting!E285</f>
        <v>63879.76</v>
      </c>
      <c r="F285" s="5">
        <f>All_Customers_Residential!F285+All_Customers_Small_Commercial!F285+All_Customers_Lighting!F285</f>
        <v>64381.96</v>
      </c>
      <c r="G285" s="5">
        <f>All_Customers_Residential!G285+All_Customers_Small_Commercial!G285+All_Customers_Lighting!G285</f>
        <v>70211.149999999994</v>
      </c>
      <c r="H285" s="5">
        <f>All_Customers_Residential!H285+All_Customers_Small_Commercial!H285+All_Customers_Lighting!H285</f>
        <v>77482.62999999999</v>
      </c>
      <c r="I285" s="5">
        <f>All_Customers_Residential!I285+All_Customers_Small_Commercial!I285+All_Customers_Lighting!I285</f>
        <v>81516.87</v>
      </c>
      <c r="J285" s="5">
        <f>All_Customers_Residential!J285+All_Customers_Small_Commercial!J285+All_Customers_Lighting!J285</f>
        <v>73288.829999999987</v>
      </c>
      <c r="K285" s="5">
        <f>All_Customers_Residential!K285+All_Customers_Small_Commercial!K285+All_Customers_Lighting!K285</f>
        <v>52448.28</v>
      </c>
      <c r="L285" s="5">
        <f>All_Customers_Residential!L285+All_Customers_Small_Commercial!L285+All_Customers_Lighting!L285</f>
        <v>41843.83</v>
      </c>
      <c r="M285" s="5">
        <f>All_Customers_Residential!M285+All_Customers_Small_Commercial!M285+All_Customers_Lighting!M285</f>
        <v>33791.589999999997</v>
      </c>
      <c r="N285" s="5">
        <f>All_Customers_Residential!N285+All_Customers_Small_Commercial!N285+All_Customers_Lighting!N285</f>
        <v>35019.629999999997</v>
      </c>
      <c r="O285" s="5">
        <f>All_Customers_Residential!O285+All_Customers_Small_Commercial!O285+All_Customers_Lighting!O285</f>
        <v>30741.329999999998</v>
      </c>
      <c r="P285" s="5">
        <f>All_Customers_Residential!P285+All_Customers_Small_Commercial!P285+All_Customers_Lighting!P285</f>
        <v>36833.42</v>
      </c>
      <c r="Q285" s="5">
        <f>All_Customers_Residential!Q285+All_Customers_Small_Commercial!Q285+All_Customers_Lighting!Q285</f>
        <v>45536.28</v>
      </c>
      <c r="R285" s="5">
        <f>All_Customers_Residential!R285+All_Customers_Small_Commercial!R285+All_Customers_Lighting!R285</f>
        <v>68484.11</v>
      </c>
      <c r="S285" s="5">
        <f>All_Customers_Residential!S285+All_Customers_Small_Commercial!S285+All_Customers_Lighting!S285</f>
        <v>93468.27</v>
      </c>
      <c r="T285" s="5">
        <f>All_Customers_Residential!T285+All_Customers_Small_Commercial!T285+All_Customers_Lighting!T285</f>
        <v>104584.91</v>
      </c>
      <c r="U285" s="5">
        <f>All_Customers_Residential!U285+All_Customers_Small_Commercial!U285+All_Customers_Lighting!U285</f>
        <v>114086.03000000001</v>
      </c>
      <c r="V285" s="5">
        <f>All_Customers_Residential!V285+All_Customers_Small_Commercial!V285+All_Customers_Lighting!V285</f>
        <v>105473.36</v>
      </c>
      <c r="W285" s="5">
        <f>All_Customers_Residential!W285+All_Customers_Small_Commercial!W285+All_Customers_Lighting!W285</f>
        <v>97568.45</v>
      </c>
      <c r="X285" s="5">
        <f>All_Customers_Residential!X285+All_Customers_Small_Commercial!X285+All_Customers_Lighting!X285</f>
        <v>88335.53</v>
      </c>
      <c r="Y285" s="5">
        <f>All_Customers_Residential!Y285+All_Customers_Small_Commercial!Y285+All_Customers_Lighting!Y285</f>
        <v>76961.42</v>
      </c>
      <c r="Z285" s="5">
        <f>All_Customers_Residential!Z285+All_Customers_Small_Commercial!Z285+All_Customers_Lighting!Z285</f>
        <v>0</v>
      </c>
      <c r="AA285" s="2">
        <f>IFERROR(INDEX('Holiday Schedule'!$D$3:$D$24,MATCH(A285,'Holiday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1655014.92</v>
      </c>
      <c r="AE285" s="5">
        <f t="shared" si="35"/>
        <v>1655014.92</v>
      </c>
      <c r="AG285" s="2">
        <f t="shared" si="36"/>
        <v>10</v>
      </c>
      <c r="AH285" s="2">
        <f t="shared" si="37"/>
        <v>2025</v>
      </c>
      <c r="AJ285" s="5">
        <f t="shared" si="38"/>
        <v>114086.03000000001</v>
      </c>
      <c r="AK285" s="2">
        <f t="shared" si="39"/>
        <v>20</v>
      </c>
    </row>
    <row r="286" spans="1:37" ht="12.75">
      <c r="A286" s="4">
        <v>45935</v>
      </c>
      <c r="B286" s="5">
        <f>All_Customers_Residential!B286+All_Customers_Small_Commercial!B286+All_Customers_Lighting!B286</f>
        <v>69470.810000000012</v>
      </c>
      <c r="C286" s="5">
        <f>All_Customers_Residential!C286+All_Customers_Small_Commercial!C286+All_Customers_Lighting!C286</f>
        <v>65688.91</v>
      </c>
      <c r="D286" s="5">
        <f>All_Customers_Residential!D286+All_Customers_Small_Commercial!D286+All_Customers_Lighting!D286</f>
        <v>63234.53</v>
      </c>
      <c r="E286" s="5">
        <f>All_Customers_Residential!E286+All_Customers_Small_Commercial!E286+All_Customers_Lighting!E286</f>
        <v>62286.380000000005</v>
      </c>
      <c r="F286" s="5">
        <f>All_Customers_Residential!F286+All_Customers_Small_Commercial!F286+All_Customers_Lighting!F286</f>
        <v>63522.130000000005</v>
      </c>
      <c r="G286" s="5">
        <f>All_Customers_Residential!G286+All_Customers_Small_Commercial!G286+All_Customers_Lighting!G286</f>
        <v>66826.289999999994</v>
      </c>
      <c r="H286" s="5">
        <f>All_Customers_Residential!H286+All_Customers_Small_Commercial!H286+All_Customers_Lighting!H286</f>
        <v>73351.73000000001</v>
      </c>
      <c r="I286" s="5">
        <f>All_Customers_Residential!I286+All_Customers_Small_Commercial!I286+All_Customers_Lighting!I286</f>
        <v>74809.83</v>
      </c>
      <c r="J286" s="5">
        <f>All_Customers_Residential!J286+All_Customers_Small_Commercial!J286+All_Customers_Lighting!J286</f>
        <v>58400.71</v>
      </c>
      <c r="K286" s="5">
        <f>All_Customers_Residential!K286+All_Customers_Small_Commercial!K286+All_Customers_Lighting!K286</f>
        <v>40548.839999999997</v>
      </c>
      <c r="L286" s="5">
        <f>All_Customers_Residential!L286+All_Customers_Small_Commercial!L286+All_Customers_Lighting!L286</f>
        <v>33222.839999999997</v>
      </c>
      <c r="M286" s="5">
        <f>All_Customers_Residential!M286+All_Customers_Small_Commercial!M286+All_Customers_Lighting!M286</f>
        <v>33130.42</v>
      </c>
      <c r="N286" s="5">
        <f>All_Customers_Residential!N286+All_Customers_Small_Commercial!N286+All_Customers_Lighting!N286</f>
        <v>33549.11</v>
      </c>
      <c r="O286" s="5">
        <f>All_Customers_Residential!O286+All_Customers_Small_Commercial!O286+All_Customers_Lighting!O286</f>
        <v>34247</v>
      </c>
      <c r="P286" s="5">
        <f>All_Customers_Residential!P286+All_Customers_Small_Commercial!P286+All_Customers_Lighting!P286</f>
        <v>39365.25</v>
      </c>
      <c r="Q286" s="5">
        <f>All_Customers_Residential!Q286+All_Customers_Small_Commercial!Q286+All_Customers_Lighting!Q286</f>
        <v>51107.29</v>
      </c>
      <c r="R286" s="5">
        <f>All_Customers_Residential!R286+All_Customers_Small_Commercial!R286+All_Customers_Lighting!R286</f>
        <v>78174.320000000007</v>
      </c>
      <c r="S286" s="5">
        <f>All_Customers_Residential!S286+All_Customers_Small_Commercial!S286+All_Customers_Lighting!S286</f>
        <v>105050.81</v>
      </c>
      <c r="T286" s="5">
        <f>All_Customers_Residential!T286+All_Customers_Small_Commercial!T286+All_Customers_Lighting!T286</f>
        <v>120016.36</v>
      </c>
      <c r="U286" s="5">
        <f>All_Customers_Residential!U286+All_Customers_Small_Commercial!U286+All_Customers_Lighting!U286</f>
        <v>120710.23999999999</v>
      </c>
      <c r="V286" s="5">
        <f>All_Customers_Residential!V286+All_Customers_Small_Commercial!V286+All_Customers_Lighting!V286</f>
        <v>114701.79</v>
      </c>
      <c r="W286" s="5">
        <f>All_Customers_Residential!W286+All_Customers_Small_Commercial!W286+All_Customers_Lighting!W286</f>
        <v>102852.41</v>
      </c>
      <c r="X286" s="5">
        <f>All_Customers_Residential!X286+All_Customers_Small_Commercial!X286+All_Customers_Lighting!X286</f>
        <v>90351.09</v>
      </c>
      <c r="Y286" s="5">
        <f>All_Customers_Residential!Y286+All_Customers_Small_Commercial!Y286+All_Customers_Lighting!Y286</f>
        <v>78362.399999999994</v>
      </c>
      <c r="Z286" s="5">
        <f>All_Customers_Residential!Z286+All_Customers_Small_Commercial!Z286+All_Customers_Lighting!Z286</f>
        <v>0</v>
      </c>
      <c r="AA286" s="2">
        <f>IFERROR(INDEX('Holiday Schedule'!$D$3:$D$24,MATCH(A286,'Holiday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1672981.49</v>
      </c>
      <c r="AE286" s="5">
        <f t="shared" si="35"/>
        <v>1672981.49</v>
      </c>
      <c r="AG286" s="2">
        <f t="shared" si="36"/>
        <v>10</v>
      </c>
      <c r="AH286" s="2">
        <f t="shared" si="37"/>
        <v>2025</v>
      </c>
      <c r="AJ286" s="5">
        <f t="shared" si="38"/>
        <v>120710.23999999999</v>
      </c>
      <c r="AK286" s="2">
        <f t="shared" si="39"/>
        <v>20</v>
      </c>
    </row>
    <row r="287" spans="1:37" ht="12.75">
      <c r="A287" s="4">
        <v>45936</v>
      </c>
      <c r="B287" s="5">
        <f>All_Customers_Residential!B287+All_Customers_Small_Commercial!B287+All_Customers_Lighting!B287</f>
        <v>69681.650000000009</v>
      </c>
      <c r="C287" s="5">
        <f>All_Customers_Residential!C287+All_Customers_Small_Commercial!C287+All_Customers_Lighting!C287</f>
        <v>66057.48</v>
      </c>
      <c r="D287" s="5">
        <f>All_Customers_Residential!D287+All_Customers_Small_Commercial!D287+All_Customers_Lighting!D287</f>
        <v>63385.29</v>
      </c>
      <c r="E287" s="5">
        <f>All_Customers_Residential!E287+All_Customers_Small_Commercial!E287+All_Customers_Lighting!E287</f>
        <v>62586.47</v>
      </c>
      <c r="F287" s="5">
        <f>All_Customers_Residential!F287+All_Customers_Small_Commercial!F287+All_Customers_Lighting!F287</f>
        <v>65751.25</v>
      </c>
      <c r="G287" s="5">
        <f>All_Customers_Residential!G287+All_Customers_Small_Commercial!G287+All_Customers_Lighting!G287</f>
        <v>72940.19</v>
      </c>
      <c r="H287" s="5">
        <f>All_Customers_Residential!H287+All_Customers_Small_Commercial!H287+All_Customers_Lighting!H287</f>
        <v>86955.6</v>
      </c>
      <c r="I287" s="5">
        <f>All_Customers_Residential!I287+All_Customers_Small_Commercial!I287+All_Customers_Lighting!I287</f>
        <v>88646.98</v>
      </c>
      <c r="J287" s="5">
        <f>All_Customers_Residential!J287+All_Customers_Small_Commercial!J287+All_Customers_Lighting!J287</f>
        <v>65408.58</v>
      </c>
      <c r="K287" s="5">
        <f>All_Customers_Residential!K287+All_Customers_Small_Commercial!K287+All_Customers_Lighting!K287</f>
        <v>45749.33</v>
      </c>
      <c r="L287" s="5">
        <f>All_Customers_Residential!L287+All_Customers_Small_Commercial!L287+All_Customers_Lighting!L287</f>
        <v>40018.160000000003</v>
      </c>
      <c r="M287" s="5">
        <f>All_Customers_Residential!M287+All_Customers_Small_Commercial!M287+All_Customers_Lighting!M287</f>
        <v>36343.57</v>
      </c>
      <c r="N287" s="5">
        <f>All_Customers_Residential!N287+All_Customers_Small_Commercial!N287+All_Customers_Lighting!N287</f>
        <v>37385.31</v>
      </c>
      <c r="O287" s="5">
        <f>All_Customers_Residential!O287+All_Customers_Small_Commercial!O287+All_Customers_Lighting!O287</f>
        <v>44324.97</v>
      </c>
      <c r="P287" s="5">
        <f>All_Customers_Residential!P287+All_Customers_Small_Commercial!P287+All_Customers_Lighting!P287</f>
        <v>48968.639999999999</v>
      </c>
      <c r="Q287" s="5">
        <f>All_Customers_Residential!Q287+All_Customers_Small_Commercial!Q287+All_Customers_Lighting!Q287</f>
        <v>57371.34</v>
      </c>
      <c r="R287" s="5">
        <f>All_Customers_Residential!R287+All_Customers_Small_Commercial!R287+All_Customers_Lighting!R287</f>
        <v>82506.45</v>
      </c>
      <c r="S287" s="5">
        <f>All_Customers_Residential!S287+All_Customers_Small_Commercial!S287+All_Customers_Lighting!S287</f>
        <v>104362.60999999999</v>
      </c>
      <c r="T287" s="5">
        <f>All_Customers_Residential!T287+All_Customers_Small_Commercial!T287+All_Customers_Lighting!T287</f>
        <v>121923.88</v>
      </c>
      <c r="U287" s="5">
        <f>All_Customers_Residential!U287+All_Customers_Small_Commercial!U287+All_Customers_Lighting!U287</f>
        <v>122014.62</v>
      </c>
      <c r="V287" s="5">
        <f>All_Customers_Residential!V287+All_Customers_Small_Commercial!V287+All_Customers_Lighting!V287</f>
        <v>120589.53</v>
      </c>
      <c r="W287" s="5">
        <f>All_Customers_Residential!W287+All_Customers_Small_Commercial!W287+All_Customers_Lighting!W287</f>
        <v>104950.32</v>
      </c>
      <c r="X287" s="5">
        <f>All_Customers_Residential!X287+All_Customers_Small_Commercial!X287+All_Customers_Lighting!X287</f>
        <v>92777.98000000001</v>
      </c>
      <c r="Y287" s="5">
        <f>All_Customers_Residential!Y287+All_Customers_Small_Commercial!Y287+All_Customers_Lighting!Y287</f>
        <v>80448.23</v>
      </c>
      <c r="Z287" s="5">
        <f>All_Customers_Residential!Z287+All_Customers_Small_Commercial!Z287+All_Customers_Lighting!Z287</f>
        <v>0</v>
      </c>
      <c r="AA287" s="2">
        <f>IFERROR(INDEX('Holiday Schedule'!$D$3:$D$24,MATCH(A287,'Holiday Schedule'!$C$3:$C$24,0)),0)</f>
        <v>0</v>
      </c>
      <c r="AB287" s="2">
        <f t="shared" si="32"/>
        <v>2</v>
      </c>
      <c r="AC287" s="2">
        <f t="shared" si="33"/>
        <v>1213342.27</v>
      </c>
      <c r="AD287" s="5">
        <f t="shared" si="34"/>
        <v>567806.15999999968</v>
      </c>
      <c r="AE287" s="5">
        <f t="shared" si="35"/>
        <v>1781148.4299999997</v>
      </c>
      <c r="AG287" s="2">
        <f t="shared" si="36"/>
        <v>10</v>
      </c>
      <c r="AH287" s="2">
        <f t="shared" si="37"/>
        <v>2025</v>
      </c>
      <c r="AJ287" s="5">
        <f t="shared" si="38"/>
        <v>122014.62</v>
      </c>
      <c r="AK287" s="2">
        <f t="shared" si="39"/>
        <v>20</v>
      </c>
    </row>
    <row r="288" spans="1:37" ht="12.75">
      <c r="A288" s="4">
        <v>45937</v>
      </c>
      <c r="B288" s="5">
        <f>All_Customers_Residential!B288+All_Customers_Small_Commercial!B288+All_Customers_Lighting!B288</f>
        <v>71190.090000000011</v>
      </c>
      <c r="C288" s="5">
        <f>All_Customers_Residential!C288+All_Customers_Small_Commercial!C288+All_Customers_Lighting!C288</f>
        <v>67443.45</v>
      </c>
      <c r="D288" s="5">
        <f>All_Customers_Residential!D288+All_Customers_Small_Commercial!D288+All_Customers_Lighting!D288</f>
        <v>65415.3</v>
      </c>
      <c r="E288" s="5">
        <f>All_Customers_Residential!E288+All_Customers_Small_Commercial!E288+All_Customers_Lighting!E288</f>
        <v>64423.48</v>
      </c>
      <c r="F288" s="5">
        <f>All_Customers_Residential!F288+All_Customers_Small_Commercial!F288+All_Customers_Lighting!F288</f>
        <v>66860.19</v>
      </c>
      <c r="G288" s="5">
        <f>All_Customers_Residential!G288+All_Customers_Small_Commercial!G288+All_Customers_Lighting!G288</f>
        <v>73705.33</v>
      </c>
      <c r="H288" s="5">
        <f>All_Customers_Residential!H288+All_Customers_Small_Commercial!H288+All_Customers_Lighting!H288</f>
        <v>87216.05</v>
      </c>
      <c r="I288" s="5">
        <f>All_Customers_Residential!I288+All_Customers_Small_Commercial!I288+All_Customers_Lighting!I288</f>
        <v>90495.599999999991</v>
      </c>
      <c r="J288" s="5">
        <f>All_Customers_Residential!J288+All_Customers_Small_Commercial!J288+All_Customers_Lighting!J288</f>
        <v>72100.539999999994</v>
      </c>
      <c r="K288" s="5">
        <f>All_Customers_Residential!K288+All_Customers_Small_Commercial!K288+All_Customers_Lighting!K288</f>
        <v>53659.18</v>
      </c>
      <c r="L288" s="5">
        <f>All_Customers_Residential!L288+All_Customers_Small_Commercial!L288+All_Customers_Lighting!L288</f>
        <v>42752.549999999996</v>
      </c>
      <c r="M288" s="5">
        <f>All_Customers_Residential!M288+All_Customers_Small_Commercial!M288+All_Customers_Lighting!M288</f>
        <v>37387.11</v>
      </c>
      <c r="N288" s="5">
        <f>All_Customers_Residential!N288+All_Customers_Small_Commercial!N288+All_Customers_Lighting!N288</f>
        <v>37988.54</v>
      </c>
      <c r="O288" s="5">
        <f>All_Customers_Residential!O288+All_Customers_Small_Commercial!O288+All_Customers_Lighting!O288</f>
        <v>39965.61</v>
      </c>
      <c r="P288" s="5">
        <f>All_Customers_Residential!P288+All_Customers_Small_Commercial!P288+All_Customers_Lighting!P288</f>
        <v>46243.439999999995</v>
      </c>
      <c r="Q288" s="5">
        <f>All_Customers_Residential!Q288+All_Customers_Small_Commercial!Q288+All_Customers_Lighting!Q288</f>
        <v>56615.92</v>
      </c>
      <c r="R288" s="5">
        <f>All_Customers_Residential!R288+All_Customers_Small_Commercial!R288+All_Customers_Lighting!R288</f>
        <v>81221.06</v>
      </c>
      <c r="S288" s="5">
        <f>All_Customers_Residential!S288+All_Customers_Small_Commercial!S288+All_Customers_Lighting!S288</f>
        <v>105522.12000000001</v>
      </c>
      <c r="T288" s="5">
        <f>All_Customers_Residential!T288+All_Customers_Small_Commercial!T288+All_Customers_Lighting!T288</f>
        <v>118746.31</v>
      </c>
      <c r="U288" s="5">
        <f>All_Customers_Residential!U288+All_Customers_Small_Commercial!U288+All_Customers_Lighting!U288</f>
        <v>119699.62000000001</v>
      </c>
      <c r="V288" s="5">
        <f>All_Customers_Residential!V288+All_Customers_Small_Commercial!V288+All_Customers_Lighting!V288</f>
        <v>114849.23</v>
      </c>
      <c r="W288" s="5">
        <f>All_Customers_Residential!W288+All_Customers_Small_Commercial!W288+All_Customers_Lighting!W288</f>
        <v>102980.12000000001</v>
      </c>
      <c r="X288" s="5">
        <f>All_Customers_Residential!X288+All_Customers_Small_Commercial!X288+All_Customers_Lighting!X288</f>
        <v>92046.29</v>
      </c>
      <c r="Y288" s="5">
        <f>All_Customers_Residential!Y288+All_Customers_Small_Commercial!Y288+All_Customers_Lighting!Y288</f>
        <v>79610.959999999992</v>
      </c>
      <c r="Z288" s="5">
        <f>All_Customers_Residential!Z288+All_Customers_Small_Commercial!Z288+All_Customers_Lighting!Z288</f>
        <v>0</v>
      </c>
      <c r="AA288" s="2">
        <f>IFERROR(INDEX('Holiday Schedule'!$D$3:$D$24,MATCH(A288,'Holiday Schedule'!$C$3:$C$24,0)),0)</f>
        <v>0</v>
      </c>
      <c r="AB288" s="2">
        <f t="shared" si="32"/>
        <v>3</v>
      </c>
      <c r="AC288" s="2">
        <f t="shared" si="33"/>
        <v>1212273.24</v>
      </c>
      <c r="AD288" s="5">
        <f t="shared" si="34"/>
        <v>575864.85000000056</v>
      </c>
      <c r="AE288" s="5">
        <f t="shared" si="35"/>
        <v>1788138.0900000005</v>
      </c>
      <c r="AG288" s="2">
        <f t="shared" si="36"/>
        <v>10</v>
      </c>
      <c r="AH288" s="2">
        <f t="shared" si="37"/>
        <v>2025</v>
      </c>
      <c r="AJ288" s="5">
        <f t="shared" si="38"/>
        <v>119699.62000000001</v>
      </c>
      <c r="AK288" s="2">
        <f t="shared" si="39"/>
        <v>20</v>
      </c>
    </row>
    <row r="289" spans="1:37" ht="12.75">
      <c r="A289" s="4">
        <v>45938</v>
      </c>
      <c r="B289" s="5">
        <f>All_Customers_Residential!B289+All_Customers_Small_Commercial!B289+All_Customers_Lighting!B289</f>
        <v>71426.900000000009</v>
      </c>
      <c r="C289" s="5">
        <f>All_Customers_Residential!C289+All_Customers_Small_Commercial!C289+All_Customers_Lighting!C289</f>
        <v>67656.039999999994</v>
      </c>
      <c r="D289" s="5">
        <f>All_Customers_Residential!D289+All_Customers_Small_Commercial!D289+All_Customers_Lighting!D289</f>
        <v>65721.950000000012</v>
      </c>
      <c r="E289" s="5">
        <f>All_Customers_Residential!E289+All_Customers_Small_Commercial!E289+All_Customers_Lighting!E289</f>
        <v>64824.22</v>
      </c>
      <c r="F289" s="5">
        <f>All_Customers_Residential!F289+All_Customers_Small_Commercial!F289+All_Customers_Lighting!F289</f>
        <v>68262.320000000007</v>
      </c>
      <c r="G289" s="5">
        <f>All_Customers_Residential!G289+All_Customers_Small_Commercial!G289+All_Customers_Lighting!G289</f>
        <v>74095.53</v>
      </c>
      <c r="H289" s="5">
        <f>All_Customers_Residential!H289+All_Customers_Small_Commercial!H289+All_Customers_Lighting!H289</f>
        <v>88359.31</v>
      </c>
      <c r="I289" s="5">
        <f>All_Customers_Residential!I289+All_Customers_Small_Commercial!I289+All_Customers_Lighting!I289</f>
        <v>97457.17</v>
      </c>
      <c r="J289" s="5">
        <f>All_Customers_Residential!J289+All_Customers_Small_Commercial!J289+All_Customers_Lighting!J289</f>
        <v>100205.92</v>
      </c>
      <c r="K289" s="5">
        <f>All_Customers_Residential!K289+All_Customers_Small_Commercial!K289+All_Customers_Lighting!K289</f>
        <v>94360.56</v>
      </c>
      <c r="L289" s="5">
        <f>All_Customers_Residential!L289+All_Customers_Small_Commercial!L289+All_Customers_Lighting!L289</f>
        <v>98031.53</v>
      </c>
      <c r="M289" s="5">
        <f>All_Customers_Residential!M289+All_Customers_Small_Commercial!M289+All_Customers_Lighting!M289</f>
        <v>99212.650000000009</v>
      </c>
      <c r="N289" s="5">
        <f>All_Customers_Residential!N289+All_Customers_Small_Commercial!N289+All_Customers_Lighting!N289</f>
        <v>93617.45</v>
      </c>
      <c r="O289" s="5">
        <f>All_Customers_Residential!O289+All_Customers_Small_Commercial!O289+All_Customers_Lighting!O289</f>
        <v>87962.22</v>
      </c>
      <c r="P289" s="5">
        <f>All_Customers_Residential!P289+All_Customers_Small_Commercial!P289+All_Customers_Lighting!P289</f>
        <v>86202.37</v>
      </c>
      <c r="Q289" s="5">
        <f>All_Customers_Residential!Q289+All_Customers_Small_Commercial!Q289+All_Customers_Lighting!Q289</f>
        <v>85223.79</v>
      </c>
      <c r="R289" s="5">
        <f>All_Customers_Residential!R289+All_Customers_Small_Commercial!R289+All_Customers_Lighting!R289</f>
        <v>86987.709999999992</v>
      </c>
      <c r="S289" s="5">
        <f>All_Customers_Residential!S289+All_Customers_Small_Commercial!S289+All_Customers_Lighting!S289</f>
        <v>99524.819999999992</v>
      </c>
      <c r="T289" s="5">
        <f>All_Customers_Residential!T289+All_Customers_Small_Commercial!T289+All_Customers_Lighting!T289</f>
        <v>114954.68</v>
      </c>
      <c r="U289" s="5">
        <f>All_Customers_Residential!U289+All_Customers_Small_Commercial!U289+All_Customers_Lighting!U289</f>
        <v>118273.28</v>
      </c>
      <c r="V289" s="5">
        <f>All_Customers_Residential!V289+All_Customers_Small_Commercial!V289+All_Customers_Lighting!V289</f>
        <v>112800.24</v>
      </c>
      <c r="W289" s="5">
        <f>All_Customers_Residential!W289+All_Customers_Small_Commercial!W289+All_Customers_Lighting!W289</f>
        <v>102388.1</v>
      </c>
      <c r="X289" s="5">
        <f>All_Customers_Residential!X289+All_Customers_Small_Commercial!X289+All_Customers_Lighting!X289</f>
        <v>89409.19</v>
      </c>
      <c r="Y289" s="5">
        <f>All_Customers_Residential!Y289+All_Customers_Small_Commercial!Y289+All_Customers_Lighting!Y289</f>
        <v>78017.990000000005</v>
      </c>
      <c r="Z289" s="5">
        <f>All_Customers_Residential!Z289+All_Customers_Small_Commercial!Z289+All_Customers_Lighting!Z289</f>
        <v>0</v>
      </c>
      <c r="AA289" s="2">
        <f>IFERROR(INDEX('Holiday Schedule'!$D$3:$D$24,MATCH(A289,'Holiday Schedule'!$C$3:$C$24,0)),0)</f>
        <v>0</v>
      </c>
      <c r="AB289" s="2">
        <f t="shared" si="32"/>
        <v>4</v>
      </c>
      <c r="AC289" s="2">
        <f t="shared" si="33"/>
        <v>1566611.68</v>
      </c>
      <c r="AD289" s="5">
        <f t="shared" si="34"/>
        <v>578364.26000000047</v>
      </c>
      <c r="AE289" s="5">
        <f t="shared" si="35"/>
        <v>2144975.9400000004</v>
      </c>
      <c r="AG289" s="2">
        <f t="shared" si="36"/>
        <v>10</v>
      </c>
      <c r="AH289" s="2">
        <f t="shared" si="37"/>
        <v>2025</v>
      </c>
      <c r="AJ289" s="5">
        <f t="shared" si="38"/>
        <v>118273.28</v>
      </c>
      <c r="AK289" s="2">
        <f t="shared" si="39"/>
        <v>20</v>
      </c>
    </row>
    <row r="290" spans="1:37" ht="12.75">
      <c r="A290" s="4">
        <v>45939</v>
      </c>
      <c r="B290" s="5">
        <f>All_Customers_Residential!B290+All_Customers_Small_Commercial!B290+All_Customers_Lighting!B290</f>
        <v>70373.239999999991</v>
      </c>
      <c r="C290" s="5">
        <f>All_Customers_Residential!C290+All_Customers_Small_Commercial!C290+All_Customers_Lighting!C290</f>
        <v>67795.199999999997</v>
      </c>
      <c r="D290" s="5">
        <f>All_Customers_Residential!D290+All_Customers_Small_Commercial!D290+All_Customers_Lighting!D290</f>
        <v>64931.909999999996</v>
      </c>
      <c r="E290" s="5">
        <f>All_Customers_Residential!E290+All_Customers_Small_Commercial!E290+All_Customers_Lighting!E290</f>
        <v>66281.570000000007</v>
      </c>
      <c r="F290" s="5">
        <f>All_Customers_Residential!F290+All_Customers_Small_Commercial!F290+All_Customers_Lighting!F290</f>
        <v>69416.36</v>
      </c>
      <c r="G290" s="5">
        <f>All_Customers_Residential!G290+All_Customers_Small_Commercial!G290+All_Customers_Lighting!G290</f>
        <v>78962.290000000008</v>
      </c>
      <c r="H290" s="5">
        <f>All_Customers_Residential!H290+All_Customers_Small_Commercial!H290+All_Customers_Lighting!H290</f>
        <v>93258.26999999999</v>
      </c>
      <c r="I290" s="5">
        <f>All_Customers_Residential!I290+All_Customers_Small_Commercial!I290+All_Customers_Lighting!I290</f>
        <v>95727.37</v>
      </c>
      <c r="J290" s="5">
        <f>All_Customers_Residential!J290+All_Customers_Small_Commercial!J290+All_Customers_Lighting!J290</f>
        <v>66893.840000000011</v>
      </c>
      <c r="K290" s="5">
        <f>All_Customers_Residential!K290+All_Customers_Small_Commercial!K290+All_Customers_Lighting!K290</f>
        <v>40930.980000000003</v>
      </c>
      <c r="L290" s="5">
        <f>All_Customers_Residential!L290+All_Customers_Small_Commercial!L290+All_Customers_Lighting!L290</f>
        <v>35962.559999999998</v>
      </c>
      <c r="M290" s="5">
        <f>All_Customers_Residential!M290+All_Customers_Small_Commercial!M290+All_Customers_Lighting!M290</f>
        <v>35083.770000000004</v>
      </c>
      <c r="N290" s="5">
        <f>All_Customers_Residential!N290+All_Customers_Small_Commercial!N290+All_Customers_Lighting!N290</f>
        <v>33582.35</v>
      </c>
      <c r="O290" s="5">
        <f>All_Customers_Residential!O290+All_Customers_Small_Commercial!O290+All_Customers_Lighting!O290</f>
        <v>32277.360000000001</v>
      </c>
      <c r="P290" s="5">
        <f>All_Customers_Residential!P290+All_Customers_Small_Commercial!P290+All_Customers_Lighting!P290</f>
        <v>36723.42</v>
      </c>
      <c r="Q290" s="5">
        <f>All_Customers_Residential!Q290+All_Customers_Small_Commercial!Q290+All_Customers_Lighting!Q290</f>
        <v>45730.720000000001</v>
      </c>
      <c r="R290" s="5">
        <f>All_Customers_Residential!R290+All_Customers_Small_Commercial!R290+All_Customers_Lighting!R290</f>
        <v>69593.83</v>
      </c>
      <c r="S290" s="5">
        <f>All_Customers_Residential!S290+All_Customers_Small_Commercial!S290+All_Customers_Lighting!S290</f>
        <v>98384.79</v>
      </c>
      <c r="T290" s="5">
        <f>All_Customers_Residential!T290+All_Customers_Small_Commercial!T290+All_Customers_Lighting!T290</f>
        <v>116895.24</v>
      </c>
      <c r="U290" s="5">
        <f>All_Customers_Residential!U290+All_Customers_Small_Commercial!U290+All_Customers_Lighting!U290</f>
        <v>119434.63</v>
      </c>
      <c r="V290" s="5">
        <f>All_Customers_Residential!V290+All_Customers_Small_Commercial!V290+All_Customers_Lighting!V290</f>
        <v>118111.39</v>
      </c>
      <c r="W290" s="5">
        <f>All_Customers_Residential!W290+All_Customers_Small_Commercial!W290+All_Customers_Lighting!W290</f>
        <v>108720.34000000001</v>
      </c>
      <c r="X290" s="5">
        <f>All_Customers_Residential!X290+All_Customers_Small_Commercial!X290+All_Customers_Lighting!X290</f>
        <v>96099.05</v>
      </c>
      <c r="Y290" s="5">
        <f>All_Customers_Residential!Y290+All_Customers_Small_Commercial!Y290+All_Customers_Lighting!Y290</f>
        <v>83652.830000000016</v>
      </c>
      <c r="Z290" s="5">
        <f>All_Customers_Residential!Z290+All_Customers_Small_Commercial!Z290+All_Customers_Lighting!Z290</f>
        <v>0</v>
      </c>
      <c r="AA290" s="2">
        <f>IFERROR(INDEX('Holiday Schedule'!$D$3:$D$24,MATCH(A290,'Holiday Schedule'!$C$3:$C$24,0)),0)</f>
        <v>0</v>
      </c>
      <c r="AB290" s="2">
        <f t="shared" si="32"/>
        <v>5</v>
      </c>
      <c r="AC290" s="2">
        <f t="shared" si="33"/>
        <v>1150151.6400000001</v>
      </c>
      <c r="AD290" s="5">
        <f t="shared" si="34"/>
        <v>594671.67000000016</v>
      </c>
      <c r="AE290" s="5">
        <f t="shared" si="35"/>
        <v>1744823.3100000003</v>
      </c>
      <c r="AG290" s="2">
        <f t="shared" si="36"/>
        <v>10</v>
      </c>
      <c r="AH290" s="2">
        <f t="shared" si="37"/>
        <v>2025</v>
      </c>
      <c r="AJ290" s="5">
        <f t="shared" si="38"/>
        <v>119434.63</v>
      </c>
      <c r="AK290" s="2">
        <f t="shared" si="39"/>
        <v>20</v>
      </c>
    </row>
    <row r="291" spans="1:37" ht="12.75">
      <c r="A291" s="4">
        <v>45940</v>
      </c>
      <c r="B291" s="5">
        <f>All_Customers_Residential!B291+All_Customers_Small_Commercial!B291+All_Customers_Lighting!B291</f>
        <v>77079.829999999987</v>
      </c>
      <c r="C291" s="5">
        <f>All_Customers_Residential!C291+All_Customers_Small_Commercial!C291+All_Customers_Lighting!C291</f>
        <v>73944.800000000003</v>
      </c>
      <c r="D291" s="5">
        <f>All_Customers_Residential!D291+All_Customers_Small_Commercial!D291+All_Customers_Lighting!D291</f>
        <v>72845.280000000013</v>
      </c>
      <c r="E291" s="5">
        <f>All_Customers_Residential!E291+All_Customers_Small_Commercial!E291+All_Customers_Lighting!E291</f>
        <v>72675.680000000008</v>
      </c>
      <c r="F291" s="5">
        <f>All_Customers_Residential!F291+All_Customers_Small_Commercial!F291+All_Customers_Lighting!F291</f>
        <v>77237.8</v>
      </c>
      <c r="G291" s="5">
        <f>All_Customers_Residential!G291+All_Customers_Small_Commercial!G291+All_Customers_Lighting!G291</f>
        <v>84848.79</v>
      </c>
      <c r="H291" s="5">
        <f>All_Customers_Residential!H291+All_Customers_Small_Commercial!H291+All_Customers_Lighting!H291</f>
        <v>99029.739999999991</v>
      </c>
      <c r="I291" s="5">
        <f>All_Customers_Residential!I291+All_Customers_Small_Commercial!I291+All_Customers_Lighting!I291</f>
        <v>101966.86000000002</v>
      </c>
      <c r="J291" s="5">
        <f>All_Customers_Residential!J291+All_Customers_Small_Commercial!J291+All_Customers_Lighting!J291</f>
        <v>74648.710000000006</v>
      </c>
      <c r="K291" s="5">
        <f>All_Customers_Residential!K291+All_Customers_Small_Commercial!K291+All_Customers_Lighting!K291</f>
        <v>45993.42</v>
      </c>
      <c r="L291" s="5">
        <f>All_Customers_Residential!L291+All_Customers_Small_Commercial!L291+All_Customers_Lighting!L291</f>
        <v>35872.619999999995</v>
      </c>
      <c r="M291" s="5">
        <f>All_Customers_Residential!M291+All_Customers_Small_Commercial!M291+All_Customers_Lighting!M291</f>
        <v>31492.989999999998</v>
      </c>
      <c r="N291" s="5">
        <f>All_Customers_Residential!N291+All_Customers_Small_Commercial!N291+All_Customers_Lighting!N291</f>
        <v>29280.03</v>
      </c>
      <c r="O291" s="5">
        <f>All_Customers_Residential!O291+All_Customers_Small_Commercial!O291+All_Customers_Lighting!O291</f>
        <v>27748.57</v>
      </c>
      <c r="P291" s="5">
        <f>All_Customers_Residential!P291+All_Customers_Small_Commercial!P291+All_Customers_Lighting!P291</f>
        <v>31478.959999999999</v>
      </c>
      <c r="Q291" s="5">
        <f>All_Customers_Residential!Q291+All_Customers_Small_Commercial!Q291+All_Customers_Lighting!Q291</f>
        <v>43060.42</v>
      </c>
      <c r="R291" s="5">
        <f>All_Customers_Residential!R291+All_Customers_Small_Commercial!R291+All_Customers_Lighting!R291</f>
        <v>69375.17</v>
      </c>
      <c r="S291" s="5">
        <f>All_Customers_Residential!S291+All_Customers_Small_Commercial!S291+All_Customers_Lighting!S291</f>
        <v>97424.010000000009</v>
      </c>
      <c r="T291" s="5">
        <f>All_Customers_Residential!T291+All_Customers_Small_Commercial!T291+All_Customers_Lighting!T291</f>
        <v>114869.83</v>
      </c>
      <c r="U291" s="5">
        <f>All_Customers_Residential!U291+All_Customers_Small_Commercial!U291+All_Customers_Lighting!U291</f>
        <v>117454.15</v>
      </c>
      <c r="V291" s="5">
        <f>All_Customers_Residential!V291+All_Customers_Small_Commercial!V291+All_Customers_Lighting!V291</f>
        <v>113275.52999999998</v>
      </c>
      <c r="W291" s="5">
        <f>All_Customers_Residential!W291+All_Customers_Small_Commercial!W291+All_Customers_Lighting!W291</f>
        <v>106863.81</v>
      </c>
      <c r="X291" s="5">
        <f>All_Customers_Residential!X291+All_Customers_Small_Commercial!X291+All_Customers_Lighting!X291</f>
        <v>96308.819999999992</v>
      </c>
      <c r="Y291" s="5">
        <f>All_Customers_Residential!Y291+All_Customers_Small_Commercial!Y291+All_Customers_Lighting!Y291</f>
        <v>84522.63</v>
      </c>
      <c r="Z291" s="5">
        <f>All_Customers_Residential!Z291+All_Customers_Small_Commercial!Z291+All_Customers_Lighting!Z291</f>
        <v>0</v>
      </c>
      <c r="AA291" s="2">
        <f>IFERROR(INDEX('Holiday Schedule'!$D$3:$D$24,MATCH(A291,'Holiday Schedule'!$C$3:$C$24,0)),0)</f>
        <v>0</v>
      </c>
      <c r="AB291" s="2">
        <f t="shared" si="32"/>
        <v>6</v>
      </c>
      <c r="AC291" s="2">
        <f t="shared" si="33"/>
        <v>1137113.9000000001</v>
      </c>
      <c r="AD291" s="5">
        <f t="shared" si="34"/>
        <v>642184.55000000005</v>
      </c>
      <c r="AE291" s="5">
        <f t="shared" si="35"/>
        <v>1779298.4500000002</v>
      </c>
      <c r="AG291" s="2">
        <f t="shared" si="36"/>
        <v>10</v>
      </c>
      <c r="AH291" s="2">
        <f t="shared" si="37"/>
        <v>2025</v>
      </c>
      <c r="AJ291" s="5">
        <f t="shared" si="38"/>
        <v>117454.15</v>
      </c>
      <c r="AK291" s="2">
        <f t="shared" si="39"/>
        <v>20</v>
      </c>
    </row>
    <row r="292" spans="1:37" ht="12.75">
      <c r="A292" s="4">
        <v>45941</v>
      </c>
      <c r="B292" s="5">
        <f>All_Customers_Residential!B292+All_Customers_Small_Commercial!B292+All_Customers_Lighting!B292</f>
        <v>76119.94</v>
      </c>
      <c r="C292" s="5">
        <f>All_Customers_Residential!C292+All_Customers_Small_Commercial!C292+All_Customers_Lighting!C292</f>
        <v>72403.320000000007</v>
      </c>
      <c r="D292" s="5">
        <f>All_Customers_Residential!D292+All_Customers_Small_Commercial!D292+All_Customers_Lighting!D292</f>
        <v>70234.559999999998</v>
      </c>
      <c r="E292" s="5">
        <f>All_Customers_Residential!E292+All_Customers_Small_Commercial!E292+All_Customers_Lighting!E292</f>
        <v>68928.28</v>
      </c>
      <c r="F292" s="5">
        <f>All_Customers_Residential!F292+All_Customers_Small_Commercial!F292+All_Customers_Lighting!F292</f>
        <v>71023.27</v>
      </c>
      <c r="G292" s="5">
        <f>All_Customers_Residential!G292+All_Customers_Small_Commercial!G292+All_Customers_Lighting!G292</f>
        <v>74737.2</v>
      </c>
      <c r="H292" s="5">
        <f>All_Customers_Residential!H292+All_Customers_Small_Commercial!H292+All_Customers_Lighting!H292</f>
        <v>84149.94</v>
      </c>
      <c r="I292" s="5">
        <f>All_Customers_Residential!I292+All_Customers_Small_Commercial!I292+All_Customers_Lighting!I292</f>
        <v>86750.940000000017</v>
      </c>
      <c r="J292" s="5">
        <f>All_Customers_Residential!J292+All_Customers_Small_Commercial!J292+All_Customers_Lighting!J292</f>
        <v>63029.05</v>
      </c>
      <c r="K292" s="5">
        <f>All_Customers_Residential!K292+All_Customers_Small_Commercial!K292+All_Customers_Lighting!K292</f>
        <v>38402.07</v>
      </c>
      <c r="L292" s="5">
        <f>All_Customers_Residential!L292+All_Customers_Small_Commercial!L292+All_Customers_Lighting!L292</f>
        <v>27360.420000000002</v>
      </c>
      <c r="M292" s="5">
        <f>All_Customers_Residential!M292+All_Customers_Small_Commercial!M292+All_Customers_Lighting!M292</f>
        <v>24572.89</v>
      </c>
      <c r="N292" s="5">
        <f>All_Customers_Residential!N292+All_Customers_Small_Commercial!N292+All_Customers_Lighting!N292</f>
        <v>22816.94</v>
      </c>
      <c r="O292" s="5">
        <f>All_Customers_Residential!O292+All_Customers_Small_Commercial!O292+All_Customers_Lighting!O292</f>
        <v>21417.93</v>
      </c>
      <c r="P292" s="5">
        <f>All_Customers_Residential!P292+All_Customers_Small_Commercial!P292+All_Customers_Lighting!P292</f>
        <v>24254.589999999997</v>
      </c>
      <c r="Q292" s="5">
        <f>All_Customers_Residential!Q292+All_Customers_Small_Commercial!Q292+All_Customers_Lighting!Q292</f>
        <v>37323.910000000003</v>
      </c>
      <c r="R292" s="5">
        <f>All_Customers_Residential!R292+All_Customers_Small_Commercial!R292+All_Customers_Lighting!R292</f>
        <v>65582.53</v>
      </c>
      <c r="S292" s="5">
        <f>All_Customers_Residential!S292+All_Customers_Small_Commercial!S292+All_Customers_Lighting!S292</f>
        <v>93084.160000000003</v>
      </c>
      <c r="T292" s="5">
        <f>All_Customers_Residential!T292+All_Customers_Small_Commercial!T292+All_Customers_Lighting!T292</f>
        <v>109226.82</v>
      </c>
      <c r="U292" s="5">
        <f>All_Customers_Residential!U292+All_Customers_Small_Commercial!U292+All_Customers_Lighting!U292</f>
        <v>109798.26999999999</v>
      </c>
      <c r="V292" s="5">
        <f>All_Customers_Residential!V292+All_Customers_Small_Commercial!V292+All_Customers_Lighting!V292</f>
        <v>106980.38</v>
      </c>
      <c r="W292" s="5">
        <f>All_Customers_Residential!W292+All_Customers_Small_Commercial!W292+All_Customers_Lighting!W292</f>
        <v>99866.06</v>
      </c>
      <c r="X292" s="5">
        <f>All_Customers_Residential!X292+All_Customers_Small_Commercial!X292+All_Customers_Lighting!X292</f>
        <v>90897.98</v>
      </c>
      <c r="Y292" s="5">
        <f>All_Customers_Residential!Y292+All_Customers_Small_Commercial!Y292+All_Customers_Lighting!Y292</f>
        <v>81009.45</v>
      </c>
      <c r="Z292" s="5">
        <f>All_Customers_Residential!Z292+All_Customers_Small_Commercial!Z292+All_Customers_Lighting!Z292</f>
        <v>0</v>
      </c>
      <c r="AA292" s="2">
        <f>IFERROR(INDEX('Holiday Schedule'!$D$3:$D$24,MATCH(A292,'Holiday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1619970.9000000001</v>
      </c>
      <c r="AE292" s="5">
        <f t="shared" si="35"/>
        <v>1619970.9000000001</v>
      </c>
      <c r="AG292" s="2">
        <f t="shared" si="36"/>
        <v>10</v>
      </c>
      <c r="AH292" s="2">
        <f t="shared" si="37"/>
        <v>2025</v>
      </c>
      <c r="AJ292" s="5">
        <f t="shared" si="38"/>
        <v>109798.26999999999</v>
      </c>
      <c r="AK292" s="2">
        <f t="shared" si="39"/>
        <v>20</v>
      </c>
    </row>
    <row r="293" spans="1:37" ht="12.75">
      <c r="A293" s="4">
        <v>45942</v>
      </c>
      <c r="B293" s="5">
        <f>All_Customers_Residential!B293+All_Customers_Small_Commercial!B293+All_Customers_Lighting!B293</f>
        <v>72585.73</v>
      </c>
      <c r="C293" s="5">
        <f>All_Customers_Residential!C293+All_Customers_Small_Commercial!C293+All_Customers_Lighting!C293</f>
        <v>69626.8</v>
      </c>
      <c r="D293" s="5">
        <f>All_Customers_Residential!D293+All_Customers_Small_Commercial!D293+All_Customers_Lighting!D293</f>
        <v>68420.800000000003</v>
      </c>
      <c r="E293" s="5">
        <f>All_Customers_Residential!E293+All_Customers_Small_Commercial!E293+All_Customers_Lighting!E293</f>
        <v>68380.66</v>
      </c>
      <c r="F293" s="5">
        <f>All_Customers_Residential!F293+All_Customers_Small_Commercial!F293+All_Customers_Lighting!F293</f>
        <v>69659.45</v>
      </c>
      <c r="G293" s="5">
        <f>All_Customers_Residential!G293+All_Customers_Small_Commercial!G293+All_Customers_Lighting!G293</f>
        <v>72325.08</v>
      </c>
      <c r="H293" s="5">
        <f>All_Customers_Residential!H293+All_Customers_Small_Commercial!H293+All_Customers_Lighting!H293</f>
        <v>80399.680000000008</v>
      </c>
      <c r="I293" s="5">
        <f>All_Customers_Residential!I293+All_Customers_Small_Commercial!I293+All_Customers_Lighting!I293</f>
        <v>84608.66</v>
      </c>
      <c r="J293" s="5">
        <f>All_Customers_Residential!J293+All_Customers_Small_Commercial!J293+All_Customers_Lighting!J293</f>
        <v>65034.659999999996</v>
      </c>
      <c r="K293" s="5">
        <f>All_Customers_Residential!K293+All_Customers_Small_Commercial!K293+All_Customers_Lighting!K293</f>
        <v>48250.23</v>
      </c>
      <c r="L293" s="5">
        <f>All_Customers_Residential!L293+All_Customers_Small_Commercial!L293+All_Customers_Lighting!L293</f>
        <v>41643.06</v>
      </c>
      <c r="M293" s="5">
        <f>All_Customers_Residential!M293+All_Customers_Small_Commercial!M293+All_Customers_Lighting!M293</f>
        <v>39121.520000000004</v>
      </c>
      <c r="N293" s="5">
        <f>All_Customers_Residential!N293+All_Customers_Small_Commercial!N293+All_Customers_Lighting!N293</f>
        <v>40858</v>
      </c>
      <c r="O293" s="5">
        <f>All_Customers_Residential!O293+All_Customers_Small_Commercial!O293+All_Customers_Lighting!O293</f>
        <v>49539.64</v>
      </c>
      <c r="P293" s="5">
        <f>All_Customers_Residential!P293+All_Customers_Small_Commercial!P293+All_Customers_Lighting!P293</f>
        <v>57346.51</v>
      </c>
      <c r="Q293" s="5">
        <f>All_Customers_Residential!Q293+All_Customers_Small_Commercial!Q293+All_Customers_Lighting!Q293</f>
        <v>70352.929999999993</v>
      </c>
      <c r="R293" s="5">
        <f>All_Customers_Residential!R293+All_Customers_Small_Commercial!R293+All_Customers_Lighting!R293</f>
        <v>87736.42</v>
      </c>
      <c r="S293" s="5">
        <f>All_Customers_Residential!S293+All_Customers_Small_Commercial!S293+All_Customers_Lighting!S293</f>
        <v>104271.41</v>
      </c>
      <c r="T293" s="5">
        <f>All_Customers_Residential!T293+All_Customers_Small_Commercial!T293+All_Customers_Lighting!T293</f>
        <v>117837.53</v>
      </c>
      <c r="U293" s="5">
        <f>All_Customers_Residential!U293+All_Customers_Small_Commercial!U293+All_Customers_Lighting!U293</f>
        <v>114870.41</v>
      </c>
      <c r="V293" s="5">
        <f>All_Customers_Residential!V293+All_Customers_Small_Commercial!V293+All_Customers_Lighting!V293</f>
        <v>112134.73999999999</v>
      </c>
      <c r="W293" s="5">
        <f>All_Customers_Residential!W293+All_Customers_Small_Commercial!W293+All_Customers_Lighting!W293</f>
        <v>101237.73</v>
      </c>
      <c r="X293" s="5">
        <f>All_Customers_Residential!X293+All_Customers_Small_Commercial!X293+All_Customers_Lighting!X293</f>
        <v>90104.37000000001</v>
      </c>
      <c r="Y293" s="5">
        <f>All_Customers_Residential!Y293+All_Customers_Small_Commercial!Y293+All_Customers_Lighting!Y293</f>
        <v>79165.680000000008</v>
      </c>
      <c r="Z293" s="5">
        <f>All_Customers_Residential!Z293+All_Customers_Small_Commercial!Z293+All_Customers_Lighting!Z293</f>
        <v>0</v>
      </c>
      <c r="AA293" s="2">
        <f>IFERROR(INDEX('Holiday Schedule'!$D$3:$D$24,MATCH(A293,'Holiday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1805511.7</v>
      </c>
      <c r="AE293" s="5">
        <f t="shared" si="35"/>
        <v>1805511.7</v>
      </c>
      <c r="AG293" s="2">
        <f t="shared" si="36"/>
        <v>10</v>
      </c>
      <c r="AH293" s="2">
        <f t="shared" si="37"/>
        <v>2025</v>
      </c>
      <c r="AJ293" s="5">
        <f t="shared" si="38"/>
        <v>117837.53</v>
      </c>
      <c r="AK293" s="2">
        <f t="shared" si="39"/>
        <v>19</v>
      </c>
    </row>
    <row r="294" spans="1:37" ht="12.75">
      <c r="A294" s="4">
        <v>45943</v>
      </c>
      <c r="B294" s="5">
        <f>All_Customers_Residential!B294+All_Customers_Small_Commercial!B294+All_Customers_Lighting!B294</f>
        <v>72343.399999999994</v>
      </c>
      <c r="C294" s="5">
        <f>All_Customers_Residential!C294+All_Customers_Small_Commercial!C294+All_Customers_Lighting!C294</f>
        <v>68013.510000000009</v>
      </c>
      <c r="D294" s="5">
        <f>All_Customers_Residential!D294+All_Customers_Small_Commercial!D294+All_Customers_Lighting!D294</f>
        <v>65655.14</v>
      </c>
      <c r="E294" s="5">
        <f>All_Customers_Residential!E294+All_Customers_Small_Commercial!E294+All_Customers_Lighting!E294</f>
        <v>65700.11</v>
      </c>
      <c r="F294" s="5">
        <f>All_Customers_Residential!F294+All_Customers_Small_Commercial!F294+All_Customers_Lighting!F294</f>
        <v>69022.959999999992</v>
      </c>
      <c r="G294" s="5">
        <f>All_Customers_Residential!G294+All_Customers_Small_Commercial!G294+All_Customers_Lighting!G294</f>
        <v>74724.539999999994</v>
      </c>
      <c r="H294" s="5">
        <f>All_Customers_Residential!H294+All_Customers_Small_Commercial!H294+All_Customers_Lighting!H294</f>
        <v>85512.97</v>
      </c>
      <c r="I294" s="5">
        <f>All_Customers_Residential!I294+All_Customers_Small_Commercial!I294+All_Customers_Lighting!I294</f>
        <v>96408.65</v>
      </c>
      <c r="J294" s="5">
        <f>All_Customers_Residential!J294+All_Customers_Small_Commercial!J294+All_Customers_Lighting!J294</f>
        <v>92137.2</v>
      </c>
      <c r="K294" s="5">
        <f>All_Customers_Residential!K294+All_Customers_Small_Commercial!K294+All_Customers_Lighting!K294</f>
        <v>80005.5</v>
      </c>
      <c r="L294" s="5">
        <f>All_Customers_Residential!L294+All_Customers_Small_Commercial!L294+All_Customers_Lighting!L294</f>
        <v>78081.94</v>
      </c>
      <c r="M294" s="5">
        <f>All_Customers_Residential!M294+All_Customers_Small_Commercial!M294+All_Customers_Lighting!M294</f>
        <v>71635.87</v>
      </c>
      <c r="N294" s="5">
        <f>All_Customers_Residential!N294+All_Customers_Small_Commercial!N294+All_Customers_Lighting!N294</f>
        <v>67232.31</v>
      </c>
      <c r="O294" s="5">
        <f>All_Customers_Residential!O294+All_Customers_Small_Commercial!O294+All_Customers_Lighting!O294</f>
        <v>71815.850000000006</v>
      </c>
      <c r="P294" s="5">
        <f>All_Customers_Residential!P294+All_Customers_Small_Commercial!P294+All_Customers_Lighting!P294</f>
        <v>74771.75</v>
      </c>
      <c r="Q294" s="5">
        <f>All_Customers_Residential!Q294+All_Customers_Small_Commercial!Q294+All_Customers_Lighting!Q294</f>
        <v>80113.16</v>
      </c>
      <c r="R294" s="5">
        <f>All_Customers_Residential!R294+All_Customers_Small_Commercial!R294+All_Customers_Lighting!R294</f>
        <v>92469.099999999991</v>
      </c>
      <c r="S294" s="5">
        <f>All_Customers_Residential!S294+All_Customers_Small_Commercial!S294+All_Customers_Lighting!S294</f>
        <v>107157.7</v>
      </c>
      <c r="T294" s="5">
        <f>All_Customers_Residential!T294+All_Customers_Small_Commercial!T294+All_Customers_Lighting!T294</f>
        <v>119818.07</v>
      </c>
      <c r="U294" s="5">
        <f>All_Customers_Residential!U294+All_Customers_Small_Commercial!U294+All_Customers_Lighting!U294</f>
        <v>118080.34000000001</v>
      </c>
      <c r="V294" s="5">
        <f>All_Customers_Residential!V294+All_Customers_Small_Commercial!V294+All_Customers_Lighting!V294</f>
        <v>112964.95</v>
      </c>
      <c r="W294" s="5">
        <f>All_Customers_Residential!W294+All_Customers_Small_Commercial!W294+All_Customers_Lighting!W294</f>
        <v>103140.37000000001</v>
      </c>
      <c r="X294" s="5">
        <f>All_Customers_Residential!X294+All_Customers_Small_Commercial!X294+All_Customers_Lighting!X294</f>
        <v>90742.17</v>
      </c>
      <c r="Y294" s="5">
        <f>All_Customers_Residential!Y294+All_Customers_Small_Commercial!Y294+All_Customers_Lighting!Y294</f>
        <v>79684.800000000003</v>
      </c>
      <c r="Z294" s="5">
        <f>All_Customers_Residential!Z294+All_Customers_Small_Commercial!Z294+All_Customers_Lighting!Z294</f>
        <v>0</v>
      </c>
      <c r="AA294" s="2">
        <f>IFERROR(INDEX('Holiday Schedule'!$D$3:$D$24,MATCH(A294,'Holiday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2037232.36</v>
      </c>
      <c r="AE294" s="5">
        <f t="shared" si="35"/>
        <v>2037232.36</v>
      </c>
      <c r="AG294" s="2">
        <f t="shared" si="36"/>
        <v>10</v>
      </c>
      <c r="AH294" s="2">
        <f t="shared" si="37"/>
        <v>2025</v>
      </c>
      <c r="AJ294" s="5">
        <f t="shared" si="38"/>
        <v>119818.07</v>
      </c>
      <c r="AK294" s="2">
        <f t="shared" si="39"/>
        <v>19</v>
      </c>
    </row>
    <row r="295" spans="1:37" ht="12.75">
      <c r="A295" s="4">
        <v>45944</v>
      </c>
      <c r="B295" s="5">
        <f>All_Customers_Residential!B295+All_Customers_Small_Commercial!B295+All_Customers_Lighting!B295</f>
        <v>71323.55</v>
      </c>
      <c r="C295" s="5">
        <f>All_Customers_Residential!C295+All_Customers_Small_Commercial!C295+All_Customers_Lighting!C295</f>
        <v>68228.84</v>
      </c>
      <c r="D295" s="5">
        <f>All_Customers_Residential!D295+All_Customers_Small_Commercial!D295+All_Customers_Lighting!D295</f>
        <v>65547.67</v>
      </c>
      <c r="E295" s="5">
        <f>All_Customers_Residential!E295+All_Customers_Small_Commercial!E295+All_Customers_Lighting!E295</f>
        <v>65481.990000000005</v>
      </c>
      <c r="F295" s="5">
        <f>All_Customers_Residential!F295+All_Customers_Small_Commercial!F295+All_Customers_Lighting!F295</f>
        <v>69124.39</v>
      </c>
      <c r="G295" s="5">
        <f>All_Customers_Residential!G295+All_Customers_Small_Commercial!G295+All_Customers_Lighting!G295</f>
        <v>75834.05</v>
      </c>
      <c r="H295" s="5">
        <f>All_Customers_Residential!H295+All_Customers_Small_Commercial!H295+All_Customers_Lighting!H295</f>
        <v>89045.29</v>
      </c>
      <c r="I295" s="5">
        <f>All_Customers_Residential!I295+All_Customers_Small_Commercial!I295+All_Customers_Lighting!I295</f>
        <v>97923.41</v>
      </c>
      <c r="J295" s="5">
        <f>All_Customers_Residential!J295+All_Customers_Small_Commercial!J295+All_Customers_Lighting!J295</f>
        <v>86701.36</v>
      </c>
      <c r="K295" s="5">
        <f>All_Customers_Residential!K295+All_Customers_Small_Commercial!K295+All_Customers_Lighting!K295</f>
        <v>73379.23</v>
      </c>
      <c r="L295" s="5">
        <f>All_Customers_Residential!L295+All_Customers_Small_Commercial!L295+All_Customers_Lighting!L295</f>
        <v>59977.9</v>
      </c>
      <c r="M295" s="5">
        <f>All_Customers_Residential!M295+All_Customers_Small_Commercial!M295+All_Customers_Lighting!M295</f>
        <v>49884.25</v>
      </c>
      <c r="N295" s="5">
        <f>All_Customers_Residential!N295+All_Customers_Small_Commercial!N295+All_Customers_Lighting!N295</f>
        <v>49259.100000000006</v>
      </c>
      <c r="O295" s="5">
        <f>All_Customers_Residential!O295+All_Customers_Small_Commercial!O295+All_Customers_Lighting!O295</f>
        <v>59262.649999999994</v>
      </c>
      <c r="P295" s="5">
        <f>All_Customers_Residential!P295+All_Customers_Small_Commercial!P295+All_Customers_Lighting!P295</f>
        <v>67682.34</v>
      </c>
      <c r="Q295" s="5">
        <f>All_Customers_Residential!Q295+All_Customers_Small_Commercial!Q295+All_Customers_Lighting!Q295</f>
        <v>77232.100000000006</v>
      </c>
      <c r="R295" s="5">
        <f>All_Customers_Residential!R295+All_Customers_Small_Commercial!R295+All_Customers_Lighting!R295</f>
        <v>88635.31</v>
      </c>
      <c r="S295" s="5">
        <f>All_Customers_Residential!S295+All_Customers_Small_Commercial!S295+All_Customers_Lighting!S295</f>
        <v>103006.95000000001</v>
      </c>
      <c r="T295" s="5">
        <f>All_Customers_Residential!T295+All_Customers_Small_Commercial!T295+All_Customers_Lighting!T295</f>
        <v>113358.36</v>
      </c>
      <c r="U295" s="5">
        <f>All_Customers_Residential!U295+All_Customers_Small_Commercial!U295+All_Customers_Lighting!U295</f>
        <v>114852.82999999999</v>
      </c>
      <c r="V295" s="5">
        <f>All_Customers_Residential!V295+All_Customers_Small_Commercial!V295+All_Customers_Lighting!V295</f>
        <v>108318.8</v>
      </c>
      <c r="W295" s="5">
        <f>All_Customers_Residential!W295+All_Customers_Small_Commercial!W295+All_Customers_Lighting!W295</f>
        <v>99311.329999999987</v>
      </c>
      <c r="X295" s="5">
        <f>All_Customers_Residential!X295+All_Customers_Small_Commercial!X295+All_Customers_Lighting!X295</f>
        <v>87436.64</v>
      </c>
      <c r="Y295" s="5">
        <f>All_Customers_Residential!Y295+All_Customers_Small_Commercial!Y295+All_Customers_Lighting!Y295</f>
        <v>76841.53</v>
      </c>
      <c r="Z295" s="5">
        <f>All_Customers_Residential!Z295+All_Customers_Small_Commercial!Z295+All_Customers_Lighting!Z295</f>
        <v>0</v>
      </c>
      <c r="AA295" s="2">
        <f>IFERROR(INDEX('Holiday Schedule'!$D$3:$D$24,MATCH(A295,'Holiday Schedule'!$C$3:$C$24,0)),0)</f>
        <v>0</v>
      </c>
      <c r="AB295" s="2">
        <f t="shared" si="32"/>
        <v>3</v>
      </c>
      <c r="AC295" s="2">
        <f t="shared" si="33"/>
        <v>1336222.5599999998</v>
      </c>
      <c r="AD295" s="5">
        <f t="shared" si="34"/>
        <v>581427.31000000052</v>
      </c>
      <c r="AE295" s="5">
        <f t="shared" si="35"/>
        <v>1917649.8700000003</v>
      </c>
      <c r="AG295" s="2">
        <f t="shared" si="36"/>
        <v>10</v>
      </c>
      <c r="AH295" s="2">
        <f t="shared" si="37"/>
        <v>2025</v>
      </c>
      <c r="AJ295" s="5">
        <f t="shared" si="38"/>
        <v>114852.82999999999</v>
      </c>
      <c r="AK295" s="2">
        <f t="shared" si="39"/>
        <v>20</v>
      </c>
    </row>
    <row r="296" spans="1:37" ht="12.75">
      <c r="A296" s="4">
        <v>45945</v>
      </c>
      <c r="B296" s="5">
        <f>All_Customers_Residential!B296+All_Customers_Small_Commercial!B296+All_Customers_Lighting!B296</f>
        <v>69178.710000000006</v>
      </c>
      <c r="C296" s="5">
        <f>All_Customers_Residential!C296+All_Customers_Small_Commercial!C296+All_Customers_Lighting!C296</f>
        <v>65307.43</v>
      </c>
      <c r="D296" s="5">
        <f>All_Customers_Residential!D296+All_Customers_Small_Commercial!D296+All_Customers_Lighting!D296</f>
        <v>64393.2</v>
      </c>
      <c r="E296" s="5">
        <f>All_Customers_Residential!E296+All_Customers_Small_Commercial!E296+All_Customers_Lighting!E296</f>
        <v>64583</v>
      </c>
      <c r="F296" s="5">
        <f>All_Customers_Residential!F296+All_Customers_Small_Commercial!F296+All_Customers_Lighting!F296</f>
        <v>68201.62</v>
      </c>
      <c r="G296" s="5">
        <f>All_Customers_Residential!G296+All_Customers_Small_Commercial!G296+All_Customers_Lighting!G296</f>
        <v>76577.210000000006</v>
      </c>
      <c r="H296" s="5">
        <f>All_Customers_Residential!H296+All_Customers_Small_Commercial!H296+All_Customers_Lighting!H296</f>
        <v>90312.810000000012</v>
      </c>
      <c r="I296" s="5">
        <f>All_Customers_Residential!I296+All_Customers_Small_Commercial!I296+All_Customers_Lighting!I296</f>
        <v>96400.12</v>
      </c>
      <c r="J296" s="5">
        <f>All_Customers_Residential!J296+All_Customers_Small_Commercial!J296+All_Customers_Lighting!J296</f>
        <v>86413.42</v>
      </c>
      <c r="K296" s="5">
        <f>All_Customers_Residential!K296+All_Customers_Small_Commercial!K296+All_Customers_Lighting!K296</f>
        <v>67642.820000000007</v>
      </c>
      <c r="L296" s="5">
        <f>All_Customers_Residential!L296+All_Customers_Small_Commercial!L296+All_Customers_Lighting!L296</f>
        <v>65676.78</v>
      </c>
      <c r="M296" s="5">
        <f>All_Customers_Residential!M296+All_Customers_Small_Commercial!M296+All_Customers_Lighting!M296</f>
        <v>70973.490000000005</v>
      </c>
      <c r="N296" s="5">
        <f>All_Customers_Residential!N296+All_Customers_Small_Commercial!N296+All_Customers_Lighting!N296</f>
        <v>71966.73000000001</v>
      </c>
      <c r="O296" s="5">
        <f>All_Customers_Residential!O296+All_Customers_Small_Commercial!O296+All_Customers_Lighting!O296</f>
        <v>67619.290000000008</v>
      </c>
      <c r="P296" s="5">
        <f>All_Customers_Residential!P296+All_Customers_Small_Commercial!P296+All_Customers_Lighting!P296</f>
        <v>68370.600000000006</v>
      </c>
      <c r="Q296" s="5">
        <f>All_Customers_Residential!Q296+All_Customers_Small_Commercial!Q296+All_Customers_Lighting!Q296</f>
        <v>74263.5</v>
      </c>
      <c r="R296" s="5">
        <f>All_Customers_Residential!R296+All_Customers_Small_Commercial!R296+All_Customers_Lighting!R296</f>
        <v>85154.9</v>
      </c>
      <c r="S296" s="5">
        <f>All_Customers_Residential!S296+All_Customers_Small_Commercial!S296+All_Customers_Lighting!S296</f>
        <v>103537.73</v>
      </c>
      <c r="T296" s="5">
        <f>All_Customers_Residential!T296+All_Customers_Small_Commercial!T296+All_Customers_Lighting!T296</f>
        <v>116990.62</v>
      </c>
      <c r="U296" s="5">
        <f>All_Customers_Residential!U296+All_Customers_Small_Commercial!U296+All_Customers_Lighting!U296</f>
        <v>117181.23</v>
      </c>
      <c r="V296" s="5">
        <f>All_Customers_Residential!V296+All_Customers_Small_Commercial!V296+All_Customers_Lighting!V296</f>
        <v>112698.34999999999</v>
      </c>
      <c r="W296" s="5">
        <f>All_Customers_Residential!W296+All_Customers_Small_Commercial!W296+All_Customers_Lighting!W296</f>
        <v>103880.02</v>
      </c>
      <c r="X296" s="5">
        <f>All_Customers_Residential!X296+All_Customers_Small_Commercial!X296+All_Customers_Lighting!X296</f>
        <v>91647.319999999992</v>
      </c>
      <c r="Y296" s="5">
        <f>All_Customers_Residential!Y296+All_Customers_Small_Commercial!Y296+All_Customers_Lighting!Y296</f>
        <v>79809.960000000006</v>
      </c>
      <c r="Z296" s="5">
        <f>All_Customers_Residential!Z296+All_Customers_Small_Commercial!Z296+All_Customers_Lighting!Z296</f>
        <v>0</v>
      </c>
      <c r="AA296" s="2">
        <f>IFERROR(INDEX('Holiday Schedule'!$D$3:$D$24,MATCH(A296,'Holiday Schedule'!$C$3:$C$24,0)),0)</f>
        <v>0</v>
      </c>
      <c r="AB296" s="2">
        <f t="shared" si="32"/>
        <v>4</v>
      </c>
      <c r="AC296" s="2">
        <f t="shared" si="33"/>
        <v>1400416.9200000002</v>
      </c>
      <c r="AD296" s="5">
        <f t="shared" si="34"/>
        <v>578363.93999999994</v>
      </c>
      <c r="AE296" s="5">
        <f t="shared" si="35"/>
        <v>1978780.86</v>
      </c>
      <c r="AG296" s="2">
        <f t="shared" si="36"/>
        <v>10</v>
      </c>
      <c r="AH296" s="2">
        <f t="shared" si="37"/>
        <v>2025</v>
      </c>
      <c r="AJ296" s="5">
        <f t="shared" si="38"/>
        <v>117181.23</v>
      </c>
      <c r="AK296" s="2">
        <f t="shared" si="39"/>
        <v>20</v>
      </c>
    </row>
    <row r="297" spans="1:37" ht="12.75">
      <c r="A297" s="4">
        <v>45946</v>
      </c>
      <c r="B297" s="5">
        <f>All_Customers_Residential!B297+All_Customers_Small_Commercial!B297+All_Customers_Lighting!B297</f>
        <v>74731.350000000006</v>
      </c>
      <c r="C297" s="5">
        <f>All_Customers_Residential!C297+All_Customers_Small_Commercial!C297+All_Customers_Lighting!C297</f>
        <v>70789.509999999995</v>
      </c>
      <c r="D297" s="5">
        <f>All_Customers_Residential!D297+All_Customers_Small_Commercial!D297+All_Customers_Lighting!D297</f>
        <v>68260.97</v>
      </c>
      <c r="E297" s="5">
        <f>All_Customers_Residential!E297+All_Customers_Small_Commercial!E297+All_Customers_Lighting!E297</f>
        <v>68490.76999999999</v>
      </c>
      <c r="F297" s="5">
        <f>All_Customers_Residential!F297+All_Customers_Small_Commercial!F297+All_Customers_Lighting!F297</f>
        <v>71434.92</v>
      </c>
      <c r="G297" s="5">
        <f>All_Customers_Residential!G297+All_Customers_Small_Commercial!G297+All_Customers_Lighting!G297</f>
        <v>80090.58</v>
      </c>
      <c r="H297" s="5">
        <f>All_Customers_Residential!H297+All_Customers_Small_Commercial!H297+All_Customers_Lighting!H297</f>
        <v>94749.08</v>
      </c>
      <c r="I297" s="5">
        <f>All_Customers_Residential!I297+All_Customers_Small_Commercial!I297+All_Customers_Lighting!I297</f>
        <v>106803.18000000001</v>
      </c>
      <c r="J297" s="5">
        <f>All_Customers_Residential!J297+All_Customers_Small_Commercial!J297+All_Customers_Lighting!J297</f>
        <v>107076.75</v>
      </c>
      <c r="K297" s="5">
        <f>All_Customers_Residential!K297+All_Customers_Small_Commercial!K297+All_Customers_Lighting!K297</f>
        <v>101238.06</v>
      </c>
      <c r="L297" s="5">
        <f>All_Customers_Residential!L297+All_Customers_Small_Commercial!L297+All_Customers_Lighting!L297</f>
        <v>99435.57</v>
      </c>
      <c r="M297" s="5">
        <f>All_Customers_Residential!M297+All_Customers_Small_Commercial!M297+All_Customers_Lighting!M297</f>
        <v>92615.900000000009</v>
      </c>
      <c r="N297" s="5">
        <f>All_Customers_Residential!N297+All_Customers_Small_Commercial!N297+All_Customers_Lighting!N297</f>
        <v>92369.62</v>
      </c>
      <c r="O297" s="5">
        <f>All_Customers_Residential!O297+All_Customers_Small_Commercial!O297+All_Customers_Lighting!O297</f>
        <v>93324.099999999991</v>
      </c>
      <c r="P297" s="5">
        <f>All_Customers_Residential!P297+All_Customers_Small_Commercial!P297+All_Customers_Lighting!P297</f>
        <v>93255.87</v>
      </c>
      <c r="Q297" s="5">
        <f>All_Customers_Residential!Q297+All_Customers_Small_Commercial!Q297+All_Customers_Lighting!Q297</f>
        <v>95996.44</v>
      </c>
      <c r="R297" s="5">
        <f>All_Customers_Residential!R297+All_Customers_Small_Commercial!R297+All_Customers_Lighting!R297</f>
        <v>103458.55</v>
      </c>
      <c r="S297" s="5">
        <f>All_Customers_Residential!S297+All_Customers_Small_Commercial!S297+All_Customers_Lighting!S297</f>
        <v>114182.45000000001</v>
      </c>
      <c r="T297" s="5">
        <f>All_Customers_Residential!T297+All_Customers_Small_Commercial!T297+All_Customers_Lighting!T297</f>
        <v>125796.92</v>
      </c>
      <c r="U297" s="5">
        <f>All_Customers_Residential!U297+All_Customers_Small_Commercial!U297+All_Customers_Lighting!U297</f>
        <v>125252.35</v>
      </c>
      <c r="V297" s="5">
        <f>All_Customers_Residential!V297+All_Customers_Small_Commercial!V297+All_Customers_Lighting!V297</f>
        <v>119431.95</v>
      </c>
      <c r="W297" s="5">
        <f>All_Customers_Residential!W297+All_Customers_Small_Commercial!W297+All_Customers_Lighting!W297</f>
        <v>109838.65000000001</v>
      </c>
      <c r="X297" s="5">
        <f>All_Customers_Residential!X297+All_Customers_Small_Commercial!X297+All_Customers_Lighting!X297</f>
        <v>96873.590000000011</v>
      </c>
      <c r="Y297" s="5">
        <f>All_Customers_Residential!Y297+All_Customers_Small_Commercial!Y297+All_Customers_Lighting!Y297</f>
        <v>85778.709999999992</v>
      </c>
      <c r="Z297" s="5">
        <f>All_Customers_Residential!Z297+All_Customers_Small_Commercial!Z297+All_Customers_Lighting!Z297</f>
        <v>0</v>
      </c>
      <c r="AA297" s="2">
        <f>IFERROR(INDEX('Holiday Schedule'!$D$3:$D$24,MATCH(A297,'Holiday Schedule'!$C$3:$C$24,0)),0)</f>
        <v>0</v>
      </c>
      <c r="AB297" s="2">
        <f t="shared" si="32"/>
        <v>5</v>
      </c>
      <c r="AC297" s="2">
        <f t="shared" si="33"/>
        <v>1676949.95</v>
      </c>
      <c r="AD297" s="5">
        <f t="shared" si="34"/>
        <v>614325.8899999999</v>
      </c>
      <c r="AE297" s="5">
        <f t="shared" si="35"/>
        <v>2291275.84</v>
      </c>
      <c r="AG297" s="2">
        <f t="shared" si="36"/>
        <v>10</v>
      </c>
      <c r="AH297" s="2">
        <f t="shared" si="37"/>
        <v>2025</v>
      </c>
      <c r="AJ297" s="5">
        <f t="shared" si="38"/>
        <v>125796.92</v>
      </c>
      <c r="AK297" s="2">
        <f t="shared" si="39"/>
        <v>19</v>
      </c>
    </row>
    <row r="298" spans="1:37" ht="12.75">
      <c r="A298" s="4">
        <v>45947</v>
      </c>
      <c r="B298" s="5">
        <f>All_Customers_Residential!B298+All_Customers_Small_Commercial!B298+All_Customers_Lighting!B298</f>
        <v>76697.790000000008</v>
      </c>
      <c r="C298" s="5">
        <f>All_Customers_Residential!C298+All_Customers_Small_Commercial!C298+All_Customers_Lighting!C298</f>
        <v>73363.159999999989</v>
      </c>
      <c r="D298" s="5">
        <f>All_Customers_Residential!D298+All_Customers_Small_Commercial!D298+All_Customers_Lighting!D298</f>
        <v>71160.88</v>
      </c>
      <c r="E298" s="5">
        <f>All_Customers_Residential!E298+All_Customers_Small_Commercial!E298+All_Customers_Lighting!E298</f>
        <v>70368.579999999987</v>
      </c>
      <c r="F298" s="5">
        <f>All_Customers_Residential!F298+All_Customers_Small_Commercial!F298+All_Customers_Lighting!F298</f>
        <v>72300.570000000007</v>
      </c>
      <c r="G298" s="5">
        <f>All_Customers_Residential!G298+All_Customers_Small_Commercial!G298+All_Customers_Lighting!G298</f>
        <v>82044.989999999991</v>
      </c>
      <c r="H298" s="5">
        <f>All_Customers_Residential!H298+All_Customers_Small_Commercial!H298+All_Customers_Lighting!H298</f>
        <v>96053.55</v>
      </c>
      <c r="I298" s="5">
        <f>All_Customers_Residential!I298+All_Customers_Small_Commercial!I298+All_Customers_Lighting!I298</f>
        <v>102990.02999999998</v>
      </c>
      <c r="J298" s="5">
        <f>All_Customers_Residential!J298+All_Customers_Small_Commercial!J298+All_Customers_Lighting!J298</f>
        <v>90029.36</v>
      </c>
      <c r="K298" s="5">
        <f>All_Customers_Residential!K298+All_Customers_Small_Commercial!K298+All_Customers_Lighting!K298</f>
        <v>71425.930000000008</v>
      </c>
      <c r="L298" s="5">
        <f>All_Customers_Residential!L298+All_Customers_Small_Commercial!L298+All_Customers_Lighting!L298</f>
        <v>56137.08</v>
      </c>
      <c r="M298" s="5">
        <f>All_Customers_Residential!M298+All_Customers_Small_Commercial!M298+All_Customers_Lighting!M298</f>
        <v>49620.35</v>
      </c>
      <c r="N298" s="5">
        <f>All_Customers_Residential!N298+All_Customers_Small_Commercial!N298+All_Customers_Lighting!N298</f>
        <v>42354.39</v>
      </c>
      <c r="O298" s="5">
        <f>All_Customers_Residential!O298+All_Customers_Small_Commercial!O298+All_Customers_Lighting!O298</f>
        <v>43654.05</v>
      </c>
      <c r="P298" s="5">
        <f>All_Customers_Residential!P298+All_Customers_Small_Commercial!P298+All_Customers_Lighting!P298</f>
        <v>50768.44</v>
      </c>
      <c r="Q298" s="5">
        <f>All_Customers_Residential!Q298+All_Customers_Small_Commercial!Q298+All_Customers_Lighting!Q298</f>
        <v>61496.31</v>
      </c>
      <c r="R298" s="5">
        <f>All_Customers_Residential!R298+All_Customers_Small_Commercial!R298+All_Customers_Lighting!R298</f>
        <v>80801.740000000005</v>
      </c>
      <c r="S298" s="5">
        <f>All_Customers_Residential!S298+All_Customers_Small_Commercial!S298+All_Customers_Lighting!S298</f>
        <v>101074.38</v>
      </c>
      <c r="T298" s="5">
        <f>All_Customers_Residential!T298+All_Customers_Small_Commercial!T298+All_Customers_Lighting!T298</f>
        <v>113331.1</v>
      </c>
      <c r="U298" s="5">
        <f>All_Customers_Residential!U298+All_Customers_Small_Commercial!U298+All_Customers_Lighting!U298</f>
        <v>114556.82</v>
      </c>
      <c r="V298" s="5">
        <f>All_Customers_Residential!V298+All_Customers_Small_Commercial!V298+All_Customers_Lighting!V298</f>
        <v>112625.49</v>
      </c>
      <c r="W298" s="5">
        <f>All_Customers_Residential!W298+All_Customers_Small_Commercial!W298+All_Customers_Lighting!W298</f>
        <v>105757.88</v>
      </c>
      <c r="X298" s="5">
        <f>All_Customers_Residential!X298+All_Customers_Small_Commercial!X298+All_Customers_Lighting!X298</f>
        <v>92892.6</v>
      </c>
      <c r="Y298" s="5">
        <f>All_Customers_Residential!Y298+All_Customers_Small_Commercial!Y298+All_Customers_Lighting!Y298</f>
        <v>84063.180000000008</v>
      </c>
      <c r="Z298" s="5">
        <f>All_Customers_Residential!Z298+All_Customers_Small_Commercial!Z298+All_Customers_Lighting!Z298</f>
        <v>0</v>
      </c>
      <c r="AA298" s="2">
        <f>IFERROR(INDEX('Holiday Schedule'!$D$3:$D$24,MATCH(A298,'Holiday Schedule'!$C$3:$C$24,0)),0)</f>
        <v>0</v>
      </c>
      <c r="AB298" s="2">
        <f t="shared" si="32"/>
        <v>6</v>
      </c>
      <c r="AC298" s="2">
        <f t="shared" si="33"/>
        <v>1289515.9500000002</v>
      </c>
      <c r="AD298" s="5">
        <f t="shared" si="34"/>
        <v>626052.69999999995</v>
      </c>
      <c r="AE298" s="5">
        <f t="shared" si="35"/>
        <v>1915568.6500000001</v>
      </c>
      <c r="AG298" s="2">
        <f t="shared" si="36"/>
        <v>10</v>
      </c>
      <c r="AH298" s="2">
        <f t="shared" si="37"/>
        <v>2025</v>
      </c>
      <c r="AJ298" s="5">
        <f t="shared" si="38"/>
        <v>114556.82</v>
      </c>
      <c r="AK298" s="2">
        <f t="shared" si="39"/>
        <v>20</v>
      </c>
    </row>
    <row r="299" spans="1:37" ht="12.75">
      <c r="A299" s="4">
        <v>45948</v>
      </c>
      <c r="B299" s="5">
        <f>All_Customers_Residential!B299+All_Customers_Small_Commercial!B299+All_Customers_Lighting!B299</f>
        <v>75792.42</v>
      </c>
      <c r="C299" s="5">
        <f>All_Customers_Residential!C299+All_Customers_Small_Commercial!C299+All_Customers_Lighting!C299</f>
        <v>73079.92</v>
      </c>
      <c r="D299" s="5">
        <f>All_Customers_Residential!D299+All_Customers_Small_Commercial!D299+All_Customers_Lighting!D299</f>
        <v>70374.650000000009</v>
      </c>
      <c r="E299" s="5">
        <f>All_Customers_Residential!E299+All_Customers_Small_Commercial!E299+All_Customers_Lighting!E299</f>
        <v>69797.88</v>
      </c>
      <c r="F299" s="5">
        <f>All_Customers_Residential!F299+All_Customers_Small_Commercial!F299+All_Customers_Lighting!F299</f>
        <v>71623.509999999995</v>
      </c>
      <c r="G299" s="5">
        <f>All_Customers_Residential!G299+All_Customers_Small_Commercial!G299+All_Customers_Lighting!G299</f>
        <v>75051.16</v>
      </c>
      <c r="H299" s="5">
        <f>All_Customers_Residential!H299+All_Customers_Small_Commercial!H299+All_Customers_Lighting!H299</f>
        <v>84564.68</v>
      </c>
      <c r="I299" s="5">
        <f>All_Customers_Residential!I299+All_Customers_Small_Commercial!I299+All_Customers_Lighting!I299</f>
        <v>91445.84</v>
      </c>
      <c r="J299" s="5">
        <f>All_Customers_Residential!J299+All_Customers_Small_Commercial!J299+All_Customers_Lighting!J299</f>
        <v>74504.58</v>
      </c>
      <c r="K299" s="5">
        <f>All_Customers_Residential!K299+All_Customers_Small_Commercial!K299+All_Customers_Lighting!K299</f>
        <v>53021.88</v>
      </c>
      <c r="L299" s="5">
        <f>All_Customers_Residential!L299+All_Customers_Small_Commercial!L299+All_Customers_Lighting!L299</f>
        <v>44699.23</v>
      </c>
      <c r="M299" s="5">
        <f>All_Customers_Residential!M299+All_Customers_Small_Commercial!M299+All_Customers_Lighting!M299</f>
        <v>35508.1</v>
      </c>
      <c r="N299" s="5">
        <f>All_Customers_Residential!N299+All_Customers_Small_Commercial!N299+All_Customers_Lighting!N299</f>
        <v>28348.15</v>
      </c>
      <c r="O299" s="5">
        <f>All_Customers_Residential!O299+All_Customers_Small_Commercial!O299+All_Customers_Lighting!O299</f>
        <v>24499.600000000002</v>
      </c>
      <c r="P299" s="5">
        <f>All_Customers_Residential!P299+All_Customers_Small_Commercial!P299+All_Customers_Lighting!P299</f>
        <v>28182.120000000003</v>
      </c>
      <c r="Q299" s="5">
        <f>All_Customers_Residential!Q299+All_Customers_Small_Commercial!Q299+All_Customers_Lighting!Q299</f>
        <v>42703.06</v>
      </c>
      <c r="R299" s="5">
        <f>All_Customers_Residential!R299+All_Customers_Small_Commercial!R299+All_Customers_Lighting!R299</f>
        <v>72947.59</v>
      </c>
      <c r="S299" s="5">
        <f>All_Customers_Residential!S299+All_Customers_Small_Commercial!S299+All_Customers_Lighting!S299</f>
        <v>98290.959999999992</v>
      </c>
      <c r="T299" s="5">
        <f>All_Customers_Residential!T299+All_Customers_Small_Commercial!T299+All_Customers_Lighting!T299</f>
        <v>110816.56</v>
      </c>
      <c r="U299" s="5">
        <f>All_Customers_Residential!U299+All_Customers_Small_Commercial!U299+All_Customers_Lighting!U299</f>
        <v>112685.04</v>
      </c>
      <c r="V299" s="5">
        <f>All_Customers_Residential!V299+All_Customers_Small_Commercial!V299+All_Customers_Lighting!V299</f>
        <v>110460.74999999999</v>
      </c>
      <c r="W299" s="5">
        <f>All_Customers_Residential!W299+All_Customers_Small_Commercial!W299+All_Customers_Lighting!W299</f>
        <v>103173.98</v>
      </c>
      <c r="X299" s="5">
        <f>All_Customers_Residential!X299+All_Customers_Small_Commercial!X299+All_Customers_Lighting!X299</f>
        <v>93146.419999999984</v>
      </c>
      <c r="Y299" s="5">
        <f>All_Customers_Residential!Y299+All_Customers_Small_Commercial!Y299+All_Customers_Lighting!Y299</f>
        <v>82869.47</v>
      </c>
      <c r="Z299" s="5">
        <f>All_Customers_Residential!Z299+All_Customers_Small_Commercial!Z299+All_Customers_Lighting!Z299</f>
        <v>0</v>
      </c>
      <c r="AA299" s="2">
        <f>IFERROR(INDEX('Holiday Schedule'!$D$3:$D$24,MATCH(A299,'Holiday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1727587.55</v>
      </c>
      <c r="AE299" s="5">
        <f t="shared" si="35"/>
        <v>1727587.55</v>
      </c>
      <c r="AG299" s="2">
        <f t="shared" si="36"/>
        <v>10</v>
      </c>
      <c r="AH299" s="2">
        <f t="shared" si="37"/>
        <v>2025</v>
      </c>
      <c r="AJ299" s="5">
        <f t="shared" si="38"/>
        <v>112685.04</v>
      </c>
      <c r="AK299" s="2">
        <f t="shared" si="39"/>
        <v>20</v>
      </c>
    </row>
    <row r="300" spans="1:37" ht="12.75">
      <c r="A300" s="4">
        <v>45949</v>
      </c>
      <c r="B300" s="5">
        <f>All_Customers_Residential!B300+All_Customers_Small_Commercial!B300+All_Customers_Lighting!B300</f>
        <v>75273.17</v>
      </c>
      <c r="C300" s="5">
        <f>All_Customers_Residential!C300+All_Customers_Small_Commercial!C300+All_Customers_Lighting!C300</f>
        <v>73490.78</v>
      </c>
      <c r="D300" s="5">
        <f>All_Customers_Residential!D300+All_Customers_Small_Commercial!D300+All_Customers_Lighting!D300</f>
        <v>71476.42</v>
      </c>
      <c r="E300" s="5">
        <f>All_Customers_Residential!E300+All_Customers_Small_Commercial!E300+All_Customers_Lighting!E300</f>
        <v>70384.88</v>
      </c>
      <c r="F300" s="5">
        <f>All_Customers_Residential!F300+All_Customers_Small_Commercial!F300+All_Customers_Lighting!F300</f>
        <v>71942.19</v>
      </c>
      <c r="G300" s="5">
        <f>All_Customers_Residential!G300+All_Customers_Small_Commercial!G300+All_Customers_Lighting!G300</f>
        <v>75850.45</v>
      </c>
      <c r="H300" s="5">
        <f>All_Customers_Residential!H300+All_Customers_Small_Commercial!H300+All_Customers_Lighting!H300</f>
        <v>82252.539999999994</v>
      </c>
      <c r="I300" s="5">
        <f>All_Customers_Residential!I300+All_Customers_Small_Commercial!I300+All_Customers_Lighting!I300</f>
        <v>89675.78</v>
      </c>
      <c r="J300" s="5">
        <f>All_Customers_Residential!J300+All_Customers_Small_Commercial!J300+All_Customers_Lighting!J300</f>
        <v>80905.11</v>
      </c>
      <c r="K300" s="5">
        <f>All_Customers_Residential!K300+All_Customers_Small_Commercial!K300+All_Customers_Lighting!K300</f>
        <v>65541.77</v>
      </c>
      <c r="L300" s="5">
        <f>All_Customers_Residential!L300+All_Customers_Small_Commercial!L300+All_Customers_Lighting!L300</f>
        <v>51939.299999999996</v>
      </c>
      <c r="M300" s="5">
        <f>All_Customers_Residential!M300+All_Customers_Small_Commercial!M300+All_Customers_Lighting!M300</f>
        <v>37499.78</v>
      </c>
      <c r="N300" s="5">
        <f>All_Customers_Residential!N300+All_Customers_Small_Commercial!N300+All_Customers_Lighting!N300</f>
        <v>34119.119999999995</v>
      </c>
      <c r="O300" s="5">
        <f>All_Customers_Residential!O300+All_Customers_Small_Commercial!O300+All_Customers_Lighting!O300</f>
        <v>33275.31</v>
      </c>
      <c r="P300" s="5">
        <f>All_Customers_Residential!P300+All_Customers_Small_Commercial!P300+All_Customers_Lighting!P300</f>
        <v>39860.130000000005</v>
      </c>
      <c r="Q300" s="5">
        <f>All_Customers_Residential!Q300+All_Customers_Small_Commercial!Q300+All_Customers_Lighting!Q300</f>
        <v>54196.649999999994</v>
      </c>
      <c r="R300" s="5">
        <f>All_Customers_Residential!R300+All_Customers_Small_Commercial!R300+All_Customers_Lighting!R300</f>
        <v>80986.81</v>
      </c>
      <c r="S300" s="5">
        <f>All_Customers_Residential!S300+All_Customers_Small_Commercial!S300+All_Customers_Lighting!S300</f>
        <v>103830.27</v>
      </c>
      <c r="T300" s="5">
        <f>All_Customers_Residential!T300+All_Customers_Small_Commercial!T300+All_Customers_Lighting!T300</f>
        <v>116983.26000000001</v>
      </c>
      <c r="U300" s="5">
        <f>All_Customers_Residential!U300+All_Customers_Small_Commercial!U300+All_Customers_Lighting!U300</f>
        <v>113939.9</v>
      </c>
      <c r="V300" s="5">
        <f>All_Customers_Residential!V300+All_Customers_Small_Commercial!V300+All_Customers_Lighting!V300</f>
        <v>111449.06</v>
      </c>
      <c r="W300" s="5">
        <f>All_Customers_Residential!W300+All_Customers_Small_Commercial!W300+All_Customers_Lighting!W300</f>
        <v>99595.5</v>
      </c>
      <c r="X300" s="5">
        <f>All_Customers_Residential!X300+All_Customers_Small_Commercial!X300+All_Customers_Lighting!X300</f>
        <v>88686.62999999999</v>
      </c>
      <c r="Y300" s="5">
        <f>All_Customers_Residential!Y300+All_Customers_Small_Commercial!Y300+All_Customers_Lighting!Y300</f>
        <v>77101.31</v>
      </c>
      <c r="Z300" s="5">
        <f>All_Customers_Residential!Z300+All_Customers_Small_Commercial!Z300+All_Customers_Lighting!Z300</f>
        <v>0</v>
      </c>
      <c r="AA300" s="2">
        <f>IFERROR(INDEX('Holiday Schedule'!$D$3:$D$24,MATCH(A300,'Holiday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1800256.12</v>
      </c>
      <c r="AE300" s="5">
        <f t="shared" si="35"/>
        <v>1800256.12</v>
      </c>
      <c r="AG300" s="2">
        <f t="shared" si="36"/>
        <v>10</v>
      </c>
      <c r="AH300" s="2">
        <f t="shared" si="37"/>
        <v>2025</v>
      </c>
      <c r="AJ300" s="5">
        <f t="shared" si="38"/>
        <v>116983.26000000001</v>
      </c>
      <c r="AK300" s="2">
        <f t="shared" si="39"/>
        <v>19</v>
      </c>
    </row>
    <row r="301" spans="1:37" ht="12.75">
      <c r="A301" s="4">
        <v>45950</v>
      </c>
      <c r="B301" s="5">
        <f>All_Customers_Residential!B301+All_Customers_Small_Commercial!B301+All_Customers_Lighting!B301</f>
        <v>68712.78</v>
      </c>
      <c r="C301" s="5">
        <f>All_Customers_Residential!C301+All_Customers_Small_Commercial!C301+All_Customers_Lighting!C301</f>
        <v>65582.48</v>
      </c>
      <c r="D301" s="5">
        <f>All_Customers_Residential!D301+All_Customers_Small_Commercial!D301+All_Customers_Lighting!D301</f>
        <v>64176.639999999999</v>
      </c>
      <c r="E301" s="5">
        <f>All_Customers_Residential!E301+All_Customers_Small_Commercial!E301+All_Customers_Lighting!E301</f>
        <v>64783.959999999992</v>
      </c>
      <c r="F301" s="5">
        <f>All_Customers_Residential!F301+All_Customers_Small_Commercial!F301+All_Customers_Lighting!F301</f>
        <v>67313.960000000006</v>
      </c>
      <c r="G301" s="5">
        <f>All_Customers_Residential!G301+All_Customers_Small_Commercial!G301+All_Customers_Lighting!G301</f>
        <v>74219.62999999999</v>
      </c>
      <c r="H301" s="5">
        <f>All_Customers_Residential!H301+All_Customers_Small_Commercial!H301+All_Customers_Lighting!H301</f>
        <v>88592.11</v>
      </c>
      <c r="I301" s="5">
        <f>All_Customers_Residential!I301+All_Customers_Small_Commercial!I301+All_Customers_Lighting!I301</f>
        <v>97230.399999999994</v>
      </c>
      <c r="J301" s="5">
        <f>All_Customers_Residential!J301+All_Customers_Small_Commercial!J301+All_Customers_Lighting!J301</f>
        <v>93081.75</v>
      </c>
      <c r="K301" s="5">
        <f>All_Customers_Residential!K301+All_Customers_Small_Commercial!K301+All_Customers_Lighting!K301</f>
        <v>86203.35</v>
      </c>
      <c r="L301" s="5">
        <f>All_Customers_Residential!L301+All_Customers_Small_Commercial!L301+All_Customers_Lighting!L301</f>
        <v>79093.02</v>
      </c>
      <c r="M301" s="5">
        <f>All_Customers_Residential!M301+All_Customers_Small_Commercial!M301+All_Customers_Lighting!M301</f>
        <v>70062.61</v>
      </c>
      <c r="N301" s="5">
        <f>All_Customers_Residential!N301+All_Customers_Small_Commercial!N301+All_Customers_Lighting!N301</f>
        <v>75255.709999999992</v>
      </c>
      <c r="O301" s="5">
        <f>All_Customers_Residential!O301+All_Customers_Small_Commercial!O301+All_Customers_Lighting!O301</f>
        <v>78726.070000000007</v>
      </c>
      <c r="P301" s="5">
        <f>All_Customers_Residential!P301+All_Customers_Small_Commercial!P301+All_Customers_Lighting!P301</f>
        <v>80389.62</v>
      </c>
      <c r="Q301" s="5">
        <f>All_Customers_Residential!Q301+All_Customers_Small_Commercial!Q301+All_Customers_Lighting!Q301</f>
        <v>84985.3</v>
      </c>
      <c r="R301" s="5">
        <f>All_Customers_Residential!R301+All_Customers_Small_Commercial!R301+All_Customers_Lighting!R301</f>
        <v>95356.83</v>
      </c>
      <c r="S301" s="5">
        <f>All_Customers_Residential!S301+All_Customers_Small_Commercial!S301+All_Customers_Lighting!S301</f>
        <v>108309.47</v>
      </c>
      <c r="T301" s="5">
        <f>All_Customers_Residential!T301+All_Customers_Small_Commercial!T301+All_Customers_Lighting!T301</f>
        <v>115366.68</v>
      </c>
      <c r="U301" s="5">
        <f>All_Customers_Residential!U301+All_Customers_Small_Commercial!U301+All_Customers_Lighting!U301</f>
        <v>113706.65000000001</v>
      </c>
      <c r="V301" s="5">
        <f>All_Customers_Residential!V301+All_Customers_Small_Commercial!V301+All_Customers_Lighting!V301</f>
        <v>108635.44</v>
      </c>
      <c r="W301" s="5">
        <f>All_Customers_Residential!W301+All_Customers_Small_Commercial!W301+All_Customers_Lighting!W301</f>
        <v>98279.16</v>
      </c>
      <c r="X301" s="5">
        <f>All_Customers_Residential!X301+All_Customers_Small_Commercial!X301+All_Customers_Lighting!X301</f>
        <v>87573.04</v>
      </c>
      <c r="Y301" s="5">
        <f>All_Customers_Residential!Y301+All_Customers_Small_Commercial!Y301+All_Customers_Lighting!Y301</f>
        <v>75099.33</v>
      </c>
      <c r="Z301" s="5">
        <f>All_Customers_Residential!Z301+All_Customers_Small_Commercial!Z301+All_Customers_Lighting!Z301</f>
        <v>0</v>
      </c>
      <c r="AA301" s="2">
        <f>IFERROR(INDEX('Holiday Schedule'!$D$3:$D$24,MATCH(A301,'Holiday Schedule'!$C$3:$C$24,0)),0)</f>
        <v>0</v>
      </c>
      <c r="AB301" s="2">
        <f t="shared" si="32"/>
        <v>2</v>
      </c>
      <c r="AC301" s="2">
        <f t="shared" si="33"/>
        <v>1472255.0999999996</v>
      </c>
      <c r="AD301" s="5">
        <f t="shared" si="34"/>
        <v>568480.89000000013</v>
      </c>
      <c r="AE301" s="5">
        <f t="shared" si="35"/>
        <v>2040735.9899999998</v>
      </c>
      <c r="AG301" s="2">
        <f t="shared" si="36"/>
        <v>10</v>
      </c>
      <c r="AH301" s="2">
        <f t="shared" si="37"/>
        <v>2025</v>
      </c>
      <c r="AJ301" s="5">
        <f t="shared" si="38"/>
        <v>115366.68</v>
      </c>
      <c r="AK301" s="2">
        <f t="shared" si="39"/>
        <v>19</v>
      </c>
    </row>
    <row r="302" spans="1:37" ht="12.75">
      <c r="A302" s="4">
        <v>45951</v>
      </c>
      <c r="B302" s="5">
        <f>All_Customers_Residential!B302+All_Customers_Small_Commercial!B302+All_Customers_Lighting!B302</f>
        <v>67622.75</v>
      </c>
      <c r="C302" s="5">
        <f>All_Customers_Residential!C302+All_Customers_Small_Commercial!C302+All_Customers_Lighting!C302</f>
        <v>65579.77</v>
      </c>
      <c r="D302" s="5">
        <f>All_Customers_Residential!D302+All_Customers_Small_Commercial!D302+All_Customers_Lighting!D302</f>
        <v>62835.44</v>
      </c>
      <c r="E302" s="5">
        <f>All_Customers_Residential!E302+All_Customers_Small_Commercial!E302+All_Customers_Lighting!E302</f>
        <v>63209.54</v>
      </c>
      <c r="F302" s="5">
        <f>All_Customers_Residential!F302+All_Customers_Small_Commercial!F302+All_Customers_Lighting!F302</f>
        <v>65107.45</v>
      </c>
      <c r="G302" s="5">
        <f>All_Customers_Residential!G302+All_Customers_Small_Commercial!G302+All_Customers_Lighting!G302</f>
        <v>73649.239999999991</v>
      </c>
      <c r="H302" s="5">
        <f>All_Customers_Residential!H302+All_Customers_Small_Commercial!H302+All_Customers_Lighting!H302</f>
        <v>87651.55</v>
      </c>
      <c r="I302" s="5">
        <f>All_Customers_Residential!I302+All_Customers_Small_Commercial!I302+All_Customers_Lighting!I302</f>
        <v>96359.37</v>
      </c>
      <c r="J302" s="5">
        <f>All_Customers_Residential!J302+All_Customers_Small_Commercial!J302+All_Customers_Lighting!J302</f>
        <v>98762.650000000009</v>
      </c>
      <c r="K302" s="5">
        <f>All_Customers_Residential!K302+All_Customers_Small_Commercial!K302+All_Customers_Lighting!K302</f>
        <v>90968.3</v>
      </c>
      <c r="L302" s="5">
        <f>All_Customers_Residential!L302+All_Customers_Small_Commercial!L302+All_Customers_Lighting!L302</f>
        <v>86305.079999999987</v>
      </c>
      <c r="M302" s="5">
        <f>All_Customers_Residential!M302+All_Customers_Small_Commercial!M302+All_Customers_Lighting!M302</f>
        <v>78760.92</v>
      </c>
      <c r="N302" s="5">
        <f>All_Customers_Residential!N302+All_Customers_Small_Commercial!N302+All_Customers_Lighting!N302</f>
        <v>68086.61</v>
      </c>
      <c r="O302" s="5">
        <f>All_Customers_Residential!O302+All_Customers_Small_Commercial!O302+All_Customers_Lighting!O302</f>
        <v>65329.04</v>
      </c>
      <c r="P302" s="5">
        <f>All_Customers_Residential!P302+All_Customers_Small_Commercial!P302+All_Customers_Lighting!P302</f>
        <v>64812.78</v>
      </c>
      <c r="Q302" s="5">
        <f>All_Customers_Residential!Q302+All_Customers_Small_Commercial!Q302+All_Customers_Lighting!Q302</f>
        <v>69608.639999999999</v>
      </c>
      <c r="R302" s="5">
        <f>All_Customers_Residential!R302+All_Customers_Small_Commercial!R302+All_Customers_Lighting!R302</f>
        <v>86432.510000000009</v>
      </c>
      <c r="S302" s="5">
        <f>All_Customers_Residential!S302+All_Customers_Small_Commercial!S302+All_Customers_Lighting!S302</f>
        <v>98577.99</v>
      </c>
      <c r="T302" s="5">
        <f>All_Customers_Residential!T302+All_Customers_Small_Commercial!T302+All_Customers_Lighting!T302</f>
        <v>112444.81</v>
      </c>
      <c r="U302" s="5">
        <f>All_Customers_Residential!U302+All_Customers_Small_Commercial!U302+All_Customers_Lighting!U302</f>
        <v>118263.5</v>
      </c>
      <c r="V302" s="5">
        <f>All_Customers_Residential!V302+All_Customers_Small_Commercial!V302+All_Customers_Lighting!V302</f>
        <v>108496.08</v>
      </c>
      <c r="W302" s="5">
        <f>All_Customers_Residential!W302+All_Customers_Small_Commercial!W302+All_Customers_Lighting!W302</f>
        <v>98702.180000000008</v>
      </c>
      <c r="X302" s="5">
        <f>All_Customers_Residential!X302+All_Customers_Small_Commercial!X302+All_Customers_Lighting!X302</f>
        <v>87840.55</v>
      </c>
      <c r="Y302" s="5">
        <f>All_Customers_Residential!Y302+All_Customers_Small_Commercial!Y302+All_Customers_Lighting!Y302</f>
        <v>77111.929999999993</v>
      </c>
      <c r="Z302" s="5">
        <f>All_Customers_Residential!Z302+All_Customers_Small_Commercial!Z302+All_Customers_Lighting!Z302</f>
        <v>0</v>
      </c>
      <c r="AA302" s="2">
        <f>IFERROR(INDEX('Holiday Schedule'!$D$3:$D$24,MATCH(A302,'Holiday Schedule'!$C$3:$C$24,0)),0)</f>
        <v>0</v>
      </c>
      <c r="AB302" s="2">
        <f t="shared" si="32"/>
        <v>3</v>
      </c>
      <c r="AC302" s="2">
        <f t="shared" si="33"/>
        <v>1429751.01</v>
      </c>
      <c r="AD302" s="5">
        <f t="shared" si="34"/>
        <v>562767.66999999993</v>
      </c>
      <c r="AE302" s="5">
        <f t="shared" si="35"/>
        <v>1992518.68</v>
      </c>
      <c r="AG302" s="2">
        <f t="shared" si="36"/>
        <v>10</v>
      </c>
      <c r="AH302" s="2">
        <f t="shared" si="37"/>
        <v>2025</v>
      </c>
      <c r="AJ302" s="5">
        <f t="shared" si="38"/>
        <v>118263.5</v>
      </c>
      <c r="AK302" s="2">
        <f t="shared" si="39"/>
        <v>20</v>
      </c>
    </row>
    <row r="303" spans="1:37" ht="12.75">
      <c r="A303" s="4">
        <v>45952</v>
      </c>
      <c r="B303" s="5">
        <f>All_Customers_Residential!B303+All_Customers_Small_Commercial!B303+All_Customers_Lighting!B303</f>
        <v>69082.97</v>
      </c>
      <c r="C303" s="5">
        <f>All_Customers_Residential!C303+All_Customers_Small_Commercial!C303+All_Customers_Lighting!C303</f>
        <v>66701.070000000007</v>
      </c>
      <c r="D303" s="5">
        <f>All_Customers_Residential!D303+All_Customers_Small_Commercial!D303+All_Customers_Lighting!D303</f>
        <v>65378.77</v>
      </c>
      <c r="E303" s="5">
        <f>All_Customers_Residential!E303+All_Customers_Small_Commercial!E303+All_Customers_Lighting!E303</f>
        <v>65139.57</v>
      </c>
      <c r="F303" s="5">
        <f>All_Customers_Residential!F303+All_Customers_Small_Commercial!F303+All_Customers_Lighting!F303</f>
        <v>67692.639999999999</v>
      </c>
      <c r="G303" s="5">
        <f>All_Customers_Residential!G303+All_Customers_Small_Commercial!G303+All_Customers_Lighting!G303</f>
        <v>76287.83</v>
      </c>
      <c r="H303" s="5">
        <f>All_Customers_Residential!H303+All_Customers_Small_Commercial!H303+All_Customers_Lighting!H303</f>
        <v>89380.17</v>
      </c>
      <c r="I303" s="5">
        <f>All_Customers_Residential!I303+All_Customers_Small_Commercial!I303+All_Customers_Lighting!I303</f>
        <v>98260.310000000012</v>
      </c>
      <c r="J303" s="5">
        <f>All_Customers_Residential!J303+All_Customers_Small_Commercial!J303+All_Customers_Lighting!J303</f>
        <v>95993.180000000008</v>
      </c>
      <c r="K303" s="5">
        <f>All_Customers_Residential!K303+All_Customers_Small_Commercial!K303+All_Customers_Lighting!K303</f>
        <v>87208.25</v>
      </c>
      <c r="L303" s="5">
        <f>All_Customers_Residential!L303+All_Customers_Small_Commercial!L303+All_Customers_Lighting!L303</f>
        <v>92687.549999999988</v>
      </c>
      <c r="M303" s="5">
        <f>All_Customers_Residential!M303+All_Customers_Small_Commercial!M303+All_Customers_Lighting!M303</f>
        <v>100587.47</v>
      </c>
      <c r="N303" s="5">
        <f>All_Customers_Residential!N303+All_Customers_Small_Commercial!N303+All_Customers_Lighting!N303</f>
        <v>96657.52</v>
      </c>
      <c r="O303" s="5">
        <f>All_Customers_Residential!O303+All_Customers_Small_Commercial!O303+All_Customers_Lighting!O303</f>
        <v>90040.659999999989</v>
      </c>
      <c r="P303" s="5">
        <f>All_Customers_Residential!P303+All_Customers_Small_Commercial!P303+All_Customers_Lighting!P303</f>
        <v>75926.48</v>
      </c>
      <c r="Q303" s="5">
        <f>All_Customers_Residential!Q303+All_Customers_Small_Commercial!Q303+All_Customers_Lighting!Q303</f>
        <v>71591.3</v>
      </c>
      <c r="R303" s="5">
        <f>All_Customers_Residential!R303+All_Customers_Small_Commercial!R303+All_Customers_Lighting!R303</f>
        <v>86270.12</v>
      </c>
      <c r="S303" s="5">
        <f>All_Customers_Residential!S303+All_Customers_Small_Commercial!S303+All_Customers_Lighting!S303</f>
        <v>103837.96</v>
      </c>
      <c r="T303" s="5">
        <f>All_Customers_Residential!T303+All_Customers_Small_Commercial!T303+All_Customers_Lighting!T303</f>
        <v>115444.12000000001</v>
      </c>
      <c r="U303" s="5">
        <f>All_Customers_Residential!U303+All_Customers_Small_Commercial!U303+All_Customers_Lighting!U303</f>
        <v>113706.31999999999</v>
      </c>
      <c r="V303" s="5">
        <f>All_Customers_Residential!V303+All_Customers_Small_Commercial!V303+All_Customers_Lighting!V303</f>
        <v>107698.93</v>
      </c>
      <c r="W303" s="5">
        <f>All_Customers_Residential!W303+All_Customers_Small_Commercial!W303+All_Customers_Lighting!W303</f>
        <v>98893</v>
      </c>
      <c r="X303" s="5">
        <f>All_Customers_Residential!X303+All_Customers_Small_Commercial!X303+All_Customers_Lighting!X303</f>
        <v>87927.5</v>
      </c>
      <c r="Y303" s="5">
        <f>All_Customers_Residential!Y303+All_Customers_Small_Commercial!Y303+All_Customers_Lighting!Y303</f>
        <v>77352.88</v>
      </c>
      <c r="Z303" s="5">
        <f>All_Customers_Residential!Z303+All_Customers_Small_Commercial!Z303+All_Customers_Lighting!Z303</f>
        <v>0</v>
      </c>
      <c r="AA303" s="2">
        <f>IFERROR(INDEX('Holiday Schedule'!$D$3:$D$24,MATCH(A303,'Holiday Schedule'!$C$3:$C$24,0)),0)</f>
        <v>0</v>
      </c>
      <c r="AB303" s="2">
        <f t="shared" si="32"/>
        <v>4</v>
      </c>
      <c r="AC303" s="2">
        <f t="shared" si="33"/>
        <v>1522730.6700000002</v>
      </c>
      <c r="AD303" s="5">
        <f t="shared" si="34"/>
        <v>577015.89999999967</v>
      </c>
      <c r="AE303" s="5">
        <f t="shared" si="35"/>
        <v>2099746.5699999998</v>
      </c>
      <c r="AG303" s="2">
        <f t="shared" si="36"/>
        <v>10</v>
      </c>
      <c r="AH303" s="2">
        <f t="shared" si="37"/>
        <v>2025</v>
      </c>
      <c r="AJ303" s="5">
        <f t="shared" si="38"/>
        <v>115444.12000000001</v>
      </c>
      <c r="AK303" s="2">
        <f t="shared" si="39"/>
        <v>19</v>
      </c>
    </row>
    <row r="304" spans="1:37" ht="12.75">
      <c r="A304" s="4">
        <v>45953</v>
      </c>
      <c r="B304" s="5">
        <f>All_Customers_Residential!B304+All_Customers_Small_Commercial!B304+All_Customers_Lighting!B304</f>
        <v>68778.540000000008</v>
      </c>
      <c r="C304" s="5">
        <f>All_Customers_Residential!C304+All_Customers_Small_Commercial!C304+All_Customers_Lighting!C304</f>
        <v>65580.680000000008</v>
      </c>
      <c r="D304" s="5">
        <f>All_Customers_Residential!D304+All_Customers_Small_Commercial!D304+All_Customers_Lighting!D304</f>
        <v>64690.57</v>
      </c>
      <c r="E304" s="5">
        <f>All_Customers_Residential!E304+All_Customers_Small_Commercial!E304+All_Customers_Lighting!E304</f>
        <v>62846.789999999994</v>
      </c>
      <c r="F304" s="5">
        <f>All_Customers_Residential!F304+All_Customers_Small_Commercial!F304+All_Customers_Lighting!F304</f>
        <v>66764.66</v>
      </c>
      <c r="G304" s="5">
        <f>All_Customers_Residential!G304+All_Customers_Small_Commercial!G304+All_Customers_Lighting!G304</f>
        <v>73413.760000000009</v>
      </c>
      <c r="H304" s="5">
        <f>All_Customers_Residential!H304+All_Customers_Small_Commercial!H304+All_Customers_Lighting!H304</f>
        <v>89244.59</v>
      </c>
      <c r="I304" s="5">
        <f>All_Customers_Residential!I304+All_Customers_Small_Commercial!I304+All_Customers_Lighting!I304</f>
        <v>94913.12000000001</v>
      </c>
      <c r="J304" s="5">
        <f>All_Customers_Residential!J304+All_Customers_Small_Commercial!J304+All_Customers_Lighting!J304</f>
        <v>76478.47</v>
      </c>
      <c r="K304" s="5">
        <f>All_Customers_Residential!K304+All_Customers_Small_Commercial!K304+All_Customers_Lighting!K304</f>
        <v>51551.28</v>
      </c>
      <c r="L304" s="5">
        <f>All_Customers_Residential!L304+All_Customers_Small_Commercial!L304+All_Customers_Lighting!L304</f>
        <v>45328.170000000006</v>
      </c>
      <c r="M304" s="5">
        <f>All_Customers_Residential!M304+All_Customers_Small_Commercial!M304+All_Customers_Lighting!M304</f>
        <v>40688.58</v>
      </c>
      <c r="N304" s="5">
        <f>All_Customers_Residential!N304+All_Customers_Small_Commercial!N304+All_Customers_Lighting!N304</f>
        <v>46536.78</v>
      </c>
      <c r="O304" s="5">
        <f>All_Customers_Residential!O304+All_Customers_Small_Commercial!O304+All_Customers_Lighting!O304</f>
        <v>50087.43</v>
      </c>
      <c r="P304" s="5">
        <f>All_Customers_Residential!P304+All_Customers_Small_Commercial!P304+All_Customers_Lighting!P304</f>
        <v>56277.72</v>
      </c>
      <c r="Q304" s="5">
        <f>All_Customers_Residential!Q304+All_Customers_Small_Commercial!Q304+All_Customers_Lighting!Q304</f>
        <v>64632.850000000006</v>
      </c>
      <c r="R304" s="5">
        <f>All_Customers_Residential!R304+All_Customers_Small_Commercial!R304+All_Customers_Lighting!R304</f>
        <v>77321.89</v>
      </c>
      <c r="S304" s="5">
        <f>All_Customers_Residential!S304+All_Customers_Small_Commercial!S304+All_Customers_Lighting!S304</f>
        <v>98754.3</v>
      </c>
      <c r="T304" s="5">
        <f>All_Customers_Residential!T304+All_Customers_Small_Commercial!T304+All_Customers_Lighting!T304</f>
        <v>106939.92000000001</v>
      </c>
      <c r="U304" s="5">
        <f>All_Customers_Residential!U304+All_Customers_Small_Commercial!U304+All_Customers_Lighting!U304</f>
        <v>110775.3</v>
      </c>
      <c r="V304" s="5">
        <f>All_Customers_Residential!V304+All_Customers_Small_Commercial!V304+All_Customers_Lighting!V304</f>
        <v>111119.88999999998</v>
      </c>
      <c r="W304" s="5">
        <f>All_Customers_Residential!W304+All_Customers_Small_Commercial!W304+All_Customers_Lighting!W304</f>
        <v>97478.209999999992</v>
      </c>
      <c r="X304" s="5">
        <f>All_Customers_Residential!X304+All_Customers_Small_Commercial!X304+All_Customers_Lighting!X304</f>
        <v>85788.719999999987</v>
      </c>
      <c r="Y304" s="5">
        <f>All_Customers_Residential!Y304+All_Customers_Small_Commercial!Y304+All_Customers_Lighting!Y304</f>
        <v>75489.5</v>
      </c>
      <c r="Z304" s="5">
        <f>All_Customers_Residential!Z304+All_Customers_Small_Commercial!Z304+All_Customers_Lighting!Z304</f>
        <v>0</v>
      </c>
      <c r="AA304" s="2">
        <f>IFERROR(INDEX('Holiday Schedule'!$D$3:$D$24,MATCH(A304,'Holiday Schedule'!$C$3:$C$24,0)),0)</f>
        <v>0</v>
      </c>
      <c r="AB304" s="2">
        <f t="shared" si="32"/>
        <v>5</v>
      </c>
      <c r="AC304" s="2">
        <f t="shared" si="33"/>
        <v>1214672.6300000001</v>
      </c>
      <c r="AD304" s="5">
        <f t="shared" si="34"/>
        <v>566809.08999999962</v>
      </c>
      <c r="AE304" s="5">
        <f t="shared" si="35"/>
        <v>1781481.7199999997</v>
      </c>
      <c r="AG304" s="2">
        <f t="shared" si="36"/>
        <v>10</v>
      </c>
      <c r="AH304" s="2">
        <f t="shared" si="37"/>
        <v>2025</v>
      </c>
      <c r="AJ304" s="5">
        <f t="shared" si="38"/>
        <v>111119.88999999998</v>
      </c>
      <c r="AK304" s="2">
        <f t="shared" si="39"/>
        <v>21</v>
      </c>
    </row>
    <row r="305" spans="1:37" ht="12.75">
      <c r="A305" s="4">
        <v>45954</v>
      </c>
      <c r="B305" s="5">
        <f>All_Customers_Residential!B305+All_Customers_Small_Commercial!B305+All_Customers_Lighting!B305</f>
        <v>69018.62999999999</v>
      </c>
      <c r="C305" s="5">
        <f>All_Customers_Residential!C305+All_Customers_Small_Commercial!C305+All_Customers_Lighting!C305</f>
        <v>66664.069999999992</v>
      </c>
      <c r="D305" s="5">
        <f>All_Customers_Residential!D305+All_Customers_Small_Commercial!D305+All_Customers_Lighting!D305</f>
        <v>66039.83</v>
      </c>
      <c r="E305" s="5">
        <f>All_Customers_Residential!E305+All_Customers_Small_Commercial!E305+All_Customers_Lighting!E305</f>
        <v>65568.41</v>
      </c>
      <c r="F305" s="5">
        <f>All_Customers_Residential!F305+All_Customers_Small_Commercial!F305+All_Customers_Lighting!F305</f>
        <v>70213.47</v>
      </c>
      <c r="G305" s="5">
        <f>All_Customers_Residential!G305+All_Customers_Small_Commercial!G305+All_Customers_Lighting!G305</f>
        <v>77132.250000000015</v>
      </c>
      <c r="H305" s="5">
        <f>All_Customers_Residential!H305+All_Customers_Small_Commercial!H305+All_Customers_Lighting!H305</f>
        <v>92860.090000000011</v>
      </c>
      <c r="I305" s="5">
        <f>All_Customers_Residential!I305+All_Customers_Small_Commercial!I305+All_Customers_Lighting!I305</f>
        <v>92688.23000000001</v>
      </c>
      <c r="J305" s="5">
        <f>All_Customers_Residential!J305+All_Customers_Small_Commercial!J305+All_Customers_Lighting!J305</f>
        <v>87457.510000000009</v>
      </c>
      <c r="K305" s="5">
        <f>All_Customers_Residential!K305+All_Customers_Small_Commercial!K305+All_Customers_Lighting!K305</f>
        <v>62979.189999999995</v>
      </c>
      <c r="L305" s="5">
        <f>All_Customers_Residential!L305+All_Customers_Small_Commercial!L305+All_Customers_Lighting!L305</f>
        <v>49196.58</v>
      </c>
      <c r="M305" s="5">
        <f>All_Customers_Residential!M305+All_Customers_Small_Commercial!M305+All_Customers_Lighting!M305</f>
        <v>40670.89</v>
      </c>
      <c r="N305" s="5">
        <f>All_Customers_Residential!N305+All_Customers_Small_Commercial!N305+All_Customers_Lighting!N305</f>
        <v>47451.75</v>
      </c>
      <c r="O305" s="5">
        <f>All_Customers_Residential!O305+All_Customers_Small_Commercial!O305+All_Customers_Lighting!O305</f>
        <v>47902.17</v>
      </c>
      <c r="P305" s="5">
        <f>All_Customers_Residential!P305+All_Customers_Small_Commercial!P305+All_Customers_Lighting!P305</f>
        <v>47201.259999999995</v>
      </c>
      <c r="Q305" s="5">
        <f>All_Customers_Residential!Q305+All_Customers_Small_Commercial!Q305+All_Customers_Lighting!Q305</f>
        <v>58422.89</v>
      </c>
      <c r="R305" s="5">
        <f>All_Customers_Residential!R305+All_Customers_Small_Commercial!R305+All_Customers_Lighting!R305</f>
        <v>82569.08</v>
      </c>
      <c r="S305" s="5">
        <f>All_Customers_Residential!S305+All_Customers_Small_Commercial!S305+All_Customers_Lighting!S305</f>
        <v>98035.06</v>
      </c>
      <c r="T305" s="5">
        <f>All_Customers_Residential!T305+All_Customers_Small_Commercial!T305+All_Customers_Lighting!T305</f>
        <v>108297.92</v>
      </c>
      <c r="U305" s="5">
        <f>All_Customers_Residential!U305+All_Customers_Small_Commercial!U305+All_Customers_Lighting!U305</f>
        <v>108619.46</v>
      </c>
      <c r="V305" s="5">
        <f>All_Customers_Residential!V305+All_Customers_Small_Commercial!V305+All_Customers_Lighting!V305</f>
        <v>104780.15999999999</v>
      </c>
      <c r="W305" s="5">
        <f>All_Customers_Residential!W305+All_Customers_Small_Commercial!W305+All_Customers_Lighting!W305</f>
        <v>98795.3</v>
      </c>
      <c r="X305" s="5">
        <f>All_Customers_Residential!X305+All_Customers_Small_Commercial!X305+All_Customers_Lighting!X305</f>
        <v>87718.85</v>
      </c>
      <c r="Y305" s="5">
        <f>All_Customers_Residential!Y305+All_Customers_Small_Commercial!Y305+All_Customers_Lighting!Y305</f>
        <v>77917.509999999995</v>
      </c>
      <c r="Z305" s="5">
        <f>All_Customers_Residential!Z305+All_Customers_Small_Commercial!Z305+All_Customers_Lighting!Z305</f>
        <v>0</v>
      </c>
      <c r="AA305" s="2">
        <f>IFERROR(INDEX('Holiday Schedule'!$D$3:$D$24,MATCH(A305,'Holiday Schedule'!$C$3:$C$24,0)),0)</f>
        <v>0</v>
      </c>
      <c r="AB305" s="2">
        <f t="shared" si="32"/>
        <v>6</v>
      </c>
      <c r="AC305" s="2">
        <f t="shared" si="33"/>
        <v>1222786.3</v>
      </c>
      <c r="AD305" s="5">
        <f t="shared" si="34"/>
        <v>585414.26</v>
      </c>
      <c r="AE305" s="5">
        <f t="shared" si="35"/>
        <v>1808200.56</v>
      </c>
      <c r="AG305" s="2">
        <f t="shared" si="36"/>
        <v>10</v>
      </c>
      <c r="AH305" s="2">
        <f t="shared" si="37"/>
        <v>2025</v>
      </c>
      <c r="AJ305" s="5">
        <f t="shared" si="38"/>
        <v>108619.46</v>
      </c>
      <c r="AK305" s="2">
        <f t="shared" si="39"/>
        <v>20</v>
      </c>
    </row>
    <row r="306" spans="1:37" ht="12.75">
      <c r="A306" s="4">
        <v>45955</v>
      </c>
      <c r="B306" s="5">
        <f>All_Customers_Residential!B306+All_Customers_Small_Commercial!B306+All_Customers_Lighting!B306</f>
        <v>70295.500000000015</v>
      </c>
      <c r="C306" s="5">
        <f>All_Customers_Residential!C306+All_Customers_Small_Commercial!C306+All_Customers_Lighting!C306</f>
        <v>66960.509999999995</v>
      </c>
      <c r="D306" s="5">
        <f>All_Customers_Residential!D306+All_Customers_Small_Commercial!D306+All_Customers_Lighting!D306</f>
        <v>64754.12</v>
      </c>
      <c r="E306" s="5">
        <f>All_Customers_Residential!E306+All_Customers_Small_Commercial!E306+All_Customers_Lighting!E306</f>
        <v>64178.25</v>
      </c>
      <c r="F306" s="5">
        <f>All_Customers_Residential!F306+All_Customers_Small_Commercial!F306+All_Customers_Lighting!F306</f>
        <v>65021.11</v>
      </c>
      <c r="G306" s="5">
        <f>All_Customers_Residential!G306+All_Customers_Small_Commercial!G306+All_Customers_Lighting!G306</f>
        <v>69344.08</v>
      </c>
      <c r="H306" s="5">
        <f>All_Customers_Residential!H306+All_Customers_Small_Commercial!H306+All_Customers_Lighting!H306</f>
        <v>77337.119999999995</v>
      </c>
      <c r="I306" s="5">
        <f>All_Customers_Residential!I306+All_Customers_Small_Commercial!I306+All_Customers_Lighting!I306</f>
        <v>87918.079999999987</v>
      </c>
      <c r="J306" s="5">
        <f>All_Customers_Residential!J306+All_Customers_Small_Commercial!J306+All_Customers_Lighting!J306</f>
        <v>76508.329999999987</v>
      </c>
      <c r="K306" s="5">
        <f>All_Customers_Residential!K306+All_Customers_Small_Commercial!K306+All_Customers_Lighting!K306</f>
        <v>51478.42</v>
      </c>
      <c r="L306" s="5">
        <f>All_Customers_Residential!L306+All_Customers_Small_Commercial!L306+All_Customers_Lighting!L306</f>
        <v>45285.69</v>
      </c>
      <c r="M306" s="5">
        <f>All_Customers_Residential!M306+All_Customers_Small_Commercial!M306+All_Customers_Lighting!M306</f>
        <v>44359.88</v>
      </c>
      <c r="N306" s="5">
        <f>All_Customers_Residential!N306+All_Customers_Small_Commercial!N306+All_Customers_Lighting!N306</f>
        <v>37472.880000000005</v>
      </c>
      <c r="O306" s="5">
        <f>All_Customers_Residential!O306+All_Customers_Small_Commercial!O306+All_Customers_Lighting!O306</f>
        <v>42595.619999999995</v>
      </c>
      <c r="P306" s="5">
        <f>All_Customers_Residential!P306+All_Customers_Small_Commercial!P306+All_Customers_Lighting!P306</f>
        <v>59955.41</v>
      </c>
      <c r="Q306" s="5">
        <f>All_Customers_Residential!Q306+All_Customers_Small_Commercial!Q306+All_Customers_Lighting!Q306</f>
        <v>74612.48000000001</v>
      </c>
      <c r="R306" s="5">
        <f>All_Customers_Residential!R306+All_Customers_Small_Commercial!R306+All_Customers_Lighting!R306</f>
        <v>87399.64</v>
      </c>
      <c r="S306" s="5">
        <f>All_Customers_Residential!S306+All_Customers_Small_Commercial!S306+All_Customers_Lighting!S306</f>
        <v>99967.64</v>
      </c>
      <c r="T306" s="5">
        <f>All_Customers_Residential!T306+All_Customers_Small_Commercial!T306+All_Customers_Lighting!T306</f>
        <v>106756.62</v>
      </c>
      <c r="U306" s="5">
        <f>All_Customers_Residential!U306+All_Customers_Small_Commercial!U306+All_Customers_Lighting!U306</f>
        <v>106242.14</v>
      </c>
      <c r="V306" s="5">
        <f>All_Customers_Residential!V306+All_Customers_Small_Commercial!V306+All_Customers_Lighting!V306</f>
        <v>104040.72</v>
      </c>
      <c r="W306" s="5">
        <f>All_Customers_Residential!W306+All_Customers_Small_Commercial!W306+All_Customers_Lighting!W306</f>
        <v>97414.859999999986</v>
      </c>
      <c r="X306" s="5">
        <f>All_Customers_Residential!X306+All_Customers_Small_Commercial!X306+All_Customers_Lighting!X306</f>
        <v>88165.83</v>
      </c>
      <c r="Y306" s="5">
        <f>All_Customers_Residential!Y306+All_Customers_Small_Commercial!Y306+All_Customers_Lighting!Y306</f>
        <v>79188.17</v>
      </c>
      <c r="Z306" s="5">
        <f>All_Customers_Residential!Z306+All_Customers_Small_Commercial!Z306+All_Customers_Lighting!Z306</f>
        <v>0</v>
      </c>
      <c r="AA306" s="2">
        <f>IFERROR(INDEX('Holiday Schedule'!$D$3:$D$24,MATCH(A306,'Holiday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1767253.0999999996</v>
      </c>
      <c r="AE306" s="5">
        <f t="shared" si="35"/>
        <v>1767253.0999999996</v>
      </c>
      <c r="AG306" s="2">
        <f t="shared" si="36"/>
        <v>10</v>
      </c>
      <c r="AH306" s="2">
        <f t="shared" si="37"/>
        <v>2025</v>
      </c>
      <c r="AJ306" s="5">
        <f t="shared" si="38"/>
        <v>106756.62</v>
      </c>
      <c r="AK306" s="2">
        <f t="shared" si="39"/>
        <v>19</v>
      </c>
    </row>
    <row r="307" spans="1:37" ht="12.75">
      <c r="A307" s="4">
        <v>45956</v>
      </c>
      <c r="B307" s="5">
        <f>All_Customers_Residential!B307+All_Customers_Small_Commercial!B307+All_Customers_Lighting!B307</f>
        <v>70472.08</v>
      </c>
      <c r="C307" s="5">
        <f>All_Customers_Residential!C307+All_Customers_Small_Commercial!C307+All_Customers_Lighting!C307</f>
        <v>68845.11</v>
      </c>
      <c r="D307" s="5">
        <f>All_Customers_Residential!D307+All_Customers_Small_Commercial!D307+All_Customers_Lighting!D307</f>
        <v>65288.959999999999</v>
      </c>
      <c r="E307" s="5">
        <f>All_Customers_Residential!E307+All_Customers_Small_Commercial!E307+All_Customers_Lighting!E307</f>
        <v>65313.83</v>
      </c>
      <c r="F307" s="5">
        <f>All_Customers_Residential!F307+All_Customers_Small_Commercial!F307+All_Customers_Lighting!F307</f>
        <v>65820.240000000005</v>
      </c>
      <c r="G307" s="5">
        <f>All_Customers_Residential!G307+All_Customers_Small_Commercial!G307+All_Customers_Lighting!G307</f>
        <v>69974.150000000009</v>
      </c>
      <c r="H307" s="5">
        <f>All_Customers_Residential!H307+All_Customers_Small_Commercial!H307+All_Customers_Lighting!H307</f>
        <v>76464.75</v>
      </c>
      <c r="I307" s="5">
        <f>All_Customers_Residential!I307+All_Customers_Small_Commercial!I307+All_Customers_Lighting!I307</f>
        <v>85422.97</v>
      </c>
      <c r="J307" s="5">
        <f>All_Customers_Residential!J307+All_Customers_Small_Commercial!J307+All_Customers_Lighting!J307</f>
        <v>86311.07</v>
      </c>
      <c r="K307" s="5">
        <f>All_Customers_Residential!K307+All_Customers_Small_Commercial!K307+All_Customers_Lighting!K307</f>
        <v>80883.41</v>
      </c>
      <c r="L307" s="5">
        <f>All_Customers_Residential!L307+All_Customers_Small_Commercial!L307+All_Customers_Lighting!L307</f>
        <v>78579.489999999991</v>
      </c>
      <c r="M307" s="5">
        <f>All_Customers_Residential!M307+All_Customers_Small_Commercial!M307+All_Customers_Lighting!M307</f>
        <v>78006.600000000006</v>
      </c>
      <c r="N307" s="5">
        <f>All_Customers_Residential!N307+All_Customers_Small_Commercial!N307+All_Customers_Lighting!N307</f>
        <v>71309.22</v>
      </c>
      <c r="O307" s="5">
        <f>All_Customers_Residential!O307+All_Customers_Small_Commercial!O307+All_Customers_Lighting!O307</f>
        <v>70039.199999999997</v>
      </c>
      <c r="P307" s="5">
        <f>All_Customers_Residential!P307+All_Customers_Small_Commercial!P307+All_Customers_Lighting!P307</f>
        <v>76485.45</v>
      </c>
      <c r="Q307" s="5">
        <f>All_Customers_Residential!Q307+All_Customers_Small_Commercial!Q307+All_Customers_Lighting!Q307</f>
        <v>85605.69</v>
      </c>
      <c r="R307" s="5">
        <f>All_Customers_Residential!R307+All_Customers_Small_Commercial!R307+All_Customers_Lighting!R307</f>
        <v>97341.040000000008</v>
      </c>
      <c r="S307" s="5">
        <f>All_Customers_Residential!S307+All_Customers_Small_Commercial!S307+All_Customers_Lighting!S307</f>
        <v>110899.20999999999</v>
      </c>
      <c r="T307" s="5">
        <f>All_Customers_Residential!T307+All_Customers_Small_Commercial!T307+All_Customers_Lighting!T307</f>
        <v>118209.81000000001</v>
      </c>
      <c r="U307" s="5">
        <f>All_Customers_Residential!U307+All_Customers_Small_Commercial!U307+All_Customers_Lighting!U307</f>
        <v>116410.18</v>
      </c>
      <c r="V307" s="5">
        <f>All_Customers_Residential!V307+All_Customers_Small_Commercial!V307+All_Customers_Lighting!V307</f>
        <v>112418.08999999998</v>
      </c>
      <c r="W307" s="5">
        <f>All_Customers_Residential!W307+All_Customers_Small_Commercial!W307+All_Customers_Lighting!W307</f>
        <v>101727.55</v>
      </c>
      <c r="X307" s="5">
        <f>All_Customers_Residential!X307+All_Customers_Small_Commercial!X307+All_Customers_Lighting!X307</f>
        <v>90597.73</v>
      </c>
      <c r="Y307" s="5">
        <f>All_Customers_Residential!Y307+All_Customers_Small_Commercial!Y307+All_Customers_Lighting!Y307</f>
        <v>79531.76999999999</v>
      </c>
      <c r="Z307" s="5">
        <f>All_Customers_Residential!Z307+All_Customers_Small_Commercial!Z307+All_Customers_Lighting!Z307</f>
        <v>0</v>
      </c>
      <c r="AA307" s="2">
        <f>IFERROR(INDEX('Holiday Schedule'!$D$3:$D$24,MATCH(A307,'Holiday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2021957.5999999999</v>
      </c>
      <c r="AE307" s="5">
        <f t="shared" si="35"/>
        <v>2021957.5999999999</v>
      </c>
      <c r="AG307" s="2">
        <f t="shared" si="36"/>
        <v>10</v>
      </c>
      <c r="AH307" s="2">
        <f t="shared" si="37"/>
        <v>2025</v>
      </c>
      <c r="AJ307" s="5">
        <f t="shared" si="38"/>
        <v>118209.81000000001</v>
      </c>
      <c r="AK307" s="2">
        <f t="shared" si="39"/>
        <v>19</v>
      </c>
    </row>
    <row r="308" spans="1:37" ht="12.75">
      <c r="A308" s="4">
        <v>45957</v>
      </c>
      <c r="B308" s="5">
        <f>All_Customers_Residential!B308+All_Customers_Small_Commercial!B308+All_Customers_Lighting!B308</f>
        <v>58973.96</v>
      </c>
      <c r="C308" s="5">
        <f>All_Customers_Residential!C308+All_Customers_Small_Commercial!C308+All_Customers_Lighting!C308</f>
        <v>53016.529999999992</v>
      </c>
      <c r="D308" s="5">
        <f>All_Customers_Residential!D308+All_Customers_Small_Commercial!D308+All_Customers_Lighting!D308</f>
        <v>50217.43</v>
      </c>
      <c r="E308" s="5">
        <f>All_Customers_Residential!E308+All_Customers_Small_Commercial!E308+All_Customers_Lighting!E308</f>
        <v>51006.799999999996</v>
      </c>
      <c r="F308" s="5">
        <f>All_Customers_Residential!F308+All_Customers_Small_Commercial!F308+All_Customers_Lighting!F308</f>
        <v>57485.89</v>
      </c>
      <c r="G308" s="5">
        <f>All_Customers_Residential!G308+All_Customers_Small_Commercial!G308+All_Customers_Lighting!G308</f>
        <v>78858.3</v>
      </c>
      <c r="H308" s="5">
        <f>All_Customers_Residential!H308+All_Customers_Small_Commercial!H308+All_Customers_Lighting!H308</f>
        <v>100911.05</v>
      </c>
      <c r="I308" s="5">
        <f>All_Customers_Residential!I308+All_Customers_Small_Commercial!I308+All_Customers_Lighting!I308</f>
        <v>116544.64</v>
      </c>
      <c r="J308" s="5">
        <f>All_Customers_Residential!J308+All_Customers_Small_Commercial!J308+All_Customers_Lighting!J308</f>
        <v>104512.93999999999</v>
      </c>
      <c r="K308" s="5">
        <f>All_Customers_Residential!K308+All_Customers_Small_Commercial!K308+All_Customers_Lighting!K308</f>
        <v>85625.400000000009</v>
      </c>
      <c r="L308" s="5">
        <f>All_Customers_Residential!L308+All_Customers_Small_Commercial!L308+All_Customers_Lighting!L308</f>
        <v>84083.260000000009</v>
      </c>
      <c r="M308" s="5">
        <f>All_Customers_Residential!M308+All_Customers_Small_Commercial!M308+All_Customers_Lighting!M308</f>
        <v>88795.15</v>
      </c>
      <c r="N308" s="5">
        <f>All_Customers_Residential!N308+All_Customers_Small_Commercial!N308+All_Customers_Lighting!N308</f>
        <v>90458.4</v>
      </c>
      <c r="O308" s="5">
        <f>All_Customers_Residential!O308+All_Customers_Small_Commercial!O308+All_Customers_Lighting!O308</f>
        <v>89517.95</v>
      </c>
      <c r="P308" s="5">
        <f>All_Customers_Residential!P308+All_Customers_Small_Commercial!P308+All_Customers_Lighting!P308</f>
        <v>91264.049999999988</v>
      </c>
      <c r="Q308" s="5">
        <f>All_Customers_Residential!Q308+All_Customers_Small_Commercial!Q308+All_Customers_Lighting!Q308</f>
        <v>94024.359999999986</v>
      </c>
      <c r="R308" s="5">
        <f>All_Customers_Residential!R308+All_Customers_Small_Commercial!R308+All_Customers_Lighting!R308</f>
        <v>101658.92000000001</v>
      </c>
      <c r="S308" s="5">
        <f>All_Customers_Residential!S308+All_Customers_Small_Commercial!S308+All_Customers_Lighting!S308</f>
        <v>117307.59</v>
      </c>
      <c r="T308" s="5">
        <f>All_Customers_Residential!T308+All_Customers_Small_Commercial!T308+All_Customers_Lighting!T308</f>
        <v>130930.81</v>
      </c>
      <c r="U308" s="5">
        <f>All_Customers_Residential!U308+All_Customers_Small_Commercial!U308+All_Customers_Lighting!U308</f>
        <v>131426.84</v>
      </c>
      <c r="V308" s="5">
        <f>All_Customers_Residential!V308+All_Customers_Small_Commercial!V308+All_Customers_Lighting!V308</f>
        <v>127569.51000000001</v>
      </c>
      <c r="W308" s="5">
        <f>All_Customers_Residential!W308+All_Customers_Small_Commercial!W308+All_Customers_Lighting!W308</f>
        <v>120113.50000000001</v>
      </c>
      <c r="X308" s="5">
        <f>All_Customers_Residential!X308+All_Customers_Small_Commercial!X308+All_Customers_Lighting!X308</f>
        <v>110918.2</v>
      </c>
      <c r="Y308" s="5">
        <f>All_Customers_Residential!Y308+All_Customers_Small_Commercial!Y308+All_Customers_Lighting!Y308</f>
        <v>101981.95</v>
      </c>
      <c r="Z308" s="5">
        <f>All_Customers_Residential!Z308+All_Customers_Small_Commercial!Z308+All_Customers_Lighting!Z308</f>
        <v>0</v>
      </c>
      <c r="AA308" s="2">
        <f>IFERROR(INDEX('Holiday Schedule'!$D$3:$D$24,MATCH(A308,'Holiday Schedule'!$C$3:$C$24,0)),0)</f>
        <v>0</v>
      </c>
      <c r="AB308" s="2">
        <f t="shared" si="32"/>
        <v>2</v>
      </c>
      <c r="AC308" s="2">
        <f t="shared" si="33"/>
        <v>1684751.5200000003</v>
      </c>
      <c r="AD308" s="5">
        <f t="shared" si="34"/>
        <v>552451.90999999992</v>
      </c>
      <c r="AE308" s="5">
        <f t="shared" si="35"/>
        <v>2237203.4300000002</v>
      </c>
      <c r="AG308" s="2">
        <f t="shared" si="36"/>
        <v>10</v>
      </c>
      <c r="AH308" s="2">
        <f t="shared" si="37"/>
        <v>2025</v>
      </c>
      <c r="AJ308" s="5">
        <f t="shared" si="38"/>
        <v>131426.84</v>
      </c>
      <c r="AK308" s="2">
        <f t="shared" si="39"/>
        <v>20</v>
      </c>
    </row>
    <row r="309" spans="1:37" ht="12.75">
      <c r="A309" s="4">
        <v>45958</v>
      </c>
      <c r="B309" s="5">
        <f>All_Customers_Residential!B309+All_Customers_Small_Commercial!B309+All_Customers_Lighting!B309</f>
        <v>91288.690000000017</v>
      </c>
      <c r="C309" s="5">
        <f>All_Customers_Residential!C309+All_Customers_Small_Commercial!C309+All_Customers_Lighting!C309</f>
        <v>87112.090000000011</v>
      </c>
      <c r="D309" s="5">
        <f>All_Customers_Residential!D309+All_Customers_Small_Commercial!D309+All_Customers_Lighting!D309</f>
        <v>84714.719999999987</v>
      </c>
      <c r="E309" s="5">
        <f>All_Customers_Residential!E309+All_Customers_Small_Commercial!E309+All_Customers_Lighting!E309</f>
        <v>81883.55</v>
      </c>
      <c r="F309" s="5">
        <f>All_Customers_Residential!F309+All_Customers_Small_Commercial!F309+All_Customers_Lighting!F309</f>
        <v>81533.179999999993</v>
      </c>
      <c r="G309" s="5">
        <f>All_Customers_Residential!G309+All_Customers_Small_Commercial!G309+All_Customers_Lighting!G309</f>
        <v>92667.499999999985</v>
      </c>
      <c r="H309" s="5">
        <f>All_Customers_Residential!H309+All_Customers_Small_Commercial!H309+All_Customers_Lighting!H309</f>
        <v>111247.84999999999</v>
      </c>
      <c r="I309" s="5">
        <f>All_Customers_Residential!I309+All_Customers_Small_Commercial!I309+All_Customers_Lighting!I309</f>
        <v>119544.76</v>
      </c>
      <c r="J309" s="5">
        <f>All_Customers_Residential!J309+All_Customers_Small_Commercial!J309+All_Customers_Lighting!J309</f>
        <v>99561.540000000008</v>
      </c>
      <c r="K309" s="5">
        <f>All_Customers_Residential!K309+All_Customers_Small_Commercial!K309+All_Customers_Lighting!K309</f>
        <v>74201.279999999999</v>
      </c>
      <c r="L309" s="5">
        <f>All_Customers_Residential!L309+All_Customers_Small_Commercial!L309+All_Customers_Lighting!L309</f>
        <v>62875.46</v>
      </c>
      <c r="M309" s="5">
        <f>All_Customers_Residential!M309+All_Customers_Small_Commercial!M309+All_Customers_Lighting!M309</f>
        <v>64580.02</v>
      </c>
      <c r="N309" s="5">
        <f>All_Customers_Residential!N309+All_Customers_Small_Commercial!N309+All_Customers_Lighting!N309</f>
        <v>71099.03</v>
      </c>
      <c r="O309" s="5">
        <f>All_Customers_Residential!O309+All_Customers_Small_Commercial!O309+All_Customers_Lighting!O309</f>
        <v>67322.720000000001</v>
      </c>
      <c r="P309" s="5">
        <f>All_Customers_Residential!P309+All_Customers_Small_Commercial!P309+All_Customers_Lighting!P309</f>
        <v>66652.08</v>
      </c>
      <c r="Q309" s="5">
        <f>All_Customers_Residential!Q309+All_Customers_Small_Commercial!Q309+All_Customers_Lighting!Q309</f>
        <v>71326.53</v>
      </c>
      <c r="R309" s="5">
        <f>All_Customers_Residential!R309+All_Customers_Small_Commercial!R309+All_Customers_Lighting!R309</f>
        <v>88250.37</v>
      </c>
      <c r="S309" s="5">
        <f>All_Customers_Residential!S309+All_Customers_Small_Commercial!S309+All_Customers_Lighting!S309</f>
        <v>103431.03999999999</v>
      </c>
      <c r="T309" s="5">
        <f>All_Customers_Residential!T309+All_Customers_Small_Commercial!T309+All_Customers_Lighting!T309</f>
        <v>117827.45999999999</v>
      </c>
      <c r="U309" s="5">
        <f>All_Customers_Residential!U309+All_Customers_Small_Commercial!U309+All_Customers_Lighting!U309</f>
        <v>120711.59000000001</v>
      </c>
      <c r="V309" s="5">
        <f>All_Customers_Residential!V309+All_Customers_Small_Commercial!V309+All_Customers_Lighting!V309</f>
        <v>121429.06000000001</v>
      </c>
      <c r="W309" s="5">
        <f>All_Customers_Residential!W309+All_Customers_Small_Commercial!W309+All_Customers_Lighting!W309</f>
        <v>125099.03</v>
      </c>
      <c r="X309" s="5">
        <f>All_Customers_Residential!X309+All_Customers_Small_Commercial!X309+All_Customers_Lighting!X309</f>
        <v>119375.42</v>
      </c>
      <c r="Y309" s="5">
        <f>All_Customers_Residential!Y309+All_Customers_Small_Commercial!Y309+All_Customers_Lighting!Y309</f>
        <v>103424.92</v>
      </c>
      <c r="Z309" s="5">
        <f>All_Customers_Residential!Z309+All_Customers_Small_Commercial!Z309+All_Customers_Lighting!Z309</f>
        <v>0</v>
      </c>
      <c r="AA309" s="2">
        <f>IFERROR(INDEX('Holiday Schedule'!$D$3:$D$24,MATCH(A309,'Holiday Schedule'!$C$3:$C$24,0)),0)</f>
        <v>0</v>
      </c>
      <c r="AB309" s="2">
        <f t="shared" si="32"/>
        <v>3</v>
      </c>
      <c r="AC309" s="2">
        <f t="shared" si="33"/>
        <v>1493287.39</v>
      </c>
      <c r="AD309" s="5">
        <f t="shared" si="34"/>
        <v>733872.50000000023</v>
      </c>
      <c r="AE309" s="5">
        <f t="shared" si="35"/>
        <v>2227159.89</v>
      </c>
      <c r="AG309" s="2">
        <f t="shared" si="36"/>
        <v>10</v>
      </c>
      <c r="AH309" s="2">
        <f t="shared" si="37"/>
        <v>2025</v>
      </c>
      <c r="AJ309" s="5">
        <f t="shared" si="38"/>
        <v>125099.03</v>
      </c>
      <c r="AK309" s="2">
        <f t="shared" si="39"/>
        <v>22</v>
      </c>
    </row>
    <row r="310" spans="1:37" ht="12.75">
      <c r="A310" s="4">
        <v>45959</v>
      </c>
      <c r="B310" s="5">
        <f>All_Customers_Residential!B310+All_Customers_Small_Commercial!B310+All_Customers_Lighting!B310</f>
        <v>74547.08</v>
      </c>
      <c r="C310" s="5">
        <f>All_Customers_Residential!C310+All_Customers_Small_Commercial!C310+All_Customers_Lighting!C310</f>
        <v>71803.789999999994</v>
      </c>
      <c r="D310" s="5">
        <f>All_Customers_Residential!D310+All_Customers_Small_Commercial!D310+All_Customers_Lighting!D310</f>
        <v>71147.55</v>
      </c>
      <c r="E310" s="5">
        <f>All_Customers_Residential!E310+All_Customers_Small_Commercial!E310+All_Customers_Lighting!E310</f>
        <v>71567.56</v>
      </c>
      <c r="F310" s="5">
        <f>All_Customers_Residential!F310+All_Customers_Small_Commercial!F310+All_Customers_Lighting!F310</f>
        <v>74706.23</v>
      </c>
      <c r="G310" s="5">
        <f>All_Customers_Residential!G310+All_Customers_Small_Commercial!G310+All_Customers_Lighting!G310</f>
        <v>82368.41</v>
      </c>
      <c r="H310" s="5">
        <f>All_Customers_Residential!H310+All_Customers_Small_Commercial!H310+All_Customers_Lighting!H310</f>
        <v>97386.4</v>
      </c>
      <c r="I310" s="5">
        <f>All_Customers_Residential!I310+All_Customers_Small_Commercial!I310+All_Customers_Lighting!I310</f>
        <v>107262.06</v>
      </c>
      <c r="J310" s="5">
        <f>All_Customers_Residential!J310+All_Customers_Small_Commercial!J310+All_Customers_Lighting!J310</f>
        <v>99346.47</v>
      </c>
      <c r="K310" s="5">
        <f>All_Customers_Residential!K310+All_Customers_Small_Commercial!K310+All_Customers_Lighting!K310</f>
        <v>86449.36</v>
      </c>
      <c r="L310" s="5">
        <f>All_Customers_Residential!L310+All_Customers_Small_Commercial!L310+All_Customers_Lighting!L310</f>
        <v>82721.039999999994</v>
      </c>
      <c r="M310" s="5">
        <f>All_Customers_Residential!M310+All_Customers_Small_Commercial!M310+All_Customers_Lighting!M310</f>
        <v>71165.290000000008</v>
      </c>
      <c r="N310" s="5">
        <f>All_Customers_Residential!N310+All_Customers_Small_Commercial!N310+All_Customers_Lighting!N310</f>
        <v>62330.44</v>
      </c>
      <c r="O310" s="5">
        <f>All_Customers_Residential!O310+All_Customers_Small_Commercial!O310+All_Customers_Lighting!O310</f>
        <v>53882</v>
      </c>
      <c r="P310" s="5">
        <f>All_Customers_Residential!P310+All_Customers_Small_Commercial!P310+All_Customers_Lighting!P310</f>
        <v>48046.979999999996</v>
      </c>
      <c r="Q310" s="5">
        <f>All_Customers_Residential!Q310+All_Customers_Small_Commercial!Q310+All_Customers_Lighting!Q310</f>
        <v>54235.12</v>
      </c>
      <c r="R310" s="5">
        <f>All_Customers_Residential!R310+All_Customers_Small_Commercial!R310+All_Customers_Lighting!R310</f>
        <v>82767.070000000007</v>
      </c>
      <c r="S310" s="5">
        <f>All_Customers_Residential!S310+All_Customers_Small_Commercial!S310+All_Customers_Lighting!S310</f>
        <v>105333.45000000001</v>
      </c>
      <c r="T310" s="5">
        <f>All_Customers_Residential!T310+All_Customers_Small_Commercial!T310+All_Customers_Lighting!T310</f>
        <v>117905.63</v>
      </c>
      <c r="U310" s="5">
        <f>All_Customers_Residential!U310+All_Customers_Small_Commercial!U310+All_Customers_Lighting!U310</f>
        <v>117126.46</v>
      </c>
      <c r="V310" s="5">
        <f>All_Customers_Residential!V310+All_Customers_Small_Commercial!V310+All_Customers_Lighting!V310</f>
        <v>115035.02</v>
      </c>
      <c r="W310" s="5">
        <f>All_Customers_Residential!W310+All_Customers_Small_Commercial!W310+All_Customers_Lighting!W310</f>
        <v>106118.93999999999</v>
      </c>
      <c r="X310" s="5">
        <f>All_Customers_Residential!X310+All_Customers_Small_Commercial!X310+All_Customers_Lighting!X310</f>
        <v>95225.900000000009</v>
      </c>
      <c r="Y310" s="5">
        <f>All_Customers_Residential!Y310+All_Customers_Small_Commercial!Y310+All_Customers_Lighting!Y310</f>
        <v>83777.64</v>
      </c>
      <c r="Z310" s="5">
        <f>All_Customers_Residential!Z310+All_Customers_Small_Commercial!Z310+All_Customers_Lighting!Z310</f>
        <v>0</v>
      </c>
      <c r="AA310" s="2">
        <f>IFERROR(INDEX('Holiday Schedule'!$D$3:$D$24,MATCH(A310,'Holiday Schedule'!$C$3:$C$24,0)),0)</f>
        <v>0</v>
      </c>
      <c r="AB310" s="2">
        <f t="shared" si="32"/>
        <v>4</v>
      </c>
      <c r="AC310" s="2">
        <f t="shared" si="33"/>
        <v>1404951.2299999997</v>
      </c>
      <c r="AD310" s="5">
        <f t="shared" si="34"/>
        <v>627304.66000000015</v>
      </c>
      <c r="AE310" s="5">
        <f t="shared" si="35"/>
        <v>2032255.89</v>
      </c>
      <c r="AG310" s="2">
        <f t="shared" si="36"/>
        <v>10</v>
      </c>
      <c r="AH310" s="2">
        <f t="shared" si="37"/>
        <v>2025</v>
      </c>
      <c r="AJ310" s="5">
        <f t="shared" si="38"/>
        <v>117905.63</v>
      </c>
      <c r="AK310" s="2">
        <f t="shared" si="39"/>
        <v>19</v>
      </c>
    </row>
    <row r="311" spans="1:37" ht="12.75">
      <c r="A311" s="4">
        <v>45960</v>
      </c>
      <c r="B311" s="5">
        <f>All_Customers_Residential!B311+All_Customers_Small_Commercial!B311+All_Customers_Lighting!B311</f>
        <v>76554.02</v>
      </c>
      <c r="C311" s="5">
        <f>All_Customers_Residential!C311+All_Customers_Small_Commercial!C311+All_Customers_Lighting!C311</f>
        <v>74029.37</v>
      </c>
      <c r="D311" s="5">
        <f>All_Customers_Residential!D311+All_Customers_Small_Commercial!D311+All_Customers_Lighting!D311</f>
        <v>71934.069999999992</v>
      </c>
      <c r="E311" s="5">
        <f>All_Customers_Residential!E311+All_Customers_Small_Commercial!E311+All_Customers_Lighting!E311</f>
        <v>71135.959999999992</v>
      </c>
      <c r="F311" s="5">
        <f>All_Customers_Residential!F311+All_Customers_Small_Commercial!F311+All_Customers_Lighting!F311</f>
        <v>73859.51999999999</v>
      </c>
      <c r="G311" s="5">
        <f>All_Customers_Residential!G311+All_Customers_Small_Commercial!G311+All_Customers_Lighting!G311</f>
        <v>81231.350000000006</v>
      </c>
      <c r="H311" s="5">
        <f>All_Customers_Residential!H311+All_Customers_Small_Commercial!H311+All_Customers_Lighting!H311</f>
        <v>95698.860000000015</v>
      </c>
      <c r="I311" s="5">
        <f>All_Customers_Residential!I311+All_Customers_Small_Commercial!I311+All_Customers_Lighting!I311</f>
        <v>105345.84999999999</v>
      </c>
      <c r="J311" s="5">
        <f>All_Customers_Residential!J311+All_Customers_Small_Commercial!J311+All_Customers_Lighting!J311</f>
        <v>102966.85</v>
      </c>
      <c r="K311" s="5">
        <f>All_Customers_Residential!K311+All_Customers_Small_Commercial!K311+All_Customers_Lighting!K311</f>
        <v>94854.38</v>
      </c>
      <c r="L311" s="5">
        <f>All_Customers_Residential!L311+All_Customers_Small_Commercial!L311+All_Customers_Lighting!L311</f>
        <v>91540.05</v>
      </c>
      <c r="M311" s="5">
        <f>All_Customers_Residential!M311+All_Customers_Small_Commercial!M311+All_Customers_Lighting!M311</f>
        <v>85901.440000000002</v>
      </c>
      <c r="N311" s="5">
        <f>All_Customers_Residential!N311+All_Customers_Small_Commercial!N311+All_Customers_Lighting!N311</f>
        <v>81054.13</v>
      </c>
      <c r="O311" s="5">
        <f>All_Customers_Residential!O311+All_Customers_Small_Commercial!O311+All_Customers_Lighting!O311</f>
        <v>81439.81</v>
      </c>
      <c r="P311" s="5">
        <f>All_Customers_Residential!P311+All_Customers_Small_Commercial!P311+All_Customers_Lighting!P311</f>
        <v>84262.61</v>
      </c>
      <c r="Q311" s="5">
        <f>All_Customers_Residential!Q311+All_Customers_Small_Commercial!Q311+All_Customers_Lighting!Q311</f>
        <v>86632.1</v>
      </c>
      <c r="R311" s="5">
        <f>All_Customers_Residential!R311+All_Customers_Small_Commercial!R311+All_Customers_Lighting!R311</f>
        <v>94310.05</v>
      </c>
      <c r="S311" s="5">
        <f>All_Customers_Residential!S311+All_Customers_Small_Commercial!S311+All_Customers_Lighting!S311</f>
        <v>106367.94</v>
      </c>
      <c r="T311" s="5">
        <f>All_Customers_Residential!T311+All_Customers_Small_Commercial!T311+All_Customers_Lighting!T311</f>
        <v>113928.82999999999</v>
      </c>
      <c r="U311" s="5">
        <f>All_Customers_Residential!U311+All_Customers_Small_Commercial!U311+All_Customers_Lighting!U311</f>
        <v>113265.78</v>
      </c>
      <c r="V311" s="5">
        <f>All_Customers_Residential!V311+All_Customers_Small_Commercial!V311+All_Customers_Lighting!V311</f>
        <v>109447.23</v>
      </c>
      <c r="W311" s="5">
        <f>All_Customers_Residential!W311+All_Customers_Small_Commercial!W311+All_Customers_Lighting!W311</f>
        <v>100526.1</v>
      </c>
      <c r="X311" s="5">
        <f>All_Customers_Residential!X311+All_Customers_Small_Commercial!X311+All_Customers_Lighting!X311</f>
        <v>88722.659999999989</v>
      </c>
      <c r="Y311" s="5">
        <f>All_Customers_Residential!Y311+All_Customers_Small_Commercial!Y311+All_Customers_Lighting!Y311</f>
        <v>78108.48000000001</v>
      </c>
      <c r="Z311" s="5">
        <f>All_Customers_Residential!Z311+All_Customers_Small_Commercial!Z311+All_Customers_Lighting!Z311</f>
        <v>0</v>
      </c>
      <c r="AA311" s="2">
        <f>IFERROR(INDEX('Holiday Schedule'!$D$3:$D$24,MATCH(A311,'Holiday Schedule'!$C$3:$C$24,0)),0)</f>
        <v>0</v>
      </c>
      <c r="AB311" s="2">
        <f t="shared" si="32"/>
        <v>5</v>
      </c>
      <c r="AC311" s="2">
        <f t="shared" si="33"/>
        <v>1540565.81</v>
      </c>
      <c r="AD311" s="5">
        <f t="shared" si="34"/>
        <v>622551.63000000035</v>
      </c>
      <c r="AE311" s="5">
        <f t="shared" si="35"/>
        <v>2163117.4400000004</v>
      </c>
      <c r="AG311" s="2">
        <f t="shared" si="36"/>
        <v>10</v>
      </c>
      <c r="AH311" s="2">
        <f t="shared" si="37"/>
        <v>2025</v>
      </c>
      <c r="AJ311" s="5">
        <f t="shared" si="38"/>
        <v>113928.82999999999</v>
      </c>
      <c r="AK311" s="2">
        <f t="shared" si="39"/>
        <v>19</v>
      </c>
    </row>
    <row r="312" spans="1:37" ht="12.75">
      <c r="A312" s="4">
        <v>45961</v>
      </c>
      <c r="B312" s="5">
        <f>All_Customers_Residential!B312+All_Customers_Small_Commercial!B312+All_Customers_Lighting!B312</f>
        <v>66485.7</v>
      </c>
      <c r="C312" s="5">
        <f>All_Customers_Residential!C312+All_Customers_Small_Commercial!C312+All_Customers_Lighting!C312</f>
        <v>64696.32</v>
      </c>
      <c r="D312" s="5">
        <f>All_Customers_Residential!D312+All_Customers_Small_Commercial!D312+All_Customers_Lighting!D312</f>
        <v>62548.219999999994</v>
      </c>
      <c r="E312" s="5">
        <f>All_Customers_Residential!E312+All_Customers_Small_Commercial!E312+All_Customers_Lighting!E312</f>
        <v>62692.67</v>
      </c>
      <c r="F312" s="5">
        <f>All_Customers_Residential!F312+All_Customers_Small_Commercial!F312+All_Customers_Lighting!F312</f>
        <v>65895.33</v>
      </c>
      <c r="G312" s="5">
        <f>All_Customers_Residential!G312+All_Customers_Small_Commercial!G312+All_Customers_Lighting!G312</f>
        <v>69972.709999999992</v>
      </c>
      <c r="H312" s="5">
        <f>All_Customers_Residential!H312+All_Customers_Small_Commercial!H312+All_Customers_Lighting!H312</f>
        <v>86770.52</v>
      </c>
      <c r="I312" s="5">
        <f>All_Customers_Residential!I312+All_Customers_Small_Commercial!I312+All_Customers_Lighting!I312</f>
        <v>114298.30000000002</v>
      </c>
      <c r="J312" s="5">
        <f>All_Customers_Residential!J312+All_Customers_Small_Commercial!J312+All_Customers_Lighting!J312</f>
        <v>108417.48</v>
      </c>
      <c r="K312" s="5">
        <f>All_Customers_Residential!K312+All_Customers_Small_Commercial!K312+All_Customers_Lighting!K312</f>
        <v>97405.63</v>
      </c>
      <c r="L312" s="5">
        <f>All_Customers_Residential!L312+All_Customers_Small_Commercial!L312+All_Customers_Lighting!L312</f>
        <v>98799.17</v>
      </c>
      <c r="M312" s="5">
        <f>All_Customers_Residential!M312+All_Customers_Small_Commercial!M312+All_Customers_Lighting!M312</f>
        <v>90561.08</v>
      </c>
      <c r="N312" s="5">
        <f>All_Customers_Residential!N312+All_Customers_Small_Commercial!N312+All_Customers_Lighting!N312</f>
        <v>75544.209999999992</v>
      </c>
      <c r="O312" s="5">
        <f>All_Customers_Residential!O312+All_Customers_Small_Commercial!O312+All_Customers_Lighting!O312</f>
        <v>56528.62</v>
      </c>
      <c r="P312" s="5">
        <f>All_Customers_Residential!P312+All_Customers_Small_Commercial!P312+All_Customers_Lighting!P312</f>
        <v>61594.29</v>
      </c>
      <c r="Q312" s="5">
        <f>All_Customers_Residential!Q312+All_Customers_Small_Commercial!Q312+All_Customers_Lighting!Q312</f>
        <v>65857.2</v>
      </c>
      <c r="R312" s="5">
        <f>All_Customers_Residential!R312+All_Customers_Small_Commercial!R312+All_Customers_Lighting!R312</f>
        <v>80282.87</v>
      </c>
      <c r="S312" s="5">
        <f>All_Customers_Residential!S312+All_Customers_Small_Commercial!S312+All_Customers_Lighting!S312</f>
        <v>93195.51999999999</v>
      </c>
      <c r="T312" s="5">
        <f>All_Customers_Residential!T312+All_Customers_Small_Commercial!T312+All_Customers_Lighting!T312</f>
        <v>108656.34</v>
      </c>
      <c r="U312" s="5">
        <f>All_Customers_Residential!U312+All_Customers_Small_Commercial!U312+All_Customers_Lighting!U312</f>
        <v>108569.87000000001</v>
      </c>
      <c r="V312" s="5">
        <f>All_Customers_Residential!V312+All_Customers_Small_Commercial!V312+All_Customers_Lighting!V312</f>
        <v>105171.44</v>
      </c>
      <c r="W312" s="5">
        <f>All_Customers_Residential!W312+All_Customers_Small_Commercial!W312+All_Customers_Lighting!W312</f>
        <v>91409.37999999999</v>
      </c>
      <c r="X312" s="5">
        <f>All_Customers_Residential!X312+All_Customers_Small_Commercial!X312+All_Customers_Lighting!X312</f>
        <v>83191.19</v>
      </c>
      <c r="Y312" s="5">
        <f>All_Customers_Residential!Y312+All_Customers_Small_Commercial!Y312+All_Customers_Lighting!Y312</f>
        <v>68143.64</v>
      </c>
      <c r="Z312" s="5">
        <f>All_Customers_Residential!Z312+All_Customers_Small_Commercial!Z312+All_Customers_Lighting!Z312</f>
        <v>0</v>
      </c>
      <c r="AA312" s="2">
        <f>IFERROR(INDEX('Holiday Schedule'!$D$3:$D$24,MATCH(A312,'Holiday Schedule'!$C$3:$C$24,0)),0)</f>
        <v>0</v>
      </c>
      <c r="AB312" s="2">
        <f t="shared" si="32"/>
        <v>6</v>
      </c>
      <c r="AC312" s="2">
        <f t="shared" si="33"/>
        <v>1439482.5899999999</v>
      </c>
      <c r="AD312" s="5">
        <f t="shared" si="34"/>
        <v>547205.11000000034</v>
      </c>
      <c r="AE312" s="5">
        <f t="shared" si="35"/>
        <v>1986687.7000000002</v>
      </c>
      <c r="AG312" s="2">
        <f t="shared" si="36"/>
        <v>10</v>
      </c>
      <c r="AH312" s="2">
        <f t="shared" si="37"/>
        <v>2025</v>
      </c>
      <c r="AJ312" s="5">
        <f t="shared" si="38"/>
        <v>114298.30000000002</v>
      </c>
      <c r="AK312" s="2">
        <f t="shared" si="39"/>
        <v>8</v>
      </c>
    </row>
    <row r="313" spans="1:37" ht="12.75">
      <c r="A313" s="4">
        <v>45962</v>
      </c>
      <c r="B313" s="5">
        <f>All_Customers_Residential!B313+All_Customers_Small_Commercial!B313+All_Customers_Lighting!B313</f>
        <v>68548.849999999991</v>
      </c>
      <c r="C313" s="5">
        <f>All_Customers_Residential!C313+All_Customers_Small_Commercial!C313+All_Customers_Lighting!C313</f>
        <v>63983.96</v>
      </c>
      <c r="D313" s="5">
        <f>All_Customers_Residential!D313+All_Customers_Small_Commercial!D313+All_Customers_Lighting!D313</f>
        <v>64516.87</v>
      </c>
      <c r="E313" s="5">
        <f>All_Customers_Residential!E313+All_Customers_Small_Commercial!E313+All_Customers_Lighting!E313</f>
        <v>62959.19</v>
      </c>
      <c r="F313" s="5">
        <f>All_Customers_Residential!F313+All_Customers_Small_Commercial!F313+All_Customers_Lighting!F313</f>
        <v>64847.839999999997</v>
      </c>
      <c r="G313" s="5">
        <f>All_Customers_Residential!G313+All_Customers_Small_Commercial!G313+All_Customers_Lighting!G313</f>
        <v>71067.049999999988</v>
      </c>
      <c r="H313" s="5">
        <f>All_Customers_Residential!H313+All_Customers_Small_Commercial!H313+All_Customers_Lighting!H313</f>
        <v>78075.59</v>
      </c>
      <c r="I313" s="5">
        <f>All_Customers_Residential!I313+All_Customers_Small_Commercial!I313+All_Customers_Lighting!I313</f>
        <v>99644.349999999991</v>
      </c>
      <c r="J313" s="5">
        <f>All_Customers_Residential!J313+All_Customers_Small_Commercial!J313+All_Customers_Lighting!J313</f>
        <v>92089.23</v>
      </c>
      <c r="K313" s="5">
        <f>All_Customers_Residential!K313+All_Customers_Small_Commercial!K313+All_Customers_Lighting!K313</f>
        <v>81838.58</v>
      </c>
      <c r="L313" s="5">
        <f>All_Customers_Residential!L313+All_Customers_Small_Commercial!L313+All_Customers_Lighting!L313</f>
        <v>80029.52</v>
      </c>
      <c r="M313" s="5">
        <f>All_Customers_Residential!M313+All_Customers_Small_Commercial!M313+All_Customers_Lighting!M313</f>
        <v>62298.060000000005</v>
      </c>
      <c r="N313" s="5">
        <f>All_Customers_Residential!N313+All_Customers_Small_Commercial!N313+All_Customers_Lighting!N313</f>
        <v>43703.240000000005</v>
      </c>
      <c r="O313" s="5">
        <f>All_Customers_Residential!O313+All_Customers_Small_Commercial!O313+All_Customers_Lighting!O313</f>
        <v>45211.94</v>
      </c>
      <c r="P313" s="5">
        <f>All_Customers_Residential!P313+All_Customers_Small_Commercial!P313+All_Customers_Lighting!P313</f>
        <v>44953.440000000002</v>
      </c>
      <c r="Q313" s="5">
        <f>All_Customers_Residential!Q313+All_Customers_Small_Commercial!Q313+All_Customers_Lighting!Q313</f>
        <v>24743.899999999998</v>
      </c>
      <c r="R313" s="5">
        <f>All_Customers_Residential!R313+All_Customers_Small_Commercial!R313+All_Customers_Lighting!R313</f>
        <v>28871.510000000002</v>
      </c>
      <c r="S313" s="5">
        <f>All_Customers_Residential!S313+All_Customers_Small_Commercial!S313+All_Customers_Lighting!S313</f>
        <v>10911.25</v>
      </c>
      <c r="T313" s="5">
        <f>All_Customers_Residential!T313+All_Customers_Small_Commercial!T313+All_Customers_Lighting!T313</f>
        <v>116886</v>
      </c>
      <c r="U313" s="5">
        <f>All_Customers_Residential!U313+All_Customers_Small_Commercial!U313+All_Customers_Lighting!U313</f>
        <v>112505.36</v>
      </c>
      <c r="V313" s="5">
        <f>All_Customers_Residential!V313+All_Customers_Small_Commercial!V313+All_Customers_Lighting!V313</f>
        <v>103409.9</v>
      </c>
      <c r="W313" s="5">
        <f>All_Customers_Residential!W313+All_Customers_Small_Commercial!W313+All_Customers_Lighting!W313</f>
        <v>98005.97</v>
      </c>
      <c r="X313" s="5">
        <f>All_Customers_Residential!X313+All_Customers_Small_Commercial!X313+All_Customers_Lighting!X313</f>
        <v>85400.280000000013</v>
      </c>
      <c r="Y313" s="5">
        <f>All_Customers_Residential!Y313+All_Customers_Small_Commercial!Y313+All_Customers_Lighting!Y313</f>
        <v>70892.599999999991</v>
      </c>
      <c r="Z313" s="5">
        <f>All_Customers_Residential!Z313+All_Customers_Small_Commercial!Z313+All_Customers_Lighting!Z313</f>
        <v>0</v>
      </c>
      <c r="AA313" s="2">
        <f>IFERROR(INDEX('Holiday Schedule'!$D$3:$D$24,MATCH(A313,'Holiday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1675394.48</v>
      </c>
      <c r="AE313" s="5">
        <f t="shared" si="35"/>
        <v>1675394.48</v>
      </c>
      <c r="AG313" s="2">
        <f t="shared" si="36"/>
        <v>11</v>
      </c>
      <c r="AH313" s="2">
        <f t="shared" si="37"/>
        <v>2025</v>
      </c>
      <c r="AJ313" s="5">
        <f t="shared" si="38"/>
        <v>116886</v>
      </c>
      <c r="AK313" s="2">
        <f t="shared" si="39"/>
        <v>19</v>
      </c>
    </row>
    <row r="314" spans="1:37" ht="12.75">
      <c r="A314" s="4">
        <v>45963</v>
      </c>
      <c r="B314" s="5">
        <f>All_Customers_Residential!B314+All_Customers_Small_Commercial!B314+All_Customers_Lighting!B314</f>
        <v>74538.600000000006</v>
      </c>
      <c r="C314" s="5">
        <f>All_Customers_Residential!C314+All_Customers_Small_Commercial!C314+All_Customers_Lighting!C314</f>
        <v>65259.159999999996</v>
      </c>
      <c r="D314" s="5">
        <f>All_Customers_Residential!D314+All_Customers_Small_Commercial!D314+All_Customers_Lighting!D314</f>
        <v>68125.989999999991</v>
      </c>
      <c r="E314" s="5">
        <f>All_Customers_Residential!E314+All_Customers_Small_Commercial!E314+All_Customers_Lighting!E314</f>
        <v>68634.349999999991</v>
      </c>
      <c r="F314" s="5">
        <f>All_Customers_Residential!F314+All_Customers_Small_Commercial!F314+All_Customers_Lighting!F314</f>
        <v>71556.22</v>
      </c>
      <c r="G314" s="5">
        <f>All_Customers_Residential!G314+All_Customers_Small_Commercial!G314+All_Customers_Lighting!G314</f>
        <v>76864.02</v>
      </c>
      <c r="H314" s="5">
        <f>All_Customers_Residential!H314+All_Customers_Small_Commercial!H314+All_Customers_Lighting!H314</f>
        <v>84642.5</v>
      </c>
      <c r="I314" s="5">
        <f>All_Customers_Residential!I314+All_Customers_Small_Commercial!I314+All_Customers_Lighting!I314</f>
        <v>74835.8</v>
      </c>
      <c r="J314" s="5">
        <f>All_Customers_Residential!J314+All_Customers_Small_Commercial!J314+All_Customers_Lighting!J314</f>
        <v>53011.85</v>
      </c>
      <c r="K314" s="5">
        <f>All_Customers_Residential!K314+All_Customers_Small_Commercial!K314+All_Customers_Lighting!K314</f>
        <v>44887.840000000004</v>
      </c>
      <c r="L314" s="5">
        <f>All_Customers_Residential!L314+All_Customers_Small_Commercial!L314+All_Customers_Lighting!L314</f>
        <v>43404.160000000003</v>
      </c>
      <c r="M314" s="5">
        <f>All_Customers_Residential!M314+All_Customers_Small_Commercial!M314+All_Customers_Lighting!M314</f>
        <v>46296.14</v>
      </c>
      <c r="N314" s="5">
        <f>All_Customers_Residential!N314+All_Customers_Small_Commercial!N314+All_Customers_Lighting!N314</f>
        <v>43538.8</v>
      </c>
      <c r="O314" s="5">
        <f>All_Customers_Residential!O314+All_Customers_Small_Commercial!O314+All_Customers_Lighting!O314</f>
        <v>45641.78</v>
      </c>
      <c r="P314" s="5">
        <f>All_Customers_Residential!P314+All_Customers_Small_Commercial!P314+All_Customers_Lighting!P314</f>
        <v>60329.03</v>
      </c>
      <c r="Q314" s="5">
        <f>All_Customers_Residential!Q314+All_Customers_Small_Commercial!Q314+All_Customers_Lighting!Q314</f>
        <v>88403.92</v>
      </c>
      <c r="R314" s="5">
        <f>All_Customers_Residential!R314+All_Customers_Small_Commercial!R314+All_Customers_Lighting!R314</f>
        <v>111974.64</v>
      </c>
      <c r="S314" s="5">
        <f>All_Customers_Residential!S314+All_Customers_Small_Commercial!S314+All_Customers_Lighting!S314</f>
        <v>123268.45000000001</v>
      </c>
      <c r="T314" s="5">
        <f>All_Customers_Residential!T314+All_Customers_Small_Commercial!T314+All_Customers_Lighting!T314</f>
        <v>120480.19</v>
      </c>
      <c r="U314" s="5">
        <f>All_Customers_Residential!U314+All_Customers_Small_Commercial!U314+All_Customers_Lighting!U314</f>
        <v>117615.97</v>
      </c>
      <c r="V314" s="5">
        <f>All_Customers_Residential!V314+All_Customers_Small_Commercial!V314+All_Customers_Lighting!V314</f>
        <v>110486.16</v>
      </c>
      <c r="W314" s="5">
        <f>All_Customers_Residential!W314+All_Customers_Small_Commercial!W314+All_Customers_Lighting!W314</f>
        <v>99506.67</v>
      </c>
      <c r="X314" s="5">
        <f>All_Customers_Residential!X314+All_Customers_Small_Commercial!X314+All_Customers_Lighting!X314</f>
        <v>87999.650000000009</v>
      </c>
      <c r="Y314" s="5">
        <f>All_Customers_Residential!Y314+All_Customers_Small_Commercial!Y314+All_Customers_Lighting!Y314</f>
        <v>78544.806477266015</v>
      </c>
      <c r="Z314" s="5">
        <f>All_Customers_Residential!Z314+All_Customers_Small_Commercial!Z314+All_Customers_Lighting!Z314</f>
        <v>79333.492105263169</v>
      </c>
      <c r="AA314" s="2">
        <f>IFERROR(INDEX('Holiday Schedule'!$D$3:$D$24,MATCH(A314,'Holiday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1859846.6964772656</v>
      </c>
      <c r="AE314" s="5">
        <f t="shared" si="35"/>
        <v>1859846.6964772656</v>
      </c>
      <c r="AG314" s="2">
        <f t="shared" si="36"/>
        <v>11</v>
      </c>
      <c r="AH314" s="2">
        <f t="shared" si="37"/>
        <v>2025</v>
      </c>
      <c r="AJ314" s="5">
        <f t="shared" si="38"/>
        <v>123268.45000000001</v>
      </c>
      <c r="AK314" s="2">
        <f t="shared" si="39"/>
        <v>18</v>
      </c>
    </row>
    <row r="315" spans="1:37" ht="12.75">
      <c r="A315" s="4">
        <v>45964</v>
      </c>
      <c r="B315" s="5">
        <f>All_Customers_Residential!B315+All_Customers_Small_Commercial!B315+All_Customers_Lighting!B315</f>
        <v>75878.16</v>
      </c>
      <c r="C315" s="5">
        <f>All_Customers_Residential!C315+All_Customers_Small_Commercial!C315+All_Customers_Lighting!C315</f>
        <v>74783.27</v>
      </c>
      <c r="D315" s="5">
        <f>All_Customers_Residential!D315+All_Customers_Small_Commercial!D315+All_Customers_Lighting!D315</f>
        <v>73617.549999999988</v>
      </c>
      <c r="E315" s="5">
        <f>All_Customers_Residential!E315+All_Customers_Small_Commercial!E315+All_Customers_Lighting!E315</f>
        <v>75317.05</v>
      </c>
      <c r="F315" s="5">
        <f>All_Customers_Residential!F315+All_Customers_Small_Commercial!F315+All_Customers_Lighting!F315</f>
        <v>80558.13</v>
      </c>
      <c r="G315" s="5">
        <f>All_Customers_Residential!G315+All_Customers_Small_Commercial!G315+All_Customers_Lighting!G315</f>
        <v>89476.57</v>
      </c>
      <c r="H315" s="5">
        <f>All_Customers_Residential!H315+All_Customers_Small_Commercial!H315+All_Customers_Lighting!H315</f>
        <v>105472.21</v>
      </c>
      <c r="I315" s="5">
        <f>All_Customers_Residential!I315+All_Customers_Small_Commercial!I315+All_Customers_Lighting!I315</f>
        <v>93603.19</v>
      </c>
      <c r="J315" s="5">
        <f>All_Customers_Residential!J315+All_Customers_Small_Commercial!J315+All_Customers_Lighting!J315</f>
        <v>69054.58</v>
      </c>
      <c r="K315" s="5">
        <f>All_Customers_Residential!K315+All_Customers_Small_Commercial!K315+All_Customers_Lighting!K315</f>
        <v>50292.92</v>
      </c>
      <c r="L315" s="5">
        <f>All_Customers_Residential!L315+All_Customers_Small_Commercial!L315+All_Customers_Lighting!L315</f>
        <v>46744.639999999999</v>
      </c>
      <c r="M315" s="5">
        <f>All_Customers_Residential!M315+All_Customers_Small_Commercial!M315+All_Customers_Lighting!M315</f>
        <v>55156.950000000004</v>
      </c>
      <c r="N315" s="5">
        <f>All_Customers_Residential!N315+All_Customers_Small_Commercial!N315+All_Customers_Lighting!N315</f>
        <v>62585.62</v>
      </c>
      <c r="O315" s="5">
        <f>All_Customers_Residential!O315+All_Customers_Small_Commercial!O315+All_Customers_Lighting!O315</f>
        <v>78737.539999999994</v>
      </c>
      <c r="P315" s="5">
        <f>All_Customers_Residential!P315+All_Customers_Small_Commercial!P315+All_Customers_Lighting!P315</f>
        <v>86278.19</v>
      </c>
      <c r="Q315" s="5">
        <f>All_Customers_Residential!Q315+All_Customers_Small_Commercial!Q315+All_Customers_Lighting!Q315</f>
        <v>96017.86</v>
      </c>
      <c r="R315" s="5">
        <f>All_Customers_Residential!R315+All_Customers_Small_Commercial!R315+All_Customers_Lighting!R315</f>
        <v>109990.64</v>
      </c>
      <c r="S315" s="5">
        <f>All_Customers_Residential!S315+All_Customers_Small_Commercial!S315+All_Customers_Lighting!S315</f>
        <v>122069.26</v>
      </c>
      <c r="T315" s="5">
        <f>All_Customers_Residential!T315+All_Customers_Small_Commercial!T315+All_Customers_Lighting!T315</f>
        <v>120926.96</v>
      </c>
      <c r="U315" s="5">
        <f>All_Customers_Residential!U315+All_Customers_Small_Commercial!U315+All_Customers_Lighting!U315</f>
        <v>112611.11</v>
      </c>
      <c r="V315" s="5">
        <f>All_Customers_Residential!V315+All_Customers_Small_Commercial!V315+All_Customers_Lighting!V315</f>
        <v>105649.87000000001</v>
      </c>
      <c r="W315" s="5">
        <f>All_Customers_Residential!W315+All_Customers_Small_Commercial!W315+All_Customers_Lighting!W315</f>
        <v>95386.790000000008</v>
      </c>
      <c r="X315" s="5">
        <f>All_Customers_Residential!X315+All_Customers_Small_Commercial!X315+All_Customers_Lighting!X315</f>
        <v>82369.84</v>
      </c>
      <c r="Y315" s="5">
        <f>All_Customers_Residential!Y315+All_Customers_Small_Commercial!Y315+All_Customers_Lighting!Y315</f>
        <v>76031.724208419531</v>
      </c>
      <c r="Z315" s="5">
        <f>All_Customers_Residential!Z315+All_Customers_Small_Commercial!Z315+All_Customers_Lighting!Z315</f>
        <v>0</v>
      </c>
      <c r="AA315" s="2">
        <f>IFERROR(INDEX('Holiday Schedule'!$D$3:$D$24,MATCH(A315,'Holiday Schedule'!$C$3:$C$24,0)),0)</f>
        <v>0</v>
      </c>
      <c r="AB315" s="2">
        <f t="shared" si="32"/>
        <v>2</v>
      </c>
      <c r="AC315" s="2">
        <f t="shared" si="33"/>
        <v>1387475.9600000002</v>
      </c>
      <c r="AD315" s="5">
        <f t="shared" si="34"/>
        <v>651134.66420841939</v>
      </c>
      <c r="AE315" s="5">
        <f t="shared" si="35"/>
        <v>2038610.6242084196</v>
      </c>
      <c r="AG315" s="2">
        <f t="shared" si="36"/>
        <v>11</v>
      </c>
      <c r="AH315" s="2">
        <f t="shared" si="37"/>
        <v>2025</v>
      </c>
      <c r="AJ315" s="5">
        <f t="shared" si="38"/>
        <v>122069.26</v>
      </c>
      <c r="AK315" s="2">
        <f t="shared" si="39"/>
        <v>18</v>
      </c>
    </row>
    <row r="316" spans="1:37" ht="12.75">
      <c r="A316" s="4">
        <v>45965</v>
      </c>
      <c r="B316" s="5">
        <f>All_Customers_Residential!B316+All_Customers_Small_Commercial!B316+All_Customers_Lighting!B316</f>
        <v>69700.639999999999</v>
      </c>
      <c r="C316" s="5">
        <f>All_Customers_Residential!C316+All_Customers_Small_Commercial!C316+All_Customers_Lighting!C316</f>
        <v>67135.27</v>
      </c>
      <c r="D316" s="5">
        <f>All_Customers_Residential!D316+All_Customers_Small_Commercial!D316+All_Customers_Lighting!D316</f>
        <v>65208.830000000009</v>
      </c>
      <c r="E316" s="5">
        <f>All_Customers_Residential!E316+All_Customers_Small_Commercial!E316+All_Customers_Lighting!E316</f>
        <v>66467.22</v>
      </c>
      <c r="F316" s="5">
        <f>All_Customers_Residential!F316+All_Customers_Small_Commercial!F316+All_Customers_Lighting!F316</f>
        <v>70369.83</v>
      </c>
      <c r="G316" s="5">
        <f>All_Customers_Residential!G316+All_Customers_Small_Commercial!G316+All_Customers_Lighting!G316</f>
        <v>78395.3</v>
      </c>
      <c r="H316" s="5">
        <f>All_Customers_Residential!H316+All_Customers_Small_Commercial!H316+All_Customers_Lighting!H316</f>
        <v>95499.16</v>
      </c>
      <c r="I316" s="5">
        <f>All_Customers_Residential!I316+All_Customers_Small_Commercial!I316+All_Customers_Lighting!I316</f>
        <v>94894.439999999988</v>
      </c>
      <c r="J316" s="5">
        <f>All_Customers_Residential!J316+All_Customers_Small_Commercial!J316+All_Customers_Lighting!J316</f>
        <v>69683.42</v>
      </c>
      <c r="K316" s="5">
        <f>All_Customers_Residential!K316+All_Customers_Small_Commercial!K316+All_Customers_Lighting!K316</f>
        <v>52316.77</v>
      </c>
      <c r="L316" s="5">
        <f>All_Customers_Residential!L316+All_Customers_Small_Commercial!L316+All_Customers_Lighting!L316</f>
        <v>59468.43</v>
      </c>
      <c r="M316" s="5">
        <f>All_Customers_Residential!M316+All_Customers_Small_Commercial!M316+All_Customers_Lighting!M316</f>
        <v>63393.99</v>
      </c>
      <c r="N316" s="5">
        <f>All_Customers_Residential!N316+All_Customers_Small_Commercial!N316+All_Customers_Lighting!N316</f>
        <v>65585.95</v>
      </c>
      <c r="O316" s="5">
        <f>All_Customers_Residential!O316+All_Customers_Small_Commercial!O316+All_Customers_Lighting!O316</f>
        <v>66686.58</v>
      </c>
      <c r="P316" s="5">
        <f>All_Customers_Residential!P316+All_Customers_Small_Commercial!P316+All_Customers_Lighting!P316</f>
        <v>75299.459999999992</v>
      </c>
      <c r="Q316" s="5">
        <f>All_Customers_Residential!Q316+All_Customers_Small_Commercial!Q316+All_Customers_Lighting!Q316</f>
        <v>89680.639999999999</v>
      </c>
      <c r="R316" s="5">
        <f>All_Customers_Residential!R316+All_Customers_Small_Commercial!R316+All_Customers_Lighting!R316</f>
        <v>109050.33</v>
      </c>
      <c r="S316" s="5">
        <f>All_Customers_Residential!S316+All_Customers_Small_Commercial!S316+All_Customers_Lighting!S316</f>
        <v>122289.34</v>
      </c>
      <c r="T316" s="5">
        <f>All_Customers_Residential!T316+All_Customers_Small_Commercial!T316+All_Customers_Lighting!T316</f>
        <v>122493.12</v>
      </c>
      <c r="U316" s="5">
        <f>All_Customers_Residential!U316+All_Customers_Small_Commercial!U316+All_Customers_Lighting!U316</f>
        <v>116017.67</v>
      </c>
      <c r="V316" s="5">
        <f>All_Customers_Residential!V316+All_Customers_Small_Commercial!V316+All_Customers_Lighting!V316</f>
        <v>110261.78</v>
      </c>
      <c r="W316" s="5">
        <f>All_Customers_Residential!W316+All_Customers_Small_Commercial!W316+All_Customers_Lighting!W316</f>
        <v>100162.46</v>
      </c>
      <c r="X316" s="5">
        <f>All_Customers_Residential!X316+All_Customers_Small_Commercial!X316+All_Customers_Lighting!X316</f>
        <v>86303.74</v>
      </c>
      <c r="Y316" s="5">
        <f>All_Customers_Residential!Y316+All_Customers_Small_Commercial!Y316+All_Customers_Lighting!Y316</f>
        <v>77990.654345978648</v>
      </c>
      <c r="Z316" s="5">
        <f>All_Customers_Residential!Z316+All_Customers_Small_Commercial!Z316+All_Customers_Lighting!Z316</f>
        <v>0</v>
      </c>
      <c r="AA316" s="2">
        <f>IFERROR(INDEX('Holiday Schedule'!$D$3:$D$24,MATCH(A316,'Holiday Schedule'!$C$3:$C$24,0)),0)</f>
        <v>0</v>
      </c>
      <c r="AB316" s="2">
        <f t="shared" si="32"/>
        <v>3</v>
      </c>
      <c r="AC316" s="2">
        <f t="shared" si="33"/>
        <v>1403588.1199999999</v>
      </c>
      <c r="AD316" s="5">
        <f t="shared" si="34"/>
        <v>590766.90434597898</v>
      </c>
      <c r="AE316" s="5">
        <f t="shared" si="35"/>
        <v>1994355.0243459789</v>
      </c>
      <c r="AG316" s="2">
        <f t="shared" si="36"/>
        <v>11</v>
      </c>
      <c r="AH316" s="2">
        <f t="shared" si="37"/>
        <v>2025</v>
      </c>
      <c r="AJ316" s="5">
        <f t="shared" si="38"/>
        <v>122493.12</v>
      </c>
      <c r="AK316" s="2">
        <f t="shared" si="39"/>
        <v>19</v>
      </c>
    </row>
    <row r="317" spans="1:37" ht="12.75">
      <c r="A317" s="4">
        <v>45966</v>
      </c>
      <c r="B317" s="5">
        <f>All_Customers_Residential!B317+All_Customers_Small_Commercial!B317+All_Customers_Lighting!B317</f>
        <v>73126.139999999985</v>
      </c>
      <c r="C317" s="5">
        <f>All_Customers_Residential!C317+All_Customers_Small_Commercial!C317+All_Customers_Lighting!C317</f>
        <v>71305.11</v>
      </c>
      <c r="D317" s="5">
        <f>All_Customers_Residential!D317+All_Customers_Small_Commercial!D317+All_Customers_Lighting!D317</f>
        <v>69644.05</v>
      </c>
      <c r="E317" s="5">
        <f>All_Customers_Residential!E317+All_Customers_Small_Commercial!E317+All_Customers_Lighting!E317</f>
        <v>71429.600000000006</v>
      </c>
      <c r="F317" s="5">
        <f>All_Customers_Residential!F317+All_Customers_Small_Commercial!F317+All_Customers_Lighting!F317</f>
        <v>75810.529999999984</v>
      </c>
      <c r="G317" s="5">
        <f>All_Customers_Residential!G317+All_Customers_Small_Commercial!G317+All_Customers_Lighting!G317</f>
        <v>84413.98000000001</v>
      </c>
      <c r="H317" s="5">
        <f>All_Customers_Residential!H317+All_Customers_Small_Commercial!H317+All_Customers_Lighting!H317</f>
        <v>99150.03</v>
      </c>
      <c r="I317" s="5">
        <f>All_Customers_Residential!I317+All_Customers_Small_Commercial!I317+All_Customers_Lighting!I317</f>
        <v>88118.840000000011</v>
      </c>
      <c r="J317" s="5">
        <f>All_Customers_Residential!J317+All_Customers_Small_Commercial!J317+All_Customers_Lighting!J317</f>
        <v>82365.91</v>
      </c>
      <c r="K317" s="5">
        <f>All_Customers_Residential!K317+All_Customers_Small_Commercial!K317+All_Customers_Lighting!K317</f>
        <v>81203.33</v>
      </c>
      <c r="L317" s="5">
        <f>All_Customers_Residential!L317+All_Customers_Small_Commercial!L317+All_Customers_Lighting!L317</f>
        <v>76629.259999999995</v>
      </c>
      <c r="M317" s="5">
        <f>All_Customers_Residential!M317+All_Customers_Small_Commercial!M317+All_Customers_Lighting!M317</f>
        <v>75325.119999999995</v>
      </c>
      <c r="N317" s="5">
        <f>All_Customers_Residential!N317+All_Customers_Small_Commercial!N317+All_Customers_Lighting!N317</f>
        <v>80481.37</v>
      </c>
      <c r="O317" s="5">
        <f>All_Customers_Residential!O317+All_Customers_Small_Commercial!O317+All_Customers_Lighting!O317</f>
        <v>84843.94</v>
      </c>
      <c r="P317" s="5">
        <f>All_Customers_Residential!P317+All_Customers_Small_Commercial!P317+All_Customers_Lighting!P317</f>
        <v>88658.87</v>
      </c>
      <c r="Q317" s="5">
        <f>All_Customers_Residential!Q317+All_Customers_Small_Commercial!Q317+All_Customers_Lighting!Q317</f>
        <v>96709.73</v>
      </c>
      <c r="R317" s="5">
        <f>All_Customers_Residential!R317+All_Customers_Small_Commercial!R317+All_Customers_Lighting!R317</f>
        <v>111367.19</v>
      </c>
      <c r="S317" s="5">
        <f>All_Customers_Residential!S317+All_Customers_Small_Commercial!S317+All_Customers_Lighting!S317</f>
        <v>121757.72</v>
      </c>
      <c r="T317" s="5">
        <f>All_Customers_Residential!T317+All_Customers_Small_Commercial!T317+All_Customers_Lighting!T317</f>
        <v>120988.40000000001</v>
      </c>
      <c r="U317" s="5">
        <f>All_Customers_Residential!U317+All_Customers_Small_Commercial!U317+All_Customers_Lighting!U317</f>
        <v>114220.59</v>
      </c>
      <c r="V317" s="5">
        <f>All_Customers_Residential!V317+All_Customers_Small_Commercial!V317+All_Customers_Lighting!V317</f>
        <v>106577.95</v>
      </c>
      <c r="W317" s="5">
        <f>All_Customers_Residential!W317+All_Customers_Small_Commercial!W317+All_Customers_Lighting!W317</f>
        <v>96754.9</v>
      </c>
      <c r="X317" s="5">
        <f>All_Customers_Residential!X317+All_Customers_Small_Commercial!X317+All_Customers_Lighting!X317</f>
        <v>83649.899999999994</v>
      </c>
      <c r="Y317" s="5">
        <f>All_Customers_Residential!Y317+All_Customers_Small_Commercial!Y317+All_Customers_Lighting!Y317</f>
        <v>75954.040589373966</v>
      </c>
      <c r="Z317" s="5">
        <f>All_Customers_Residential!Z317+All_Customers_Small_Commercial!Z317+All_Customers_Lighting!Z317</f>
        <v>0</v>
      </c>
      <c r="AA317" s="2">
        <f>IFERROR(INDEX('Holiday Schedule'!$D$3:$D$24,MATCH(A317,'Holiday Schedule'!$C$3:$C$24,0)),0)</f>
        <v>0</v>
      </c>
      <c r="AB317" s="2">
        <f t="shared" si="32"/>
        <v>4</v>
      </c>
      <c r="AC317" s="2">
        <f t="shared" si="33"/>
        <v>1509653.0199999998</v>
      </c>
      <c r="AD317" s="5">
        <f t="shared" si="34"/>
        <v>620833.48058937374</v>
      </c>
      <c r="AE317" s="5">
        <f t="shared" si="35"/>
        <v>2130486.5005893735</v>
      </c>
      <c r="AG317" s="2">
        <f t="shared" si="36"/>
        <v>11</v>
      </c>
      <c r="AH317" s="2">
        <f t="shared" si="37"/>
        <v>2025</v>
      </c>
      <c r="AJ317" s="5">
        <f t="shared" si="38"/>
        <v>121757.72</v>
      </c>
      <c r="AK317" s="2">
        <f t="shared" si="39"/>
        <v>18</v>
      </c>
    </row>
    <row r="318" spans="1:37" ht="12.75">
      <c r="A318" s="4">
        <v>45967</v>
      </c>
      <c r="B318" s="5">
        <f>All_Customers_Residential!B318+All_Customers_Small_Commercial!B318+All_Customers_Lighting!B318</f>
        <v>70253.710000000006</v>
      </c>
      <c r="C318" s="5">
        <f>All_Customers_Residential!C318+All_Customers_Small_Commercial!C318+All_Customers_Lighting!C318</f>
        <v>67379.520000000004</v>
      </c>
      <c r="D318" s="5">
        <f>All_Customers_Residential!D318+All_Customers_Small_Commercial!D318+All_Customers_Lighting!D318</f>
        <v>66477.05</v>
      </c>
      <c r="E318" s="5">
        <f>All_Customers_Residential!E318+All_Customers_Small_Commercial!E318+All_Customers_Lighting!E318</f>
        <v>67899.490000000005</v>
      </c>
      <c r="F318" s="5">
        <f>All_Customers_Residential!F318+All_Customers_Small_Commercial!F318+All_Customers_Lighting!F318</f>
        <v>72118.47</v>
      </c>
      <c r="G318" s="5">
        <f>All_Customers_Residential!G318+All_Customers_Small_Commercial!G318+All_Customers_Lighting!G318</f>
        <v>80672.84</v>
      </c>
      <c r="H318" s="5">
        <f>All_Customers_Residential!H318+All_Customers_Small_Commercial!H318+All_Customers_Lighting!H318</f>
        <v>97915.65</v>
      </c>
      <c r="I318" s="5">
        <f>All_Customers_Residential!I318+All_Customers_Small_Commercial!I318+All_Customers_Lighting!I318</f>
        <v>93389.54</v>
      </c>
      <c r="J318" s="5">
        <f>All_Customers_Residential!J318+All_Customers_Small_Commercial!J318+All_Customers_Lighting!J318</f>
        <v>76315.44</v>
      </c>
      <c r="K318" s="5">
        <f>All_Customers_Residential!K318+All_Customers_Small_Commercial!K318+All_Customers_Lighting!K318</f>
        <v>72409.100000000006</v>
      </c>
      <c r="L318" s="5">
        <f>All_Customers_Residential!L318+All_Customers_Small_Commercial!L318+All_Customers_Lighting!L318</f>
        <v>75503.94</v>
      </c>
      <c r="M318" s="5">
        <f>All_Customers_Residential!M318+All_Customers_Small_Commercial!M318+All_Customers_Lighting!M318</f>
        <v>71108.320000000007</v>
      </c>
      <c r="N318" s="5">
        <f>All_Customers_Residential!N318+All_Customers_Small_Commercial!N318+All_Customers_Lighting!N318</f>
        <v>67289.919999999998</v>
      </c>
      <c r="O318" s="5">
        <f>All_Customers_Residential!O318+All_Customers_Small_Commercial!O318+All_Customers_Lighting!O318</f>
        <v>67923.83</v>
      </c>
      <c r="P318" s="5">
        <f>All_Customers_Residential!P318+All_Customers_Small_Commercial!P318+All_Customers_Lighting!P318</f>
        <v>76428.89</v>
      </c>
      <c r="Q318" s="5">
        <f>All_Customers_Residential!Q318+All_Customers_Small_Commercial!Q318+All_Customers_Lighting!Q318</f>
        <v>94416.89</v>
      </c>
      <c r="R318" s="5">
        <f>All_Customers_Residential!R318+All_Customers_Small_Commercial!R318+All_Customers_Lighting!R318</f>
        <v>112049.04000000001</v>
      </c>
      <c r="S318" s="5">
        <f>All_Customers_Residential!S318+All_Customers_Small_Commercial!S318+All_Customers_Lighting!S318</f>
        <v>123802.79999999999</v>
      </c>
      <c r="T318" s="5">
        <f>All_Customers_Residential!T318+All_Customers_Small_Commercial!T318+All_Customers_Lighting!T318</f>
        <v>125404.15</v>
      </c>
      <c r="U318" s="5">
        <f>All_Customers_Residential!U318+All_Customers_Small_Commercial!U318+All_Customers_Lighting!U318</f>
        <v>119175.97000000002</v>
      </c>
      <c r="V318" s="5">
        <f>All_Customers_Residential!V318+All_Customers_Small_Commercial!V318+All_Customers_Lighting!V318</f>
        <v>113667.98000000001</v>
      </c>
      <c r="W318" s="5">
        <f>All_Customers_Residential!W318+All_Customers_Small_Commercial!W318+All_Customers_Lighting!W318</f>
        <v>103576.37</v>
      </c>
      <c r="X318" s="5">
        <f>All_Customers_Residential!X318+All_Customers_Small_Commercial!X318+All_Customers_Lighting!X318</f>
        <v>90198.39</v>
      </c>
      <c r="Y318" s="5">
        <f>All_Customers_Residential!Y318+All_Customers_Small_Commercial!Y318+All_Customers_Lighting!Y318</f>
        <v>80348.58528826636</v>
      </c>
      <c r="Z318" s="5">
        <f>All_Customers_Residential!Z318+All_Customers_Small_Commercial!Z318+All_Customers_Lighting!Z318</f>
        <v>0</v>
      </c>
      <c r="AA318" s="2">
        <f>IFERROR(INDEX('Holiday Schedule'!$D$3:$D$24,MATCH(A318,'Holiday Schedule'!$C$3:$C$24,0)),0)</f>
        <v>0</v>
      </c>
      <c r="AB318" s="2">
        <f t="shared" si="32"/>
        <v>5</v>
      </c>
      <c r="AC318" s="2">
        <f t="shared" si="33"/>
        <v>1482660.5699999996</v>
      </c>
      <c r="AD318" s="5">
        <f t="shared" si="34"/>
        <v>603065.3152882664</v>
      </c>
      <c r="AE318" s="5">
        <f t="shared" si="35"/>
        <v>2085725.885288266</v>
      </c>
      <c r="AG318" s="2">
        <f t="shared" si="36"/>
        <v>11</v>
      </c>
      <c r="AH318" s="2">
        <f t="shared" si="37"/>
        <v>2025</v>
      </c>
      <c r="AJ318" s="5">
        <f t="shared" si="38"/>
        <v>125404.15</v>
      </c>
      <c r="AK318" s="2">
        <f t="shared" si="39"/>
        <v>19</v>
      </c>
    </row>
    <row r="319" spans="1:37" ht="12.75">
      <c r="A319" s="4">
        <v>45968</v>
      </c>
      <c r="B319" s="5">
        <f>All_Customers_Residential!B319+All_Customers_Small_Commercial!B319+All_Customers_Lighting!B319</f>
        <v>76531.44</v>
      </c>
      <c r="C319" s="5">
        <f>All_Customers_Residential!C319+All_Customers_Small_Commercial!C319+All_Customers_Lighting!C319</f>
        <v>74282.55</v>
      </c>
      <c r="D319" s="5">
        <f>All_Customers_Residential!D319+All_Customers_Small_Commercial!D319+All_Customers_Lighting!D319</f>
        <v>73015.33</v>
      </c>
      <c r="E319" s="5">
        <f>All_Customers_Residential!E319+All_Customers_Small_Commercial!E319+All_Customers_Lighting!E319</f>
        <v>74707.180000000008</v>
      </c>
      <c r="F319" s="5">
        <f>All_Customers_Residential!F319+All_Customers_Small_Commercial!F319+All_Customers_Lighting!F319</f>
        <v>79387.12</v>
      </c>
      <c r="G319" s="5">
        <f>All_Customers_Residential!G319+All_Customers_Small_Commercial!G319+All_Customers_Lighting!G319</f>
        <v>87538.240000000005</v>
      </c>
      <c r="H319" s="5">
        <f>All_Customers_Residential!H319+All_Customers_Small_Commercial!H319+All_Customers_Lighting!H319</f>
        <v>103115.77</v>
      </c>
      <c r="I319" s="5">
        <f>All_Customers_Residential!I319+All_Customers_Small_Commercial!I319+All_Customers_Lighting!I319</f>
        <v>93693.53</v>
      </c>
      <c r="J319" s="5">
        <f>All_Customers_Residential!J319+All_Customers_Small_Commercial!J319+All_Customers_Lighting!J319</f>
        <v>76804.540000000008</v>
      </c>
      <c r="K319" s="5">
        <f>All_Customers_Residential!K319+All_Customers_Small_Commercial!K319+All_Customers_Lighting!K319</f>
        <v>70483.290000000008</v>
      </c>
      <c r="L319" s="5">
        <f>All_Customers_Residential!L319+All_Customers_Small_Commercial!L319+All_Customers_Lighting!L319</f>
        <v>62790.239999999998</v>
      </c>
      <c r="M319" s="5">
        <f>All_Customers_Residential!M319+All_Customers_Small_Commercial!M319+All_Customers_Lighting!M319</f>
        <v>63927.96</v>
      </c>
      <c r="N319" s="5">
        <f>All_Customers_Residential!N319+All_Customers_Small_Commercial!N319+All_Customers_Lighting!N319</f>
        <v>73902.080000000002</v>
      </c>
      <c r="O319" s="5">
        <f>All_Customers_Residential!O319+All_Customers_Small_Commercial!O319+All_Customers_Lighting!O319</f>
        <v>71171.839999999997</v>
      </c>
      <c r="P319" s="5">
        <f>All_Customers_Residential!P319+All_Customers_Small_Commercial!P319+All_Customers_Lighting!P319</f>
        <v>75983.349999999991</v>
      </c>
      <c r="Q319" s="5">
        <f>All_Customers_Residential!Q319+All_Customers_Small_Commercial!Q319+All_Customers_Lighting!Q319</f>
        <v>94762.39</v>
      </c>
      <c r="R319" s="5">
        <f>All_Customers_Residential!R319+All_Customers_Small_Commercial!R319+All_Customers_Lighting!R319</f>
        <v>111146.41</v>
      </c>
      <c r="S319" s="5">
        <f>All_Customers_Residential!S319+All_Customers_Small_Commercial!S319+All_Customers_Lighting!S319</f>
        <v>122108.7</v>
      </c>
      <c r="T319" s="5">
        <f>All_Customers_Residential!T319+All_Customers_Small_Commercial!T319+All_Customers_Lighting!T319</f>
        <v>121394.29</v>
      </c>
      <c r="U319" s="5">
        <f>All_Customers_Residential!U319+All_Customers_Small_Commercial!U319+All_Customers_Lighting!U319</f>
        <v>114761.7</v>
      </c>
      <c r="V319" s="5">
        <f>All_Customers_Residential!V319+All_Customers_Small_Commercial!V319+All_Customers_Lighting!V319</f>
        <v>110012.67</v>
      </c>
      <c r="W319" s="5">
        <f>All_Customers_Residential!W319+All_Customers_Small_Commercial!W319+All_Customers_Lighting!W319</f>
        <v>99934.12</v>
      </c>
      <c r="X319" s="5">
        <f>All_Customers_Residential!X319+All_Customers_Small_Commercial!X319+All_Customers_Lighting!X319</f>
        <v>86837.140000000014</v>
      </c>
      <c r="Y319" s="5">
        <f>All_Customers_Residential!Y319+All_Customers_Small_Commercial!Y319+All_Customers_Lighting!Y319</f>
        <v>82182.814967954007</v>
      </c>
      <c r="Z319" s="5">
        <f>All_Customers_Residential!Z319+All_Customers_Small_Commercial!Z319+All_Customers_Lighting!Z319</f>
        <v>0</v>
      </c>
      <c r="AA319" s="2">
        <f>IFERROR(INDEX('Holiday Schedule'!$D$3:$D$24,MATCH(A319,'Holiday Schedule'!$C$3:$C$24,0)),0)</f>
        <v>0</v>
      </c>
      <c r="AB319" s="2">
        <f t="shared" si="32"/>
        <v>6</v>
      </c>
      <c r="AC319" s="2">
        <f t="shared" si="33"/>
        <v>1449714.25</v>
      </c>
      <c r="AD319" s="5">
        <f t="shared" si="34"/>
        <v>650760.44496795395</v>
      </c>
      <c r="AE319" s="5">
        <f t="shared" si="35"/>
        <v>2100474.694967954</v>
      </c>
      <c r="AG319" s="2">
        <f t="shared" si="36"/>
        <v>11</v>
      </c>
      <c r="AH319" s="2">
        <f t="shared" si="37"/>
        <v>2025</v>
      </c>
      <c r="AJ319" s="5">
        <f t="shared" si="38"/>
        <v>122108.7</v>
      </c>
      <c r="AK319" s="2">
        <f t="shared" si="39"/>
        <v>18</v>
      </c>
    </row>
    <row r="320" spans="1:37" ht="12.75">
      <c r="A320" s="4">
        <v>45969</v>
      </c>
      <c r="B320" s="5">
        <f>All_Customers_Residential!B320+All_Customers_Small_Commercial!B320+All_Customers_Lighting!B320</f>
        <v>72856.34</v>
      </c>
      <c r="C320" s="5">
        <f>All_Customers_Residential!C320+All_Customers_Small_Commercial!C320+All_Customers_Lighting!C320</f>
        <v>69822.219999999987</v>
      </c>
      <c r="D320" s="5">
        <f>All_Customers_Residential!D320+All_Customers_Small_Commercial!D320+All_Customers_Lighting!D320</f>
        <v>66831.39</v>
      </c>
      <c r="E320" s="5">
        <f>All_Customers_Residential!E320+All_Customers_Small_Commercial!E320+All_Customers_Lighting!E320</f>
        <v>66637.319999999992</v>
      </c>
      <c r="F320" s="5">
        <f>All_Customers_Residential!F320+All_Customers_Small_Commercial!F320+All_Customers_Lighting!F320</f>
        <v>68645.11</v>
      </c>
      <c r="G320" s="5">
        <f>All_Customers_Residential!G320+All_Customers_Small_Commercial!G320+All_Customers_Lighting!G320</f>
        <v>71441.91</v>
      </c>
      <c r="H320" s="5">
        <f>All_Customers_Residential!H320+All_Customers_Small_Commercial!H320+All_Customers_Lighting!H320</f>
        <v>81210.210000000006</v>
      </c>
      <c r="I320" s="5">
        <f>All_Customers_Residential!I320+All_Customers_Small_Commercial!I320+All_Customers_Lighting!I320</f>
        <v>82642.150000000009</v>
      </c>
      <c r="J320" s="5">
        <f>All_Customers_Residential!J320+All_Customers_Small_Commercial!J320+All_Customers_Lighting!J320</f>
        <v>77709.55</v>
      </c>
      <c r="K320" s="5">
        <f>All_Customers_Residential!K320+All_Customers_Small_Commercial!K320+All_Customers_Lighting!K320</f>
        <v>74814.820000000007</v>
      </c>
      <c r="L320" s="5">
        <f>All_Customers_Residential!L320+All_Customers_Small_Commercial!L320+All_Customers_Lighting!L320</f>
        <v>69804.83</v>
      </c>
      <c r="M320" s="5">
        <f>All_Customers_Residential!M320+All_Customers_Small_Commercial!M320+All_Customers_Lighting!M320</f>
        <v>70995.37</v>
      </c>
      <c r="N320" s="5">
        <f>All_Customers_Residential!N320+All_Customers_Small_Commercial!N320+All_Customers_Lighting!N320</f>
        <v>67207.02</v>
      </c>
      <c r="O320" s="5">
        <f>All_Customers_Residential!O320+All_Customers_Small_Commercial!O320+All_Customers_Lighting!O320</f>
        <v>63366.039999999994</v>
      </c>
      <c r="P320" s="5">
        <f>All_Customers_Residential!P320+All_Customers_Small_Commercial!P320+All_Customers_Lighting!P320</f>
        <v>65340.08</v>
      </c>
      <c r="Q320" s="5">
        <f>All_Customers_Residential!Q320+All_Customers_Small_Commercial!Q320+All_Customers_Lighting!Q320</f>
        <v>82256.59</v>
      </c>
      <c r="R320" s="5">
        <f>All_Customers_Residential!R320+All_Customers_Small_Commercial!R320+All_Customers_Lighting!R320</f>
        <v>102238.07999999999</v>
      </c>
      <c r="S320" s="5">
        <f>All_Customers_Residential!S320+All_Customers_Small_Commercial!S320+All_Customers_Lighting!S320</f>
        <v>113915.32999999999</v>
      </c>
      <c r="T320" s="5">
        <f>All_Customers_Residential!T320+All_Customers_Small_Commercial!T320+All_Customers_Lighting!T320</f>
        <v>113380.74999999999</v>
      </c>
      <c r="U320" s="5">
        <f>All_Customers_Residential!U320+All_Customers_Small_Commercial!U320+All_Customers_Lighting!U320</f>
        <v>109263.97</v>
      </c>
      <c r="V320" s="5">
        <f>All_Customers_Residential!V320+All_Customers_Small_Commercial!V320+All_Customers_Lighting!V320</f>
        <v>106147.26</v>
      </c>
      <c r="W320" s="5">
        <f>All_Customers_Residential!W320+All_Customers_Small_Commercial!W320+All_Customers_Lighting!W320</f>
        <v>98317.29</v>
      </c>
      <c r="X320" s="5">
        <f>All_Customers_Residential!X320+All_Customers_Small_Commercial!X320+All_Customers_Lighting!X320</f>
        <v>87282</v>
      </c>
      <c r="Y320" s="5">
        <f>All_Customers_Residential!Y320+All_Customers_Small_Commercial!Y320+All_Customers_Lighting!Y320</f>
        <v>78914.279811255386</v>
      </c>
      <c r="Z320" s="5">
        <f>All_Customers_Residential!Z320+All_Customers_Small_Commercial!Z320+All_Customers_Lighting!Z320</f>
        <v>0</v>
      </c>
      <c r="AA320" s="2">
        <f>IFERROR(INDEX('Holiday Schedule'!$D$3:$D$24,MATCH(A320,'Holiday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1961039.9098112558</v>
      </c>
      <c r="AE320" s="5">
        <f t="shared" si="35"/>
        <v>1961039.9098112558</v>
      </c>
      <c r="AG320" s="2">
        <f t="shared" si="36"/>
        <v>11</v>
      </c>
      <c r="AH320" s="2">
        <f t="shared" si="37"/>
        <v>2025</v>
      </c>
      <c r="AJ320" s="5">
        <f t="shared" si="38"/>
        <v>113915.32999999999</v>
      </c>
      <c r="AK320" s="2">
        <f t="shared" si="39"/>
        <v>18</v>
      </c>
    </row>
    <row r="321" spans="1:37" ht="12.75">
      <c r="A321" s="4">
        <v>45970</v>
      </c>
      <c r="B321" s="5">
        <f>All_Customers_Residential!B321+All_Customers_Small_Commercial!B321+All_Customers_Lighting!B321</f>
        <v>52960.990000000005</v>
      </c>
      <c r="C321" s="5">
        <f>All_Customers_Residential!C321+All_Customers_Small_Commercial!C321+All_Customers_Lighting!C321</f>
        <v>49823.78</v>
      </c>
      <c r="D321" s="5">
        <f>All_Customers_Residential!D321+All_Customers_Small_Commercial!D321+All_Customers_Lighting!D321</f>
        <v>49350.090000000004</v>
      </c>
      <c r="E321" s="5">
        <f>All_Customers_Residential!E321+All_Customers_Small_Commercial!E321+All_Customers_Lighting!E321</f>
        <v>49533.05</v>
      </c>
      <c r="F321" s="5">
        <f>All_Customers_Residential!F321+All_Customers_Small_Commercial!F321+All_Customers_Lighting!F321</f>
        <v>52652.210000000006</v>
      </c>
      <c r="G321" s="5">
        <f>All_Customers_Residential!G321+All_Customers_Small_Commercial!G321+All_Customers_Lighting!G321</f>
        <v>56134.130000000005</v>
      </c>
      <c r="H321" s="5">
        <f>All_Customers_Residential!H321+All_Customers_Small_Commercial!H321+All_Customers_Lighting!H321</f>
        <v>61395.21</v>
      </c>
      <c r="I321" s="5">
        <f>All_Customers_Residential!I321+All_Customers_Small_Commercial!I321+All_Customers_Lighting!I321</f>
        <v>65292.68</v>
      </c>
      <c r="J321" s="5">
        <f>All_Customers_Residential!J321+All_Customers_Small_Commercial!J321+All_Customers_Lighting!J321</f>
        <v>66495.08</v>
      </c>
      <c r="K321" s="5">
        <f>All_Customers_Residential!K321+All_Customers_Small_Commercial!K321+All_Customers_Lighting!K321</f>
        <v>70158.900000000009</v>
      </c>
      <c r="L321" s="5">
        <f>All_Customers_Residential!L321+All_Customers_Small_Commercial!L321+All_Customers_Lighting!L321</f>
        <v>62566.3</v>
      </c>
      <c r="M321" s="5">
        <f>All_Customers_Residential!M321+All_Customers_Small_Commercial!M321+All_Customers_Lighting!M321</f>
        <v>66619.47</v>
      </c>
      <c r="N321" s="5">
        <f>All_Customers_Residential!N321+All_Customers_Small_Commercial!N321+All_Customers_Lighting!N321</f>
        <v>77065.5</v>
      </c>
      <c r="O321" s="5">
        <f>All_Customers_Residential!O321+All_Customers_Small_Commercial!O321+All_Customers_Lighting!O321</f>
        <v>86639.459999999992</v>
      </c>
      <c r="P321" s="5">
        <f>All_Customers_Residential!P321+All_Customers_Small_Commercial!P321+All_Customers_Lighting!P321</f>
        <v>100384.83</v>
      </c>
      <c r="Q321" s="5">
        <f>All_Customers_Residential!Q321+All_Customers_Small_Commercial!Q321+All_Customers_Lighting!Q321</f>
        <v>113553.36</v>
      </c>
      <c r="R321" s="5">
        <f>All_Customers_Residential!R321+All_Customers_Small_Commercial!R321+All_Customers_Lighting!R321</f>
        <v>127025.45999999999</v>
      </c>
      <c r="S321" s="5">
        <f>All_Customers_Residential!S321+All_Customers_Small_Commercial!S321+All_Customers_Lighting!S321</f>
        <v>134855.13</v>
      </c>
      <c r="T321" s="5">
        <f>All_Customers_Residential!T321+All_Customers_Small_Commercial!T321+All_Customers_Lighting!T321</f>
        <v>130986.61</v>
      </c>
      <c r="U321" s="5">
        <f>All_Customers_Residential!U321+All_Customers_Small_Commercial!U321+All_Customers_Lighting!U321</f>
        <v>124250.59</v>
      </c>
      <c r="V321" s="5">
        <f>All_Customers_Residential!V321+All_Customers_Small_Commercial!V321+All_Customers_Lighting!V321</f>
        <v>116024.29</v>
      </c>
      <c r="W321" s="5">
        <f>All_Customers_Residential!W321+All_Customers_Small_Commercial!W321+All_Customers_Lighting!W321</f>
        <v>103949.65999999999</v>
      </c>
      <c r="X321" s="5">
        <f>All_Customers_Residential!X321+All_Customers_Small_Commercial!X321+All_Customers_Lighting!X321</f>
        <v>91654.080000000002</v>
      </c>
      <c r="Y321" s="5">
        <f>All_Customers_Residential!Y321+All_Customers_Small_Commercial!Y321+All_Customers_Lighting!Y321</f>
        <v>78719.234532519942</v>
      </c>
      <c r="Z321" s="5">
        <f>All_Customers_Residential!Z321+All_Customers_Small_Commercial!Z321+All_Customers_Lighting!Z321</f>
        <v>0</v>
      </c>
      <c r="AA321" s="2">
        <f>IFERROR(INDEX('Holiday Schedule'!$D$3:$D$24,MATCH(A321,'Holiday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1988090.09453252</v>
      </c>
      <c r="AE321" s="5">
        <f t="shared" si="35"/>
        <v>1988090.09453252</v>
      </c>
      <c r="AG321" s="2">
        <f t="shared" si="36"/>
        <v>11</v>
      </c>
      <c r="AH321" s="2">
        <f t="shared" si="37"/>
        <v>2025</v>
      </c>
      <c r="AJ321" s="5">
        <f t="shared" si="38"/>
        <v>134855.13</v>
      </c>
      <c r="AK321" s="2">
        <f t="shared" si="39"/>
        <v>18</v>
      </c>
    </row>
    <row r="322" spans="1:37" ht="12.75">
      <c r="A322" s="4">
        <v>45971</v>
      </c>
      <c r="B322" s="5">
        <f>All_Customers_Residential!B322+All_Customers_Small_Commercial!B322+All_Customers_Lighting!B322</f>
        <v>76771.19</v>
      </c>
      <c r="C322" s="5">
        <f>All_Customers_Residential!C322+All_Customers_Small_Commercial!C322+All_Customers_Lighting!C322</f>
        <v>73264.509999999995</v>
      </c>
      <c r="D322" s="5">
        <f>All_Customers_Residential!D322+All_Customers_Small_Commercial!D322+All_Customers_Lighting!D322</f>
        <v>70849.240000000005</v>
      </c>
      <c r="E322" s="5">
        <f>All_Customers_Residential!E322+All_Customers_Small_Commercial!E322+All_Customers_Lighting!E322</f>
        <v>71091.759999999995</v>
      </c>
      <c r="F322" s="5">
        <f>All_Customers_Residential!F322+All_Customers_Small_Commercial!F322+All_Customers_Lighting!F322</f>
        <v>74751.62999999999</v>
      </c>
      <c r="G322" s="5">
        <f>All_Customers_Residential!G322+All_Customers_Small_Commercial!G322+All_Customers_Lighting!G322</f>
        <v>57543.14</v>
      </c>
      <c r="H322" s="5">
        <f>All_Customers_Residential!H322+All_Customers_Small_Commercial!H322+All_Customers_Lighting!H322</f>
        <v>62475.4</v>
      </c>
      <c r="I322" s="5">
        <f>All_Customers_Residential!I322+All_Customers_Small_Commercial!I322+All_Customers_Lighting!I322</f>
        <v>104830.23</v>
      </c>
      <c r="J322" s="5">
        <f>All_Customers_Residential!J322+All_Customers_Small_Commercial!J322+All_Customers_Lighting!J322</f>
        <v>101868.76</v>
      </c>
      <c r="K322" s="5">
        <f>All_Customers_Residential!K322+All_Customers_Small_Commercial!K322+All_Customers_Lighting!K322</f>
        <v>101496.21</v>
      </c>
      <c r="L322" s="5">
        <f>All_Customers_Residential!L322+All_Customers_Small_Commercial!L322+All_Customers_Lighting!L322</f>
        <v>101511.97</v>
      </c>
      <c r="M322" s="5">
        <f>All_Customers_Residential!M322+All_Customers_Small_Commercial!M322+All_Customers_Lighting!M322</f>
        <v>98377.37</v>
      </c>
      <c r="N322" s="5">
        <f>All_Customers_Residential!N322+All_Customers_Small_Commercial!N322+All_Customers_Lighting!N322</f>
        <v>98954.89</v>
      </c>
      <c r="O322" s="5">
        <f>All_Customers_Residential!O322+All_Customers_Small_Commercial!O322+All_Customers_Lighting!O322</f>
        <v>93488.28</v>
      </c>
      <c r="P322" s="5">
        <f>All_Customers_Residential!P322+All_Customers_Small_Commercial!P322+All_Customers_Lighting!P322</f>
        <v>95061.78</v>
      </c>
      <c r="Q322" s="5">
        <f>All_Customers_Residential!Q322+All_Customers_Small_Commercial!Q322+All_Customers_Lighting!Q322</f>
        <v>101623.14</v>
      </c>
      <c r="R322" s="5">
        <f>All_Customers_Residential!R322+All_Customers_Small_Commercial!R322+All_Customers_Lighting!R322</f>
        <v>113608.95</v>
      </c>
      <c r="S322" s="5">
        <f>All_Customers_Residential!S322+All_Customers_Small_Commercial!S322+All_Customers_Lighting!S322</f>
        <v>122816.62</v>
      </c>
      <c r="T322" s="5">
        <f>All_Customers_Residential!T322+All_Customers_Small_Commercial!T322+All_Customers_Lighting!T322</f>
        <v>120462.92000000001</v>
      </c>
      <c r="U322" s="5">
        <f>All_Customers_Residential!U322+All_Customers_Small_Commercial!U322+All_Customers_Lighting!U322</f>
        <v>113351.85</v>
      </c>
      <c r="V322" s="5">
        <f>All_Customers_Residential!V322+All_Customers_Small_Commercial!V322+All_Customers_Lighting!V322</f>
        <v>106239.58</v>
      </c>
      <c r="W322" s="5">
        <f>All_Customers_Residential!W322+All_Customers_Small_Commercial!W322+All_Customers_Lighting!W322</f>
        <v>97470.04</v>
      </c>
      <c r="X322" s="5">
        <f>All_Customers_Residential!X322+All_Customers_Small_Commercial!X322+All_Customers_Lighting!X322</f>
        <v>83040.63</v>
      </c>
      <c r="Y322" s="5">
        <f>All_Customers_Residential!Y322+All_Customers_Small_Commercial!Y322+All_Customers_Lighting!Y322</f>
        <v>77264.038986464497</v>
      </c>
      <c r="Z322" s="5">
        <f>All_Customers_Residential!Z322+All_Customers_Small_Commercial!Z322+All_Customers_Lighting!Z322</f>
        <v>0</v>
      </c>
      <c r="AA322" s="2">
        <f>IFERROR(INDEX('Holiday Schedule'!$D$3:$D$24,MATCH(A322,'Holiday Schedule'!$C$3:$C$24,0)),0)</f>
        <v>0</v>
      </c>
      <c r="AB322" s="2">
        <f t="shared" si="32"/>
        <v>2</v>
      </c>
      <c r="AC322" s="2">
        <f t="shared" si="33"/>
        <v>1654203.2200000002</v>
      </c>
      <c r="AD322" s="5">
        <f t="shared" si="34"/>
        <v>564010.90898646414</v>
      </c>
      <c r="AE322" s="5">
        <f t="shared" si="35"/>
        <v>2218214.1289864643</v>
      </c>
      <c r="AG322" s="2">
        <f t="shared" si="36"/>
        <v>11</v>
      </c>
      <c r="AH322" s="2">
        <f t="shared" si="37"/>
        <v>2025</v>
      </c>
      <c r="AJ322" s="5">
        <f t="shared" si="38"/>
        <v>122816.62</v>
      </c>
      <c r="AK322" s="2">
        <f t="shared" si="39"/>
        <v>18</v>
      </c>
    </row>
    <row r="323" spans="1:37" ht="12.75">
      <c r="A323" s="4">
        <v>45972</v>
      </c>
      <c r="B323" s="5">
        <f>All_Customers_Residential!B323+All_Customers_Small_Commercial!B323+All_Customers_Lighting!B323</f>
        <v>68700.459999999992</v>
      </c>
      <c r="C323" s="5">
        <f>All_Customers_Residential!C323+All_Customers_Small_Commercial!C323+All_Customers_Lighting!C323</f>
        <v>66926.27</v>
      </c>
      <c r="D323" s="5">
        <f>All_Customers_Residential!D323+All_Customers_Small_Commercial!D323+All_Customers_Lighting!D323</f>
        <v>64758.14</v>
      </c>
      <c r="E323" s="5">
        <f>All_Customers_Residential!E323+All_Customers_Small_Commercial!E323+All_Customers_Lighting!E323</f>
        <v>65888.94</v>
      </c>
      <c r="F323" s="5">
        <f>All_Customers_Residential!F323+All_Customers_Small_Commercial!F323+All_Customers_Lighting!F323</f>
        <v>70751.12000000001</v>
      </c>
      <c r="G323" s="5">
        <f>All_Customers_Residential!G323+All_Customers_Small_Commercial!G323+All_Customers_Lighting!G323</f>
        <v>77093.8</v>
      </c>
      <c r="H323" s="5">
        <f>All_Customers_Residential!H323+All_Customers_Small_Commercial!H323+All_Customers_Lighting!H323</f>
        <v>91974.76</v>
      </c>
      <c r="I323" s="5">
        <f>All_Customers_Residential!I323+All_Customers_Small_Commercial!I323+All_Customers_Lighting!I323</f>
        <v>91968.030000000013</v>
      </c>
      <c r="J323" s="5">
        <f>All_Customers_Residential!J323+All_Customers_Small_Commercial!J323+All_Customers_Lighting!J323</f>
        <v>76801.37</v>
      </c>
      <c r="K323" s="5">
        <f>All_Customers_Residential!K323+All_Customers_Small_Commercial!K323+All_Customers_Lighting!K323</f>
        <v>71728</v>
      </c>
      <c r="L323" s="5">
        <f>All_Customers_Residential!L323+All_Customers_Small_Commercial!L323+All_Customers_Lighting!L323</f>
        <v>81787.76999999999</v>
      </c>
      <c r="M323" s="5">
        <f>All_Customers_Residential!M323+All_Customers_Small_Commercial!M323+All_Customers_Lighting!M323</f>
        <v>86465.76999999999</v>
      </c>
      <c r="N323" s="5">
        <f>All_Customers_Residential!N323+All_Customers_Small_Commercial!N323+All_Customers_Lighting!N323</f>
        <v>89912.43</v>
      </c>
      <c r="O323" s="5">
        <f>All_Customers_Residential!O323+All_Customers_Small_Commercial!O323+All_Customers_Lighting!O323</f>
        <v>92150.37999999999</v>
      </c>
      <c r="P323" s="5">
        <f>All_Customers_Residential!P323+All_Customers_Small_Commercial!P323+All_Customers_Lighting!P323</f>
        <v>95776.81</v>
      </c>
      <c r="Q323" s="5">
        <f>All_Customers_Residential!Q323+All_Customers_Small_Commercial!Q323+All_Customers_Lighting!Q323</f>
        <v>103212.67</v>
      </c>
      <c r="R323" s="5">
        <f>All_Customers_Residential!R323+All_Customers_Small_Commercial!R323+All_Customers_Lighting!R323</f>
        <v>120523.73</v>
      </c>
      <c r="S323" s="5">
        <f>All_Customers_Residential!S323+All_Customers_Small_Commercial!S323+All_Customers_Lighting!S323</f>
        <v>130387.58</v>
      </c>
      <c r="T323" s="5">
        <f>All_Customers_Residential!T323+All_Customers_Small_Commercial!T323+All_Customers_Lighting!T323</f>
        <v>133518.01999999999</v>
      </c>
      <c r="U323" s="5">
        <f>All_Customers_Residential!U323+All_Customers_Small_Commercial!U323+All_Customers_Lighting!U323</f>
        <v>127963.75</v>
      </c>
      <c r="V323" s="5">
        <f>All_Customers_Residential!V323+All_Customers_Small_Commercial!V323+All_Customers_Lighting!V323</f>
        <v>122583.93</v>
      </c>
      <c r="W323" s="5">
        <f>All_Customers_Residential!W323+All_Customers_Small_Commercial!W323+All_Customers_Lighting!W323</f>
        <v>111386.33</v>
      </c>
      <c r="X323" s="5">
        <f>All_Customers_Residential!X323+All_Customers_Small_Commercial!X323+All_Customers_Lighting!X323</f>
        <v>97967.2</v>
      </c>
      <c r="Y323" s="5">
        <f>All_Customers_Residential!Y323+All_Customers_Small_Commercial!Y323+All_Customers_Lighting!Y323</f>
        <v>84608.013221387591</v>
      </c>
      <c r="Z323" s="5">
        <f>All_Customers_Residential!Z323+All_Customers_Small_Commercial!Z323+All_Customers_Lighting!Z323</f>
        <v>0</v>
      </c>
      <c r="AA323" s="2">
        <f>IFERROR(INDEX('Holiday Schedule'!$D$3:$D$24,MATCH(A323,'Holiday Schedule'!$C$3:$C$24,0)),0)</f>
        <v>0</v>
      </c>
      <c r="AB323" s="2">
        <f t="shared" si="32"/>
        <v>3</v>
      </c>
      <c r="AC323" s="2">
        <f t="shared" si="33"/>
        <v>1634133.77</v>
      </c>
      <c r="AD323" s="5">
        <f t="shared" si="34"/>
        <v>590701.50322138797</v>
      </c>
      <c r="AE323" s="5">
        <f t="shared" si="35"/>
        <v>2224835.273221388</v>
      </c>
      <c r="AG323" s="2">
        <f t="shared" si="36"/>
        <v>11</v>
      </c>
      <c r="AH323" s="2">
        <f t="shared" si="37"/>
        <v>2025</v>
      </c>
      <c r="AJ323" s="5">
        <f t="shared" si="38"/>
        <v>133518.01999999999</v>
      </c>
      <c r="AK323" s="2">
        <f t="shared" si="39"/>
        <v>19</v>
      </c>
    </row>
    <row r="324" spans="1:37" ht="12.75">
      <c r="A324" s="4">
        <v>45973</v>
      </c>
      <c r="B324" s="5">
        <f>All_Customers_Residential!B324+All_Customers_Small_Commercial!B324+All_Customers_Lighting!B324</f>
        <v>84171.73</v>
      </c>
      <c r="C324" s="5">
        <f>All_Customers_Residential!C324+All_Customers_Small_Commercial!C324+All_Customers_Lighting!C324</f>
        <v>81241.650000000009</v>
      </c>
      <c r="D324" s="5">
        <f>All_Customers_Residential!D324+All_Customers_Small_Commercial!D324+All_Customers_Lighting!D324</f>
        <v>79661.72</v>
      </c>
      <c r="E324" s="5">
        <f>All_Customers_Residential!E324+All_Customers_Small_Commercial!E324+All_Customers_Lighting!E324</f>
        <v>80010.5</v>
      </c>
      <c r="F324" s="5">
        <f>All_Customers_Residential!F324+All_Customers_Small_Commercial!F324+All_Customers_Lighting!F324</f>
        <v>84245.23000000001</v>
      </c>
      <c r="G324" s="5">
        <f>All_Customers_Residential!G324+All_Customers_Small_Commercial!G324+All_Customers_Lighting!G324</f>
        <v>92656.67</v>
      </c>
      <c r="H324" s="5">
        <f>All_Customers_Residential!H324+All_Customers_Small_Commercial!H324+All_Customers_Lighting!H324</f>
        <v>110016.51999999999</v>
      </c>
      <c r="I324" s="5">
        <f>All_Customers_Residential!I324+All_Customers_Small_Commercial!I324+All_Customers_Lighting!I324</f>
        <v>109093.00999999998</v>
      </c>
      <c r="J324" s="5">
        <f>All_Customers_Residential!J324+All_Customers_Small_Commercial!J324+All_Customers_Lighting!J324</f>
        <v>89934.86</v>
      </c>
      <c r="K324" s="5">
        <f>All_Customers_Residential!K324+All_Customers_Small_Commercial!K324+All_Customers_Lighting!K324</f>
        <v>69232.989999999991</v>
      </c>
      <c r="L324" s="5">
        <f>All_Customers_Residential!L324+All_Customers_Small_Commercial!L324+All_Customers_Lighting!L324</f>
        <v>58288.72</v>
      </c>
      <c r="M324" s="5">
        <f>All_Customers_Residential!M324+All_Customers_Small_Commercial!M324+All_Customers_Lighting!M324</f>
        <v>52796.14</v>
      </c>
      <c r="N324" s="5">
        <f>All_Customers_Residential!N324+All_Customers_Small_Commercial!N324+All_Customers_Lighting!N324</f>
        <v>53572.72</v>
      </c>
      <c r="O324" s="5">
        <f>All_Customers_Residential!O324+All_Customers_Small_Commercial!O324+All_Customers_Lighting!O324</f>
        <v>69397.55</v>
      </c>
      <c r="P324" s="5">
        <f>All_Customers_Residential!P324+All_Customers_Small_Commercial!P324+All_Customers_Lighting!P324</f>
        <v>82898.489999999991</v>
      </c>
      <c r="Q324" s="5">
        <f>All_Customers_Residential!Q324+All_Customers_Small_Commercial!Q324+All_Customers_Lighting!Q324</f>
        <v>100403.62000000001</v>
      </c>
      <c r="R324" s="5">
        <f>All_Customers_Residential!R324+All_Customers_Small_Commercial!R324+All_Customers_Lighting!R324</f>
        <v>117011.45</v>
      </c>
      <c r="S324" s="5">
        <f>All_Customers_Residential!S324+All_Customers_Small_Commercial!S324+All_Customers_Lighting!S324</f>
        <v>131711.51</v>
      </c>
      <c r="T324" s="5">
        <f>All_Customers_Residential!T324+All_Customers_Small_Commercial!T324+All_Customers_Lighting!T324</f>
        <v>130871.61000000002</v>
      </c>
      <c r="U324" s="5">
        <f>All_Customers_Residential!U324+All_Customers_Small_Commercial!U324+All_Customers_Lighting!U324</f>
        <v>126026.37</v>
      </c>
      <c r="V324" s="5">
        <f>All_Customers_Residential!V324+All_Customers_Small_Commercial!V324+All_Customers_Lighting!V324</f>
        <v>119391.84</v>
      </c>
      <c r="W324" s="5">
        <f>All_Customers_Residential!W324+All_Customers_Small_Commercial!W324+All_Customers_Lighting!W324</f>
        <v>109714.85</v>
      </c>
      <c r="X324" s="5">
        <f>All_Customers_Residential!X324+All_Customers_Small_Commercial!X324+All_Customers_Lighting!X324</f>
        <v>96068.37999999999</v>
      </c>
      <c r="Y324" s="5">
        <f>All_Customers_Residential!Y324+All_Customers_Small_Commercial!Y324+All_Customers_Lighting!Y324</f>
        <v>86636.512859891183</v>
      </c>
      <c r="Z324" s="5">
        <f>All_Customers_Residential!Z324+All_Customers_Small_Commercial!Z324+All_Customers_Lighting!Z324</f>
        <v>0</v>
      </c>
      <c r="AA324" s="2">
        <f>IFERROR(INDEX('Holiday Schedule'!$D$3:$D$24,MATCH(A324,'Holiday Schedule'!$C$3:$C$24,0)),0)</f>
        <v>0</v>
      </c>
      <c r="AB324" s="2">
        <f t="shared" si="32"/>
        <v>4</v>
      </c>
      <c r="AC324" s="2">
        <f t="shared" si="33"/>
        <v>1516414.11</v>
      </c>
      <c r="AD324" s="5">
        <f t="shared" si="34"/>
        <v>698640.53285989142</v>
      </c>
      <c r="AE324" s="5">
        <f t="shared" si="35"/>
        <v>2215054.6428598915</v>
      </c>
      <c r="AG324" s="2">
        <f t="shared" si="36"/>
        <v>11</v>
      </c>
      <c r="AH324" s="2">
        <f t="shared" si="37"/>
        <v>2025</v>
      </c>
      <c r="AJ324" s="5">
        <f t="shared" si="38"/>
        <v>131711.51</v>
      </c>
      <c r="AK324" s="2">
        <f t="shared" si="39"/>
        <v>18</v>
      </c>
    </row>
    <row r="325" spans="1:37" ht="12.75">
      <c r="A325" s="4">
        <v>45974</v>
      </c>
      <c r="B325" s="5">
        <f>All_Customers_Residential!B325+All_Customers_Small_Commercial!B325+All_Customers_Lighting!B325</f>
        <v>81896.040000000008</v>
      </c>
      <c r="C325" s="5">
        <f>All_Customers_Residential!C325+All_Customers_Small_Commercial!C325+All_Customers_Lighting!C325</f>
        <v>80231.8</v>
      </c>
      <c r="D325" s="5">
        <f>All_Customers_Residential!D325+All_Customers_Small_Commercial!D325+All_Customers_Lighting!D325</f>
        <v>77675.199999999997</v>
      </c>
      <c r="E325" s="5">
        <f>All_Customers_Residential!E325+All_Customers_Small_Commercial!E325+All_Customers_Lighting!E325</f>
        <v>79180.41</v>
      </c>
      <c r="F325" s="5">
        <f>All_Customers_Residential!F325+All_Customers_Small_Commercial!F325+All_Customers_Lighting!F325</f>
        <v>83124.400000000009</v>
      </c>
      <c r="G325" s="5">
        <f>All_Customers_Residential!G325+All_Customers_Small_Commercial!G325+All_Customers_Lighting!G325</f>
        <v>90330.66</v>
      </c>
      <c r="H325" s="5">
        <f>All_Customers_Residential!H325+All_Customers_Small_Commercial!H325+All_Customers_Lighting!H325</f>
        <v>109555.52</v>
      </c>
      <c r="I325" s="5">
        <f>All_Customers_Residential!I325+All_Customers_Small_Commercial!I325+All_Customers_Lighting!I325</f>
        <v>107760.45</v>
      </c>
      <c r="J325" s="5">
        <f>All_Customers_Residential!J325+All_Customers_Small_Commercial!J325+All_Customers_Lighting!J325</f>
        <v>95746.51</v>
      </c>
      <c r="K325" s="5">
        <f>All_Customers_Residential!K325+All_Customers_Small_Commercial!K325+All_Customers_Lighting!K325</f>
        <v>88033.75</v>
      </c>
      <c r="L325" s="5">
        <f>All_Customers_Residential!L325+All_Customers_Small_Commercial!L325+All_Customers_Lighting!L325</f>
        <v>82702.64</v>
      </c>
      <c r="M325" s="5">
        <f>All_Customers_Residential!M325+All_Customers_Small_Commercial!M325+All_Customers_Lighting!M325</f>
        <v>79286.649999999994</v>
      </c>
      <c r="N325" s="5">
        <f>All_Customers_Residential!N325+All_Customers_Small_Commercial!N325+All_Customers_Lighting!N325</f>
        <v>85748.96</v>
      </c>
      <c r="O325" s="5">
        <f>All_Customers_Residential!O325+All_Customers_Small_Commercial!O325+All_Customers_Lighting!O325</f>
        <v>91089.43</v>
      </c>
      <c r="P325" s="5">
        <f>All_Customers_Residential!P325+All_Customers_Small_Commercial!P325+All_Customers_Lighting!P325</f>
        <v>97140.91</v>
      </c>
      <c r="Q325" s="5">
        <f>All_Customers_Residential!Q325+All_Customers_Small_Commercial!Q325+All_Customers_Lighting!Q325</f>
        <v>103674.37</v>
      </c>
      <c r="R325" s="5">
        <f>All_Customers_Residential!R325+All_Customers_Small_Commercial!R325+All_Customers_Lighting!R325</f>
        <v>118273.54</v>
      </c>
      <c r="S325" s="5">
        <f>All_Customers_Residential!S325+All_Customers_Small_Commercial!S325+All_Customers_Lighting!S325</f>
        <v>130999.34999999999</v>
      </c>
      <c r="T325" s="5">
        <f>All_Customers_Residential!T325+All_Customers_Small_Commercial!T325+All_Customers_Lighting!T325</f>
        <v>130526.90000000001</v>
      </c>
      <c r="U325" s="5">
        <f>All_Customers_Residential!U325+All_Customers_Small_Commercial!U325+All_Customers_Lighting!U325</f>
        <v>124423.23</v>
      </c>
      <c r="V325" s="5">
        <f>All_Customers_Residential!V325+All_Customers_Small_Commercial!V325+All_Customers_Lighting!V325</f>
        <v>118881.09</v>
      </c>
      <c r="W325" s="5">
        <f>All_Customers_Residential!W325+All_Customers_Small_Commercial!W325+All_Customers_Lighting!W325</f>
        <v>108433.95</v>
      </c>
      <c r="X325" s="5">
        <f>All_Customers_Residential!X325+All_Customers_Small_Commercial!X325+All_Customers_Lighting!X325</f>
        <v>94472.2</v>
      </c>
      <c r="Y325" s="5">
        <f>All_Customers_Residential!Y325+All_Customers_Small_Commercial!Y325+All_Customers_Lighting!Y325</f>
        <v>81645.287204413165</v>
      </c>
      <c r="Z325" s="5">
        <f>All_Customers_Residential!Z325+All_Customers_Small_Commercial!Z325+All_Customers_Lighting!Z325</f>
        <v>0</v>
      </c>
      <c r="AA325" s="2">
        <f>IFERROR(INDEX('Holiday Schedule'!$D$3:$D$24,MATCH(A325,'Holiday Schedule'!$C$3:$C$24,0)),0)</f>
        <v>0</v>
      </c>
      <c r="AB325" s="2">
        <f t="shared" si="32"/>
        <v>5</v>
      </c>
      <c r="AC325" s="2">
        <f t="shared" si="33"/>
        <v>1657193.93</v>
      </c>
      <c r="AD325" s="5">
        <f t="shared" si="34"/>
        <v>683639.31720441324</v>
      </c>
      <c r="AE325" s="5">
        <f t="shared" si="35"/>
        <v>2340833.2472044132</v>
      </c>
      <c r="AG325" s="2">
        <f t="shared" si="36"/>
        <v>11</v>
      </c>
      <c r="AH325" s="2">
        <f t="shared" si="37"/>
        <v>2025</v>
      </c>
      <c r="AJ325" s="5">
        <f t="shared" si="38"/>
        <v>130999.34999999999</v>
      </c>
      <c r="AK325" s="2">
        <f t="shared" si="39"/>
        <v>18</v>
      </c>
    </row>
    <row r="326" spans="1:37" ht="12.75">
      <c r="A326" s="4">
        <v>45975</v>
      </c>
      <c r="B326" s="5">
        <f>All_Customers_Residential!B326+All_Customers_Small_Commercial!B326+All_Customers_Lighting!B326</f>
        <v>82097.919999999998</v>
      </c>
      <c r="C326" s="5">
        <f>All_Customers_Residential!C326+All_Customers_Small_Commercial!C326+All_Customers_Lighting!C326</f>
        <v>79740.78</v>
      </c>
      <c r="D326" s="5">
        <f>All_Customers_Residential!D326+All_Customers_Small_Commercial!D326+All_Customers_Lighting!D326</f>
        <v>77701.97</v>
      </c>
      <c r="E326" s="5">
        <f>All_Customers_Residential!E326+All_Customers_Small_Commercial!E326+All_Customers_Lighting!E326</f>
        <v>79545.69</v>
      </c>
      <c r="F326" s="5">
        <f>All_Customers_Residential!F326+All_Customers_Small_Commercial!F326+All_Customers_Lighting!F326</f>
        <v>84114.87999999999</v>
      </c>
      <c r="G326" s="5">
        <f>All_Customers_Residential!G326+All_Customers_Small_Commercial!G326+All_Customers_Lighting!G326</f>
        <v>92947.71</v>
      </c>
      <c r="H326" s="5">
        <f>All_Customers_Residential!H326+All_Customers_Small_Commercial!H326+All_Customers_Lighting!H326</f>
        <v>109633.31</v>
      </c>
      <c r="I326" s="5">
        <f>All_Customers_Residential!I326+All_Customers_Small_Commercial!I326+All_Customers_Lighting!I326</f>
        <v>103845.69</v>
      </c>
      <c r="J326" s="5">
        <f>All_Customers_Residential!J326+All_Customers_Small_Commercial!J326+All_Customers_Lighting!J326</f>
        <v>84951.19</v>
      </c>
      <c r="K326" s="5">
        <f>All_Customers_Residential!K326+All_Customers_Small_Commercial!K326+All_Customers_Lighting!K326</f>
        <v>65022.11</v>
      </c>
      <c r="L326" s="5">
        <f>All_Customers_Residential!L326+All_Customers_Small_Commercial!L326+All_Customers_Lighting!L326</f>
        <v>60103.19</v>
      </c>
      <c r="M326" s="5">
        <f>All_Customers_Residential!M326+All_Customers_Small_Commercial!M326+All_Customers_Lighting!M326</f>
        <v>63228.55</v>
      </c>
      <c r="N326" s="5">
        <f>All_Customers_Residential!N326+All_Customers_Small_Commercial!N326+All_Customers_Lighting!N326</f>
        <v>64065.98</v>
      </c>
      <c r="O326" s="5">
        <f>All_Customers_Residential!O326+All_Customers_Small_Commercial!O326+All_Customers_Lighting!O326</f>
        <v>72114.92</v>
      </c>
      <c r="P326" s="5">
        <f>All_Customers_Residential!P326+All_Customers_Small_Commercial!P326+All_Customers_Lighting!P326</f>
        <v>87867.89</v>
      </c>
      <c r="Q326" s="5">
        <f>All_Customers_Residential!Q326+All_Customers_Small_Commercial!Q326+All_Customers_Lighting!Q326</f>
        <v>103807.82</v>
      </c>
      <c r="R326" s="5">
        <f>All_Customers_Residential!R326+All_Customers_Small_Commercial!R326+All_Customers_Lighting!R326</f>
        <v>116868.04</v>
      </c>
      <c r="S326" s="5">
        <f>All_Customers_Residential!S326+All_Customers_Small_Commercial!S326+All_Customers_Lighting!S326</f>
        <v>130212.87</v>
      </c>
      <c r="T326" s="5">
        <f>All_Customers_Residential!T326+All_Customers_Small_Commercial!T326+All_Customers_Lighting!T326</f>
        <v>133303.09000000003</v>
      </c>
      <c r="U326" s="5">
        <f>All_Customers_Residential!U326+All_Customers_Small_Commercial!U326+All_Customers_Lighting!U326</f>
        <v>124264.98</v>
      </c>
      <c r="V326" s="5">
        <f>All_Customers_Residential!V326+All_Customers_Small_Commercial!V326+All_Customers_Lighting!V326</f>
        <v>118659.74</v>
      </c>
      <c r="W326" s="5">
        <f>All_Customers_Residential!W326+All_Customers_Small_Commercial!W326+All_Customers_Lighting!W326</f>
        <v>110643.34</v>
      </c>
      <c r="X326" s="5">
        <f>All_Customers_Residential!X326+All_Customers_Small_Commercial!X326+All_Customers_Lighting!X326</f>
        <v>97625.98</v>
      </c>
      <c r="Y326" s="5">
        <f>All_Customers_Residential!Y326+All_Customers_Small_Commercial!Y326+All_Customers_Lighting!Y326</f>
        <v>79169.933687341792</v>
      </c>
      <c r="Z326" s="5">
        <f>All_Customers_Residential!Z326+All_Customers_Small_Commercial!Z326+All_Customers_Lighting!Z326</f>
        <v>0</v>
      </c>
      <c r="AA326" s="2">
        <f>IFERROR(INDEX('Holiday Schedule'!$D$3:$D$24,MATCH(A326,'Holiday Schedule'!$C$3:$C$24,0)),0)</f>
        <v>0</v>
      </c>
      <c r="AB326" s="2">
        <f t="shared" si="32"/>
        <v>6</v>
      </c>
      <c r="AC326" s="2">
        <f t="shared" si="33"/>
        <v>1536585.38</v>
      </c>
      <c r="AD326" s="5">
        <f t="shared" si="34"/>
        <v>684952.19368734211</v>
      </c>
      <c r="AE326" s="5">
        <f t="shared" si="35"/>
        <v>2221537.573687342</v>
      </c>
      <c r="AG326" s="2">
        <f t="shared" si="36"/>
        <v>11</v>
      </c>
      <c r="AH326" s="2">
        <f t="shared" si="37"/>
        <v>2025</v>
      </c>
      <c r="AJ326" s="5">
        <f t="shared" si="38"/>
        <v>133303.09000000003</v>
      </c>
      <c r="AK326" s="2">
        <f t="shared" si="39"/>
        <v>19</v>
      </c>
    </row>
    <row r="327" spans="1:37" ht="12.75">
      <c r="A327" s="4">
        <v>45976</v>
      </c>
      <c r="B327" s="5">
        <f>All_Customers_Residential!B327+All_Customers_Small_Commercial!B327+All_Customers_Lighting!B327</f>
        <v>83042.5</v>
      </c>
      <c r="C327" s="5">
        <f>All_Customers_Residential!C327+All_Customers_Small_Commercial!C327+All_Customers_Lighting!C327</f>
        <v>81174.930000000008</v>
      </c>
      <c r="D327" s="5">
        <f>All_Customers_Residential!D327+All_Customers_Small_Commercial!D327+All_Customers_Lighting!D327</f>
        <v>77566.12999999999</v>
      </c>
      <c r="E327" s="5">
        <f>All_Customers_Residential!E327+All_Customers_Small_Commercial!E327+All_Customers_Lighting!E327</f>
        <v>78725.829999999987</v>
      </c>
      <c r="F327" s="5">
        <f>All_Customers_Residential!F327+All_Customers_Small_Commercial!F327+All_Customers_Lighting!F327</f>
        <v>82050.710000000006</v>
      </c>
      <c r="G327" s="5">
        <f>All_Customers_Residential!G327+All_Customers_Small_Commercial!G327+All_Customers_Lighting!G327</f>
        <v>86943.13</v>
      </c>
      <c r="H327" s="5">
        <f>All_Customers_Residential!H327+All_Customers_Small_Commercial!H327+All_Customers_Lighting!H327</f>
        <v>97428.49</v>
      </c>
      <c r="I327" s="5">
        <f>All_Customers_Residential!I327+All_Customers_Small_Commercial!I327+All_Customers_Lighting!I327</f>
        <v>94185.88</v>
      </c>
      <c r="J327" s="5">
        <f>All_Customers_Residential!J327+All_Customers_Small_Commercial!J327+All_Customers_Lighting!J327</f>
        <v>68810.64</v>
      </c>
      <c r="K327" s="5">
        <f>All_Customers_Residential!K327+All_Customers_Small_Commercial!K327+All_Customers_Lighting!K327</f>
        <v>52720.179999999993</v>
      </c>
      <c r="L327" s="5">
        <f>All_Customers_Residential!L327+All_Customers_Small_Commercial!L327+All_Customers_Lighting!L327</f>
        <v>47775.05</v>
      </c>
      <c r="M327" s="5">
        <f>All_Customers_Residential!M327+All_Customers_Small_Commercial!M327+All_Customers_Lighting!M327</f>
        <v>45137.35</v>
      </c>
      <c r="N327" s="5">
        <f>All_Customers_Residential!N327+All_Customers_Small_Commercial!N327+All_Customers_Lighting!N327</f>
        <v>45625.9</v>
      </c>
      <c r="O327" s="5">
        <f>All_Customers_Residential!O327+All_Customers_Small_Commercial!O327+All_Customers_Lighting!O327</f>
        <v>49655.69</v>
      </c>
      <c r="P327" s="5">
        <f>All_Customers_Residential!P327+All_Customers_Small_Commercial!P327+All_Customers_Lighting!P327</f>
        <v>69501.41</v>
      </c>
      <c r="Q327" s="5">
        <f>All_Customers_Residential!Q327+All_Customers_Small_Commercial!Q327+All_Customers_Lighting!Q327</f>
        <v>96320.280000000013</v>
      </c>
      <c r="R327" s="5">
        <f>All_Customers_Residential!R327+All_Customers_Small_Commercial!R327+All_Customers_Lighting!R327</f>
        <v>117070.46</v>
      </c>
      <c r="S327" s="5">
        <f>All_Customers_Residential!S327+All_Customers_Small_Commercial!S327+All_Customers_Lighting!S327</f>
        <v>129403.8</v>
      </c>
      <c r="T327" s="5">
        <f>All_Customers_Residential!T327+All_Customers_Small_Commercial!T327+All_Customers_Lighting!T327</f>
        <v>129817.75000000001</v>
      </c>
      <c r="U327" s="5">
        <f>All_Customers_Residential!U327+All_Customers_Small_Commercial!U327+All_Customers_Lighting!U327</f>
        <v>123753.52999999998</v>
      </c>
      <c r="V327" s="5">
        <f>All_Customers_Residential!V327+All_Customers_Small_Commercial!V327+All_Customers_Lighting!V327</f>
        <v>120933.23</v>
      </c>
      <c r="W327" s="5">
        <f>All_Customers_Residential!W327+All_Customers_Small_Commercial!W327+All_Customers_Lighting!W327</f>
        <v>112437.42</v>
      </c>
      <c r="X327" s="5">
        <f>All_Customers_Residential!X327+All_Customers_Small_Commercial!X327+All_Customers_Lighting!X327</f>
        <v>100788.89000000001</v>
      </c>
      <c r="Y327" s="5">
        <f>All_Customers_Residential!Y327+All_Customers_Small_Commercial!Y327+All_Customers_Lighting!Y327</f>
        <v>88289.779999999984</v>
      </c>
      <c r="Z327" s="5">
        <f>All_Customers_Residential!Z327+All_Customers_Small_Commercial!Z327+All_Customers_Lighting!Z327</f>
        <v>0</v>
      </c>
      <c r="AA327" s="2">
        <f>IFERROR(INDEX('Holiday Schedule'!$D$3:$D$24,MATCH(A327,'Holiday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2079158.9600000002</v>
      </c>
      <c r="AE327" s="5">
        <f t="shared" si="35"/>
        <v>2079158.9600000002</v>
      </c>
      <c r="AG327" s="2">
        <f t="shared" si="36"/>
        <v>11</v>
      </c>
      <c r="AH327" s="2">
        <f t="shared" si="37"/>
        <v>2025</v>
      </c>
      <c r="AJ327" s="5">
        <f t="shared" si="38"/>
        <v>129817.75000000001</v>
      </c>
      <c r="AK327" s="2">
        <f t="shared" si="39"/>
        <v>19</v>
      </c>
    </row>
    <row r="328" spans="1:37" ht="12.75">
      <c r="A328" s="4">
        <v>45977</v>
      </c>
      <c r="B328" s="5">
        <f>All_Customers_Residential!B328+All_Customers_Small_Commercial!B328+All_Customers_Lighting!B328</f>
        <v>88183.900000000009</v>
      </c>
      <c r="C328" s="5">
        <f>All_Customers_Residential!C328+All_Customers_Small_Commercial!C328+All_Customers_Lighting!C328</f>
        <v>83490.41</v>
      </c>
      <c r="D328" s="5">
        <f>All_Customers_Residential!D328+All_Customers_Small_Commercial!D328+All_Customers_Lighting!D328</f>
        <v>81192.63</v>
      </c>
      <c r="E328" s="5">
        <f>All_Customers_Residential!E328+All_Customers_Small_Commercial!E328+All_Customers_Lighting!E328</f>
        <v>80516.650000000009</v>
      </c>
      <c r="F328" s="5">
        <f>All_Customers_Residential!F328+All_Customers_Small_Commercial!F328+All_Customers_Lighting!F328</f>
        <v>82009.930000000008</v>
      </c>
      <c r="G328" s="5">
        <f>All_Customers_Residential!G328+All_Customers_Small_Commercial!G328+All_Customers_Lighting!G328</f>
        <v>84330.57</v>
      </c>
      <c r="H328" s="5">
        <f>All_Customers_Residential!H328+All_Customers_Small_Commercial!H328+All_Customers_Lighting!H328</f>
        <v>94160.14</v>
      </c>
      <c r="I328" s="5">
        <f>All_Customers_Residential!I328+All_Customers_Small_Commercial!I328+All_Customers_Lighting!I328</f>
        <v>101215.37</v>
      </c>
      <c r="J328" s="5">
        <f>All_Customers_Residential!J328+All_Customers_Small_Commercial!J328+All_Customers_Lighting!J328</f>
        <v>107512.92</v>
      </c>
      <c r="K328" s="5">
        <f>All_Customers_Residential!K328+All_Customers_Small_Commercial!K328+All_Customers_Lighting!K328</f>
        <v>110722.93</v>
      </c>
      <c r="L328" s="5">
        <f>All_Customers_Residential!L328+All_Customers_Small_Commercial!L328+All_Customers_Lighting!L328</f>
        <v>108183.14</v>
      </c>
      <c r="M328" s="5">
        <f>All_Customers_Residential!M328+All_Customers_Small_Commercial!M328+All_Customers_Lighting!M328</f>
        <v>108980.61</v>
      </c>
      <c r="N328" s="5">
        <f>All_Customers_Residential!N328+All_Customers_Small_Commercial!N328+All_Customers_Lighting!N328</f>
        <v>111729.94</v>
      </c>
      <c r="O328" s="5">
        <f>All_Customers_Residential!O328+All_Customers_Small_Commercial!O328+All_Customers_Lighting!O328</f>
        <v>112520.29999999999</v>
      </c>
      <c r="P328" s="5">
        <f>All_Customers_Residential!P328+All_Customers_Small_Commercial!P328+All_Customers_Lighting!P328</f>
        <v>113199.09999999999</v>
      </c>
      <c r="Q328" s="5">
        <f>All_Customers_Residential!Q328+All_Customers_Small_Commercial!Q328+All_Customers_Lighting!Q328</f>
        <v>119707.76000000001</v>
      </c>
      <c r="R328" s="5">
        <f>All_Customers_Residential!R328+All_Customers_Small_Commercial!R328+All_Customers_Lighting!R328</f>
        <v>131425.78</v>
      </c>
      <c r="S328" s="5">
        <f>All_Customers_Residential!S328+All_Customers_Small_Commercial!S328+All_Customers_Lighting!S328</f>
        <v>140238.14000000001</v>
      </c>
      <c r="T328" s="5">
        <f>All_Customers_Residential!T328+All_Customers_Small_Commercial!T328+All_Customers_Lighting!T328</f>
        <v>138186.51999999999</v>
      </c>
      <c r="U328" s="5">
        <f>All_Customers_Residential!U328+All_Customers_Small_Commercial!U328+All_Customers_Lighting!U328</f>
        <v>132593.45000000001</v>
      </c>
      <c r="V328" s="5">
        <f>All_Customers_Residential!V328+All_Customers_Small_Commercial!V328+All_Customers_Lighting!V328</f>
        <v>125087.31</v>
      </c>
      <c r="W328" s="5">
        <f>All_Customers_Residential!W328+All_Customers_Small_Commercial!W328+All_Customers_Lighting!W328</f>
        <v>113185.63</v>
      </c>
      <c r="X328" s="5">
        <f>All_Customers_Residential!X328+All_Customers_Small_Commercial!X328+All_Customers_Lighting!X328</f>
        <v>100059.28</v>
      </c>
      <c r="Y328" s="5">
        <f>All_Customers_Residential!Y328+All_Customers_Small_Commercial!Y328+All_Customers_Lighting!Y328</f>
        <v>92765.16</v>
      </c>
      <c r="Z328" s="5">
        <f>All_Customers_Residential!Z328+All_Customers_Small_Commercial!Z328+All_Customers_Lighting!Z328</f>
        <v>0</v>
      </c>
      <c r="AA328" s="2">
        <f>IFERROR(INDEX('Holiday Schedule'!$D$3:$D$24,MATCH(A328,'Holiday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2561197.5700000003</v>
      </c>
      <c r="AE328" s="5">
        <f t="shared" si="35"/>
        <v>2561197.5700000003</v>
      </c>
      <c r="AG328" s="2">
        <f t="shared" si="36"/>
        <v>11</v>
      </c>
      <c r="AH328" s="2">
        <f t="shared" si="37"/>
        <v>2025</v>
      </c>
      <c r="AJ328" s="5">
        <f t="shared" si="38"/>
        <v>140238.14000000001</v>
      </c>
      <c r="AK328" s="2">
        <f t="shared" si="39"/>
        <v>18</v>
      </c>
    </row>
    <row r="329" spans="1:37" ht="12.75">
      <c r="A329" s="4">
        <v>45978</v>
      </c>
      <c r="B329" s="5">
        <f>All_Customers_Residential!B329+All_Customers_Small_Commercial!B329+All_Customers_Lighting!B329</f>
        <v>135346.82</v>
      </c>
      <c r="C329" s="5">
        <f>All_Customers_Residential!C329+All_Customers_Small_Commercial!C329+All_Customers_Lighting!C329</f>
        <v>128271.84999999999</v>
      </c>
      <c r="D329" s="5">
        <f>All_Customers_Residential!D329+All_Customers_Small_Commercial!D329+All_Customers_Lighting!D329</f>
        <v>127470.40000000001</v>
      </c>
      <c r="E329" s="5">
        <f>All_Customers_Residential!E329+All_Customers_Small_Commercial!E329+All_Customers_Lighting!E329</f>
        <v>127841.85999999999</v>
      </c>
      <c r="F329" s="5">
        <f>All_Customers_Residential!F329+All_Customers_Small_Commercial!F329+All_Customers_Lighting!F329</f>
        <v>128243.47</v>
      </c>
      <c r="G329" s="5">
        <f>All_Customers_Residential!G329+All_Customers_Small_Commercial!G329+All_Customers_Lighting!G329</f>
        <v>132139.65</v>
      </c>
      <c r="H329" s="5">
        <f>All_Customers_Residential!H329+All_Customers_Small_Commercial!H329+All_Customers_Lighting!H329</f>
        <v>145786.5</v>
      </c>
      <c r="I329" s="5">
        <f>All_Customers_Residential!I329+All_Customers_Small_Commercial!I329+All_Customers_Lighting!I329</f>
        <v>149519.03000000003</v>
      </c>
      <c r="J329" s="5">
        <f>All_Customers_Residential!J329+All_Customers_Small_Commercial!J329+All_Customers_Lighting!J329</f>
        <v>147029.53</v>
      </c>
      <c r="K329" s="5">
        <f>All_Customers_Residential!K329+All_Customers_Small_Commercial!K329+All_Customers_Lighting!K329</f>
        <v>146569.16999999998</v>
      </c>
      <c r="L329" s="5">
        <f>All_Customers_Residential!L329+All_Customers_Small_Commercial!L329+All_Customers_Lighting!L329</f>
        <v>105602.75</v>
      </c>
      <c r="M329" s="5">
        <f>All_Customers_Residential!M329+All_Customers_Small_Commercial!M329+All_Customers_Lighting!M329</f>
        <v>92067.450000000012</v>
      </c>
      <c r="N329" s="5">
        <f>All_Customers_Residential!N329+All_Customers_Small_Commercial!N329+All_Customers_Lighting!N329</f>
        <v>89229.13</v>
      </c>
      <c r="O329" s="5">
        <f>All_Customers_Residential!O329+All_Customers_Small_Commercial!O329+All_Customers_Lighting!O329</f>
        <v>88555.21</v>
      </c>
      <c r="P329" s="5">
        <f>All_Customers_Residential!P329+All_Customers_Small_Commercial!P329+All_Customers_Lighting!P329</f>
        <v>98514.51999999999</v>
      </c>
      <c r="Q329" s="5">
        <f>All_Customers_Residential!Q329+All_Customers_Small_Commercial!Q329+All_Customers_Lighting!Q329</f>
        <v>110725.97</v>
      </c>
      <c r="R329" s="5">
        <f>All_Customers_Residential!R329+All_Customers_Small_Commercial!R329+All_Customers_Lighting!R329</f>
        <v>127636.78</v>
      </c>
      <c r="S329" s="5">
        <f>All_Customers_Residential!S329+All_Customers_Small_Commercial!S329+All_Customers_Lighting!S329</f>
        <v>139573.74</v>
      </c>
      <c r="T329" s="5">
        <f>All_Customers_Residential!T329+All_Customers_Small_Commercial!T329+All_Customers_Lighting!T329</f>
        <v>139415.73000000001</v>
      </c>
      <c r="U329" s="5">
        <f>All_Customers_Residential!U329+All_Customers_Small_Commercial!U329+All_Customers_Lighting!U329</f>
        <v>131912.15</v>
      </c>
      <c r="V329" s="5">
        <f>All_Customers_Residential!V329+All_Customers_Small_Commercial!V329+All_Customers_Lighting!V329</f>
        <v>125444.14</v>
      </c>
      <c r="W329" s="5">
        <f>All_Customers_Residential!W329+All_Customers_Small_Commercial!W329+All_Customers_Lighting!W329</f>
        <v>114647.39</v>
      </c>
      <c r="X329" s="5">
        <f>All_Customers_Residential!X329+All_Customers_Small_Commercial!X329+All_Customers_Lighting!X329</f>
        <v>98929.67</v>
      </c>
      <c r="Y329" s="5">
        <f>All_Customers_Residential!Y329+All_Customers_Small_Commercial!Y329+All_Customers_Lighting!Y329</f>
        <v>90695.231203684714</v>
      </c>
      <c r="Z329" s="5">
        <f>All_Customers_Residential!Z329+All_Customers_Small_Commercial!Z329+All_Customers_Lighting!Z329</f>
        <v>0</v>
      </c>
      <c r="AA329" s="2">
        <f>IFERROR(INDEX('Holiday Schedule'!$D$3:$D$24,MATCH(A329,'Holiday Schedule'!$C$3:$C$24,0)),0)</f>
        <v>0</v>
      </c>
      <c r="AB329" s="2">
        <f t="shared" si="32"/>
        <v>2</v>
      </c>
      <c r="AC329" s="2">
        <f t="shared" si="33"/>
        <v>1905372.3599999994</v>
      </c>
      <c r="AD329" s="5">
        <f t="shared" si="34"/>
        <v>1015795.7812036853</v>
      </c>
      <c r="AE329" s="5">
        <f t="shared" si="35"/>
        <v>2921168.1412036847</v>
      </c>
      <c r="AG329" s="2">
        <f t="shared" si="36"/>
        <v>11</v>
      </c>
      <c r="AH329" s="2">
        <f t="shared" si="37"/>
        <v>2025</v>
      </c>
      <c r="AJ329" s="5">
        <f t="shared" si="38"/>
        <v>149519.03000000003</v>
      </c>
      <c r="AK329" s="2">
        <f t="shared" si="39"/>
        <v>8</v>
      </c>
    </row>
    <row r="330" spans="1:37" ht="12.75">
      <c r="A330" s="4">
        <v>45979</v>
      </c>
      <c r="B330" s="5">
        <f>All_Customers_Residential!B330+All_Customers_Small_Commercial!B330+All_Customers_Lighting!B330</f>
        <v>85342.62000000001</v>
      </c>
      <c r="C330" s="5">
        <f>All_Customers_Residential!C330+All_Customers_Small_Commercial!C330+All_Customers_Lighting!C330</f>
        <v>82823.17</v>
      </c>
      <c r="D330" s="5">
        <f>All_Customers_Residential!D330+All_Customers_Small_Commercial!D330+All_Customers_Lighting!D330</f>
        <v>80576.38</v>
      </c>
      <c r="E330" s="5">
        <f>All_Customers_Residential!E330+All_Customers_Small_Commercial!E330+All_Customers_Lighting!E330</f>
        <v>81544.62</v>
      </c>
      <c r="F330" s="5">
        <f>All_Customers_Residential!F330+All_Customers_Small_Commercial!F330+All_Customers_Lighting!F330</f>
        <v>86339.05</v>
      </c>
      <c r="G330" s="5">
        <f>All_Customers_Residential!G330+All_Customers_Small_Commercial!G330+All_Customers_Lighting!G330</f>
        <v>94187.73000000001</v>
      </c>
      <c r="H330" s="5">
        <f>All_Customers_Residential!H330+All_Customers_Small_Commercial!H330+All_Customers_Lighting!H330</f>
        <v>112313.98000000001</v>
      </c>
      <c r="I330" s="5">
        <f>All_Customers_Residential!I330+All_Customers_Small_Commercial!I330+All_Customers_Lighting!I330</f>
        <v>111127.73</v>
      </c>
      <c r="J330" s="5">
        <f>All_Customers_Residential!J330+All_Customers_Small_Commercial!J330+All_Customers_Lighting!J330</f>
        <v>86977.569999999992</v>
      </c>
      <c r="K330" s="5">
        <f>All_Customers_Residential!K330+All_Customers_Small_Commercial!K330+All_Customers_Lighting!K330</f>
        <v>68273.100000000006</v>
      </c>
      <c r="L330" s="5">
        <f>All_Customers_Residential!L330+All_Customers_Small_Commercial!L330+All_Customers_Lighting!L330</f>
        <v>56670.080000000002</v>
      </c>
      <c r="M330" s="5">
        <f>All_Customers_Residential!M330+All_Customers_Small_Commercial!M330+All_Customers_Lighting!M330</f>
        <v>54965.37</v>
      </c>
      <c r="N330" s="5">
        <f>All_Customers_Residential!N330+All_Customers_Small_Commercial!N330+All_Customers_Lighting!N330</f>
        <v>55086.060000000005</v>
      </c>
      <c r="O330" s="5">
        <f>All_Customers_Residential!O330+All_Customers_Small_Commercial!O330+All_Customers_Lighting!O330</f>
        <v>61830.97</v>
      </c>
      <c r="P330" s="5">
        <f>All_Customers_Residential!P330+All_Customers_Small_Commercial!P330+All_Customers_Lighting!P330</f>
        <v>79670.240000000005</v>
      </c>
      <c r="Q330" s="5">
        <f>All_Customers_Residential!Q330+All_Customers_Small_Commercial!Q330+All_Customers_Lighting!Q330</f>
        <v>103093.20999999999</v>
      </c>
      <c r="R330" s="5">
        <f>All_Customers_Residential!R330+All_Customers_Small_Commercial!R330+All_Customers_Lighting!R330</f>
        <v>122464.06</v>
      </c>
      <c r="S330" s="5">
        <f>All_Customers_Residential!S330+All_Customers_Small_Commercial!S330+All_Customers_Lighting!S330</f>
        <v>135660.98000000001</v>
      </c>
      <c r="T330" s="5">
        <f>All_Customers_Residential!T330+All_Customers_Small_Commercial!T330+All_Customers_Lighting!T330</f>
        <v>136743.56000000003</v>
      </c>
      <c r="U330" s="5">
        <f>All_Customers_Residential!U330+All_Customers_Small_Commercial!U330+All_Customers_Lighting!U330</f>
        <v>130310.38</v>
      </c>
      <c r="V330" s="5">
        <f>All_Customers_Residential!V330+All_Customers_Small_Commercial!V330+All_Customers_Lighting!V330</f>
        <v>123690.97</v>
      </c>
      <c r="W330" s="5">
        <f>All_Customers_Residential!W330+All_Customers_Small_Commercial!W330+All_Customers_Lighting!W330</f>
        <v>113841.06</v>
      </c>
      <c r="X330" s="5">
        <f>All_Customers_Residential!X330+All_Customers_Small_Commercial!X330+All_Customers_Lighting!X330</f>
        <v>99127.64</v>
      </c>
      <c r="Y330" s="5">
        <f>All_Customers_Residential!Y330+All_Customers_Small_Commercial!Y330+All_Customers_Lighting!Y330</f>
        <v>90590.119710692263</v>
      </c>
      <c r="Z330" s="5">
        <f>All_Customers_Residential!Z330+All_Customers_Small_Commercial!Z330+All_Customers_Lighting!Z330</f>
        <v>0</v>
      </c>
      <c r="AA330" s="2">
        <f>IFERROR(INDEX('Holiday Schedule'!$D$3:$D$24,MATCH(A330,'Holiday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1539532.98</v>
      </c>
      <c r="AD330" s="5">
        <f t="shared" ref="AD330:AD393" si="42">AE330-AC330</f>
        <v>713717.66971069202</v>
      </c>
      <c r="AE330" s="5">
        <f t="shared" ref="AE330:AE393" si="43">SUM(B330:Y330)</f>
        <v>2253250.649710692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136743.56000000003</v>
      </c>
      <c r="AK330" s="2">
        <f t="shared" ref="AK330:AK393" si="47">IF(AE330&gt;0,INDEX(B$8:Y$8,MATCH(AJ330,B330:Y330,0)),"")</f>
        <v>19</v>
      </c>
    </row>
    <row r="331" spans="1:37" ht="12.75">
      <c r="A331" s="4">
        <v>45980</v>
      </c>
      <c r="B331" s="5">
        <f>All_Customers_Residential!B331+All_Customers_Small_Commercial!B331+All_Customers_Lighting!B331</f>
        <v>86617.64</v>
      </c>
      <c r="C331" s="5">
        <f>All_Customers_Residential!C331+All_Customers_Small_Commercial!C331+All_Customers_Lighting!C331</f>
        <v>83716.33</v>
      </c>
      <c r="D331" s="5">
        <f>All_Customers_Residential!D331+All_Customers_Small_Commercial!D331+All_Customers_Lighting!D331</f>
        <v>82265.060000000012</v>
      </c>
      <c r="E331" s="5">
        <f>All_Customers_Residential!E331+All_Customers_Small_Commercial!E331+All_Customers_Lighting!E331</f>
        <v>83674.659999999989</v>
      </c>
      <c r="F331" s="5">
        <f>All_Customers_Residential!F331+All_Customers_Small_Commercial!F331+All_Customers_Lighting!F331</f>
        <v>88072.08</v>
      </c>
      <c r="G331" s="5">
        <f>All_Customers_Residential!G331+All_Customers_Small_Commercial!G331+All_Customers_Lighting!G331</f>
        <v>96600.78</v>
      </c>
      <c r="H331" s="5">
        <f>All_Customers_Residential!H331+All_Customers_Small_Commercial!H331+All_Customers_Lighting!H331</f>
        <v>115765.16</v>
      </c>
      <c r="I331" s="5">
        <f>All_Customers_Residential!I331+All_Customers_Small_Commercial!I331+All_Customers_Lighting!I331</f>
        <v>109872.92</v>
      </c>
      <c r="J331" s="5">
        <f>All_Customers_Residential!J331+All_Customers_Small_Commercial!J331+All_Customers_Lighting!J331</f>
        <v>80330</v>
      </c>
      <c r="K331" s="5">
        <f>All_Customers_Residential!K331+All_Customers_Small_Commercial!K331+All_Customers_Lighting!K331</f>
        <v>61221.53</v>
      </c>
      <c r="L331" s="5">
        <f>All_Customers_Residential!L331+All_Customers_Small_Commercial!L331+All_Customers_Lighting!L331</f>
        <v>53597.57</v>
      </c>
      <c r="M331" s="5">
        <f>All_Customers_Residential!M331+All_Customers_Small_Commercial!M331+All_Customers_Lighting!M331</f>
        <v>50449.340000000004</v>
      </c>
      <c r="N331" s="5">
        <f>All_Customers_Residential!N331+All_Customers_Small_Commercial!N331+All_Customers_Lighting!N331</f>
        <v>50687.990000000005</v>
      </c>
      <c r="O331" s="5">
        <f>All_Customers_Residential!O331+All_Customers_Small_Commercial!O331+All_Customers_Lighting!O331</f>
        <v>55213.97</v>
      </c>
      <c r="P331" s="5">
        <f>All_Customers_Residential!P331+All_Customers_Small_Commercial!P331+All_Customers_Lighting!P331</f>
        <v>76477.81</v>
      </c>
      <c r="Q331" s="5">
        <f>All_Customers_Residential!Q331+All_Customers_Small_Commercial!Q331+All_Customers_Lighting!Q331</f>
        <v>101163.54</v>
      </c>
      <c r="R331" s="5">
        <f>All_Customers_Residential!R331+All_Customers_Small_Commercial!R331+All_Customers_Lighting!R331</f>
        <v>120674.55999999998</v>
      </c>
      <c r="S331" s="5">
        <f>All_Customers_Residential!S331+All_Customers_Small_Commercial!S331+All_Customers_Lighting!S331</f>
        <v>135022.66</v>
      </c>
      <c r="T331" s="5">
        <f>All_Customers_Residential!T331+All_Customers_Small_Commercial!T331+All_Customers_Lighting!T331</f>
        <v>135662.16</v>
      </c>
      <c r="U331" s="5">
        <f>All_Customers_Residential!U331+All_Customers_Small_Commercial!U331+All_Customers_Lighting!U331</f>
        <v>130919.59</v>
      </c>
      <c r="V331" s="5">
        <f>All_Customers_Residential!V331+All_Customers_Small_Commercial!V331+All_Customers_Lighting!V331</f>
        <v>124932.95000000001</v>
      </c>
      <c r="W331" s="5">
        <f>All_Customers_Residential!W331+All_Customers_Small_Commercial!W331+All_Customers_Lighting!W331</f>
        <v>114917.37</v>
      </c>
      <c r="X331" s="5">
        <f>All_Customers_Residential!X331+All_Customers_Small_Commercial!X331+All_Customers_Lighting!X331</f>
        <v>101265.09000000001</v>
      </c>
      <c r="Y331" s="5">
        <f>All_Customers_Residential!Y331+All_Customers_Small_Commercial!Y331+All_Customers_Lighting!Y331</f>
        <v>92992.784452666747</v>
      </c>
      <c r="Z331" s="5">
        <f>All_Customers_Residential!Z331+All_Customers_Small_Commercial!Z331+All_Customers_Lighting!Z331</f>
        <v>0</v>
      </c>
      <c r="AA331" s="2">
        <f>IFERROR(INDEX('Holiday Schedule'!$D$3:$D$24,MATCH(A331,'Holiday Schedule'!$C$3:$C$24,0)),0)</f>
        <v>0</v>
      </c>
      <c r="AB331" s="2">
        <f t="shared" si="40"/>
        <v>4</v>
      </c>
      <c r="AC331" s="2">
        <f t="shared" si="41"/>
        <v>1502409.05</v>
      </c>
      <c r="AD331" s="5">
        <f t="shared" si="42"/>
        <v>729704.49445266626</v>
      </c>
      <c r="AE331" s="5">
        <f t="shared" si="43"/>
        <v>2232113.5444526663</v>
      </c>
      <c r="AG331" s="2">
        <f t="shared" si="44"/>
        <v>11</v>
      </c>
      <c r="AH331" s="2">
        <f t="shared" si="45"/>
        <v>2025</v>
      </c>
      <c r="AJ331" s="5">
        <f t="shared" si="46"/>
        <v>135662.16</v>
      </c>
      <c r="AK331" s="2">
        <f t="shared" si="47"/>
        <v>19</v>
      </c>
    </row>
    <row r="332" spans="1:37" ht="12.75">
      <c r="A332" s="4">
        <v>45981</v>
      </c>
      <c r="B332" s="5">
        <f>All_Customers_Residential!B332+All_Customers_Small_Commercial!B332+All_Customers_Lighting!B332</f>
        <v>85322.57</v>
      </c>
      <c r="C332" s="5">
        <f>All_Customers_Residential!C332+All_Customers_Small_Commercial!C332+All_Customers_Lighting!C332</f>
        <v>83123.010000000009</v>
      </c>
      <c r="D332" s="5">
        <f>All_Customers_Residential!D332+All_Customers_Small_Commercial!D332+All_Customers_Lighting!D332</f>
        <v>81404.84</v>
      </c>
      <c r="E332" s="5">
        <f>All_Customers_Residential!E332+All_Customers_Small_Commercial!E332+All_Customers_Lighting!E332</f>
        <v>82562.12000000001</v>
      </c>
      <c r="F332" s="5">
        <f>All_Customers_Residential!F332+All_Customers_Small_Commercial!F332+All_Customers_Lighting!F332</f>
        <v>87273.689999999988</v>
      </c>
      <c r="G332" s="5">
        <f>All_Customers_Residential!G332+All_Customers_Small_Commercial!G332+All_Customers_Lighting!G332</f>
        <v>96426.459999999992</v>
      </c>
      <c r="H332" s="5">
        <f>All_Customers_Residential!H332+All_Customers_Small_Commercial!H332+All_Customers_Lighting!H332</f>
        <v>114934.65</v>
      </c>
      <c r="I332" s="5">
        <f>All_Customers_Residential!I332+All_Customers_Small_Commercial!I332+All_Customers_Lighting!I332</f>
        <v>109894.05</v>
      </c>
      <c r="J332" s="5">
        <f>All_Customers_Residential!J332+All_Customers_Small_Commercial!J332+All_Customers_Lighting!J332</f>
        <v>80621.149999999994</v>
      </c>
      <c r="K332" s="5">
        <f>All_Customers_Residential!K332+All_Customers_Small_Commercial!K332+All_Customers_Lighting!K332</f>
        <v>61345.78</v>
      </c>
      <c r="L332" s="5">
        <f>All_Customers_Residential!L332+All_Customers_Small_Commercial!L332+All_Customers_Lighting!L332</f>
        <v>54547.58</v>
      </c>
      <c r="M332" s="5">
        <f>All_Customers_Residential!M332+All_Customers_Small_Commercial!M332+All_Customers_Lighting!M332</f>
        <v>50136.49</v>
      </c>
      <c r="N332" s="5">
        <f>All_Customers_Residential!N332+All_Customers_Small_Commercial!N332+All_Customers_Lighting!N332</f>
        <v>50029.630000000005</v>
      </c>
      <c r="O332" s="5">
        <f>All_Customers_Residential!O332+All_Customers_Small_Commercial!O332+All_Customers_Lighting!O332</f>
        <v>55528.570000000007</v>
      </c>
      <c r="P332" s="5">
        <f>All_Customers_Residential!P332+All_Customers_Small_Commercial!P332+All_Customers_Lighting!P332</f>
        <v>75530.19</v>
      </c>
      <c r="Q332" s="5">
        <f>All_Customers_Residential!Q332+All_Customers_Small_Commercial!Q332+All_Customers_Lighting!Q332</f>
        <v>99020.260000000009</v>
      </c>
      <c r="R332" s="5">
        <f>All_Customers_Residential!R332+All_Customers_Small_Commercial!R332+All_Customers_Lighting!R332</f>
        <v>118971.37</v>
      </c>
      <c r="S332" s="5">
        <f>All_Customers_Residential!S332+All_Customers_Small_Commercial!S332+All_Customers_Lighting!S332</f>
        <v>131809.44999999998</v>
      </c>
      <c r="T332" s="5">
        <f>All_Customers_Residential!T332+All_Customers_Small_Commercial!T332+All_Customers_Lighting!T332</f>
        <v>133386.66</v>
      </c>
      <c r="U332" s="5">
        <f>All_Customers_Residential!U332+All_Customers_Small_Commercial!U332+All_Customers_Lighting!U332</f>
        <v>128061.40999999999</v>
      </c>
      <c r="V332" s="5">
        <f>All_Customers_Residential!V332+All_Customers_Small_Commercial!V332+All_Customers_Lighting!V332</f>
        <v>123210.27999999998</v>
      </c>
      <c r="W332" s="5">
        <f>All_Customers_Residential!W332+All_Customers_Small_Commercial!W332+All_Customers_Lighting!W332</f>
        <v>112866.26999999999</v>
      </c>
      <c r="X332" s="5">
        <f>All_Customers_Residential!X332+All_Customers_Small_Commercial!X332+All_Customers_Lighting!X332</f>
        <v>99648.950000000012</v>
      </c>
      <c r="Y332" s="5">
        <f>All_Customers_Residential!Y332+All_Customers_Small_Commercial!Y332+All_Customers_Lighting!Y332</f>
        <v>91443.488855188189</v>
      </c>
      <c r="Z332" s="5">
        <f>All_Customers_Residential!Z332+All_Customers_Small_Commercial!Z332+All_Customers_Lighting!Z332</f>
        <v>0</v>
      </c>
      <c r="AA332" s="2">
        <f>IFERROR(INDEX('Holiday Schedule'!$D$3:$D$24,MATCH(A332,'Holiday Schedule'!$C$3:$C$24,0)),0)</f>
        <v>0</v>
      </c>
      <c r="AB332" s="2">
        <f t="shared" si="40"/>
        <v>5</v>
      </c>
      <c r="AC332" s="2">
        <f t="shared" si="41"/>
        <v>1484608.0899999999</v>
      </c>
      <c r="AD332" s="5">
        <f t="shared" si="42"/>
        <v>722490.82885518856</v>
      </c>
      <c r="AE332" s="5">
        <f t="shared" si="43"/>
        <v>2207098.9188551884</v>
      </c>
      <c r="AG332" s="2">
        <f t="shared" si="44"/>
        <v>11</v>
      </c>
      <c r="AH332" s="2">
        <f t="shared" si="45"/>
        <v>2025</v>
      </c>
      <c r="AJ332" s="5">
        <f t="shared" si="46"/>
        <v>133386.66</v>
      </c>
      <c r="AK332" s="2">
        <f t="shared" si="47"/>
        <v>19</v>
      </c>
    </row>
    <row r="333" spans="1:37" ht="12.75">
      <c r="A333" s="4">
        <v>45982</v>
      </c>
      <c r="B333" s="5">
        <f>All_Customers_Residential!B333+All_Customers_Small_Commercial!B333+All_Customers_Lighting!B333</f>
        <v>86639.31</v>
      </c>
      <c r="C333" s="5">
        <f>All_Customers_Residential!C333+All_Customers_Small_Commercial!C333+All_Customers_Lighting!C333</f>
        <v>84252.86</v>
      </c>
      <c r="D333" s="5">
        <f>All_Customers_Residential!D333+All_Customers_Small_Commercial!D333+All_Customers_Lighting!D333</f>
        <v>82508.109999999986</v>
      </c>
      <c r="E333" s="5">
        <f>All_Customers_Residential!E333+All_Customers_Small_Commercial!E333+All_Customers_Lighting!E333</f>
        <v>83869.659999999989</v>
      </c>
      <c r="F333" s="5">
        <f>All_Customers_Residential!F333+All_Customers_Small_Commercial!F333+All_Customers_Lighting!F333</f>
        <v>88454.43</v>
      </c>
      <c r="G333" s="5">
        <f>All_Customers_Residential!G333+All_Customers_Small_Commercial!G333+All_Customers_Lighting!G333</f>
        <v>96111.33</v>
      </c>
      <c r="H333" s="5">
        <f>All_Customers_Residential!H333+All_Customers_Small_Commercial!H333+All_Customers_Lighting!H333</f>
        <v>111761.18000000001</v>
      </c>
      <c r="I333" s="5">
        <f>All_Customers_Residential!I333+All_Customers_Small_Commercial!I333+All_Customers_Lighting!I333</f>
        <v>115092.89</v>
      </c>
      <c r="J333" s="5">
        <f>All_Customers_Residential!J333+All_Customers_Small_Commercial!J333+All_Customers_Lighting!J333</f>
        <v>92374.540000000008</v>
      </c>
      <c r="K333" s="5">
        <f>All_Customers_Residential!K333+All_Customers_Small_Commercial!K333+All_Customers_Lighting!K333</f>
        <v>81788.820000000007</v>
      </c>
      <c r="L333" s="5">
        <f>All_Customers_Residential!L333+All_Customers_Small_Commercial!L333+All_Customers_Lighting!L333</f>
        <v>80357.81</v>
      </c>
      <c r="M333" s="5">
        <f>All_Customers_Residential!M333+All_Customers_Small_Commercial!M333+All_Customers_Lighting!M333</f>
        <v>84002.35</v>
      </c>
      <c r="N333" s="5">
        <f>All_Customers_Residential!N333+All_Customers_Small_Commercial!N333+All_Customers_Lighting!N333</f>
        <v>93158.13</v>
      </c>
      <c r="O333" s="5">
        <f>All_Customers_Residential!O333+All_Customers_Small_Commercial!O333+All_Customers_Lighting!O333</f>
        <v>91906.790000000008</v>
      </c>
      <c r="P333" s="5">
        <f>All_Customers_Residential!P333+All_Customers_Small_Commercial!P333+All_Customers_Lighting!P333</f>
        <v>96300</v>
      </c>
      <c r="Q333" s="5">
        <f>All_Customers_Residential!Q333+All_Customers_Small_Commercial!Q333+All_Customers_Lighting!Q333</f>
        <v>104880.63</v>
      </c>
      <c r="R333" s="5">
        <f>All_Customers_Residential!R333+All_Customers_Small_Commercial!R333+All_Customers_Lighting!R333</f>
        <v>117152.36</v>
      </c>
      <c r="S333" s="5">
        <f>All_Customers_Residential!S333+All_Customers_Small_Commercial!S333+All_Customers_Lighting!S333</f>
        <v>127013.29000000001</v>
      </c>
      <c r="T333" s="5">
        <f>All_Customers_Residential!T333+All_Customers_Small_Commercial!T333+All_Customers_Lighting!T333</f>
        <v>123942.65999999999</v>
      </c>
      <c r="U333" s="5">
        <f>All_Customers_Residential!U333+All_Customers_Small_Commercial!U333+All_Customers_Lighting!U333</f>
        <v>118568.39</v>
      </c>
      <c r="V333" s="5">
        <f>All_Customers_Residential!V333+All_Customers_Small_Commercial!V333+All_Customers_Lighting!V333</f>
        <v>113180.59</v>
      </c>
      <c r="W333" s="5">
        <f>All_Customers_Residential!W333+All_Customers_Small_Commercial!W333+All_Customers_Lighting!W333</f>
        <v>105058.23999999999</v>
      </c>
      <c r="X333" s="5">
        <f>All_Customers_Residential!X333+All_Customers_Small_Commercial!X333+All_Customers_Lighting!X333</f>
        <v>91831.859999999986</v>
      </c>
      <c r="Y333" s="5">
        <f>All_Customers_Residential!Y333+All_Customers_Small_Commercial!Y333+All_Customers_Lighting!Y333</f>
        <v>83052.05680695636</v>
      </c>
      <c r="Z333" s="5">
        <f>All_Customers_Residential!Z333+All_Customers_Small_Commercial!Z333+All_Customers_Lighting!Z333</f>
        <v>0</v>
      </c>
      <c r="AA333" s="2">
        <f>IFERROR(INDEX('Holiday Schedule'!$D$3:$D$24,MATCH(A333,'Holiday Schedule'!$C$3:$C$24,0)),0)</f>
        <v>0</v>
      </c>
      <c r="AB333" s="2">
        <f t="shared" si="40"/>
        <v>6</v>
      </c>
      <c r="AC333" s="2">
        <f t="shared" si="41"/>
        <v>1636609.35</v>
      </c>
      <c r="AD333" s="5">
        <f t="shared" si="42"/>
        <v>716648.93680695631</v>
      </c>
      <c r="AE333" s="5">
        <f t="shared" si="43"/>
        <v>2353258.2868069564</v>
      </c>
      <c r="AG333" s="2">
        <f t="shared" si="44"/>
        <v>11</v>
      </c>
      <c r="AH333" s="2">
        <f t="shared" si="45"/>
        <v>2025</v>
      </c>
      <c r="AJ333" s="5">
        <f t="shared" si="46"/>
        <v>127013.29000000001</v>
      </c>
      <c r="AK333" s="2">
        <f t="shared" si="47"/>
        <v>18</v>
      </c>
    </row>
    <row r="334" spans="1:37" ht="12.75">
      <c r="A334" s="4">
        <v>45983</v>
      </c>
      <c r="B334" s="5">
        <f>All_Customers_Residential!B334+All_Customers_Small_Commercial!B334+All_Customers_Lighting!B334</f>
        <v>78749.819999999992</v>
      </c>
      <c r="C334" s="5">
        <f>All_Customers_Residential!C334+All_Customers_Small_Commercial!C334+All_Customers_Lighting!C334</f>
        <v>75954.41</v>
      </c>
      <c r="D334" s="5">
        <f>All_Customers_Residential!D334+All_Customers_Small_Commercial!D334+All_Customers_Lighting!D334</f>
        <v>73985.429999999993</v>
      </c>
      <c r="E334" s="5">
        <f>All_Customers_Residential!E334+All_Customers_Small_Commercial!E334+All_Customers_Lighting!E334</f>
        <v>74782.59</v>
      </c>
      <c r="F334" s="5">
        <f>All_Customers_Residential!F334+All_Customers_Small_Commercial!F334+All_Customers_Lighting!F334</f>
        <v>78309.320000000007</v>
      </c>
      <c r="G334" s="5">
        <f>All_Customers_Residential!G334+All_Customers_Small_Commercial!G334+All_Customers_Lighting!G334</f>
        <v>83067.470000000016</v>
      </c>
      <c r="H334" s="5">
        <f>All_Customers_Residential!H334+All_Customers_Small_Commercial!H334+All_Customers_Lighting!H334</f>
        <v>94634.53</v>
      </c>
      <c r="I334" s="5">
        <f>All_Customers_Residential!I334+All_Customers_Small_Commercial!I334+All_Customers_Lighting!I334</f>
        <v>97718.330000000016</v>
      </c>
      <c r="J334" s="5">
        <f>All_Customers_Residential!J334+All_Customers_Small_Commercial!J334+All_Customers_Lighting!J334</f>
        <v>87874.09</v>
      </c>
      <c r="K334" s="5">
        <f>All_Customers_Residential!K334+All_Customers_Small_Commercial!K334+All_Customers_Lighting!K334</f>
        <v>78032.930000000008</v>
      </c>
      <c r="L334" s="5">
        <f>All_Customers_Residential!L334+All_Customers_Small_Commercial!L334+All_Customers_Lighting!L334</f>
        <v>77098.3</v>
      </c>
      <c r="M334" s="5">
        <f>All_Customers_Residential!M334+All_Customers_Small_Commercial!M334+All_Customers_Lighting!M334</f>
        <v>76363.55</v>
      </c>
      <c r="N334" s="5">
        <f>All_Customers_Residential!N334+All_Customers_Small_Commercial!N334+All_Customers_Lighting!N334</f>
        <v>64117.579999999994</v>
      </c>
      <c r="O334" s="5">
        <f>All_Customers_Residential!O334+All_Customers_Small_Commercial!O334+All_Customers_Lighting!O334</f>
        <v>62497.97</v>
      </c>
      <c r="P334" s="5">
        <f>All_Customers_Residential!P334+All_Customers_Small_Commercial!P334+All_Customers_Lighting!P334</f>
        <v>78156.5</v>
      </c>
      <c r="Q334" s="5">
        <f>All_Customers_Residential!Q334+All_Customers_Small_Commercial!Q334+All_Customers_Lighting!Q334</f>
        <v>96426.99</v>
      </c>
      <c r="R334" s="5">
        <f>All_Customers_Residential!R334+All_Customers_Small_Commercial!R334+All_Customers_Lighting!R334</f>
        <v>115179.09</v>
      </c>
      <c r="S334" s="5">
        <f>All_Customers_Residential!S334+All_Customers_Small_Commercial!S334+All_Customers_Lighting!S334</f>
        <v>124099.28</v>
      </c>
      <c r="T334" s="5">
        <f>All_Customers_Residential!T334+All_Customers_Small_Commercial!T334+All_Customers_Lighting!T334</f>
        <v>124361.37999999999</v>
      </c>
      <c r="U334" s="5">
        <f>All_Customers_Residential!U334+All_Customers_Small_Commercial!U334+All_Customers_Lighting!U334</f>
        <v>118975.07</v>
      </c>
      <c r="V334" s="5">
        <f>All_Customers_Residential!V334+All_Customers_Small_Commercial!V334+All_Customers_Lighting!V334</f>
        <v>116237.39</v>
      </c>
      <c r="W334" s="5">
        <f>All_Customers_Residential!W334+All_Customers_Small_Commercial!W334+All_Customers_Lighting!W334</f>
        <v>109021.58</v>
      </c>
      <c r="X334" s="5">
        <f>All_Customers_Residential!X334+All_Customers_Small_Commercial!X334+All_Customers_Lighting!X334</f>
        <v>96845.1</v>
      </c>
      <c r="Y334" s="5">
        <f>All_Customers_Residential!Y334+All_Customers_Small_Commercial!Y334+All_Customers_Lighting!Y334</f>
        <v>83330.177500000005</v>
      </c>
      <c r="Z334" s="5">
        <f>All_Customers_Residential!Z334+All_Customers_Small_Commercial!Z334+All_Customers_Lighting!Z334</f>
        <v>0</v>
      </c>
      <c r="AA334" s="2">
        <f>IFERROR(INDEX('Holiday Schedule'!$D$3:$D$24,MATCH(A334,'Holiday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2165818.8775000004</v>
      </c>
      <c r="AE334" s="5">
        <f t="shared" si="43"/>
        <v>2165818.8775000004</v>
      </c>
      <c r="AG334" s="2">
        <f t="shared" si="44"/>
        <v>11</v>
      </c>
      <c r="AH334" s="2">
        <f t="shared" si="45"/>
        <v>2025</v>
      </c>
      <c r="AJ334" s="5">
        <f t="shared" si="46"/>
        <v>124361.37999999999</v>
      </c>
      <c r="AK334" s="2">
        <f t="shared" si="47"/>
        <v>19</v>
      </c>
    </row>
    <row r="335" spans="1:37" ht="12.75">
      <c r="A335" s="4">
        <v>45984</v>
      </c>
      <c r="B335" s="5">
        <f>All_Customers_Residential!B335+All_Customers_Small_Commercial!B335+All_Customers_Lighting!B335</f>
        <v>84972.36</v>
      </c>
      <c r="C335" s="5">
        <f>All_Customers_Residential!C335+All_Customers_Small_Commercial!C335+All_Customers_Lighting!C335</f>
        <v>81969.820000000007</v>
      </c>
      <c r="D335" s="5">
        <f>All_Customers_Residential!D335+All_Customers_Small_Commercial!D335+All_Customers_Lighting!D335</f>
        <v>80287.98</v>
      </c>
      <c r="E335" s="5">
        <f>All_Customers_Residential!E335+All_Customers_Small_Commercial!E335+All_Customers_Lighting!E335</f>
        <v>81472.430000000008</v>
      </c>
      <c r="F335" s="5">
        <f>All_Customers_Residential!F335+All_Customers_Small_Commercial!F335+All_Customers_Lighting!F335</f>
        <v>83785.05</v>
      </c>
      <c r="G335" s="5">
        <f>All_Customers_Residential!G335+All_Customers_Small_Commercial!G335+All_Customers_Lighting!G335</f>
        <v>88116.99</v>
      </c>
      <c r="H335" s="5">
        <f>All_Customers_Residential!H335+All_Customers_Small_Commercial!H335+All_Customers_Lighting!H335</f>
        <v>97108.989999999991</v>
      </c>
      <c r="I335" s="5">
        <f>All_Customers_Residential!I335+All_Customers_Small_Commercial!I335+All_Customers_Lighting!I335</f>
        <v>97801.809999999983</v>
      </c>
      <c r="J335" s="5">
        <f>All_Customers_Residential!J335+All_Customers_Small_Commercial!J335+All_Customers_Lighting!J335</f>
        <v>94028.52</v>
      </c>
      <c r="K335" s="5">
        <f>All_Customers_Residential!K335+All_Customers_Small_Commercial!K335+All_Customers_Lighting!K335</f>
        <v>93771.58</v>
      </c>
      <c r="L335" s="5">
        <f>All_Customers_Residential!L335+All_Customers_Small_Commercial!L335+All_Customers_Lighting!L335</f>
        <v>89761.23000000001</v>
      </c>
      <c r="M335" s="5">
        <f>All_Customers_Residential!M335+All_Customers_Small_Commercial!M335+All_Customers_Lighting!M335</f>
        <v>88016.72</v>
      </c>
      <c r="N335" s="5">
        <f>All_Customers_Residential!N335+All_Customers_Small_Commercial!N335+All_Customers_Lighting!N335</f>
        <v>81546.81</v>
      </c>
      <c r="O335" s="5">
        <f>All_Customers_Residential!O335+All_Customers_Small_Commercial!O335+All_Customers_Lighting!O335</f>
        <v>83675.3</v>
      </c>
      <c r="P335" s="5">
        <f>All_Customers_Residential!P335+All_Customers_Small_Commercial!P335+All_Customers_Lighting!P335</f>
        <v>98467.37</v>
      </c>
      <c r="Q335" s="5">
        <f>All_Customers_Residential!Q335+All_Customers_Small_Commercial!Q335+All_Customers_Lighting!Q335</f>
        <v>111413.78</v>
      </c>
      <c r="R335" s="5">
        <f>All_Customers_Residential!R335+All_Customers_Small_Commercial!R335+All_Customers_Lighting!R335</f>
        <v>127635.92</v>
      </c>
      <c r="S335" s="5">
        <f>All_Customers_Residential!S335+All_Customers_Small_Commercial!S335+All_Customers_Lighting!S335</f>
        <v>136488.25</v>
      </c>
      <c r="T335" s="5">
        <f>All_Customers_Residential!T335+All_Customers_Small_Commercial!T335+All_Customers_Lighting!T335</f>
        <v>132935.76999999999</v>
      </c>
      <c r="U335" s="5">
        <f>All_Customers_Residential!U335+All_Customers_Small_Commercial!U335+All_Customers_Lighting!U335</f>
        <v>129318.20999999999</v>
      </c>
      <c r="V335" s="5">
        <f>All_Customers_Residential!V335+All_Customers_Small_Commercial!V335+All_Customers_Lighting!V335</f>
        <v>123557.18000000001</v>
      </c>
      <c r="W335" s="5">
        <f>All_Customers_Residential!W335+All_Customers_Small_Commercial!W335+All_Customers_Lighting!W335</f>
        <v>109199.73</v>
      </c>
      <c r="X335" s="5">
        <f>All_Customers_Residential!X335+All_Customers_Small_Commercial!X335+All_Customers_Lighting!X335</f>
        <v>96389.760000000009</v>
      </c>
      <c r="Y335" s="5">
        <f>All_Customers_Residential!Y335+All_Customers_Small_Commercial!Y335+All_Customers_Lighting!Y335</f>
        <v>88670.250000000015</v>
      </c>
      <c r="Z335" s="5">
        <f>All_Customers_Residential!Z335+All_Customers_Small_Commercial!Z335+All_Customers_Lighting!Z335</f>
        <v>0</v>
      </c>
      <c r="AA335" s="2">
        <f>IFERROR(INDEX('Holiday Schedule'!$D$3:$D$24,MATCH(A335,'Holiday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2380391.8099999996</v>
      </c>
      <c r="AE335" s="5">
        <f t="shared" si="43"/>
        <v>2380391.8099999996</v>
      </c>
      <c r="AG335" s="2">
        <f t="shared" si="44"/>
        <v>11</v>
      </c>
      <c r="AH335" s="2">
        <f t="shared" si="45"/>
        <v>2025</v>
      </c>
      <c r="AJ335" s="5">
        <f t="shared" si="46"/>
        <v>136488.25</v>
      </c>
      <c r="AK335" s="2">
        <f t="shared" si="47"/>
        <v>18</v>
      </c>
    </row>
    <row r="336" spans="1:37" ht="12.75">
      <c r="A336" s="4">
        <v>45985</v>
      </c>
      <c r="B336" s="5">
        <f>All_Customers_Residential!B336+All_Customers_Small_Commercial!B336+All_Customers_Lighting!B336</f>
        <v>82554.739999999991</v>
      </c>
      <c r="C336" s="5">
        <f>All_Customers_Residential!C336+All_Customers_Small_Commercial!C336+All_Customers_Lighting!C336</f>
        <v>80249.67</v>
      </c>
      <c r="D336" s="5">
        <f>All_Customers_Residential!D336+All_Customers_Small_Commercial!D336+All_Customers_Lighting!D336</f>
        <v>78133.19</v>
      </c>
      <c r="E336" s="5">
        <f>All_Customers_Residential!E336+All_Customers_Small_Commercial!E336+All_Customers_Lighting!E336</f>
        <v>79336.149999999994</v>
      </c>
      <c r="F336" s="5">
        <f>All_Customers_Residential!F336+All_Customers_Small_Commercial!F336+All_Customers_Lighting!F336</f>
        <v>83307.690000000017</v>
      </c>
      <c r="G336" s="5">
        <f>All_Customers_Residential!G336+All_Customers_Small_Commercial!G336+All_Customers_Lighting!G336</f>
        <v>91843.69</v>
      </c>
      <c r="H336" s="5">
        <f>All_Customers_Residential!H336+All_Customers_Small_Commercial!H336+All_Customers_Lighting!H336</f>
        <v>109620.72</v>
      </c>
      <c r="I336" s="5">
        <f>All_Customers_Residential!I336+All_Customers_Small_Commercial!I336+All_Customers_Lighting!I336</f>
        <v>110080.19</v>
      </c>
      <c r="J336" s="5">
        <f>All_Customers_Residential!J336+All_Customers_Small_Commercial!J336+All_Customers_Lighting!J336</f>
        <v>87254.85</v>
      </c>
      <c r="K336" s="5">
        <f>All_Customers_Residential!K336+All_Customers_Small_Commercial!K336+All_Customers_Lighting!K336</f>
        <v>65731.27</v>
      </c>
      <c r="L336" s="5">
        <f>All_Customers_Residential!L336+All_Customers_Small_Commercial!L336+All_Customers_Lighting!L336</f>
        <v>56642.55</v>
      </c>
      <c r="M336" s="5">
        <f>All_Customers_Residential!M336+All_Customers_Small_Commercial!M336+All_Customers_Lighting!M336</f>
        <v>51806.98</v>
      </c>
      <c r="N336" s="5">
        <f>All_Customers_Residential!N336+All_Customers_Small_Commercial!N336+All_Customers_Lighting!N336</f>
        <v>59178.62</v>
      </c>
      <c r="O336" s="5">
        <f>All_Customers_Residential!O336+All_Customers_Small_Commercial!O336+All_Customers_Lighting!O336</f>
        <v>66342.63</v>
      </c>
      <c r="P336" s="5">
        <f>All_Customers_Residential!P336+All_Customers_Small_Commercial!P336+All_Customers_Lighting!P336</f>
        <v>91047.790000000008</v>
      </c>
      <c r="Q336" s="5">
        <f>All_Customers_Residential!Q336+All_Customers_Small_Commercial!Q336+All_Customers_Lighting!Q336</f>
        <v>104044.8</v>
      </c>
      <c r="R336" s="5">
        <f>All_Customers_Residential!R336+All_Customers_Small_Commercial!R336+All_Customers_Lighting!R336</f>
        <v>118689.56999999999</v>
      </c>
      <c r="S336" s="5">
        <f>All_Customers_Residential!S336+All_Customers_Small_Commercial!S336+All_Customers_Lighting!S336</f>
        <v>130799.05</v>
      </c>
      <c r="T336" s="5">
        <f>All_Customers_Residential!T336+All_Customers_Small_Commercial!T336+All_Customers_Lighting!T336</f>
        <v>130310.05</v>
      </c>
      <c r="U336" s="5">
        <f>All_Customers_Residential!U336+All_Customers_Small_Commercial!U336+All_Customers_Lighting!U336</f>
        <v>124156.47</v>
      </c>
      <c r="V336" s="5">
        <f>All_Customers_Residential!V336+All_Customers_Small_Commercial!V336+All_Customers_Lighting!V336</f>
        <v>118290.11</v>
      </c>
      <c r="W336" s="5">
        <f>All_Customers_Residential!W336+All_Customers_Small_Commercial!W336+All_Customers_Lighting!W336</f>
        <v>109148.99000000002</v>
      </c>
      <c r="X336" s="5">
        <f>All_Customers_Residential!X336+All_Customers_Small_Commercial!X336+All_Customers_Lighting!X336</f>
        <v>95803.71</v>
      </c>
      <c r="Y336" s="5">
        <f>All_Customers_Residential!Y336+All_Customers_Small_Commercial!Y336+All_Customers_Lighting!Y336</f>
        <v>88518.854394176204</v>
      </c>
      <c r="Z336" s="5">
        <f>All_Customers_Residential!Z336+All_Customers_Small_Commercial!Z336+All_Customers_Lighting!Z336</f>
        <v>0</v>
      </c>
      <c r="AA336" s="2">
        <f>IFERROR(INDEX('Holiday Schedule'!$D$3:$D$24,MATCH(A336,'Holiday Schedule'!$C$3:$C$24,0)),0)</f>
        <v>0</v>
      </c>
      <c r="AB336" s="2">
        <f t="shared" si="40"/>
        <v>2</v>
      </c>
      <c r="AC336" s="2">
        <f t="shared" si="41"/>
        <v>1519327.6300000001</v>
      </c>
      <c r="AD336" s="5">
        <f t="shared" si="42"/>
        <v>693564.70439417637</v>
      </c>
      <c r="AE336" s="5">
        <f t="shared" si="43"/>
        <v>2212892.3343941765</v>
      </c>
      <c r="AG336" s="2">
        <f t="shared" si="44"/>
        <v>11</v>
      </c>
      <c r="AH336" s="2">
        <f t="shared" si="45"/>
        <v>2025</v>
      </c>
      <c r="AJ336" s="5">
        <f t="shared" si="46"/>
        <v>130799.05</v>
      </c>
      <c r="AK336" s="2">
        <f t="shared" si="47"/>
        <v>18</v>
      </c>
    </row>
    <row r="337" spans="1:37" ht="12.75">
      <c r="A337" s="4">
        <v>45986</v>
      </c>
      <c r="B337" s="5">
        <f>All_Customers_Residential!B337+All_Customers_Small_Commercial!B337+All_Customers_Lighting!B337</f>
        <v>82548.98</v>
      </c>
      <c r="C337" s="5">
        <f>All_Customers_Residential!C337+All_Customers_Small_Commercial!C337+All_Customers_Lighting!C337</f>
        <v>80249.36</v>
      </c>
      <c r="D337" s="5">
        <f>All_Customers_Residential!D337+All_Customers_Small_Commercial!D337+All_Customers_Lighting!D337</f>
        <v>78399.839999999997</v>
      </c>
      <c r="E337" s="5">
        <f>All_Customers_Residential!E337+All_Customers_Small_Commercial!E337+All_Customers_Lighting!E337</f>
        <v>79364</v>
      </c>
      <c r="F337" s="5">
        <f>All_Customers_Residential!F337+All_Customers_Small_Commercial!F337+All_Customers_Lighting!F337</f>
        <v>83157.64</v>
      </c>
      <c r="G337" s="5">
        <f>All_Customers_Residential!G337+All_Customers_Small_Commercial!G337+All_Customers_Lighting!G337</f>
        <v>89833.51</v>
      </c>
      <c r="H337" s="5">
        <f>All_Customers_Residential!H337+All_Customers_Small_Commercial!H337+All_Customers_Lighting!H337</f>
        <v>106626.16</v>
      </c>
      <c r="I337" s="5">
        <f>All_Customers_Residential!I337+All_Customers_Small_Commercial!I337+All_Customers_Lighting!I337</f>
        <v>109600.39</v>
      </c>
      <c r="J337" s="5">
        <f>All_Customers_Residential!J337+All_Customers_Small_Commercial!J337+All_Customers_Lighting!J337</f>
        <v>103841.5</v>
      </c>
      <c r="K337" s="5">
        <f>All_Customers_Residential!K337+All_Customers_Small_Commercial!K337+All_Customers_Lighting!K337</f>
        <v>102124.65</v>
      </c>
      <c r="L337" s="5">
        <f>All_Customers_Residential!L337+All_Customers_Small_Commercial!L337+All_Customers_Lighting!L337</f>
        <v>95977.93</v>
      </c>
      <c r="M337" s="5">
        <f>All_Customers_Residential!M337+All_Customers_Small_Commercial!M337+All_Customers_Lighting!M337</f>
        <v>90891</v>
      </c>
      <c r="N337" s="5">
        <f>All_Customers_Residential!N337+All_Customers_Small_Commercial!N337+All_Customers_Lighting!N337</f>
        <v>88690.72</v>
      </c>
      <c r="O337" s="5">
        <f>All_Customers_Residential!O337+All_Customers_Small_Commercial!O337+All_Customers_Lighting!O337</f>
        <v>86117.49</v>
      </c>
      <c r="P337" s="5">
        <f>All_Customers_Residential!P337+All_Customers_Small_Commercial!P337+All_Customers_Lighting!P337</f>
        <v>93939.71</v>
      </c>
      <c r="Q337" s="5">
        <f>All_Customers_Residential!Q337+All_Customers_Small_Commercial!Q337+All_Customers_Lighting!Q337</f>
        <v>102296.09999999999</v>
      </c>
      <c r="R337" s="5">
        <f>All_Customers_Residential!R337+All_Customers_Small_Commercial!R337+All_Customers_Lighting!R337</f>
        <v>116279.5</v>
      </c>
      <c r="S337" s="5">
        <f>All_Customers_Residential!S337+All_Customers_Small_Commercial!S337+All_Customers_Lighting!S337</f>
        <v>125167.56000000001</v>
      </c>
      <c r="T337" s="5">
        <f>All_Customers_Residential!T337+All_Customers_Small_Commercial!T337+All_Customers_Lighting!T337</f>
        <v>125474.3</v>
      </c>
      <c r="U337" s="5">
        <f>All_Customers_Residential!U337+All_Customers_Small_Commercial!U337+All_Customers_Lighting!U337</f>
        <v>118134.51999999999</v>
      </c>
      <c r="V337" s="5">
        <f>All_Customers_Residential!V337+All_Customers_Small_Commercial!V337+All_Customers_Lighting!V337</f>
        <v>112938.12999999999</v>
      </c>
      <c r="W337" s="5">
        <f>All_Customers_Residential!W337+All_Customers_Small_Commercial!W337+All_Customers_Lighting!W337</f>
        <v>103286.58</v>
      </c>
      <c r="X337" s="5">
        <f>All_Customers_Residential!X337+All_Customers_Small_Commercial!X337+All_Customers_Lighting!X337</f>
        <v>89729.01</v>
      </c>
      <c r="Y337" s="5">
        <f>All_Customers_Residential!Y337+All_Customers_Small_Commercial!Y337+All_Customers_Lighting!Y337</f>
        <v>83347.898131887981</v>
      </c>
      <c r="Z337" s="5">
        <f>All_Customers_Residential!Z337+All_Customers_Small_Commercial!Z337+All_Customers_Lighting!Z337</f>
        <v>0</v>
      </c>
      <c r="AA337" s="2">
        <f>IFERROR(INDEX('Holiday Schedule'!$D$3:$D$24,MATCH(A337,'Holiday Schedule'!$C$3:$C$24,0)),0)</f>
        <v>0</v>
      </c>
      <c r="AB337" s="2">
        <f t="shared" si="40"/>
        <v>3</v>
      </c>
      <c r="AC337" s="2">
        <f t="shared" si="41"/>
        <v>1664489.09</v>
      </c>
      <c r="AD337" s="5">
        <f t="shared" si="42"/>
        <v>683527.38813188742</v>
      </c>
      <c r="AE337" s="5">
        <f t="shared" si="43"/>
        <v>2348016.4781318875</v>
      </c>
      <c r="AG337" s="2">
        <f t="shared" si="44"/>
        <v>11</v>
      </c>
      <c r="AH337" s="2">
        <f t="shared" si="45"/>
        <v>2025</v>
      </c>
      <c r="AJ337" s="5">
        <f t="shared" si="46"/>
        <v>125474.3</v>
      </c>
      <c r="AK337" s="2">
        <f t="shared" si="47"/>
        <v>19</v>
      </c>
    </row>
    <row r="338" spans="1:37" ht="12.75">
      <c r="A338" s="4">
        <v>45987</v>
      </c>
      <c r="B338" s="5">
        <f>All_Customers_Residential!B338+All_Customers_Small_Commercial!B338+All_Customers_Lighting!B338</f>
        <v>75387.8</v>
      </c>
      <c r="C338" s="5">
        <f>All_Customers_Residential!C338+All_Customers_Small_Commercial!C338+All_Customers_Lighting!C338</f>
        <v>72352</v>
      </c>
      <c r="D338" s="5">
        <f>All_Customers_Residential!D338+All_Customers_Small_Commercial!D338+All_Customers_Lighting!D338</f>
        <v>69949.260000000009</v>
      </c>
      <c r="E338" s="5">
        <f>All_Customers_Residential!E338+All_Customers_Small_Commercial!E338+All_Customers_Lighting!E338</f>
        <v>70474.250000000015</v>
      </c>
      <c r="F338" s="5">
        <f>All_Customers_Residential!F338+All_Customers_Small_Commercial!F338+All_Customers_Lighting!F338</f>
        <v>73028.329999999987</v>
      </c>
      <c r="G338" s="5">
        <f>All_Customers_Residential!G338+All_Customers_Small_Commercial!G338+All_Customers_Lighting!G338</f>
        <v>78886.92</v>
      </c>
      <c r="H338" s="5">
        <f>All_Customers_Residential!H338+All_Customers_Small_Commercial!H338+All_Customers_Lighting!H338</f>
        <v>93457.08</v>
      </c>
      <c r="I338" s="5">
        <f>All_Customers_Residential!I338+All_Customers_Small_Commercial!I338+All_Customers_Lighting!I338</f>
        <v>99662.73000000001</v>
      </c>
      <c r="J338" s="5">
        <f>All_Customers_Residential!J338+All_Customers_Small_Commercial!J338+All_Customers_Lighting!J338</f>
        <v>99401.37</v>
      </c>
      <c r="K338" s="5">
        <f>All_Customers_Residential!K338+All_Customers_Small_Commercial!K338+All_Customers_Lighting!K338</f>
        <v>98118.71</v>
      </c>
      <c r="L338" s="5">
        <f>All_Customers_Residential!L338+All_Customers_Small_Commercial!L338+All_Customers_Lighting!L338</f>
        <v>95151.23000000001</v>
      </c>
      <c r="M338" s="5">
        <f>All_Customers_Residential!M338+All_Customers_Small_Commercial!M338+All_Customers_Lighting!M338</f>
        <v>93012.06</v>
      </c>
      <c r="N338" s="5">
        <f>All_Customers_Residential!N338+All_Customers_Small_Commercial!N338+All_Customers_Lighting!N338</f>
        <v>87535.78</v>
      </c>
      <c r="O338" s="5">
        <f>All_Customers_Residential!O338+All_Customers_Small_Commercial!O338+All_Customers_Lighting!O338</f>
        <v>90705.65</v>
      </c>
      <c r="P338" s="5">
        <f>All_Customers_Residential!P338+All_Customers_Small_Commercial!P338+All_Customers_Lighting!P338</f>
        <v>94753.45</v>
      </c>
      <c r="Q338" s="5">
        <f>All_Customers_Residential!Q338+All_Customers_Small_Commercial!Q338+All_Customers_Lighting!Q338</f>
        <v>100704.14</v>
      </c>
      <c r="R338" s="5">
        <f>All_Customers_Residential!R338+All_Customers_Small_Commercial!R338+All_Customers_Lighting!R338</f>
        <v>111285.04000000001</v>
      </c>
      <c r="S338" s="5">
        <f>All_Customers_Residential!S338+All_Customers_Small_Commercial!S338+All_Customers_Lighting!S338</f>
        <v>119593.45000000001</v>
      </c>
      <c r="T338" s="5">
        <f>All_Customers_Residential!T338+All_Customers_Small_Commercial!T338+All_Customers_Lighting!T338</f>
        <v>118265.4</v>
      </c>
      <c r="U338" s="5">
        <f>All_Customers_Residential!U338+All_Customers_Small_Commercial!U338+All_Customers_Lighting!U338</f>
        <v>113654.89</v>
      </c>
      <c r="V338" s="5">
        <f>All_Customers_Residential!V338+All_Customers_Small_Commercial!V338+All_Customers_Lighting!V338</f>
        <v>107995.7</v>
      </c>
      <c r="W338" s="5">
        <f>All_Customers_Residential!W338+All_Customers_Small_Commercial!W338+All_Customers_Lighting!W338</f>
        <v>98945.739999999991</v>
      </c>
      <c r="X338" s="5">
        <f>All_Customers_Residential!X338+All_Customers_Small_Commercial!X338+All_Customers_Lighting!X338</f>
        <v>86351.42</v>
      </c>
      <c r="Y338" s="5">
        <f>All_Customers_Residential!Y338+All_Customers_Small_Commercial!Y338+All_Customers_Lighting!Y338</f>
        <v>80425.10176655167</v>
      </c>
      <c r="Z338" s="5">
        <f>All_Customers_Residential!Z338+All_Customers_Small_Commercial!Z338+All_Customers_Lighting!Z338</f>
        <v>0</v>
      </c>
      <c r="AA338" s="2">
        <f>IFERROR(INDEX('Holiday Schedule'!$D$3:$D$24,MATCH(A338,'Holiday Schedule'!$C$3:$C$24,0)),0)</f>
        <v>0</v>
      </c>
      <c r="AB338" s="2">
        <f t="shared" si="40"/>
        <v>4</v>
      </c>
      <c r="AC338" s="2">
        <f t="shared" si="41"/>
        <v>1615136.7599999998</v>
      </c>
      <c r="AD338" s="5">
        <f t="shared" si="42"/>
        <v>613960.74176655151</v>
      </c>
      <c r="AE338" s="5">
        <f t="shared" si="43"/>
        <v>2229097.5017665513</v>
      </c>
      <c r="AG338" s="2">
        <f t="shared" si="44"/>
        <v>11</v>
      </c>
      <c r="AH338" s="2">
        <f t="shared" si="45"/>
        <v>2025</v>
      </c>
      <c r="AJ338" s="5">
        <f t="shared" si="46"/>
        <v>119593.45000000001</v>
      </c>
      <c r="AK338" s="2">
        <f t="shared" si="47"/>
        <v>18</v>
      </c>
    </row>
    <row r="339" spans="1:37" ht="12.75">
      <c r="A339" s="4">
        <v>45988</v>
      </c>
      <c r="B339" s="5">
        <f>All_Customers_Residential!B339+All_Customers_Small_Commercial!B339+All_Customers_Lighting!B339</f>
        <v>73008.490000000005</v>
      </c>
      <c r="C339" s="5">
        <f>All_Customers_Residential!C339+All_Customers_Small_Commercial!C339+All_Customers_Lighting!C339</f>
        <v>68566.98</v>
      </c>
      <c r="D339" s="5">
        <f>All_Customers_Residential!D339+All_Customers_Small_Commercial!D339+All_Customers_Lighting!D339</f>
        <v>66528.97</v>
      </c>
      <c r="E339" s="5">
        <f>All_Customers_Residential!E339+All_Customers_Small_Commercial!E339+All_Customers_Lighting!E339</f>
        <v>66900.180000000008</v>
      </c>
      <c r="F339" s="5">
        <f>All_Customers_Residential!F339+All_Customers_Small_Commercial!F339+All_Customers_Lighting!F339</f>
        <v>69279.5</v>
      </c>
      <c r="G339" s="5">
        <f>All_Customers_Residential!G339+All_Customers_Small_Commercial!G339+All_Customers_Lighting!G339</f>
        <v>73343.709999999992</v>
      </c>
      <c r="H339" s="5">
        <f>All_Customers_Residential!H339+All_Customers_Small_Commercial!H339+All_Customers_Lighting!H339</f>
        <v>85962.819999999992</v>
      </c>
      <c r="I339" s="5">
        <f>All_Customers_Residential!I339+All_Customers_Small_Commercial!I339+All_Customers_Lighting!I339</f>
        <v>89340.959999999992</v>
      </c>
      <c r="J339" s="5">
        <f>All_Customers_Residential!J339+All_Customers_Small_Commercial!J339+All_Customers_Lighting!J339</f>
        <v>77529.279999999999</v>
      </c>
      <c r="K339" s="5">
        <f>All_Customers_Residential!K339+All_Customers_Small_Commercial!K339+All_Customers_Lighting!K339</f>
        <v>64293.06</v>
      </c>
      <c r="L339" s="5">
        <f>All_Customers_Residential!L339+All_Customers_Small_Commercial!L339+All_Customers_Lighting!L339</f>
        <v>70612.23</v>
      </c>
      <c r="M339" s="5">
        <f>All_Customers_Residential!M339+All_Customers_Small_Commercial!M339+All_Customers_Lighting!M339</f>
        <v>72287.8</v>
      </c>
      <c r="N339" s="5">
        <f>All_Customers_Residential!N339+All_Customers_Small_Commercial!N339+All_Customers_Lighting!N339</f>
        <v>66756.2</v>
      </c>
      <c r="O339" s="5">
        <f>All_Customers_Residential!O339+All_Customers_Small_Commercial!O339+All_Customers_Lighting!O339</f>
        <v>68656.790000000008</v>
      </c>
      <c r="P339" s="5">
        <f>All_Customers_Residential!P339+All_Customers_Small_Commercial!P339+All_Customers_Lighting!P339</f>
        <v>78117.09</v>
      </c>
      <c r="Q339" s="5">
        <f>All_Customers_Residential!Q339+All_Customers_Small_Commercial!Q339+All_Customers_Lighting!Q339</f>
        <v>89947.62</v>
      </c>
      <c r="R339" s="5">
        <f>All_Customers_Residential!R339+All_Customers_Small_Commercial!R339+All_Customers_Lighting!R339</f>
        <v>101229.97</v>
      </c>
      <c r="S339" s="5">
        <f>All_Customers_Residential!S339+All_Customers_Small_Commercial!S339+All_Customers_Lighting!S339</f>
        <v>108007.16</v>
      </c>
      <c r="T339" s="5">
        <f>All_Customers_Residential!T339+All_Customers_Small_Commercial!T339+All_Customers_Lighting!T339</f>
        <v>108451.59999999999</v>
      </c>
      <c r="U339" s="5">
        <f>All_Customers_Residential!U339+All_Customers_Small_Commercial!U339+All_Customers_Lighting!U339</f>
        <v>105580.43</v>
      </c>
      <c r="V339" s="5">
        <f>All_Customers_Residential!V339+All_Customers_Small_Commercial!V339+All_Customers_Lighting!V339</f>
        <v>103849.21</v>
      </c>
      <c r="W339" s="5">
        <f>All_Customers_Residential!W339+All_Customers_Small_Commercial!W339+All_Customers_Lighting!W339</f>
        <v>97737.1</v>
      </c>
      <c r="X339" s="5">
        <f>All_Customers_Residential!X339+All_Customers_Small_Commercial!X339+All_Customers_Lighting!X339</f>
        <v>87314.59</v>
      </c>
      <c r="Y339" s="5">
        <f>All_Customers_Residential!Y339+All_Customers_Small_Commercial!Y339+All_Customers_Lighting!Y339</f>
        <v>77898.489994116375</v>
      </c>
      <c r="Z339" s="5">
        <f>All_Customers_Residential!Z339+All_Customers_Small_Commercial!Z339+All_Customers_Lighting!Z339</f>
        <v>0</v>
      </c>
      <c r="AA339" s="2">
        <f>IFERROR(INDEX('Holiday Schedule'!$D$3:$D$24,MATCH(A339,'Holiday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1971200.2299941166</v>
      </c>
      <c r="AE339" s="5">
        <f t="shared" si="43"/>
        <v>1971200.2299941166</v>
      </c>
      <c r="AG339" s="2">
        <f t="shared" si="44"/>
        <v>11</v>
      </c>
      <c r="AH339" s="2">
        <f t="shared" si="45"/>
        <v>2025</v>
      </c>
      <c r="AJ339" s="5">
        <f t="shared" si="46"/>
        <v>108451.59999999999</v>
      </c>
      <c r="AK339" s="2">
        <f t="shared" si="47"/>
        <v>19</v>
      </c>
    </row>
    <row r="340" spans="1:37" ht="12.75">
      <c r="A340" s="4">
        <v>45989</v>
      </c>
      <c r="B340" s="5">
        <f>All_Customers_Residential!B340+All_Customers_Small_Commercial!B340+All_Customers_Lighting!B340</f>
        <v>76012.94</v>
      </c>
      <c r="C340" s="5">
        <f>All_Customers_Residential!C340+All_Customers_Small_Commercial!C340+All_Customers_Lighting!C340</f>
        <v>74118.17</v>
      </c>
      <c r="D340" s="5">
        <f>All_Customers_Residential!D340+All_Customers_Small_Commercial!D340+All_Customers_Lighting!D340</f>
        <v>72046.720000000001</v>
      </c>
      <c r="E340" s="5">
        <f>All_Customers_Residential!E340+All_Customers_Small_Commercial!E340+All_Customers_Lighting!E340</f>
        <v>73644.34</v>
      </c>
      <c r="F340" s="5">
        <f>All_Customers_Residential!F340+All_Customers_Small_Commercial!F340+All_Customers_Lighting!F340</f>
        <v>77119.09</v>
      </c>
      <c r="G340" s="5">
        <f>All_Customers_Residential!G340+All_Customers_Small_Commercial!G340+All_Customers_Lighting!G340</f>
        <v>82402.310000000012</v>
      </c>
      <c r="H340" s="5">
        <f>All_Customers_Residential!H340+All_Customers_Small_Commercial!H340+All_Customers_Lighting!H340</f>
        <v>93903.02</v>
      </c>
      <c r="I340" s="5">
        <f>All_Customers_Residential!I340+All_Customers_Small_Commercial!I340+All_Customers_Lighting!I340</f>
        <v>93692.24</v>
      </c>
      <c r="J340" s="5">
        <f>All_Customers_Residential!J340+All_Customers_Small_Commercial!J340+All_Customers_Lighting!J340</f>
        <v>77515.59</v>
      </c>
      <c r="K340" s="5">
        <f>All_Customers_Residential!K340+All_Customers_Small_Commercial!K340+All_Customers_Lighting!K340</f>
        <v>67767.839999999997</v>
      </c>
      <c r="L340" s="5">
        <f>All_Customers_Residential!L340+All_Customers_Small_Commercial!L340+All_Customers_Lighting!L340</f>
        <v>67925.509999999995</v>
      </c>
      <c r="M340" s="5">
        <f>All_Customers_Residential!M340+All_Customers_Small_Commercial!M340+All_Customers_Lighting!M340</f>
        <v>69515.490000000005</v>
      </c>
      <c r="N340" s="5">
        <f>All_Customers_Residential!N340+All_Customers_Small_Commercial!N340+All_Customers_Lighting!N340</f>
        <v>75300.03</v>
      </c>
      <c r="O340" s="5">
        <f>All_Customers_Residential!O340+All_Customers_Small_Commercial!O340+All_Customers_Lighting!O340</f>
        <v>74369.649999999994</v>
      </c>
      <c r="P340" s="5">
        <f>All_Customers_Residential!P340+All_Customers_Small_Commercial!P340+All_Customers_Lighting!P340</f>
        <v>86191.23000000001</v>
      </c>
      <c r="Q340" s="5">
        <f>All_Customers_Residential!Q340+All_Customers_Small_Commercial!Q340+All_Customers_Lighting!Q340</f>
        <v>102031.24</v>
      </c>
      <c r="R340" s="5">
        <f>All_Customers_Residential!R340+All_Customers_Small_Commercial!R340+All_Customers_Lighting!R340</f>
        <v>117315.69</v>
      </c>
      <c r="S340" s="5">
        <f>All_Customers_Residential!S340+All_Customers_Small_Commercial!S340+All_Customers_Lighting!S340</f>
        <v>126003.74</v>
      </c>
      <c r="T340" s="5">
        <f>All_Customers_Residential!T340+All_Customers_Small_Commercial!T340+All_Customers_Lighting!T340</f>
        <v>126923.73</v>
      </c>
      <c r="U340" s="5">
        <f>All_Customers_Residential!U340+All_Customers_Small_Commercial!U340+All_Customers_Lighting!U340</f>
        <v>121973.73</v>
      </c>
      <c r="V340" s="5">
        <f>All_Customers_Residential!V340+All_Customers_Small_Commercial!V340+All_Customers_Lighting!V340</f>
        <v>119080.01000000001</v>
      </c>
      <c r="W340" s="5">
        <f>All_Customers_Residential!W340+All_Customers_Small_Commercial!W340+All_Customers_Lighting!W340</f>
        <v>111332.86</v>
      </c>
      <c r="X340" s="5">
        <f>All_Customers_Residential!X340+All_Customers_Small_Commercial!X340+All_Customers_Lighting!X340</f>
        <v>99016.76</v>
      </c>
      <c r="Y340" s="5">
        <f>All_Customers_Residential!Y340+All_Customers_Small_Commercial!Y340+All_Customers_Lighting!Y340</f>
        <v>80337.740000000005</v>
      </c>
      <c r="Z340" s="5">
        <f>All_Customers_Residential!Z340+All_Customers_Small_Commercial!Z340+All_Customers_Lighting!Z340</f>
        <v>0</v>
      </c>
      <c r="AA340" s="2">
        <f>IFERROR(INDEX('Holiday Schedule'!$D$3:$D$24,MATCH(A340,'Holiday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2165539.67</v>
      </c>
      <c r="AE340" s="5">
        <f t="shared" si="43"/>
        <v>2165539.67</v>
      </c>
      <c r="AG340" s="2">
        <f t="shared" si="44"/>
        <v>11</v>
      </c>
      <c r="AH340" s="2">
        <f t="shared" si="45"/>
        <v>2025</v>
      </c>
      <c r="AJ340" s="5">
        <f t="shared" si="46"/>
        <v>126923.73</v>
      </c>
      <c r="AK340" s="2">
        <f t="shared" si="47"/>
        <v>19</v>
      </c>
    </row>
    <row r="341" spans="1:37" ht="12.75">
      <c r="A341" s="4">
        <v>45990</v>
      </c>
      <c r="B341" s="5">
        <f>All_Customers_Residential!B341+All_Customers_Small_Commercial!B341+All_Customers_Lighting!B341</f>
        <v>86118.91</v>
      </c>
      <c r="C341" s="5">
        <f>All_Customers_Residential!C341+All_Customers_Small_Commercial!C341+All_Customers_Lighting!C341</f>
        <v>82941.8</v>
      </c>
      <c r="D341" s="5">
        <f>All_Customers_Residential!D341+All_Customers_Small_Commercial!D341+All_Customers_Lighting!D341</f>
        <v>80298.700000000012</v>
      </c>
      <c r="E341" s="5">
        <f>All_Customers_Residential!E341+All_Customers_Small_Commercial!E341+All_Customers_Lighting!E341</f>
        <v>80645.649999999994</v>
      </c>
      <c r="F341" s="5">
        <f>All_Customers_Residential!F341+All_Customers_Small_Commercial!F341+All_Customers_Lighting!F341</f>
        <v>82970.44</v>
      </c>
      <c r="G341" s="5">
        <f>All_Customers_Residential!G341+All_Customers_Small_Commercial!G341+All_Customers_Lighting!G341</f>
        <v>85856.4</v>
      </c>
      <c r="H341" s="5">
        <f>All_Customers_Residential!H341+All_Customers_Small_Commercial!H341+All_Customers_Lighting!H341</f>
        <v>97474.349999999991</v>
      </c>
      <c r="I341" s="5">
        <f>All_Customers_Residential!I341+All_Customers_Small_Commercial!I341+All_Customers_Lighting!I341</f>
        <v>99585.75</v>
      </c>
      <c r="J341" s="5">
        <f>All_Customers_Residential!J341+All_Customers_Small_Commercial!J341+All_Customers_Lighting!J341</f>
        <v>89123.77</v>
      </c>
      <c r="K341" s="5">
        <f>All_Customers_Residential!K341+All_Customers_Small_Commercial!K341+All_Customers_Lighting!K341</f>
        <v>80236.100000000006</v>
      </c>
      <c r="L341" s="5">
        <f>All_Customers_Residential!L341+All_Customers_Small_Commercial!L341+All_Customers_Lighting!L341</f>
        <v>79855.44</v>
      </c>
      <c r="M341" s="5">
        <f>All_Customers_Residential!M341+All_Customers_Small_Commercial!M341+All_Customers_Lighting!M341</f>
        <v>78806.67</v>
      </c>
      <c r="N341" s="5">
        <f>All_Customers_Residential!N341+All_Customers_Small_Commercial!N341+All_Customers_Lighting!N341</f>
        <v>80377.31</v>
      </c>
      <c r="O341" s="5">
        <f>All_Customers_Residential!O341+All_Customers_Small_Commercial!O341+All_Customers_Lighting!O341</f>
        <v>77176.69</v>
      </c>
      <c r="P341" s="5">
        <f>All_Customers_Residential!P341+All_Customers_Small_Commercial!P341+All_Customers_Lighting!P341</f>
        <v>89916.420000000013</v>
      </c>
      <c r="Q341" s="5">
        <f>All_Customers_Residential!Q341+All_Customers_Small_Commercial!Q341+All_Customers_Lighting!Q341</f>
        <v>107328.86</v>
      </c>
      <c r="R341" s="5">
        <f>All_Customers_Residential!R341+All_Customers_Small_Commercial!R341+All_Customers_Lighting!R341</f>
        <v>122711.30000000002</v>
      </c>
      <c r="S341" s="5">
        <f>All_Customers_Residential!S341+All_Customers_Small_Commercial!S341+All_Customers_Lighting!S341</f>
        <v>132375.58000000002</v>
      </c>
      <c r="T341" s="5">
        <f>All_Customers_Residential!T341+All_Customers_Small_Commercial!T341+All_Customers_Lighting!T341</f>
        <v>132077.04</v>
      </c>
      <c r="U341" s="5">
        <f>All_Customers_Residential!U341+All_Customers_Small_Commercial!U341+All_Customers_Lighting!U341</f>
        <v>127148.40000000001</v>
      </c>
      <c r="V341" s="5">
        <f>All_Customers_Residential!V341+All_Customers_Small_Commercial!V341+All_Customers_Lighting!V341</f>
        <v>122547.89</v>
      </c>
      <c r="W341" s="5">
        <f>All_Customers_Residential!W341+All_Customers_Small_Commercial!W341+All_Customers_Lighting!W341</f>
        <v>114401.16</v>
      </c>
      <c r="X341" s="5">
        <f>All_Customers_Residential!X341+All_Customers_Small_Commercial!X341+All_Customers_Lighting!X341</f>
        <v>101897.31999999999</v>
      </c>
      <c r="Y341" s="5">
        <f>All_Customers_Residential!Y341+All_Customers_Small_Commercial!Y341+All_Customers_Lighting!Y341</f>
        <v>90827.14</v>
      </c>
      <c r="Z341" s="5">
        <f>All_Customers_Residential!Z341+All_Customers_Small_Commercial!Z341+All_Customers_Lighting!Z341</f>
        <v>0</v>
      </c>
      <c r="AA341" s="2">
        <f>IFERROR(INDEX('Holiday Schedule'!$D$3:$D$24,MATCH(A341,'Holiday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2322699.09</v>
      </c>
      <c r="AE341" s="5">
        <f t="shared" si="43"/>
        <v>2322699.09</v>
      </c>
      <c r="AG341" s="2">
        <f t="shared" si="44"/>
        <v>11</v>
      </c>
      <c r="AH341" s="2">
        <f t="shared" si="45"/>
        <v>2025</v>
      </c>
      <c r="AJ341" s="5">
        <f t="shared" si="46"/>
        <v>132375.58000000002</v>
      </c>
      <c r="AK341" s="2">
        <f t="shared" si="47"/>
        <v>18</v>
      </c>
    </row>
    <row r="342" spans="1:37" ht="12.75">
      <c r="A342" s="4">
        <v>45991</v>
      </c>
      <c r="B342" s="5">
        <f>All_Customers_Residential!B342+All_Customers_Small_Commercial!B342+All_Customers_Lighting!B342</f>
        <v>89843.569999999992</v>
      </c>
      <c r="C342" s="5">
        <f>All_Customers_Residential!C342+All_Customers_Small_Commercial!C342+All_Customers_Lighting!C342</f>
        <v>86385.77</v>
      </c>
      <c r="D342" s="5">
        <f>All_Customers_Residential!D342+All_Customers_Small_Commercial!D342+All_Customers_Lighting!D342</f>
        <v>84987.46</v>
      </c>
      <c r="E342" s="5">
        <f>All_Customers_Residential!E342+All_Customers_Small_Commercial!E342+All_Customers_Lighting!E342</f>
        <v>85292.72</v>
      </c>
      <c r="F342" s="5">
        <f>All_Customers_Residential!F342+All_Customers_Small_Commercial!F342+All_Customers_Lighting!F342</f>
        <v>87335.3</v>
      </c>
      <c r="G342" s="5">
        <f>All_Customers_Residential!G342+All_Customers_Small_Commercial!G342+All_Customers_Lighting!G342</f>
        <v>90392.12000000001</v>
      </c>
      <c r="H342" s="5">
        <f>All_Customers_Residential!H342+All_Customers_Small_Commercial!H342+All_Customers_Lighting!H342</f>
        <v>99967.670000000013</v>
      </c>
      <c r="I342" s="5">
        <f>All_Customers_Residential!I342+All_Customers_Small_Commercial!I342+All_Customers_Lighting!I342</f>
        <v>104046.41999999998</v>
      </c>
      <c r="J342" s="5">
        <f>All_Customers_Residential!J342+All_Customers_Small_Commercial!J342+All_Customers_Lighting!J342</f>
        <v>109083.5</v>
      </c>
      <c r="K342" s="5">
        <f>All_Customers_Residential!K342+All_Customers_Small_Commercial!K342+All_Customers_Lighting!K342</f>
        <v>111164.75</v>
      </c>
      <c r="L342" s="5">
        <f>All_Customers_Residential!L342+All_Customers_Small_Commercial!L342+All_Customers_Lighting!L342</f>
        <v>109113.48999999999</v>
      </c>
      <c r="M342" s="5">
        <f>All_Customers_Residential!M342+All_Customers_Small_Commercial!M342+All_Customers_Lighting!M342</f>
        <v>112213.85999999999</v>
      </c>
      <c r="N342" s="5">
        <f>All_Customers_Residential!N342+All_Customers_Small_Commercial!N342+All_Customers_Lighting!N342</f>
        <v>113498.70999999999</v>
      </c>
      <c r="O342" s="5">
        <f>All_Customers_Residential!O342+All_Customers_Small_Commercial!O342+All_Customers_Lighting!O342</f>
        <v>113577.73999999999</v>
      </c>
      <c r="P342" s="5">
        <f>All_Customers_Residential!P342+All_Customers_Small_Commercial!P342+All_Customers_Lighting!P342</f>
        <v>114890.81</v>
      </c>
      <c r="Q342" s="5">
        <f>All_Customers_Residential!Q342+All_Customers_Small_Commercial!Q342+All_Customers_Lighting!Q342</f>
        <v>121195.87</v>
      </c>
      <c r="R342" s="5">
        <f>All_Customers_Residential!R342+All_Customers_Small_Commercial!R342+All_Customers_Lighting!R342</f>
        <v>134093.98000000001</v>
      </c>
      <c r="S342" s="5">
        <f>All_Customers_Residential!S342+All_Customers_Small_Commercial!S342+All_Customers_Lighting!S342</f>
        <v>139723.24</v>
      </c>
      <c r="T342" s="5">
        <f>All_Customers_Residential!T342+All_Customers_Small_Commercial!T342+All_Customers_Lighting!T342</f>
        <v>135959.84999999998</v>
      </c>
      <c r="U342" s="5">
        <f>All_Customers_Residential!U342+All_Customers_Small_Commercial!U342+All_Customers_Lighting!U342</f>
        <v>128963.76</v>
      </c>
      <c r="V342" s="5">
        <f>All_Customers_Residential!V342+All_Customers_Small_Commercial!V342+All_Customers_Lighting!V342</f>
        <v>120016.43</v>
      </c>
      <c r="W342" s="5">
        <f>All_Customers_Residential!W342+All_Customers_Small_Commercial!W342+All_Customers_Lighting!W342</f>
        <v>106835.18</v>
      </c>
      <c r="X342" s="5">
        <f>All_Customers_Residential!X342+All_Customers_Small_Commercial!X342+All_Customers_Lighting!X342</f>
        <v>92459.77</v>
      </c>
      <c r="Y342" s="5">
        <f>All_Customers_Residential!Y342+All_Customers_Small_Commercial!Y342+All_Customers_Lighting!Y342</f>
        <v>93526.89</v>
      </c>
      <c r="Z342" s="5">
        <f>All_Customers_Residential!Z342+All_Customers_Small_Commercial!Z342+All_Customers_Lighting!Z342</f>
        <v>0</v>
      </c>
      <c r="AA342" s="2">
        <f>IFERROR(INDEX('Holiday Schedule'!$D$3:$D$24,MATCH(A342,'Holiday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2584568.86</v>
      </c>
      <c r="AE342" s="5">
        <f t="shared" si="43"/>
        <v>2584568.86</v>
      </c>
      <c r="AG342" s="2">
        <f t="shared" si="44"/>
        <v>11</v>
      </c>
      <c r="AH342" s="2">
        <f t="shared" si="45"/>
        <v>2025</v>
      </c>
      <c r="AJ342" s="5">
        <f t="shared" si="46"/>
        <v>139723.24</v>
      </c>
      <c r="AK342" s="2">
        <f t="shared" si="47"/>
        <v>18</v>
      </c>
    </row>
    <row r="343" spans="1:37" ht="12.75">
      <c r="A343" s="4">
        <v>45992</v>
      </c>
      <c r="B343" s="5">
        <f>All_Customers_Residential!B343+All_Customers_Small_Commercial!B343+All_Customers_Lighting!B343</f>
        <v>80865.830000000016</v>
      </c>
      <c r="C343" s="5">
        <f>All_Customers_Residential!C343+All_Customers_Small_Commercial!C343+All_Customers_Lighting!C343</f>
        <v>77547.069999999992</v>
      </c>
      <c r="D343" s="5">
        <f>All_Customers_Residential!D343+All_Customers_Small_Commercial!D343+All_Customers_Lighting!D343</f>
        <v>76133.03</v>
      </c>
      <c r="E343" s="5">
        <f>All_Customers_Residential!E343+All_Customers_Small_Commercial!E343+All_Customers_Lighting!E343</f>
        <v>76529.679999999993</v>
      </c>
      <c r="F343" s="5">
        <f>All_Customers_Residential!F343+All_Customers_Small_Commercial!F343+All_Customers_Lighting!F343</f>
        <v>80253.81</v>
      </c>
      <c r="G343" s="5">
        <f>All_Customers_Residential!G343+All_Customers_Small_Commercial!G343+All_Customers_Lighting!G343</f>
        <v>88764.34</v>
      </c>
      <c r="H343" s="5">
        <f>All_Customers_Residential!H343+All_Customers_Small_Commercial!H343+All_Customers_Lighting!H343</f>
        <v>104715.70999999999</v>
      </c>
      <c r="I343" s="5">
        <f>All_Customers_Residential!I343+All_Customers_Small_Commercial!I343+All_Customers_Lighting!I343</f>
        <v>109414.69</v>
      </c>
      <c r="J343" s="5">
        <f>All_Customers_Residential!J343+All_Customers_Small_Commercial!J343+All_Customers_Lighting!J343</f>
        <v>98396.860000000015</v>
      </c>
      <c r="K343" s="5">
        <f>All_Customers_Residential!K343+All_Customers_Small_Commercial!K343+All_Customers_Lighting!K343</f>
        <v>85760.340000000011</v>
      </c>
      <c r="L343" s="5">
        <f>All_Customers_Residential!L343+All_Customers_Small_Commercial!L343+All_Customers_Lighting!L343</f>
        <v>79474.320000000007</v>
      </c>
      <c r="M343" s="5">
        <f>All_Customers_Residential!M343+All_Customers_Small_Commercial!M343+All_Customers_Lighting!M343</f>
        <v>74978.959999999992</v>
      </c>
      <c r="N343" s="5">
        <f>All_Customers_Residential!N343+All_Customers_Small_Commercial!N343+All_Customers_Lighting!N343</f>
        <v>69132.08</v>
      </c>
      <c r="O343" s="5">
        <f>All_Customers_Residential!O343+All_Customers_Small_Commercial!O343+All_Customers_Lighting!O343</f>
        <v>70685.25</v>
      </c>
      <c r="P343" s="5">
        <f>All_Customers_Residential!P343+All_Customers_Small_Commercial!P343+All_Customers_Lighting!P343</f>
        <v>90366.73000000001</v>
      </c>
      <c r="Q343" s="5">
        <f>All_Customers_Residential!Q343+All_Customers_Small_Commercial!Q343+All_Customers_Lighting!Q343</f>
        <v>115113.9</v>
      </c>
      <c r="R343" s="5">
        <f>All_Customers_Residential!R343+All_Customers_Small_Commercial!R343+All_Customers_Lighting!R343</f>
        <v>134340.03999999998</v>
      </c>
      <c r="S343" s="5">
        <f>All_Customers_Residential!S343+All_Customers_Small_Commercial!S343+All_Customers_Lighting!S343</f>
        <v>145661.79999999999</v>
      </c>
      <c r="T343" s="5">
        <f>All_Customers_Residential!T343+All_Customers_Small_Commercial!T343+All_Customers_Lighting!T343</f>
        <v>146202.83000000002</v>
      </c>
      <c r="U343" s="5">
        <f>All_Customers_Residential!U343+All_Customers_Small_Commercial!U343+All_Customers_Lighting!U343</f>
        <v>143574.80000000002</v>
      </c>
      <c r="V343" s="5">
        <f>All_Customers_Residential!V343+All_Customers_Small_Commercial!V343+All_Customers_Lighting!V343</f>
        <v>136763.56</v>
      </c>
      <c r="W343" s="5">
        <f>All_Customers_Residential!W343+All_Customers_Small_Commercial!W343+All_Customers_Lighting!W343</f>
        <v>126461.93</v>
      </c>
      <c r="X343" s="5">
        <f>All_Customers_Residential!X343+All_Customers_Small_Commercial!X343+All_Customers_Lighting!X343</f>
        <v>110773.28000000001</v>
      </c>
      <c r="Y343" s="5">
        <f>All_Customers_Residential!Y343+All_Customers_Small_Commercial!Y343+All_Customers_Lighting!Y343</f>
        <v>104440.18621389629</v>
      </c>
      <c r="Z343" s="5">
        <f>All_Customers_Residential!Z343+All_Customers_Small_Commercial!Z343+All_Customers_Lighting!Z343</f>
        <v>0</v>
      </c>
      <c r="AA343" s="2">
        <f>IFERROR(INDEX('Holiday Schedule'!$D$3:$D$24,MATCH(A343,'Holiday Schedule'!$C$3:$C$24,0)),0)</f>
        <v>0</v>
      </c>
      <c r="AB343" s="2">
        <f t="shared" si="40"/>
        <v>2</v>
      </c>
      <c r="AC343" s="2">
        <f t="shared" si="41"/>
        <v>1737101.37</v>
      </c>
      <c r="AD343" s="5">
        <f t="shared" si="42"/>
        <v>689249.65621389588</v>
      </c>
      <c r="AE343" s="5">
        <f t="shared" si="43"/>
        <v>2426351.026213896</v>
      </c>
      <c r="AG343" s="2">
        <f t="shared" si="44"/>
        <v>12</v>
      </c>
      <c r="AH343" s="2">
        <f t="shared" si="45"/>
        <v>2025</v>
      </c>
      <c r="AJ343" s="5">
        <f t="shared" si="46"/>
        <v>146202.83000000002</v>
      </c>
      <c r="AK343" s="2">
        <f t="shared" si="47"/>
        <v>19</v>
      </c>
    </row>
    <row r="344" spans="1:37" ht="12.75">
      <c r="A344" s="4">
        <v>45993</v>
      </c>
      <c r="B344" s="5">
        <f>All_Customers_Residential!B344+All_Customers_Small_Commercial!B344+All_Customers_Lighting!B344</f>
        <v>97341.55</v>
      </c>
      <c r="C344" s="5">
        <f>All_Customers_Residential!C344+All_Customers_Small_Commercial!C344+All_Customers_Lighting!C344</f>
        <v>94335.66</v>
      </c>
      <c r="D344" s="5">
        <f>All_Customers_Residential!D344+All_Customers_Small_Commercial!D344+All_Customers_Lighting!D344</f>
        <v>91922.97</v>
      </c>
      <c r="E344" s="5">
        <f>All_Customers_Residential!E344+All_Customers_Small_Commercial!E344+All_Customers_Lighting!E344</f>
        <v>91440.85</v>
      </c>
      <c r="F344" s="5">
        <f>All_Customers_Residential!F344+All_Customers_Small_Commercial!F344+All_Customers_Lighting!F344</f>
        <v>95003.18</v>
      </c>
      <c r="G344" s="5">
        <f>All_Customers_Residential!G344+All_Customers_Small_Commercial!G344+All_Customers_Lighting!G344</f>
        <v>103179.57</v>
      </c>
      <c r="H344" s="5">
        <f>All_Customers_Residential!H344+All_Customers_Small_Commercial!H344+All_Customers_Lighting!H344</f>
        <v>117953.90000000001</v>
      </c>
      <c r="I344" s="5">
        <f>All_Customers_Residential!I344+All_Customers_Small_Commercial!I344+All_Customers_Lighting!I344</f>
        <v>126511.9</v>
      </c>
      <c r="J344" s="5">
        <f>All_Customers_Residential!J344+All_Customers_Small_Commercial!J344+All_Customers_Lighting!J344</f>
        <v>127566.29</v>
      </c>
      <c r="K344" s="5">
        <f>All_Customers_Residential!K344+All_Customers_Small_Commercial!K344+All_Customers_Lighting!K344</f>
        <v>127622.84000000001</v>
      </c>
      <c r="L344" s="5">
        <f>All_Customers_Residential!L344+All_Customers_Small_Commercial!L344+All_Customers_Lighting!L344</f>
        <v>126470.20999999999</v>
      </c>
      <c r="M344" s="5">
        <f>All_Customers_Residential!M344+All_Customers_Small_Commercial!M344+All_Customers_Lighting!M344</f>
        <v>126804.91</v>
      </c>
      <c r="N344" s="5">
        <f>All_Customers_Residential!N344+All_Customers_Small_Commercial!N344+All_Customers_Lighting!N344</f>
        <v>127442.57</v>
      </c>
      <c r="O344" s="5">
        <f>All_Customers_Residential!O344+All_Customers_Small_Commercial!O344+All_Customers_Lighting!O344</f>
        <v>126808.64</v>
      </c>
      <c r="P344" s="5">
        <f>All_Customers_Residential!P344+All_Customers_Small_Commercial!P344+All_Customers_Lighting!P344</f>
        <v>128744.70000000001</v>
      </c>
      <c r="Q344" s="5">
        <f>All_Customers_Residential!Q344+All_Customers_Small_Commercial!Q344+All_Customers_Lighting!Q344</f>
        <v>133131.63999999998</v>
      </c>
      <c r="R344" s="5">
        <f>All_Customers_Residential!R344+All_Customers_Small_Commercial!R344+All_Customers_Lighting!R344</f>
        <v>144965.92000000001</v>
      </c>
      <c r="S344" s="5">
        <f>All_Customers_Residential!S344+All_Customers_Small_Commercial!S344+All_Customers_Lighting!S344</f>
        <v>152606.69</v>
      </c>
      <c r="T344" s="5">
        <f>All_Customers_Residential!T344+All_Customers_Small_Commercial!T344+All_Customers_Lighting!T344</f>
        <v>149992.29999999999</v>
      </c>
      <c r="U344" s="5">
        <f>All_Customers_Residential!U344+All_Customers_Small_Commercial!U344+All_Customers_Lighting!U344</f>
        <v>143073.03</v>
      </c>
      <c r="V344" s="5">
        <f>All_Customers_Residential!V344+All_Customers_Small_Commercial!V344+All_Customers_Lighting!V344</f>
        <v>133778.19999999998</v>
      </c>
      <c r="W344" s="5">
        <f>All_Customers_Residential!W344+All_Customers_Small_Commercial!W344+All_Customers_Lighting!W344</f>
        <v>123535.5</v>
      </c>
      <c r="X344" s="5">
        <f>All_Customers_Residential!X344+All_Customers_Small_Commercial!X344+All_Customers_Lighting!X344</f>
        <v>106436.47</v>
      </c>
      <c r="Y344" s="5">
        <f>All_Customers_Residential!Y344+All_Customers_Small_Commercial!Y344+All_Customers_Lighting!Y344</f>
        <v>100515.88710472482</v>
      </c>
      <c r="Z344" s="5">
        <f>All_Customers_Residential!Z344+All_Customers_Small_Commercial!Z344+All_Customers_Lighting!Z344</f>
        <v>0</v>
      </c>
      <c r="AA344" s="2">
        <f>IFERROR(INDEX('Holiday Schedule'!$D$3:$D$24,MATCH(A344,'Holiday Schedule'!$C$3:$C$24,0)),0)</f>
        <v>0</v>
      </c>
      <c r="AB344" s="2">
        <f t="shared" si="40"/>
        <v>3</v>
      </c>
      <c r="AC344" s="2">
        <f t="shared" si="41"/>
        <v>2105491.81</v>
      </c>
      <c r="AD344" s="5">
        <f t="shared" si="42"/>
        <v>791693.5671047247</v>
      </c>
      <c r="AE344" s="5">
        <f t="shared" si="43"/>
        <v>2897185.3771047248</v>
      </c>
      <c r="AG344" s="2">
        <f t="shared" si="44"/>
        <v>12</v>
      </c>
      <c r="AH344" s="2">
        <f t="shared" si="45"/>
        <v>2025</v>
      </c>
      <c r="AJ344" s="5">
        <f t="shared" si="46"/>
        <v>152606.69</v>
      </c>
      <c r="AK344" s="2">
        <f t="shared" si="47"/>
        <v>18</v>
      </c>
    </row>
    <row r="345" spans="1:37" ht="12.75">
      <c r="A345" s="4">
        <v>45994</v>
      </c>
      <c r="B345" s="5">
        <f>All_Customers_Residential!B345+All_Customers_Small_Commercial!B345+All_Customers_Lighting!B345</f>
        <v>93939.150000000009</v>
      </c>
      <c r="C345" s="5">
        <f>All_Customers_Residential!C345+All_Customers_Small_Commercial!C345+All_Customers_Lighting!C345</f>
        <v>90552.709999999992</v>
      </c>
      <c r="D345" s="5">
        <f>All_Customers_Residential!D345+All_Customers_Small_Commercial!D345+All_Customers_Lighting!D345</f>
        <v>88276.700000000012</v>
      </c>
      <c r="E345" s="5">
        <f>All_Customers_Residential!E345+All_Customers_Small_Commercial!E345+All_Customers_Lighting!E345</f>
        <v>87860.92</v>
      </c>
      <c r="F345" s="5">
        <f>All_Customers_Residential!F345+All_Customers_Small_Commercial!F345+All_Customers_Lighting!F345</f>
        <v>92161.39</v>
      </c>
      <c r="G345" s="5">
        <f>All_Customers_Residential!G345+All_Customers_Small_Commercial!G345+All_Customers_Lighting!G345</f>
        <v>100310.54999999999</v>
      </c>
      <c r="H345" s="5">
        <f>All_Customers_Residential!H345+All_Customers_Small_Commercial!H345+All_Customers_Lighting!H345</f>
        <v>114436.25000000001</v>
      </c>
      <c r="I345" s="5">
        <f>All_Customers_Residential!I345+All_Customers_Small_Commercial!I345+All_Customers_Lighting!I345</f>
        <v>122656.25</v>
      </c>
      <c r="J345" s="5">
        <f>All_Customers_Residential!J345+All_Customers_Small_Commercial!J345+All_Customers_Lighting!J345</f>
        <v>123552.77</v>
      </c>
      <c r="K345" s="5">
        <f>All_Customers_Residential!K345+All_Customers_Small_Commercial!K345+All_Customers_Lighting!K345</f>
        <v>118555.89</v>
      </c>
      <c r="L345" s="5">
        <f>All_Customers_Residential!L345+All_Customers_Small_Commercial!L345+All_Customers_Lighting!L345</f>
        <v>112608.12</v>
      </c>
      <c r="M345" s="5">
        <f>All_Customers_Residential!M345+All_Customers_Small_Commercial!M345+All_Customers_Lighting!M345</f>
        <v>110426.06</v>
      </c>
      <c r="N345" s="5">
        <f>All_Customers_Residential!N345+All_Customers_Small_Commercial!N345+All_Customers_Lighting!N345</f>
        <v>108347.16</v>
      </c>
      <c r="O345" s="5">
        <f>All_Customers_Residential!O345+All_Customers_Small_Commercial!O345+All_Customers_Lighting!O345</f>
        <v>105537.62999999999</v>
      </c>
      <c r="P345" s="5">
        <f>All_Customers_Residential!P345+All_Customers_Small_Commercial!P345+All_Customers_Lighting!P345</f>
        <v>111494.15</v>
      </c>
      <c r="Q345" s="5">
        <f>All_Customers_Residential!Q345+All_Customers_Small_Commercial!Q345+All_Customers_Lighting!Q345</f>
        <v>122483.28</v>
      </c>
      <c r="R345" s="5">
        <f>All_Customers_Residential!R345+All_Customers_Small_Commercial!R345+All_Customers_Lighting!R345</f>
        <v>138159.03</v>
      </c>
      <c r="S345" s="5">
        <f>All_Customers_Residential!S345+All_Customers_Small_Commercial!S345+All_Customers_Lighting!S345</f>
        <v>149335.76</v>
      </c>
      <c r="T345" s="5">
        <f>All_Customers_Residential!T345+All_Customers_Small_Commercial!T345+All_Customers_Lighting!T345</f>
        <v>150033.22</v>
      </c>
      <c r="U345" s="5">
        <f>All_Customers_Residential!U345+All_Customers_Small_Commercial!U345+All_Customers_Lighting!U345</f>
        <v>146477.27000000002</v>
      </c>
      <c r="V345" s="5">
        <f>All_Customers_Residential!V345+All_Customers_Small_Commercial!V345+All_Customers_Lighting!V345</f>
        <v>138870.23000000001</v>
      </c>
      <c r="W345" s="5">
        <f>All_Customers_Residential!W345+All_Customers_Small_Commercial!W345+All_Customers_Lighting!W345</f>
        <v>128387.28</v>
      </c>
      <c r="X345" s="5">
        <f>All_Customers_Residential!X345+All_Customers_Small_Commercial!X345+All_Customers_Lighting!X345</f>
        <v>110191.12</v>
      </c>
      <c r="Y345" s="5">
        <f>All_Customers_Residential!Y345+All_Customers_Small_Commercial!Y345+All_Customers_Lighting!Y345</f>
        <v>103250.5561620462</v>
      </c>
      <c r="Z345" s="5">
        <f>All_Customers_Residential!Z345+All_Customers_Small_Commercial!Z345+All_Customers_Lighting!Z345</f>
        <v>0</v>
      </c>
      <c r="AA345" s="2">
        <f>IFERROR(INDEX('Holiday Schedule'!$D$3:$D$24,MATCH(A345,'Holiday Schedule'!$C$3:$C$24,0)),0)</f>
        <v>0</v>
      </c>
      <c r="AB345" s="2">
        <f t="shared" si="40"/>
        <v>4</v>
      </c>
      <c r="AC345" s="2">
        <f t="shared" si="41"/>
        <v>1997115.2200000002</v>
      </c>
      <c r="AD345" s="5">
        <f t="shared" si="42"/>
        <v>770788.22616204573</v>
      </c>
      <c r="AE345" s="5">
        <f t="shared" si="43"/>
        <v>2767903.4461620459</v>
      </c>
      <c r="AG345" s="2">
        <f t="shared" si="44"/>
        <v>12</v>
      </c>
      <c r="AH345" s="2">
        <f t="shared" si="45"/>
        <v>2025</v>
      </c>
      <c r="AJ345" s="5">
        <f t="shared" si="46"/>
        <v>150033.22</v>
      </c>
      <c r="AK345" s="2">
        <f t="shared" si="47"/>
        <v>19</v>
      </c>
    </row>
    <row r="346" spans="1:37" ht="12.75">
      <c r="A346" s="4">
        <v>45995</v>
      </c>
      <c r="B346" s="5">
        <f>All_Customers_Residential!B346+All_Customers_Small_Commercial!B346+All_Customers_Lighting!B346</f>
        <v>94927.329999999987</v>
      </c>
      <c r="C346" s="5">
        <f>All_Customers_Residential!C346+All_Customers_Small_Commercial!C346+All_Customers_Lighting!C346</f>
        <v>91037.090000000011</v>
      </c>
      <c r="D346" s="5">
        <f>All_Customers_Residential!D346+All_Customers_Small_Commercial!D346+All_Customers_Lighting!D346</f>
        <v>88698.42</v>
      </c>
      <c r="E346" s="5">
        <f>All_Customers_Residential!E346+All_Customers_Small_Commercial!E346+All_Customers_Lighting!E346</f>
        <v>87676.26999999999</v>
      </c>
      <c r="F346" s="5">
        <f>All_Customers_Residential!F346+All_Customers_Small_Commercial!F346+All_Customers_Lighting!F346</f>
        <v>91897.46</v>
      </c>
      <c r="G346" s="5">
        <f>All_Customers_Residential!G346+All_Customers_Small_Commercial!G346+All_Customers_Lighting!G346</f>
        <v>99873.150000000009</v>
      </c>
      <c r="H346" s="5">
        <f>All_Customers_Residential!H346+All_Customers_Small_Commercial!H346+All_Customers_Lighting!H346</f>
        <v>115344.62999999999</v>
      </c>
      <c r="I346" s="5">
        <f>All_Customers_Residential!I346+All_Customers_Small_Commercial!I346+All_Customers_Lighting!I346</f>
        <v>122800.72</v>
      </c>
      <c r="J346" s="5">
        <f>All_Customers_Residential!J346+All_Customers_Small_Commercial!J346+All_Customers_Lighting!J346</f>
        <v>121623.84</v>
      </c>
      <c r="K346" s="5">
        <f>All_Customers_Residential!K346+All_Customers_Small_Commercial!K346+All_Customers_Lighting!K346</f>
        <v>118771.6</v>
      </c>
      <c r="L346" s="5">
        <f>All_Customers_Residential!L346+All_Customers_Small_Commercial!L346+All_Customers_Lighting!L346</f>
        <v>116425.57</v>
      </c>
      <c r="M346" s="5">
        <f>All_Customers_Residential!M346+All_Customers_Small_Commercial!M346+All_Customers_Lighting!M346</f>
        <v>114847.38999999998</v>
      </c>
      <c r="N346" s="5">
        <f>All_Customers_Residential!N346+All_Customers_Small_Commercial!N346+All_Customers_Lighting!N346</f>
        <v>114606</v>
      </c>
      <c r="O346" s="5">
        <f>All_Customers_Residential!O346+All_Customers_Small_Commercial!O346+All_Customers_Lighting!O346</f>
        <v>112979.76000000001</v>
      </c>
      <c r="P346" s="5">
        <f>All_Customers_Residential!P346+All_Customers_Small_Commercial!P346+All_Customers_Lighting!P346</f>
        <v>118519.25</v>
      </c>
      <c r="Q346" s="5">
        <f>All_Customers_Residential!Q346+All_Customers_Small_Commercial!Q346+All_Customers_Lighting!Q346</f>
        <v>127933.79</v>
      </c>
      <c r="R346" s="5">
        <f>All_Customers_Residential!R346+All_Customers_Small_Commercial!R346+All_Customers_Lighting!R346</f>
        <v>142076.54</v>
      </c>
      <c r="S346" s="5">
        <f>All_Customers_Residential!S346+All_Customers_Small_Commercial!S346+All_Customers_Lighting!S346</f>
        <v>152646.46</v>
      </c>
      <c r="T346" s="5">
        <f>All_Customers_Residential!T346+All_Customers_Small_Commercial!T346+All_Customers_Lighting!T346</f>
        <v>156682.16000000003</v>
      </c>
      <c r="U346" s="5">
        <f>All_Customers_Residential!U346+All_Customers_Small_Commercial!U346+All_Customers_Lighting!U346</f>
        <v>156120.47999999998</v>
      </c>
      <c r="V346" s="5">
        <f>All_Customers_Residential!V346+All_Customers_Small_Commercial!V346+All_Customers_Lighting!V346</f>
        <v>152152.41</v>
      </c>
      <c r="W346" s="5">
        <f>All_Customers_Residential!W346+All_Customers_Small_Commercial!W346+All_Customers_Lighting!W346</f>
        <v>143519.23000000001</v>
      </c>
      <c r="X346" s="5">
        <f>All_Customers_Residential!X346+All_Customers_Small_Commercial!X346+All_Customers_Lighting!X346</f>
        <v>126226.3</v>
      </c>
      <c r="Y346" s="5">
        <f>All_Customers_Residential!Y346+All_Customers_Small_Commercial!Y346+All_Customers_Lighting!Y346</f>
        <v>119949.39384296241</v>
      </c>
      <c r="Z346" s="5">
        <f>All_Customers_Residential!Z346+All_Customers_Small_Commercial!Z346+All_Customers_Lighting!Z346</f>
        <v>0</v>
      </c>
      <c r="AA346" s="2">
        <f>IFERROR(INDEX('Holiday Schedule'!$D$3:$D$24,MATCH(A346,'Holiday Schedule'!$C$3:$C$24,0)),0)</f>
        <v>0</v>
      </c>
      <c r="AB346" s="2">
        <f t="shared" si="40"/>
        <v>5</v>
      </c>
      <c r="AC346" s="2">
        <f t="shared" si="41"/>
        <v>2097931.5</v>
      </c>
      <c r="AD346" s="5">
        <f t="shared" si="42"/>
        <v>789403.7438429622</v>
      </c>
      <c r="AE346" s="5">
        <f t="shared" si="43"/>
        <v>2887335.2438429622</v>
      </c>
      <c r="AG346" s="2">
        <f t="shared" si="44"/>
        <v>12</v>
      </c>
      <c r="AH346" s="2">
        <f t="shared" si="45"/>
        <v>2025</v>
      </c>
      <c r="AJ346" s="5">
        <f t="shared" si="46"/>
        <v>156682.16000000003</v>
      </c>
      <c r="AK346" s="2">
        <f t="shared" si="47"/>
        <v>19</v>
      </c>
    </row>
    <row r="347" spans="1:37" ht="12.75">
      <c r="A347" s="4">
        <v>45996</v>
      </c>
      <c r="B347" s="5">
        <f>All_Customers_Residential!B347+All_Customers_Small_Commercial!B347+All_Customers_Lighting!B347</f>
        <v>113597.53</v>
      </c>
      <c r="C347" s="5">
        <f>All_Customers_Residential!C347+All_Customers_Small_Commercial!C347+All_Customers_Lighting!C347</f>
        <v>109330.25</v>
      </c>
      <c r="D347" s="5">
        <f>All_Customers_Residential!D347+All_Customers_Small_Commercial!D347+All_Customers_Lighting!D347</f>
        <v>108114.18000000001</v>
      </c>
      <c r="E347" s="5">
        <f>All_Customers_Residential!E347+All_Customers_Small_Commercial!E347+All_Customers_Lighting!E347</f>
        <v>107941.68</v>
      </c>
      <c r="F347" s="5">
        <f>All_Customers_Residential!F347+All_Customers_Small_Commercial!F347+All_Customers_Lighting!F347</f>
        <v>111956.71</v>
      </c>
      <c r="G347" s="5">
        <f>All_Customers_Residential!G347+All_Customers_Small_Commercial!G347+All_Customers_Lighting!G347</f>
        <v>120224.63</v>
      </c>
      <c r="H347" s="5">
        <f>All_Customers_Residential!H347+All_Customers_Small_Commercial!H347+All_Customers_Lighting!H347</f>
        <v>138241.19</v>
      </c>
      <c r="I347" s="5">
        <f>All_Customers_Residential!I347+All_Customers_Small_Commercial!I347+All_Customers_Lighting!I347</f>
        <v>143190.69999999998</v>
      </c>
      <c r="J347" s="5">
        <f>All_Customers_Residential!J347+All_Customers_Small_Commercial!J347+All_Customers_Lighting!J347</f>
        <v>129923.20000000001</v>
      </c>
      <c r="K347" s="5">
        <f>All_Customers_Residential!K347+All_Customers_Small_Commercial!K347+All_Customers_Lighting!K347</f>
        <v>116105.37</v>
      </c>
      <c r="L347" s="5">
        <f>All_Customers_Residential!L347+All_Customers_Small_Commercial!L347+All_Customers_Lighting!L347</f>
        <v>111239.97</v>
      </c>
      <c r="M347" s="5">
        <f>All_Customers_Residential!M347+All_Customers_Small_Commercial!M347+All_Customers_Lighting!M347</f>
        <v>108022.05</v>
      </c>
      <c r="N347" s="5">
        <f>All_Customers_Residential!N347+All_Customers_Small_Commercial!N347+All_Customers_Lighting!N347</f>
        <v>105238.22</v>
      </c>
      <c r="O347" s="5">
        <f>All_Customers_Residential!O347+All_Customers_Small_Commercial!O347+All_Customers_Lighting!O347</f>
        <v>100995.1</v>
      </c>
      <c r="P347" s="5">
        <f>All_Customers_Residential!P347+All_Customers_Small_Commercial!P347+All_Customers_Lighting!P347</f>
        <v>115229.76999999999</v>
      </c>
      <c r="Q347" s="5">
        <f>All_Customers_Residential!Q347+All_Customers_Small_Commercial!Q347+All_Customers_Lighting!Q347</f>
        <v>135289.59</v>
      </c>
      <c r="R347" s="5">
        <f>All_Customers_Residential!R347+All_Customers_Small_Commercial!R347+All_Customers_Lighting!R347</f>
        <v>152500.13</v>
      </c>
      <c r="S347" s="5">
        <f>All_Customers_Residential!S347+All_Customers_Small_Commercial!S347+All_Customers_Lighting!S347</f>
        <v>163110.88000000003</v>
      </c>
      <c r="T347" s="5">
        <f>All_Customers_Residential!T347+All_Customers_Small_Commercial!T347+All_Customers_Lighting!T347</f>
        <v>164327.85</v>
      </c>
      <c r="U347" s="5">
        <f>All_Customers_Residential!U347+All_Customers_Small_Commercial!U347+All_Customers_Lighting!U347</f>
        <v>160734.44</v>
      </c>
      <c r="V347" s="5">
        <f>All_Customers_Residential!V347+All_Customers_Small_Commercial!V347+All_Customers_Lighting!V347</f>
        <v>153181.05999999997</v>
      </c>
      <c r="W347" s="5">
        <f>All_Customers_Residential!W347+All_Customers_Small_Commercial!W347+All_Customers_Lighting!W347</f>
        <v>144113.65</v>
      </c>
      <c r="X347" s="5">
        <f>All_Customers_Residential!X347+All_Customers_Small_Commercial!X347+All_Customers_Lighting!X347</f>
        <v>127658.19</v>
      </c>
      <c r="Y347" s="5">
        <f>All_Customers_Residential!Y347+All_Customers_Small_Commercial!Y347+All_Customers_Lighting!Y347</f>
        <v>147360.6277018468</v>
      </c>
      <c r="Z347" s="5">
        <f>All_Customers_Residential!Z347+All_Customers_Small_Commercial!Z347+All_Customers_Lighting!Z347</f>
        <v>0</v>
      </c>
      <c r="AA347" s="2">
        <f>IFERROR(INDEX('Holiday Schedule'!$D$3:$D$24,MATCH(A347,'Holiday Schedule'!$C$3:$C$24,0)),0)</f>
        <v>0</v>
      </c>
      <c r="AB347" s="2">
        <f t="shared" si="40"/>
        <v>6</v>
      </c>
      <c r="AC347" s="2">
        <f t="shared" si="41"/>
        <v>2130860.1700000004</v>
      </c>
      <c r="AD347" s="5">
        <f t="shared" si="42"/>
        <v>956766.79770184634</v>
      </c>
      <c r="AE347" s="5">
        <f t="shared" si="43"/>
        <v>3087626.9677018467</v>
      </c>
      <c r="AG347" s="2">
        <f t="shared" si="44"/>
        <v>12</v>
      </c>
      <c r="AH347" s="2">
        <f t="shared" si="45"/>
        <v>2025</v>
      </c>
      <c r="AJ347" s="5">
        <f t="shared" si="46"/>
        <v>164327.85</v>
      </c>
      <c r="AK347" s="2">
        <f t="shared" si="47"/>
        <v>19</v>
      </c>
    </row>
    <row r="348" spans="1:37" ht="12.75">
      <c r="A348" s="4">
        <v>45997</v>
      </c>
      <c r="B348" s="5">
        <f>All_Customers_Residential!B348+All_Customers_Small_Commercial!B348+All_Customers_Lighting!B348</f>
        <v>113650.21</v>
      </c>
      <c r="C348" s="5">
        <f>All_Customers_Residential!C348+All_Customers_Small_Commercial!C348+All_Customers_Lighting!C348</f>
        <v>110019.98999999999</v>
      </c>
      <c r="D348" s="5">
        <f>All_Customers_Residential!D348+All_Customers_Small_Commercial!D348+All_Customers_Lighting!D348</f>
        <v>107358.77</v>
      </c>
      <c r="E348" s="5">
        <f>All_Customers_Residential!E348+All_Customers_Small_Commercial!E348+All_Customers_Lighting!E348</f>
        <v>106794.93999999999</v>
      </c>
      <c r="F348" s="5">
        <f>All_Customers_Residential!F348+All_Customers_Small_Commercial!F348+All_Customers_Lighting!F348</f>
        <v>108303.89000000001</v>
      </c>
      <c r="G348" s="5">
        <f>All_Customers_Residential!G348+All_Customers_Small_Commercial!G348+All_Customers_Lighting!G348</f>
        <v>111722.62000000001</v>
      </c>
      <c r="H348" s="5">
        <f>All_Customers_Residential!H348+All_Customers_Small_Commercial!H348+All_Customers_Lighting!H348</f>
        <v>121083.82</v>
      </c>
      <c r="I348" s="5">
        <f>All_Customers_Residential!I348+All_Customers_Small_Commercial!I348+All_Customers_Lighting!I348</f>
        <v>128296.92</v>
      </c>
      <c r="J348" s="5">
        <f>All_Customers_Residential!J348+All_Customers_Small_Commercial!J348+All_Customers_Lighting!J348</f>
        <v>126083.81</v>
      </c>
      <c r="K348" s="5">
        <f>All_Customers_Residential!K348+All_Customers_Small_Commercial!K348+All_Customers_Lighting!K348</f>
        <v>126123.7</v>
      </c>
      <c r="L348" s="5">
        <f>All_Customers_Residential!L348+All_Customers_Small_Commercial!L348+All_Customers_Lighting!L348</f>
        <v>126758.33</v>
      </c>
      <c r="M348" s="5">
        <f>All_Customers_Residential!M348+All_Customers_Small_Commercial!M348+All_Customers_Lighting!M348</f>
        <v>127872.51000000001</v>
      </c>
      <c r="N348" s="5">
        <f>All_Customers_Residential!N348+All_Customers_Small_Commercial!N348+All_Customers_Lighting!N348</f>
        <v>126902.24</v>
      </c>
      <c r="O348" s="5">
        <f>All_Customers_Residential!O348+All_Customers_Small_Commercial!O348+All_Customers_Lighting!O348</f>
        <v>124288.52</v>
      </c>
      <c r="P348" s="5">
        <f>All_Customers_Residential!P348+All_Customers_Small_Commercial!P348+All_Customers_Lighting!P348</f>
        <v>126501.69</v>
      </c>
      <c r="Q348" s="5">
        <f>All_Customers_Residential!Q348+All_Customers_Small_Commercial!Q348+All_Customers_Lighting!Q348</f>
        <v>133377.29</v>
      </c>
      <c r="R348" s="5">
        <f>All_Customers_Residential!R348+All_Customers_Small_Commercial!R348+All_Customers_Lighting!R348</f>
        <v>145150.63</v>
      </c>
      <c r="S348" s="5">
        <f>All_Customers_Residential!S348+All_Customers_Small_Commercial!S348+All_Customers_Lighting!S348</f>
        <v>152746.67000000001</v>
      </c>
      <c r="T348" s="5">
        <f>All_Customers_Residential!T348+All_Customers_Small_Commercial!T348+All_Customers_Lighting!T348</f>
        <v>152251.46000000002</v>
      </c>
      <c r="U348" s="5">
        <f>All_Customers_Residential!U348+All_Customers_Small_Commercial!U348+All_Customers_Lighting!U348</f>
        <v>147834.69</v>
      </c>
      <c r="V348" s="5">
        <f>All_Customers_Residential!V348+All_Customers_Small_Commercial!V348+All_Customers_Lighting!V348</f>
        <v>141088.31</v>
      </c>
      <c r="W348" s="5">
        <f>All_Customers_Residential!W348+All_Customers_Small_Commercial!W348+All_Customers_Lighting!W348</f>
        <v>131130.29999999999</v>
      </c>
      <c r="X348" s="5">
        <f>All_Customers_Residential!X348+All_Customers_Small_Commercial!X348+All_Customers_Lighting!X348</f>
        <v>114713.84</v>
      </c>
      <c r="Y348" s="5">
        <f>All_Customers_Residential!Y348+All_Customers_Small_Commercial!Y348+All_Customers_Lighting!Y348</f>
        <v>121578.12198438789</v>
      </c>
      <c r="Z348" s="5">
        <f>All_Customers_Residential!Z348+All_Customers_Small_Commercial!Z348+All_Customers_Lighting!Z348</f>
        <v>0</v>
      </c>
      <c r="AA348" s="2">
        <f>IFERROR(INDEX('Holiday Schedule'!$D$3:$D$24,MATCH(A348,'Holiday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3031633.2719843872</v>
      </c>
      <c r="AE348" s="5">
        <f t="shared" si="43"/>
        <v>3031633.2719843872</v>
      </c>
      <c r="AG348" s="2">
        <f t="shared" si="44"/>
        <v>12</v>
      </c>
      <c r="AH348" s="2">
        <f t="shared" si="45"/>
        <v>2025</v>
      </c>
      <c r="AJ348" s="5">
        <f t="shared" si="46"/>
        <v>152746.67000000001</v>
      </c>
      <c r="AK348" s="2">
        <f t="shared" si="47"/>
        <v>18</v>
      </c>
    </row>
    <row r="349" spans="1:37" ht="12.75">
      <c r="A349" s="4">
        <v>45998</v>
      </c>
      <c r="B349" s="5">
        <f>All_Customers_Residential!B349+All_Customers_Small_Commercial!B349+All_Customers_Lighting!B349</f>
        <v>101459.31999999999</v>
      </c>
      <c r="C349" s="5">
        <f>All_Customers_Residential!C349+All_Customers_Small_Commercial!C349+All_Customers_Lighting!C349</f>
        <v>97850.94</v>
      </c>
      <c r="D349" s="5">
        <f>All_Customers_Residential!D349+All_Customers_Small_Commercial!D349+All_Customers_Lighting!D349</f>
        <v>95657.940000000017</v>
      </c>
      <c r="E349" s="5">
        <f>All_Customers_Residential!E349+All_Customers_Small_Commercial!E349+All_Customers_Lighting!E349</f>
        <v>95880.680000000008</v>
      </c>
      <c r="F349" s="5">
        <f>All_Customers_Residential!F349+All_Customers_Small_Commercial!F349+All_Customers_Lighting!F349</f>
        <v>98044.160000000003</v>
      </c>
      <c r="G349" s="5">
        <f>All_Customers_Residential!G349+All_Customers_Small_Commercial!G349+All_Customers_Lighting!G349</f>
        <v>102063.26</v>
      </c>
      <c r="H349" s="5">
        <f>All_Customers_Residential!H349+All_Customers_Small_Commercial!H349+All_Customers_Lighting!H349</f>
        <v>110153.40000000001</v>
      </c>
      <c r="I349" s="5">
        <f>All_Customers_Residential!I349+All_Customers_Small_Commercial!I349+All_Customers_Lighting!I349</f>
        <v>118091.85</v>
      </c>
      <c r="J349" s="5">
        <f>All_Customers_Residential!J349+All_Customers_Small_Commercial!J349+All_Customers_Lighting!J349</f>
        <v>115964.08</v>
      </c>
      <c r="K349" s="5">
        <f>All_Customers_Residential!K349+All_Customers_Small_Commercial!K349+All_Customers_Lighting!K349</f>
        <v>105966.34</v>
      </c>
      <c r="L349" s="5">
        <f>All_Customers_Residential!L349+All_Customers_Small_Commercial!L349+All_Customers_Lighting!L349</f>
        <v>95734.45</v>
      </c>
      <c r="M349" s="5">
        <f>All_Customers_Residential!M349+All_Customers_Small_Commercial!M349+All_Customers_Lighting!M349</f>
        <v>93867.01999999999</v>
      </c>
      <c r="N349" s="5">
        <f>All_Customers_Residential!N349+All_Customers_Small_Commercial!N349+All_Customers_Lighting!N349</f>
        <v>96981.63</v>
      </c>
      <c r="O349" s="5">
        <f>All_Customers_Residential!O349+All_Customers_Small_Commercial!O349+All_Customers_Lighting!O349</f>
        <v>106872.09</v>
      </c>
      <c r="P349" s="5">
        <f>All_Customers_Residential!P349+All_Customers_Small_Commercial!P349+All_Customers_Lighting!P349</f>
        <v>118544.90000000001</v>
      </c>
      <c r="Q349" s="5">
        <f>All_Customers_Residential!Q349+All_Customers_Small_Commercial!Q349+All_Customers_Lighting!Q349</f>
        <v>132504.29999999999</v>
      </c>
      <c r="R349" s="5">
        <f>All_Customers_Residential!R349+All_Customers_Small_Commercial!R349+All_Customers_Lighting!R349</f>
        <v>148767.84</v>
      </c>
      <c r="S349" s="5">
        <f>All_Customers_Residential!S349+All_Customers_Small_Commercial!S349+All_Customers_Lighting!S349</f>
        <v>157880.95999999999</v>
      </c>
      <c r="T349" s="5">
        <f>All_Customers_Residential!T349+All_Customers_Small_Commercial!T349+All_Customers_Lighting!T349</f>
        <v>156783.4</v>
      </c>
      <c r="U349" s="5">
        <f>All_Customers_Residential!U349+All_Customers_Small_Commercial!U349+All_Customers_Lighting!U349</f>
        <v>152536.29999999999</v>
      </c>
      <c r="V349" s="5">
        <f>All_Customers_Residential!V349+All_Customers_Small_Commercial!V349+All_Customers_Lighting!V349</f>
        <v>144496.25</v>
      </c>
      <c r="W349" s="5">
        <f>All_Customers_Residential!W349+All_Customers_Small_Commercial!W349+All_Customers_Lighting!W349</f>
        <v>132844.49999999997</v>
      </c>
      <c r="X349" s="5">
        <f>All_Customers_Residential!X349+All_Customers_Small_Commercial!X349+All_Customers_Lighting!X349</f>
        <v>115378.84000000001</v>
      </c>
      <c r="Y349" s="5">
        <f>All_Customers_Residential!Y349+All_Customers_Small_Commercial!Y349+All_Customers_Lighting!Y349</f>
        <v>108595.66</v>
      </c>
      <c r="Z349" s="5">
        <f>All_Customers_Residential!Z349+All_Customers_Small_Commercial!Z349+All_Customers_Lighting!Z349</f>
        <v>0</v>
      </c>
      <c r="AA349" s="2">
        <f>IFERROR(INDEX('Holiday Schedule'!$D$3:$D$24,MATCH(A349,'Holiday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2802920.11</v>
      </c>
      <c r="AE349" s="5">
        <f t="shared" si="43"/>
        <v>2802920.11</v>
      </c>
      <c r="AG349" s="2">
        <f t="shared" si="44"/>
        <v>12</v>
      </c>
      <c r="AH349" s="2">
        <f t="shared" si="45"/>
        <v>2025</v>
      </c>
      <c r="AJ349" s="5">
        <f t="shared" si="46"/>
        <v>157880.95999999999</v>
      </c>
      <c r="AK349" s="2">
        <f t="shared" si="47"/>
        <v>18</v>
      </c>
    </row>
    <row r="350" spans="1:37" ht="12.75">
      <c r="A350" s="4">
        <v>45999</v>
      </c>
      <c r="B350" s="5">
        <f>All_Customers_Residential!B350+All_Customers_Small_Commercial!B350+All_Customers_Lighting!B350</f>
        <v>100918.55</v>
      </c>
      <c r="C350" s="5">
        <f>All_Customers_Residential!C350+All_Customers_Small_Commercial!C350+All_Customers_Lighting!C350</f>
        <v>97264.92</v>
      </c>
      <c r="D350" s="5">
        <f>All_Customers_Residential!D350+All_Customers_Small_Commercial!D350+All_Customers_Lighting!D350</f>
        <v>95565.119999999995</v>
      </c>
      <c r="E350" s="5">
        <f>All_Customers_Residential!E350+All_Customers_Small_Commercial!E350+All_Customers_Lighting!E350</f>
        <v>95677.88</v>
      </c>
      <c r="F350" s="5">
        <f>All_Customers_Residential!F350+All_Customers_Small_Commercial!F350+All_Customers_Lighting!F350</f>
        <v>100438.42</v>
      </c>
      <c r="G350" s="5">
        <f>All_Customers_Residential!G350+All_Customers_Small_Commercial!G350+All_Customers_Lighting!G350</f>
        <v>110417.75</v>
      </c>
      <c r="H350" s="5">
        <f>All_Customers_Residential!H350+All_Customers_Small_Commercial!H350+All_Customers_Lighting!H350</f>
        <v>125842.29</v>
      </c>
      <c r="I350" s="5">
        <f>All_Customers_Residential!I350+All_Customers_Small_Commercial!I350+All_Customers_Lighting!I350</f>
        <v>135854.32</v>
      </c>
      <c r="J350" s="5">
        <f>All_Customers_Residential!J350+All_Customers_Small_Commercial!J350+All_Customers_Lighting!J350</f>
        <v>136529.66999999998</v>
      </c>
      <c r="K350" s="5">
        <f>All_Customers_Residential!K350+All_Customers_Small_Commercial!K350+All_Customers_Lighting!K350</f>
        <v>133276.59</v>
      </c>
      <c r="L350" s="5">
        <f>All_Customers_Residential!L350+All_Customers_Small_Commercial!L350+All_Customers_Lighting!L350</f>
        <v>130694.11000000002</v>
      </c>
      <c r="M350" s="5">
        <f>All_Customers_Residential!M350+All_Customers_Small_Commercial!M350+All_Customers_Lighting!M350</f>
        <v>128488.56</v>
      </c>
      <c r="N350" s="5">
        <f>All_Customers_Residential!N350+All_Customers_Small_Commercial!N350+All_Customers_Lighting!N350</f>
        <v>124590.33</v>
      </c>
      <c r="O350" s="5">
        <f>All_Customers_Residential!O350+All_Customers_Small_Commercial!O350+All_Customers_Lighting!O350</f>
        <v>121687.43</v>
      </c>
      <c r="P350" s="5">
        <f>All_Customers_Residential!P350+All_Customers_Small_Commercial!P350+All_Customers_Lighting!P350</f>
        <v>128803.85</v>
      </c>
      <c r="Q350" s="5">
        <f>All_Customers_Residential!Q350+All_Customers_Small_Commercial!Q350+All_Customers_Lighting!Q350</f>
        <v>140145.41999999998</v>
      </c>
      <c r="R350" s="5">
        <f>All_Customers_Residential!R350+All_Customers_Small_Commercial!R350+All_Customers_Lighting!R350</f>
        <v>157674.04999999999</v>
      </c>
      <c r="S350" s="5">
        <f>All_Customers_Residential!S350+All_Customers_Small_Commercial!S350+All_Customers_Lighting!S350</f>
        <v>170224.11</v>
      </c>
      <c r="T350" s="5">
        <f>All_Customers_Residential!T350+All_Customers_Small_Commercial!T350+All_Customers_Lighting!T350</f>
        <v>171670.14</v>
      </c>
      <c r="U350" s="5">
        <f>All_Customers_Residential!U350+All_Customers_Small_Commercial!U350+All_Customers_Lighting!U350</f>
        <v>167722.51999999999</v>
      </c>
      <c r="V350" s="5">
        <f>All_Customers_Residential!V350+All_Customers_Small_Commercial!V350+All_Customers_Lighting!V350</f>
        <v>160946.28000000003</v>
      </c>
      <c r="W350" s="5">
        <f>All_Customers_Residential!W350+All_Customers_Small_Commercial!W350+All_Customers_Lighting!W350</f>
        <v>151444.13</v>
      </c>
      <c r="X350" s="5">
        <f>All_Customers_Residential!X350+All_Customers_Small_Commercial!X350+All_Customers_Lighting!X350</f>
        <v>132396.16999999998</v>
      </c>
      <c r="Y350" s="5">
        <f>All_Customers_Residential!Y350+All_Customers_Small_Commercial!Y350+All_Customers_Lighting!Y350</f>
        <v>125674.67472083587</v>
      </c>
      <c r="Z350" s="5">
        <f>All_Customers_Residential!Z350+All_Customers_Small_Commercial!Z350+All_Customers_Lighting!Z350</f>
        <v>0</v>
      </c>
      <c r="AA350" s="2">
        <f>IFERROR(INDEX('Holiday Schedule'!$D$3:$D$24,MATCH(A350,'Holiday Schedule'!$C$3:$C$24,0)),0)</f>
        <v>0</v>
      </c>
      <c r="AB350" s="2">
        <f t="shared" si="40"/>
        <v>2</v>
      </c>
      <c r="AC350" s="2">
        <f t="shared" si="41"/>
        <v>2292147.6800000002</v>
      </c>
      <c r="AD350" s="5">
        <f t="shared" si="42"/>
        <v>851799.60472083604</v>
      </c>
      <c r="AE350" s="5">
        <f t="shared" si="43"/>
        <v>3143947.2847208362</v>
      </c>
      <c r="AG350" s="2">
        <f t="shared" si="44"/>
        <v>12</v>
      </c>
      <c r="AH350" s="2">
        <f t="shared" si="45"/>
        <v>2025</v>
      </c>
      <c r="AJ350" s="5">
        <f t="shared" si="46"/>
        <v>171670.14</v>
      </c>
      <c r="AK350" s="2">
        <f t="shared" si="47"/>
        <v>19</v>
      </c>
    </row>
    <row r="351" spans="1:37" ht="12.75">
      <c r="A351" s="4">
        <v>46000</v>
      </c>
      <c r="B351" s="5">
        <f>All_Customers_Residential!B351+All_Customers_Small_Commercial!B351+All_Customers_Lighting!B351</f>
        <v>113516.96</v>
      </c>
      <c r="C351" s="5">
        <f>All_Customers_Residential!C351+All_Customers_Small_Commercial!C351+All_Customers_Lighting!C351</f>
        <v>110553.73999999999</v>
      </c>
      <c r="D351" s="5">
        <f>All_Customers_Residential!D351+All_Customers_Small_Commercial!D351+All_Customers_Lighting!D351</f>
        <v>107905.13</v>
      </c>
      <c r="E351" s="5">
        <f>All_Customers_Residential!E351+All_Customers_Small_Commercial!E351+All_Customers_Lighting!E351</f>
        <v>107487.35</v>
      </c>
      <c r="F351" s="5">
        <f>All_Customers_Residential!F351+All_Customers_Small_Commercial!F351+All_Customers_Lighting!F351</f>
        <v>112353.05</v>
      </c>
      <c r="G351" s="5">
        <f>All_Customers_Residential!G351+All_Customers_Small_Commercial!G351+All_Customers_Lighting!G351</f>
        <v>121768.94</v>
      </c>
      <c r="H351" s="5">
        <f>All_Customers_Residential!H351+All_Customers_Small_Commercial!H351+All_Customers_Lighting!H351</f>
        <v>139339.71</v>
      </c>
      <c r="I351" s="5">
        <f>All_Customers_Residential!I351+All_Customers_Small_Commercial!I351+All_Customers_Lighting!I351</f>
        <v>147100.13000000003</v>
      </c>
      <c r="J351" s="5">
        <f>All_Customers_Residential!J351+All_Customers_Small_Commercial!J351+All_Customers_Lighting!J351</f>
        <v>142524.31</v>
      </c>
      <c r="K351" s="5">
        <f>All_Customers_Residential!K351+All_Customers_Small_Commercial!K351+All_Customers_Lighting!K351</f>
        <v>133695.42000000001</v>
      </c>
      <c r="L351" s="5">
        <f>All_Customers_Residential!L351+All_Customers_Small_Commercial!L351+All_Customers_Lighting!L351</f>
        <v>127206.94</v>
      </c>
      <c r="M351" s="5">
        <f>All_Customers_Residential!M351+All_Customers_Small_Commercial!M351+All_Customers_Lighting!M351</f>
        <v>122516.76</v>
      </c>
      <c r="N351" s="5">
        <f>All_Customers_Residential!N351+All_Customers_Small_Commercial!N351+All_Customers_Lighting!N351</f>
        <v>117546.33</v>
      </c>
      <c r="O351" s="5">
        <f>All_Customers_Residential!O351+All_Customers_Small_Commercial!O351+All_Customers_Lighting!O351</f>
        <v>114134.36</v>
      </c>
      <c r="P351" s="5">
        <f>All_Customers_Residential!P351+All_Customers_Small_Commercial!P351+All_Customers_Lighting!P351</f>
        <v>120650.9</v>
      </c>
      <c r="Q351" s="5">
        <f>All_Customers_Residential!Q351+All_Customers_Small_Commercial!Q351+All_Customers_Lighting!Q351</f>
        <v>134556.5</v>
      </c>
      <c r="R351" s="5">
        <f>All_Customers_Residential!R351+All_Customers_Small_Commercial!R351+All_Customers_Lighting!R351</f>
        <v>152004.84</v>
      </c>
      <c r="S351" s="5">
        <f>All_Customers_Residential!S351+All_Customers_Small_Commercial!S351+All_Customers_Lighting!S351</f>
        <v>162388.97999999998</v>
      </c>
      <c r="T351" s="5">
        <f>All_Customers_Residential!T351+All_Customers_Small_Commercial!T351+All_Customers_Lighting!T351</f>
        <v>163053.19999999998</v>
      </c>
      <c r="U351" s="5">
        <f>All_Customers_Residential!U351+All_Customers_Small_Commercial!U351+All_Customers_Lighting!U351</f>
        <v>160882.15</v>
      </c>
      <c r="V351" s="5">
        <f>All_Customers_Residential!V351+All_Customers_Small_Commercial!V351+All_Customers_Lighting!V351</f>
        <v>153464.19999999998</v>
      </c>
      <c r="W351" s="5">
        <f>All_Customers_Residential!W351+All_Customers_Small_Commercial!W351+All_Customers_Lighting!W351</f>
        <v>141471.44</v>
      </c>
      <c r="X351" s="5">
        <f>All_Customers_Residential!X351+All_Customers_Small_Commercial!X351+All_Customers_Lighting!X351</f>
        <v>120666.09999999999</v>
      </c>
      <c r="Y351" s="5">
        <f>All_Customers_Residential!Y351+All_Customers_Small_Commercial!Y351+All_Customers_Lighting!Y351</f>
        <v>112800.58900963368</v>
      </c>
      <c r="Z351" s="5">
        <f>All_Customers_Residential!Z351+All_Customers_Small_Commercial!Z351+All_Customers_Lighting!Z351</f>
        <v>0</v>
      </c>
      <c r="AA351" s="2">
        <f>IFERROR(INDEX('Holiday Schedule'!$D$3:$D$24,MATCH(A351,'Holiday Schedule'!$C$3:$C$24,0)),0)</f>
        <v>0</v>
      </c>
      <c r="AB351" s="2">
        <f t="shared" si="40"/>
        <v>3</v>
      </c>
      <c r="AC351" s="2">
        <f t="shared" si="41"/>
        <v>2213862.5599999996</v>
      </c>
      <c r="AD351" s="5">
        <f t="shared" si="42"/>
        <v>925725.46900963457</v>
      </c>
      <c r="AE351" s="5">
        <f t="shared" si="43"/>
        <v>3139588.0290096342</v>
      </c>
      <c r="AG351" s="2">
        <f t="shared" si="44"/>
        <v>12</v>
      </c>
      <c r="AH351" s="2">
        <f t="shared" si="45"/>
        <v>2025</v>
      </c>
      <c r="AJ351" s="5">
        <f t="shared" si="46"/>
        <v>163053.19999999998</v>
      </c>
      <c r="AK351" s="2">
        <f t="shared" si="47"/>
        <v>19</v>
      </c>
    </row>
    <row r="352" spans="1:37" ht="12.75">
      <c r="A352" s="4">
        <v>46001</v>
      </c>
      <c r="B352" s="5">
        <f>All_Customers_Residential!B352+All_Customers_Small_Commercial!B352+All_Customers_Lighting!B352</f>
        <v>110781.56000000001</v>
      </c>
      <c r="C352" s="5">
        <f>All_Customers_Residential!C352+All_Customers_Small_Commercial!C352+All_Customers_Lighting!C352</f>
        <v>104792.58</v>
      </c>
      <c r="D352" s="5">
        <f>All_Customers_Residential!D352+All_Customers_Small_Commercial!D352+All_Customers_Lighting!D352</f>
        <v>101968.31999999999</v>
      </c>
      <c r="E352" s="5">
        <f>All_Customers_Residential!E352+All_Customers_Small_Commercial!E352+All_Customers_Lighting!E352</f>
        <v>101699.20999999999</v>
      </c>
      <c r="F352" s="5">
        <f>All_Customers_Residential!F352+All_Customers_Small_Commercial!F352+All_Customers_Lighting!F352</f>
        <v>104773.32</v>
      </c>
      <c r="G352" s="5">
        <f>All_Customers_Residential!G352+All_Customers_Small_Commercial!G352+All_Customers_Lighting!G352</f>
        <v>112310.48999999999</v>
      </c>
      <c r="H352" s="5">
        <f>All_Customers_Residential!H352+All_Customers_Small_Commercial!H352+All_Customers_Lighting!H352</f>
        <v>127262.57</v>
      </c>
      <c r="I352" s="5">
        <f>All_Customers_Residential!I352+All_Customers_Small_Commercial!I352+All_Customers_Lighting!I352</f>
        <v>135037.64000000001</v>
      </c>
      <c r="J352" s="5">
        <f>All_Customers_Residential!J352+All_Customers_Small_Commercial!J352+All_Customers_Lighting!J352</f>
        <v>136221.97999999998</v>
      </c>
      <c r="K352" s="5">
        <f>All_Customers_Residential!K352+All_Customers_Small_Commercial!K352+All_Customers_Lighting!K352</f>
        <v>132207.56</v>
      </c>
      <c r="L352" s="5">
        <f>All_Customers_Residential!L352+All_Customers_Small_Commercial!L352+All_Customers_Lighting!L352</f>
        <v>124750.74</v>
      </c>
      <c r="M352" s="5">
        <f>All_Customers_Residential!M352+All_Customers_Small_Commercial!M352+All_Customers_Lighting!M352</f>
        <v>121810.93000000001</v>
      </c>
      <c r="N352" s="5">
        <f>All_Customers_Residential!N352+All_Customers_Small_Commercial!N352+All_Customers_Lighting!N352</f>
        <v>122726.22</v>
      </c>
      <c r="O352" s="5">
        <f>All_Customers_Residential!O352+All_Customers_Small_Commercial!O352+All_Customers_Lighting!O352</f>
        <v>123839.72</v>
      </c>
      <c r="P352" s="5">
        <f>All_Customers_Residential!P352+All_Customers_Small_Commercial!P352+All_Customers_Lighting!P352</f>
        <v>127883.93</v>
      </c>
      <c r="Q352" s="5">
        <f>All_Customers_Residential!Q352+All_Customers_Small_Commercial!Q352+All_Customers_Lighting!Q352</f>
        <v>134390.69</v>
      </c>
      <c r="R352" s="5">
        <f>All_Customers_Residential!R352+All_Customers_Small_Commercial!R352+All_Customers_Lighting!R352</f>
        <v>146636.29</v>
      </c>
      <c r="S352" s="5">
        <f>All_Customers_Residential!S352+All_Customers_Small_Commercial!S352+All_Customers_Lighting!S352</f>
        <v>155577.71</v>
      </c>
      <c r="T352" s="5">
        <f>All_Customers_Residential!T352+All_Customers_Small_Commercial!T352+All_Customers_Lighting!T352</f>
        <v>154011.87999999998</v>
      </c>
      <c r="U352" s="5">
        <f>All_Customers_Residential!U352+All_Customers_Small_Commercial!U352+All_Customers_Lighting!U352</f>
        <v>147004.98000000001</v>
      </c>
      <c r="V352" s="5">
        <f>All_Customers_Residential!V352+All_Customers_Small_Commercial!V352+All_Customers_Lighting!V352</f>
        <v>136332.35</v>
      </c>
      <c r="W352" s="5">
        <f>All_Customers_Residential!W352+All_Customers_Small_Commercial!W352+All_Customers_Lighting!W352</f>
        <v>124323.22</v>
      </c>
      <c r="X352" s="5">
        <f>All_Customers_Residential!X352+All_Customers_Small_Commercial!X352+All_Customers_Lighting!X352</f>
        <v>105620.29</v>
      </c>
      <c r="Y352" s="5">
        <f>All_Customers_Residential!Y352+All_Customers_Small_Commercial!Y352+All_Customers_Lighting!Y352</f>
        <v>107539.40067926298</v>
      </c>
      <c r="Z352" s="5">
        <f>All_Customers_Residential!Z352+All_Customers_Small_Commercial!Z352+All_Customers_Lighting!Z352</f>
        <v>0</v>
      </c>
      <c r="AA352" s="2">
        <f>IFERROR(INDEX('Holiday Schedule'!$D$3:$D$24,MATCH(A352,'Holiday Schedule'!$C$3:$C$24,0)),0)</f>
        <v>0</v>
      </c>
      <c r="AB352" s="2">
        <f t="shared" si="40"/>
        <v>4</v>
      </c>
      <c r="AC352" s="2">
        <f t="shared" si="41"/>
        <v>2128376.13</v>
      </c>
      <c r="AD352" s="5">
        <f t="shared" si="42"/>
        <v>871127.4506792631</v>
      </c>
      <c r="AE352" s="5">
        <f t="shared" si="43"/>
        <v>2999503.580679263</v>
      </c>
      <c r="AG352" s="2">
        <f t="shared" si="44"/>
        <v>12</v>
      </c>
      <c r="AH352" s="2">
        <f t="shared" si="45"/>
        <v>2025</v>
      </c>
      <c r="AJ352" s="5">
        <f t="shared" si="46"/>
        <v>155577.71</v>
      </c>
      <c r="AK352" s="2">
        <f t="shared" si="47"/>
        <v>18</v>
      </c>
    </row>
    <row r="353" spans="1:37" ht="12.75">
      <c r="A353" s="4">
        <v>46002</v>
      </c>
      <c r="B353" s="5">
        <f>All_Customers_Residential!B353+All_Customers_Small_Commercial!B353+All_Customers_Lighting!B353</f>
        <v>91317.549999999988</v>
      </c>
      <c r="C353" s="5">
        <f>All_Customers_Residential!C353+All_Customers_Small_Commercial!C353+All_Customers_Lighting!C353</f>
        <v>87509.73</v>
      </c>
      <c r="D353" s="5">
        <f>All_Customers_Residential!D353+All_Customers_Small_Commercial!D353+All_Customers_Lighting!D353</f>
        <v>85328.83</v>
      </c>
      <c r="E353" s="5">
        <f>All_Customers_Residential!E353+All_Customers_Small_Commercial!E353+All_Customers_Lighting!E353</f>
        <v>85559.45</v>
      </c>
      <c r="F353" s="5">
        <f>All_Customers_Residential!F353+All_Customers_Small_Commercial!F353+All_Customers_Lighting!F353</f>
        <v>89207.54</v>
      </c>
      <c r="G353" s="5">
        <f>All_Customers_Residential!G353+All_Customers_Small_Commercial!G353+All_Customers_Lighting!G353</f>
        <v>97427.04</v>
      </c>
      <c r="H353" s="5">
        <f>All_Customers_Residential!H353+All_Customers_Small_Commercial!H353+All_Customers_Lighting!H353</f>
        <v>112455.09</v>
      </c>
      <c r="I353" s="5">
        <f>All_Customers_Residential!I353+All_Customers_Small_Commercial!I353+All_Customers_Lighting!I353</f>
        <v>120858.01000000001</v>
      </c>
      <c r="J353" s="5">
        <f>All_Customers_Residential!J353+All_Customers_Small_Commercial!J353+All_Customers_Lighting!J353</f>
        <v>120427.95</v>
      </c>
      <c r="K353" s="5">
        <f>All_Customers_Residential!K353+All_Customers_Small_Commercial!K353+All_Customers_Lighting!K353</f>
        <v>115682.31</v>
      </c>
      <c r="L353" s="5">
        <f>All_Customers_Residential!L353+All_Customers_Small_Commercial!L353+All_Customers_Lighting!L353</f>
        <v>109662.73</v>
      </c>
      <c r="M353" s="5">
        <f>All_Customers_Residential!M353+All_Customers_Small_Commercial!M353+All_Customers_Lighting!M353</f>
        <v>100341.39</v>
      </c>
      <c r="N353" s="5">
        <f>All_Customers_Residential!N353+All_Customers_Small_Commercial!N353+All_Customers_Lighting!N353</f>
        <v>100073.46</v>
      </c>
      <c r="O353" s="5">
        <f>All_Customers_Residential!O353+All_Customers_Small_Commercial!O353+All_Customers_Lighting!O353</f>
        <v>103344.63</v>
      </c>
      <c r="P353" s="5">
        <f>All_Customers_Residential!P353+All_Customers_Small_Commercial!P353+All_Customers_Lighting!P353</f>
        <v>113960.67000000001</v>
      </c>
      <c r="Q353" s="5">
        <f>All_Customers_Residential!Q353+All_Customers_Small_Commercial!Q353+All_Customers_Lighting!Q353</f>
        <v>127883.87</v>
      </c>
      <c r="R353" s="5">
        <f>All_Customers_Residential!R353+All_Customers_Small_Commercial!R353+All_Customers_Lighting!R353</f>
        <v>142691.17000000001</v>
      </c>
      <c r="S353" s="5">
        <f>All_Customers_Residential!S353+All_Customers_Small_Commercial!S353+All_Customers_Lighting!S353</f>
        <v>152751.91</v>
      </c>
      <c r="T353" s="5">
        <f>All_Customers_Residential!T353+All_Customers_Small_Commercial!T353+All_Customers_Lighting!T353</f>
        <v>154711.59</v>
      </c>
      <c r="U353" s="5">
        <f>All_Customers_Residential!U353+All_Customers_Small_Commercial!U353+All_Customers_Lighting!U353</f>
        <v>153174.57</v>
      </c>
      <c r="V353" s="5">
        <f>All_Customers_Residential!V353+All_Customers_Small_Commercial!V353+All_Customers_Lighting!V353</f>
        <v>148437.51</v>
      </c>
      <c r="W353" s="5">
        <f>All_Customers_Residential!W353+All_Customers_Small_Commercial!W353+All_Customers_Lighting!W353</f>
        <v>139579.07999999999</v>
      </c>
      <c r="X353" s="5">
        <f>All_Customers_Residential!X353+All_Customers_Small_Commercial!X353+All_Customers_Lighting!X353</f>
        <v>121818.51</v>
      </c>
      <c r="Y353" s="5">
        <f>All_Customers_Residential!Y353+All_Customers_Small_Commercial!Y353+All_Customers_Lighting!Y353</f>
        <v>115456.66006758163</v>
      </c>
      <c r="Z353" s="5">
        <f>All_Customers_Residential!Z353+All_Customers_Small_Commercial!Z353+All_Customers_Lighting!Z353</f>
        <v>0</v>
      </c>
      <c r="AA353" s="2">
        <f>IFERROR(INDEX('Holiday Schedule'!$D$3:$D$24,MATCH(A353,'Holiday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2789661.2500675814</v>
      </c>
      <c r="AE353" s="5">
        <f t="shared" si="43"/>
        <v>2789661.2500675814</v>
      </c>
      <c r="AG353" s="2">
        <f t="shared" si="44"/>
        <v>12</v>
      </c>
      <c r="AH353" s="2">
        <f t="shared" si="45"/>
        <v>2025</v>
      </c>
      <c r="AJ353" s="5">
        <f t="shared" si="46"/>
        <v>154711.59</v>
      </c>
      <c r="AK353" s="2">
        <f t="shared" si="47"/>
        <v>19</v>
      </c>
    </row>
    <row r="354" spans="1:37" ht="12.75">
      <c r="A354" s="4">
        <v>46003</v>
      </c>
      <c r="B354" s="5">
        <f>All_Customers_Residential!B354+All_Customers_Small_Commercial!B354+All_Customers_Lighting!B354</f>
        <v>108377.73</v>
      </c>
      <c r="C354" s="5">
        <f>All_Customers_Residential!C354+All_Customers_Small_Commercial!C354+All_Customers_Lighting!C354</f>
        <v>104662.06</v>
      </c>
      <c r="D354" s="5">
        <f>All_Customers_Residential!D354+All_Customers_Small_Commercial!D354+All_Customers_Lighting!D354</f>
        <v>102441.56999999999</v>
      </c>
      <c r="E354" s="5">
        <f>All_Customers_Residential!E354+All_Customers_Small_Commercial!E354+All_Customers_Lighting!E354</f>
        <v>102290.71</v>
      </c>
      <c r="F354" s="5">
        <f>All_Customers_Residential!F354+All_Customers_Small_Commercial!F354+All_Customers_Lighting!F354</f>
        <v>106088.87000000001</v>
      </c>
      <c r="G354" s="5">
        <f>All_Customers_Residential!G354+All_Customers_Small_Commercial!G354+All_Customers_Lighting!G354</f>
        <v>113974.11</v>
      </c>
      <c r="H354" s="5">
        <f>All_Customers_Residential!H354+All_Customers_Small_Commercial!H354+All_Customers_Lighting!H354</f>
        <v>130107.18</v>
      </c>
      <c r="I354" s="5">
        <f>All_Customers_Residential!I354+All_Customers_Small_Commercial!I354+All_Customers_Lighting!I354</f>
        <v>136690.56999999998</v>
      </c>
      <c r="J354" s="5">
        <f>All_Customers_Residential!J354+All_Customers_Small_Commercial!J354+All_Customers_Lighting!J354</f>
        <v>124928.09999999999</v>
      </c>
      <c r="K354" s="5">
        <f>All_Customers_Residential!K354+All_Customers_Small_Commercial!K354+All_Customers_Lighting!K354</f>
        <v>108917.88</v>
      </c>
      <c r="L354" s="5">
        <f>All_Customers_Residential!L354+All_Customers_Small_Commercial!L354+All_Customers_Lighting!L354</f>
        <v>98847.290000000008</v>
      </c>
      <c r="M354" s="5">
        <f>All_Customers_Residential!M354+All_Customers_Small_Commercial!M354+All_Customers_Lighting!M354</f>
        <v>95364.849999999991</v>
      </c>
      <c r="N354" s="5">
        <f>All_Customers_Residential!N354+All_Customers_Small_Commercial!N354+All_Customers_Lighting!N354</f>
        <v>98246.819999999992</v>
      </c>
      <c r="O354" s="5">
        <f>All_Customers_Residential!O354+All_Customers_Small_Commercial!O354+All_Customers_Lighting!O354</f>
        <v>104401.09</v>
      </c>
      <c r="P354" s="5">
        <f>All_Customers_Residential!P354+All_Customers_Small_Commercial!P354+All_Customers_Lighting!P354</f>
        <v>117133.18000000001</v>
      </c>
      <c r="Q354" s="5">
        <f>All_Customers_Residential!Q354+All_Customers_Small_Commercial!Q354+All_Customers_Lighting!Q354</f>
        <v>133178.34</v>
      </c>
      <c r="R354" s="5">
        <f>All_Customers_Residential!R354+All_Customers_Small_Commercial!R354+All_Customers_Lighting!R354</f>
        <v>149252.50000000003</v>
      </c>
      <c r="S354" s="5">
        <f>All_Customers_Residential!S354+All_Customers_Small_Commercial!S354+All_Customers_Lighting!S354</f>
        <v>157322.69</v>
      </c>
      <c r="T354" s="5">
        <f>All_Customers_Residential!T354+All_Customers_Small_Commercial!T354+All_Customers_Lighting!T354</f>
        <v>156991.73000000001</v>
      </c>
      <c r="U354" s="5">
        <f>All_Customers_Residential!U354+All_Customers_Small_Commercial!U354+All_Customers_Lighting!U354</f>
        <v>153422.37</v>
      </c>
      <c r="V354" s="5">
        <f>All_Customers_Residential!V354+All_Customers_Small_Commercial!V354+All_Customers_Lighting!V354</f>
        <v>147029.54</v>
      </c>
      <c r="W354" s="5">
        <f>All_Customers_Residential!W354+All_Customers_Small_Commercial!W354+All_Customers_Lighting!W354</f>
        <v>137851.09999999998</v>
      </c>
      <c r="X354" s="5">
        <f>All_Customers_Residential!X354+All_Customers_Small_Commercial!X354+All_Customers_Lighting!X354</f>
        <v>121343.48000000001</v>
      </c>
      <c r="Y354" s="5">
        <f>All_Customers_Residential!Y354+All_Customers_Small_Commercial!Y354+All_Customers_Lighting!Y354</f>
        <v>118727.95666666667</v>
      </c>
      <c r="Z354" s="5">
        <f>All_Customers_Residential!Z354+All_Customers_Small_Commercial!Z354+All_Customers_Lighting!Z354</f>
        <v>0</v>
      </c>
      <c r="AA354" s="2">
        <f>IFERROR(INDEX('Holiday Schedule'!$D$3:$D$24,MATCH(A354,'Holiday Schedule'!$C$3:$C$24,0)),0)</f>
        <v>0</v>
      </c>
      <c r="AB354" s="2">
        <f t="shared" si="40"/>
        <v>6</v>
      </c>
      <c r="AC354" s="2">
        <f t="shared" si="41"/>
        <v>2040921.5299999998</v>
      </c>
      <c r="AD354" s="5">
        <f t="shared" si="42"/>
        <v>886670.186666667</v>
      </c>
      <c r="AE354" s="5">
        <f t="shared" si="43"/>
        <v>2927591.7166666668</v>
      </c>
      <c r="AG354" s="2">
        <f t="shared" si="44"/>
        <v>12</v>
      </c>
      <c r="AH354" s="2">
        <f t="shared" si="45"/>
        <v>2025</v>
      </c>
      <c r="AJ354" s="5">
        <f t="shared" si="46"/>
        <v>157322.69</v>
      </c>
      <c r="AK354" s="2">
        <f t="shared" si="47"/>
        <v>18</v>
      </c>
    </row>
    <row r="355" spans="1:37" ht="12.75">
      <c r="A355" s="4">
        <v>46004</v>
      </c>
      <c r="B355" s="5">
        <f>All_Customers_Residential!B355+All_Customers_Small_Commercial!B355+All_Customers_Lighting!B355</f>
        <v>106863.06</v>
      </c>
      <c r="C355" s="5">
        <f>All_Customers_Residential!C355+All_Customers_Small_Commercial!C355+All_Customers_Lighting!C355</f>
        <v>102858.81</v>
      </c>
      <c r="D355" s="5">
        <f>All_Customers_Residential!D355+All_Customers_Small_Commercial!D355+All_Customers_Lighting!D355</f>
        <v>101505.85</v>
      </c>
      <c r="E355" s="5">
        <f>All_Customers_Residential!E355+All_Customers_Small_Commercial!E355+All_Customers_Lighting!E355</f>
        <v>100279.19</v>
      </c>
      <c r="F355" s="5">
        <f>All_Customers_Residential!F355+All_Customers_Small_Commercial!F355+All_Customers_Lighting!F355</f>
        <v>103379.91</v>
      </c>
      <c r="G355" s="5">
        <f>All_Customers_Residential!G355+All_Customers_Small_Commercial!G355+All_Customers_Lighting!G355</f>
        <v>108582.03000000001</v>
      </c>
      <c r="H355" s="5">
        <f>All_Customers_Residential!H355+All_Customers_Small_Commercial!H355+All_Customers_Lighting!H355</f>
        <v>118340.99</v>
      </c>
      <c r="I355" s="5">
        <f>All_Customers_Residential!I355+All_Customers_Small_Commercial!I355+All_Customers_Lighting!I355</f>
        <v>124860.33</v>
      </c>
      <c r="J355" s="5">
        <f>All_Customers_Residential!J355+All_Customers_Small_Commercial!J355+All_Customers_Lighting!J355</f>
        <v>114437.88</v>
      </c>
      <c r="K355" s="5">
        <f>All_Customers_Residential!K355+All_Customers_Small_Commercial!K355+All_Customers_Lighting!K355</f>
        <v>104044.62</v>
      </c>
      <c r="L355" s="5">
        <f>All_Customers_Residential!L355+All_Customers_Small_Commercial!L355+All_Customers_Lighting!L355</f>
        <v>105219.94</v>
      </c>
      <c r="M355" s="5">
        <f>All_Customers_Residential!M355+All_Customers_Small_Commercial!M355+All_Customers_Lighting!M355</f>
        <v>108618.25</v>
      </c>
      <c r="N355" s="5">
        <f>All_Customers_Residential!N355+All_Customers_Small_Commercial!N355+All_Customers_Lighting!N355</f>
        <v>108545.74</v>
      </c>
      <c r="O355" s="5">
        <f>All_Customers_Residential!O355+All_Customers_Small_Commercial!O355+All_Customers_Lighting!O355</f>
        <v>107798.26000000001</v>
      </c>
      <c r="P355" s="5">
        <f>All_Customers_Residential!P355+All_Customers_Small_Commercial!P355+All_Customers_Lighting!P355</f>
        <v>116208.79999999999</v>
      </c>
      <c r="Q355" s="5">
        <f>All_Customers_Residential!Q355+All_Customers_Small_Commercial!Q355+All_Customers_Lighting!Q355</f>
        <v>127463.84999999999</v>
      </c>
      <c r="R355" s="5">
        <f>All_Customers_Residential!R355+All_Customers_Small_Commercial!R355+All_Customers_Lighting!R355</f>
        <v>142333.09</v>
      </c>
      <c r="S355" s="5">
        <f>All_Customers_Residential!S355+All_Customers_Small_Commercial!S355+All_Customers_Lighting!S355</f>
        <v>149860.94</v>
      </c>
      <c r="T355" s="5">
        <f>All_Customers_Residential!T355+All_Customers_Small_Commercial!T355+All_Customers_Lighting!T355</f>
        <v>148944.57</v>
      </c>
      <c r="U355" s="5">
        <f>All_Customers_Residential!U355+All_Customers_Small_Commercial!U355+All_Customers_Lighting!U355</f>
        <v>145286.39999999999</v>
      </c>
      <c r="V355" s="5">
        <f>All_Customers_Residential!V355+All_Customers_Small_Commercial!V355+All_Customers_Lighting!V355</f>
        <v>138670.42000000001</v>
      </c>
      <c r="W355" s="5">
        <f>All_Customers_Residential!W355+All_Customers_Small_Commercial!W355+All_Customers_Lighting!W355</f>
        <v>131073.73000000001</v>
      </c>
      <c r="X355" s="5">
        <f>All_Customers_Residential!X355+All_Customers_Small_Commercial!X355+All_Customers_Lighting!X355</f>
        <v>115058.3</v>
      </c>
      <c r="Y355" s="5">
        <f>All_Customers_Residential!Y355+All_Customers_Small_Commercial!Y355+All_Customers_Lighting!Y355</f>
        <v>114732.09</v>
      </c>
      <c r="Z355" s="5">
        <f>All_Customers_Residential!Z355+All_Customers_Small_Commercial!Z355+All_Customers_Lighting!Z355</f>
        <v>0</v>
      </c>
      <c r="AA355" s="2">
        <f>IFERROR(INDEX('Holiday Schedule'!$D$3:$D$24,MATCH(A355,'Holiday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2844967.0499999993</v>
      </c>
      <c r="AE355" s="5">
        <f t="shared" si="43"/>
        <v>2844967.0499999993</v>
      </c>
      <c r="AG355" s="2">
        <f t="shared" si="44"/>
        <v>12</v>
      </c>
      <c r="AH355" s="2">
        <f t="shared" si="45"/>
        <v>2025</v>
      </c>
      <c r="AJ355" s="5">
        <f t="shared" si="46"/>
        <v>149860.94</v>
      </c>
      <c r="AK355" s="2">
        <f t="shared" si="47"/>
        <v>18</v>
      </c>
    </row>
    <row r="356" spans="1:37" ht="12.75">
      <c r="A356" s="4">
        <v>46005</v>
      </c>
      <c r="B356" s="5">
        <f>All_Customers_Residential!B356+All_Customers_Small_Commercial!B356+All_Customers_Lighting!B356</f>
        <v>101568.15</v>
      </c>
      <c r="C356" s="5">
        <f>All_Customers_Residential!C356+All_Customers_Small_Commercial!C356+All_Customers_Lighting!C356</f>
        <v>98169.04</v>
      </c>
      <c r="D356" s="5">
        <f>All_Customers_Residential!D356+All_Customers_Small_Commercial!D356+All_Customers_Lighting!D356</f>
        <v>95786.939999999988</v>
      </c>
      <c r="E356" s="5">
        <f>All_Customers_Residential!E356+All_Customers_Small_Commercial!E356+All_Customers_Lighting!E356</f>
        <v>94678.260000000009</v>
      </c>
      <c r="F356" s="5">
        <f>All_Customers_Residential!F356+All_Customers_Small_Commercial!F356+All_Customers_Lighting!F356</f>
        <v>96345.26</v>
      </c>
      <c r="G356" s="5">
        <f>All_Customers_Residential!G356+All_Customers_Small_Commercial!G356+All_Customers_Lighting!G356</f>
        <v>100325.97</v>
      </c>
      <c r="H356" s="5">
        <f>All_Customers_Residential!H356+All_Customers_Small_Commercial!H356+All_Customers_Lighting!H356</f>
        <v>108516.91</v>
      </c>
      <c r="I356" s="5">
        <f>All_Customers_Residential!I356+All_Customers_Small_Commercial!I356+All_Customers_Lighting!I356</f>
        <v>118186.76999999999</v>
      </c>
      <c r="J356" s="5">
        <f>All_Customers_Residential!J356+All_Customers_Small_Commercial!J356+All_Customers_Lighting!J356</f>
        <v>124581.87</v>
      </c>
      <c r="K356" s="5">
        <f>All_Customers_Residential!K356+All_Customers_Small_Commercial!K356+All_Customers_Lighting!K356</f>
        <v>125211.75</v>
      </c>
      <c r="L356" s="5">
        <f>All_Customers_Residential!L356+All_Customers_Small_Commercial!L356+All_Customers_Lighting!L356</f>
        <v>118223.98000000001</v>
      </c>
      <c r="M356" s="5">
        <f>All_Customers_Residential!M356+All_Customers_Small_Commercial!M356+All_Customers_Lighting!M356</f>
        <v>112669.5</v>
      </c>
      <c r="N356" s="5">
        <f>All_Customers_Residential!N356+All_Customers_Small_Commercial!N356+All_Customers_Lighting!N356</f>
        <v>115049.12</v>
      </c>
      <c r="O356" s="5">
        <f>All_Customers_Residential!O356+All_Customers_Small_Commercial!O356+All_Customers_Lighting!O356</f>
        <v>115963.09999999999</v>
      </c>
      <c r="P356" s="5">
        <f>All_Customers_Residential!P356+All_Customers_Small_Commercial!P356+All_Customers_Lighting!P356</f>
        <v>122580.4</v>
      </c>
      <c r="Q356" s="5">
        <f>All_Customers_Residential!Q356+All_Customers_Small_Commercial!Q356+All_Customers_Lighting!Q356</f>
        <v>133638.91</v>
      </c>
      <c r="R356" s="5">
        <f>All_Customers_Residential!R356+All_Customers_Small_Commercial!R356+All_Customers_Lighting!R356</f>
        <v>151193.4</v>
      </c>
      <c r="S356" s="5">
        <f>All_Customers_Residential!S356+All_Customers_Small_Commercial!S356+All_Customers_Lighting!S356</f>
        <v>159425.59</v>
      </c>
      <c r="T356" s="5">
        <f>All_Customers_Residential!T356+All_Customers_Small_Commercial!T356+All_Customers_Lighting!T356</f>
        <v>159404.23000000001</v>
      </c>
      <c r="U356" s="5">
        <f>All_Customers_Residential!U356+All_Customers_Small_Commercial!U356+All_Customers_Lighting!U356</f>
        <v>155344.98000000001</v>
      </c>
      <c r="V356" s="5">
        <f>All_Customers_Residential!V356+All_Customers_Small_Commercial!V356+All_Customers_Lighting!V356</f>
        <v>148412.16999999998</v>
      </c>
      <c r="W356" s="5">
        <f>All_Customers_Residential!W356+All_Customers_Small_Commercial!W356+All_Customers_Lighting!W356</f>
        <v>138258.21000000002</v>
      </c>
      <c r="X356" s="5">
        <f>All_Customers_Residential!X356+All_Customers_Small_Commercial!X356+All_Customers_Lighting!X356</f>
        <v>121798.87</v>
      </c>
      <c r="Y356" s="5">
        <f>All_Customers_Residential!Y356+All_Customers_Small_Commercial!Y356+All_Customers_Lighting!Y356</f>
        <v>108714.78</v>
      </c>
      <c r="Z356" s="5">
        <f>All_Customers_Residential!Z356+All_Customers_Small_Commercial!Z356+All_Customers_Lighting!Z356</f>
        <v>0</v>
      </c>
      <c r="AA356" s="2">
        <f>IFERROR(INDEX('Holiday Schedule'!$D$3:$D$24,MATCH(A356,'Holiday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2924048.1599999997</v>
      </c>
      <c r="AE356" s="5">
        <f t="shared" si="43"/>
        <v>2924048.1599999997</v>
      </c>
      <c r="AG356" s="2">
        <f t="shared" si="44"/>
        <v>12</v>
      </c>
      <c r="AH356" s="2">
        <f t="shared" si="45"/>
        <v>2025</v>
      </c>
      <c r="AJ356" s="5">
        <f t="shared" si="46"/>
        <v>159425.59</v>
      </c>
      <c r="AK356" s="2">
        <f t="shared" si="47"/>
        <v>18</v>
      </c>
    </row>
    <row r="357" spans="1:37" ht="12.75">
      <c r="A357" s="4">
        <v>46006</v>
      </c>
      <c r="B357" s="5">
        <f>All_Customers_Residential!B357+All_Customers_Small_Commercial!B357+All_Customers_Lighting!B357</f>
        <v>107938.2</v>
      </c>
      <c r="C357" s="5">
        <f>All_Customers_Residential!C357+All_Customers_Small_Commercial!C357+All_Customers_Lighting!C357</f>
        <v>104828.67</v>
      </c>
      <c r="D357" s="5">
        <f>All_Customers_Residential!D357+All_Customers_Small_Commercial!D357+All_Customers_Lighting!D357</f>
        <v>103197.98999999999</v>
      </c>
      <c r="E357" s="5">
        <f>All_Customers_Residential!E357+All_Customers_Small_Commercial!E357+All_Customers_Lighting!E357</f>
        <v>103056.93000000001</v>
      </c>
      <c r="F357" s="5">
        <f>All_Customers_Residential!F357+All_Customers_Small_Commercial!F357+All_Customers_Lighting!F357</f>
        <v>107669.32</v>
      </c>
      <c r="G357" s="5">
        <f>All_Customers_Residential!G357+All_Customers_Small_Commercial!G357+All_Customers_Lighting!G357</f>
        <v>116864.42</v>
      </c>
      <c r="H357" s="5">
        <f>All_Customers_Residential!H357+All_Customers_Small_Commercial!H357+All_Customers_Lighting!H357</f>
        <v>134234.68999999997</v>
      </c>
      <c r="I357" s="5">
        <f>All_Customers_Residential!I357+All_Customers_Small_Commercial!I357+All_Customers_Lighting!I357</f>
        <v>141209.85</v>
      </c>
      <c r="J357" s="5">
        <f>All_Customers_Residential!J357+All_Customers_Small_Commercial!J357+All_Customers_Lighting!J357</f>
        <v>128075.62</v>
      </c>
      <c r="K357" s="5">
        <f>All_Customers_Residential!K357+All_Customers_Small_Commercial!K357+All_Customers_Lighting!K357</f>
        <v>113653.08</v>
      </c>
      <c r="L357" s="5">
        <f>All_Customers_Residential!L357+All_Customers_Small_Commercial!L357+All_Customers_Lighting!L357</f>
        <v>107542.95</v>
      </c>
      <c r="M357" s="5">
        <f>All_Customers_Residential!M357+All_Customers_Small_Commercial!M357+All_Customers_Lighting!M357</f>
        <v>101201.98999999999</v>
      </c>
      <c r="N357" s="5">
        <f>All_Customers_Residential!N357+All_Customers_Small_Commercial!N357+All_Customers_Lighting!N357</f>
        <v>103739.51000000001</v>
      </c>
      <c r="O357" s="5">
        <f>All_Customers_Residential!O357+All_Customers_Small_Commercial!O357+All_Customers_Lighting!O357</f>
        <v>111568.61</v>
      </c>
      <c r="P357" s="5">
        <f>All_Customers_Residential!P357+All_Customers_Small_Commercial!P357+All_Customers_Lighting!P357</f>
        <v>125349.62999999999</v>
      </c>
      <c r="Q357" s="5">
        <f>All_Customers_Residential!Q357+All_Customers_Small_Commercial!Q357+All_Customers_Lighting!Q357</f>
        <v>139274.79</v>
      </c>
      <c r="R357" s="5">
        <f>All_Customers_Residential!R357+All_Customers_Small_Commercial!R357+All_Customers_Lighting!R357</f>
        <v>157399.62</v>
      </c>
      <c r="S357" s="5">
        <f>All_Customers_Residential!S357+All_Customers_Small_Commercial!S357+All_Customers_Lighting!S357</f>
        <v>169571.33999999997</v>
      </c>
      <c r="T357" s="5">
        <f>All_Customers_Residential!T357+All_Customers_Small_Commercial!T357+All_Customers_Lighting!T357</f>
        <v>170146.47</v>
      </c>
      <c r="U357" s="5">
        <f>All_Customers_Residential!U357+All_Customers_Small_Commercial!U357+All_Customers_Lighting!U357</f>
        <v>166364.21</v>
      </c>
      <c r="V357" s="5">
        <f>All_Customers_Residential!V357+All_Customers_Small_Commercial!V357+All_Customers_Lighting!V357</f>
        <v>157393.63</v>
      </c>
      <c r="W357" s="5">
        <f>All_Customers_Residential!W357+All_Customers_Small_Commercial!W357+All_Customers_Lighting!W357</f>
        <v>145739.03</v>
      </c>
      <c r="X357" s="5">
        <f>All_Customers_Residential!X357+All_Customers_Small_Commercial!X357+All_Customers_Lighting!X357</f>
        <v>125862.18000000001</v>
      </c>
      <c r="Y357" s="5">
        <f>All_Customers_Residential!Y357+All_Customers_Small_Commercial!Y357+All_Customers_Lighting!Y357</f>
        <v>118272.97440125926</v>
      </c>
      <c r="Z357" s="5">
        <f>All_Customers_Residential!Z357+All_Customers_Small_Commercial!Z357+All_Customers_Lighting!Z357</f>
        <v>0</v>
      </c>
      <c r="AA357" s="2">
        <f>IFERROR(INDEX('Holiday Schedule'!$D$3:$D$24,MATCH(A357,'Holiday Schedule'!$C$3:$C$24,0)),0)</f>
        <v>0</v>
      </c>
      <c r="AB357" s="2">
        <f t="shared" si="40"/>
        <v>2</v>
      </c>
      <c r="AC357" s="2">
        <f t="shared" si="41"/>
        <v>2164092.5099999998</v>
      </c>
      <c r="AD357" s="5">
        <f t="shared" si="42"/>
        <v>896063.19440125953</v>
      </c>
      <c r="AE357" s="5">
        <f t="shared" si="43"/>
        <v>3060155.7044012593</v>
      </c>
      <c r="AG357" s="2">
        <f t="shared" si="44"/>
        <v>12</v>
      </c>
      <c r="AH357" s="2">
        <f t="shared" si="45"/>
        <v>2025</v>
      </c>
      <c r="AJ357" s="5">
        <f t="shared" si="46"/>
        <v>170146.47</v>
      </c>
      <c r="AK357" s="2">
        <f t="shared" si="47"/>
        <v>19</v>
      </c>
    </row>
    <row r="358" spans="1:37" ht="12.75">
      <c r="A358" s="4">
        <v>46007</v>
      </c>
      <c r="B358" s="5">
        <f>All_Customers_Residential!B358+All_Customers_Small_Commercial!B358+All_Customers_Lighting!B358</f>
        <v>111363.29</v>
      </c>
      <c r="C358" s="5">
        <f>All_Customers_Residential!C358+All_Customers_Small_Commercial!C358+All_Customers_Lighting!C358</f>
        <v>109073.85</v>
      </c>
      <c r="D358" s="5">
        <f>All_Customers_Residential!D358+All_Customers_Small_Commercial!D358+All_Customers_Lighting!D358</f>
        <v>106775.96</v>
      </c>
      <c r="E358" s="5">
        <f>All_Customers_Residential!E358+All_Customers_Small_Commercial!E358+All_Customers_Lighting!E358</f>
        <v>106221.70000000001</v>
      </c>
      <c r="F358" s="5">
        <f>All_Customers_Residential!F358+All_Customers_Small_Commercial!F358+All_Customers_Lighting!F358</f>
        <v>110495.45999999999</v>
      </c>
      <c r="G358" s="5">
        <f>All_Customers_Residential!G358+All_Customers_Small_Commercial!G358+All_Customers_Lighting!G358</f>
        <v>120164.98999999999</v>
      </c>
      <c r="H358" s="5">
        <f>All_Customers_Residential!H358+All_Customers_Small_Commercial!H358+All_Customers_Lighting!H358</f>
        <v>135685.59</v>
      </c>
      <c r="I358" s="5">
        <f>All_Customers_Residential!I358+All_Customers_Small_Commercial!I358+All_Customers_Lighting!I358</f>
        <v>141765.69</v>
      </c>
      <c r="J358" s="5">
        <f>All_Customers_Residential!J358+All_Customers_Small_Commercial!J358+All_Customers_Lighting!J358</f>
        <v>125092.34</v>
      </c>
      <c r="K358" s="5">
        <f>All_Customers_Residential!K358+All_Customers_Small_Commercial!K358+All_Customers_Lighting!K358</f>
        <v>105221.25</v>
      </c>
      <c r="L358" s="5">
        <f>All_Customers_Residential!L358+All_Customers_Small_Commercial!L358+All_Customers_Lighting!L358</f>
        <v>94289.760000000009</v>
      </c>
      <c r="M358" s="5">
        <f>All_Customers_Residential!M358+All_Customers_Small_Commercial!M358+All_Customers_Lighting!M358</f>
        <v>89144.37999999999</v>
      </c>
      <c r="N358" s="5">
        <f>All_Customers_Residential!N358+All_Customers_Small_Commercial!N358+All_Customers_Lighting!N358</f>
        <v>87143.069999999992</v>
      </c>
      <c r="O358" s="5">
        <f>All_Customers_Residential!O358+All_Customers_Small_Commercial!O358+All_Customers_Lighting!O358</f>
        <v>90462.54</v>
      </c>
      <c r="P358" s="5">
        <f>All_Customers_Residential!P358+All_Customers_Small_Commercial!P358+All_Customers_Lighting!P358</f>
        <v>107788.3</v>
      </c>
      <c r="Q358" s="5">
        <f>All_Customers_Residential!Q358+All_Customers_Small_Commercial!Q358+All_Customers_Lighting!Q358</f>
        <v>128042.26000000001</v>
      </c>
      <c r="R358" s="5">
        <f>All_Customers_Residential!R358+All_Customers_Small_Commercial!R358+All_Customers_Lighting!R358</f>
        <v>146367.43</v>
      </c>
      <c r="S358" s="5">
        <f>All_Customers_Residential!S358+All_Customers_Small_Commercial!S358+All_Customers_Lighting!S358</f>
        <v>157308.32</v>
      </c>
      <c r="T358" s="5">
        <f>All_Customers_Residential!T358+All_Customers_Small_Commercial!T358+All_Customers_Lighting!T358</f>
        <v>158495.53</v>
      </c>
      <c r="U358" s="5">
        <f>All_Customers_Residential!U358+All_Customers_Small_Commercial!U358+All_Customers_Lighting!U358</f>
        <v>154243.79</v>
      </c>
      <c r="V358" s="5">
        <f>All_Customers_Residential!V358+All_Customers_Small_Commercial!V358+All_Customers_Lighting!V358</f>
        <v>146885.25</v>
      </c>
      <c r="W358" s="5">
        <f>All_Customers_Residential!W358+All_Customers_Small_Commercial!W358+All_Customers_Lighting!W358</f>
        <v>134941.55000000002</v>
      </c>
      <c r="X358" s="5">
        <f>All_Customers_Residential!X358+All_Customers_Small_Commercial!X358+All_Customers_Lighting!X358</f>
        <v>116390.55</v>
      </c>
      <c r="Y358" s="5">
        <f>All_Customers_Residential!Y358+All_Customers_Small_Commercial!Y358+All_Customers_Lighting!Y358</f>
        <v>108356.09473696929</v>
      </c>
      <c r="Z358" s="5">
        <f>All_Customers_Residential!Z358+All_Customers_Small_Commercial!Z358+All_Customers_Lighting!Z358</f>
        <v>0</v>
      </c>
      <c r="AA358" s="2">
        <f>IFERROR(INDEX('Holiday Schedule'!$D$3:$D$24,MATCH(A358,'Holiday Schedule'!$C$3:$C$24,0)),0)</f>
        <v>0</v>
      </c>
      <c r="AB358" s="2">
        <f t="shared" si="40"/>
        <v>3</v>
      </c>
      <c r="AC358" s="2">
        <f t="shared" si="41"/>
        <v>1983582.0100000002</v>
      </c>
      <c r="AD358" s="5">
        <f t="shared" si="42"/>
        <v>908136.93473696848</v>
      </c>
      <c r="AE358" s="5">
        <f t="shared" si="43"/>
        <v>2891718.9447369687</v>
      </c>
      <c r="AG358" s="2">
        <f t="shared" si="44"/>
        <v>12</v>
      </c>
      <c r="AH358" s="2">
        <f t="shared" si="45"/>
        <v>2025</v>
      </c>
      <c r="AJ358" s="5">
        <f t="shared" si="46"/>
        <v>158495.53</v>
      </c>
      <c r="AK358" s="2">
        <f t="shared" si="47"/>
        <v>19</v>
      </c>
    </row>
    <row r="359" spans="1:37" ht="12.75">
      <c r="A359" s="4">
        <v>46008</v>
      </c>
      <c r="B359" s="5">
        <f>All_Customers_Residential!B359+All_Customers_Small_Commercial!B359+All_Customers_Lighting!B359</f>
        <v>99848.459999999992</v>
      </c>
      <c r="C359" s="5">
        <f>All_Customers_Residential!C359+All_Customers_Small_Commercial!C359+All_Customers_Lighting!C359</f>
        <v>94803.430000000008</v>
      </c>
      <c r="D359" s="5">
        <f>All_Customers_Residential!D359+All_Customers_Small_Commercial!D359+All_Customers_Lighting!D359</f>
        <v>92487.71</v>
      </c>
      <c r="E359" s="5">
        <f>All_Customers_Residential!E359+All_Customers_Small_Commercial!E359+All_Customers_Lighting!E359</f>
        <v>91591.34</v>
      </c>
      <c r="F359" s="5">
        <f>All_Customers_Residential!F359+All_Customers_Small_Commercial!F359+All_Customers_Lighting!F359</f>
        <v>95095.319999999992</v>
      </c>
      <c r="G359" s="5">
        <f>All_Customers_Residential!G359+All_Customers_Small_Commercial!G359+All_Customers_Lighting!G359</f>
        <v>102911.62</v>
      </c>
      <c r="H359" s="5">
        <f>All_Customers_Residential!H359+All_Customers_Small_Commercial!H359+All_Customers_Lighting!H359</f>
        <v>116757.73999999999</v>
      </c>
      <c r="I359" s="5">
        <f>All_Customers_Residential!I359+All_Customers_Small_Commercial!I359+All_Customers_Lighting!I359</f>
        <v>122430.56999999999</v>
      </c>
      <c r="J359" s="5">
        <f>All_Customers_Residential!J359+All_Customers_Small_Commercial!J359+All_Customers_Lighting!J359</f>
        <v>109793.79000000001</v>
      </c>
      <c r="K359" s="5">
        <f>All_Customers_Residential!K359+All_Customers_Small_Commercial!K359+All_Customers_Lighting!K359</f>
        <v>95743.11</v>
      </c>
      <c r="L359" s="5">
        <f>All_Customers_Residential!L359+All_Customers_Small_Commercial!L359+All_Customers_Lighting!L359</f>
        <v>93906.65</v>
      </c>
      <c r="M359" s="5">
        <f>All_Customers_Residential!M359+All_Customers_Small_Commercial!M359+All_Customers_Lighting!M359</f>
        <v>86904.61</v>
      </c>
      <c r="N359" s="5">
        <f>All_Customers_Residential!N359+All_Customers_Small_Commercial!N359+All_Customers_Lighting!N359</f>
        <v>86795.81</v>
      </c>
      <c r="O359" s="5">
        <f>All_Customers_Residential!O359+All_Customers_Small_Commercial!O359+All_Customers_Lighting!O359</f>
        <v>98368.97</v>
      </c>
      <c r="P359" s="5">
        <f>All_Customers_Residential!P359+All_Customers_Small_Commercial!P359+All_Customers_Lighting!P359</f>
        <v>112146.04000000001</v>
      </c>
      <c r="Q359" s="5">
        <f>All_Customers_Residential!Q359+All_Customers_Small_Commercial!Q359+All_Customers_Lighting!Q359</f>
        <v>123727.38999999998</v>
      </c>
      <c r="R359" s="5">
        <f>All_Customers_Residential!R359+All_Customers_Small_Commercial!R359+All_Customers_Lighting!R359</f>
        <v>137311.46</v>
      </c>
      <c r="S359" s="5">
        <f>All_Customers_Residential!S359+All_Customers_Small_Commercial!S359+All_Customers_Lighting!S359</f>
        <v>145110.76</v>
      </c>
      <c r="T359" s="5">
        <f>All_Customers_Residential!T359+All_Customers_Small_Commercial!T359+All_Customers_Lighting!T359</f>
        <v>144848</v>
      </c>
      <c r="U359" s="5">
        <f>All_Customers_Residential!U359+All_Customers_Small_Commercial!U359+All_Customers_Lighting!U359</f>
        <v>139532.6</v>
      </c>
      <c r="V359" s="5">
        <f>All_Customers_Residential!V359+All_Customers_Small_Commercial!V359+All_Customers_Lighting!V359</f>
        <v>133279.19</v>
      </c>
      <c r="W359" s="5">
        <f>All_Customers_Residential!W359+All_Customers_Small_Commercial!W359+All_Customers_Lighting!W359</f>
        <v>121878.66999999998</v>
      </c>
      <c r="X359" s="5">
        <f>All_Customers_Residential!X359+All_Customers_Small_Commercial!X359+All_Customers_Lighting!X359</f>
        <v>103432.05999999998</v>
      </c>
      <c r="Y359" s="5">
        <f>All_Customers_Residential!Y359+All_Customers_Small_Commercial!Y359+All_Customers_Lighting!Y359</f>
        <v>96590.289175393904</v>
      </c>
      <c r="Z359" s="5">
        <f>All_Customers_Residential!Z359+All_Customers_Small_Commercial!Z359+All_Customers_Lighting!Z359</f>
        <v>0</v>
      </c>
      <c r="AA359" s="2">
        <f>IFERROR(INDEX('Holiday Schedule'!$D$3:$D$24,MATCH(A359,'Holiday Schedule'!$C$3:$C$24,0)),0)</f>
        <v>0</v>
      </c>
      <c r="AB359" s="2">
        <f t="shared" si="40"/>
        <v>4</v>
      </c>
      <c r="AC359" s="2">
        <f t="shared" si="41"/>
        <v>1855209.6800000002</v>
      </c>
      <c r="AD359" s="5">
        <f t="shared" si="42"/>
        <v>790085.90917539364</v>
      </c>
      <c r="AE359" s="5">
        <f t="shared" si="43"/>
        <v>2645295.5891753938</v>
      </c>
      <c r="AG359" s="2">
        <f t="shared" si="44"/>
        <v>12</v>
      </c>
      <c r="AH359" s="2">
        <f t="shared" si="45"/>
        <v>2025</v>
      </c>
      <c r="AJ359" s="5">
        <f t="shared" si="46"/>
        <v>145110.76</v>
      </c>
      <c r="AK359" s="2">
        <f t="shared" si="47"/>
        <v>18</v>
      </c>
    </row>
    <row r="360" spans="1:37" ht="12.75">
      <c r="A360" s="4">
        <v>46009</v>
      </c>
      <c r="B360" s="5">
        <f>All_Customers_Residential!B360+All_Customers_Small_Commercial!B360+All_Customers_Lighting!B360</f>
        <v>90684.33</v>
      </c>
      <c r="C360" s="5">
        <f>All_Customers_Residential!C360+All_Customers_Small_Commercial!C360+All_Customers_Lighting!C360</f>
        <v>88021.21</v>
      </c>
      <c r="D360" s="5">
        <f>All_Customers_Residential!D360+All_Customers_Small_Commercial!D360+All_Customers_Lighting!D360</f>
        <v>86510.900000000009</v>
      </c>
      <c r="E360" s="5">
        <f>All_Customers_Residential!E360+All_Customers_Small_Commercial!E360+All_Customers_Lighting!E360</f>
        <v>86403.15</v>
      </c>
      <c r="F360" s="5">
        <f>All_Customers_Residential!F360+All_Customers_Small_Commercial!F360+All_Customers_Lighting!F360</f>
        <v>92831.11</v>
      </c>
      <c r="G360" s="5">
        <f>All_Customers_Residential!G360+All_Customers_Small_Commercial!G360+All_Customers_Lighting!G360</f>
        <v>101669.31</v>
      </c>
      <c r="H360" s="5">
        <f>All_Customers_Residential!H360+All_Customers_Small_Commercial!H360+All_Customers_Lighting!H360</f>
        <v>118103.53</v>
      </c>
      <c r="I360" s="5">
        <f>All_Customers_Residential!I360+All_Customers_Small_Commercial!I360+All_Customers_Lighting!I360</f>
        <v>123392.47</v>
      </c>
      <c r="J360" s="5">
        <f>All_Customers_Residential!J360+All_Customers_Small_Commercial!J360+All_Customers_Lighting!J360</f>
        <v>113792.56</v>
      </c>
      <c r="K360" s="5">
        <f>All_Customers_Residential!K360+All_Customers_Small_Commercial!K360+All_Customers_Lighting!K360</f>
        <v>91382.58</v>
      </c>
      <c r="L360" s="5">
        <f>All_Customers_Residential!L360+All_Customers_Small_Commercial!L360+All_Customers_Lighting!L360</f>
        <v>80702.06</v>
      </c>
      <c r="M360" s="5">
        <f>All_Customers_Residential!M360+All_Customers_Small_Commercial!M360+All_Customers_Lighting!M360</f>
        <v>71384.95</v>
      </c>
      <c r="N360" s="5">
        <f>All_Customers_Residential!N360+All_Customers_Small_Commercial!N360+All_Customers_Lighting!N360</f>
        <v>68711.61</v>
      </c>
      <c r="O360" s="5">
        <f>All_Customers_Residential!O360+All_Customers_Small_Commercial!O360+All_Customers_Lighting!O360</f>
        <v>70058.540000000008</v>
      </c>
      <c r="P360" s="5">
        <f>All_Customers_Residential!P360+All_Customers_Small_Commercial!P360+All_Customers_Lighting!P360</f>
        <v>90976.02</v>
      </c>
      <c r="Q360" s="5">
        <f>All_Customers_Residential!Q360+All_Customers_Small_Commercial!Q360+All_Customers_Lighting!Q360</f>
        <v>115732.9</v>
      </c>
      <c r="R360" s="5">
        <f>All_Customers_Residential!R360+All_Customers_Small_Commercial!R360+All_Customers_Lighting!R360</f>
        <v>132637.93</v>
      </c>
      <c r="S360" s="5">
        <f>All_Customers_Residential!S360+All_Customers_Small_Commercial!S360+All_Customers_Lighting!S360</f>
        <v>141432.61000000002</v>
      </c>
      <c r="T360" s="5">
        <f>All_Customers_Residential!T360+All_Customers_Small_Commercial!T360+All_Customers_Lighting!T360</f>
        <v>142240.21000000002</v>
      </c>
      <c r="U360" s="5">
        <f>All_Customers_Residential!U360+All_Customers_Small_Commercial!U360+All_Customers_Lighting!U360</f>
        <v>138802.76</v>
      </c>
      <c r="V360" s="5">
        <f>All_Customers_Residential!V360+All_Customers_Small_Commercial!V360+All_Customers_Lighting!V360</f>
        <v>130316.51</v>
      </c>
      <c r="W360" s="5">
        <f>All_Customers_Residential!W360+All_Customers_Small_Commercial!W360+All_Customers_Lighting!W360</f>
        <v>119760.98</v>
      </c>
      <c r="X360" s="5">
        <f>All_Customers_Residential!X360+All_Customers_Small_Commercial!X360+All_Customers_Lighting!X360</f>
        <v>101668.76</v>
      </c>
      <c r="Y360" s="5">
        <f>All_Customers_Residential!Y360+All_Customers_Small_Commercial!Y360+All_Customers_Lighting!Y360</f>
        <v>93763.495590560633</v>
      </c>
      <c r="Z360" s="5">
        <f>All_Customers_Residential!Z360+All_Customers_Small_Commercial!Z360+All_Customers_Lighting!Z360</f>
        <v>0</v>
      </c>
      <c r="AA360" s="2">
        <f>IFERROR(INDEX('Holiday Schedule'!$D$3:$D$24,MATCH(A360,'Holiday Schedule'!$C$3:$C$24,0)),0)</f>
        <v>0</v>
      </c>
      <c r="AB360" s="2">
        <f t="shared" si="40"/>
        <v>5</v>
      </c>
      <c r="AC360" s="2">
        <f t="shared" si="41"/>
        <v>1732993.4500000002</v>
      </c>
      <c r="AD360" s="5">
        <f t="shared" si="42"/>
        <v>757987.03559056018</v>
      </c>
      <c r="AE360" s="5">
        <f t="shared" si="43"/>
        <v>2490980.4855905604</v>
      </c>
      <c r="AG360" s="2">
        <f t="shared" si="44"/>
        <v>12</v>
      </c>
      <c r="AH360" s="2">
        <f t="shared" si="45"/>
        <v>2025</v>
      </c>
      <c r="AJ360" s="5">
        <f t="shared" si="46"/>
        <v>142240.21000000002</v>
      </c>
      <c r="AK360" s="2">
        <f t="shared" si="47"/>
        <v>19</v>
      </c>
    </row>
    <row r="361" spans="1:37" ht="12.75">
      <c r="A361" s="4">
        <v>46010</v>
      </c>
      <c r="B361" s="5">
        <f>All_Customers_Residential!B361+All_Customers_Small_Commercial!B361+All_Customers_Lighting!B361</f>
        <v>86217.090000000011</v>
      </c>
      <c r="C361" s="5">
        <f>All_Customers_Residential!C361+All_Customers_Small_Commercial!C361+All_Customers_Lighting!C361</f>
        <v>82491.069999999992</v>
      </c>
      <c r="D361" s="5">
        <f>All_Customers_Residential!D361+All_Customers_Small_Commercial!D361+All_Customers_Lighting!D361</f>
        <v>79783.439999999988</v>
      </c>
      <c r="E361" s="5">
        <f>All_Customers_Residential!E361+All_Customers_Small_Commercial!E361+All_Customers_Lighting!E361</f>
        <v>78599.94</v>
      </c>
      <c r="F361" s="5">
        <f>All_Customers_Residential!F361+All_Customers_Small_Commercial!F361+All_Customers_Lighting!F361</f>
        <v>81293.600000000006</v>
      </c>
      <c r="G361" s="5">
        <f>All_Customers_Residential!G361+All_Customers_Small_Commercial!G361+All_Customers_Lighting!G361</f>
        <v>88846.58</v>
      </c>
      <c r="H361" s="5">
        <f>All_Customers_Residential!H361+All_Customers_Small_Commercial!H361+All_Customers_Lighting!H361</f>
        <v>102817.17</v>
      </c>
      <c r="I361" s="5">
        <f>All_Customers_Residential!I361+All_Customers_Small_Commercial!I361+All_Customers_Lighting!I361</f>
        <v>110484.18000000001</v>
      </c>
      <c r="J361" s="5">
        <f>All_Customers_Residential!J361+All_Customers_Small_Commercial!J361+All_Customers_Lighting!J361</f>
        <v>111913.38</v>
      </c>
      <c r="K361" s="5">
        <f>All_Customers_Residential!K361+All_Customers_Small_Commercial!K361+All_Customers_Lighting!K361</f>
        <v>112892.78</v>
      </c>
      <c r="L361" s="5">
        <f>All_Customers_Residential!L361+All_Customers_Small_Commercial!L361+All_Customers_Lighting!L361</f>
        <v>111673.71</v>
      </c>
      <c r="M361" s="5">
        <f>All_Customers_Residential!M361+All_Customers_Small_Commercial!M361+All_Customers_Lighting!M361</f>
        <v>110714.69</v>
      </c>
      <c r="N361" s="5">
        <f>All_Customers_Residential!N361+All_Customers_Small_Commercial!N361+All_Customers_Lighting!N361</f>
        <v>109559.90999999999</v>
      </c>
      <c r="O361" s="5">
        <f>All_Customers_Residential!O361+All_Customers_Small_Commercial!O361+All_Customers_Lighting!O361</f>
        <v>106348.9</v>
      </c>
      <c r="P361" s="5">
        <f>All_Customers_Residential!P361+All_Customers_Small_Commercial!P361+All_Customers_Lighting!P361</f>
        <v>107354.67</v>
      </c>
      <c r="Q361" s="5">
        <f>All_Customers_Residential!Q361+All_Customers_Small_Commercial!Q361+All_Customers_Lighting!Q361</f>
        <v>105890.04000000001</v>
      </c>
      <c r="R361" s="5">
        <f>All_Customers_Residential!R361+All_Customers_Small_Commercial!R361+All_Customers_Lighting!R361</f>
        <v>106171.73</v>
      </c>
      <c r="S361" s="5">
        <f>All_Customers_Residential!S361+All_Customers_Small_Commercial!S361+All_Customers_Lighting!S361</f>
        <v>105917.01</v>
      </c>
      <c r="T361" s="5">
        <f>All_Customers_Residential!T361+All_Customers_Small_Commercial!T361+All_Customers_Lighting!T361</f>
        <v>101863.59999999999</v>
      </c>
      <c r="U361" s="5">
        <f>All_Customers_Residential!U361+All_Customers_Small_Commercial!U361+All_Customers_Lighting!U361</f>
        <v>97845.51</v>
      </c>
      <c r="V361" s="5">
        <f>All_Customers_Residential!V361+All_Customers_Small_Commercial!V361+All_Customers_Lighting!V361</f>
        <v>95207.87</v>
      </c>
      <c r="W361" s="5">
        <f>All_Customers_Residential!W361+All_Customers_Small_Commercial!W361+All_Customers_Lighting!W361</f>
        <v>91071.290000000008</v>
      </c>
      <c r="X361" s="5">
        <f>All_Customers_Residential!X361+All_Customers_Small_Commercial!X361+All_Customers_Lighting!X361</f>
        <v>80681.260000000009</v>
      </c>
      <c r="Y361" s="5">
        <f>All_Customers_Residential!Y361+All_Customers_Small_Commercial!Y361+All_Customers_Lighting!Y361</f>
        <v>109368.64107142856</v>
      </c>
      <c r="Z361" s="5">
        <f>All_Customers_Residential!Z361+All_Customers_Small_Commercial!Z361+All_Customers_Lighting!Z361</f>
        <v>0</v>
      </c>
      <c r="AA361" s="2">
        <f>IFERROR(INDEX('Holiday Schedule'!$D$3:$D$24,MATCH(A361,'Holiday Schedule'!$C$3:$C$24,0)),0)</f>
        <v>0</v>
      </c>
      <c r="AB361" s="2">
        <f t="shared" si="40"/>
        <v>6</v>
      </c>
      <c r="AC361" s="2">
        <f t="shared" si="41"/>
        <v>1665590.5300000005</v>
      </c>
      <c r="AD361" s="5">
        <f t="shared" si="42"/>
        <v>709417.53107142798</v>
      </c>
      <c r="AE361" s="5">
        <f t="shared" si="43"/>
        <v>2375008.0610714285</v>
      </c>
      <c r="AG361" s="2">
        <f t="shared" si="44"/>
        <v>12</v>
      </c>
      <c r="AH361" s="2">
        <f t="shared" si="45"/>
        <v>2025</v>
      </c>
      <c r="AJ361" s="5">
        <f t="shared" si="46"/>
        <v>112892.78</v>
      </c>
      <c r="AK361" s="2">
        <f t="shared" si="47"/>
        <v>10</v>
      </c>
    </row>
    <row r="362" spans="1:37" ht="12.75">
      <c r="A362" s="4">
        <v>46011</v>
      </c>
      <c r="B362" s="5">
        <f>All_Customers_Residential!B362+All_Customers_Small_Commercial!B362+All_Customers_Lighting!B362</f>
        <v>72747.81</v>
      </c>
      <c r="C362" s="5">
        <f>All_Customers_Residential!C362+All_Customers_Small_Commercial!C362+All_Customers_Lighting!C362</f>
        <v>70260.38</v>
      </c>
      <c r="D362" s="5">
        <f>All_Customers_Residential!D362+All_Customers_Small_Commercial!D362+All_Customers_Lighting!D362</f>
        <v>70098.509999999995</v>
      </c>
      <c r="E362" s="5">
        <f>All_Customers_Residential!E362+All_Customers_Small_Commercial!E362+All_Customers_Lighting!E362</f>
        <v>69928</v>
      </c>
      <c r="F362" s="5">
        <f>All_Customers_Residential!F362+All_Customers_Small_Commercial!F362+All_Customers_Lighting!F362</f>
        <v>72782.84</v>
      </c>
      <c r="G362" s="5">
        <f>All_Customers_Residential!G362+All_Customers_Small_Commercial!G362+All_Customers_Lighting!G362</f>
        <v>77614.319999999992</v>
      </c>
      <c r="H362" s="5">
        <f>All_Customers_Residential!H362+All_Customers_Small_Commercial!H362+All_Customers_Lighting!H362</f>
        <v>86819.470000000016</v>
      </c>
      <c r="I362" s="5">
        <f>All_Customers_Residential!I362+All_Customers_Small_Commercial!I362+All_Customers_Lighting!I362</f>
        <v>93871.57</v>
      </c>
      <c r="J362" s="5">
        <f>All_Customers_Residential!J362+All_Customers_Small_Commercial!J362+All_Customers_Lighting!J362</f>
        <v>88023.84</v>
      </c>
      <c r="K362" s="5">
        <f>All_Customers_Residential!K362+All_Customers_Small_Commercial!K362+All_Customers_Lighting!K362</f>
        <v>75104.91</v>
      </c>
      <c r="L362" s="5">
        <f>All_Customers_Residential!L362+All_Customers_Small_Commercial!L362+All_Customers_Lighting!L362</f>
        <v>67681.7</v>
      </c>
      <c r="M362" s="5">
        <f>All_Customers_Residential!M362+All_Customers_Small_Commercial!M362+All_Customers_Lighting!M362</f>
        <v>65693.290000000008</v>
      </c>
      <c r="N362" s="5">
        <f>All_Customers_Residential!N362+All_Customers_Small_Commercial!N362+All_Customers_Lighting!N362</f>
        <v>70009.3</v>
      </c>
      <c r="O362" s="5">
        <f>All_Customers_Residential!O362+All_Customers_Small_Commercial!O362+All_Customers_Lighting!O362</f>
        <v>71878.84</v>
      </c>
      <c r="P362" s="5">
        <f>All_Customers_Residential!P362+All_Customers_Small_Commercial!P362+All_Customers_Lighting!P362</f>
        <v>95335.1</v>
      </c>
      <c r="Q362" s="5">
        <f>All_Customers_Residential!Q362+All_Customers_Small_Commercial!Q362+All_Customers_Lighting!Q362</f>
        <v>114996.45000000001</v>
      </c>
      <c r="R362" s="5">
        <f>All_Customers_Residential!R362+All_Customers_Small_Commercial!R362+All_Customers_Lighting!R362</f>
        <v>128455.92000000001</v>
      </c>
      <c r="S362" s="5">
        <f>All_Customers_Residential!S362+All_Customers_Small_Commercial!S362+All_Customers_Lighting!S362</f>
        <v>136095.75999999998</v>
      </c>
      <c r="T362" s="5">
        <f>All_Customers_Residential!T362+All_Customers_Small_Commercial!T362+All_Customers_Lighting!T362</f>
        <v>136610.04</v>
      </c>
      <c r="U362" s="5">
        <f>All_Customers_Residential!U362+All_Customers_Small_Commercial!U362+All_Customers_Lighting!U362</f>
        <v>133344.86000000002</v>
      </c>
      <c r="V362" s="5">
        <f>All_Customers_Residential!V362+All_Customers_Small_Commercial!V362+All_Customers_Lighting!V362</f>
        <v>129237.34</v>
      </c>
      <c r="W362" s="5">
        <f>All_Customers_Residential!W362+All_Customers_Small_Commercial!W362+All_Customers_Lighting!W362</f>
        <v>120761.62000000001</v>
      </c>
      <c r="X362" s="5">
        <f>All_Customers_Residential!X362+All_Customers_Small_Commercial!X362+All_Customers_Lighting!X362</f>
        <v>105293.66</v>
      </c>
      <c r="Y362" s="5">
        <f>All_Customers_Residential!Y362+All_Customers_Small_Commercial!Y362+All_Customers_Lighting!Y362</f>
        <v>76750.16</v>
      </c>
      <c r="Z362" s="5">
        <f>All_Customers_Residential!Z362+All_Customers_Small_Commercial!Z362+All_Customers_Lighting!Z362</f>
        <v>0</v>
      </c>
      <c r="AA362" s="2">
        <f>IFERROR(INDEX('Holiday Schedule'!$D$3:$D$24,MATCH(A362,'Holiday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2229395.6900000009</v>
      </c>
      <c r="AE362" s="5">
        <f t="shared" si="43"/>
        <v>2229395.6900000009</v>
      </c>
      <c r="AG362" s="2">
        <f t="shared" si="44"/>
        <v>12</v>
      </c>
      <c r="AH362" s="2">
        <f t="shared" si="45"/>
        <v>2025</v>
      </c>
      <c r="AJ362" s="5">
        <f t="shared" si="46"/>
        <v>136610.04</v>
      </c>
      <c r="AK362" s="2">
        <f t="shared" si="47"/>
        <v>19</v>
      </c>
    </row>
    <row r="363" spans="1:37" ht="12.75">
      <c r="A363" s="4">
        <v>46012</v>
      </c>
      <c r="B363" s="5">
        <f>All_Customers_Residential!B363+All_Customers_Small_Commercial!B363+All_Customers_Lighting!B363</f>
        <v>89951.5</v>
      </c>
      <c r="C363" s="5">
        <f>All_Customers_Residential!C363+All_Customers_Small_Commercial!C363+All_Customers_Lighting!C363</f>
        <v>84864.57</v>
      </c>
      <c r="D363" s="5">
        <f>All_Customers_Residential!D363+All_Customers_Small_Commercial!D363+All_Customers_Lighting!D363</f>
        <v>82052.86</v>
      </c>
      <c r="E363" s="5">
        <f>All_Customers_Residential!E363+All_Customers_Small_Commercial!E363+All_Customers_Lighting!E363</f>
        <v>80788.009999999995</v>
      </c>
      <c r="F363" s="5">
        <f>All_Customers_Residential!F363+All_Customers_Small_Commercial!F363+All_Customers_Lighting!F363</f>
        <v>81097.95</v>
      </c>
      <c r="G363" s="5">
        <f>All_Customers_Residential!G363+All_Customers_Small_Commercial!G363+All_Customers_Lighting!G363</f>
        <v>84536.39</v>
      </c>
      <c r="H363" s="5">
        <f>All_Customers_Residential!H363+All_Customers_Small_Commercial!H363+All_Customers_Lighting!H363</f>
        <v>91937.67</v>
      </c>
      <c r="I363" s="5">
        <f>All_Customers_Residential!I363+All_Customers_Small_Commercial!I363+All_Customers_Lighting!I363</f>
        <v>100379.73</v>
      </c>
      <c r="J363" s="5">
        <f>All_Customers_Residential!J363+All_Customers_Small_Commercial!J363+All_Customers_Lighting!J363</f>
        <v>104524.42</v>
      </c>
      <c r="K363" s="5">
        <f>All_Customers_Residential!K363+All_Customers_Small_Commercial!K363+All_Customers_Lighting!K363</f>
        <v>91001.290000000008</v>
      </c>
      <c r="L363" s="5">
        <f>All_Customers_Residential!L363+All_Customers_Small_Commercial!L363+All_Customers_Lighting!L363</f>
        <v>79328.12</v>
      </c>
      <c r="M363" s="5">
        <f>All_Customers_Residential!M363+All_Customers_Small_Commercial!M363+All_Customers_Lighting!M363</f>
        <v>75639.509999999995</v>
      </c>
      <c r="N363" s="5">
        <f>All_Customers_Residential!N363+All_Customers_Small_Commercial!N363+All_Customers_Lighting!N363</f>
        <v>99380.45</v>
      </c>
      <c r="O363" s="5">
        <f>All_Customers_Residential!O363+All_Customers_Small_Commercial!O363+All_Customers_Lighting!O363</f>
        <v>96195.35</v>
      </c>
      <c r="P363" s="5">
        <f>All_Customers_Residential!P363+All_Customers_Small_Commercial!P363+All_Customers_Lighting!P363</f>
        <v>99285.72</v>
      </c>
      <c r="Q363" s="5">
        <f>All_Customers_Residential!Q363+All_Customers_Small_Commercial!Q363+All_Customers_Lighting!Q363</f>
        <v>118711.85999999999</v>
      </c>
      <c r="R363" s="5">
        <f>All_Customers_Residential!R363+All_Customers_Small_Commercial!R363+All_Customers_Lighting!R363</f>
        <v>137242.98000000001</v>
      </c>
      <c r="S363" s="5">
        <f>All_Customers_Residential!S363+All_Customers_Small_Commercial!S363+All_Customers_Lighting!S363</f>
        <v>146679.03</v>
      </c>
      <c r="T363" s="5">
        <f>All_Customers_Residential!T363+All_Customers_Small_Commercial!T363+All_Customers_Lighting!T363</f>
        <v>147441.96</v>
      </c>
      <c r="U363" s="5">
        <f>All_Customers_Residential!U363+All_Customers_Small_Commercial!U363+All_Customers_Lighting!U363</f>
        <v>144508.22</v>
      </c>
      <c r="V363" s="5">
        <f>All_Customers_Residential!V363+All_Customers_Small_Commercial!V363+All_Customers_Lighting!V363</f>
        <v>138549.09</v>
      </c>
      <c r="W363" s="5">
        <f>All_Customers_Residential!W363+All_Customers_Small_Commercial!W363+All_Customers_Lighting!W363</f>
        <v>128085.64</v>
      </c>
      <c r="X363" s="5">
        <f>All_Customers_Residential!X363+All_Customers_Small_Commercial!X363+All_Customers_Lighting!X363</f>
        <v>112103.03999999999</v>
      </c>
      <c r="Y363" s="5">
        <f>All_Customers_Residential!Y363+All_Customers_Small_Commercial!Y363+All_Customers_Lighting!Y363</f>
        <v>97859.39</v>
      </c>
      <c r="Z363" s="5">
        <f>All_Customers_Residential!Z363+All_Customers_Small_Commercial!Z363+All_Customers_Lighting!Z363</f>
        <v>0</v>
      </c>
      <c r="AA363" s="2">
        <f>IFERROR(INDEX('Holiday Schedule'!$D$3:$D$24,MATCH(A363,'Holiday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2512144.7500000005</v>
      </c>
      <c r="AE363" s="5">
        <f t="shared" si="43"/>
        <v>2512144.7500000005</v>
      </c>
      <c r="AG363" s="2">
        <f t="shared" si="44"/>
        <v>12</v>
      </c>
      <c r="AH363" s="2">
        <f t="shared" si="45"/>
        <v>2025</v>
      </c>
      <c r="AJ363" s="5">
        <f t="shared" si="46"/>
        <v>147441.96</v>
      </c>
      <c r="AK363" s="2">
        <f t="shared" si="47"/>
        <v>19</v>
      </c>
    </row>
    <row r="364" spans="1:37" ht="12.75">
      <c r="A364" s="4">
        <v>46013</v>
      </c>
      <c r="B364" s="5">
        <f>All_Customers_Residential!B364+All_Customers_Small_Commercial!B364+All_Customers_Lighting!B364</f>
        <v>98758.040000000008</v>
      </c>
      <c r="C364" s="5">
        <f>All_Customers_Residential!C364+All_Customers_Small_Commercial!C364+All_Customers_Lighting!C364</f>
        <v>95253.42</v>
      </c>
      <c r="D364" s="5">
        <f>All_Customers_Residential!D364+All_Customers_Small_Commercial!D364+All_Customers_Lighting!D364</f>
        <v>95406.41</v>
      </c>
      <c r="E364" s="5">
        <f>All_Customers_Residential!E364+All_Customers_Small_Commercial!E364+All_Customers_Lighting!E364</f>
        <v>95423.86</v>
      </c>
      <c r="F364" s="5">
        <f>All_Customers_Residential!F364+All_Customers_Small_Commercial!F364+All_Customers_Lighting!F364</f>
        <v>99421.95</v>
      </c>
      <c r="G364" s="5">
        <f>All_Customers_Residential!G364+All_Customers_Small_Commercial!G364+All_Customers_Lighting!G364</f>
        <v>108415.61</v>
      </c>
      <c r="H364" s="5">
        <f>All_Customers_Residential!H364+All_Customers_Small_Commercial!H364+All_Customers_Lighting!H364</f>
        <v>125361.53</v>
      </c>
      <c r="I364" s="5">
        <f>All_Customers_Residential!I364+All_Customers_Small_Commercial!I364+All_Customers_Lighting!I364</f>
        <v>133599</v>
      </c>
      <c r="J364" s="5">
        <f>All_Customers_Residential!J364+All_Customers_Small_Commercial!J364+All_Customers_Lighting!J364</f>
        <v>124672.87</v>
      </c>
      <c r="K364" s="5">
        <f>All_Customers_Residential!K364+All_Customers_Small_Commercial!K364+All_Customers_Lighting!K364</f>
        <v>112846.39000000001</v>
      </c>
      <c r="L364" s="5">
        <f>All_Customers_Residential!L364+All_Customers_Small_Commercial!L364+All_Customers_Lighting!L364</f>
        <v>100608.89</v>
      </c>
      <c r="M364" s="5">
        <f>All_Customers_Residential!M364+All_Customers_Small_Commercial!M364+All_Customers_Lighting!M364</f>
        <v>90057.08</v>
      </c>
      <c r="N364" s="5">
        <f>All_Customers_Residential!N364+All_Customers_Small_Commercial!N364+All_Customers_Lighting!N364</f>
        <v>85736.47</v>
      </c>
      <c r="O364" s="5">
        <f>All_Customers_Residential!O364+All_Customers_Small_Commercial!O364+All_Customers_Lighting!O364</f>
        <v>87976.05</v>
      </c>
      <c r="P364" s="5">
        <f>All_Customers_Residential!P364+All_Customers_Small_Commercial!P364+All_Customers_Lighting!P364</f>
        <v>109297.56</v>
      </c>
      <c r="Q364" s="5">
        <f>All_Customers_Residential!Q364+All_Customers_Small_Commercial!Q364+All_Customers_Lighting!Q364</f>
        <v>134752.24</v>
      </c>
      <c r="R364" s="5">
        <f>All_Customers_Residential!R364+All_Customers_Small_Commercial!R364+All_Customers_Lighting!R364</f>
        <v>153425.41</v>
      </c>
      <c r="S364" s="5">
        <f>All_Customers_Residential!S364+All_Customers_Small_Commercial!S364+All_Customers_Lighting!S364</f>
        <v>164906.85999999999</v>
      </c>
      <c r="T364" s="5">
        <f>All_Customers_Residential!T364+All_Customers_Small_Commercial!T364+All_Customers_Lighting!T364</f>
        <v>165145.12999999998</v>
      </c>
      <c r="U364" s="5">
        <f>All_Customers_Residential!U364+All_Customers_Small_Commercial!U364+All_Customers_Lighting!U364</f>
        <v>161315.29</v>
      </c>
      <c r="V364" s="5">
        <f>All_Customers_Residential!V364+All_Customers_Small_Commercial!V364+All_Customers_Lighting!V364</f>
        <v>152916.17000000001</v>
      </c>
      <c r="W364" s="5">
        <f>All_Customers_Residential!W364+All_Customers_Small_Commercial!W364+All_Customers_Lighting!W364</f>
        <v>142462.73000000001</v>
      </c>
      <c r="X364" s="5">
        <f>All_Customers_Residential!X364+All_Customers_Small_Commercial!X364+All_Customers_Lighting!X364</f>
        <v>122802.45</v>
      </c>
      <c r="Y364" s="5">
        <f>All_Customers_Residential!Y364+All_Customers_Small_Commercial!Y364+All_Customers_Lighting!Y364</f>
        <v>138385.50679700394</v>
      </c>
      <c r="Z364" s="5">
        <f>All_Customers_Residential!Z364+All_Customers_Small_Commercial!Z364+All_Customers_Lighting!Z364</f>
        <v>0</v>
      </c>
      <c r="AA364" s="2">
        <f>IFERROR(INDEX('Holiday Schedule'!$D$3:$D$24,MATCH(A364,'Holiday Schedule'!$C$3:$C$24,0)),0)</f>
        <v>0</v>
      </c>
      <c r="AB364" s="2">
        <f t="shared" si="40"/>
        <v>2</v>
      </c>
      <c r="AC364" s="2">
        <f t="shared" si="41"/>
        <v>2042520.5899999996</v>
      </c>
      <c r="AD364" s="5">
        <f t="shared" si="42"/>
        <v>856426.32679700456</v>
      </c>
      <c r="AE364" s="5">
        <f t="shared" si="43"/>
        <v>2898946.9167970042</v>
      </c>
      <c r="AG364" s="2">
        <f t="shared" si="44"/>
        <v>12</v>
      </c>
      <c r="AH364" s="2">
        <f t="shared" si="45"/>
        <v>2025</v>
      </c>
      <c r="AJ364" s="5">
        <f t="shared" si="46"/>
        <v>165145.12999999998</v>
      </c>
      <c r="AK364" s="2">
        <f t="shared" si="47"/>
        <v>19</v>
      </c>
    </row>
    <row r="365" spans="1:37" ht="12.75">
      <c r="A365" s="4">
        <v>46014</v>
      </c>
      <c r="B365" s="5">
        <f>All_Customers_Residential!B365+All_Customers_Small_Commercial!B365+All_Customers_Lighting!B365</f>
        <v>108171.58</v>
      </c>
      <c r="C365" s="5">
        <f>All_Customers_Residential!C365+All_Customers_Small_Commercial!C365+All_Customers_Lighting!C365</f>
        <v>104074.75000000001</v>
      </c>
      <c r="D365" s="5">
        <f>All_Customers_Residential!D365+All_Customers_Small_Commercial!D365+All_Customers_Lighting!D365</f>
        <v>101241.06</v>
      </c>
      <c r="E365" s="5">
        <f>All_Customers_Residential!E365+All_Customers_Small_Commercial!E365+All_Customers_Lighting!E365</f>
        <v>101584.32000000001</v>
      </c>
      <c r="F365" s="5">
        <f>All_Customers_Residential!F365+All_Customers_Small_Commercial!F365+All_Customers_Lighting!F365</f>
        <v>104440.03</v>
      </c>
      <c r="G365" s="5">
        <f>All_Customers_Residential!G365+All_Customers_Small_Commercial!G365+All_Customers_Lighting!G365</f>
        <v>113112.12999999999</v>
      </c>
      <c r="H365" s="5">
        <f>All_Customers_Residential!H365+All_Customers_Small_Commercial!H365+All_Customers_Lighting!H365</f>
        <v>126848.02</v>
      </c>
      <c r="I365" s="5">
        <f>All_Customers_Residential!I365+All_Customers_Small_Commercial!I365+All_Customers_Lighting!I365</f>
        <v>134734.90999999997</v>
      </c>
      <c r="J365" s="5">
        <f>All_Customers_Residential!J365+All_Customers_Small_Commercial!J365+All_Customers_Lighting!J365</f>
        <v>123894.04000000001</v>
      </c>
      <c r="K365" s="5">
        <f>All_Customers_Residential!K365+All_Customers_Small_Commercial!K365+All_Customers_Lighting!K365</f>
        <v>118800.93</v>
      </c>
      <c r="L365" s="5">
        <f>All_Customers_Residential!L365+All_Customers_Small_Commercial!L365+All_Customers_Lighting!L365</f>
        <v>112931.79999999999</v>
      </c>
      <c r="M365" s="5">
        <f>All_Customers_Residential!M365+All_Customers_Small_Commercial!M365+All_Customers_Lighting!M365</f>
        <v>110681.56</v>
      </c>
      <c r="N365" s="5">
        <f>All_Customers_Residential!N365+All_Customers_Small_Commercial!N365+All_Customers_Lighting!N365</f>
        <v>112353.66</v>
      </c>
      <c r="O365" s="5">
        <f>All_Customers_Residential!O365+All_Customers_Small_Commercial!O365+All_Customers_Lighting!O365</f>
        <v>119364.48</v>
      </c>
      <c r="P365" s="5">
        <f>All_Customers_Residential!P365+All_Customers_Small_Commercial!P365+All_Customers_Lighting!P365</f>
        <v>128073.35</v>
      </c>
      <c r="Q365" s="5">
        <f>All_Customers_Residential!Q365+All_Customers_Small_Commercial!Q365+All_Customers_Lighting!Q365</f>
        <v>138959.15000000002</v>
      </c>
      <c r="R365" s="5">
        <f>All_Customers_Residential!R365+All_Customers_Small_Commercial!R365+All_Customers_Lighting!R365</f>
        <v>149290.93999999997</v>
      </c>
      <c r="S365" s="5">
        <f>All_Customers_Residential!S365+All_Customers_Small_Commercial!S365+All_Customers_Lighting!S365</f>
        <v>157961.49</v>
      </c>
      <c r="T365" s="5">
        <f>All_Customers_Residential!T365+All_Customers_Small_Commercial!T365+All_Customers_Lighting!T365</f>
        <v>157735.22999999998</v>
      </c>
      <c r="U365" s="5">
        <f>All_Customers_Residential!U365+All_Customers_Small_Commercial!U365+All_Customers_Lighting!U365</f>
        <v>153939.35</v>
      </c>
      <c r="V365" s="5">
        <f>All_Customers_Residential!V365+All_Customers_Small_Commercial!V365+All_Customers_Lighting!V365</f>
        <v>147052.03</v>
      </c>
      <c r="W365" s="5">
        <f>All_Customers_Residential!W365+All_Customers_Small_Commercial!W365+All_Customers_Lighting!W365</f>
        <v>139178.01999999999</v>
      </c>
      <c r="X365" s="5">
        <f>All_Customers_Residential!X365+All_Customers_Small_Commercial!X365+All_Customers_Lighting!X365</f>
        <v>120414.77</v>
      </c>
      <c r="Y365" s="5">
        <f>All_Customers_Residential!Y365+All_Customers_Small_Commercial!Y365+All_Customers_Lighting!Y365</f>
        <v>141930.46494924929</v>
      </c>
      <c r="Z365" s="5">
        <f>All_Customers_Residential!Z365+All_Customers_Small_Commercial!Z365+All_Customers_Lighting!Z365</f>
        <v>0</v>
      </c>
      <c r="AA365" s="2">
        <f>IFERROR(INDEX('Holiday Schedule'!$D$3:$D$24,MATCH(A365,'Holiday Schedule'!$C$3:$C$24,0)),0)</f>
        <v>0</v>
      </c>
      <c r="AB365" s="2">
        <f t="shared" si="40"/>
        <v>3</v>
      </c>
      <c r="AC365" s="2">
        <f t="shared" si="41"/>
        <v>2125365.71</v>
      </c>
      <c r="AD365" s="5">
        <f t="shared" si="42"/>
        <v>901402.35494924942</v>
      </c>
      <c r="AE365" s="5">
        <f t="shared" si="43"/>
        <v>3026768.0649492494</v>
      </c>
      <c r="AG365" s="2">
        <f t="shared" si="44"/>
        <v>12</v>
      </c>
      <c r="AH365" s="2">
        <f t="shared" si="45"/>
        <v>2025</v>
      </c>
      <c r="AJ365" s="5">
        <f t="shared" si="46"/>
        <v>157961.49</v>
      </c>
      <c r="AK365" s="2">
        <f t="shared" si="47"/>
        <v>18</v>
      </c>
    </row>
    <row r="366" spans="1:37" ht="12.75">
      <c r="A366" s="4">
        <v>46015</v>
      </c>
      <c r="B366" s="5">
        <f>All_Customers_Residential!B366+All_Customers_Small_Commercial!B366+All_Customers_Lighting!B366</f>
        <v>106540.93000000001</v>
      </c>
      <c r="C366" s="5">
        <f>All_Customers_Residential!C366+All_Customers_Small_Commercial!C366+All_Customers_Lighting!C366</f>
        <v>103334.56999999999</v>
      </c>
      <c r="D366" s="5">
        <f>All_Customers_Residential!D366+All_Customers_Small_Commercial!D366+All_Customers_Lighting!D366</f>
        <v>99886.16</v>
      </c>
      <c r="E366" s="5">
        <f>All_Customers_Residential!E366+All_Customers_Small_Commercial!E366+All_Customers_Lighting!E366</f>
        <v>99801.609999999986</v>
      </c>
      <c r="F366" s="5">
        <f>All_Customers_Residential!F366+All_Customers_Small_Commercial!F366+All_Customers_Lighting!F366</f>
        <v>102136.03</v>
      </c>
      <c r="G366" s="5">
        <f>All_Customers_Residential!G366+All_Customers_Small_Commercial!G366+All_Customers_Lighting!G366</f>
        <v>109609.45</v>
      </c>
      <c r="H366" s="5">
        <f>All_Customers_Residential!H366+All_Customers_Small_Commercial!H366+All_Customers_Lighting!H366</f>
        <v>120736.57</v>
      </c>
      <c r="I366" s="5">
        <f>All_Customers_Residential!I366+All_Customers_Small_Commercial!I366+All_Customers_Lighting!I366</f>
        <v>130549.92</v>
      </c>
      <c r="J366" s="5">
        <f>All_Customers_Residential!J366+All_Customers_Small_Commercial!J366+All_Customers_Lighting!J366</f>
        <v>136357.5</v>
      </c>
      <c r="K366" s="5">
        <f>All_Customers_Residential!K366+All_Customers_Small_Commercial!K366+All_Customers_Lighting!K366</f>
        <v>138442.29999999999</v>
      </c>
      <c r="L366" s="5">
        <f>All_Customers_Residential!L366+All_Customers_Small_Commercial!L366+All_Customers_Lighting!L366</f>
        <v>137859.13</v>
      </c>
      <c r="M366" s="5">
        <f>All_Customers_Residential!M366+All_Customers_Small_Commercial!M366+All_Customers_Lighting!M366</f>
        <v>136491.48000000001</v>
      </c>
      <c r="N366" s="5">
        <f>All_Customers_Residential!N366+All_Customers_Small_Commercial!N366+All_Customers_Lighting!N366</f>
        <v>133012.59</v>
      </c>
      <c r="O366" s="5">
        <f>All_Customers_Residential!O366+All_Customers_Small_Commercial!O366+All_Customers_Lighting!O366</f>
        <v>129398.54000000001</v>
      </c>
      <c r="P366" s="5">
        <f>All_Customers_Residential!P366+All_Customers_Small_Commercial!P366+All_Customers_Lighting!P366</f>
        <v>131242.77000000002</v>
      </c>
      <c r="Q366" s="5">
        <f>All_Customers_Residential!Q366+All_Customers_Small_Commercial!Q366+All_Customers_Lighting!Q366</f>
        <v>137888.65000000002</v>
      </c>
      <c r="R366" s="5">
        <f>All_Customers_Residential!R366+All_Customers_Small_Commercial!R366+All_Customers_Lighting!R366</f>
        <v>150318.89000000001</v>
      </c>
      <c r="S366" s="5">
        <f>All_Customers_Residential!S366+All_Customers_Small_Commercial!S366+All_Customers_Lighting!S366</f>
        <v>156747.29999999999</v>
      </c>
      <c r="T366" s="5">
        <f>All_Customers_Residential!T366+All_Customers_Small_Commercial!T366+All_Customers_Lighting!T366</f>
        <v>157211.39999999997</v>
      </c>
      <c r="U366" s="5">
        <f>All_Customers_Residential!U366+All_Customers_Small_Commercial!U366+All_Customers_Lighting!U366</f>
        <v>154736.28999999998</v>
      </c>
      <c r="V366" s="5">
        <f>All_Customers_Residential!V366+All_Customers_Small_Commercial!V366+All_Customers_Lighting!V366</f>
        <v>151605.15000000002</v>
      </c>
      <c r="W366" s="5">
        <f>All_Customers_Residential!W366+All_Customers_Small_Commercial!W366+All_Customers_Lighting!W366</f>
        <v>146149.31</v>
      </c>
      <c r="X366" s="5">
        <f>All_Customers_Residential!X366+All_Customers_Small_Commercial!X366+All_Customers_Lighting!X366</f>
        <v>130463.63</v>
      </c>
      <c r="Y366" s="5">
        <f>All_Customers_Residential!Y366+All_Customers_Small_Commercial!Y366+All_Customers_Lighting!Y366</f>
        <v>140200.41</v>
      </c>
      <c r="Z366" s="5">
        <f>All_Customers_Residential!Z366+All_Customers_Small_Commercial!Z366+All_Customers_Lighting!Z366</f>
        <v>0</v>
      </c>
      <c r="AA366" s="2">
        <f>IFERROR(INDEX('Holiday Schedule'!$D$3:$D$24,MATCH(A366,'Holiday Schedule'!$C$3:$C$24,0)),0)</f>
        <v>0</v>
      </c>
      <c r="AB366" s="2">
        <f t="shared" si="40"/>
        <v>4</v>
      </c>
      <c r="AC366" s="2">
        <f t="shared" si="41"/>
        <v>2258474.85</v>
      </c>
      <c r="AD366" s="5">
        <f t="shared" si="42"/>
        <v>882245.73</v>
      </c>
      <c r="AE366" s="5">
        <f t="shared" si="43"/>
        <v>3140720.58</v>
      </c>
      <c r="AG366" s="2">
        <f t="shared" si="44"/>
        <v>12</v>
      </c>
      <c r="AH366" s="2">
        <f t="shared" si="45"/>
        <v>2025</v>
      </c>
      <c r="AJ366" s="5">
        <f t="shared" si="46"/>
        <v>157211.39999999997</v>
      </c>
      <c r="AK366" s="2">
        <f t="shared" si="47"/>
        <v>19</v>
      </c>
    </row>
    <row r="367" spans="1:37" ht="12.75">
      <c r="A367" s="4">
        <v>46016</v>
      </c>
      <c r="B367" s="5">
        <f>All_Customers_Residential!B367+All_Customers_Small_Commercial!B367+All_Customers_Lighting!B367</f>
        <v>114940.23</v>
      </c>
      <c r="C367" s="5">
        <f>All_Customers_Residential!C367+All_Customers_Small_Commercial!C367+All_Customers_Lighting!C367</f>
        <v>109444.73999999999</v>
      </c>
      <c r="D367" s="5">
        <f>All_Customers_Residential!D367+All_Customers_Small_Commercial!D367+All_Customers_Lighting!D367</f>
        <v>106709.5</v>
      </c>
      <c r="E367" s="5">
        <f>All_Customers_Residential!E367+All_Customers_Small_Commercial!E367+All_Customers_Lighting!E367</f>
        <v>104313.65</v>
      </c>
      <c r="F367" s="5">
        <f>All_Customers_Residential!F367+All_Customers_Small_Commercial!F367+All_Customers_Lighting!F367</f>
        <v>105530.76000000001</v>
      </c>
      <c r="G367" s="5">
        <f>All_Customers_Residential!G367+All_Customers_Small_Commercial!G367+All_Customers_Lighting!G367</f>
        <v>109598.59</v>
      </c>
      <c r="H367" s="5">
        <f>All_Customers_Residential!H367+All_Customers_Small_Commercial!H367+All_Customers_Lighting!H367</f>
        <v>118573.51000000001</v>
      </c>
      <c r="I367" s="5">
        <f>All_Customers_Residential!I367+All_Customers_Small_Commercial!I367+All_Customers_Lighting!I367</f>
        <v>128268.29999999999</v>
      </c>
      <c r="J367" s="5">
        <f>All_Customers_Residential!J367+All_Customers_Small_Commercial!J367+All_Customers_Lighting!J367</f>
        <v>132612.54</v>
      </c>
      <c r="K367" s="5">
        <f>All_Customers_Residential!K367+All_Customers_Small_Commercial!K367+All_Customers_Lighting!K367</f>
        <v>132620</v>
      </c>
      <c r="L367" s="5">
        <f>All_Customers_Residential!L367+All_Customers_Small_Commercial!L367+All_Customers_Lighting!L367</f>
        <v>130914.87000000001</v>
      </c>
      <c r="M367" s="5">
        <f>All_Customers_Residential!M367+All_Customers_Small_Commercial!M367+All_Customers_Lighting!M367</f>
        <v>127384.8</v>
      </c>
      <c r="N367" s="5">
        <f>All_Customers_Residential!N367+All_Customers_Small_Commercial!N367+All_Customers_Lighting!N367</f>
        <v>123600.57</v>
      </c>
      <c r="O367" s="5">
        <f>All_Customers_Residential!O367+All_Customers_Small_Commercial!O367+All_Customers_Lighting!O367</f>
        <v>119118.56</v>
      </c>
      <c r="P367" s="5">
        <f>All_Customers_Residential!P367+All_Customers_Small_Commercial!P367+All_Customers_Lighting!P367</f>
        <v>122805.45</v>
      </c>
      <c r="Q367" s="5">
        <f>All_Customers_Residential!Q367+All_Customers_Small_Commercial!Q367+All_Customers_Lighting!Q367</f>
        <v>129596.31000000001</v>
      </c>
      <c r="R367" s="5">
        <f>All_Customers_Residential!R367+All_Customers_Small_Commercial!R367+All_Customers_Lighting!R367</f>
        <v>141245.52000000002</v>
      </c>
      <c r="S367" s="5">
        <f>All_Customers_Residential!S367+All_Customers_Small_Commercial!S367+All_Customers_Lighting!S367</f>
        <v>147910.71</v>
      </c>
      <c r="T367" s="5">
        <f>All_Customers_Residential!T367+All_Customers_Small_Commercial!T367+All_Customers_Lighting!T367</f>
        <v>148430.86000000002</v>
      </c>
      <c r="U367" s="5">
        <f>All_Customers_Residential!U367+All_Customers_Small_Commercial!U367+All_Customers_Lighting!U367</f>
        <v>147917.13999999998</v>
      </c>
      <c r="V367" s="5">
        <f>All_Customers_Residential!V367+All_Customers_Small_Commercial!V367+All_Customers_Lighting!V367</f>
        <v>144200.75</v>
      </c>
      <c r="W367" s="5">
        <f>All_Customers_Residential!W367+All_Customers_Small_Commercial!W367+All_Customers_Lighting!W367</f>
        <v>138816.61000000002</v>
      </c>
      <c r="X367" s="5">
        <f>All_Customers_Residential!X367+All_Customers_Small_Commercial!X367+All_Customers_Lighting!X367</f>
        <v>123820.90000000001</v>
      </c>
      <c r="Y367" s="5">
        <f>All_Customers_Residential!Y367+All_Customers_Small_Commercial!Y367+All_Customers_Lighting!Y367</f>
        <v>122993.75</v>
      </c>
      <c r="Z367" s="5">
        <f>All_Customers_Residential!Z367+All_Customers_Small_Commercial!Z367+All_Customers_Lighting!Z367</f>
        <v>0</v>
      </c>
      <c r="AA367" s="2">
        <f>IFERROR(INDEX('Holiday Schedule'!$D$3:$D$24,MATCH(A367,'Holiday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3031368.62</v>
      </c>
      <c r="AE367" s="5">
        <f t="shared" si="43"/>
        <v>3031368.62</v>
      </c>
      <c r="AG367" s="2">
        <f t="shared" si="44"/>
        <v>12</v>
      </c>
      <c r="AH367" s="2">
        <f t="shared" si="45"/>
        <v>2025</v>
      </c>
      <c r="AJ367" s="5">
        <f t="shared" si="46"/>
        <v>148430.86000000002</v>
      </c>
      <c r="AK367" s="2">
        <f t="shared" si="47"/>
        <v>19</v>
      </c>
    </row>
    <row r="368" spans="1:37" ht="12.75">
      <c r="A368" s="4">
        <v>46017</v>
      </c>
      <c r="B368" s="5">
        <f>All_Customers_Residential!B368+All_Customers_Small_Commercial!B368+All_Customers_Lighting!B368</f>
        <v>113885.11</v>
      </c>
      <c r="C368" s="5">
        <f>All_Customers_Residential!C368+All_Customers_Small_Commercial!C368+All_Customers_Lighting!C368</f>
        <v>110369.51000000001</v>
      </c>
      <c r="D368" s="5">
        <f>All_Customers_Residential!D368+All_Customers_Small_Commercial!D368+All_Customers_Lighting!D368</f>
        <v>109559.72</v>
      </c>
      <c r="E368" s="5">
        <f>All_Customers_Residential!E368+All_Customers_Small_Commercial!E368+All_Customers_Lighting!E368</f>
        <v>109454.24</v>
      </c>
      <c r="F368" s="5">
        <f>All_Customers_Residential!F368+All_Customers_Small_Commercial!F368+All_Customers_Lighting!F368</f>
        <v>112848.79000000001</v>
      </c>
      <c r="G368" s="5">
        <f>All_Customers_Residential!G368+All_Customers_Small_Commercial!G368+All_Customers_Lighting!G368</f>
        <v>119724.87</v>
      </c>
      <c r="H368" s="5">
        <f>All_Customers_Residential!H368+All_Customers_Small_Commercial!H368+All_Customers_Lighting!H368</f>
        <v>130163.56</v>
      </c>
      <c r="I368" s="5">
        <f>All_Customers_Residential!I368+All_Customers_Small_Commercial!I368+All_Customers_Lighting!I368</f>
        <v>139317.87</v>
      </c>
      <c r="J368" s="5">
        <f>All_Customers_Residential!J368+All_Customers_Small_Commercial!J368+All_Customers_Lighting!J368</f>
        <v>139543.15</v>
      </c>
      <c r="K368" s="5">
        <f>All_Customers_Residential!K368+All_Customers_Small_Commercial!K368+All_Customers_Lighting!K368</f>
        <v>136439.14000000001</v>
      </c>
      <c r="L368" s="5">
        <f>All_Customers_Residential!L368+All_Customers_Small_Commercial!L368+All_Customers_Lighting!L368</f>
        <v>132571.94999999998</v>
      </c>
      <c r="M368" s="5">
        <f>All_Customers_Residential!M368+All_Customers_Small_Commercial!M368+All_Customers_Lighting!M368</f>
        <v>129085.25</v>
      </c>
      <c r="N368" s="5">
        <f>All_Customers_Residential!N368+All_Customers_Small_Commercial!N368+All_Customers_Lighting!N368</f>
        <v>126821.81</v>
      </c>
      <c r="O368" s="5">
        <f>All_Customers_Residential!O368+All_Customers_Small_Commercial!O368+All_Customers_Lighting!O368</f>
        <v>124216.12</v>
      </c>
      <c r="P368" s="5">
        <f>All_Customers_Residential!P368+All_Customers_Small_Commercial!P368+All_Customers_Lighting!P368</f>
        <v>131620.57999999999</v>
      </c>
      <c r="Q368" s="5">
        <f>All_Customers_Residential!Q368+All_Customers_Small_Commercial!Q368+All_Customers_Lighting!Q368</f>
        <v>144398.11000000002</v>
      </c>
      <c r="R368" s="5">
        <f>All_Customers_Residential!R368+All_Customers_Small_Commercial!R368+All_Customers_Lighting!R368</f>
        <v>160357.56</v>
      </c>
      <c r="S368" s="5">
        <f>All_Customers_Residential!S368+All_Customers_Small_Commercial!S368+All_Customers_Lighting!S368</f>
        <v>170596.99</v>
      </c>
      <c r="T368" s="5">
        <f>All_Customers_Residential!T368+All_Customers_Small_Commercial!T368+All_Customers_Lighting!T368</f>
        <v>171627.99999999997</v>
      </c>
      <c r="U368" s="5">
        <f>All_Customers_Residential!U368+All_Customers_Small_Commercial!U368+All_Customers_Lighting!U368</f>
        <v>168459.96999999997</v>
      </c>
      <c r="V368" s="5">
        <f>All_Customers_Residential!V368+All_Customers_Small_Commercial!V368+All_Customers_Lighting!V368</f>
        <v>160889.85</v>
      </c>
      <c r="W368" s="5">
        <f>All_Customers_Residential!W368+All_Customers_Small_Commercial!W368+All_Customers_Lighting!W368</f>
        <v>153794.1</v>
      </c>
      <c r="X368" s="5">
        <f>All_Customers_Residential!X368+All_Customers_Small_Commercial!X368+All_Customers_Lighting!X368</f>
        <v>135630.65</v>
      </c>
      <c r="Y368" s="5">
        <f>All_Customers_Residential!Y368+All_Customers_Small_Commercial!Y368+All_Customers_Lighting!Y368</f>
        <v>148624.13583333333</v>
      </c>
      <c r="Z368" s="5">
        <f>All_Customers_Residential!Z368+All_Customers_Small_Commercial!Z368+All_Customers_Lighting!Z368</f>
        <v>0</v>
      </c>
      <c r="AA368" s="2">
        <f>IFERROR(INDEX('Holiday Schedule'!$D$3:$D$24,MATCH(A368,'Holiday Schedule'!$C$3:$C$24,0)),0)</f>
        <v>0</v>
      </c>
      <c r="AB368" s="2">
        <f t="shared" si="40"/>
        <v>6</v>
      </c>
      <c r="AC368" s="2">
        <f t="shared" si="41"/>
        <v>2325371.1</v>
      </c>
      <c r="AD368" s="5">
        <f t="shared" si="42"/>
        <v>954629.93583333306</v>
      </c>
      <c r="AE368" s="5">
        <f t="shared" si="43"/>
        <v>3280001.0358333332</v>
      </c>
      <c r="AG368" s="2">
        <f t="shared" si="44"/>
        <v>12</v>
      </c>
      <c r="AH368" s="2">
        <f t="shared" si="45"/>
        <v>2025</v>
      </c>
      <c r="AJ368" s="5">
        <f t="shared" si="46"/>
        <v>171627.99999999997</v>
      </c>
      <c r="AK368" s="2">
        <f t="shared" si="47"/>
        <v>19</v>
      </c>
    </row>
    <row r="369" spans="1:37" ht="12.75">
      <c r="A369" s="4">
        <v>46018</v>
      </c>
      <c r="B369" s="5">
        <f>All_Customers_Residential!B369+All_Customers_Small_Commercial!B369+All_Customers_Lighting!B369</f>
        <v>122601.32</v>
      </c>
      <c r="C369" s="5">
        <f>All_Customers_Residential!C369+All_Customers_Small_Commercial!C369+All_Customers_Lighting!C369</f>
        <v>118639.23999999999</v>
      </c>
      <c r="D369" s="5">
        <f>All_Customers_Residential!D369+All_Customers_Small_Commercial!D369+All_Customers_Lighting!D369</f>
        <v>115454.88</v>
      </c>
      <c r="E369" s="5">
        <f>All_Customers_Residential!E369+All_Customers_Small_Commercial!E369+All_Customers_Lighting!E369</f>
        <v>114947.04</v>
      </c>
      <c r="F369" s="5">
        <f>All_Customers_Residential!F369+All_Customers_Small_Commercial!F369+All_Customers_Lighting!F369</f>
        <v>116935.26999999999</v>
      </c>
      <c r="G369" s="5">
        <f>All_Customers_Residential!G369+All_Customers_Small_Commercial!G369+All_Customers_Lighting!G369</f>
        <v>120743.70999999999</v>
      </c>
      <c r="H369" s="5">
        <f>All_Customers_Residential!H369+All_Customers_Small_Commercial!H369+All_Customers_Lighting!H369</f>
        <v>130796.73999999999</v>
      </c>
      <c r="I369" s="5">
        <f>All_Customers_Residential!I369+All_Customers_Small_Commercial!I369+All_Customers_Lighting!I369</f>
        <v>139347.82999999999</v>
      </c>
      <c r="J369" s="5">
        <f>All_Customers_Residential!J369+All_Customers_Small_Commercial!J369+All_Customers_Lighting!J369</f>
        <v>141860.75</v>
      </c>
      <c r="K369" s="5">
        <f>All_Customers_Residential!K369+All_Customers_Small_Commercial!K369+All_Customers_Lighting!K369</f>
        <v>140814.37</v>
      </c>
      <c r="L369" s="5">
        <f>All_Customers_Residential!L369+All_Customers_Small_Commercial!L369+All_Customers_Lighting!L369</f>
        <v>138289.13</v>
      </c>
      <c r="M369" s="5">
        <f>All_Customers_Residential!M369+All_Customers_Small_Commercial!M369+All_Customers_Lighting!M369</f>
        <v>137534.96</v>
      </c>
      <c r="N369" s="5">
        <f>All_Customers_Residential!N369+All_Customers_Small_Commercial!N369+All_Customers_Lighting!N369</f>
        <v>134136.9</v>
      </c>
      <c r="O369" s="5">
        <f>All_Customers_Residential!O369+All_Customers_Small_Commercial!O369+All_Customers_Lighting!O369</f>
        <v>135574.98000000001</v>
      </c>
      <c r="P369" s="5">
        <f>All_Customers_Residential!P369+All_Customers_Small_Commercial!P369+All_Customers_Lighting!P369</f>
        <v>134542.97</v>
      </c>
      <c r="Q369" s="5">
        <f>All_Customers_Residential!Q369+All_Customers_Small_Commercial!Q369+All_Customers_Lighting!Q369</f>
        <v>144144.32000000001</v>
      </c>
      <c r="R369" s="5">
        <f>All_Customers_Residential!R369+All_Customers_Small_Commercial!R369+All_Customers_Lighting!R369</f>
        <v>158393.35999999999</v>
      </c>
      <c r="S369" s="5">
        <f>All_Customers_Residential!S369+All_Customers_Small_Commercial!S369+All_Customers_Lighting!S369</f>
        <v>169486.2</v>
      </c>
      <c r="T369" s="5">
        <f>All_Customers_Residential!T369+All_Customers_Small_Commercial!T369+All_Customers_Lighting!T369</f>
        <v>169954.94999999998</v>
      </c>
      <c r="U369" s="5">
        <f>All_Customers_Residential!U369+All_Customers_Small_Commercial!U369+All_Customers_Lighting!U369</f>
        <v>166940.70000000001</v>
      </c>
      <c r="V369" s="5">
        <f>All_Customers_Residential!V369+All_Customers_Small_Commercial!V369+All_Customers_Lighting!V369</f>
        <v>160861.84999999998</v>
      </c>
      <c r="W369" s="5">
        <f>All_Customers_Residential!W369+All_Customers_Small_Commercial!W369+All_Customers_Lighting!W369</f>
        <v>151780.12</v>
      </c>
      <c r="X369" s="5">
        <f>All_Customers_Residential!X369+All_Customers_Small_Commercial!X369+All_Customers_Lighting!X369</f>
        <v>135039.63</v>
      </c>
      <c r="Y369" s="5">
        <f>All_Customers_Residential!Y369+All_Customers_Small_Commercial!Y369+All_Customers_Lighting!Y369</f>
        <v>130131.84</v>
      </c>
      <c r="Z369" s="5">
        <f>All_Customers_Residential!Z369+All_Customers_Small_Commercial!Z369+All_Customers_Lighting!Z369</f>
        <v>0</v>
      </c>
      <c r="AA369" s="2">
        <f>IFERROR(INDEX('Holiday Schedule'!$D$3:$D$24,MATCH(A369,'Holiday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3328953.06</v>
      </c>
      <c r="AE369" s="5">
        <f t="shared" si="43"/>
        <v>3328953.06</v>
      </c>
      <c r="AG369" s="2">
        <f t="shared" si="44"/>
        <v>12</v>
      </c>
      <c r="AH369" s="2">
        <f t="shared" si="45"/>
        <v>2025</v>
      </c>
      <c r="AJ369" s="5">
        <f t="shared" si="46"/>
        <v>169954.94999999998</v>
      </c>
      <c r="AK369" s="2">
        <f t="shared" si="47"/>
        <v>19</v>
      </c>
    </row>
    <row r="370" spans="1:37" ht="12.75">
      <c r="A370" s="4">
        <v>46019</v>
      </c>
      <c r="B370" s="5">
        <f>All_Customers_Residential!B370+All_Customers_Small_Commercial!B370+All_Customers_Lighting!B370</f>
        <v>120698.37</v>
      </c>
      <c r="C370" s="5">
        <f>All_Customers_Residential!C370+All_Customers_Small_Commercial!C370+All_Customers_Lighting!C370</f>
        <v>116728.44999999998</v>
      </c>
      <c r="D370" s="5">
        <f>All_Customers_Residential!D370+All_Customers_Small_Commercial!D370+All_Customers_Lighting!D370</f>
        <v>114593.86</v>
      </c>
      <c r="E370" s="5">
        <f>All_Customers_Residential!E370+All_Customers_Small_Commercial!E370+All_Customers_Lighting!E370</f>
        <v>112771.51</v>
      </c>
      <c r="F370" s="5">
        <f>All_Customers_Residential!F370+All_Customers_Small_Commercial!F370+All_Customers_Lighting!F370</f>
        <v>114957.04</v>
      </c>
      <c r="G370" s="5">
        <f>All_Customers_Residential!G370+All_Customers_Small_Commercial!G370+All_Customers_Lighting!G370</f>
        <v>118393.56000000001</v>
      </c>
      <c r="H370" s="5">
        <f>All_Customers_Residential!H370+All_Customers_Small_Commercial!H370+All_Customers_Lighting!H370</f>
        <v>126024.92</v>
      </c>
      <c r="I370" s="5">
        <f>All_Customers_Residential!I370+All_Customers_Small_Commercial!I370+All_Customers_Lighting!I370</f>
        <v>135232.13</v>
      </c>
      <c r="J370" s="5">
        <f>All_Customers_Residential!J370+All_Customers_Small_Commercial!J370+All_Customers_Lighting!J370</f>
        <v>136573.26</v>
      </c>
      <c r="K370" s="5">
        <f>All_Customers_Residential!K370+All_Customers_Small_Commercial!K370+All_Customers_Lighting!K370</f>
        <v>130855.71</v>
      </c>
      <c r="L370" s="5">
        <f>All_Customers_Residential!L370+All_Customers_Small_Commercial!L370+All_Customers_Lighting!L370</f>
        <v>122823.91</v>
      </c>
      <c r="M370" s="5">
        <f>All_Customers_Residential!M370+All_Customers_Small_Commercial!M370+All_Customers_Lighting!M370</f>
        <v>115730.98999999999</v>
      </c>
      <c r="N370" s="5">
        <f>All_Customers_Residential!N370+All_Customers_Small_Commercial!N370+All_Customers_Lighting!N370</f>
        <v>109287.75</v>
      </c>
      <c r="O370" s="5">
        <f>All_Customers_Residential!O370+All_Customers_Small_Commercial!O370+All_Customers_Lighting!O370</f>
        <v>106718.17</v>
      </c>
      <c r="P370" s="5">
        <f>All_Customers_Residential!P370+All_Customers_Small_Commercial!P370+All_Customers_Lighting!P370</f>
        <v>116018.25</v>
      </c>
      <c r="Q370" s="5">
        <f>All_Customers_Residential!Q370+All_Customers_Small_Commercial!Q370+All_Customers_Lighting!Q370</f>
        <v>133124.37</v>
      </c>
      <c r="R370" s="5">
        <f>All_Customers_Residential!R370+All_Customers_Small_Commercial!R370+All_Customers_Lighting!R370</f>
        <v>150221.63999999998</v>
      </c>
      <c r="S370" s="5">
        <f>All_Customers_Residential!S370+All_Customers_Small_Commercial!S370+All_Customers_Lighting!S370</f>
        <v>160771.74000000002</v>
      </c>
      <c r="T370" s="5">
        <f>All_Customers_Residential!T370+All_Customers_Small_Commercial!T370+All_Customers_Lighting!T370</f>
        <v>158216.52000000002</v>
      </c>
      <c r="U370" s="5">
        <f>All_Customers_Residential!U370+All_Customers_Small_Commercial!U370+All_Customers_Lighting!U370</f>
        <v>154387.37999999998</v>
      </c>
      <c r="V370" s="5">
        <f>All_Customers_Residential!V370+All_Customers_Small_Commercial!V370+All_Customers_Lighting!V370</f>
        <v>148024.07</v>
      </c>
      <c r="W370" s="5">
        <f>All_Customers_Residential!W370+All_Customers_Small_Commercial!W370+All_Customers_Lighting!W370</f>
        <v>136766.03999999998</v>
      </c>
      <c r="X370" s="5">
        <f>All_Customers_Residential!X370+All_Customers_Small_Commercial!X370+All_Customers_Lighting!X370</f>
        <v>122050.10999999999</v>
      </c>
      <c r="Y370" s="5">
        <f>All_Customers_Residential!Y370+All_Customers_Small_Commercial!Y370+All_Customers_Lighting!Y370</f>
        <v>128639.98999999999</v>
      </c>
      <c r="Z370" s="5">
        <f>All_Customers_Residential!Z370+All_Customers_Small_Commercial!Z370+All_Customers_Lighting!Z370</f>
        <v>0</v>
      </c>
      <c r="AA370" s="2">
        <f>IFERROR(INDEX('Holiday Schedule'!$D$3:$D$24,MATCH(A370,'Holiday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3089609.7399999993</v>
      </c>
      <c r="AE370" s="5">
        <f t="shared" si="43"/>
        <v>3089609.7399999993</v>
      </c>
      <c r="AG370" s="2">
        <f t="shared" si="44"/>
        <v>12</v>
      </c>
      <c r="AH370" s="2">
        <f t="shared" si="45"/>
        <v>2025</v>
      </c>
      <c r="AJ370" s="5">
        <f t="shared" si="46"/>
        <v>160771.74000000002</v>
      </c>
      <c r="AK370" s="2">
        <f t="shared" si="47"/>
        <v>18</v>
      </c>
    </row>
    <row r="371" spans="1:37" ht="12.75">
      <c r="A371" s="4">
        <v>46020</v>
      </c>
      <c r="B371" s="5">
        <f>All_Customers_Residential!B371+All_Customers_Small_Commercial!B371+All_Customers_Lighting!B371</f>
        <v>107269.74</v>
      </c>
      <c r="C371" s="5">
        <f>All_Customers_Residential!C371+All_Customers_Small_Commercial!C371+All_Customers_Lighting!C371</f>
        <v>103647.48</v>
      </c>
      <c r="D371" s="5">
        <f>All_Customers_Residential!D371+All_Customers_Small_Commercial!D371+All_Customers_Lighting!D371</f>
        <v>100191.4</v>
      </c>
      <c r="E371" s="5">
        <f>All_Customers_Residential!E371+All_Customers_Small_Commercial!E371+All_Customers_Lighting!E371</f>
        <v>99272.28</v>
      </c>
      <c r="F371" s="5">
        <f>All_Customers_Residential!F371+All_Customers_Small_Commercial!F371+All_Customers_Lighting!F371</f>
        <v>101032.86</v>
      </c>
      <c r="G371" s="5">
        <f>All_Customers_Residential!G371+All_Customers_Small_Commercial!G371+All_Customers_Lighting!G371</f>
        <v>105763.37000000001</v>
      </c>
      <c r="H371" s="5">
        <f>All_Customers_Residential!H371+All_Customers_Small_Commercial!H371+All_Customers_Lighting!H371</f>
        <v>118780.26</v>
      </c>
      <c r="I371" s="5">
        <f>All_Customers_Residential!I371+All_Customers_Small_Commercial!I371+All_Customers_Lighting!I371</f>
        <v>126378.37999999999</v>
      </c>
      <c r="J371" s="5">
        <f>All_Customers_Residential!J371+All_Customers_Small_Commercial!J371+All_Customers_Lighting!J371</f>
        <v>130157.52</v>
      </c>
      <c r="K371" s="5">
        <f>All_Customers_Residential!K371+All_Customers_Small_Commercial!K371+All_Customers_Lighting!K371</f>
        <v>132253.17000000001</v>
      </c>
      <c r="L371" s="5">
        <f>All_Customers_Residential!L371+All_Customers_Small_Commercial!L371+All_Customers_Lighting!L371</f>
        <v>132400.88</v>
      </c>
      <c r="M371" s="5">
        <f>All_Customers_Residential!M371+All_Customers_Small_Commercial!M371+All_Customers_Lighting!M371</f>
        <v>132800.60999999999</v>
      </c>
      <c r="N371" s="5">
        <f>All_Customers_Residential!N371+All_Customers_Small_Commercial!N371+All_Customers_Lighting!N371</f>
        <v>129957.97</v>
      </c>
      <c r="O371" s="5">
        <f>All_Customers_Residential!O371+All_Customers_Small_Commercial!O371+All_Customers_Lighting!O371</f>
        <v>127157.27</v>
      </c>
      <c r="P371" s="5">
        <f>All_Customers_Residential!P371+All_Customers_Small_Commercial!P371+All_Customers_Lighting!P371</f>
        <v>128834.1</v>
      </c>
      <c r="Q371" s="5">
        <f>All_Customers_Residential!Q371+All_Customers_Small_Commercial!Q371+All_Customers_Lighting!Q371</f>
        <v>133937.88</v>
      </c>
      <c r="R371" s="5">
        <f>All_Customers_Residential!R371+All_Customers_Small_Commercial!R371+All_Customers_Lighting!R371</f>
        <v>143895.72</v>
      </c>
      <c r="S371" s="5">
        <f>All_Customers_Residential!S371+All_Customers_Small_Commercial!S371+All_Customers_Lighting!S371</f>
        <v>148744.28</v>
      </c>
      <c r="T371" s="5">
        <f>All_Customers_Residential!T371+All_Customers_Small_Commercial!T371+All_Customers_Lighting!T371</f>
        <v>146160.65</v>
      </c>
      <c r="U371" s="5">
        <f>All_Customers_Residential!U371+All_Customers_Small_Commercial!U371+All_Customers_Lighting!U371</f>
        <v>140615.40999999997</v>
      </c>
      <c r="V371" s="5">
        <f>All_Customers_Residential!V371+All_Customers_Small_Commercial!V371+All_Customers_Lighting!V371</f>
        <v>130301.3</v>
      </c>
      <c r="W371" s="5">
        <f>All_Customers_Residential!W371+All_Customers_Small_Commercial!W371+All_Customers_Lighting!W371</f>
        <v>121319.76</v>
      </c>
      <c r="X371" s="5">
        <f>All_Customers_Residential!X371+All_Customers_Small_Commercial!X371+All_Customers_Lighting!X371</f>
        <v>104601.41</v>
      </c>
      <c r="Y371" s="5">
        <f>All_Customers_Residential!Y371+All_Customers_Small_Commercial!Y371+All_Customers_Lighting!Y371</f>
        <v>124237.92319690657</v>
      </c>
      <c r="Z371" s="5">
        <f>All_Customers_Residential!Z371+All_Customers_Small_Commercial!Z371+All_Customers_Lighting!Z371</f>
        <v>0</v>
      </c>
      <c r="AA371" s="2">
        <f>IFERROR(INDEX('Holiday Schedule'!$D$3:$D$24,MATCH(A371,'Holiday Schedule'!$C$3:$C$24,0)),0)</f>
        <v>0</v>
      </c>
      <c r="AB371" s="2">
        <f t="shared" si="40"/>
        <v>2</v>
      </c>
      <c r="AC371" s="2">
        <f t="shared" si="41"/>
        <v>2109516.31</v>
      </c>
      <c r="AD371" s="5">
        <f t="shared" si="42"/>
        <v>860195.31319690635</v>
      </c>
      <c r="AE371" s="5">
        <f t="shared" si="43"/>
        <v>2969711.6231969064</v>
      </c>
      <c r="AG371" s="2">
        <f t="shared" si="44"/>
        <v>12</v>
      </c>
      <c r="AH371" s="2">
        <f t="shared" si="45"/>
        <v>2025</v>
      </c>
      <c r="AJ371" s="5">
        <f t="shared" si="46"/>
        <v>148744.28</v>
      </c>
      <c r="AK371" s="2">
        <f t="shared" si="47"/>
        <v>18</v>
      </c>
    </row>
    <row r="372" spans="1:37" ht="12.75">
      <c r="A372" s="4">
        <v>46021</v>
      </c>
      <c r="B372" s="5">
        <f>All_Customers_Residential!B372+All_Customers_Small_Commercial!B372+All_Customers_Lighting!B372</f>
        <v>94823.148571428581</v>
      </c>
      <c r="C372" s="5">
        <f>All_Customers_Residential!C372+All_Customers_Small_Commercial!C372+All_Customers_Lighting!C372</f>
        <v>91926.029999999984</v>
      </c>
      <c r="D372" s="5">
        <f>All_Customers_Residential!D372+All_Customers_Small_Commercial!D372+All_Customers_Lighting!D372</f>
        <v>90495.840000000011</v>
      </c>
      <c r="E372" s="5">
        <f>All_Customers_Residential!E372+All_Customers_Small_Commercial!E372+All_Customers_Lighting!E372</f>
        <v>90268.304285714286</v>
      </c>
      <c r="F372" s="5">
        <f>All_Customers_Residential!F372+All_Customers_Small_Commercial!F372+All_Customers_Lighting!F372</f>
        <v>94405.13</v>
      </c>
      <c r="G372" s="5">
        <f>All_Customers_Residential!G372+All_Customers_Small_Commercial!G372+All_Customers_Lighting!G372</f>
        <v>101304.39142857143</v>
      </c>
      <c r="H372" s="5">
        <f>All_Customers_Residential!H372+All_Customers_Small_Commercial!H372+All_Customers_Lighting!H372</f>
        <v>115941.51285714286</v>
      </c>
      <c r="I372" s="5">
        <f>All_Customers_Residential!I372+All_Customers_Small_Commercial!I372+All_Customers_Lighting!I372</f>
        <v>125767.21428571428</v>
      </c>
      <c r="J372" s="5">
        <f>All_Customers_Residential!J372+All_Customers_Small_Commercial!J372+All_Customers_Lighting!J372</f>
        <v>125685.88428571427</v>
      </c>
      <c r="K372" s="5">
        <f>All_Customers_Residential!K372+All_Customers_Small_Commercial!K372+All_Customers_Lighting!K372</f>
        <v>118332.21428571429</v>
      </c>
      <c r="L372" s="5">
        <f>All_Customers_Residential!L372+All_Customers_Small_Commercial!L372+All_Customers_Lighting!L372</f>
        <v>113263.15000000001</v>
      </c>
      <c r="M372" s="5">
        <f>All_Customers_Residential!M372+All_Customers_Small_Commercial!M372+All_Customers_Lighting!M372</f>
        <v>114573.67857142858</v>
      </c>
      <c r="N372" s="5">
        <f>All_Customers_Residential!N372+All_Customers_Small_Commercial!N372+All_Customers_Lighting!N372</f>
        <v>110838.71142857143</v>
      </c>
      <c r="O372" s="5">
        <f>All_Customers_Residential!O372+All_Customers_Small_Commercial!O372+All_Customers_Lighting!O372</f>
        <v>109639.50142857143</v>
      </c>
      <c r="P372" s="5">
        <f>All_Customers_Residential!P372+All_Customers_Small_Commercial!P372+All_Customers_Lighting!P372</f>
        <v>121391.46428571429</v>
      </c>
      <c r="Q372" s="5">
        <f>All_Customers_Residential!Q372+All_Customers_Small_Commercial!Q372+All_Customers_Lighting!Q372</f>
        <v>138176.96428571426</v>
      </c>
      <c r="R372" s="5">
        <f>All_Customers_Residential!R372+All_Customers_Small_Commercial!R372+All_Customers_Lighting!R372</f>
        <v>155425.52714285714</v>
      </c>
      <c r="S372" s="5">
        <f>All_Customers_Residential!S372+All_Customers_Small_Commercial!S372+All_Customers_Lighting!S372</f>
        <v>165914.77857142859</v>
      </c>
      <c r="T372" s="5">
        <f>All_Customers_Residential!T372+All_Customers_Small_Commercial!T372+All_Customers_Lighting!T372</f>
        <v>166349.65857142859</v>
      </c>
      <c r="U372" s="5">
        <f>All_Customers_Residential!U372+All_Customers_Small_Commercial!U372+All_Customers_Lighting!U372</f>
        <v>163274.44571428568</v>
      </c>
      <c r="V372" s="5">
        <f>All_Customers_Residential!V372+All_Customers_Small_Commercial!V372+All_Customers_Lighting!V372</f>
        <v>155533.86142857146</v>
      </c>
      <c r="W372" s="5">
        <f>All_Customers_Residential!W372+All_Customers_Small_Commercial!W372+All_Customers_Lighting!W372</f>
        <v>146470.95428571428</v>
      </c>
      <c r="X372" s="5">
        <f>All_Customers_Residential!X372+All_Customers_Small_Commercial!X372+All_Customers_Lighting!X372</f>
        <v>128185.04142857144</v>
      </c>
      <c r="Y372" s="5">
        <f>All_Customers_Residential!Y372+All_Customers_Small_Commercial!Y372+All_Customers_Lighting!Y372</f>
        <v>140573.10972615474</v>
      </c>
      <c r="Z372" s="5">
        <f>All_Customers_Residential!Z372+All_Customers_Small_Commercial!Z372+All_Customers_Lighting!Z372</f>
        <v>0</v>
      </c>
      <c r="AA372" s="2">
        <f>IFERROR(INDEX('Holiday Schedule'!$D$3:$D$24,MATCH(A372,'Holiday Schedule'!$C$3:$C$24,0)),0)</f>
        <v>0</v>
      </c>
      <c r="AB372" s="2">
        <f t="shared" si="40"/>
        <v>3</v>
      </c>
      <c r="AC372" s="2">
        <f t="shared" si="41"/>
        <v>2158823.0499999998</v>
      </c>
      <c r="AD372" s="5">
        <f t="shared" si="42"/>
        <v>819737.46686901199</v>
      </c>
      <c r="AE372" s="5">
        <f t="shared" si="43"/>
        <v>2978560.5168690118</v>
      </c>
      <c r="AG372" s="2">
        <f t="shared" si="44"/>
        <v>12</v>
      </c>
      <c r="AH372" s="2">
        <f t="shared" si="45"/>
        <v>2025</v>
      </c>
      <c r="AJ372" s="5">
        <f t="shared" si="46"/>
        <v>166349.65857142859</v>
      </c>
      <c r="AK372" s="2">
        <f t="shared" si="47"/>
        <v>19</v>
      </c>
    </row>
    <row r="373" spans="1:37" ht="12.75">
      <c r="A373" s="4">
        <v>46022</v>
      </c>
      <c r="B373" s="5">
        <f>All_Customers_Residential!B373+All_Customers_Small_Commercial!B373+All_Customers_Lighting!B373</f>
        <v>101196.37968253969</v>
      </c>
      <c r="C373" s="5">
        <f>All_Customers_Residential!C373+All_Customers_Small_Commercial!C373+All_Customers_Lighting!C373</f>
        <v>97655.289523809537</v>
      </c>
      <c r="D373" s="5">
        <f>All_Customers_Residential!D373+All_Customers_Small_Commercial!D373+All_Customers_Lighting!D373</f>
        <v>95562.083174603176</v>
      </c>
      <c r="E373" s="5">
        <f>All_Customers_Residential!E373+All_Customers_Small_Commercial!E373+All_Customers_Lighting!E373</f>
        <v>95283.635714285716</v>
      </c>
      <c r="F373" s="5">
        <f>All_Customers_Residential!F373+All_Customers_Small_Commercial!F373+All_Customers_Lighting!F373</f>
        <v>98918.396984126986</v>
      </c>
      <c r="G373" s="5">
        <f>All_Customers_Residential!G373+All_Customers_Small_Commercial!G373+All_Customers_Lighting!G373</f>
        <v>106359.50968253969</v>
      </c>
      <c r="H373" s="5">
        <f>All_Customers_Residential!H373+All_Customers_Small_Commercial!H373+All_Customers_Lighting!H373</f>
        <v>120543.3957142857</v>
      </c>
      <c r="I373" s="5">
        <f>All_Customers_Residential!I373+All_Customers_Small_Commercial!I373+All_Customers_Lighting!I373</f>
        <v>128019.21904761904</v>
      </c>
      <c r="J373" s="5">
        <f>All_Customers_Residential!J373+All_Customers_Small_Commercial!J373+All_Customers_Lighting!J373</f>
        <v>124728.40603174605</v>
      </c>
      <c r="K373" s="5">
        <f>All_Customers_Residential!K373+All_Customers_Small_Commercial!K373+All_Customers_Lighting!K373</f>
        <v>118755.30968253969</v>
      </c>
      <c r="L373" s="5">
        <f>All_Customers_Residential!L373+All_Customers_Small_Commercial!L373+All_Customers_Lighting!L373</f>
        <v>114558.8946031746</v>
      </c>
      <c r="M373" s="5">
        <f>All_Customers_Residential!M373+All_Customers_Small_Commercial!M373+All_Customers_Lighting!M373</f>
        <v>112649.15015873016</v>
      </c>
      <c r="N373" s="5">
        <f>All_Customers_Residential!N373+All_Customers_Small_Commercial!N373+All_Customers_Lighting!N373</f>
        <v>111007.40634920634</v>
      </c>
      <c r="O373" s="5">
        <f>All_Customers_Residential!O373+All_Customers_Small_Commercial!O373+All_Customers_Lighting!O373</f>
        <v>110305.73777777779</v>
      </c>
      <c r="P373" s="5">
        <f>All_Customers_Residential!P373+All_Customers_Small_Commercial!P373+All_Customers_Lighting!P373</f>
        <v>118250.49095238095</v>
      </c>
      <c r="Q373" s="5">
        <f>All_Customers_Residential!Q373+All_Customers_Small_Commercial!Q373+All_Customers_Lighting!Q373</f>
        <v>130619.66063492064</v>
      </c>
      <c r="R373" s="5">
        <f>All_Customers_Residential!R373+All_Customers_Small_Commercial!R373+All_Customers_Lighting!R373</f>
        <v>146109.92634920633</v>
      </c>
      <c r="S373" s="5">
        <f>All_Customers_Residential!S373+All_Customers_Small_Commercial!S373+All_Customers_Lighting!S373</f>
        <v>156174.54825396824</v>
      </c>
      <c r="T373" s="5">
        <f>All_Customers_Residential!T373+All_Customers_Small_Commercial!T373+All_Customers_Lighting!T373</f>
        <v>156684.89888888889</v>
      </c>
      <c r="U373" s="5">
        <f>All_Customers_Residential!U373+All_Customers_Small_Commercial!U373+All_Customers_Lighting!U373</f>
        <v>153070.92476190478</v>
      </c>
      <c r="V373" s="5">
        <f>All_Customers_Residential!V373+All_Customers_Small_Commercial!V373+All_Customers_Lighting!V373</f>
        <v>145937.96809523809</v>
      </c>
      <c r="W373" s="5">
        <f>All_Customers_Residential!W373+All_Customers_Small_Commercial!W373+All_Customers_Lighting!W373</f>
        <v>135790.62142857141</v>
      </c>
      <c r="X373" s="5">
        <f>All_Customers_Residential!X373+All_Customers_Small_Commercial!X373+All_Customers_Lighting!X373</f>
        <v>118225.90031746031</v>
      </c>
      <c r="Y373" s="5">
        <f>All_Customers_Residential!Y373+All_Customers_Small_Commercial!Y373+All_Customers_Lighting!Y373</f>
        <v>134801.11405488101</v>
      </c>
      <c r="Z373" s="5">
        <f>All_Customers_Residential!Z373+All_Customers_Small_Commercial!Z373+All_Customers_Lighting!Z373</f>
        <v>0</v>
      </c>
      <c r="AA373" s="2">
        <f>IFERROR(INDEX('Holiday Schedule'!$D$3:$D$24,MATCH(A373,'Holiday Schedule'!$C$3:$C$24,0)),0)</f>
        <v>0</v>
      </c>
      <c r="AB373" s="2">
        <f t="shared" si="40"/>
        <v>4</v>
      </c>
      <c r="AC373" s="2">
        <f t="shared" si="41"/>
        <v>2080889.0633333335</v>
      </c>
      <c r="AD373" s="5">
        <f t="shared" si="42"/>
        <v>850319.80453107134</v>
      </c>
      <c r="AE373" s="5">
        <f t="shared" si="43"/>
        <v>2931208.8678644048</v>
      </c>
      <c r="AG373" s="2">
        <f t="shared" si="44"/>
        <v>12</v>
      </c>
      <c r="AH373" s="2">
        <f t="shared" si="45"/>
        <v>2025</v>
      </c>
      <c r="AJ373" s="5">
        <f t="shared" si="46"/>
        <v>156684.89888888889</v>
      </c>
      <c r="AK373" s="2">
        <f t="shared" si="47"/>
        <v>19</v>
      </c>
    </row>
    <row r="374" spans="1:37" ht="12.75">
      <c r="A374" s="4">
        <v>46023</v>
      </c>
      <c r="B374" s="5">
        <f>All_Customers_Residential!B374+All_Customers_Small_Commercial!B374+All_Customers_Lighting!B374</f>
        <v>104483.54142857144</v>
      </c>
      <c r="C374" s="5">
        <f>All_Customers_Residential!C374+All_Customers_Small_Commercial!C374+All_Customers_Lighting!C374</f>
        <v>100705.11666666665</v>
      </c>
      <c r="D374" s="5">
        <f>All_Customers_Residential!D374+All_Customers_Small_Commercial!D374+All_Customers_Lighting!D374</f>
        <v>98479.72841269843</v>
      </c>
      <c r="E374" s="5">
        <f>All_Customers_Residential!E374+All_Customers_Small_Commercial!E374+All_Customers_Lighting!E374</f>
        <v>98145.405079365082</v>
      </c>
      <c r="F374" s="5">
        <f>All_Customers_Residential!F374+All_Customers_Small_Commercial!F374+All_Customers_Lighting!F374</f>
        <v>101775.63682539682</v>
      </c>
      <c r="G374" s="5">
        <f>All_Customers_Residential!G374+All_Customers_Small_Commercial!G374+All_Customers_Lighting!G374</f>
        <v>109186.99269841268</v>
      </c>
      <c r="H374" s="5">
        <f>All_Customers_Residential!H374+All_Customers_Small_Commercial!H374+All_Customers_Lighting!H374</f>
        <v>123354.47904761902</v>
      </c>
      <c r="I374" s="5">
        <f>All_Customers_Residential!I374+All_Customers_Small_Commercial!I374+All_Customers_Lighting!I374</f>
        <v>131084.32507936508</v>
      </c>
      <c r="J374" s="5">
        <f>All_Customers_Residential!J374+All_Customers_Small_Commercial!J374+All_Customers_Lighting!J374</f>
        <v>128723.56952380954</v>
      </c>
      <c r="K374" s="5">
        <f>All_Customers_Residential!K374+All_Customers_Small_Commercial!K374+All_Customers_Lighting!K374</f>
        <v>123212.68206349204</v>
      </c>
      <c r="L374" s="5">
        <f>All_Customers_Residential!L374+All_Customers_Small_Commercial!L374+All_Customers_Lighting!L374</f>
        <v>118674.3257142857</v>
      </c>
      <c r="M374" s="5">
        <f>All_Customers_Residential!M374+All_Customers_Small_Commercial!M374+All_Customers_Lighting!M374</f>
        <v>116707.85190476192</v>
      </c>
      <c r="N374" s="5">
        <f>All_Customers_Residential!N374+All_Customers_Small_Commercial!N374+All_Customers_Lighting!N374</f>
        <v>115437.04968253968</v>
      </c>
      <c r="O374" s="5">
        <f>All_Customers_Residential!O374+All_Customers_Small_Commercial!O374+All_Customers_Lighting!O374</f>
        <v>114521.6207936508</v>
      </c>
      <c r="P374" s="5">
        <f>All_Customers_Residential!P374+All_Customers_Small_Commercial!P374+All_Customers_Lighting!P374</f>
        <v>121360.24888888888</v>
      </c>
      <c r="Q374" s="5">
        <f>All_Customers_Residential!Q374+All_Customers_Small_Commercial!Q374+All_Customers_Lighting!Q374</f>
        <v>132532.66412698411</v>
      </c>
      <c r="R374" s="5">
        <f>All_Customers_Residential!R374+All_Customers_Small_Commercial!R374+All_Customers_Lighting!R374</f>
        <v>147641.18746031748</v>
      </c>
      <c r="S374" s="5">
        <f>All_Customers_Residential!S374+All_Customers_Small_Commercial!S374+All_Customers_Lighting!S374</f>
        <v>157549.13142857145</v>
      </c>
      <c r="T374" s="5">
        <f>All_Customers_Residential!T374+All_Customers_Small_Commercial!T374+All_Customers_Lighting!T374</f>
        <v>157913.74063492063</v>
      </c>
      <c r="U374" s="5">
        <f>All_Customers_Residential!U374+All_Customers_Small_Commercial!U374+All_Customers_Lighting!U374</f>
        <v>153985.00333333336</v>
      </c>
      <c r="V374" s="5">
        <f>All_Customers_Residential!V374+All_Customers_Small_Commercial!V374+All_Customers_Lighting!V374</f>
        <v>146540.72984126984</v>
      </c>
      <c r="W374" s="5">
        <f>All_Customers_Residential!W374+All_Customers_Small_Commercial!W374+All_Customers_Lighting!W374</f>
        <v>136221.13698412696</v>
      </c>
      <c r="X374" s="5">
        <f>All_Customers_Residential!X374+All_Customers_Small_Commercial!X374+All_Customers_Lighting!X374</f>
        <v>118363.91396825397</v>
      </c>
      <c r="Y374" s="5">
        <f>All_Customers_Residential!Y374+All_Customers_Small_Commercial!Y374+All_Customers_Lighting!Y374</f>
        <v>132811.61157407408</v>
      </c>
      <c r="Z374" s="5">
        <f>All_Customers_Residential!Z374+All_Customers_Small_Commercial!Z374+All_Customers_Lighting!Z374</f>
        <v>0</v>
      </c>
      <c r="AA374" s="2">
        <f>IFERROR(INDEX('Holiday Schedule'!$D$3:$D$24,MATCH(A374,'Holiday Schedule'!$C$3:$C$24,0)),0)</f>
        <v>0</v>
      </c>
      <c r="AB374" s="2">
        <f t="shared" si="40"/>
        <v>5</v>
      </c>
      <c r="AC374" s="2">
        <f t="shared" si="41"/>
        <v>2120469.1814285712</v>
      </c>
      <c r="AD374" s="5">
        <f t="shared" si="42"/>
        <v>868942.51173280505</v>
      </c>
      <c r="AE374" s="5">
        <f t="shared" si="43"/>
        <v>2989411.6931613763</v>
      </c>
      <c r="AG374" s="2">
        <f t="shared" si="44"/>
        <v>1</v>
      </c>
      <c r="AH374" s="2">
        <f t="shared" si="45"/>
        <v>2026</v>
      </c>
      <c r="AJ374" s="5">
        <f t="shared" si="46"/>
        <v>157913.74063492063</v>
      </c>
      <c r="AK374" s="2">
        <f t="shared" si="47"/>
        <v>19</v>
      </c>
    </row>
    <row r="375" spans="1:37" ht="12.75">
      <c r="A375" s="4">
        <v>46024</v>
      </c>
      <c r="B375" s="5">
        <f>All_Customers_Residential!B375+All_Customers_Small_Commercial!B375+All_Customers_Lighting!B375</f>
        <v>104525.76190476189</v>
      </c>
      <c r="C375" s="5">
        <f>All_Customers_Residential!C375+All_Customers_Small_Commercial!C375+All_Customers_Lighting!C375</f>
        <v>100627.39000000001</v>
      </c>
      <c r="D375" s="5">
        <f>All_Customers_Residential!D375+All_Customers_Small_Commercial!D375+All_Customers_Lighting!D375</f>
        <v>98420.136349206368</v>
      </c>
      <c r="E375" s="5">
        <f>All_Customers_Residential!E375+All_Customers_Small_Commercial!E375+All_Customers_Lighting!E375</f>
        <v>98169.778412698419</v>
      </c>
      <c r="F375" s="5">
        <f>All_Customers_Residential!F375+All_Customers_Small_Commercial!F375+All_Customers_Lighting!F375</f>
        <v>101747.1353968254</v>
      </c>
      <c r="G375" s="5">
        <f>All_Customers_Residential!G375+All_Customers_Small_Commercial!G375+All_Customers_Lighting!G375</f>
        <v>109128.29857142858</v>
      </c>
      <c r="H375" s="5">
        <f>All_Customers_Residential!H375+All_Customers_Small_Commercial!H375+All_Customers_Lighting!H375</f>
        <v>123261.87238095237</v>
      </c>
      <c r="I375" s="5">
        <f>All_Customers_Residential!I375+All_Customers_Small_Commercial!I375+All_Customers_Lighting!I375</f>
        <v>130925.54634920634</v>
      </c>
      <c r="J375" s="5">
        <f>All_Customers_Residential!J375+All_Customers_Small_Commercial!J375+All_Customers_Lighting!J375</f>
        <v>128441.94619047618</v>
      </c>
      <c r="K375" s="5">
        <f>All_Customers_Residential!K375+All_Customers_Small_Commercial!K375+All_Customers_Lighting!K375</f>
        <v>122571.37984126984</v>
      </c>
      <c r="L375" s="5">
        <f>All_Customers_Residential!L375+All_Customers_Small_Commercial!L375+All_Customers_Lighting!L375</f>
        <v>117621.26634920636</v>
      </c>
      <c r="M375" s="5">
        <f>All_Customers_Residential!M375+All_Customers_Small_Commercial!M375+All_Customers_Lighting!M375</f>
        <v>114817.16460317459</v>
      </c>
      <c r="N375" s="5">
        <f>All_Customers_Residential!N375+All_Customers_Small_Commercial!N375+All_Customers_Lighting!N375</f>
        <v>113578.67095238095</v>
      </c>
      <c r="O375" s="5">
        <f>All_Customers_Residential!O375+All_Customers_Small_Commercial!O375+All_Customers_Lighting!O375</f>
        <v>113185.06809523809</v>
      </c>
      <c r="P375" s="5">
        <f>All_Customers_Residential!P375+All_Customers_Small_Commercial!P375+All_Customers_Lighting!P375</f>
        <v>120658.95444444446</v>
      </c>
      <c r="Q375" s="5">
        <f>All_Customers_Residential!Q375+All_Customers_Small_Commercial!Q375+All_Customers_Lighting!Q375</f>
        <v>132501.31507936507</v>
      </c>
      <c r="R375" s="5">
        <f>All_Customers_Residential!R375+All_Customers_Small_Commercial!R375+All_Customers_Lighting!R375</f>
        <v>147695.05634920637</v>
      </c>
      <c r="S375" s="5">
        <f>All_Customers_Residential!S375+All_Customers_Small_Commercial!S375+All_Customers_Lighting!S375</f>
        <v>157742.35809523813</v>
      </c>
      <c r="T375" s="5">
        <f>All_Customers_Residential!T375+All_Customers_Small_Commercial!T375+All_Customers_Lighting!T375</f>
        <v>158479.65714285712</v>
      </c>
      <c r="U375" s="5">
        <f>All_Customers_Residential!U375+All_Customers_Small_Commercial!U375+All_Customers_Lighting!U375</f>
        <v>154991.38190476192</v>
      </c>
      <c r="V375" s="5">
        <f>All_Customers_Residential!V375+All_Customers_Small_Commercial!V375+All_Customers_Lighting!V375</f>
        <v>147903.89714285717</v>
      </c>
      <c r="W375" s="5">
        <f>All_Customers_Residential!W375+All_Customers_Small_Commercial!W375+All_Customers_Lighting!W375</f>
        <v>137656.5219047619</v>
      </c>
      <c r="X375" s="5">
        <f>All_Customers_Residential!X375+All_Customers_Small_Commercial!X375+All_Customers_Lighting!X375</f>
        <v>119662.44047619047</v>
      </c>
      <c r="Y375" s="5">
        <f>All_Customers_Residential!Y375+All_Customers_Small_Commercial!Y375+All_Customers_Lighting!Y375</f>
        <v>131813.52650793651</v>
      </c>
      <c r="Z375" s="5">
        <f>All_Customers_Residential!Z375+All_Customers_Small_Commercial!Z375+All_Customers_Lighting!Z375</f>
        <v>0</v>
      </c>
      <c r="AA375" s="2">
        <f>IFERROR(INDEX('Holiday Schedule'!$D$3:$D$24,MATCH(A375,'Holiday Schedule'!$C$3:$C$24,0)),0)</f>
        <v>0</v>
      </c>
      <c r="AB375" s="2">
        <f t="shared" si="40"/>
        <v>6</v>
      </c>
      <c r="AC375" s="2">
        <f t="shared" si="41"/>
        <v>2118432.624920635</v>
      </c>
      <c r="AD375" s="5">
        <f t="shared" si="42"/>
        <v>867693.89952380955</v>
      </c>
      <c r="AE375" s="5">
        <f t="shared" si="43"/>
        <v>2986126.5244444446</v>
      </c>
      <c r="AG375" s="2">
        <f t="shared" si="44"/>
        <v>1</v>
      </c>
      <c r="AH375" s="2">
        <f t="shared" si="45"/>
        <v>2026</v>
      </c>
      <c r="AJ375" s="5">
        <f t="shared" si="46"/>
        <v>158479.65714285712</v>
      </c>
      <c r="AK375" s="2">
        <f t="shared" si="47"/>
        <v>19</v>
      </c>
    </row>
    <row r="376" spans="1:37" ht="12.75">
      <c r="A376" s="4">
        <v>46025</v>
      </c>
      <c r="B376" s="5">
        <f>All_Customers_Residential!B376+All_Customers_Small_Commercial!B376+All_Customers_Lighting!B376</f>
        <v>105703.56396825398</v>
      </c>
      <c r="C376" s="5">
        <f>All_Customers_Residential!C376+All_Customers_Small_Commercial!C376+All_Customers_Lighting!C376</f>
        <v>101756.83253968254</v>
      </c>
      <c r="D376" s="5">
        <f>All_Customers_Residential!D376+All_Customers_Small_Commercial!D376+All_Customers_Lighting!D376</f>
        <v>99546.21873015874</v>
      </c>
      <c r="E376" s="5">
        <f>All_Customers_Residential!E376+All_Customers_Small_Commercial!E376+All_Customers_Lighting!E376</f>
        <v>99346.114920634922</v>
      </c>
      <c r="F376" s="5">
        <f>All_Customers_Residential!F376+All_Customers_Small_Commercial!F376+All_Customers_Lighting!F376</f>
        <v>102874.97936507936</v>
      </c>
      <c r="G376" s="5">
        <f>All_Customers_Residential!G376+All_Customers_Small_Commercial!G376+All_Customers_Lighting!G376</f>
        <v>110249.22841269842</v>
      </c>
      <c r="H376" s="5">
        <f>All_Customers_Residential!H376+All_Customers_Small_Commercial!H376+All_Customers_Lighting!H376</f>
        <v>124611.18174603174</v>
      </c>
      <c r="I376" s="5">
        <f>All_Customers_Residential!I376+All_Customers_Small_Commercial!I376+All_Customers_Lighting!I376</f>
        <v>132169.2753968254</v>
      </c>
      <c r="J376" s="5">
        <f>All_Customers_Residential!J376+All_Customers_Small_Commercial!J376+All_Customers_Lighting!J376</f>
        <v>128540.64777777778</v>
      </c>
      <c r="K376" s="5">
        <f>All_Customers_Residential!K376+All_Customers_Small_Commercial!K376+All_Customers_Lighting!K376</f>
        <v>121636.90015873016</v>
      </c>
      <c r="L376" s="5">
        <f>All_Customers_Residential!L376+All_Customers_Small_Commercial!L376+All_Customers_Lighting!L376</f>
        <v>116220.12238095239</v>
      </c>
      <c r="M376" s="5">
        <f>All_Customers_Residential!M376+All_Customers_Small_Commercial!M376+All_Customers_Lighting!M376</f>
        <v>113054.05380952382</v>
      </c>
      <c r="N376" s="5">
        <f>All_Customers_Residential!N376+All_Customers_Small_Commercial!N376+All_Customers_Lighting!N376</f>
        <v>112237.21873015874</v>
      </c>
      <c r="O376" s="5">
        <f>All_Customers_Residential!O376+All_Customers_Small_Commercial!O376+All_Customers_Lighting!O376</f>
        <v>112757.78793650794</v>
      </c>
      <c r="P376" s="5">
        <f>All_Customers_Residential!P376+All_Customers_Small_Commercial!P376+All_Customers_Lighting!P376</f>
        <v>120989.76666666668</v>
      </c>
      <c r="Q376" s="5">
        <f>All_Customers_Residential!Q376+All_Customers_Small_Commercial!Q376+All_Customers_Lighting!Q376</f>
        <v>133445.90095238094</v>
      </c>
      <c r="R376" s="5">
        <f>All_Customers_Residential!R376+All_Customers_Small_Commercial!R376+All_Customers_Lighting!R376</f>
        <v>148716.66412698413</v>
      </c>
      <c r="S376" s="5">
        <f>All_Customers_Residential!S376+All_Customers_Small_Commercial!S376+All_Customers_Lighting!S376</f>
        <v>158490.31126984127</v>
      </c>
      <c r="T376" s="5">
        <f>All_Customers_Residential!T376+All_Customers_Small_Commercial!T376+All_Customers_Lighting!T376</f>
        <v>159096.96476190476</v>
      </c>
      <c r="U376" s="5">
        <f>All_Customers_Residential!U376+All_Customers_Small_Commercial!U376+All_Customers_Lighting!U376</f>
        <v>155582.7026984127</v>
      </c>
      <c r="V376" s="5">
        <f>All_Customers_Residential!V376+All_Customers_Small_Commercial!V376+All_Customers_Lighting!V376</f>
        <v>148580.6980952381</v>
      </c>
      <c r="W376" s="5">
        <f>All_Customers_Residential!W376+All_Customers_Small_Commercial!W376+All_Customers_Lighting!W376</f>
        <v>138431.76460317461</v>
      </c>
      <c r="X376" s="5">
        <f>All_Customers_Residential!X376+All_Customers_Small_Commercial!X376+All_Customers_Lighting!X376</f>
        <v>120522.80746031745</v>
      </c>
      <c r="Y376" s="5">
        <f>All_Customers_Residential!Y376+All_Customers_Small_Commercial!Y376+All_Customers_Lighting!Y376</f>
        <v>134998.13267195766</v>
      </c>
      <c r="Z376" s="5">
        <f>All_Customers_Residential!Z376+All_Customers_Small_Commercial!Z376+All_Customers_Lighting!Z376</f>
        <v>0</v>
      </c>
      <c r="AA376" s="2">
        <f>IFERROR(INDEX('Holiday Schedule'!$D$3:$D$24,MATCH(A376,'Holiday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2999559.8391798944</v>
      </c>
      <c r="AE376" s="5">
        <f t="shared" si="43"/>
        <v>2999559.8391798944</v>
      </c>
      <c r="AG376" s="2">
        <f t="shared" si="44"/>
        <v>1</v>
      </c>
      <c r="AH376" s="2">
        <f t="shared" si="45"/>
        <v>2026</v>
      </c>
      <c r="AJ376" s="5">
        <f t="shared" si="46"/>
        <v>159096.96476190476</v>
      </c>
      <c r="AK376" s="2">
        <f t="shared" si="47"/>
        <v>19</v>
      </c>
    </row>
    <row r="377" spans="1:37" ht="12.75">
      <c r="A377" s="4">
        <v>46026</v>
      </c>
      <c r="B377" s="5">
        <f>All_Customers_Residential!B377+All_Customers_Small_Commercial!B377+All_Customers_Lighting!B377</f>
        <v>106566.34031746032</v>
      </c>
      <c r="C377" s="5">
        <f>All_Customers_Residential!C377+All_Customers_Small_Commercial!C377+All_Customers_Lighting!C377</f>
        <v>102609.25</v>
      </c>
      <c r="D377" s="5">
        <f>All_Customers_Residential!D377+All_Customers_Small_Commercial!D377+All_Customers_Lighting!D377</f>
        <v>100438.9592063492</v>
      </c>
      <c r="E377" s="5">
        <f>All_Customers_Residential!E377+All_Customers_Small_Commercial!E377+All_Customers_Lighting!E377</f>
        <v>100209.94698412699</v>
      </c>
      <c r="F377" s="5">
        <f>All_Customers_Residential!F377+All_Customers_Small_Commercial!F377+All_Customers_Lighting!F377</f>
        <v>103656.24333333332</v>
      </c>
      <c r="G377" s="5">
        <f>All_Customers_Residential!G377+All_Customers_Small_Commercial!G377+All_Customers_Lighting!G377</f>
        <v>110795.19015873015</v>
      </c>
      <c r="H377" s="5">
        <f>All_Customers_Residential!H377+All_Customers_Small_Commercial!H377+All_Customers_Lighting!H377</f>
        <v>124661.48174603176</v>
      </c>
      <c r="I377" s="5">
        <f>All_Customers_Residential!I377+All_Customers_Small_Commercial!I377+All_Customers_Lighting!I377</f>
        <v>132189.52698412698</v>
      </c>
      <c r="J377" s="5">
        <f>All_Customers_Residential!J377+All_Customers_Small_Commercial!J377+All_Customers_Lighting!J377</f>
        <v>127760.95222222223</v>
      </c>
      <c r="K377" s="5">
        <f>All_Customers_Residential!K377+All_Customers_Small_Commercial!K377+All_Customers_Lighting!K377</f>
        <v>120130.60523809523</v>
      </c>
      <c r="L377" s="5">
        <f>All_Customers_Residential!L377+All_Customers_Small_Commercial!L377+All_Customers_Lighting!L377</f>
        <v>114860.54095238095</v>
      </c>
      <c r="M377" s="5">
        <f>All_Customers_Residential!M377+All_Customers_Small_Commercial!M377+All_Customers_Lighting!M377</f>
        <v>112111.29523809525</v>
      </c>
      <c r="N377" s="5">
        <f>All_Customers_Residential!N377+All_Customers_Small_Commercial!N377+All_Customers_Lighting!N377</f>
        <v>111494.05142857145</v>
      </c>
      <c r="O377" s="5">
        <f>All_Customers_Residential!O377+All_Customers_Small_Commercial!O377+All_Customers_Lighting!O377</f>
        <v>112441.8676190476</v>
      </c>
      <c r="P377" s="5">
        <f>All_Customers_Residential!P377+All_Customers_Small_Commercial!P377+All_Customers_Lighting!P377</f>
        <v>120858.48507936508</v>
      </c>
      <c r="Q377" s="5">
        <f>All_Customers_Residential!Q377+All_Customers_Small_Commercial!Q377+All_Customers_Lighting!Q377</f>
        <v>133344.04793650794</v>
      </c>
      <c r="R377" s="5">
        <f>All_Customers_Residential!R377+All_Customers_Small_Commercial!R377+All_Customers_Lighting!R377</f>
        <v>148651.89158730156</v>
      </c>
      <c r="S377" s="5">
        <f>All_Customers_Residential!S377+All_Customers_Small_Commercial!S377+All_Customers_Lighting!S377</f>
        <v>158098.96936507936</v>
      </c>
      <c r="T377" s="5">
        <f>All_Customers_Residential!T377+All_Customers_Small_Commercial!T377+All_Customers_Lighting!T377</f>
        <v>158212.41063492064</v>
      </c>
      <c r="U377" s="5">
        <f>All_Customers_Residential!U377+All_Customers_Small_Commercial!U377+All_Customers_Lighting!U377</f>
        <v>154405.79968253971</v>
      </c>
      <c r="V377" s="5">
        <f>All_Customers_Residential!V377+All_Customers_Small_Commercial!V377+All_Customers_Lighting!V377</f>
        <v>147182.81666666665</v>
      </c>
      <c r="W377" s="5">
        <f>All_Customers_Residential!W377+All_Customers_Small_Commercial!W377+All_Customers_Lighting!W377</f>
        <v>137132.33857142858</v>
      </c>
      <c r="X377" s="5">
        <f>All_Customers_Residential!X377+All_Customers_Small_Commercial!X377+All_Customers_Lighting!X377</f>
        <v>119350.81539682539</v>
      </c>
      <c r="Y377" s="5">
        <f>All_Customers_Residential!Y377+All_Customers_Small_Commercial!Y377+All_Customers_Lighting!Y377</f>
        <v>134471.69104497353</v>
      </c>
      <c r="Z377" s="5">
        <f>All_Customers_Residential!Z377+All_Customers_Small_Commercial!Z377+All_Customers_Lighting!Z377</f>
        <v>0</v>
      </c>
      <c r="AA377" s="2">
        <f>IFERROR(INDEX('Holiday Schedule'!$D$3:$D$24,MATCH(A377,'Holiday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2991635.5173941799</v>
      </c>
      <c r="AE377" s="5">
        <f t="shared" si="43"/>
        <v>2991635.5173941799</v>
      </c>
      <c r="AG377" s="2">
        <f t="shared" si="44"/>
        <v>1</v>
      </c>
      <c r="AH377" s="2">
        <f t="shared" si="45"/>
        <v>2026</v>
      </c>
      <c r="AJ377" s="5">
        <f t="shared" si="46"/>
        <v>158212.41063492064</v>
      </c>
      <c r="AK377" s="2">
        <f t="shared" si="47"/>
        <v>19</v>
      </c>
    </row>
    <row r="378" spans="1:37" ht="12.75">
      <c r="A378" s="4">
        <v>46027</v>
      </c>
      <c r="B378" s="5">
        <f>All_Customers_Residential!B378+All_Customers_Small_Commercial!B378+All_Customers_Lighting!B378</f>
        <v>116066.87000000001</v>
      </c>
      <c r="C378" s="5">
        <f>All_Customers_Residential!C378+All_Customers_Small_Commercial!C378+All_Customers_Lighting!C378</f>
        <v>113660.51000000001</v>
      </c>
      <c r="D378" s="5">
        <f>All_Customers_Residential!D378+All_Customers_Small_Commercial!D378+All_Customers_Lighting!D378</f>
        <v>113160.06000000001</v>
      </c>
      <c r="E378" s="5">
        <f>All_Customers_Residential!E378+All_Customers_Small_Commercial!E378+All_Customers_Lighting!E378</f>
        <v>114415.01</v>
      </c>
      <c r="F378" s="5">
        <f>All_Customers_Residential!F378+All_Customers_Small_Commercial!F378+All_Customers_Lighting!F378</f>
        <v>118665.88999999998</v>
      </c>
      <c r="G378" s="5">
        <f>All_Customers_Residential!G378+All_Customers_Small_Commercial!G378+All_Customers_Lighting!G378</f>
        <v>127494.03000000001</v>
      </c>
      <c r="H378" s="5">
        <f>All_Customers_Residential!H378+All_Customers_Small_Commercial!H378+All_Customers_Lighting!H378</f>
        <v>145633.10999999999</v>
      </c>
      <c r="I378" s="5">
        <f>All_Customers_Residential!I378+All_Customers_Small_Commercial!I378+All_Customers_Lighting!I378</f>
        <v>152599.70000000001</v>
      </c>
      <c r="J378" s="5">
        <f>All_Customers_Residential!J378+All_Customers_Small_Commercial!J378+All_Customers_Lighting!J378</f>
        <v>139582.75</v>
      </c>
      <c r="K378" s="5">
        <f>All_Customers_Residential!K378+All_Customers_Small_Commercial!K378+All_Customers_Lighting!K378</f>
        <v>125644.55</v>
      </c>
      <c r="L378" s="5">
        <f>All_Customers_Residential!L378+All_Customers_Small_Commercial!L378+All_Customers_Lighting!L378</f>
        <v>116696.89</v>
      </c>
      <c r="M378" s="5">
        <f>All_Customers_Residential!M378+All_Customers_Small_Commercial!M378+All_Customers_Lighting!M378</f>
        <v>112041.47</v>
      </c>
      <c r="N378" s="5">
        <f>All_Customers_Residential!N378+All_Customers_Small_Commercial!N378+All_Customers_Lighting!N378</f>
        <v>111212.16</v>
      </c>
      <c r="O378" s="5">
        <f>All_Customers_Residential!O378+All_Customers_Small_Commercial!O378+All_Customers_Lighting!O378</f>
        <v>118108.09999999999</v>
      </c>
      <c r="P378" s="5">
        <f>All_Customers_Residential!P378+All_Customers_Small_Commercial!P378+All_Customers_Lighting!P378</f>
        <v>127355.41</v>
      </c>
      <c r="Q378" s="5">
        <f>All_Customers_Residential!Q378+All_Customers_Small_Commercial!Q378+All_Customers_Lighting!Q378</f>
        <v>138727.66</v>
      </c>
      <c r="R378" s="5">
        <f>All_Customers_Residential!R378+All_Customers_Small_Commercial!R378+All_Customers_Lighting!R378</f>
        <v>154817.1</v>
      </c>
      <c r="S378" s="5">
        <f>All_Customers_Residential!S378+All_Customers_Small_Commercial!S378+All_Customers_Lighting!S378</f>
        <v>164607.81</v>
      </c>
      <c r="T378" s="5">
        <f>All_Customers_Residential!T378+All_Customers_Small_Commercial!T378+All_Customers_Lighting!T378</f>
        <v>163428.51999999999</v>
      </c>
      <c r="U378" s="5">
        <f>All_Customers_Residential!U378+All_Customers_Small_Commercial!U378+All_Customers_Lighting!U378</f>
        <v>161459.99999999997</v>
      </c>
      <c r="V378" s="5">
        <f>All_Customers_Residential!V378+All_Customers_Small_Commercial!V378+All_Customers_Lighting!V378</f>
        <v>150502.54</v>
      </c>
      <c r="W378" s="5">
        <f>All_Customers_Residential!W378+All_Customers_Small_Commercial!W378+All_Customers_Lighting!W378</f>
        <v>139182.10999999999</v>
      </c>
      <c r="X378" s="5">
        <f>All_Customers_Residential!X378+All_Customers_Small_Commercial!X378+All_Customers_Lighting!X378</f>
        <v>122960.20999999999</v>
      </c>
      <c r="Y378" s="5">
        <f>All_Customers_Residential!Y378+All_Customers_Small_Commercial!Y378+All_Customers_Lighting!Y378</f>
        <v>135037.5886328473</v>
      </c>
      <c r="Z378" s="5">
        <f>All_Customers_Residential!Z378+All_Customers_Small_Commercial!Z378+All_Customers_Lighting!Z378</f>
        <v>0</v>
      </c>
      <c r="AA378" s="2">
        <f>IFERROR(INDEX('Holiday Schedule'!$D$3:$D$24,MATCH(A378,'Holiday Schedule'!$C$3:$C$24,0)),0)</f>
        <v>0</v>
      </c>
      <c r="AB378" s="2">
        <f t="shared" si="40"/>
        <v>2</v>
      </c>
      <c r="AC378" s="2">
        <f t="shared" si="41"/>
        <v>2198926.98</v>
      </c>
      <c r="AD378" s="5">
        <f t="shared" si="42"/>
        <v>984133.0686328467</v>
      </c>
      <c r="AE378" s="5">
        <f t="shared" si="43"/>
        <v>3183060.0486328467</v>
      </c>
      <c r="AG378" s="2">
        <f t="shared" si="44"/>
        <v>1</v>
      </c>
      <c r="AH378" s="2">
        <f t="shared" si="45"/>
        <v>2026</v>
      </c>
      <c r="AJ378" s="5">
        <f t="shared" si="46"/>
        <v>164607.81</v>
      </c>
      <c r="AK378" s="2">
        <f t="shared" si="47"/>
        <v>18</v>
      </c>
    </row>
    <row r="379" spans="1:37" ht="12.75">
      <c r="A379" s="4">
        <v>46028</v>
      </c>
      <c r="B379" s="5">
        <f>All_Customers_Residential!B379+All_Customers_Small_Commercial!B379+All_Customers_Lighting!B379</f>
        <v>108636.45</v>
      </c>
      <c r="C379" s="5">
        <f>All_Customers_Residential!C379+All_Customers_Small_Commercial!C379+All_Customers_Lighting!C379</f>
        <v>105175.99999999999</v>
      </c>
      <c r="D379" s="5">
        <f>All_Customers_Residential!D379+All_Customers_Small_Commercial!D379+All_Customers_Lighting!D379</f>
        <v>104059.86</v>
      </c>
      <c r="E379" s="5">
        <f>All_Customers_Residential!E379+All_Customers_Small_Commercial!E379+All_Customers_Lighting!E379</f>
        <v>104498.40999999999</v>
      </c>
      <c r="F379" s="5">
        <f>All_Customers_Residential!F379+All_Customers_Small_Commercial!F379+All_Customers_Lighting!F379</f>
        <v>107938.09</v>
      </c>
      <c r="G379" s="5">
        <f>All_Customers_Residential!G379+All_Customers_Small_Commercial!G379+All_Customers_Lighting!G379</f>
        <v>115310.83</v>
      </c>
      <c r="H379" s="5">
        <f>All_Customers_Residential!H379+All_Customers_Small_Commercial!H379+All_Customers_Lighting!H379</f>
        <v>131617.57</v>
      </c>
      <c r="I379" s="5">
        <f>All_Customers_Residential!I379+All_Customers_Small_Commercial!I379+All_Customers_Lighting!I379</f>
        <v>138264.47</v>
      </c>
      <c r="J379" s="5">
        <f>All_Customers_Residential!J379+All_Customers_Small_Commercial!J379+All_Customers_Lighting!J379</f>
        <v>134604.58000000002</v>
      </c>
      <c r="K379" s="5">
        <f>All_Customers_Residential!K379+All_Customers_Small_Commercial!K379+All_Customers_Lighting!K379</f>
        <v>129831.86000000002</v>
      </c>
      <c r="L379" s="5">
        <f>All_Customers_Residential!L379+All_Customers_Small_Commercial!L379+All_Customers_Lighting!L379</f>
        <v>126724.9</v>
      </c>
      <c r="M379" s="5">
        <f>All_Customers_Residential!M379+All_Customers_Small_Commercial!M379+All_Customers_Lighting!M379</f>
        <v>120745.48999999999</v>
      </c>
      <c r="N379" s="5">
        <f>All_Customers_Residential!N379+All_Customers_Small_Commercial!N379+All_Customers_Lighting!N379</f>
        <v>116557.79</v>
      </c>
      <c r="O379" s="5">
        <f>All_Customers_Residential!O379+All_Customers_Small_Commercial!O379+All_Customers_Lighting!O379</f>
        <v>111439.93</v>
      </c>
      <c r="P379" s="5">
        <f>All_Customers_Residential!P379+All_Customers_Small_Commercial!P379+All_Customers_Lighting!P379</f>
        <v>115412</v>
      </c>
      <c r="Q379" s="5">
        <f>All_Customers_Residential!Q379+All_Customers_Small_Commercial!Q379+All_Customers_Lighting!Q379</f>
        <v>128020.28</v>
      </c>
      <c r="R379" s="5">
        <f>All_Customers_Residential!R379+All_Customers_Small_Commercial!R379+All_Customers_Lighting!R379</f>
        <v>143042.67000000001</v>
      </c>
      <c r="S379" s="5">
        <f>All_Customers_Residential!S379+All_Customers_Small_Commercial!S379+All_Customers_Lighting!S379</f>
        <v>153186.54</v>
      </c>
      <c r="T379" s="5">
        <f>All_Customers_Residential!T379+All_Customers_Small_Commercial!T379+All_Customers_Lighting!T379</f>
        <v>153215.56</v>
      </c>
      <c r="U379" s="5">
        <f>All_Customers_Residential!U379+All_Customers_Small_Commercial!U379+All_Customers_Lighting!U379</f>
        <v>150036.25</v>
      </c>
      <c r="V379" s="5">
        <f>All_Customers_Residential!V379+All_Customers_Small_Commercial!V379+All_Customers_Lighting!V379</f>
        <v>140413.81999999998</v>
      </c>
      <c r="W379" s="5">
        <f>All_Customers_Residential!W379+All_Customers_Small_Commercial!W379+All_Customers_Lighting!W379</f>
        <v>128311.23999999999</v>
      </c>
      <c r="X379" s="5">
        <f>All_Customers_Residential!X379+All_Customers_Small_Commercial!X379+All_Customers_Lighting!X379</f>
        <v>113875.72000000002</v>
      </c>
      <c r="Y379" s="5">
        <f>All_Customers_Residential!Y379+All_Customers_Small_Commercial!Y379+All_Customers_Lighting!Y379</f>
        <v>128505.06971618684</v>
      </c>
      <c r="Z379" s="5">
        <f>All_Customers_Residential!Z379+All_Customers_Small_Commercial!Z379+All_Customers_Lighting!Z379</f>
        <v>0</v>
      </c>
      <c r="AA379" s="2">
        <f>IFERROR(INDEX('Holiday Schedule'!$D$3:$D$24,MATCH(A379,'Holiday Schedule'!$C$3:$C$24,0)),0)</f>
        <v>0</v>
      </c>
      <c r="AB379" s="2">
        <f t="shared" si="40"/>
        <v>3</v>
      </c>
      <c r="AC379" s="2">
        <f t="shared" si="41"/>
        <v>2103683.1</v>
      </c>
      <c r="AD379" s="5">
        <f t="shared" si="42"/>
        <v>905742.27971618669</v>
      </c>
      <c r="AE379" s="5">
        <f t="shared" si="43"/>
        <v>3009425.3797161868</v>
      </c>
      <c r="AG379" s="2">
        <f t="shared" si="44"/>
        <v>1</v>
      </c>
      <c r="AH379" s="2">
        <f t="shared" si="45"/>
        <v>2026</v>
      </c>
      <c r="AJ379" s="5">
        <f t="shared" si="46"/>
        <v>153215.56</v>
      </c>
      <c r="AK379" s="2">
        <f t="shared" si="47"/>
        <v>19</v>
      </c>
    </row>
    <row r="380" spans="1:37" ht="12.75">
      <c r="A380" s="4">
        <v>46029</v>
      </c>
      <c r="B380" s="5">
        <f>All_Customers_Residential!B380+All_Customers_Small_Commercial!B380+All_Customers_Lighting!B380</f>
        <v>99350.62</v>
      </c>
      <c r="C380" s="5">
        <f>All_Customers_Residential!C380+All_Customers_Small_Commercial!C380+All_Customers_Lighting!C380</f>
        <v>96254.53</v>
      </c>
      <c r="D380" s="5">
        <f>All_Customers_Residential!D380+All_Customers_Small_Commercial!D380+All_Customers_Lighting!D380</f>
        <v>94656.99</v>
      </c>
      <c r="E380" s="5">
        <f>All_Customers_Residential!E380+All_Customers_Small_Commercial!E380+All_Customers_Lighting!E380</f>
        <v>94762.790000000008</v>
      </c>
      <c r="F380" s="5">
        <f>All_Customers_Residential!F380+All_Customers_Small_Commercial!F380+All_Customers_Lighting!F380</f>
        <v>97628.35</v>
      </c>
      <c r="G380" s="5">
        <f>All_Customers_Residential!G380+All_Customers_Small_Commercial!G380+All_Customers_Lighting!G380</f>
        <v>104599.62000000001</v>
      </c>
      <c r="H380" s="5">
        <f>All_Customers_Residential!H380+All_Customers_Small_Commercial!H380+All_Customers_Lighting!H380</f>
        <v>118039.84</v>
      </c>
      <c r="I380" s="5">
        <f>All_Customers_Residential!I380+All_Customers_Small_Commercial!I380+All_Customers_Lighting!I380</f>
        <v>125107.28</v>
      </c>
      <c r="J380" s="5">
        <f>All_Customers_Residential!J380+All_Customers_Small_Commercial!J380+All_Customers_Lighting!J380</f>
        <v>125051.02</v>
      </c>
      <c r="K380" s="5">
        <f>All_Customers_Residential!K380+All_Customers_Small_Commercial!K380+All_Customers_Lighting!K380</f>
        <v>125832.51999999999</v>
      </c>
      <c r="L380" s="5">
        <f>All_Customers_Residential!L380+All_Customers_Small_Commercial!L380+All_Customers_Lighting!L380</f>
        <v>126091.35</v>
      </c>
      <c r="M380" s="5">
        <f>All_Customers_Residential!M380+All_Customers_Small_Commercial!M380+All_Customers_Lighting!M380</f>
        <v>125563.53</v>
      </c>
      <c r="N380" s="5">
        <f>All_Customers_Residential!N380+All_Customers_Small_Commercial!N380+All_Customers_Lighting!N380</f>
        <v>124808</v>
      </c>
      <c r="O380" s="5">
        <f>All_Customers_Residential!O380+All_Customers_Small_Commercial!O380+All_Customers_Lighting!O380</f>
        <v>122119.79999999999</v>
      </c>
      <c r="P380" s="5">
        <f>All_Customers_Residential!P380+All_Customers_Small_Commercial!P380+All_Customers_Lighting!P380</f>
        <v>120089.42</v>
      </c>
      <c r="Q380" s="5">
        <f>All_Customers_Residential!Q380+All_Customers_Small_Commercial!Q380+All_Customers_Lighting!Q380</f>
        <v>121603.66</v>
      </c>
      <c r="R380" s="5">
        <f>All_Customers_Residential!R380+All_Customers_Small_Commercial!R380+All_Customers_Lighting!R380</f>
        <v>139794.12</v>
      </c>
      <c r="S380" s="5">
        <f>All_Customers_Residential!S380+All_Customers_Small_Commercial!S380+All_Customers_Lighting!S380</f>
        <v>144759.07999999999</v>
      </c>
      <c r="T380" s="5">
        <f>All_Customers_Residential!T380+All_Customers_Small_Commercial!T380+All_Customers_Lighting!T380</f>
        <v>143602.12999999998</v>
      </c>
      <c r="U380" s="5">
        <f>All_Customers_Residential!U380+All_Customers_Small_Commercial!U380+All_Customers_Lighting!U380</f>
        <v>140154.29</v>
      </c>
      <c r="V380" s="5">
        <f>All_Customers_Residential!V380+All_Customers_Small_Commercial!V380+All_Customers_Lighting!V380</f>
        <v>130395.14</v>
      </c>
      <c r="W380" s="5">
        <f>All_Customers_Residential!W380+All_Customers_Small_Commercial!W380+All_Customers_Lighting!W380</f>
        <v>119453.63</v>
      </c>
      <c r="X380" s="5">
        <f>All_Customers_Residential!X380+All_Customers_Small_Commercial!X380+All_Customers_Lighting!X380</f>
        <v>104973.15</v>
      </c>
      <c r="Y380" s="5">
        <f>All_Customers_Residential!Y380+All_Customers_Small_Commercial!Y380+All_Customers_Lighting!Y380</f>
        <v>119137.79402480919</v>
      </c>
      <c r="Z380" s="5">
        <f>All_Customers_Residential!Z380+All_Customers_Small_Commercial!Z380+All_Customers_Lighting!Z380</f>
        <v>0</v>
      </c>
      <c r="AA380" s="2">
        <f>IFERROR(INDEX('Holiday Schedule'!$D$3:$D$24,MATCH(A380,'Holiday Schedule'!$C$3:$C$24,0)),0)</f>
        <v>0</v>
      </c>
      <c r="AB380" s="2">
        <f t="shared" si="40"/>
        <v>4</v>
      </c>
      <c r="AC380" s="2">
        <f t="shared" si="41"/>
        <v>2039398.12</v>
      </c>
      <c r="AD380" s="5">
        <f t="shared" si="42"/>
        <v>824430.53402480902</v>
      </c>
      <c r="AE380" s="5">
        <f t="shared" si="43"/>
        <v>2863828.6540248091</v>
      </c>
      <c r="AG380" s="2">
        <f t="shared" si="44"/>
        <v>1</v>
      </c>
      <c r="AH380" s="2">
        <f t="shared" si="45"/>
        <v>2026</v>
      </c>
      <c r="AJ380" s="5">
        <f t="shared" si="46"/>
        <v>144759.07999999999</v>
      </c>
      <c r="AK380" s="2">
        <f t="shared" si="47"/>
        <v>18</v>
      </c>
    </row>
    <row r="381" spans="1:37" ht="12.75">
      <c r="A381" s="4">
        <v>46030</v>
      </c>
      <c r="B381" s="5">
        <f>All_Customers_Residential!B381+All_Customers_Small_Commercial!B381+All_Customers_Lighting!B381</f>
        <v>91005.47</v>
      </c>
      <c r="C381" s="5">
        <f>All_Customers_Residential!C381+All_Customers_Small_Commercial!C381+All_Customers_Lighting!C381</f>
        <v>88081.87999999999</v>
      </c>
      <c r="D381" s="5">
        <f>All_Customers_Residential!D381+All_Customers_Small_Commercial!D381+All_Customers_Lighting!D381</f>
        <v>86689.989999999991</v>
      </c>
      <c r="E381" s="5">
        <f>All_Customers_Residential!E381+All_Customers_Small_Commercial!E381+All_Customers_Lighting!E381</f>
        <v>87235.67</v>
      </c>
      <c r="F381" s="5">
        <f>All_Customers_Residential!F381+All_Customers_Small_Commercial!F381+All_Customers_Lighting!F381</f>
        <v>91282.559999999998</v>
      </c>
      <c r="G381" s="5">
        <f>All_Customers_Residential!G381+All_Customers_Small_Commercial!G381+All_Customers_Lighting!G381</f>
        <v>99443.459999999992</v>
      </c>
      <c r="H381" s="5">
        <f>All_Customers_Residential!H381+All_Customers_Small_Commercial!H381+All_Customers_Lighting!H381</f>
        <v>114357.48000000001</v>
      </c>
      <c r="I381" s="5">
        <f>All_Customers_Residential!I381+All_Customers_Small_Commercial!I381+All_Customers_Lighting!I381</f>
        <v>119838.2</v>
      </c>
      <c r="J381" s="5">
        <f>All_Customers_Residential!J381+All_Customers_Small_Commercial!J381+All_Customers_Lighting!J381</f>
        <v>117486.62999999999</v>
      </c>
      <c r="K381" s="5">
        <f>All_Customers_Residential!K381+All_Customers_Small_Commercial!K381+All_Customers_Lighting!K381</f>
        <v>105202.69</v>
      </c>
      <c r="L381" s="5">
        <f>All_Customers_Residential!L381+All_Customers_Small_Commercial!L381+All_Customers_Lighting!L381</f>
        <v>94127.71</v>
      </c>
      <c r="M381" s="5">
        <f>All_Customers_Residential!M381+All_Customers_Small_Commercial!M381+All_Customers_Lighting!M381</f>
        <v>87032.91</v>
      </c>
      <c r="N381" s="5">
        <f>All_Customers_Residential!N381+All_Customers_Small_Commercial!N381+All_Customers_Lighting!N381</f>
        <v>79940.760000000009</v>
      </c>
      <c r="O381" s="5">
        <f>All_Customers_Residential!O381+All_Customers_Small_Commercial!O381+All_Customers_Lighting!O381</f>
        <v>90896.8</v>
      </c>
      <c r="P381" s="5">
        <f>All_Customers_Residential!P381+All_Customers_Small_Commercial!P381+All_Customers_Lighting!P381</f>
        <v>101686.65</v>
      </c>
      <c r="Q381" s="5">
        <f>All_Customers_Residential!Q381+All_Customers_Small_Commercial!Q381+All_Customers_Lighting!Q381</f>
        <v>112682.43</v>
      </c>
      <c r="R381" s="5">
        <f>All_Customers_Residential!R381+All_Customers_Small_Commercial!R381+All_Customers_Lighting!R381</f>
        <v>128054.3</v>
      </c>
      <c r="S381" s="5">
        <f>All_Customers_Residential!S381+All_Customers_Small_Commercial!S381+All_Customers_Lighting!S381</f>
        <v>137986.4</v>
      </c>
      <c r="T381" s="5">
        <f>All_Customers_Residential!T381+All_Customers_Small_Commercial!T381+All_Customers_Lighting!T381</f>
        <v>137450.92000000001</v>
      </c>
      <c r="U381" s="5">
        <f>All_Customers_Residential!U381+All_Customers_Small_Commercial!U381+All_Customers_Lighting!U381</f>
        <v>135866.72</v>
      </c>
      <c r="V381" s="5">
        <f>All_Customers_Residential!V381+All_Customers_Small_Commercial!V381+All_Customers_Lighting!V381</f>
        <v>127558.73999999999</v>
      </c>
      <c r="W381" s="5">
        <f>All_Customers_Residential!W381+All_Customers_Small_Commercial!W381+All_Customers_Lighting!W381</f>
        <v>117586.64</v>
      </c>
      <c r="X381" s="5">
        <f>All_Customers_Residential!X381+All_Customers_Small_Commercial!X381+All_Customers_Lighting!X381</f>
        <v>104105.01</v>
      </c>
      <c r="Y381" s="5">
        <f>All_Customers_Residential!Y381+All_Customers_Small_Commercial!Y381+All_Customers_Lighting!Y381</f>
        <v>115616.45789104041</v>
      </c>
      <c r="Z381" s="5">
        <f>All_Customers_Residential!Z381+All_Customers_Small_Commercial!Z381+All_Customers_Lighting!Z381</f>
        <v>0</v>
      </c>
      <c r="AA381" s="2">
        <f>IFERROR(INDEX('Holiday Schedule'!$D$3:$D$24,MATCH(A381,'Holiday Schedule'!$C$3:$C$24,0)),0)</f>
        <v>0</v>
      </c>
      <c r="AB381" s="2">
        <f t="shared" si="40"/>
        <v>5</v>
      </c>
      <c r="AC381" s="2">
        <f t="shared" si="41"/>
        <v>1797503.5099999998</v>
      </c>
      <c r="AD381" s="5">
        <f t="shared" si="42"/>
        <v>773712.96789103979</v>
      </c>
      <c r="AE381" s="5">
        <f t="shared" si="43"/>
        <v>2571216.4778910396</v>
      </c>
      <c r="AG381" s="2">
        <f t="shared" si="44"/>
        <v>1</v>
      </c>
      <c r="AH381" s="2">
        <f t="shared" si="45"/>
        <v>2026</v>
      </c>
      <c r="AJ381" s="5">
        <f t="shared" si="46"/>
        <v>137986.4</v>
      </c>
      <c r="AK381" s="2">
        <f t="shared" si="47"/>
        <v>18</v>
      </c>
    </row>
    <row r="382" spans="1:37" ht="12.75">
      <c r="A382" s="4">
        <v>46031</v>
      </c>
      <c r="B382" s="5">
        <f>All_Customers_Residential!B382+All_Customers_Small_Commercial!B382+All_Customers_Lighting!B382</f>
        <v>92329.290000000008</v>
      </c>
      <c r="C382" s="5">
        <f>All_Customers_Residential!C382+All_Customers_Small_Commercial!C382+All_Customers_Lighting!C382</f>
        <v>90107.95</v>
      </c>
      <c r="D382" s="5">
        <f>All_Customers_Residential!D382+All_Customers_Small_Commercial!D382+All_Customers_Lighting!D382</f>
        <v>89270.31</v>
      </c>
      <c r="E382" s="5">
        <f>All_Customers_Residential!E382+All_Customers_Small_Commercial!E382+All_Customers_Lighting!E382</f>
        <v>90703.540000000008</v>
      </c>
      <c r="F382" s="5">
        <f>All_Customers_Residential!F382+All_Customers_Small_Commercial!F382+All_Customers_Lighting!F382</f>
        <v>94360.62</v>
      </c>
      <c r="G382" s="5">
        <f>All_Customers_Residential!G382+All_Customers_Small_Commercial!G382+All_Customers_Lighting!G382</f>
        <v>102068.45</v>
      </c>
      <c r="H382" s="5">
        <f>All_Customers_Residential!H382+All_Customers_Small_Commercial!H382+All_Customers_Lighting!H382</f>
        <v>118621.36</v>
      </c>
      <c r="I382" s="5">
        <f>All_Customers_Residential!I382+All_Customers_Small_Commercial!I382+All_Customers_Lighting!I382</f>
        <v>122642.93</v>
      </c>
      <c r="J382" s="5">
        <f>All_Customers_Residential!J382+All_Customers_Small_Commercial!J382+All_Customers_Lighting!J382</f>
        <v>110634.27</v>
      </c>
      <c r="K382" s="5">
        <f>All_Customers_Residential!K382+All_Customers_Small_Commercial!K382+All_Customers_Lighting!K382</f>
        <v>91311.48000000001</v>
      </c>
      <c r="L382" s="5">
        <f>All_Customers_Residential!L382+All_Customers_Small_Commercial!L382+All_Customers_Lighting!L382</f>
        <v>91765.15</v>
      </c>
      <c r="M382" s="5">
        <f>All_Customers_Residential!M382+All_Customers_Small_Commercial!M382+All_Customers_Lighting!M382</f>
        <v>101763.68</v>
      </c>
      <c r="N382" s="5">
        <f>All_Customers_Residential!N382+All_Customers_Small_Commercial!N382+All_Customers_Lighting!N382</f>
        <v>103305.54999999999</v>
      </c>
      <c r="O382" s="5">
        <f>All_Customers_Residential!O382+All_Customers_Small_Commercial!O382+All_Customers_Lighting!O382</f>
        <v>98312</v>
      </c>
      <c r="P382" s="5">
        <f>All_Customers_Residential!P382+All_Customers_Small_Commercial!P382+All_Customers_Lighting!P382</f>
        <v>104678.18</v>
      </c>
      <c r="Q382" s="5">
        <f>All_Customers_Residential!Q382+All_Customers_Small_Commercial!Q382+All_Customers_Lighting!Q382</f>
        <v>113207.84</v>
      </c>
      <c r="R382" s="5">
        <f>All_Customers_Residential!R382+All_Customers_Small_Commercial!R382+All_Customers_Lighting!R382</f>
        <v>127603.33</v>
      </c>
      <c r="S382" s="5">
        <f>All_Customers_Residential!S382+All_Customers_Small_Commercial!S382+All_Customers_Lighting!S382</f>
        <v>132778.71000000002</v>
      </c>
      <c r="T382" s="5">
        <f>All_Customers_Residential!T382+All_Customers_Small_Commercial!T382+All_Customers_Lighting!T382</f>
        <v>132170.76</v>
      </c>
      <c r="U382" s="5">
        <f>All_Customers_Residential!U382+All_Customers_Small_Commercial!U382+All_Customers_Lighting!U382</f>
        <v>128970.55</v>
      </c>
      <c r="V382" s="5">
        <f>All_Customers_Residential!V382+All_Customers_Small_Commercial!V382+All_Customers_Lighting!V382</f>
        <v>121919.88</v>
      </c>
      <c r="W382" s="5">
        <f>All_Customers_Residential!W382+All_Customers_Small_Commercial!W382+All_Customers_Lighting!W382</f>
        <v>111678.69999999998</v>
      </c>
      <c r="X382" s="5">
        <f>All_Customers_Residential!X382+All_Customers_Small_Commercial!X382+All_Customers_Lighting!X382</f>
        <v>99186.66</v>
      </c>
      <c r="Y382" s="5">
        <f>All_Customers_Residential!Y382+All_Customers_Small_Commercial!Y382+All_Customers_Lighting!Y382</f>
        <v>111399.85007092376</v>
      </c>
      <c r="Z382" s="5">
        <f>All_Customers_Residential!Z382+All_Customers_Small_Commercial!Z382+All_Customers_Lighting!Z382</f>
        <v>0</v>
      </c>
      <c r="AA382" s="2">
        <f>IFERROR(INDEX('Holiday Schedule'!$D$3:$D$24,MATCH(A382,'Holiday Schedule'!$C$3:$C$24,0)),0)</f>
        <v>0</v>
      </c>
      <c r="AB382" s="2">
        <f t="shared" si="40"/>
        <v>6</v>
      </c>
      <c r="AC382" s="2">
        <f t="shared" si="41"/>
        <v>1791929.67</v>
      </c>
      <c r="AD382" s="5">
        <f t="shared" si="42"/>
        <v>788861.37007092359</v>
      </c>
      <c r="AE382" s="5">
        <f t="shared" si="43"/>
        <v>2580791.0400709235</v>
      </c>
      <c r="AG382" s="2">
        <f t="shared" si="44"/>
        <v>1</v>
      </c>
      <c r="AH382" s="2">
        <f t="shared" si="45"/>
        <v>2026</v>
      </c>
      <c r="AJ382" s="5">
        <f t="shared" si="46"/>
        <v>132778.71000000002</v>
      </c>
      <c r="AK382" s="2">
        <f t="shared" si="47"/>
        <v>18</v>
      </c>
    </row>
    <row r="383" spans="1:37" ht="12.75">
      <c r="A383" s="4">
        <v>46032</v>
      </c>
      <c r="B383" s="5">
        <f>All_Customers_Residential!B383+All_Customers_Small_Commercial!B383+All_Customers_Lighting!B383</f>
        <v>84385.290000000008</v>
      </c>
      <c r="C383" s="5">
        <f>All_Customers_Residential!C383+All_Customers_Small_Commercial!C383+All_Customers_Lighting!C383</f>
        <v>79671.61</v>
      </c>
      <c r="D383" s="5">
        <f>All_Customers_Residential!D383+All_Customers_Small_Commercial!D383+All_Customers_Lighting!D383</f>
        <v>78621.679999999993</v>
      </c>
      <c r="E383" s="5">
        <f>All_Customers_Residential!E383+All_Customers_Small_Commercial!E383+All_Customers_Lighting!E383</f>
        <v>78141.539999999994</v>
      </c>
      <c r="F383" s="5">
        <f>All_Customers_Residential!F383+All_Customers_Small_Commercial!F383+All_Customers_Lighting!F383</f>
        <v>81122.37</v>
      </c>
      <c r="G383" s="5">
        <f>All_Customers_Residential!G383+All_Customers_Small_Commercial!G383+All_Customers_Lighting!G383</f>
        <v>85750.2</v>
      </c>
      <c r="H383" s="5">
        <f>All_Customers_Residential!H383+All_Customers_Small_Commercial!H383+All_Customers_Lighting!H383</f>
        <v>94959.799999999988</v>
      </c>
      <c r="I383" s="5">
        <f>All_Customers_Residential!I383+All_Customers_Small_Commercial!I383+All_Customers_Lighting!I383</f>
        <v>99946.959999999992</v>
      </c>
      <c r="J383" s="5">
        <f>All_Customers_Residential!J383+All_Customers_Small_Commercial!J383+All_Customers_Lighting!J383</f>
        <v>83382.720000000001</v>
      </c>
      <c r="K383" s="5">
        <f>All_Customers_Residential!K383+All_Customers_Small_Commercial!K383+All_Customers_Lighting!K383</f>
        <v>69848.69</v>
      </c>
      <c r="L383" s="5">
        <f>All_Customers_Residential!L383+All_Customers_Small_Commercial!L383+All_Customers_Lighting!L383</f>
        <v>61295.519999999997</v>
      </c>
      <c r="M383" s="5">
        <f>All_Customers_Residential!M383+All_Customers_Small_Commercial!M383+All_Customers_Lighting!M383</f>
        <v>62457.009999999995</v>
      </c>
      <c r="N383" s="5">
        <f>All_Customers_Residential!N383+All_Customers_Small_Commercial!N383+All_Customers_Lighting!N383</f>
        <v>65827.26999999999</v>
      </c>
      <c r="O383" s="5">
        <f>All_Customers_Residential!O383+All_Customers_Small_Commercial!O383+All_Customers_Lighting!O383</f>
        <v>79014.42</v>
      </c>
      <c r="P383" s="5">
        <f>All_Customers_Residential!P383+All_Customers_Small_Commercial!P383+All_Customers_Lighting!P383</f>
        <v>89937.39</v>
      </c>
      <c r="Q383" s="5">
        <f>All_Customers_Residential!Q383+All_Customers_Small_Commercial!Q383+All_Customers_Lighting!Q383</f>
        <v>104644.92000000001</v>
      </c>
      <c r="R383" s="5">
        <f>All_Customers_Residential!R383+All_Customers_Small_Commercial!R383+All_Customers_Lighting!R383</f>
        <v>121802.11000000002</v>
      </c>
      <c r="S383" s="5">
        <f>All_Customers_Residential!S383+All_Customers_Small_Commercial!S383+All_Customers_Lighting!S383</f>
        <v>129865.29000000001</v>
      </c>
      <c r="T383" s="5">
        <f>All_Customers_Residential!T383+All_Customers_Small_Commercial!T383+All_Customers_Lighting!T383</f>
        <v>129816.61</v>
      </c>
      <c r="U383" s="5">
        <f>All_Customers_Residential!U383+All_Customers_Small_Commercial!U383+All_Customers_Lighting!U383</f>
        <v>127134.9</v>
      </c>
      <c r="V383" s="5">
        <f>All_Customers_Residential!V383+All_Customers_Small_Commercial!V383+All_Customers_Lighting!V383</f>
        <v>120854.76999999999</v>
      </c>
      <c r="W383" s="5">
        <f>All_Customers_Residential!W383+All_Customers_Small_Commercial!W383+All_Customers_Lighting!W383</f>
        <v>110928.78000000001</v>
      </c>
      <c r="X383" s="5">
        <f>All_Customers_Residential!X383+All_Customers_Small_Commercial!X383+All_Customers_Lighting!X383</f>
        <v>100652.04</v>
      </c>
      <c r="Y383" s="5">
        <f>All_Customers_Residential!Y383+All_Customers_Small_Commercial!Y383+All_Customers_Lighting!Y383</f>
        <v>89720.478164388493</v>
      </c>
      <c r="Z383" s="5">
        <f>All_Customers_Residential!Z383+All_Customers_Small_Commercial!Z383+All_Customers_Lighting!Z383</f>
        <v>0</v>
      </c>
      <c r="AA383" s="2">
        <f>IFERROR(INDEX('Holiday Schedule'!$D$3:$D$24,MATCH(A383,'Holiday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2229782.368164388</v>
      </c>
      <c r="AE383" s="5">
        <f t="shared" si="43"/>
        <v>2229782.368164388</v>
      </c>
      <c r="AG383" s="2">
        <f t="shared" si="44"/>
        <v>1</v>
      </c>
      <c r="AH383" s="2">
        <f t="shared" si="45"/>
        <v>2026</v>
      </c>
      <c r="AJ383" s="5">
        <f t="shared" si="46"/>
        <v>129865.29000000001</v>
      </c>
      <c r="AK383" s="2">
        <f t="shared" si="47"/>
        <v>18</v>
      </c>
    </row>
    <row r="384" spans="1:37" ht="12.75">
      <c r="A384" s="4">
        <v>46033</v>
      </c>
      <c r="B384" s="5">
        <f>All_Customers_Residential!B384+All_Customers_Small_Commercial!B384+All_Customers_Lighting!B384</f>
        <v>87749.59</v>
      </c>
      <c r="C384" s="5">
        <f>All_Customers_Residential!C384+All_Customers_Small_Commercial!C384+All_Customers_Lighting!C384</f>
        <v>85343.64</v>
      </c>
      <c r="D384" s="5">
        <f>All_Customers_Residential!D384+All_Customers_Small_Commercial!D384+All_Customers_Lighting!D384</f>
        <v>84692.209999999992</v>
      </c>
      <c r="E384" s="5">
        <f>All_Customers_Residential!E384+All_Customers_Small_Commercial!E384+All_Customers_Lighting!E384</f>
        <v>83908.71</v>
      </c>
      <c r="F384" s="5">
        <f>All_Customers_Residential!F384+All_Customers_Small_Commercial!F384+All_Customers_Lighting!F384</f>
        <v>86473.67</v>
      </c>
      <c r="G384" s="5">
        <f>All_Customers_Residential!G384+All_Customers_Small_Commercial!G384+All_Customers_Lighting!G384</f>
        <v>88737.499999999985</v>
      </c>
      <c r="H384" s="5">
        <f>All_Customers_Residential!H384+All_Customers_Small_Commercial!H384+All_Customers_Lighting!H384</f>
        <v>97958.69</v>
      </c>
      <c r="I384" s="5">
        <f>All_Customers_Residential!I384+All_Customers_Small_Commercial!I384+All_Customers_Lighting!I384</f>
        <v>105948.87</v>
      </c>
      <c r="J384" s="5">
        <f>All_Customers_Residential!J384+All_Customers_Small_Commercial!J384+All_Customers_Lighting!J384</f>
        <v>111074.06</v>
      </c>
      <c r="K384" s="5">
        <f>All_Customers_Residential!K384+All_Customers_Small_Commercial!K384+All_Customers_Lighting!K384</f>
        <v>115191.84</v>
      </c>
      <c r="L384" s="5">
        <f>All_Customers_Residential!L384+All_Customers_Small_Commercial!L384+All_Customers_Lighting!L384</f>
        <v>115847.6</v>
      </c>
      <c r="M384" s="5">
        <f>All_Customers_Residential!M384+All_Customers_Small_Commercial!M384+All_Customers_Lighting!M384</f>
        <v>115272.3</v>
      </c>
      <c r="N384" s="5">
        <f>All_Customers_Residential!N384+All_Customers_Small_Commercial!N384+All_Customers_Lighting!N384</f>
        <v>115089.49</v>
      </c>
      <c r="O384" s="5">
        <f>All_Customers_Residential!O384+All_Customers_Small_Commercial!O384+All_Customers_Lighting!O384</f>
        <v>114241.98000000001</v>
      </c>
      <c r="P384" s="5">
        <f>All_Customers_Residential!P384+All_Customers_Small_Commercial!P384+All_Customers_Lighting!P384</f>
        <v>118133.20999999999</v>
      </c>
      <c r="Q384" s="5">
        <f>All_Customers_Residential!Q384+All_Customers_Small_Commercial!Q384+All_Customers_Lighting!Q384</f>
        <v>124737.75</v>
      </c>
      <c r="R384" s="5">
        <f>All_Customers_Residential!R384+All_Customers_Small_Commercial!R384+All_Customers_Lighting!R384</f>
        <v>137891.37</v>
      </c>
      <c r="S384" s="5">
        <f>All_Customers_Residential!S384+All_Customers_Small_Commercial!S384+All_Customers_Lighting!S384</f>
        <v>146328.08000000002</v>
      </c>
      <c r="T384" s="5">
        <f>All_Customers_Residential!T384+All_Customers_Small_Commercial!T384+All_Customers_Lighting!T384</f>
        <v>144350.43</v>
      </c>
      <c r="U384" s="5">
        <f>All_Customers_Residential!U384+All_Customers_Small_Commercial!U384+All_Customers_Lighting!U384</f>
        <v>139760.5</v>
      </c>
      <c r="V384" s="5">
        <f>All_Customers_Residential!V384+All_Customers_Small_Commercial!V384+All_Customers_Lighting!V384</f>
        <v>130744.79999999999</v>
      </c>
      <c r="W384" s="5">
        <f>All_Customers_Residential!W384+All_Customers_Small_Commercial!W384+All_Customers_Lighting!W384</f>
        <v>118475.52</v>
      </c>
      <c r="X384" s="5">
        <f>All_Customers_Residential!X384+All_Customers_Small_Commercial!X384+All_Customers_Lighting!X384</f>
        <v>106284.93000000001</v>
      </c>
      <c r="Y384" s="5">
        <f>All_Customers_Residential!Y384+All_Customers_Small_Commercial!Y384+All_Customers_Lighting!Y384</f>
        <v>91814.73000000001</v>
      </c>
      <c r="Z384" s="5">
        <f>All_Customers_Residential!Z384+All_Customers_Small_Commercial!Z384+All_Customers_Lighting!Z384</f>
        <v>0</v>
      </c>
      <c r="AA384" s="2">
        <f>IFERROR(INDEX('Holiday Schedule'!$D$3:$D$24,MATCH(A384,'Holiday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2666051.4700000002</v>
      </c>
      <c r="AE384" s="5">
        <f t="shared" si="43"/>
        <v>2666051.4700000002</v>
      </c>
      <c r="AG384" s="2">
        <f t="shared" si="44"/>
        <v>1</v>
      </c>
      <c r="AH384" s="2">
        <f t="shared" si="45"/>
        <v>2026</v>
      </c>
      <c r="AJ384" s="5">
        <f t="shared" si="46"/>
        <v>146328.08000000002</v>
      </c>
      <c r="AK384" s="2">
        <f t="shared" si="47"/>
        <v>18</v>
      </c>
    </row>
    <row r="385" spans="1:37" ht="12.75">
      <c r="A385" s="4">
        <v>46034</v>
      </c>
      <c r="B385" s="5">
        <f>All_Customers_Residential!B385+All_Customers_Small_Commercial!B385+All_Customers_Lighting!B385</f>
        <v>91576.06</v>
      </c>
      <c r="C385" s="5">
        <f>All_Customers_Residential!C385+All_Customers_Small_Commercial!C385+All_Customers_Lighting!C385</f>
        <v>89314.65</v>
      </c>
      <c r="D385" s="5">
        <f>All_Customers_Residential!D385+All_Customers_Small_Commercial!D385+All_Customers_Lighting!D385</f>
        <v>88512.68</v>
      </c>
      <c r="E385" s="5">
        <f>All_Customers_Residential!E385+All_Customers_Small_Commercial!E385+All_Customers_Lighting!E385</f>
        <v>90939.069999999992</v>
      </c>
      <c r="F385" s="5">
        <f>All_Customers_Residential!F385+All_Customers_Small_Commercial!F385+All_Customers_Lighting!F385</f>
        <v>96178.86</v>
      </c>
      <c r="G385" s="5">
        <f>All_Customers_Residential!G385+All_Customers_Small_Commercial!G385+All_Customers_Lighting!G385</f>
        <v>105474.03</v>
      </c>
      <c r="H385" s="5">
        <f>All_Customers_Residential!H385+All_Customers_Small_Commercial!H385+All_Customers_Lighting!H385</f>
        <v>122872.81999999999</v>
      </c>
      <c r="I385" s="5">
        <f>All_Customers_Residential!I385+All_Customers_Small_Commercial!I385+All_Customers_Lighting!I385</f>
        <v>128756.04</v>
      </c>
      <c r="J385" s="5">
        <f>All_Customers_Residential!J385+All_Customers_Small_Commercial!J385+All_Customers_Lighting!J385</f>
        <v>116161.12999999999</v>
      </c>
      <c r="K385" s="5">
        <f>All_Customers_Residential!K385+All_Customers_Small_Commercial!K385+All_Customers_Lighting!K385</f>
        <v>100154.87000000001</v>
      </c>
      <c r="L385" s="5">
        <f>All_Customers_Residential!L385+All_Customers_Small_Commercial!L385+All_Customers_Lighting!L385</f>
        <v>91049.03</v>
      </c>
      <c r="M385" s="5">
        <f>All_Customers_Residential!M385+All_Customers_Small_Commercial!M385+All_Customers_Lighting!M385</f>
        <v>85165.56</v>
      </c>
      <c r="N385" s="5">
        <f>All_Customers_Residential!N385+All_Customers_Small_Commercial!N385+All_Customers_Lighting!N385</f>
        <v>81708.78</v>
      </c>
      <c r="O385" s="5">
        <f>All_Customers_Residential!O385+All_Customers_Small_Commercial!O385+All_Customers_Lighting!O385</f>
        <v>90177.15</v>
      </c>
      <c r="P385" s="5">
        <f>All_Customers_Residential!P385+All_Customers_Small_Commercial!P385+All_Customers_Lighting!P385</f>
        <v>100575.08</v>
      </c>
      <c r="Q385" s="5">
        <f>All_Customers_Residential!Q385+All_Customers_Small_Commercial!Q385+All_Customers_Lighting!Q385</f>
        <v>117444.48999999999</v>
      </c>
      <c r="R385" s="5">
        <f>All_Customers_Residential!R385+All_Customers_Small_Commercial!R385+All_Customers_Lighting!R385</f>
        <v>137168.37</v>
      </c>
      <c r="S385" s="5">
        <f>All_Customers_Residential!S385+All_Customers_Small_Commercial!S385+All_Customers_Lighting!S385</f>
        <v>147802.22999999998</v>
      </c>
      <c r="T385" s="5">
        <f>All_Customers_Residential!T385+All_Customers_Small_Commercial!T385+All_Customers_Lighting!T385</f>
        <v>146158.17000000001</v>
      </c>
      <c r="U385" s="5">
        <f>All_Customers_Residential!U385+All_Customers_Small_Commercial!U385+All_Customers_Lighting!U385</f>
        <v>144207.70000000001</v>
      </c>
      <c r="V385" s="5">
        <f>All_Customers_Residential!V385+All_Customers_Small_Commercial!V385+All_Customers_Lighting!V385</f>
        <v>133229.32</v>
      </c>
      <c r="W385" s="5">
        <f>All_Customers_Residential!W385+All_Customers_Small_Commercial!W385+All_Customers_Lighting!W385</f>
        <v>121491.94</v>
      </c>
      <c r="X385" s="5">
        <f>All_Customers_Residential!X385+All_Customers_Small_Commercial!X385+All_Customers_Lighting!X385</f>
        <v>108398.8</v>
      </c>
      <c r="Y385" s="5">
        <f>All_Customers_Residential!Y385+All_Customers_Small_Commercial!Y385+All_Customers_Lighting!Y385</f>
        <v>96646.071572266199</v>
      </c>
      <c r="Z385" s="5">
        <f>All_Customers_Residential!Z385+All_Customers_Small_Commercial!Z385+All_Customers_Lighting!Z385</f>
        <v>0</v>
      </c>
      <c r="AA385" s="2">
        <f>IFERROR(INDEX('Holiday Schedule'!$D$3:$D$24,MATCH(A385,'Holiday Schedule'!$C$3:$C$24,0)),0)</f>
        <v>0</v>
      </c>
      <c r="AB385" s="2">
        <f t="shared" si="40"/>
        <v>2</v>
      </c>
      <c r="AC385" s="2">
        <f t="shared" si="41"/>
        <v>1849648.66</v>
      </c>
      <c r="AD385" s="5">
        <f t="shared" si="42"/>
        <v>781514.24157226575</v>
      </c>
      <c r="AE385" s="5">
        <f t="shared" si="43"/>
        <v>2631162.9015722657</v>
      </c>
      <c r="AG385" s="2">
        <f t="shared" si="44"/>
        <v>1</v>
      </c>
      <c r="AH385" s="2">
        <f t="shared" si="45"/>
        <v>2026</v>
      </c>
      <c r="AJ385" s="5">
        <f t="shared" si="46"/>
        <v>147802.22999999998</v>
      </c>
      <c r="AK385" s="2">
        <f t="shared" si="47"/>
        <v>18</v>
      </c>
    </row>
    <row r="386" spans="1:37" ht="12.75">
      <c r="A386" s="4">
        <v>46035</v>
      </c>
      <c r="B386" s="5">
        <f>All_Customers_Residential!B386+All_Customers_Small_Commercial!B386+All_Customers_Lighting!B386</f>
        <v>93980.790000000008</v>
      </c>
      <c r="C386" s="5">
        <f>All_Customers_Residential!C386+All_Customers_Small_Commercial!C386+All_Customers_Lighting!C386</f>
        <v>90883.48</v>
      </c>
      <c r="D386" s="5">
        <f>All_Customers_Residential!D386+All_Customers_Small_Commercial!D386+All_Customers_Lighting!D386</f>
        <v>89482.64</v>
      </c>
      <c r="E386" s="5">
        <f>All_Customers_Residential!E386+All_Customers_Small_Commercial!E386+All_Customers_Lighting!E386</f>
        <v>90292.839999999982</v>
      </c>
      <c r="F386" s="5">
        <f>All_Customers_Residential!F386+All_Customers_Small_Commercial!F386+All_Customers_Lighting!F386</f>
        <v>93659.76999999999</v>
      </c>
      <c r="G386" s="5">
        <f>All_Customers_Residential!G386+All_Customers_Small_Commercial!G386+All_Customers_Lighting!G386</f>
        <v>101821.39</v>
      </c>
      <c r="H386" s="5">
        <f>All_Customers_Residential!H386+All_Customers_Small_Commercial!H386+All_Customers_Lighting!H386</f>
        <v>118830.11</v>
      </c>
      <c r="I386" s="5">
        <f>All_Customers_Residential!I386+All_Customers_Small_Commercial!I386+All_Customers_Lighting!I386</f>
        <v>122526.90999999999</v>
      </c>
      <c r="J386" s="5">
        <f>All_Customers_Residential!J386+All_Customers_Small_Commercial!J386+All_Customers_Lighting!J386</f>
        <v>105996.92</v>
      </c>
      <c r="K386" s="5">
        <f>All_Customers_Residential!K386+All_Customers_Small_Commercial!K386+All_Customers_Lighting!K386</f>
        <v>86815.709999999992</v>
      </c>
      <c r="L386" s="5">
        <f>All_Customers_Residential!L386+All_Customers_Small_Commercial!L386+All_Customers_Lighting!L386</f>
        <v>75525.52</v>
      </c>
      <c r="M386" s="5">
        <f>All_Customers_Residential!M386+All_Customers_Small_Commercial!M386+All_Customers_Lighting!M386</f>
        <v>71774.539999999994</v>
      </c>
      <c r="N386" s="5">
        <f>All_Customers_Residential!N386+All_Customers_Small_Commercial!N386+All_Customers_Lighting!N386</f>
        <v>70955.89</v>
      </c>
      <c r="O386" s="5">
        <f>All_Customers_Residential!O386+All_Customers_Small_Commercial!O386+All_Customers_Lighting!O386</f>
        <v>71072.290000000008</v>
      </c>
      <c r="P386" s="5">
        <f>All_Customers_Residential!P386+All_Customers_Small_Commercial!P386+All_Customers_Lighting!P386</f>
        <v>80632.319999999992</v>
      </c>
      <c r="Q386" s="5">
        <f>All_Customers_Residential!Q386+All_Customers_Small_Commercial!Q386+All_Customers_Lighting!Q386</f>
        <v>107053.69</v>
      </c>
      <c r="R386" s="5">
        <f>All_Customers_Residential!R386+All_Customers_Small_Commercial!R386+All_Customers_Lighting!R386</f>
        <v>127449</v>
      </c>
      <c r="S386" s="5">
        <f>All_Customers_Residential!S386+All_Customers_Small_Commercial!S386+All_Customers_Lighting!S386</f>
        <v>138618.76999999999</v>
      </c>
      <c r="T386" s="5">
        <f>All_Customers_Residential!T386+All_Customers_Small_Commercial!T386+All_Customers_Lighting!T386</f>
        <v>139897.67000000001</v>
      </c>
      <c r="U386" s="5">
        <f>All_Customers_Residential!U386+All_Customers_Small_Commercial!U386+All_Customers_Lighting!U386</f>
        <v>137155.6</v>
      </c>
      <c r="V386" s="5">
        <f>All_Customers_Residential!V386+All_Customers_Small_Commercial!V386+All_Customers_Lighting!V386</f>
        <v>127044.34999999999</v>
      </c>
      <c r="W386" s="5">
        <f>All_Customers_Residential!W386+All_Customers_Small_Commercial!W386+All_Customers_Lighting!W386</f>
        <v>117143.08</v>
      </c>
      <c r="X386" s="5">
        <f>All_Customers_Residential!X386+All_Customers_Small_Commercial!X386+All_Customers_Lighting!X386</f>
        <v>102694.08</v>
      </c>
      <c r="Y386" s="5">
        <f>All_Customers_Residential!Y386+All_Customers_Small_Commercial!Y386+All_Customers_Lighting!Y386</f>
        <v>92588.483725782105</v>
      </c>
      <c r="Z386" s="5">
        <f>All_Customers_Residential!Z386+All_Customers_Small_Commercial!Z386+All_Customers_Lighting!Z386</f>
        <v>0</v>
      </c>
      <c r="AA386" s="2">
        <f>IFERROR(INDEX('Holiday Schedule'!$D$3:$D$24,MATCH(A386,'Holiday Schedule'!$C$3:$C$24,0)),0)</f>
        <v>0</v>
      </c>
      <c r="AB386" s="2">
        <f t="shared" si="40"/>
        <v>3</v>
      </c>
      <c r="AC386" s="2">
        <f t="shared" si="41"/>
        <v>1682356.3400000003</v>
      </c>
      <c r="AD386" s="5">
        <f t="shared" si="42"/>
        <v>771539.50372578204</v>
      </c>
      <c r="AE386" s="5">
        <f t="shared" si="43"/>
        <v>2453895.8437257824</v>
      </c>
      <c r="AG386" s="2">
        <f t="shared" si="44"/>
        <v>1</v>
      </c>
      <c r="AH386" s="2">
        <f t="shared" si="45"/>
        <v>2026</v>
      </c>
      <c r="AJ386" s="5">
        <f t="shared" si="46"/>
        <v>139897.67000000001</v>
      </c>
      <c r="AK386" s="2">
        <f t="shared" si="47"/>
        <v>19</v>
      </c>
    </row>
    <row r="387" spans="1:37" ht="12.75">
      <c r="A387" s="4">
        <v>46036</v>
      </c>
      <c r="B387" s="5">
        <f>All_Customers_Residential!B387+All_Customers_Small_Commercial!B387+All_Customers_Lighting!B387</f>
        <v>85817.200000000012</v>
      </c>
      <c r="C387" s="5">
        <f>All_Customers_Residential!C387+All_Customers_Small_Commercial!C387+All_Customers_Lighting!C387</f>
        <v>83316.850000000006</v>
      </c>
      <c r="D387" s="5">
        <f>All_Customers_Residential!D387+All_Customers_Small_Commercial!D387+All_Customers_Lighting!D387</f>
        <v>81131.67</v>
      </c>
      <c r="E387" s="5">
        <f>All_Customers_Residential!E387+All_Customers_Small_Commercial!E387+All_Customers_Lighting!E387</f>
        <v>81017.5</v>
      </c>
      <c r="F387" s="5">
        <f>All_Customers_Residential!F387+All_Customers_Small_Commercial!F387+All_Customers_Lighting!F387</f>
        <v>83857.72</v>
      </c>
      <c r="G387" s="5">
        <f>All_Customers_Residential!G387+All_Customers_Small_Commercial!G387+All_Customers_Lighting!G387</f>
        <v>92654.66</v>
      </c>
      <c r="H387" s="5">
        <f>All_Customers_Residential!H387+All_Customers_Small_Commercial!H387+All_Customers_Lighting!H387</f>
        <v>108667.31</v>
      </c>
      <c r="I387" s="5">
        <f>All_Customers_Residential!I387+All_Customers_Small_Commercial!I387+All_Customers_Lighting!I387</f>
        <v>113280.05999999998</v>
      </c>
      <c r="J387" s="5">
        <f>All_Customers_Residential!J387+All_Customers_Small_Commercial!J387+All_Customers_Lighting!J387</f>
        <v>104998.83</v>
      </c>
      <c r="K387" s="5">
        <f>All_Customers_Residential!K387+All_Customers_Small_Commercial!K387+All_Customers_Lighting!K387</f>
        <v>89352.9</v>
      </c>
      <c r="L387" s="5">
        <f>All_Customers_Residential!L387+All_Customers_Small_Commercial!L387+All_Customers_Lighting!L387</f>
        <v>74147.56</v>
      </c>
      <c r="M387" s="5">
        <f>All_Customers_Residential!M387+All_Customers_Small_Commercial!M387+All_Customers_Lighting!M387</f>
        <v>69022.87</v>
      </c>
      <c r="N387" s="5">
        <f>All_Customers_Residential!N387+All_Customers_Small_Commercial!N387+All_Customers_Lighting!N387</f>
        <v>73553.11</v>
      </c>
      <c r="O387" s="5">
        <f>All_Customers_Residential!O387+All_Customers_Small_Commercial!O387+All_Customers_Lighting!O387</f>
        <v>85767.74</v>
      </c>
      <c r="P387" s="5">
        <f>All_Customers_Residential!P387+All_Customers_Small_Commercial!P387+All_Customers_Lighting!P387</f>
        <v>94873.47</v>
      </c>
      <c r="Q387" s="5">
        <f>All_Customers_Residential!Q387+All_Customers_Small_Commercial!Q387+All_Customers_Lighting!Q387</f>
        <v>105825.9</v>
      </c>
      <c r="R387" s="5">
        <f>All_Customers_Residential!R387+All_Customers_Small_Commercial!R387+All_Customers_Lighting!R387</f>
        <v>121670.29999999999</v>
      </c>
      <c r="S387" s="5">
        <f>All_Customers_Residential!S387+All_Customers_Small_Commercial!S387+All_Customers_Lighting!S387</f>
        <v>129919.45000000001</v>
      </c>
      <c r="T387" s="5">
        <f>All_Customers_Residential!T387+All_Customers_Small_Commercial!T387+All_Customers_Lighting!T387</f>
        <v>129274.51</v>
      </c>
      <c r="U387" s="5">
        <f>All_Customers_Residential!U387+All_Customers_Small_Commercial!U387+All_Customers_Lighting!U387</f>
        <v>127378.92</v>
      </c>
      <c r="V387" s="5">
        <f>All_Customers_Residential!V387+All_Customers_Small_Commercial!V387+All_Customers_Lighting!V387</f>
        <v>118264.5</v>
      </c>
      <c r="W387" s="5">
        <f>All_Customers_Residential!W387+All_Customers_Small_Commercial!W387+All_Customers_Lighting!W387</f>
        <v>108222.69</v>
      </c>
      <c r="X387" s="5">
        <f>All_Customers_Residential!X387+All_Customers_Small_Commercial!X387+All_Customers_Lighting!X387</f>
        <v>95745.64</v>
      </c>
      <c r="Y387" s="5">
        <f>All_Customers_Residential!Y387+All_Customers_Small_Commercial!Y387+All_Customers_Lighting!Y387</f>
        <v>85919.479890881688</v>
      </c>
      <c r="Z387" s="5">
        <f>All_Customers_Residential!Z387+All_Customers_Small_Commercial!Z387+All_Customers_Lighting!Z387</f>
        <v>0</v>
      </c>
      <c r="AA387" s="2">
        <f>IFERROR(INDEX('Holiday Schedule'!$D$3:$D$24,MATCH(A387,'Holiday Schedule'!$C$3:$C$24,0)),0)</f>
        <v>0</v>
      </c>
      <c r="AB387" s="2">
        <f t="shared" si="40"/>
        <v>4</v>
      </c>
      <c r="AC387" s="2">
        <f t="shared" si="41"/>
        <v>1641298.4499999997</v>
      </c>
      <c r="AD387" s="5">
        <f t="shared" si="42"/>
        <v>702382.38989088172</v>
      </c>
      <c r="AE387" s="5">
        <f t="shared" si="43"/>
        <v>2343680.8398908814</v>
      </c>
      <c r="AG387" s="2">
        <f t="shared" si="44"/>
        <v>1</v>
      </c>
      <c r="AH387" s="2">
        <f t="shared" si="45"/>
        <v>2026</v>
      </c>
      <c r="AJ387" s="5">
        <f t="shared" si="46"/>
        <v>129919.45000000001</v>
      </c>
      <c r="AK387" s="2">
        <f t="shared" si="47"/>
        <v>18</v>
      </c>
    </row>
    <row r="388" spans="1:37" ht="12.75">
      <c r="A388" s="4">
        <v>46037</v>
      </c>
      <c r="B388" s="5">
        <f>All_Customers_Residential!B388+All_Customers_Small_Commercial!B388+All_Customers_Lighting!B388</f>
        <v>81425.240000000005</v>
      </c>
      <c r="C388" s="5">
        <f>All_Customers_Residential!C388+All_Customers_Small_Commercial!C388+All_Customers_Lighting!C388</f>
        <v>79792.98</v>
      </c>
      <c r="D388" s="5">
        <f>All_Customers_Residential!D388+All_Customers_Small_Commercial!D388+All_Customers_Lighting!D388</f>
        <v>78450.819999999992</v>
      </c>
      <c r="E388" s="5">
        <f>All_Customers_Residential!E388+All_Customers_Small_Commercial!E388+All_Customers_Lighting!E388</f>
        <v>79186.41</v>
      </c>
      <c r="F388" s="5">
        <f>All_Customers_Residential!F388+All_Customers_Small_Commercial!F388+All_Customers_Lighting!F388</f>
        <v>82291.48</v>
      </c>
      <c r="G388" s="5">
        <f>All_Customers_Residential!G388+All_Customers_Small_Commercial!G388+All_Customers_Lighting!G388</f>
        <v>90455.73000000001</v>
      </c>
      <c r="H388" s="5">
        <f>All_Customers_Residential!H388+All_Customers_Small_Commercial!H388+All_Customers_Lighting!H388</f>
        <v>105787.2</v>
      </c>
      <c r="I388" s="5">
        <f>All_Customers_Residential!I388+All_Customers_Small_Commercial!I388+All_Customers_Lighting!I388</f>
        <v>112743.04999999999</v>
      </c>
      <c r="J388" s="5">
        <f>All_Customers_Residential!J388+All_Customers_Small_Commercial!J388+All_Customers_Lighting!J388</f>
        <v>109558.76999999999</v>
      </c>
      <c r="K388" s="5">
        <f>All_Customers_Residential!K388+All_Customers_Small_Commercial!K388+All_Customers_Lighting!K388</f>
        <v>108960.06999999999</v>
      </c>
      <c r="L388" s="5">
        <f>All_Customers_Residential!L388+All_Customers_Small_Commercial!L388+All_Customers_Lighting!L388</f>
        <v>108095.96</v>
      </c>
      <c r="M388" s="5">
        <f>All_Customers_Residential!M388+All_Customers_Small_Commercial!M388+All_Customers_Lighting!M388</f>
        <v>105068.02</v>
      </c>
      <c r="N388" s="5">
        <f>All_Customers_Residential!N388+All_Customers_Small_Commercial!N388+All_Customers_Lighting!N388</f>
        <v>103477.97</v>
      </c>
      <c r="O388" s="5">
        <f>All_Customers_Residential!O388+All_Customers_Small_Commercial!O388+All_Customers_Lighting!O388</f>
        <v>103912.75</v>
      </c>
      <c r="P388" s="5">
        <f>All_Customers_Residential!P388+All_Customers_Small_Commercial!P388+All_Customers_Lighting!P388</f>
        <v>104319.22</v>
      </c>
      <c r="Q388" s="5">
        <f>All_Customers_Residential!Q388+All_Customers_Small_Commercial!Q388+All_Customers_Lighting!Q388</f>
        <v>110245.04</v>
      </c>
      <c r="R388" s="5">
        <f>All_Customers_Residential!R388+All_Customers_Small_Commercial!R388+All_Customers_Lighting!R388</f>
        <v>122267.28</v>
      </c>
      <c r="S388" s="5">
        <f>All_Customers_Residential!S388+All_Customers_Small_Commercial!S388+All_Customers_Lighting!S388</f>
        <v>130976.03</v>
      </c>
      <c r="T388" s="5">
        <f>All_Customers_Residential!T388+All_Customers_Small_Commercial!T388+All_Customers_Lighting!T388</f>
        <v>129559.59999999999</v>
      </c>
      <c r="U388" s="5">
        <f>All_Customers_Residential!U388+All_Customers_Small_Commercial!U388+All_Customers_Lighting!U388</f>
        <v>129665.97</v>
      </c>
      <c r="V388" s="5">
        <f>All_Customers_Residential!V388+All_Customers_Small_Commercial!V388+All_Customers_Lighting!V388</f>
        <v>120637.78</v>
      </c>
      <c r="W388" s="5">
        <f>All_Customers_Residential!W388+All_Customers_Small_Commercial!W388+All_Customers_Lighting!W388</f>
        <v>110143.43000000001</v>
      </c>
      <c r="X388" s="5">
        <f>All_Customers_Residential!X388+All_Customers_Small_Commercial!X388+All_Customers_Lighting!X388</f>
        <v>96587.650000000009</v>
      </c>
      <c r="Y388" s="5">
        <f>All_Customers_Residential!Y388+All_Customers_Small_Commercial!Y388+All_Customers_Lighting!Y388</f>
        <v>87468.409597189471</v>
      </c>
      <c r="Z388" s="5">
        <f>All_Customers_Residential!Z388+All_Customers_Small_Commercial!Z388+All_Customers_Lighting!Z388</f>
        <v>0</v>
      </c>
      <c r="AA388" s="2">
        <f>IFERROR(INDEX('Holiday Schedule'!$D$3:$D$24,MATCH(A388,'Holiday Schedule'!$C$3:$C$24,0)),0)</f>
        <v>0</v>
      </c>
      <c r="AB388" s="2">
        <f t="shared" si="40"/>
        <v>5</v>
      </c>
      <c r="AC388" s="2">
        <f t="shared" si="41"/>
        <v>1806218.5899999999</v>
      </c>
      <c r="AD388" s="5">
        <f t="shared" si="42"/>
        <v>684858.2695971895</v>
      </c>
      <c r="AE388" s="5">
        <f t="shared" si="43"/>
        <v>2491076.8595971894</v>
      </c>
      <c r="AG388" s="2">
        <f t="shared" si="44"/>
        <v>1</v>
      </c>
      <c r="AH388" s="2">
        <f t="shared" si="45"/>
        <v>2026</v>
      </c>
      <c r="AJ388" s="5">
        <f t="shared" si="46"/>
        <v>130976.03</v>
      </c>
      <c r="AK388" s="2">
        <f t="shared" si="47"/>
        <v>18</v>
      </c>
    </row>
    <row r="389" spans="1:37" ht="12.75">
      <c r="A389" s="4">
        <v>46038</v>
      </c>
      <c r="B389" s="5">
        <f>All_Customers_Residential!B389+All_Customers_Small_Commercial!B389+All_Customers_Lighting!B389</f>
        <v>83789.48</v>
      </c>
      <c r="C389" s="5">
        <f>All_Customers_Residential!C389+All_Customers_Small_Commercial!C389+All_Customers_Lighting!C389</f>
        <v>81528.709999999992</v>
      </c>
      <c r="D389" s="5">
        <f>All_Customers_Residential!D389+All_Customers_Small_Commercial!D389+All_Customers_Lighting!D389</f>
        <v>81887.679999999993</v>
      </c>
      <c r="E389" s="5">
        <f>All_Customers_Residential!E389+All_Customers_Small_Commercial!E389+All_Customers_Lighting!E389</f>
        <v>83373.070000000007</v>
      </c>
      <c r="F389" s="5">
        <f>All_Customers_Residential!F389+All_Customers_Small_Commercial!F389+All_Customers_Lighting!F389</f>
        <v>88396.349999999991</v>
      </c>
      <c r="G389" s="5">
        <f>All_Customers_Residential!G389+All_Customers_Small_Commercial!G389+All_Customers_Lighting!G389</f>
        <v>98408.930000000008</v>
      </c>
      <c r="H389" s="5">
        <f>All_Customers_Residential!H389+All_Customers_Small_Commercial!H389+All_Customers_Lighting!H389</f>
        <v>115559.47</v>
      </c>
      <c r="I389" s="5">
        <f>All_Customers_Residential!I389+All_Customers_Small_Commercial!I389+All_Customers_Lighting!I389</f>
        <v>125101.16</v>
      </c>
      <c r="J389" s="5">
        <f>All_Customers_Residential!J389+All_Customers_Small_Commercial!J389+All_Customers_Lighting!J389</f>
        <v>123777.04999999999</v>
      </c>
      <c r="K389" s="5">
        <f>All_Customers_Residential!K389+All_Customers_Small_Commercial!K389+All_Customers_Lighting!K389</f>
        <v>120119.11</v>
      </c>
      <c r="L389" s="5">
        <f>All_Customers_Residential!L389+All_Customers_Small_Commercial!L389+All_Customers_Lighting!L389</f>
        <v>109413.37</v>
      </c>
      <c r="M389" s="5">
        <f>All_Customers_Residential!M389+All_Customers_Small_Commercial!M389+All_Customers_Lighting!M389</f>
        <v>99448.959999999992</v>
      </c>
      <c r="N389" s="5">
        <f>All_Customers_Residential!N389+All_Customers_Small_Commercial!N389+All_Customers_Lighting!N389</f>
        <v>89563.67</v>
      </c>
      <c r="O389" s="5">
        <f>All_Customers_Residential!O389+All_Customers_Small_Commercial!O389+All_Customers_Lighting!O389</f>
        <v>85956.74</v>
      </c>
      <c r="P389" s="5">
        <f>All_Customers_Residential!P389+All_Customers_Small_Commercial!P389+All_Customers_Lighting!P389</f>
        <v>95737.91</v>
      </c>
      <c r="Q389" s="5">
        <f>All_Customers_Residential!Q389+All_Customers_Small_Commercial!Q389+All_Customers_Lighting!Q389</f>
        <v>119215.04999999999</v>
      </c>
      <c r="R389" s="5">
        <f>All_Customers_Residential!R389+All_Customers_Small_Commercial!R389+All_Customers_Lighting!R389</f>
        <v>142298.49</v>
      </c>
      <c r="S389" s="5">
        <f>All_Customers_Residential!S389+All_Customers_Small_Commercial!S389+All_Customers_Lighting!S389</f>
        <v>153280.81</v>
      </c>
      <c r="T389" s="5">
        <f>All_Customers_Residential!T389+All_Customers_Small_Commercial!T389+All_Customers_Lighting!T389</f>
        <v>152521.26999999999</v>
      </c>
      <c r="U389" s="5">
        <f>All_Customers_Residential!U389+All_Customers_Small_Commercial!U389+All_Customers_Lighting!U389</f>
        <v>151518.32999999999</v>
      </c>
      <c r="V389" s="5">
        <f>All_Customers_Residential!V389+All_Customers_Small_Commercial!V389+All_Customers_Lighting!V389</f>
        <v>144055.54999999999</v>
      </c>
      <c r="W389" s="5">
        <f>All_Customers_Residential!W389+All_Customers_Small_Commercial!W389+All_Customers_Lighting!W389</f>
        <v>134930.76999999999</v>
      </c>
      <c r="X389" s="5">
        <f>All_Customers_Residential!X389+All_Customers_Small_Commercial!X389+All_Customers_Lighting!X389</f>
        <v>121752.29000000001</v>
      </c>
      <c r="Y389" s="5">
        <f>All_Customers_Residential!Y389+All_Customers_Small_Commercial!Y389+All_Customers_Lighting!Y389</f>
        <v>96211.055244768213</v>
      </c>
      <c r="Z389" s="5">
        <f>All_Customers_Residential!Z389+All_Customers_Small_Commercial!Z389+All_Customers_Lighting!Z389</f>
        <v>0</v>
      </c>
      <c r="AA389" s="2">
        <f>IFERROR(INDEX('Holiday Schedule'!$D$3:$D$24,MATCH(A389,'Holiday Schedule'!$C$3:$C$24,0)),0)</f>
        <v>0</v>
      </c>
      <c r="AB389" s="2">
        <f t="shared" si="40"/>
        <v>6</v>
      </c>
      <c r="AC389" s="2">
        <f t="shared" si="41"/>
        <v>1968690.5300000003</v>
      </c>
      <c r="AD389" s="5">
        <f t="shared" si="42"/>
        <v>729154.74524476752</v>
      </c>
      <c r="AE389" s="5">
        <f t="shared" si="43"/>
        <v>2697845.2752447678</v>
      </c>
      <c r="AG389" s="2">
        <f t="shared" si="44"/>
        <v>1</v>
      </c>
      <c r="AH389" s="2">
        <f t="shared" si="45"/>
        <v>2026</v>
      </c>
      <c r="AJ389" s="5">
        <f t="shared" si="46"/>
        <v>153280.81</v>
      </c>
      <c r="AK389" s="2">
        <f t="shared" si="47"/>
        <v>18</v>
      </c>
    </row>
    <row r="390" spans="1:37" ht="12.75">
      <c r="A390" s="4">
        <v>46039</v>
      </c>
      <c r="B390" s="5">
        <f>All_Customers_Residential!B390+All_Customers_Small_Commercial!B390+All_Customers_Lighting!B390</f>
        <v>107813.66</v>
      </c>
      <c r="C390" s="5">
        <f>All_Customers_Residential!C390+All_Customers_Small_Commercial!C390+All_Customers_Lighting!C390</f>
        <v>103730.4</v>
      </c>
      <c r="D390" s="5">
        <f>All_Customers_Residential!D390+All_Customers_Small_Commercial!D390+All_Customers_Lighting!D390</f>
        <v>101300.34000000001</v>
      </c>
      <c r="E390" s="5">
        <f>All_Customers_Residential!E390+All_Customers_Small_Commercial!E390+All_Customers_Lighting!E390</f>
        <v>100926.57</v>
      </c>
      <c r="F390" s="5">
        <f>All_Customers_Residential!F390+All_Customers_Small_Commercial!F390+All_Customers_Lighting!F390</f>
        <v>102870.62999999999</v>
      </c>
      <c r="G390" s="5">
        <f>All_Customers_Residential!G390+All_Customers_Small_Commercial!G390+All_Customers_Lighting!G390</f>
        <v>106260.43000000001</v>
      </c>
      <c r="H390" s="5">
        <f>All_Customers_Residential!H390+All_Customers_Small_Commercial!H390+All_Customers_Lighting!H390</f>
        <v>116178.48000000001</v>
      </c>
      <c r="I390" s="5">
        <f>All_Customers_Residential!I390+All_Customers_Small_Commercial!I390+All_Customers_Lighting!I390</f>
        <v>121455.51</v>
      </c>
      <c r="J390" s="5">
        <f>All_Customers_Residential!J390+All_Customers_Small_Commercial!J390+All_Customers_Lighting!J390</f>
        <v>123069.3</v>
      </c>
      <c r="K390" s="5">
        <f>All_Customers_Residential!K390+All_Customers_Small_Commercial!K390+All_Customers_Lighting!K390</f>
        <v>123383.70000000001</v>
      </c>
      <c r="L390" s="5">
        <f>All_Customers_Residential!L390+All_Customers_Small_Commercial!L390+All_Customers_Lighting!L390</f>
        <v>124328.51000000001</v>
      </c>
      <c r="M390" s="5">
        <f>All_Customers_Residential!M390+All_Customers_Small_Commercial!M390+All_Customers_Lighting!M390</f>
        <v>124614.65</v>
      </c>
      <c r="N390" s="5">
        <f>All_Customers_Residential!N390+All_Customers_Small_Commercial!N390+All_Customers_Lighting!N390</f>
        <v>122295.53</v>
      </c>
      <c r="O390" s="5">
        <f>All_Customers_Residential!O390+All_Customers_Small_Commercial!O390+All_Customers_Lighting!O390</f>
        <v>121679.94</v>
      </c>
      <c r="P390" s="5">
        <f>All_Customers_Residential!P390+All_Customers_Small_Commercial!P390+All_Customers_Lighting!P390</f>
        <v>123410.43000000001</v>
      </c>
      <c r="Q390" s="5">
        <f>All_Customers_Residential!Q390+All_Customers_Small_Commercial!Q390+All_Customers_Lighting!Q390</f>
        <v>127688.18</v>
      </c>
      <c r="R390" s="5">
        <f>All_Customers_Residential!R390+All_Customers_Small_Commercial!R390+All_Customers_Lighting!R390</f>
        <v>140674.64000000001</v>
      </c>
      <c r="S390" s="5">
        <f>All_Customers_Residential!S390+All_Customers_Small_Commercial!S390+All_Customers_Lighting!S390</f>
        <v>147077.82</v>
      </c>
      <c r="T390" s="5">
        <f>All_Customers_Residential!T390+All_Customers_Small_Commercial!T390+All_Customers_Lighting!T390</f>
        <v>145535.35</v>
      </c>
      <c r="U390" s="5">
        <f>All_Customers_Residential!U390+All_Customers_Small_Commercial!U390+All_Customers_Lighting!U390</f>
        <v>142366.66999999998</v>
      </c>
      <c r="V390" s="5">
        <f>All_Customers_Residential!V390+All_Customers_Small_Commercial!V390+All_Customers_Lighting!V390</f>
        <v>133975.89000000001</v>
      </c>
      <c r="W390" s="5">
        <f>All_Customers_Residential!W390+All_Customers_Small_Commercial!W390+All_Customers_Lighting!W390</f>
        <v>125223.05</v>
      </c>
      <c r="X390" s="5">
        <f>All_Customers_Residential!X390+All_Customers_Small_Commercial!X390+All_Customers_Lighting!X390</f>
        <v>114046.90000000001</v>
      </c>
      <c r="Y390" s="5">
        <f>All_Customers_Residential!Y390+All_Customers_Small_Commercial!Y390+All_Customers_Lighting!Y390</f>
        <v>113065.66</v>
      </c>
      <c r="Z390" s="5">
        <f>All_Customers_Residential!Z390+All_Customers_Small_Commercial!Z390+All_Customers_Lighting!Z390</f>
        <v>0</v>
      </c>
      <c r="AA390" s="2">
        <f>IFERROR(INDEX('Holiday Schedule'!$D$3:$D$24,MATCH(A390,'Holiday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2912972.2399999998</v>
      </c>
      <c r="AE390" s="5">
        <f t="shared" si="43"/>
        <v>2912972.2399999998</v>
      </c>
      <c r="AG390" s="2">
        <f t="shared" si="44"/>
        <v>1</v>
      </c>
      <c r="AH390" s="2">
        <f t="shared" si="45"/>
        <v>2026</v>
      </c>
      <c r="AJ390" s="5">
        <f t="shared" si="46"/>
        <v>147077.82</v>
      </c>
      <c r="AK390" s="2">
        <f t="shared" si="47"/>
        <v>18</v>
      </c>
    </row>
    <row r="391" spans="1:37" ht="12.75">
      <c r="A391" s="4">
        <v>46040</v>
      </c>
      <c r="B391" s="5">
        <f>All_Customers_Residential!B391+All_Customers_Small_Commercial!B391+All_Customers_Lighting!B391</f>
        <v>102525.67</v>
      </c>
      <c r="C391" s="5">
        <f>All_Customers_Residential!C391+All_Customers_Small_Commercial!C391+All_Customers_Lighting!C391</f>
        <v>99079.770000000019</v>
      </c>
      <c r="D391" s="5">
        <f>All_Customers_Residential!D391+All_Customers_Small_Commercial!D391+All_Customers_Lighting!D391</f>
        <v>97877.760000000009</v>
      </c>
      <c r="E391" s="5">
        <f>All_Customers_Residential!E391+All_Customers_Small_Commercial!E391+All_Customers_Lighting!E391</f>
        <v>97776.699999999983</v>
      </c>
      <c r="F391" s="5">
        <f>All_Customers_Residential!F391+All_Customers_Small_Commercial!F391+All_Customers_Lighting!F391</f>
        <v>99515.340000000011</v>
      </c>
      <c r="G391" s="5">
        <f>All_Customers_Residential!G391+All_Customers_Small_Commercial!G391+All_Customers_Lighting!G391</f>
        <v>102730.72</v>
      </c>
      <c r="H391" s="5">
        <f>All_Customers_Residential!H391+All_Customers_Small_Commercial!H391+All_Customers_Lighting!H391</f>
        <v>111737.59</v>
      </c>
      <c r="I391" s="5">
        <f>All_Customers_Residential!I391+All_Customers_Small_Commercial!I391+All_Customers_Lighting!I391</f>
        <v>118987.43000000001</v>
      </c>
      <c r="J391" s="5">
        <f>All_Customers_Residential!J391+All_Customers_Small_Commercial!J391+All_Customers_Lighting!J391</f>
        <v>124244.28</v>
      </c>
      <c r="K391" s="5">
        <f>All_Customers_Residential!K391+All_Customers_Small_Commercial!K391+All_Customers_Lighting!K391</f>
        <v>127186.48000000001</v>
      </c>
      <c r="L391" s="5">
        <f>All_Customers_Residential!L391+All_Customers_Small_Commercial!L391+All_Customers_Lighting!L391</f>
        <v>124632.59000000001</v>
      </c>
      <c r="M391" s="5">
        <f>All_Customers_Residential!M391+All_Customers_Small_Commercial!M391+All_Customers_Lighting!M391</f>
        <v>121360.74</v>
      </c>
      <c r="N391" s="5">
        <f>All_Customers_Residential!N391+All_Customers_Small_Commercial!N391+All_Customers_Lighting!N391</f>
        <v>119894.84</v>
      </c>
      <c r="O391" s="5">
        <f>All_Customers_Residential!O391+All_Customers_Small_Commercial!O391+All_Customers_Lighting!O391</f>
        <v>119197.52</v>
      </c>
      <c r="P391" s="5">
        <f>All_Customers_Residential!P391+All_Customers_Small_Commercial!P391+All_Customers_Lighting!P391</f>
        <v>121741.79</v>
      </c>
      <c r="Q391" s="5">
        <f>All_Customers_Residential!Q391+All_Customers_Small_Commercial!Q391+All_Customers_Lighting!Q391</f>
        <v>126522.57</v>
      </c>
      <c r="R391" s="5">
        <f>All_Customers_Residential!R391+All_Customers_Small_Commercial!R391+All_Customers_Lighting!R391</f>
        <v>138978.01</v>
      </c>
      <c r="S391" s="5">
        <f>All_Customers_Residential!S391+All_Customers_Small_Commercial!S391+All_Customers_Lighting!S391</f>
        <v>147423.63</v>
      </c>
      <c r="T391" s="5">
        <f>All_Customers_Residential!T391+All_Customers_Small_Commercial!T391+All_Customers_Lighting!T391</f>
        <v>144881.09</v>
      </c>
      <c r="U391" s="5">
        <f>All_Customers_Residential!U391+All_Customers_Small_Commercial!U391+All_Customers_Lighting!U391</f>
        <v>142126.93000000002</v>
      </c>
      <c r="V391" s="5">
        <f>All_Customers_Residential!V391+All_Customers_Small_Commercial!V391+All_Customers_Lighting!V391</f>
        <v>132967.40999999997</v>
      </c>
      <c r="W391" s="5">
        <f>All_Customers_Residential!W391+All_Customers_Small_Commercial!W391+All_Customers_Lighting!W391</f>
        <v>123085.47</v>
      </c>
      <c r="X391" s="5">
        <f>All_Customers_Residential!X391+All_Customers_Small_Commercial!X391+All_Customers_Lighting!X391</f>
        <v>109780.08</v>
      </c>
      <c r="Y391" s="5">
        <f>All_Customers_Residential!Y391+All_Customers_Small_Commercial!Y391+All_Customers_Lighting!Y391</f>
        <v>105547.26</v>
      </c>
      <c r="Z391" s="5">
        <f>All_Customers_Residential!Z391+All_Customers_Small_Commercial!Z391+All_Customers_Lighting!Z391</f>
        <v>0</v>
      </c>
      <c r="AA391" s="2">
        <f>IFERROR(INDEX('Holiday Schedule'!$D$3:$D$24,MATCH(A391,'Holiday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2859801.6700000009</v>
      </c>
      <c r="AE391" s="5">
        <f t="shared" si="43"/>
        <v>2859801.6700000009</v>
      </c>
      <c r="AG391" s="2">
        <f t="shared" si="44"/>
        <v>1</v>
      </c>
      <c r="AH391" s="2">
        <f t="shared" si="45"/>
        <v>2026</v>
      </c>
      <c r="AJ391" s="5">
        <f t="shared" si="46"/>
        <v>147423.63</v>
      </c>
      <c r="AK391" s="2">
        <f t="shared" si="47"/>
        <v>18</v>
      </c>
    </row>
    <row r="392" spans="1:37" ht="12.75">
      <c r="A392" s="4">
        <v>46041</v>
      </c>
      <c r="B392" s="5">
        <f>All_Customers_Residential!B392+All_Customers_Small_Commercial!B392+All_Customers_Lighting!B392</f>
        <v>95598.510000000009</v>
      </c>
      <c r="C392" s="5">
        <f>All_Customers_Residential!C392+All_Customers_Small_Commercial!C392+All_Customers_Lighting!C392</f>
        <v>92778.11</v>
      </c>
      <c r="D392" s="5">
        <f>All_Customers_Residential!D392+All_Customers_Small_Commercial!D392+All_Customers_Lighting!D392</f>
        <v>91240.040000000008</v>
      </c>
      <c r="E392" s="5">
        <f>All_Customers_Residential!E392+All_Customers_Small_Commercial!E392+All_Customers_Lighting!E392</f>
        <v>92047.29</v>
      </c>
      <c r="F392" s="5">
        <f>All_Customers_Residential!F392+All_Customers_Small_Commercial!F392+All_Customers_Lighting!F392</f>
        <v>95663.2</v>
      </c>
      <c r="G392" s="5">
        <f>All_Customers_Residential!G392+All_Customers_Small_Commercial!G392+All_Customers_Lighting!G392</f>
        <v>100809.52</v>
      </c>
      <c r="H392" s="5">
        <f>All_Customers_Residential!H392+All_Customers_Small_Commercial!H392+All_Customers_Lighting!H392</f>
        <v>113719.12</v>
      </c>
      <c r="I392" s="5">
        <f>All_Customers_Residential!I392+All_Customers_Small_Commercial!I392+All_Customers_Lighting!I392</f>
        <v>120542.03000000001</v>
      </c>
      <c r="J392" s="5">
        <f>All_Customers_Residential!J392+All_Customers_Small_Commercial!J392+All_Customers_Lighting!J392</f>
        <v>121852.5</v>
      </c>
      <c r="K392" s="5">
        <f>All_Customers_Residential!K392+All_Customers_Small_Commercial!K392+All_Customers_Lighting!K392</f>
        <v>123283</v>
      </c>
      <c r="L392" s="5">
        <f>All_Customers_Residential!L392+All_Customers_Small_Commercial!L392+All_Customers_Lighting!L392</f>
        <v>121273.04</v>
      </c>
      <c r="M392" s="5">
        <f>All_Customers_Residential!M392+All_Customers_Small_Commercial!M392+All_Customers_Lighting!M392</f>
        <v>114925.13</v>
      </c>
      <c r="N392" s="5">
        <f>All_Customers_Residential!N392+All_Customers_Small_Commercial!N392+All_Customers_Lighting!N392</f>
        <v>114417.2</v>
      </c>
      <c r="O392" s="5">
        <f>All_Customers_Residential!O392+All_Customers_Small_Commercial!O392+All_Customers_Lighting!O392</f>
        <v>113770.91</v>
      </c>
      <c r="P392" s="5">
        <f>All_Customers_Residential!P392+All_Customers_Small_Commercial!P392+All_Customers_Lighting!P392</f>
        <v>116123.41</v>
      </c>
      <c r="Q392" s="5">
        <f>All_Customers_Residential!Q392+All_Customers_Small_Commercial!Q392+All_Customers_Lighting!Q392</f>
        <v>123948.33</v>
      </c>
      <c r="R392" s="5">
        <f>All_Customers_Residential!R392+All_Customers_Small_Commercial!R392+All_Customers_Lighting!R392</f>
        <v>139321.4</v>
      </c>
      <c r="S392" s="5">
        <f>All_Customers_Residential!S392+All_Customers_Small_Commercial!S392+All_Customers_Lighting!S392</f>
        <v>149191.48000000001</v>
      </c>
      <c r="T392" s="5">
        <f>All_Customers_Residential!T392+All_Customers_Small_Commercial!T392+All_Customers_Lighting!T392</f>
        <v>148126.01</v>
      </c>
      <c r="U392" s="5">
        <f>All_Customers_Residential!U392+All_Customers_Small_Commercial!U392+All_Customers_Lighting!U392</f>
        <v>144795.34</v>
      </c>
      <c r="V392" s="5">
        <f>All_Customers_Residential!V392+All_Customers_Small_Commercial!V392+All_Customers_Lighting!V392</f>
        <v>134260.9</v>
      </c>
      <c r="W392" s="5">
        <f>All_Customers_Residential!W392+All_Customers_Small_Commercial!W392+All_Customers_Lighting!W392</f>
        <v>123934.13</v>
      </c>
      <c r="X392" s="5">
        <f>All_Customers_Residential!X392+All_Customers_Small_Commercial!X392+All_Customers_Lighting!X392</f>
        <v>111472.17</v>
      </c>
      <c r="Y392" s="5">
        <f>All_Customers_Residential!Y392+All_Customers_Small_Commercial!Y392+All_Customers_Lighting!Y392</f>
        <v>101589.7352829382</v>
      </c>
      <c r="Z392" s="5">
        <f>All_Customers_Residential!Z392+All_Customers_Small_Commercial!Z392+All_Customers_Lighting!Z392</f>
        <v>0</v>
      </c>
      <c r="AA392" s="2">
        <f>IFERROR(INDEX('Holiday Schedule'!$D$3:$D$24,MATCH(A392,'Holiday Schedule'!$C$3:$C$24,0)),0)</f>
        <v>0</v>
      </c>
      <c r="AB392" s="2">
        <f t="shared" si="40"/>
        <v>2</v>
      </c>
      <c r="AC392" s="2">
        <f t="shared" si="41"/>
        <v>2021236.98</v>
      </c>
      <c r="AD392" s="5">
        <f t="shared" si="42"/>
        <v>783445.52528293757</v>
      </c>
      <c r="AE392" s="5">
        <f t="shared" si="43"/>
        <v>2804682.5052829375</v>
      </c>
      <c r="AG392" s="2">
        <f t="shared" si="44"/>
        <v>1</v>
      </c>
      <c r="AH392" s="2">
        <f t="shared" si="45"/>
        <v>2026</v>
      </c>
      <c r="AJ392" s="5">
        <f t="shared" si="46"/>
        <v>149191.48000000001</v>
      </c>
      <c r="AK392" s="2">
        <f t="shared" si="47"/>
        <v>18</v>
      </c>
    </row>
    <row r="393" spans="1:37" ht="12.75">
      <c r="A393" s="4">
        <v>46042</v>
      </c>
      <c r="B393" s="5">
        <f>All_Customers_Residential!B393+All_Customers_Small_Commercial!B393+All_Customers_Lighting!B393</f>
        <v>98905.38</v>
      </c>
      <c r="C393" s="5">
        <f>All_Customers_Residential!C393+All_Customers_Small_Commercial!C393+All_Customers_Lighting!C393</f>
        <v>95962.51999999999</v>
      </c>
      <c r="D393" s="5">
        <f>All_Customers_Residential!D393+All_Customers_Small_Commercial!D393+All_Customers_Lighting!D393</f>
        <v>95304.12</v>
      </c>
      <c r="E393" s="5">
        <f>All_Customers_Residential!E393+All_Customers_Small_Commercial!E393+All_Customers_Lighting!E393</f>
        <v>96777.689999999988</v>
      </c>
      <c r="F393" s="5">
        <f>All_Customers_Residential!F393+All_Customers_Small_Commercial!F393+All_Customers_Lighting!F393</f>
        <v>100477.67</v>
      </c>
      <c r="G393" s="5">
        <f>All_Customers_Residential!G393+All_Customers_Small_Commercial!G393+All_Customers_Lighting!G393</f>
        <v>110260.38</v>
      </c>
      <c r="H393" s="5">
        <f>All_Customers_Residential!H393+All_Customers_Small_Commercial!H393+All_Customers_Lighting!H393</f>
        <v>127720.06000000001</v>
      </c>
      <c r="I393" s="5">
        <f>All_Customers_Residential!I393+All_Customers_Small_Commercial!I393+All_Customers_Lighting!I393</f>
        <v>133659.78</v>
      </c>
      <c r="J393" s="5">
        <f>All_Customers_Residential!J393+All_Customers_Small_Commercial!J393+All_Customers_Lighting!J393</f>
        <v>124020.90999999999</v>
      </c>
      <c r="K393" s="5">
        <f>All_Customers_Residential!K393+All_Customers_Small_Commercial!K393+All_Customers_Lighting!K393</f>
        <v>110940.33</v>
      </c>
      <c r="L393" s="5">
        <f>All_Customers_Residential!L393+All_Customers_Small_Commercial!L393+All_Customers_Lighting!L393</f>
        <v>108466.22</v>
      </c>
      <c r="M393" s="5">
        <f>All_Customers_Residential!M393+All_Customers_Small_Commercial!M393+All_Customers_Lighting!M393</f>
        <v>103239.11</v>
      </c>
      <c r="N393" s="5">
        <f>All_Customers_Residential!N393+All_Customers_Small_Commercial!N393+All_Customers_Lighting!N393</f>
        <v>100909.97</v>
      </c>
      <c r="O393" s="5">
        <f>All_Customers_Residential!O393+All_Customers_Small_Commercial!O393+All_Customers_Lighting!O393</f>
        <v>102211.07</v>
      </c>
      <c r="P393" s="5">
        <f>All_Customers_Residential!P393+All_Customers_Small_Commercial!P393+All_Customers_Lighting!P393</f>
        <v>107283.1</v>
      </c>
      <c r="Q393" s="5">
        <f>All_Customers_Residential!Q393+All_Customers_Small_Commercial!Q393+All_Customers_Lighting!Q393</f>
        <v>123796.75</v>
      </c>
      <c r="R393" s="5">
        <f>All_Customers_Residential!R393+All_Customers_Small_Commercial!R393+All_Customers_Lighting!R393</f>
        <v>144918.20000000001</v>
      </c>
      <c r="S393" s="5">
        <f>All_Customers_Residential!S393+All_Customers_Small_Commercial!S393+All_Customers_Lighting!S393</f>
        <v>160162.82</v>
      </c>
      <c r="T393" s="5">
        <f>All_Customers_Residential!T393+All_Customers_Small_Commercial!T393+All_Customers_Lighting!T393</f>
        <v>161176.04</v>
      </c>
      <c r="U393" s="5">
        <f>All_Customers_Residential!U393+All_Customers_Small_Commercial!U393+All_Customers_Lighting!U393</f>
        <v>159571.22999999998</v>
      </c>
      <c r="V393" s="5">
        <f>All_Customers_Residential!V393+All_Customers_Small_Commercial!V393+All_Customers_Lighting!V393</f>
        <v>151211.37</v>
      </c>
      <c r="W393" s="5">
        <f>All_Customers_Residential!W393+All_Customers_Small_Commercial!W393+All_Customers_Lighting!W393</f>
        <v>140878.32</v>
      </c>
      <c r="X393" s="5">
        <f>All_Customers_Residential!X393+All_Customers_Small_Commercial!X393+All_Customers_Lighting!X393</f>
        <v>125971.17</v>
      </c>
      <c r="Y393" s="5">
        <f>All_Customers_Residential!Y393+All_Customers_Small_Commercial!Y393+All_Customers_Lighting!Y393</f>
        <v>116670.17708973211</v>
      </c>
      <c r="Z393" s="5">
        <f>All_Customers_Residential!Z393+All_Customers_Small_Commercial!Z393+All_Customers_Lighting!Z393</f>
        <v>0</v>
      </c>
      <c r="AA393" s="2">
        <f>IFERROR(INDEX('Holiday Schedule'!$D$3:$D$24,MATCH(A393,'Holiday Schedule'!$C$3:$C$24,0)),0)</f>
        <v>0</v>
      </c>
      <c r="AB393" s="2">
        <f t="shared" si="40"/>
        <v>3</v>
      </c>
      <c r="AC393" s="2">
        <f t="shared" si="41"/>
        <v>2058416.39</v>
      </c>
      <c r="AD393" s="5">
        <f t="shared" si="42"/>
        <v>842077.99708973221</v>
      </c>
      <c r="AE393" s="5">
        <f t="shared" si="43"/>
        <v>2900494.3870897321</v>
      </c>
      <c r="AG393" s="2">
        <f t="shared" si="44"/>
        <v>1</v>
      </c>
      <c r="AH393" s="2">
        <f t="shared" si="45"/>
        <v>2026</v>
      </c>
      <c r="AJ393" s="5">
        <f t="shared" si="46"/>
        <v>161176.04</v>
      </c>
      <c r="AK393" s="2">
        <f t="shared" si="47"/>
        <v>19</v>
      </c>
    </row>
    <row r="394" spans="1:37" ht="12.75">
      <c r="A394" s="4">
        <v>46043</v>
      </c>
      <c r="B394" s="5">
        <f>All_Customers_Residential!B394+All_Customers_Small_Commercial!B394+All_Customers_Lighting!B394</f>
        <v>112037.15</v>
      </c>
      <c r="C394" s="5">
        <f>All_Customers_Residential!C394+All_Customers_Small_Commercial!C394+All_Customers_Lighting!C394</f>
        <v>109618.88</v>
      </c>
      <c r="D394" s="5">
        <f>All_Customers_Residential!D394+All_Customers_Small_Commercial!D394+All_Customers_Lighting!D394</f>
        <v>108193.59999999999</v>
      </c>
      <c r="E394" s="5">
        <f>All_Customers_Residential!E394+All_Customers_Small_Commercial!E394+All_Customers_Lighting!E394</f>
        <v>108880.09</v>
      </c>
      <c r="F394" s="5">
        <f>All_Customers_Residential!F394+All_Customers_Small_Commercial!F394+All_Customers_Lighting!F394</f>
        <v>113054.64</v>
      </c>
      <c r="G394" s="5">
        <f>All_Customers_Residential!G394+All_Customers_Small_Commercial!G394+All_Customers_Lighting!G394</f>
        <v>120879.62999999999</v>
      </c>
      <c r="H394" s="5">
        <f>All_Customers_Residential!H394+All_Customers_Small_Commercial!H394+All_Customers_Lighting!H394</f>
        <v>140159.64000000001</v>
      </c>
      <c r="I394" s="5">
        <f>All_Customers_Residential!I394+All_Customers_Small_Commercial!I394+All_Customers_Lighting!I394</f>
        <v>146214.51</v>
      </c>
      <c r="J394" s="5">
        <f>All_Customers_Residential!J394+All_Customers_Small_Commercial!J394+All_Customers_Lighting!J394</f>
        <v>138484.62</v>
      </c>
      <c r="K394" s="5">
        <f>All_Customers_Residential!K394+All_Customers_Small_Commercial!K394+All_Customers_Lighting!K394</f>
        <v>127803.45</v>
      </c>
      <c r="L394" s="5">
        <f>All_Customers_Residential!L394+All_Customers_Small_Commercial!L394+All_Customers_Lighting!L394</f>
        <v>110949.91</v>
      </c>
      <c r="M394" s="5">
        <f>All_Customers_Residential!M394+All_Customers_Small_Commercial!M394+All_Customers_Lighting!M394</f>
        <v>101597.2</v>
      </c>
      <c r="N394" s="5">
        <f>All_Customers_Residential!N394+All_Customers_Small_Commercial!N394+All_Customers_Lighting!N394</f>
        <v>96113.23000000001</v>
      </c>
      <c r="O394" s="5">
        <f>All_Customers_Residential!O394+All_Customers_Small_Commercial!O394+All_Customers_Lighting!O394</f>
        <v>94755.63</v>
      </c>
      <c r="P394" s="5">
        <f>All_Customers_Residential!P394+All_Customers_Small_Commercial!P394+All_Customers_Lighting!P394</f>
        <v>104341.37</v>
      </c>
      <c r="Q394" s="5">
        <f>All_Customers_Residential!Q394+All_Customers_Small_Commercial!Q394+All_Customers_Lighting!Q394</f>
        <v>126247.85999999999</v>
      </c>
      <c r="R394" s="5">
        <f>All_Customers_Residential!R394+All_Customers_Small_Commercial!R394+All_Customers_Lighting!R394</f>
        <v>145065.15</v>
      </c>
      <c r="S394" s="5">
        <f>All_Customers_Residential!S394+All_Customers_Small_Commercial!S394+All_Customers_Lighting!S394</f>
        <v>156835.35</v>
      </c>
      <c r="T394" s="5">
        <f>All_Customers_Residential!T394+All_Customers_Small_Commercial!T394+All_Customers_Lighting!T394</f>
        <v>156009.88999999998</v>
      </c>
      <c r="U394" s="5">
        <f>All_Customers_Residential!U394+All_Customers_Small_Commercial!U394+All_Customers_Lighting!U394</f>
        <v>153413.04</v>
      </c>
      <c r="V394" s="5">
        <f>All_Customers_Residential!V394+All_Customers_Small_Commercial!V394+All_Customers_Lighting!V394</f>
        <v>143909.5</v>
      </c>
      <c r="W394" s="5">
        <f>All_Customers_Residential!W394+All_Customers_Small_Commercial!W394+All_Customers_Lighting!W394</f>
        <v>133082.04</v>
      </c>
      <c r="X394" s="5">
        <f>All_Customers_Residential!X394+All_Customers_Small_Commercial!X394+All_Customers_Lighting!X394</f>
        <v>118074.23</v>
      </c>
      <c r="Y394" s="5">
        <f>All_Customers_Residential!Y394+All_Customers_Small_Commercial!Y394+All_Customers_Lighting!Y394</f>
        <v>107817.04194566967</v>
      </c>
      <c r="Z394" s="5">
        <f>All_Customers_Residential!Z394+All_Customers_Small_Commercial!Z394+All_Customers_Lighting!Z394</f>
        <v>0</v>
      </c>
      <c r="AA394" s="2">
        <f>IFERROR(INDEX('Holiday Schedule'!$D$3:$D$24,MATCH(A394,'Holiday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2052896.98</v>
      </c>
      <c r="AD394" s="5">
        <f t="shared" ref="AD394:AD457" si="50">AE394-AC394</f>
        <v>920640.67194566969</v>
      </c>
      <c r="AE394" s="5">
        <f t="shared" ref="AE394:AE457" si="51">SUM(B394:Y394)</f>
        <v>2973537.6519456697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156835.35</v>
      </c>
      <c r="AK394" s="2">
        <f t="shared" ref="AK394:AK457" si="55">IF(AE394&gt;0,INDEX(B$8:Y$8,MATCH(AJ394,B394:Y394,0)),"")</f>
        <v>18</v>
      </c>
    </row>
    <row r="395" spans="1:37" ht="12.75">
      <c r="A395" s="4">
        <v>46044</v>
      </c>
      <c r="B395" s="5">
        <f>All_Customers_Residential!B395+All_Customers_Small_Commercial!B395+All_Customers_Lighting!B395</f>
        <v>103236.6</v>
      </c>
      <c r="C395" s="5">
        <f>All_Customers_Residential!C395+All_Customers_Small_Commercial!C395+All_Customers_Lighting!C395</f>
        <v>99505.979999999981</v>
      </c>
      <c r="D395" s="5">
        <f>All_Customers_Residential!D395+All_Customers_Small_Commercial!D395+All_Customers_Lighting!D395</f>
        <v>97326.79</v>
      </c>
      <c r="E395" s="5">
        <f>All_Customers_Residential!E395+All_Customers_Small_Commercial!E395+All_Customers_Lighting!E395</f>
        <v>97590.14</v>
      </c>
      <c r="F395" s="5">
        <f>All_Customers_Residential!F395+All_Customers_Small_Commercial!F395+All_Customers_Lighting!F395</f>
        <v>100520.67</v>
      </c>
      <c r="G395" s="5">
        <f>All_Customers_Residential!G395+All_Customers_Small_Commercial!G395+All_Customers_Lighting!G395</f>
        <v>107852.78</v>
      </c>
      <c r="H395" s="5">
        <f>All_Customers_Residential!H395+All_Customers_Small_Commercial!H395+All_Customers_Lighting!H395</f>
        <v>122540.84</v>
      </c>
      <c r="I395" s="5">
        <f>All_Customers_Residential!I395+All_Customers_Small_Commercial!I395+All_Customers_Lighting!I395</f>
        <v>129268.71999999999</v>
      </c>
      <c r="J395" s="5">
        <f>All_Customers_Residential!J395+All_Customers_Small_Commercial!J395+All_Customers_Lighting!J395</f>
        <v>129054.15000000001</v>
      </c>
      <c r="K395" s="5">
        <f>All_Customers_Residential!K395+All_Customers_Small_Commercial!K395+All_Customers_Lighting!K395</f>
        <v>124786.40000000001</v>
      </c>
      <c r="L395" s="5">
        <f>All_Customers_Residential!L395+All_Customers_Small_Commercial!L395+All_Customers_Lighting!L395</f>
        <v>117410.29</v>
      </c>
      <c r="M395" s="5">
        <f>All_Customers_Residential!M395+All_Customers_Small_Commercial!M395+All_Customers_Lighting!M395</f>
        <v>102646.72</v>
      </c>
      <c r="N395" s="5">
        <f>All_Customers_Residential!N395+All_Customers_Small_Commercial!N395+All_Customers_Lighting!N395</f>
        <v>85027.44</v>
      </c>
      <c r="O395" s="5">
        <f>All_Customers_Residential!O395+All_Customers_Small_Commercial!O395+All_Customers_Lighting!O395</f>
        <v>76837.459999999992</v>
      </c>
      <c r="P395" s="5">
        <f>All_Customers_Residential!P395+All_Customers_Small_Commercial!P395+All_Customers_Lighting!P395</f>
        <v>86440.680000000008</v>
      </c>
      <c r="Q395" s="5">
        <f>All_Customers_Residential!Q395+All_Customers_Small_Commercial!Q395+All_Customers_Lighting!Q395</f>
        <v>112195.98</v>
      </c>
      <c r="R395" s="5">
        <f>All_Customers_Residential!R395+All_Customers_Small_Commercial!R395+All_Customers_Lighting!R395</f>
        <v>131462.58000000002</v>
      </c>
      <c r="S395" s="5">
        <f>All_Customers_Residential!S395+All_Customers_Small_Commercial!S395+All_Customers_Lighting!S395</f>
        <v>143938.30999999997</v>
      </c>
      <c r="T395" s="5">
        <f>All_Customers_Residential!T395+All_Customers_Small_Commercial!T395+All_Customers_Lighting!T395</f>
        <v>143560.82</v>
      </c>
      <c r="U395" s="5">
        <f>All_Customers_Residential!U395+All_Customers_Small_Commercial!U395+All_Customers_Lighting!U395</f>
        <v>141350.52000000002</v>
      </c>
      <c r="V395" s="5">
        <f>All_Customers_Residential!V395+All_Customers_Small_Commercial!V395+All_Customers_Lighting!V395</f>
        <v>135341.12</v>
      </c>
      <c r="W395" s="5">
        <f>All_Customers_Residential!W395+All_Customers_Small_Commercial!W395+All_Customers_Lighting!W395</f>
        <v>126067.94</v>
      </c>
      <c r="X395" s="5">
        <f>All_Customers_Residential!X395+All_Customers_Small_Commercial!X395+All_Customers_Lighting!X395</f>
        <v>112156.92</v>
      </c>
      <c r="Y395" s="5">
        <f>All_Customers_Residential!Y395+All_Customers_Small_Commercial!Y395+All_Customers_Lighting!Y395</f>
        <v>102877.58956340353</v>
      </c>
      <c r="Z395" s="5">
        <f>All_Customers_Residential!Z395+All_Customers_Small_Commercial!Z395+All_Customers_Lighting!Z395</f>
        <v>0</v>
      </c>
      <c r="AA395" s="2">
        <f>IFERROR(INDEX('Holiday Schedule'!$D$3:$D$24,MATCH(A395,'Holiday Schedule'!$C$3:$C$24,0)),0)</f>
        <v>0</v>
      </c>
      <c r="AB395" s="2">
        <f t="shared" si="48"/>
        <v>5</v>
      </c>
      <c r="AC395" s="2">
        <f t="shared" si="49"/>
        <v>1897546.0499999998</v>
      </c>
      <c r="AD395" s="5">
        <f t="shared" si="50"/>
        <v>831451.38956340356</v>
      </c>
      <c r="AE395" s="5">
        <f t="shared" si="51"/>
        <v>2728997.4395634034</v>
      </c>
      <c r="AG395" s="2">
        <f t="shared" si="52"/>
        <v>1</v>
      </c>
      <c r="AH395" s="2">
        <f t="shared" si="53"/>
        <v>2026</v>
      </c>
      <c r="AJ395" s="5">
        <f t="shared" si="54"/>
        <v>143938.30999999997</v>
      </c>
      <c r="AK395" s="2">
        <f t="shared" si="55"/>
        <v>18</v>
      </c>
    </row>
    <row r="396" spans="1:37" ht="12.75">
      <c r="A396" s="4">
        <v>46045</v>
      </c>
      <c r="B396" s="5">
        <f>All_Customers_Residential!B396+All_Customers_Small_Commercial!B396+All_Customers_Lighting!B396</f>
        <v>99022.399999999994</v>
      </c>
      <c r="C396" s="5">
        <f>All_Customers_Residential!C396+All_Customers_Small_Commercial!C396+All_Customers_Lighting!C396</f>
        <v>97697.69</v>
      </c>
      <c r="D396" s="5">
        <f>All_Customers_Residential!D396+All_Customers_Small_Commercial!D396+All_Customers_Lighting!D396</f>
        <v>96227.81</v>
      </c>
      <c r="E396" s="5">
        <f>All_Customers_Residential!E396+All_Customers_Small_Commercial!E396+All_Customers_Lighting!E396</f>
        <v>97830.02</v>
      </c>
      <c r="F396" s="5">
        <f>All_Customers_Residential!F396+All_Customers_Small_Commercial!F396+All_Customers_Lighting!F396</f>
        <v>104148.66</v>
      </c>
      <c r="G396" s="5">
        <f>All_Customers_Residential!G396+All_Customers_Small_Commercial!G396+All_Customers_Lighting!G396</f>
        <v>110962.09000000001</v>
      </c>
      <c r="H396" s="5">
        <f>All_Customers_Residential!H396+All_Customers_Small_Commercial!H396+All_Customers_Lighting!H396</f>
        <v>129447.94</v>
      </c>
      <c r="I396" s="5">
        <f>All_Customers_Residential!I396+All_Customers_Small_Commercial!I396+All_Customers_Lighting!I396</f>
        <v>134889.29999999999</v>
      </c>
      <c r="J396" s="5">
        <f>All_Customers_Residential!J396+All_Customers_Small_Commercial!J396+All_Customers_Lighting!J396</f>
        <v>121834.3</v>
      </c>
      <c r="K396" s="5">
        <f>All_Customers_Residential!K396+All_Customers_Small_Commercial!K396+All_Customers_Lighting!K396</f>
        <v>104934.2</v>
      </c>
      <c r="L396" s="5">
        <f>All_Customers_Residential!L396+All_Customers_Small_Commercial!L396+All_Customers_Lighting!L396</f>
        <v>91166.53</v>
      </c>
      <c r="M396" s="5">
        <f>All_Customers_Residential!M396+All_Customers_Small_Commercial!M396+All_Customers_Lighting!M396</f>
        <v>85686.459999999992</v>
      </c>
      <c r="N396" s="5">
        <f>All_Customers_Residential!N396+All_Customers_Small_Commercial!N396+All_Customers_Lighting!N396</f>
        <v>89164.05</v>
      </c>
      <c r="O396" s="5">
        <f>All_Customers_Residential!O396+All_Customers_Small_Commercial!O396+All_Customers_Lighting!O396</f>
        <v>93859.28</v>
      </c>
      <c r="P396" s="5">
        <f>All_Customers_Residential!P396+All_Customers_Small_Commercial!P396+All_Customers_Lighting!P396</f>
        <v>102089.15</v>
      </c>
      <c r="Q396" s="5">
        <f>All_Customers_Residential!Q396+All_Customers_Small_Commercial!Q396+All_Customers_Lighting!Q396</f>
        <v>119615.06</v>
      </c>
      <c r="R396" s="5">
        <f>All_Customers_Residential!R396+All_Customers_Small_Commercial!R396+All_Customers_Lighting!R396</f>
        <v>142187.82</v>
      </c>
      <c r="S396" s="5">
        <f>All_Customers_Residential!S396+All_Customers_Small_Commercial!S396+All_Customers_Lighting!S396</f>
        <v>153991.44</v>
      </c>
      <c r="T396" s="5">
        <f>All_Customers_Residential!T396+All_Customers_Small_Commercial!T396+All_Customers_Lighting!T396</f>
        <v>154919.53</v>
      </c>
      <c r="U396" s="5">
        <f>All_Customers_Residential!U396+All_Customers_Small_Commercial!U396+All_Customers_Lighting!U396</f>
        <v>154508.07999999999</v>
      </c>
      <c r="V396" s="5">
        <f>All_Customers_Residential!V396+All_Customers_Small_Commercial!V396+All_Customers_Lighting!V396</f>
        <v>149150.34</v>
      </c>
      <c r="W396" s="5">
        <f>All_Customers_Residential!W396+All_Customers_Small_Commercial!W396+All_Customers_Lighting!W396</f>
        <v>141879.51999999999</v>
      </c>
      <c r="X396" s="5">
        <f>All_Customers_Residential!X396+All_Customers_Small_Commercial!X396+All_Customers_Lighting!X396</f>
        <v>130257.16</v>
      </c>
      <c r="Y396" s="5">
        <f>All_Customers_Residential!Y396+All_Customers_Small_Commercial!Y396+All_Customers_Lighting!Y396</f>
        <v>111300.39122733768</v>
      </c>
      <c r="Z396" s="5">
        <f>All_Customers_Residential!Z396+All_Customers_Small_Commercial!Z396+All_Customers_Lighting!Z396</f>
        <v>0</v>
      </c>
      <c r="AA396" s="2">
        <f>IFERROR(INDEX('Holiday Schedule'!$D$3:$D$24,MATCH(A396,'Holiday Schedule'!$C$3:$C$24,0)),0)</f>
        <v>0</v>
      </c>
      <c r="AB396" s="2">
        <f t="shared" si="48"/>
        <v>6</v>
      </c>
      <c r="AC396" s="2">
        <f t="shared" si="49"/>
        <v>1970132.2200000002</v>
      </c>
      <c r="AD396" s="5">
        <f t="shared" si="50"/>
        <v>846637.0012273374</v>
      </c>
      <c r="AE396" s="5">
        <f t="shared" si="51"/>
        <v>2816769.2212273376</v>
      </c>
      <c r="AG396" s="2">
        <f t="shared" si="52"/>
        <v>1</v>
      </c>
      <c r="AH396" s="2">
        <f t="shared" si="53"/>
        <v>2026</v>
      </c>
      <c r="AJ396" s="5">
        <f t="shared" si="54"/>
        <v>154919.53</v>
      </c>
      <c r="AK396" s="2">
        <f t="shared" si="55"/>
        <v>19</v>
      </c>
    </row>
    <row r="397" spans="1:37" ht="12.75">
      <c r="A397" s="4">
        <v>46046</v>
      </c>
      <c r="B397" s="5">
        <f>All_Customers_Residential!B397+All_Customers_Small_Commercial!B397+All_Customers_Lighting!B397</f>
        <v>116615.56</v>
      </c>
      <c r="C397" s="5">
        <f>All_Customers_Residential!C397+All_Customers_Small_Commercial!C397+All_Customers_Lighting!C397</f>
        <v>114138.01</v>
      </c>
      <c r="D397" s="5">
        <f>All_Customers_Residential!D397+All_Customers_Small_Commercial!D397+All_Customers_Lighting!D397</f>
        <v>113509.59</v>
      </c>
      <c r="E397" s="5">
        <f>All_Customers_Residential!E397+All_Customers_Small_Commercial!E397+All_Customers_Lighting!E397</f>
        <v>115592.42000000001</v>
      </c>
      <c r="F397" s="5">
        <f>All_Customers_Residential!F397+All_Customers_Small_Commercial!F397+All_Customers_Lighting!F397</f>
        <v>118871.72</v>
      </c>
      <c r="G397" s="5">
        <f>All_Customers_Residential!G397+All_Customers_Small_Commercial!G397+All_Customers_Lighting!G397</f>
        <v>123974.37</v>
      </c>
      <c r="H397" s="5">
        <f>All_Customers_Residential!H397+All_Customers_Small_Commercial!H397+All_Customers_Lighting!H397</f>
        <v>136984.53</v>
      </c>
      <c r="I397" s="5">
        <f>All_Customers_Residential!I397+All_Customers_Small_Commercial!I397+All_Customers_Lighting!I397</f>
        <v>140628.79</v>
      </c>
      <c r="J397" s="5">
        <f>All_Customers_Residential!J397+All_Customers_Small_Commercial!J397+All_Customers_Lighting!J397</f>
        <v>125261.1</v>
      </c>
      <c r="K397" s="5">
        <f>All_Customers_Residential!K397+All_Customers_Small_Commercial!K397+All_Customers_Lighting!K397</f>
        <v>107001.33</v>
      </c>
      <c r="L397" s="5">
        <f>All_Customers_Residential!L397+All_Customers_Small_Commercial!L397+All_Customers_Lighting!L397</f>
        <v>98890.73000000001</v>
      </c>
      <c r="M397" s="5">
        <f>All_Customers_Residential!M397+All_Customers_Small_Commercial!M397+All_Customers_Lighting!M397</f>
        <v>97465.41</v>
      </c>
      <c r="N397" s="5">
        <f>All_Customers_Residential!N397+All_Customers_Small_Commercial!N397+All_Customers_Lighting!N397</f>
        <v>95103.91</v>
      </c>
      <c r="O397" s="5">
        <f>All_Customers_Residential!O397+All_Customers_Small_Commercial!O397+All_Customers_Lighting!O397</f>
        <v>95251.54</v>
      </c>
      <c r="P397" s="5">
        <f>All_Customers_Residential!P397+All_Customers_Small_Commercial!P397+All_Customers_Lighting!P397</f>
        <v>107109.74</v>
      </c>
      <c r="Q397" s="5">
        <f>All_Customers_Residential!Q397+All_Customers_Small_Commercial!Q397+All_Customers_Lighting!Q397</f>
        <v>134795.41</v>
      </c>
      <c r="R397" s="5">
        <f>All_Customers_Residential!R397+All_Customers_Small_Commercial!R397+All_Customers_Lighting!R397</f>
        <v>163140.60999999999</v>
      </c>
      <c r="S397" s="5">
        <f>All_Customers_Residential!S397+All_Customers_Small_Commercial!S397+All_Customers_Lighting!S397</f>
        <v>171883.71000000002</v>
      </c>
      <c r="T397" s="5">
        <f>All_Customers_Residential!T397+All_Customers_Small_Commercial!T397+All_Customers_Lighting!T397</f>
        <v>177011.24</v>
      </c>
      <c r="U397" s="5">
        <f>All_Customers_Residential!U397+All_Customers_Small_Commercial!U397+All_Customers_Lighting!U397</f>
        <v>174222.84</v>
      </c>
      <c r="V397" s="5">
        <f>All_Customers_Residential!V397+All_Customers_Small_Commercial!V397+All_Customers_Lighting!V397</f>
        <v>168350.53000000003</v>
      </c>
      <c r="W397" s="5">
        <f>All_Customers_Residential!W397+All_Customers_Small_Commercial!W397+All_Customers_Lighting!W397</f>
        <v>158951.16</v>
      </c>
      <c r="X397" s="5">
        <f>All_Customers_Residential!X397+All_Customers_Small_Commercial!X397+All_Customers_Lighting!X397</f>
        <v>148017.28999999998</v>
      </c>
      <c r="Y397" s="5">
        <f>All_Customers_Residential!Y397+All_Customers_Small_Commercial!Y397+All_Customers_Lighting!Y397</f>
        <v>120630.06</v>
      </c>
      <c r="Z397" s="5">
        <f>All_Customers_Residential!Z397+All_Customers_Small_Commercial!Z397+All_Customers_Lighting!Z397</f>
        <v>0</v>
      </c>
      <c r="AA397" s="2">
        <f>IFERROR(INDEX('Holiday Schedule'!$D$3:$D$24,MATCH(A397,'Holiday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3123401.6</v>
      </c>
      <c r="AE397" s="5">
        <f t="shared" si="51"/>
        <v>3123401.6</v>
      </c>
      <c r="AG397" s="2">
        <f t="shared" si="52"/>
        <v>1</v>
      </c>
      <c r="AH397" s="2">
        <f t="shared" si="53"/>
        <v>2026</v>
      </c>
      <c r="AJ397" s="5">
        <f t="shared" si="54"/>
        <v>177011.24</v>
      </c>
      <c r="AK397" s="2">
        <f t="shared" si="55"/>
        <v>19</v>
      </c>
    </row>
    <row r="398" spans="1:37" ht="12.75">
      <c r="A398" s="4">
        <v>46047</v>
      </c>
      <c r="B398" s="5">
        <f>All_Customers_Residential!B398+All_Customers_Small_Commercial!B398+All_Customers_Lighting!B398</f>
        <v>133376.10999999999</v>
      </c>
      <c r="C398" s="5">
        <f>All_Customers_Residential!C398+All_Customers_Small_Commercial!C398+All_Customers_Lighting!C398</f>
        <v>130360.58</v>
      </c>
      <c r="D398" s="5">
        <f>All_Customers_Residential!D398+All_Customers_Small_Commercial!D398+All_Customers_Lighting!D398</f>
        <v>129027.19</v>
      </c>
      <c r="E398" s="5">
        <f>All_Customers_Residential!E398+All_Customers_Small_Commercial!E398+All_Customers_Lighting!E398</f>
        <v>128356.73000000001</v>
      </c>
      <c r="F398" s="5">
        <f>All_Customers_Residential!F398+All_Customers_Small_Commercial!F398+All_Customers_Lighting!F398</f>
        <v>130895.70999999999</v>
      </c>
      <c r="G398" s="5">
        <f>All_Customers_Residential!G398+All_Customers_Small_Commercial!G398+All_Customers_Lighting!G398</f>
        <v>134305.59</v>
      </c>
      <c r="H398" s="5">
        <f>All_Customers_Residential!H398+All_Customers_Small_Commercial!H398+All_Customers_Lighting!H398</f>
        <v>145043.62</v>
      </c>
      <c r="I398" s="5">
        <f>All_Customers_Residential!I398+All_Customers_Small_Commercial!I398+All_Customers_Lighting!I398</f>
        <v>151613</v>
      </c>
      <c r="J398" s="5">
        <f>All_Customers_Residential!J398+All_Customers_Small_Commercial!J398+All_Customers_Lighting!J398</f>
        <v>147203.76</v>
      </c>
      <c r="K398" s="5">
        <f>All_Customers_Residential!K398+All_Customers_Small_Commercial!K398+All_Customers_Lighting!K398</f>
        <v>142009.97999999998</v>
      </c>
      <c r="L398" s="5">
        <f>All_Customers_Residential!L398+All_Customers_Small_Commercial!L398+All_Customers_Lighting!L398</f>
        <v>136110.60999999999</v>
      </c>
      <c r="M398" s="5">
        <f>All_Customers_Residential!M398+All_Customers_Small_Commercial!M398+All_Customers_Lighting!M398</f>
        <v>134603.56</v>
      </c>
      <c r="N398" s="5">
        <f>All_Customers_Residential!N398+All_Customers_Small_Commercial!N398+All_Customers_Lighting!N398</f>
        <v>144224.67000000001</v>
      </c>
      <c r="O398" s="5">
        <f>All_Customers_Residential!O398+All_Customers_Small_Commercial!O398+All_Customers_Lighting!O398</f>
        <v>149126.27000000002</v>
      </c>
      <c r="P398" s="5">
        <f>All_Customers_Residential!P398+All_Customers_Small_Commercial!P398+All_Customers_Lighting!P398</f>
        <v>152743.98000000001</v>
      </c>
      <c r="Q398" s="5">
        <f>All_Customers_Residential!Q398+All_Customers_Small_Commercial!Q398+All_Customers_Lighting!Q398</f>
        <v>161304</v>
      </c>
      <c r="R398" s="5">
        <f>All_Customers_Residential!R398+All_Customers_Small_Commercial!R398+All_Customers_Lighting!R398</f>
        <v>174268.85000000003</v>
      </c>
      <c r="S398" s="5">
        <f>All_Customers_Residential!S398+All_Customers_Small_Commercial!S398+All_Customers_Lighting!S398</f>
        <v>183615.72</v>
      </c>
      <c r="T398" s="5">
        <f>All_Customers_Residential!T398+All_Customers_Small_Commercial!T398+All_Customers_Lighting!T398</f>
        <v>181287.6</v>
      </c>
      <c r="U398" s="5">
        <f>All_Customers_Residential!U398+All_Customers_Small_Commercial!U398+All_Customers_Lighting!U398</f>
        <v>179160.35</v>
      </c>
      <c r="V398" s="5">
        <f>All_Customers_Residential!V398+All_Customers_Small_Commercial!V398+All_Customers_Lighting!V398</f>
        <v>169055.58</v>
      </c>
      <c r="W398" s="5">
        <f>All_Customers_Residential!W398+All_Customers_Small_Commercial!W398+All_Customers_Lighting!W398</f>
        <v>157182.29</v>
      </c>
      <c r="X398" s="5">
        <f>All_Customers_Residential!X398+All_Customers_Small_Commercial!X398+All_Customers_Lighting!X398</f>
        <v>143294.63</v>
      </c>
      <c r="Y398" s="5">
        <f>All_Customers_Residential!Y398+All_Customers_Small_Commercial!Y398+All_Customers_Lighting!Y398</f>
        <v>136146.22</v>
      </c>
      <c r="Z398" s="5">
        <f>All_Customers_Residential!Z398+All_Customers_Small_Commercial!Z398+All_Customers_Lighting!Z398</f>
        <v>0</v>
      </c>
      <c r="AA398" s="2">
        <f>IFERROR(INDEX('Holiday Schedule'!$D$3:$D$24,MATCH(A398,'Holiday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3574316.6000000006</v>
      </c>
      <c r="AE398" s="5">
        <f t="shared" si="51"/>
        <v>3574316.6000000006</v>
      </c>
      <c r="AG398" s="2">
        <f t="shared" si="52"/>
        <v>1</v>
      </c>
      <c r="AH398" s="2">
        <f t="shared" si="53"/>
        <v>2026</v>
      </c>
      <c r="AJ398" s="5">
        <f t="shared" si="54"/>
        <v>183615.72</v>
      </c>
      <c r="AK398" s="2">
        <f t="shared" si="55"/>
        <v>18</v>
      </c>
    </row>
    <row r="399" spans="1:37" ht="12.75">
      <c r="A399" s="4">
        <v>46048</v>
      </c>
      <c r="B399" s="5">
        <f>All_Customers_Residential!B399+All_Customers_Small_Commercial!B399+All_Customers_Lighting!B399</f>
        <v>125499.14</v>
      </c>
      <c r="C399" s="5">
        <f>All_Customers_Residential!C399+All_Customers_Small_Commercial!C399+All_Customers_Lighting!C399</f>
        <v>122366.63</v>
      </c>
      <c r="D399" s="5">
        <f>All_Customers_Residential!D399+All_Customers_Small_Commercial!D399+All_Customers_Lighting!D399</f>
        <v>120155.6</v>
      </c>
      <c r="E399" s="5">
        <f>All_Customers_Residential!E399+All_Customers_Small_Commercial!E399+All_Customers_Lighting!E399</f>
        <v>120099.35999999999</v>
      </c>
      <c r="F399" s="5">
        <f>All_Customers_Residential!F399+All_Customers_Small_Commercial!F399+All_Customers_Lighting!F399</f>
        <v>123610.33</v>
      </c>
      <c r="G399" s="5">
        <f>All_Customers_Residential!G399+All_Customers_Small_Commercial!G399+All_Customers_Lighting!G399</f>
        <v>127590.51</v>
      </c>
      <c r="H399" s="5">
        <f>All_Customers_Residential!H399+All_Customers_Small_Commercial!H399+All_Customers_Lighting!H399</f>
        <v>138265.92000000001</v>
      </c>
      <c r="I399" s="5">
        <f>All_Customers_Residential!I399+All_Customers_Small_Commercial!I399+All_Customers_Lighting!I399</f>
        <v>145132.25</v>
      </c>
      <c r="J399" s="5">
        <f>All_Customers_Residential!J399+All_Customers_Small_Commercial!J399+All_Customers_Lighting!J399</f>
        <v>146460.41</v>
      </c>
      <c r="K399" s="5">
        <f>All_Customers_Residential!K399+All_Customers_Small_Commercial!K399+All_Customers_Lighting!K399</f>
        <v>146155.66</v>
      </c>
      <c r="L399" s="5">
        <f>All_Customers_Residential!L399+All_Customers_Small_Commercial!L399+All_Customers_Lighting!L399</f>
        <v>145644.87</v>
      </c>
      <c r="M399" s="5">
        <f>All_Customers_Residential!M399+All_Customers_Small_Commercial!M399+All_Customers_Lighting!M399</f>
        <v>147472.69</v>
      </c>
      <c r="N399" s="5">
        <f>All_Customers_Residential!N399+All_Customers_Small_Commercial!N399+All_Customers_Lighting!N399</f>
        <v>148311.38</v>
      </c>
      <c r="O399" s="5">
        <f>All_Customers_Residential!O399+All_Customers_Small_Commercial!O399+All_Customers_Lighting!O399</f>
        <v>145339.12</v>
      </c>
      <c r="P399" s="5">
        <f>All_Customers_Residential!P399+All_Customers_Small_Commercial!P399+All_Customers_Lighting!P399</f>
        <v>143394.75</v>
      </c>
      <c r="Q399" s="5">
        <f>All_Customers_Residential!Q399+All_Customers_Small_Commercial!Q399+All_Customers_Lighting!Q399</f>
        <v>149180.33000000002</v>
      </c>
      <c r="R399" s="5">
        <f>All_Customers_Residential!R399+All_Customers_Small_Commercial!R399+All_Customers_Lighting!R399</f>
        <v>161500.64000000001</v>
      </c>
      <c r="S399" s="5">
        <f>All_Customers_Residential!S399+All_Customers_Small_Commercial!S399+All_Customers_Lighting!S399</f>
        <v>174044.93</v>
      </c>
      <c r="T399" s="5">
        <f>All_Customers_Residential!T399+All_Customers_Small_Commercial!T399+All_Customers_Lighting!T399</f>
        <v>173953.96</v>
      </c>
      <c r="U399" s="5">
        <f>All_Customers_Residential!U399+All_Customers_Small_Commercial!U399+All_Customers_Lighting!U399</f>
        <v>170087.62000000002</v>
      </c>
      <c r="V399" s="5">
        <f>All_Customers_Residential!V399+All_Customers_Small_Commercial!V399+All_Customers_Lighting!V399</f>
        <v>158201.62</v>
      </c>
      <c r="W399" s="5">
        <f>All_Customers_Residential!W399+All_Customers_Small_Commercial!W399+All_Customers_Lighting!W399</f>
        <v>145709.45000000001</v>
      </c>
      <c r="X399" s="5">
        <f>All_Customers_Residential!X399+All_Customers_Small_Commercial!X399+All_Customers_Lighting!X399</f>
        <v>130429.93000000001</v>
      </c>
      <c r="Y399" s="5">
        <f>All_Customers_Residential!Y399+All_Customers_Small_Commercial!Y399+All_Customers_Lighting!Y399</f>
        <v>120181.41722304329</v>
      </c>
      <c r="Z399" s="5">
        <f>All_Customers_Residential!Z399+All_Customers_Small_Commercial!Z399+All_Customers_Lighting!Z399</f>
        <v>0</v>
      </c>
      <c r="AA399" s="2">
        <f>IFERROR(INDEX('Holiday Schedule'!$D$3:$D$24,MATCH(A399,'Holiday Schedule'!$C$3:$C$24,0)),0)</f>
        <v>0</v>
      </c>
      <c r="AB399" s="2">
        <f t="shared" si="48"/>
        <v>2</v>
      </c>
      <c r="AC399" s="2">
        <f t="shared" si="49"/>
        <v>2431019.6100000003</v>
      </c>
      <c r="AD399" s="5">
        <f t="shared" si="50"/>
        <v>997768.9072230435</v>
      </c>
      <c r="AE399" s="5">
        <f t="shared" si="51"/>
        <v>3428788.5172230438</v>
      </c>
      <c r="AG399" s="2">
        <f t="shared" si="52"/>
        <v>1</v>
      </c>
      <c r="AH399" s="2">
        <f t="shared" si="53"/>
        <v>2026</v>
      </c>
      <c r="AJ399" s="5">
        <f t="shared" si="54"/>
        <v>174044.93</v>
      </c>
      <c r="AK399" s="2">
        <f t="shared" si="55"/>
        <v>18</v>
      </c>
    </row>
    <row r="400" spans="1:37" ht="12.75">
      <c r="A400" s="4">
        <v>46049</v>
      </c>
      <c r="B400" s="5">
        <f>All_Customers_Residential!B400+All_Customers_Small_Commercial!B400+All_Customers_Lighting!B400</f>
        <v>116236.22</v>
      </c>
      <c r="C400" s="5">
        <f>All_Customers_Residential!C400+All_Customers_Small_Commercial!C400+All_Customers_Lighting!C400</f>
        <v>112988.31999999999</v>
      </c>
      <c r="D400" s="5">
        <f>All_Customers_Residential!D400+All_Customers_Small_Commercial!D400+All_Customers_Lighting!D400</f>
        <v>112111.43</v>
      </c>
      <c r="E400" s="5">
        <f>All_Customers_Residential!E400+All_Customers_Small_Commercial!E400+All_Customers_Lighting!E400</f>
        <v>113139.44000000002</v>
      </c>
      <c r="F400" s="5">
        <f>All_Customers_Residential!F400+All_Customers_Small_Commercial!F400+All_Customers_Lighting!F400</f>
        <v>116823.66000000002</v>
      </c>
      <c r="G400" s="5">
        <f>All_Customers_Residential!G400+All_Customers_Small_Commercial!G400+All_Customers_Lighting!G400</f>
        <v>125056.65000000001</v>
      </c>
      <c r="H400" s="5">
        <f>All_Customers_Residential!H400+All_Customers_Small_Commercial!H400+All_Customers_Lighting!H400</f>
        <v>141455.62999999998</v>
      </c>
      <c r="I400" s="5">
        <f>All_Customers_Residential!I400+All_Customers_Small_Commercial!I400+All_Customers_Lighting!I400</f>
        <v>148546.32999999999</v>
      </c>
      <c r="J400" s="5">
        <f>All_Customers_Residential!J400+All_Customers_Small_Commercial!J400+All_Customers_Lighting!J400</f>
        <v>142591.23000000001</v>
      </c>
      <c r="K400" s="5">
        <f>All_Customers_Residential!K400+All_Customers_Small_Commercial!K400+All_Customers_Lighting!K400</f>
        <v>131245.24</v>
      </c>
      <c r="L400" s="5">
        <f>All_Customers_Residential!L400+All_Customers_Small_Commercial!L400+All_Customers_Lighting!L400</f>
        <v>126595.01999999999</v>
      </c>
      <c r="M400" s="5">
        <f>All_Customers_Residential!M400+All_Customers_Small_Commercial!M400+All_Customers_Lighting!M400</f>
        <v>121022.98</v>
      </c>
      <c r="N400" s="5">
        <f>All_Customers_Residential!N400+All_Customers_Small_Commercial!N400+All_Customers_Lighting!N400</f>
        <v>116452.26999999999</v>
      </c>
      <c r="O400" s="5">
        <f>All_Customers_Residential!O400+All_Customers_Small_Commercial!O400+All_Customers_Lighting!O400</f>
        <v>117677.65</v>
      </c>
      <c r="P400" s="5">
        <f>All_Customers_Residential!P400+All_Customers_Small_Commercial!P400+All_Customers_Lighting!P400</f>
        <v>122955.16</v>
      </c>
      <c r="Q400" s="5">
        <f>All_Customers_Residential!Q400+All_Customers_Small_Commercial!Q400+All_Customers_Lighting!Q400</f>
        <v>133209.01</v>
      </c>
      <c r="R400" s="5">
        <f>All_Customers_Residential!R400+All_Customers_Small_Commercial!R400+All_Customers_Lighting!R400</f>
        <v>150473.28</v>
      </c>
      <c r="S400" s="5">
        <f>All_Customers_Residential!S400+All_Customers_Small_Commercial!S400+All_Customers_Lighting!S400</f>
        <v>166371.73000000001</v>
      </c>
      <c r="T400" s="5">
        <f>All_Customers_Residential!T400+All_Customers_Small_Commercial!T400+All_Customers_Lighting!T400</f>
        <v>169763.05</v>
      </c>
      <c r="U400" s="5">
        <f>All_Customers_Residential!U400+All_Customers_Small_Commercial!U400+All_Customers_Lighting!U400</f>
        <v>167186.96</v>
      </c>
      <c r="V400" s="5">
        <f>All_Customers_Residential!V400+All_Customers_Small_Commercial!V400+All_Customers_Lighting!V400</f>
        <v>156726.85</v>
      </c>
      <c r="W400" s="5">
        <f>All_Customers_Residential!W400+All_Customers_Small_Commercial!W400+All_Customers_Lighting!W400</f>
        <v>147935.13</v>
      </c>
      <c r="X400" s="5">
        <f>All_Customers_Residential!X400+All_Customers_Small_Commercial!X400+All_Customers_Lighting!X400</f>
        <v>131792.71000000002</v>
      </c>
      <c r="Y400" s="5">
        <f>All_Customers_Residential!Y400+All_Customers_Small_Commercial!Y400+All_Customers_Lighting!Y400</f>
        <v>120877.31423134556</v>
      </c>
      <c r="Z400" s="5">
        <f>All_Customers_Residential!Z400+All_Customers_Small_Commercial!Z400+All_Customers_Lighting!Z400</f>
        <v>0</v>
      </c>
      <c r="AA400" s="2">
        <f>IFERROR(INDEX('Holiday Schedule'!$D$3:$D$24,MATCH(A400,'Holiday Schedule'!$C$3:$C$24,0)),0)</f>
        <v>0</v>
      </c>
      <c r="AB400" s="2">
        <f t="shared" si="48"/>
        <v>3</v>
      </c>
      <c r="AC400" s="2">
        <f t="shared" si="49"/>
        <v>2250544.6</v>
      </c>
      <c r="AD400" s="5">
        <f t="shared" si="50"/>
        <v>958688.66423134459</v>
      </c>
      <c r="AE400" s="5">
        <f t="shared" si="51"/>
        <v>3209233.2642313447</v>
      </c>
      <c r="AG400" s="2">
        <f t="shared" si="52"/>
        <v>1</v>
      </c>
      <c r="AH400" s="2">
        <f t="shared" si="53"/>
        <v>2026</v>
      </c>
      <c r="AJ400" s="5">
        <f t="shared" si="54"/>
        <v>169763.05</v>
      </c>
      <c r="AK400" s="2">
        <f t="shared" si="55"/>
        <v>19</v>
      </c>
    </row>
    <row r="401" spans="1:37" ht="12.75">
      <c r="A401" s="4">
        <v>46050</v>
      </c>
      <c r="B401" s="5">
        <f>All_Customers_Residential!B401+All_Customers_Small_Commercial!B401+All_Customers_Lighting!B401</f>
        <v>123407.65</v>
      </c>
      <c r="C401" s="5">
        <f>All_Customers_Residential!C401+All_Customers_Small_Commercial!C401+All_Customers_Lighting!C401</f>
        <v>120480.31</v>
      </c>
      <c r="D401" s="5">
        <f>All_Customers_Residential!D401+All_Customers_Small_Commercial!D401+All_Customers_Lighting!D401</f>
        <v>121211.05</v>
      </c>
      <c r="E401" s="5">
        <f>All_Customers_Residential!E401+All_Customers_Small_Commercial!E401+All_Customers_Lighting!E401</f>
        <v>121885.19</v>
      </c>
      <c r="F401" s="5">
        <f>All_Customers_Residential!F401+All_Customers_Small_Commercial!F401+All_Customers_Lighting!F401</f>
        <v>127299.09000000001</v>
      </c>
      <c r="G401" s="5">
        <f>All_Customers_Residential!G401+All_Customers_Small_Commercial!G401+All_Customers_Lighting!G401</f>
        <v>135857.62000000002</v>
      </c>
      <c r="H401" s="5">
        <f>All_Customers_Residential!H401+All_Customers_Small_Commercial!H401+All_Customers_Lighting!H401</f>
        <v>154965.88</v>
      </c>
      <c r="I401" s="5">
        <f>All_Customers_Residential!I401+All_Customers_Small_Commercial!I401+All_Customers_Lighting!I401</f>
        <v>159328.01</v>
      </c>
      <c r="J401" s="5">
        <f>All_Customers_Residential!J401+All_Customers_Small_Commercial!J401+All_Customers_Lighting!J401</f>
        <v>145382.32</v>
      </c>
      <c r="K401" s="5">
        <f>All_Customers_Residential!K401+All_Customers_Small_Commercial!K401+All_Customers_Lighting!K401</f>
        <v>130340.85</v>
      </c>
      <c r="L401" s="5">
        <f>All_Customers_Residential!L401+All_Customers_Small_Commercial!L401+All_Customers_Lighting!L401</f>
        <v>124169.64</v>
      </c>
      <c r="M401" s="5">
        <f>All_Customers_Residential!M401+All_Customers_Small_Commercial!M401+All_Customers_Lighting!M401</f>
        <v>120159.01000000001</v>
      </c>
      <c r="N401" s="5">
        <f>All_Customers_Residential!N401+All_Customers_Small_Commercial!N401+All_Customers_Lighting!N401</f>
        <v>116767</v>
      </c>
      <c r="O401" s="5">
        <f>All_Customers_Residential!O401+All_Customers_Small_Commercial!O401+All_Customers_Lighting!O401</f>
        <v>114346.14</v>
      </c>
      <c r="P401" s="5">
        <f>All_Customers_Residential!P401+All_Customers_Small_Commercial!P401+All_Customers_Lighting!P401</f>
        <v>116444.83</v>
      </c>
      <c r="Q401" s="5">
        <f>All_Customers_Residential!Q401+All_Customers_Small_Commercial!Q401+All_Customers_Lighting!Q401</f>
        <v>133229.75</v>
      </c>
      <c r="R401" s="5">
        <f>All_Customers_Residential!R401+All_Customers_Small_Commercial!R401+All_Customers_Lighting!R401</f>
        <v>155450.77000000002</v>
      </c>
      <c r="S401" s="5">
        <f>All_Customers_Residential!S401+All_Customers_Small_Commercial!S401+All_Customers_Lighting!S401</f>
        <v>171849.91</v>
      </c>
      <c r="T401" s="5">
        <f>All_Customers_Residential!T401+All_Customers_Small_Commercial!T401+All_Customers_Lighting!T401</f>
        <v>173251.55</v>
      </c>
      <c r="U401" s="5">
        <f>All_Customers_Residential!U401+All_Customers_Small_Commercial!U401+All_Customers_Lighting!U401</f>
        <v>174746.93000000002</v>
      </c>
      <c r="V401" s="5">
        <f>All_Customers_Residential!V401+All_Customers_Small_Commercial!V401+All_Customers_Lighting!V401</f>
        <v>164849.08000000002</v>
      </c>
      <c r="W401" s="5">
        <f>All_Customers_Residential!W401+All_Customers_Small_Commercial!W401+All_Customers_Lighting!W401</f>
        <v>153689.01</v>
      </c>
      <c r="X401" s="5">
        <f>All_Customers_Residential!X401+All_Customers_Small_Commercial!X401+All_Customers_Lighting!X401</f>
        <v>138453.85999999999</v>
      </c>
      <c r="Y401" s="5">
        <f>All_Customers_Residential!Y401+All_Customers_Small_Commercial!Y401+All_Customers_Lighting!Y401</f>
        <v>125953.04842756187</v>
      </c>
      <c r="Z401" s="5">
        <f>All_Customers_Residential!Z401+All_Customers_Small_Commercial!Z401+All_Customers_Lighting!Z401</f>
        <v>0</v>
      </c>
      <c r="AA401" s="2">
        <f>IFERROR(INDEX('Holiday Schedule'!$D$3:$D$24,MATCH(A401,'Holiday Schedule'!$C$3:$C$24,0)),0)</f>
        <v>0</v>
      </c>
      <c r="AB401" s="2">
        <f t="shared" si="48"/>
        <v>4</v>
      </c>
      <c r="AC401" s="2">
        <f t="shared" si="49"/>
        <v>2292458.6599999997</v>
      </c>
      <c r="AD401" s="5">
        <f t="shared" si="50"/>
        <v>1031059.8384275627</v>
      </c>
      <c r="AE401" s="5">
        <f t="shared" si="51"/>
        <v>3323518.4984275624</v>
      </c>
      <c r="AG401" s="2">
        <f t="shared" si="52"/>
        <v>1</v>
      </c>
      <c r="AH401" s="2">
        <f t="shared" si="53"/>
        <v>2026</v>
      </c>
      <c r="AJ401" s="5">
        <f t="shared" si="54"/>
        <v>174746.93000000002</v>
      </c>
      <c r="AK401" s="2">
        <f t="shared" si="55"/>
        <v>20</v>
      </c>
    </row>
    <row r="402" spans="1:37" ht="12.75">
      <c r="A402" s="4">
        <v>46051</v>
      </c>
      <c r="B402" s="5">
        <f>All_Customers_Residential!B402+All_Customers_Small_Commercial!B402+All_Customers_Lighting!B402</f>
        <v>120916.84</v>
      </c>
      <c r="C402" s="5">
        <f>All_Customers_Residential!C402+All_Customers_Small_Commercial!C402+All_Customers_Lighting!C402</f>
        <v>118442.31000000001</v>
      </c>
      <c r="D402" s="5">
        <f>All_Customers_Residential!D402+All_Customers_Small_Commercial!D402+All_Customers_Lighting!D402</f>
        <v>117863.39</v>
      </c>
      <c r="E402" s="5">
        <f>All_Customers_Residential!E402+All_Customers_Small_Commercial!E402+All_Customers_Lighting!E402</f>
        <v>119657.44</v>
      </c>
      <c r="F402" s="5">
        <f>All_Customers_Residential!F402+All_Customers_Small_Commercial!F402+All_Customers_Lighting!F402</f>
        <v>123770.7</v>
      </c>
      <c r="G402" s="5">
        <f>All_Customers_Residential!G402+All_Customers_Small_Commercial!G402+All_Customers_Lighting!G402</f>
        <v>133921.70000000001</v>
      </c>
      <c r="H402" s="5">
        <f>All_Customers_Residential!H402+All_Customers_Small_Commercial!H402+All_Customers_Lighting!H402</f>
        <v>153401.1</v>
      </c>
      <c r="I402" s="5">
        <f>All_Customers_Residential!I402+All_Customers_Small_Commercial!I402+All_Customers_Lighting!I402</f>
        <v>156676.21</v>
      </c>
      <c r="J402" s="5">
        <f>All_Customers_Residential!J402+All_Customers_Small_Commercial!J402+All_Customers_Lighting!J402</f>
        <v>140508.57999999999</v>
      </c>
      <c r="K402" s="5">
        <f>All_Customers_Residential!K402+All_Customers_Small_Commercial!K402+All_Customers_Lighting!K402</f>
        <v>127222.24</v>
      </c>
      <c r="L402" s="5">
        <f>All_Customers_Residential!L402+All_Customers_Small_Commercial!L402+All_Customers_Lighting!L402</f>
        <v>121610.74</v>
      </c>
      <c r="M402" s="5">
        <f>All_Customers_Residential!M402+All_Customers_Small_Commercial!M402+All_Customers_Lighting!M402</f>
        <v>115436.66</v>
      </c>
      <c r="N402" s="5">
        <f>All_Customers_Residential!N402+All_Customers_Small_Commercial!N402+All_Customers_Lighting!N402</f>
        <v>112355.7</v>
      </c>
      <c r="O402" s="5">
        <f>All_Customers_Residential!O402+All_Customers_Small_Commercial!O402+All_Customers_Lighting!O402</f>
        <v>110262.57</v>
      </c>
      <c r="P402" s="5">
        <f>All_Customers_Residential!P402+All_Customers_Small_Commercial!P402+All_Customers_Lighting!P402</f>
        <v>114913.08</v>
      </c>
      <c r="Q402" s="5">
        <f>All_Customers_Residential!Q402+All_Customers_Small_Commercial!Q402+All_Customers_Lighting!Q402</f>
        <v>131293.16</v>
      </c>
      <c r="R402" s="5">
        <f>All_Customers_Residential!R402+All_Customers_Small_Commercial!R402+All_Customers_Lighting!R402</f>
        <v>152934.29999999999</v>
      </c>
      <c r="S402" s="5">
        <f>All_Customers_Residential!S402+All_Customers_Small_Commercial!S402+All_Customers_Lighting!S402</f>
        <v>167784.42</v>
      </c>
      <c r="T402" s="5">
        <f>All_Customers_Residential!T402+All_Customers_Small_Commercial!T402+All_Customers_Lighting!T402</f>
        <v>170454.62</v>
      </c>
      <c r="U402" s="5">
        <f>All_Customers_Residential!U402+All_Customers_Small_Commercial!U402+All_Customers_Lighting!U402</f>
        <v>169448.30000000002</v>
      </c>
      <c r="V402" s="5">
        <f>All_Customers_Residential!V402+All_Customers_Small_Commercial!V402+All_Customers_Lighting!V402</f>
        <v>160529.56</v>
      </c>
      <c r="W402" s="5">
        <f>All_Customers_Residential!W402+All_Customers_Small_Commercial!W402+All_Customers_Lighting!W402</f>
        <v>150799.85999999999</v>
      </c>
      <c r="X402" s="5">
        <f>All_Customers_Residential!X402+All_Customers_Small_Commercial!X402+All_Customers_Lighting!X402</f>
        <v>135123.63999999998</v>
      </c>
      <c r="Y402" s="5">
        <f>All_Customers_Residential!Y402+All_Customers_Small_Commercial!Y402+All_Customers_Lighting!Y402</f>
        <v>125654.05269352299</v>
      </c>
      <c r="Z402" s="5">
        <f>All_Customers_Residential!Z402+All_Customers_Small_Commercial!Z402+All_Customers_Lighting!Z402</f>
        <v>0</v>
      </c>
      <c r="AA402" s="2">
        <f>IFERROR(INDEX('Holiday Schedule'!$D$3:$D$24,MATCH(A402,'Holiday Schedule'!$C$3:$C$24,0)),0)</f>
        <v>0</v>
      </c>
      <c r="AB402" s="2">
        <f t="shared" si="48"/>
        <v>5</v>
      </c>
      <c r="AC402" s="2">
        <f t="shared" si="49"/>
        <v>2237353.64</v>
      </c>
      <c r="AD402" s="5">
        <f t="shared" si="50"/>
        <v>1013627.5326935225</v>
      </c>
      <c r="AE402" s="5">
        <f t="shared" si="51"/>
        <v>3250981.1726935226</v>
      </c>
      <c r="AG402" s="2">
        <f t="shared" si="52"/>
        <v>1</v>
      </c>
      <c r="AH402" s="2">
        <f t="shared" si="53"/>
        <v>2026</v>
      </c>
      <c r="AJ402" s="5">
        <f t="shared" si="54"/>
        <v>170454.62</v>
      </c>
      <c r="AK402" s="2">
        <f t="shared" si="55"/>
        <v>19</v>
      </c>
    </row>
    <row r="403" spans="1:37" ht="12.75">
      <c r="A403" s="4">
        <v>46052</v>
      </c>
      <c r="B403" s="5">
        <f>All_Customers_Residential!B403+All_Customers_Small_Commercial!B403+All_Customers_Lighting!B403</f>
        <v>120594.28</v>
      </c>
      <c r="C403" s="5">
        <f>All_Customers_Residential!C403+All_Customers_Small_Commercial!C403+All_Customers_Lighting!C403</f>
        <v>117975.23000000001</v>
      </c>
      <c r="D403" s="5">
        <f>All_Customers_Residential!D403+All_Customers_Small_Commercial!D403+All_Customers_Lighting!D403</f>
        <v>116755.90000000001</v>
      </c>
      <c r="E403" s="5">
        <f>All_Customers_Residential!E403+All_Customers_Small_Commercial!E403+All_Customers_Lighting!E403</f>
        <v>118555.05999999998</v>
      </c>
      <c r="F403" s="5">
        <f>All_Customers_Residential!F403+All_Customers_Small_Commercial!F403+All_Customers_Lighting!F403</f>
        <v>123052.64</v>
      </c>
      <c r="G403" s="5">
        <f>All_Customers_Residential!G403+All_Customers_Small_Commercial!G403+All_Customers_Lighting!G403</f>
        <v>130950.01999999999</v>
      </c>
      <c r="H403" s="5">
        <f>All_Customers_Residential!H403+All_Customers_Small_Commercial!H403+All_Customers_Lighting!H403</f>
        <v>148686.99999999997</v>
      </c>
      <c r="I403" s="5">
        <f>All_Customers_Residential!I403+All_Customers_Small_Commercial!I403+All_Customers_Lighting!I403</f>
        <v>155295.82</v>
      </c>
      <c r="J403" s="5">
        <f>All_Customers_Residential!J403+All_Customers_Small_Commercial!J403+All_Customers_Lighting!J403</f>
        <v>150097.26999999999</v>
      </c>
      <c r="K403" s="5">
        <f>All_Customers_Residential!K403+All_Customers_Small_Commercial!K403+All_Customers_Lighting!K403</f>
        <v>145115.15</v>
      </c>
      <c r="L403" s="5">
        <f>All_Customers_Residential!L403+All_Customers_Small_Commercial!L403+All_Customers_Lighting!L403</f>
        <v>135023.31</v>
      </c>
      <c r="M403" s="5">
        <f>All_Customers_Residential!M403+All_Customers_Small_Commercial!M403+All_Customers_Lighting!M403</f>
        <v>124776.2</v>
      </c>
      <c r="N403" s="5">
        <f>All_Customers_Residential!N403+All_Customers_Small_Commercial!N403+All_Customers_Lighting!N403</f>
        <v>117305.56</v>
      </c>
      <c r="O403" s="5">
        <f>All_Customers_Residential!O403+All_Customers_Small_Commercial!O403+All_Customers_Lighting!O403</f>
        <v>112833.17</v>
      </c>
      <c r="P403" s="5">
        <f>All_Customers_Residential!P403+All_Customers_Small_Commercial!P403+All_Customers_Lighting!P403</f>
        <v>116961.70999999999</v>
      </c>
      <c r="Q403" s="5">
        <f>All_Customers_Residential!Q403+All_Customers_Small_Commercial!Q403+All_Customers_Lighting!Q403</f>
        <v>134318.19</v>
      </c>
      <c r="R403" s="5">
        <f>All_Customers_Residential!R403+All_Customers_Small_Commercial!R403+All_Customers_Lighting!R403</f>
        <v>156330.04</v>
      </c>
      <c r="S403" s="5">
        <f>All_Customers_Residential!S403+All_Customers_Small_Commercial!S403+All_Customers_Lighting!S403</f>
        <v>171103.96000000002</v>
      </c>
      <c r="T403" s="5">
        <f>All_Customers_Residential!T403+All_Customers_Small_Commercial!T403+All_Customers_Lighting!T403</f>
        <v>171352.79</v>
      </c>
      <c r="U403" s="5">
        <f>All_Customers_Residential!U403+All_Customers_Small_Commercial!U403+All_Customers_Lighting!U403</f>
        <v>171268.11000000002</v>
      </c>
      <c r="V403" s="5">
        <f>All_Customers_Residential!V403+All_Customers_Small_Commercial!V403+All_Customers_Lighting!V403</f>
        <v>163891.23000000001</v>
      </c>
      <c r="W403" s="5">
        <f>All_Customers_Residential!W403+All_Customers_Small_Commercial!W403+All_Customers_Lighting!W403</f>
        <v>155243.54</v>
      </c>
      <c r="X403" s="5">
        <f>All_Customers_Residential!X403+All_Customers_Small_Commercial!X403+All_Customers_Lighting!X403</f>
        <v>141547.16999999998</v>
      </c>
      <c r="Y403" s="5">
        <f>All_Customers_Residential!Y403+All_Customers_Small_Commercial!Y403+All_Customers_Lighting!Y403</f>
        <v>125924.78748183117</v>
      </c>
      <c r="Z403" s="5">
        <f>All_Customers_Residential!Z403+All_Customers_Small_Commercial!Z403+All_Customers_Lighting!Z403</f>
        <v>0</v>
      </c>
      <c r="AA403" s="2">
        <f>IFERROR(INDEX('Holiday Schedule'!$D$3:$D$24,MATCH(A403,'Holiday Schedule'!$C$3:$C$24,0)),0)</f>
        <v>0</v>
      </c>
      <c r="AB403" s="2">
        <f t="shared" si="48"/>
        <v>6</v>
      </c>
      <c r="AC403" s="2">
        <f t="shared" si="49"/>
        <v>2322463.2200000002</v>
      </c>
      <c r="AD403" s="5">
        <f t="shared" si="50"/>
        <v>1002494.9174818308</v>
      </c>
      <c r="AE403" s="5">
        <f t="shared" si="51"/>
        <v>3324958.137481831</v>
      </c>
      <c r="AG403" s="2">
        <f t="shared" si="52"/>
        <v>1</v>
      </c>
      <c r="AH403" s="2">
        <f t="shared" si="53"/>
        <v>2026</v>
      </c>
      <c r="AJ403" s="5">
        <f t="shared" si="54"/>
        <v>171352.79</v>
      </c>
      <c r="AK403" s="2">
        <f t="shared" si="55"/>
        <v>19</v>
      </c>
    </row>
    <row r="404" spans="1:37" ht="12.75">
      <c r="A404" s="4">
        <v>46053</v>
      </c>
      <c r="B404" s="5">
        <f>All_Customers_Residential!B404+All_Customers_Small_Commercial!B404+All_Customers_Lighting!B404</f>
        <v>127167.16</v>
      </c>
      <c r="C404" s="5">
        <f>All_Customers_Residential!C404+All_Customers_Small_Commercial!C404+All_Customers_Lighting!C404</f>
        <v>124161.72</v>
      </c>
      <c r="D404" s="5">
        <f>All_Customers_Residential!D404+All_Customers_Small_Commercial!D404+All_Customers_Lighting!D404</f>
        <v>122662.41</v>
      </c>
      <c r="E404" s="5">
        <f>All_Customers_Residential!E404+All_Customers_Small_Commercial!E404+All_Customers_Lighting!E404</f>
        <v>123343.61999999998</v>
      </c>
      <c r="F404" s="5">
        <f>All_Customers_Residential!F404+All_Customers_Small_Commercial!F404+All_Customers_Lighting!F404</f>
        <v>126004.27</v>
      </c>
      <c r="G404" s="5">
        <f>All_Customers_Residential!G404+All_Customers_Small_Commercial!G404+All_Customers_Lighting!G404</f>
        <v>130481.17</v>
      </c>
      <c r="H404" s="5">
        <f>All_Customers_Residential!H404+All_Customers_Small_Commercial!H404+All_Customers_Lighting!H404</f>
        <v>141130.24000000002</v>
      </c>
      <c r="I404" s="5">
        <f>All_Customers_Residential!I404+All_Customers_Small_Commercial!I404+All_Customers_Lighting!I404</f>
        <v>146043.6</v>
      </c>
      <c r="J404" s="5">
        <f>All_Customers_Residential!J404+All_Customers_Small_Commercial!J404+All_Customers_Lighting!J404</f>
        <v>131369.53</v>
      </c>
      <c r="K404" s="5">
        <f>All_Customers_Residential!K404+All_Customers_Small_Commercial!K404+All_Customers_Lighting!K404</f>
        <v>118141.44</v>
      </c>
      <c r="L404" s="5">
        <f>All_Customers_Residential!L404+All_Customers_Small_Commercial!L404+All_Customers_Lighting!L404</f>
        <v>114198.16</v>
      </c>
      <c r="M404" s="5">
        <f>All_Customers_Residential!M404+All_Customers_Small_Commercial!M404+All_Customers_Lighting!M404</f>
        <v>111101.74</v>
      </c>
      <c r="N404" s="5">
        <f>All_Customers_Residential!N404+All_Customers_Small_Commercial!N404+All_Customers_Lighting!N404</f>
        <v>105853.03</v>
      </c>
      <c r="O404" s="5">
        <f>All_Customers_Residential!O404+All_Customers_Small_Commercial!O404+All_Customers_Lighting!O404</f>
        <v>102558.85</v>
      </c>
      <c r="P404" s="5">
        <f>All_Customers_Residential!P404+All_Customers_Small_Commercial!P404+All_Customers_Lighting!P404</f>
        <v>106261.19</v>
      </c>
      <c r="Q404" s="5">
        <f>All_Customers_Residential!Q404+All_Customers_Small_Commercial!Q404+All_Customers_Lighting!Q404</f>
        <v>126708.04000000001</v>
      </c>
      <c r="R404" s="5">
        <f>All_Customers_Residential!R404+All_Customers_Small_Commercial!R404+All_Customers_Lighting!R404</f>
        <v>149759.76</v>
      </c>
      <c r="S404" s="5">
        <f>All_Customers_Residential!S404+All_Customers_Small_Commercial!S404+All_Customers_Lighting!S404</f>
        <v>166819.32</v>
      </c>
      <c r="T404" s="5">
        <f>All_Customers_Residential!T404+All_Customers_Small_Commercial!T404+All_Customers_Lighting!T404</f>
        <v>167615.18</v>
      </c>
      <c r="U404" s="5">
        <f>All_Customers_Residential!U404+All_Customers_Small_Commercial!U404+All_Customers_Lighting!U404</f>
        <v>167964.48</v>
      </c>
      <c r="V404" s="5">
        <f>All_Customers_Residential!V404+All_Customers_Small_Commercial!V404+All_Customers_Lighting!V404</f>
        <v>160626.65000000002</v>
      </c>
      <c r="W404" s="5">
        <f>All_Customers_Residential!W404+All_Customers_Small_Commercial!W404+All_Customers_Lighting!W404</f>
        <v>152574.16</v>
      </c>
      <c r="X404" s="5">
        <f>All_Customers_Residential!X404+All_Customers_Small_Commercial!X404+All_Customers_Lighting!X404</f>
        <v>138692.03</v>
      </c>
      <c r="Y404" s="5">
        <f>All_Customers_Residential!Y404+All_Customers_Small_Commercial!Y404+All_Customers_Lighting!Y404</f>
        <v>129155.2701118335</v>
      </c>
      <c r="Z404" s="5">
        <f>All_Customers_Residential!Z404+All_Customers_Small_Commercial!Z404+All_Customers_Lighting!Z404</f>
        <v>0</v>
      </c>
      <c r="AA404" s="2">
        <f>IFERROR(INDEX('Holiday Schedule'!$D$3:$D$24,MATCH(A404,'Holiday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3190393.0201118332</v>
      </c>
      <c r="AE404" s="5">
        <f t="shared" si="51"/>
        <v>3190393.0201118332</v>
      </c>
      <c r="AG404" s="2">
        <f t="shared" si="52"/>
        <v>1</v>
      </c>
      <c r="AH404" s="2">
        <f t="shared" si="53"/>
        <v>2026</v>
      </c>
      <c r="AJ404" s="5">
        <f t="shared" si="54"/>
        <v>167964.48</v>
      </c>
      <c r="AK404" s="2">
        <f t="shared" si="55"/>
        <v>20</v>
      </c>
    </row>
    <row r="405" spans="1:37" ht="12.75">
      <c r="A405" s="4">
        <v>46054</v>
      </c>
      <c r="B405" s="5">
        <f>All_Customers_Residential!B405+All_Customers_Small_Commercial!B405+All_Customers_Lighting!B405</f>
        <v>124245.52</v>
      </c>
      <c r="C405" s="5">
        <f>All_Customers_Residential!C405+All_Customers_Small_Commercial!C405+All_Customers_Lighting!C405</f>
        <v>124108.66</v>
      </c>
      <c r="D405" s="5">
        <f>All_Customers_Residential!D405+All_Customers_Small_Commercial!D405+All_Customers_Lighting!D405</f>
        <v>122267</v>
      </c>
      <c r="E405" s="5">
        <f>All_Customers_Residential!E405+All_Customers_Small_Commercial!E405+All_Customers_Lighting!E405</f>
        <v>120737.34</v>
      </c>
      <c r="F405" s="5">
        <f>All_Customers_Residential!F405+All_Customers_Small_Commercial!F405+All_Customers_Lighting!F405</f>
        <v>123074.28</v>
      </c>
      <c r="G405" s="5">
        <f>All_Customers_Residential!G405+All_Customers_Small_Commercial!G405+All_Customers_Lighting!G405</f>
        <v>126837.40000000001</v>
      </c>
      <c r="H405" s="5">
        <f>All_Customers_Residential!H405+All_Customers_Small_Commercial!H405+All_Customers_Lighting!H405</f>
        <v>138012.38</v>
      </c>
      <c r="I405" s="5">
        <f>All_Customers_Residential!I405+All_Customers_Small_Commercial!I405+All_Customers_Lighting!I405</f>
        <v>142242.96</v>
      </c>
      <c r="J405" s="5">
        <f>All_Customers_Residential!J405+All_Customers_Small_Commercial!J405+All_Customers_Lighting!J405</f>
        <v>141903.56</v>
      </c>
      <c r="K405" s="5">
        <f>All_Customers_Residential!K405+All_Customers_Small_Commercial!K405+All_Customers_Lighting!K405</f>
        <v>139166.98000000001</v>
      </c>
      <c r="L405" s="5">
        <f>All_Customers_Residential!L405+All_Customers_Small_Commercial!L405+All_Customers_Lighting!L405</f>
        <v>132660</v>
      </c>
      <c r="M405" s="5">
        <f>All_Customers_Residential!M405+All_Customers_Small_Commercial!M405+All_Customers_Lighting!M405</f>
        <v>123397.6</v>
      </c>
      <c r="N405" s="5">
        <f>All_Customers_Residential!N405+All_Customers_Small_Commercial!N405+All_Customers_Lighting!N405</f>
        <v>117910.53</v>
      </c>
      <c r="O405" s="5">
        <f>All_Customers_Residential!O405+All_Customers_Small_Commercial!O405+All_Customers_Lighting!O405</f>
        <v>120030.08</v>
      </c>
      <c r="P405" s="5">
        <f>All_Customers_Residential!P405+All_Customers_Small_Commercial!P405+All_Customers_Lighting!P405</f>
        <v>124307.85</v>
      </c>
      <c r="Q405" s="5">
        <f>All_Customers_Residential!Q405+All_Customers_Small_Commercial!Q405+All_Customers_Lighting!Q405</f>
        <v>138000.93</v>
      </c>
      <c r="R405" s="5">
        <f>All_Customers_Residential!R405+All_Customers_Small_Commercial!R405+All_Customers_Lighting!R405</f>
        <v>156338.86000000002</v>
      </c>
      <c r="S405" s="5">
        <f>All_Customers_Residential!S405+All_Customers_Small_Commercial!S405+All_Customers_Lighting!S405</f>
        <v>171679.64</v>
      </c>
      <c r="T405" s="5">
        <f>All_Customers_Residential!T405+All_Customers_Small_Commercial!T405+All_Customers_Lighting!T405</f>
        <v>172675.24</v>
      </c>
      <c r="U405" s="5">
        <f>All_Customers_Residential!U405+All_Customers_Small_Commercial!U405+All_Customers_Lighting!U405</f>
        <v>168208.26</v>
      </c>
      <c r="V405" s="5">
        <f>All_Customers_Residential!V405+All_Customers_Small_Commercial!V405+All_Customers_Lighting!V405</f>
        <v>158733.04999999999</v>
      </c>
      <c r="W405" s="5">
        <f>All_Customers_Residential!W405+All_Customers_Small_Commercial!W405+All_Customers_Lighting!W405</f>
        <v>145429.12999999998</v>
      </c>
      <c r="X405" s="5">
        <f>All_Customers_Residential!X405+All_Customers_Small_Commercial!X405+All_Customers_Lighting!X405</f>
        <v>130688.2</v>
      </c>
      <c r="Y405" s="5">
        <f>All_Customers_Residential!Y405+All_Customers_Small_Commercial!Y405+All_Customers_Lighting!Y405</f>
        <v>123461.37205099632</v>
      </c>
      <c r="Z405" s="5">
        <f>All_Customers_Residential!Z405+All_Customers_Small_Commercial!Z405+All_Customers_Lighting!Z405</f>
        <v>0</v>
      </c>
      <c r="AA405" s="2">
        <f>IFERROR(INDEX('Holiday Schedule'!$D$3:$D$24,MATCH(A405,'Holiday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3286116.8220509966</v>
      </c>
      <c r="AE405" s="5">
        <f t="shared" si="51"/>
        <v>3286116.8220509966</v>
      </c>
      <c r="AG405" s="2">
        <f t="shared" si="52"/>
        <v>2</v>
      </c>
      <c r="AH405" s="2">
        <f t="shared" si="53"/>
        <v>2026</v>
      </c>
      <c r="AJ405" s="5">
        <f t="shared" si="54"/>
        <v>172675.24</v>
      </c>
      <c r="AK405" s="2">
        <f t="shared" si="55"/>
        <v>19</v>
      </c>
    </row>
    <row r="406" spans="1:37" ht="12.75">
      <c r="A406" s="4">
        <v>46055</v>
      </c>
      <c r="B406" s="5">
        <f>All_Customers_Residential!B406+All_Customers_Small_Commercial!B406+All_Customers_Lighting!B406</f>
        <v>114440.38</v>
      </c>
      <c r="C406" s="5">
        <f>All_Customers_Residential!C406+All_Customers_Small_Commercial!C406+All_Customers_Lighting!C406</f>
        <v>111956.7</v>
      </c>
      <c r="D406" s="5">
        <f>All_Customers_Residential!D406+All_Customers_Small_Commercial!D406+All_Customers_Lighting!D406</f>
        <v>110710.99</v>
      </c>
      <c r="E406" s="5">
        <f>All_Customers_Residential!E406+All_Customers_Small_Commercial!E406+All_Customers_Lighting!E406</f>
        <v>110861.87999999999</v>
      </c>
      <c r="F406" s="5">
        <f>All_Customers_Residential!F406+All_Customers_Small_Commercial!F406+All_Customers_Lighting!F406</f>
        <v>115615.41</v>
      </c>
      <c r="G406" s="5">
        <f>All_Customers_Residential!G406+All_Customers_Small_Commercial!G406+All_Customers_Lighting!G406</f>
        <v>124747.92</v>
      </c>
      <c r="H406" s="5">
        <f>All_Customers_Residential!H406+All_Customers_Small_Commercial!H406+All_Customers_Lighting!H406</f>
        <v>146993.81999999998</v>
      </c>
      <c r="I406" s="5">
        <f>All_Customers_Residential!I406+All_Customers_Small_Commercial!I406+All_Customers_Lighting!I406</f>
        <v>144964.53</v>
      </c>
      <c r="J406" s="5">
        <f>All_Customers_Residential!J406+All_Customers_Small_Commercial!J406+All_Customers_Lighting!J406</f>
        <v>129082.68</v>
      </c>
      <c r="K406" s="5">
        <f>All_Customers_Residential!K406+All_Customers_Small_Commercial!K406+All_Customers_Lighting!K406</f>
        <v>112482.68</v>
      </c>
      <c r="L406" s="5">
        <f>All_Customers_Residential!L406+All_Customers_Small_Commercial!L406+All_Customers_Lighting!L406</f>
        <v>105201.8</v>
      </c>
      <c r="M406" s="5">
        <f>All_Customers_Residential!M406+All_Customers_Small_Commercial!M406+All_Customers_Lighting!M406</f>
        <v>98126.18</v>
      </c>
      <c r="N406" s="5">
        <f>All_Customers_Residential!N406+All_Customers_Small_Commercial!N406+All_Customers_Lighting!N406</f>
        <v>91520.42</v>
      </c>
      <c r="O406" s="5">
        <f>All_Customers_Residential!O406+All_Customers_Small_Commercial!O406+All_Customers_Lighting!O406</f>
        <v>87060.37</v>
      </c>
      <c r="P406" s="5">
        <f>All_Customers_Residential!P406+All_Customers_Small_Commercial!P406+All_Customers_Lighting!P406</f>
        <v>90795.76999999999</v>
      </c>
      <c r="Q406" s="5">
        <f>All_Customers_Residential!Q406+All_Customers_Small_Commercial!Q406+All_Customers_Lighting!Q406</f>
        <v>113128.9</v>
      </c>
      <c r="R406" s="5">
        <f>All_Customers_Residential!R406+All_Customers_Small_Commercial!R406+All_Customers_Lighting!R406</f>
        <v>135650.13999999998</v>
      </c>
      <c r="S406" s="5">
        <f>All_Customers_Residential!S406+All_Customers_Small_Commercial!S406+All_Customers_Lighting!S406</f>
        <v>154767.43</v>
      </c>
      <c r="T406" s="5">
        <f>All_Customers_Residential!T406+All_Customers_Small_Commercial!T406+All_Customers_Lighting!T406</f>
        <v>156649.99000000002</v>
      </c>
      <c r="U406" s="5">
        <f>All_Customers_Residential!U406+All_Customers_Small_Commercial!U406+All_Customers_Lighting!U406</f>
        <v>152784.98000000001</v>
      </c>
      <c r="V406" s="5">
        <f>All_Customers_Residential!V406+All_Customers_Small_Commercial!V406+All_Customers_Lighting!V406</f>
        <v>144509.91</v>
      </c>
      <c r="W406" s="5">
        <f>All_Customers_Residential!W406+All_Customers_Small_Commercial!W406+All_Customers_Lighting!W406</f>
        <v>134232.52000000002</v>
      </c>
      <c r="X406" s="5">
        <f>All_Customers_Residential!X406+All_Customers_Small_Commercial!X406+All_Customers_Lighting!X406</f>
        <v>120929.65</v>
      </c>
      <c r="Y406" s="5">
        <f>All_Customers_Residential!Y406+All_Customers_Small_Commercial!Y406+All_Customers_Lighting!Y406</f>
        <v>114839.14842491795</v>
      </c>
      <c r="Z406" s="5">
        <f>All_Customers_Residential!Z406+All_Customers_Small_Commercial!Z406+All_Customers_Lighting!Z406</f>
        <v>0</v>
      </c>
      <c r="AA406" s="2">
        <f>IFERROR(INDEX('Holiday Schedule'!$D$3:$D$24,MATCH(A406,'Holiday Schedule'!$C$3:$C$24,0)),0)</f>
        <v>0</v>
      </c>
      <c r="AB406" s="2">
        <f t="shared" si="48"/>
        <v>2</v>
      </c>
      <c r="AC406" s="2">
        <f t="shared" si="49"/>
        <v>1971887.9499999997</v>
      </c>
      <c r="AD406" s="5">
        <f t="shared" si="50"/>
        <v>950166.24842491793</v>
      </c>
      <c r="AE406" s="5">
        <f t="shared" si="51"/>
        <v>2922054.1984249176</v>
      </c>
      <c r="AG406" s="2">
        <f t="shared" si="52"/>
        <v>2</v>
      </c>
      <c r="AH406" s="2">
        <f t="shared" si="53"/>
        <v>2026</v>
      </c>
      <c r="AJ406" s="5">
        <f t="shared" si="54"/>
        <v>156649.99000000002</v>
      </c>
      <c r="AK406" s="2">
        <f t="shared" si="55"/>
        <v>19</v>
      </c>
    </row>
    <row r="407" spans="1:37" ht="12.75">
      <c r="A407" s="4">
        <v>46056</v>
      </c>
      <c r="B407" s="5">
        <f>All_Customers_Residential!B407+All_Customers_Small_Commercial!B407+All_Customers_Lighting!B407</f>
        <v>107953.29</v>
      </c>
      <c r="C407" s="5">
        <f>All_Customers_Residential!C407+All_Customers_Small_Commercial!C407+All_Customers_Lighting!C407</f>
        <v>106968.05000000002</v>
      </c>
      <c r="D407" s="5">
        <f>All_Customers_Residential!D407+All_Customers_Small_Commercial!D407+All_Customers_Lighting!D407</f>
        <v>107471.65</v>
      </c>
      <c r="E407" s="5">
        <f>All_Customers_Residential!E407+All_Customers_Small_Commercial!E407+All_Customers_Lighting!E407</f>
        <v>107844.54</v>
      </c>
      <c r="F407" s="5">
        <f>All_Customers_Residential!F407+All_Customers_Small_Commercial!F407+All_Customers_Lighting!F407</f>
        <v>112640.23</v>
      </c>
      <c r="G407" s="5">
        <f>All_Customers_Residential!G407+All_Customers_Small_Commercial!G407+All_Customers_Lighting!G407</f>
        <v>122602.96999999999</v>
      </c>
      <c r="H407" s="5">
        <f>All_Customers_Residential!H407+All_Customers_Small_Commercial!H407+All_Customers_Lighting!H407</f>
        <v>143645.27000000002</v>
      </c>
      <c r="I407" s="5">
        <f>All_Customers_Residential!I407+All_Customers_Small_Commercial!I407+All_Customers_Lighting!I407</f>
        <v>141256.54999999999</v>
      </c>
      <c r="J407" s="5">
        <f>All_Customers_Residential!J407+All_Customers_Small_Commercial!J407+All_Customers_Lighting!J407</f>
        <v>116547.73</v>
      </c>
      <c r="K407" s="5">
        <f>All_Customers_Residential!K407+All_Customers_Small_Commercial!K407+All_Customers_Lighting!K407</f>
        <v>94886.94</v>
      </c>
      <c r="L407" s="5">
        <f>All_Customers_Residential!L407+All_Customers_Small_Commercial!L407+All_Customers_Lighting!L407</f>
        <v>86170.680000000008</v>
      </c>
      <c r="M407" s="5">
        <f>All_Customers_Residential!M407+All_Customers_Small_Commercial!M407+All_Customers_Lighting!M407</f>
        <v>80704.77</v>
      </c>
      <c r="N407" s="5">
        <f>All_Customers_Residential!N407+All_Customers_Small_Commercial!N407+All_Customers_Lighting!N407</f>
        <v>74957.039999999994</v>
      </c>
      <c r="O407" s="5">
        <f>All_Customers_Residential!O407+All_Customers_Small_Commercial!O407+All_Customers_Lighting!O407</f>
        <v>72157.180000000008</v>
      </c>
      <c r="P407" s="5">
        <f>All_Customers_Residential!P407+All_Customers_Small_Commercial!P407+All_Customers_Lighting!P407</f>
        <v>78120.44</v>
      </c>
      <c r="Q407" s="5">
        <f>All_Customers_Residential!Q407+All_Customers_Small_Commercial!Q407+All_Customers_Lighting!Q407</f>
        <v>102443.47</v>
      </c>
      <c r="R407" s="5">
        <f>All_Customers_Residential!R407+All_Customers_Small_Commercial!R407+All_Customers_Lighting!R407</f>
        <v>130515.5</v>
      </c>
      <c r="S407" s="5">
        <f>All_Customers_Residential!S407+All_Customers_Small_Commercial!S407+All_Customers_Lighting!S407</f>
        <v>150807.93000000002</v>
      </c>
      <c r="T407" s="5">
        <f>All_Customers_Residential!T407+All_Customers_Small_Commercial!T407+All_Customers_Lighting!T407</f>
        <v>153961.76</v>
      </c>
      <c r="U407" s="5">
        <f>All_Customers_Residential!U407+All_Customers_Small_Commercial!U407+All_Customers_Lighting!U407</f>
        <v>153593.19</v>
      </c>
      <c r="V407" s="5">
        <f>All_Customers_Residential!V407+All_Customers_Small_Commercial!V407+All_Customers_Lighting!V407</f>
        <v>145150.85</v>
      </c>
      <c r="W407" s="5">
        <f>All_Customers_Residential!W407+All_Customers_Small_Commercial!W407+All_Customers_Lighting!W407</f>
        <v>135775.02000000002</v>
      </c>
      <c r="X407" s="5">
        <f>All_Customers_Residential!X407+All_Customers_Small_Commercial!X407+All_Customers_Lighting!X407</f>
        <v>122075.70000000001</v>
      </c>
      <c r="Y407" s="5">
        <f>All_Customers_Residential!Y407+All_Customers_Small_Commercial!Y407+All_Customers_Lighting!Y407</f>
        <v>114719.44070526358</v>
      </c>
      <c r="Z407" s="5">
        <f>All_Customers_Residential!Z407+All_Customers_Small_Commercial!Z407+All_Customers_Lighting!Z407</f>
        <v>0</v>
      </c>
      <c r="AA407" s="2">
        <f>IFERROR(INDEX('Holiday Schedule'!$D$3:$D$24,MATCH(A407,'Holiday Schedule'!$C$3:$C$24,0)),0)</f>
        <v>0</v>
      </c>
      <c r="AB407" s="2">
        <f t="shared" si="48"/>
        <v>3</v>
      </c>
      <c r="AC407" s="2">
        <f t="shared" si="49"/>
        <v>1839124.75</v>
      </c>
      <c r="AD407" s="5">
        <f t="shared" si="50"/>
        <v>923845.44070526352</v>
      </c>
      <c r="AE407" s="5">
        <f t="shared" si="51"/>
        <v>2762970.1907052635</v>
      </c>
      <c r="AG407" s="2">
        <f t="shared" si="52"/>
        <v>2</v>
      </c>
      <c r="AH407" s="2">
        <f t="shared" si="53"/>
        <v>2026</v>
      </c>
      <c r="AJ407" s="5">
        <f t="shared" si="54"/>
        <v>153961.76</v>
      </c>
      <c r="AK407" s="2">
        <f t="shared" si="55"/>
        <v>19</v>
      </c>
    </row>
    <row r="408" spans="1:37" ht="12.75">
      <c r="A408" s="4">
        <v>46057</v>
      </c>
      <c r="B408" s="5">
        <f>All_Customers_Residential!B408+All_Customers_Small_Commercial!B408+All_Customers_Lighting!B408</f>
        <v>109918.34999999999</v>
      </c>
      <c r="C408" s="5">
        <f>All_Customers_Residential!C408+All_Customers_Small_Commercial!C408+All_Customers_Lighting!C408</f>
        <v>109399.84</v>
      </c>
      <c r="D408" s="5">
        <f>All_Customers_Residential!D408+All_Customers_Small_Commercial!D408+All_Customers_Lighting!D408</f>
        <v>109447.98</v>
      </c>
      <c r="E408" s="5">
        <f>All_Customers_Residential!E408+All_Customers_Small_Commercial!E408+All_Customers_Lighting!E408</f>
        <v>109079.31</v>
      </c>
      <c r="F408" s="5">
        <f>All_Customers_Residential!F408+All_Customers_Small_Commercial!F408+All_Customers_Lighting!F408</f>
        <v>113173.87000000001</v>
      </c>
      <c r="G408" s="5">
        <f>All_Customers_Residential!G408+All_Customers_Small_Commercial!G408+All_Customers_Lighting!G408</f>
        <v>121565.51999999999</v>
      </c>
      <c r="H408" s="5">
        <f>All_Customers_Residential!H408+All_Customers_Small_Commercial!H408+All_Customers_Lighting!H408</f>
        <v>142245.66999999998</v>
      </c>
      <c r="I408" s="5">
        <f>All_Customers_Residential!I408+All_Customers_Small_Commercial!I408+All_Customers_Lighting!I408</f>
        <v>140314.55000000002</v>
      </c>
      <c r="J408" s="5">
        <f>All_Customers_Residential!J408+All_Customers_Small_Commercial!J408+All_Customers_Lighting!J408</f>
        <v>123023.51999999999</v>
      </c>
      <c r="K408" s="5">
        <f>All_Customers_Residential!K408+All_Customers_Small_Commercial!K408+All_Customers_Lighting!K408</f>
        <v>115820.59</v>
      </c>
      <c r="L408" s="5">
        <f>All_Customers_Residential!L408+All_Customers_Small_Commercial!L408+All_Customers_Lighting!L408</f>
        <v>112075.26</v>
      </c>
      <c r="M408" s="5">
        <f>All_Customers_Residential!M408+All_Customers_Small_Commercial!M408+All_Customers_Lighting!M408</f>
        <v>104758.06999999999</v>
      </c>
      <c r="N408" s="5">
        <f>All_Customers_Residential!N408+All_Customers_Small_Commercial!N408+All_Customers_Lighting!N408</f>
        <v>103054.49</v>
      </c>
      <c r="O408" s="5">
        <f>All_Customers_Residential!O408+All_Customers_Small_Commercial!O408+All_Customers_Lighting!O408</f>
        <v>100930.53</v>
      </c>
      <c r="P408" s="5">
        <f>All_Customers_Residential!P408+All_Customers_Small_Commercial!P408+All_Customers_Lighting!P408</f>
        <v>98226.75</v>
      </c>
      <c r="Q408" s="5">
        <f>All_Customers_Residential!Q408+All_Customers_Small_Commercial!Q408+All_Customers_Lighting!Q408</f>
        <v>111986.04000000001</v>
      </c>
      <c r="R408" s="5">
        <f>All_Customers_Residential!R408+All_Customers_Small_Commercial!R408+All_Customers_Lighting!R408</f>
        <v>135136.5</v>
      </c>
      <c r="S408" s="5">
        <f>All_Customers_Residential!S408+All_Customers_Small_Commercial!S408+All_Customers_Lighting!S408</f>
        <v>153431.88</v>
      </c>
      <c r="T408" s="5">
        <f>All_Customers_Residential!T408+All_Customers_Small_Commercial!T408+All_Customers_Lighting!T408</f>
        <v>156329.91</v>
      </c>
      <c r="U408" s="5">
        <f>All_Customers_Residential!U408+All_Customers_Small_Commercial!U408+All_Customers_Lighting!U408</f>
        <v>152896.94999999998</v>
      </c>
      <c r="V408" s="5">
        <f>All_Customers_Residential!V408+All_Customers_Small_Commercial!V408+All_Customers_Lighting!V408</f>
        <v>144854.46</v>
      </c>
      <c r="W408" s="5">
        <f>All_Customers_Residential!W408+All_Customers_Small_Commercial!W408+All_Customers_Lighting!W408</f>
        <v>134486.91</v>
      </c>
      <c r="X408" s="5">
        <f>All_Customers_Residential!X408+All_Customers_Small_Commercial!X408+All_Customers_Lighting!X408</f>
        <v>120598.62000000001</v>
      </c>
      <c r="Y408" s="5">
        <f>All_Customers_Residential!Y408+All_Customers_Small_Commercial!Y408+All_Customers_Lighting!Y408</f>
        <v>123019.19440786596</v>
      </c>
      <c r="Z408" s="5">
        <f>All_Customers_Residential!Z408+All_Customers_Small_Commercial!Z408+All_Customers_Lighting!Z408</f>
        <v>0</v>
      </c>
      <c r="AA408" s="2">
        <f>IFERROR(INDEX('Holiday Schedule'!$D$3:$D$24,MATCH(A408,'Holiday Schedule'!$C$3:$C$24,0)),0)</f>
        <v>0</v>
      </c>
      <c r="AB408" s="2">
        <f t="shared" si="48"/>
        <v>4</v>
      </c>
      <c r="AC408" s="2">
        <f t="shared" si="49"/>
        <v>2007925.03</v>
      </c>
      <c r="AD408" s="5">
        <f t="shared" si="50"/>
        <v>937849.73440786661</v>
      </c>
      <c r="AE408" s="5">
        <f t="shared" si="51"/>
        <v>2945774.7644078666</v>
      </c>
      <c r="AG408" s="2">
        <f t="shared" si="52"/>
        <v>2</v>
      </c>
      <c r="AH408" s="2">
        <f t="shared" si="53"/>
        <v>2026</v>
      </c>
      <c r="AJ408" s="5">
        <f t="shared" si="54"/>
        <v>156329.91</v>
      </c>
      <c r="AK408" s="2">
        <f t="shared" si="55"/>
        <v>19</v>
      </c>
    </row>
    <row r="409" spans="1:37" ht="12.75">
      <c r="A409" s="4">
        <v>46058</v>
      </c>
      <c r="B409" s="5">
        <f>All_Customers_Residential!B409+All_Customers_Small_Commercial!B409+All_Customers_Lighting!B409</f>
        <v>107855.3</v>
      </c>
      <c r="C409" s="5">
        <f>All_Customers_Residential!C409+All_Customers_Small_Commercial!C409+All_Customers_Lighting!C409</f>
        <v>106688.01999999999</v>
      </c>
      <c r="D409" s="5">
        <f>All_Customers_Residential!D409+All_Customers_Small_Commercial!D409+All_Customers_Lighting!D409</f>
        <v>107571.47</v>
      </c>
      <c r="E409" s="5">
        <f>All_Customers_Residential!E409+All_Customers_Small_Commercial!E409+All_Customers_Lighting!E409</f>
        <v>107622.98000000001</v>
      </c>
      <c r="F409" s="5">
        <f>All_Customers_Residential!F409+All_Customers_Small_Commercial!F409+All_Customers_Lighting!F409</f>
        <v>112773.73</v>
      </c>
      <c r="G409" s="5">
        <f>All_Customers_Residential!G409+All_Customers_Small_Commercial!G409+All_Customers_Lighting!G409</f>
        <v>120507.37</v>
      </c>
      <c r="H409" s="5">
        <f>All_Customers_Residential!H409+All_Customers_Small_Commercial!H409+All_Customers_Lighting!H409</f>
        <v>143260.98000000001</v>
      </c>
      <c r="I409" s="5">
        <f>All_Customers_Residential!I409+All_Customers_Small_Commercial!I409+All_Customers_Lighting!I409</f>
        <v>143575.1</v>
      </c>
      <c r="J409" s="5">
        <f>All_Customers_Residential!J409+All_Customers_Small_Commercial!J409+All_Customers_Lighting!J409</f>
        <v>134705.21</v>
      </c>
      <c r="K409" s="5">
        <f>All_Customers_Residential!K409+All_Customers_Small_Commercial!K409+All_Customers_Lighting!K409</f>
        <v>115411.51</v>
      </c>
      <c r="L409" s="5">
        <f>All_Customers_Residential!L409+All_Customers_Small_Commercial!L409+All_Customers_Lighting!L409</f>
        <v>92449.890000000014</v>
      </c>
      <c r="M409" s="5">
        <f>All_Customers_Residential!M409+All_Customers_Small_Commercial!M409+All_Customers_Lighting!M409</f>
        <v>81108.69</v>
      </c>
      <c r="N409" s="5">
        <f>All_Customers_Residential!N409+All_Customers_Small_Commercial!N409+All_Customers_Lighting!N409</f>
        <v>82048.78</v>
      </c>
      <c r="O409" s="5">
        <f>All_Customers_Residential!O409+All_Customers_Small_Commercial!O409+All_Customers_Lighting!O409</f>
        <v>80649.33</v>
      </c>
      <c r="P409" s="5">
        <f>All_Customers_Residential!P409+All_Customers_Small_Commercial!P409+All_Customers_Lighting!P409</f>
        <v>83958.17</v>
      </c>
      <c r="Q409" s="5">
        <f>All_Customers_Residential!Q409+All_Customers_Small_Commercial!Q409+All_Customers_Lighting!Q409</f>
        <v>105053.34</v>
      </c>
      <c r="R409" s="5">
        <f>All_Customers_Residential!R409+All_Customers_Small_Commercial!R409+All_Customers_Lighting!R409</f>
        <v>133923.03999999998</v>
      </c>
      <c r="S409" s="5">
        <f>All_Customers_Residential!S409+All_Customers_Small_Commercial!S409+All_Customers_Lighting!S409</f>
        <v>154085.60999999999</v>
      </c>
      <c r="T409" s="5">
        <f>All_Customers_Residential!T409+All_Customers_Small_Commercial!T409+All_Customers_Lighting!T409</f>
        <v>157902.96</v>
      </c>
      <c r="U409" s="5">
        <f>All_Customers_Residential!U409+All_Customers_Small_Commercial!U409+All_Customers_Lighting!U409</f>
        <v>156241.94</v>
      </c>
      <c r="V409" s="5">
        <f>All_Customers_Residential!V409+All_Customers_Small_Commercial!V409+All_Customers_Lighting!V409</f>
        <v>148342.37000000002</v>
      </c>
      <c r="W409" s="5">
        <f>All_Customers_Residential!W409+All_Customers_Small_Commercial!W409+All_Customers_Lighting!W409</f>
        <v>139804.25999999998</v>
      </c>
      <c r="X409" s="5">
        <f>All_Customers_Residential!X409+All_Customers_Small_Commercial!X409+All_Customers_Lighting!X409</f>
        <v>126380.31</v>
      </c>
      <c r="Y409" s="5">
        <f>All_Customers_Residential!Y409+All_Customers_Small_Commercial!Y409+All_Customers_Lighting!Y409</f>
        <v>119239.6337740086</v>
      </c>
      <c r="Z409" s="5">
        <f>All_Customers_Residential!Z409+All_Customers_Small_Commercial!Z409+All_Customers_Lighting!Z409</f>
        <v>0</v>
      </c>
      <c r="AA409" s="2">
        <f>IFERROR(INDEX('Holiday Schedule'!$D$3:$D$24,MATCH(A409,'Holiday Schedule'!$C$3:$C$24,0)),0)</f>
        <v>0</v>
      </c>
      <c r="AB409" s="2">
        <f t="shared" si="48"/>
        <v>5</v>
      </c>
      <c r="AC409" s="2">
        <f t="shared" si="49"/>
        <v>1935640.51</v>
      </c>
      <c r="AD409" s="5">
        <f t="shared" si="50"/>
        <v>925519.48377400846</v>
      </c>
      <c r="AE409" s="5">
        <f t="shared" si="51"/>
        <v>2861159.9937740085</v>
      </c>
      <c r="AG409" s="2">
        <f t="shared" si="52"/>
        <v>2</v>
      </c>
      <c r="AH409" s="2">
        <f t="shared" si="53"/>
        <v>2026</v>
      </c>
      <c r="AJ409" s="5">
        <f t="shared" si="54"/>
        <v>157902.96</v>
      </c>
      <c r="AK409" s="2">
        <f t="shared" si="55"/>
        <v>19</v>
      </c>
    </row>
    <row r="410" spans="1:37" ht="12.75">
      <c r="A410" s="4">
        <v>46059</v>
      </c>
      <c r="B410" s="5">
        <f>All_Customers_Residential!B410+All_Customers_Small_Commercial!B410+All_Customers_Lighting!B410</f>
        <v>115030.91999999998</v>
      </c>
      <c r="C410" s="5">
        <f>All_Customers_Residential!C410+All_Customers_Small_Commercial!C410+All_Customers_Lighting!C410</f>
        <v>114262.76</v>
      </c>
      <c r="D410" s="5">
        <f>All_Customers_Residential!D410+All_Customers_Small_Commercial!D410+All_Customers_Lighting!D410</f>
        <v>114708.54000000001</v>
      </c>
      <c r="E410" s="5">
        <f>All_Customers_Residential!E410+All_Customers_Small_Commercial!E410+All_Customers_Lighting!E410</f>
        <v>116118.95</v>
      </c>
      <c r="F410" s="5">
        <f>All_Customers_Residential!F410+All_Customers_Small_Commercial!F410+All_Customers_Lighting!F410</f>
        <v>121258.62</v>
      </c>
      <c r="G410" s="5">
        <f>All_Customers_Residential!G410+All_Customers_Small_Commercial!G410+All_Customers_Lighting!G410</f>
        <v>129903.16000000002</v>
      </c>
      <c r="H410" s="5">
        <f>All_Customers_Residential!H410+All_Customers_Small_Commercial!H410+All_Customers_Lighting!H410</f>
        <v>150624.16999999998</v>
      </c>
      <c r="I410" s="5">
        <f>All_Customers_Residential!I410+All_Customers_Small_Commercial!I410+All_Customers_Lighting!I410</f>
        <v>146258.85999999999</v>
      </c>
      <c r="J410" s="5">
        <f>All_Customers_Residential!J410+All_Customers_Small_Commercial!J410+All_Customers_Lighting!J410</f>
        <v>127693.18</v>
      </c>
      <c r="K410" s="5">
        <f>All_Customers_Residential!K410+All_Customers_Small_Commercial!K410+All_Customers_Lighting!K410</f>
        <v>110079.59</v>
      </c>
      <c r="L410" s="5">
        <f>All_Customers_Residential!L410+All_Customers_Small_Commercial!L410+All_Customers_Lighting!L410</f>
        <v>96429.58</v>
      </c>
      <c r="M410" s="5">
        <f>All_Customers_Residential!M410+All_Customers_Small_Commercial!M410+All_Customers_Lighting!M410</f>
        <v>84676.160000000003</v>
      </c>
      <c r="N410" s="5">
        <f>All_Customers_Residential!N410+All_Customers_Small_Commercial!N410+All_Customers_Lighting!N410</f>
        <v>79637.23000000001</v>
      </c>
      <c r="O410" s="5">
        <f>All_Customers_Residential!O410+All_Customers_Small_Commercial!O410+All_Customers_Lighting!O410</f>
        <v>84177.8</v>
      </c>
      <c r="P410" s="5">
        <f>All_Customers_Residential!P410+All_Customers_Small_Commercial!P410+All_Customers_Lighting!P410</f>
        <v>95082.15</v>
      </c>
      <c r="Q410" s="5">
        <f>All_Customers_Residential!Q410+All_Customers_Small_Commercial!Q410+All_Customers_Lighting!Q410</f>
        <v>117863.48999999999</v>
      </c>
      <c r="R410" s="5">
        <f>All_Customers_Residential!R410+All_Customers_Small_Commercial!R410+All_Customers_Lighting!R410</f>
        <v>140472.49</v>
      </c>
      <c r="S410" s="5">
        <f>All_Customers_Residential!S410+All_Customers_Small_Commercial!S410+All_Customers_Lighting!S410</f>
        <v>156923.25</v>
      </c>
      <c r="T410" s="5">
        <f>All_Customers_Residential!T410+All_Customers_Small_Commercial!T410+All_Customers_Lighting!T410</f>
        <v>159635.19</v>
      </c>
      <c r="U410" s="5">
        <f>All_Customers_Residential!U410+All_Customers_Small_Commercial!U410+All_Customers_Lighting!U410</f>
        <v>157985.38</v>
      </c>
      <c r="V410" s="5">
        <f>All_Customers_Residential!V410+All_Customers_Small_Commercial!V410+All_Customers_Lighting!V410</f>
        <v>151755.88</v>
      </c>
      <c r="W410" s="5">
        <f>All_Customers_Residential!W410+All_Customers_Small_Commercial!W410+All_Customers_Lighting!W410</f>
        <v>143463.03</v>
      </c>
      <c r="X410" s="5">
        <f>All_Customers_Residential!X410+All_Customers_Small_Commercial!X410+All_Customers_Lighting!X410</f>
        <v>131741.69</v>
      </c>
      <c r="Y410" s="5">
        <f>All_Customers_Residential!Y410+All_Customers_Small_Commercial!Y410+All_Customers_Lighting!Y410</f>
        <v>119322.7114141226</v>
      </c>
      <c r="Z410" s="5">
        <f>All_Customers_Residential!Z410+All_Customers_Small_Commercial!Z410+All_Customers_Lighting!Z410</f>
        <v>0</v>
      </c>
      <c r="AA410" s="2">
        <f>IFERROR(INDEX('Holiday Schedule'!$D$3:$D$24,MATCH(A410,'Holiday Schedule'!$C$3:$C$24,0)),0)</f>
        <v>0</v>
      </c>
      <c r="AB410" s="2">
        <f t="shared" si="48"/>
        <v>6</v>
      </c>
      <c r="AC410" s="2">
        <f t="shared" si="49"/>
        <v>1983874.95</v>
      </c>
      <c r="AD410" s="5">
        <f t="shared" si="50"/>
        <v>981229.83141412237</v>
      </c>
      <c r="AE410" s="5">
        <f t="shared" si="51"/>
        <v>2965104.7814141223</v>
      </c>
      <c r="AG410" s="2">
        <f t="shared" si="52"/>
        <v>2</v>
      </c>
      <c r="AH410" s="2">
        <f t="shared" si="53"/>
        <v>2026</v>
      </c>
      <c r="AJ410" s="5">
        <f t="shared" si="54"/>
        <v>159635.19</v>
      </c>
      <c r="AK410" s="2">
        <f t="shared" si="55"/>
        <v>19</v>
      </c>
    </row>
    <row r="411" spans="1:37" ht="12.75">
      <c r="A411" s="4">
        <v>46060</v>
      </c>
      <c r="B411" s="5">
        <f>All_Customers_Residential!B411+All_Customers_Small_Commercial!B411+All_Customers_Lighting!B411</f>
        <v>117877.89</v>
      </c>
      <c r="C411" s="5">
        <f>All_Customers_Residential!C411+All_Customers_Small_Commercial!C411+All_Customers_Lighting!C411</f>
        <v>115578.69</v>
      </c>
      <c r="D411" s="5">
        <f>All_Customers_Residential!D411+All_Customers_Small_Commercial!D411+All_Customers_Lighting!D411</f>
        <v>114693.08</v>
      </c>
      <c r="E411" s="5">
        <f>All_Customers_Residential!E411+All_Customers_Small_Commercial!E411+All_Customers_Lighting!E411</f>
        <v>113376.05</v>
      </c>
      <c r="F411" s="5">
        <f>All_Customers_Residential!F411+All_Customers_Small_Commercial!F411+All_Customers_Lighting!F411</f>
        <v>115650.73000000001</v>
      </c>
      <c r="G411" s="5">
        <f>All_Customers_Residential!G411+All_Customers_Small_Commercial!G411+All_Customers_Lighting!G411</f>
        <v>119142.57999999999</v>
      </c>
      <c r="H411" s="5">
        <f>All_Customers_Residential!H411+All_Customers_Small_Commercial!H411+All_Customers_Lighting!H411</f>
        <v>132350.04999999999</v>
      </c>
      <c r="I411" s="5">
        <f>All_Customers_Residential!I411+All_Customers_Small_Commercial!I411+All_Customers_Lighting!I411</f>
        <v>133561.22</v>
      </c>
      <c r="J411" s="5">
        <f>All_Customers_Residential!J411+All_Customers_Small_Commercial!J411+All_Customers_Lighting!J411</f>
        <v>127890.97</v>
      </c>
      <c r="K411" s="5">
        <f>All_Customers_Residential!K411+All_Customers_Small_Commercial!K411+All_Customers_Lighting!K411</f>
        <v>119314.03</v>
      </c>
      <c r="L411" s="5">
        <f>All_Customers_Residential!L411+All_Customers_Small_Commercial!L411+All_Customers_Lighting!L411</f>
        <v>108380.01000000001</v>
      </c>
      <c r="M411" s="5">
        <f>All_Customers_Residential!M411+All_Customers_Small_Commercial!M411+All_Customers_Lighting!M411</f>
        <v>96556.97</v>
      </c>
      <c r="N411" s="5">
        <f>All_Customers_Residential!N411+All_Customers_Small_Commercial!N411+All_Customers_Lighting!N411</f>
        <v>93203.27</v>
      </c>
      <c r="O411" s="5">
        <f>All_Customers_Residential!O411+All_Customers_Small_Commercial!O411+All_Customers_Lighting!O411</f>
        <v>99845.819999999992</v>
      </c>
      <c r="P411" s="5">
        <f>All_Customers_Residential!P411+All_Customers_Small_Commercial!P411+All_Customers_Lighting!P411</f>
        <v>109225.48999999999</v>
      </c>
      <c r="Q411" s="5">
        <f>All_Customers_Residential!Q411+All_Customers_Small_Commercial!Q411+All_Customers_Lighting!Q411</f>
        <v>122781.37000000001</v>
      </c>
      <c r="R411" s="5">
        <f>All_Customers_Residential!R411+All_Customers_Small_Commercial!R411+All_Customers_Lighting!R411</f>
        <v>137968.89000000001</v>
      </c>
      <c r="S411" s="5">
        <f>All_Customers_Residential!S411+All_Customers_Small_Commercial!S411+All_Customers_Lighting!S411</f>
        <v>152573.76000000001</v>
      </c>
      <c r="T411" s="5">
        <f>All_Customers_Residential!T411+All_Customers_Small_Commercial!T411+All_Customers_Lighting!T411</f>
        <v>152999.72999999998</v>
      </c>
      <c r="U411" s="5">
        <f>All_Customers_Residential!U411+All_Customers_Small_Commercial!U411+All_Customers_Lighting!U411</f>
        <v>150948.41</v>
      </c>
      <c r="V411" s="5">
        <f>All_Customers_Residential!V411+All_Customers_Small_Commercial!V411+All_Customers_Lighting!V411</f>
        <v>142018.5</v>
      </c>
      <c r="W411" s="5">
        <f>All_Customers_Residential!W411+All_Customers_Small_Commercial!W411+All_Customers_Lighting!W411</f>
        <v>134220.49</v>
      </c>
      <c r="X411" s="5">
        <f>All_Customers_Residential!X411+All_Customers_Small_Commercial!X411+All_Customers_Lighting!X411</f>
        <v>122519.97</v>
      </c>
      <c r="Y411" s="5">
        <f>All_Customers_Residential!Y411+All_Customers_Small_Commercial!Y411+All_Customers_Lighting!Y411</f>
        <v>123024.3212561848</v>
      </c>
      <c r="Z411" s="5">
        <f>All_Customers_Residential!Z411+All_Customers_Small_Commercial!Z411+All_Customers_Lighting!Z411</f>
        <v>0</v>
      </c>
      <c r="AA411" s="2">
        <f>IFERROR(INDEX('Holiday Schedule'!$D$3:$D$24,MATCH(A411,'Holiday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2955702.2912561852</v>
      </c>
      <c r="AE411" s="5">
        <f t="shared" si="51"/>
        <v>2955702.2912561852</v>
      </c>
      <c r="AG411" s="2">
        <f t="shared" si="52"/>
        <v>2</v>
      </c>
      <c r="AH411" s="2">
        <f t="shared" si="53"/>
        <v>2026</v>
      </c>
      <c r="AJ411" s="5">
        <f t="shared" si="54"/>
        <v>152999.72999999998</v>
      </c>
      <c r="AK411" s="2">
        <f t="shared" si="55"/>
        <v>19</v>
      </c>
    </row>
    <row r="412" spans="1:37" ht="12.75">
      <c r="A412" s="4">
        <v>46061</v>
      </c>
      <c r="B412" s="5">
        <f>All_Customers_Residential!B412+All_Customers_Small_Commercial!B412+All_Customers_Lighting!B412</f>
        <v>110440.15999999999</v>
      </c>
      <c r="C412" s="5">
        <f>All_Customers_Residential!C412+All_Customers_Small_Commercial!C412+All_Customers_Lighting!C412</f>
        <v>109078.53</v>
      </c>
      <c r="D412" s="5">
        <f>All_Customers_Residential!D412+All_Customers_Small_Commercial!D412+All_Customers_Lighting!D412</f>
        <v>108940.38</v>
      </c>
      <c r="E412" s="5">
        <f>All_Customers_Residential!E412+All_Customers_Small_Commercial!E412+All_Customers_Lighting!E412</f>
        <v>109241.66</v>
      </c>
      <c r="F412" s="5">
        <f>All_Customers_Residential!F412+All_Customers_Small_Commercial!F412+All_Customers_Lighting!F412</f>
        <v>112416.36</v>
      </c>
      <c r="G412" s="5">
        <f>All_Customers_Residential!G412+All_Customers_Small_Commercial!G412+All_Customers_Lighting!G412</f>
        <v>115077.18</v>
      </c>
      <c r="H412" s="5">
        <f>All_Customers_Residential!H412+All_Customers_Small_Commercial!H412+All_Customers_Lighting!H412</f>
        <v>127623.13</v>
      </c>
      <c r="I412" s="5">
        <f>All_Customers_Residential!I412+All_Customers_Small_Commercial!I412+All_Customers_Lighting!I412</f>
        <v>125360.60999999999</v>
      </c>
      <c r="J412" s="5">
        <f>All_Customers_Residential!J412+All_Customers_Small_Commercial!J412+All_Customers_Lighting!J412</f>
        <v>105883.72</v>
      </c>
      <c r="K412" s="5">
        <f>All_Customers_Residential!K412+All_Customers_Small_Commercial!K412+All_Customers_Lighting!K412</f>
        <v>90996</v>
      </c>
      <c r="L412" s="5">
        <f>All_Customers_Residential!L412+All_Customers_Small_Commercial!L412+All_Customers_Lighting!L412</f>
        <v>81684.759999999995</v>
      </c>
      <c r="M412" s="5">
        <f>All_Customers_Residential!M412+All_Customers_Small_Commercial!M412+All_Customers_Lighting!M412</f>
        <v>81715.63</v>
      </c>
      <c r="N412" s="5">
        <f>All_Customers_Residential!N412+All_Customers_Small_Commercial!N412+All_Customers_Lighting!N412</f>
        <v>80793.239999999991</v>
      </c>
      <c r="O412" s="5">
        <f>All_Customers_Residential!O412+All_Customers_Small_Commercial!O412+All_Customers_Lighting!O412</f>
        <v>79392.179999999993</v>
      </c>
      <c r="P412" s="5">
        <f>All_Customers_Residential!P412+All_Customers_Small_Commercial!P412+All_Customers_Lighting!P412</f>
        <v>87119.64</v>
      </c>
      <c r="Q412" s="5">
        <f>All_Customers_Residential!Q412+All_Customers_Small_Commercial!Q412+All_Customers_Lighting!Q412</f>
        <v>116369.90000000001</v>
      </c>
      <c r="R412" s="5">
        <f>All_Customers_Residential!R412+All_Customers_Small_Commercial!R412+All_Customers_Lighting!R412</f>
        <v>147351.6</v>
      </c>
      <c r="S412" s="5">
        <f>All_Customers_Residential!S412+All_Customers_Small_Commercial!S412+All_Customers_Lighting!S412</f>
        <v>168212.9</v>
      </c>
      <c r="T412" s="5">
        <f>All_Customers_Residential!T412+All_Customers_Small_Commercial!T412+All_Customers_Lighting!T412</f>
        <v>166062.44</v>
      </c>
      <c r="U412" s="5">
        <f>All_Customers_Residential!U412+All_Customers_Small_Commercial!U412+All_Customers_Lighting!U412</f>
        <v>159902.78999999998</v>
      </c>
      <c r="V412" s="5">
        <f>All_Customers_Residential!V412+All_Customers_Small_Commercial!V412+All_Customers_Lighting!V412</f>
        <v>151948.63</v>
      </c>
      <c r="W412" s="5">
        <f>All_Customers_Residential!W412+All_Customers_Small_Commercial!W412+All_Customers_Lighting!W412</f>
        <v>144211.75</v>
      </c>
      <c r="X412" s="5">
        <f>All_Customers_Residential!X412+All_Customers_Small_Commercial!X412+All_Customers_Lighting!X412</f>
        <v>132647.5</v>
      </c>
      <c r="Y412" s="5">
        <f>All_Customers_Residential!Y412+All_Customers_Small_Commercial!Y412+All_Customers_Lighting!Y412</f>
        <v>115005</v>
      </c>
      <c r="Z412" s="5">
        <f>All_Customers_Residential!Z412+All_Customers_Small_Commercial!Z412+All_Customers_Lighting!Z412</f>
        <v>0</v>
      </c>
      <c r="AA412" s="2">
        <f>IFERROR(INDEX('Holiday Schedule'!$D$3:$D$24,MATCH(A412,'Holiday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2827475.69</v>
      </c>
      <c r="AE412" s="5">
        <f t="shared" si="51"/>
        <v>2827475.69</v>
      </c>
      <c r="AG412" s="2">
        <f t="shared" si="52"/>
        <v>2</v>
      </c>
      <c r="AH412" s="2">
        <f t="shared" si="53"/>
        <v>2026</v>
      </c>
      <c r="AJ412" s="5">
        <f t="shared" si="54"/>
        <v>168212.9</v>
      </c>
      <c r="AK412" s="2">
        <f t="shared" si="55"/>
        <v>18</v>
      </c>
    </row>
    <row r="413" spans="1:37" ht="12.75">
      <c r="A413" s="4">
        <v>46062</v>
      </c>
      <c r="B413" s="5">
        <f>All_Customers_Residential!B413+All_Customers_Small_Commercial!B413+All_Customers_Lighting!B413</f>
        <v>117803.29000000001</v>
      </c>
      <c r="C413" s="5">
        <f>All_Customers_Residential!C413+All_Customers_Small_Commercial!C413+All_Customers_Lighting!C413</f>
        <v>115225.76</v>
      </c>
      <c r="D413" s="5">
        <f>All_Customers_Residential!D413+All_Customers_Small_Commercial!D413+All_Customers_Lighting!D413</f>
        <v>114295.29</v>
      </c>
      <c r="E413" s="5">
        <f>All_Customers_Residential!E413+All_Customers_Small_Commercial!E413+All_Customers_Lighting!E413</f>
        <v>114278.45999999999</v>
      </c>
      <c r="F413" s="5">
        <f>All_Customers_Residential!F413+All_Customers_Small_Commercial!F413+All_Customers_Lighting!F413</f>
        <v>118597.36000000002</v>
      </c>
      <c r="G413" s="5">
        <f>All_Customers_Residential!G413+All_Customers_Small_Commercial!G413+All_Customers_Lighting!G413</f>
        <v>127393.68000000001</v>
      </c>
      <c r="H413" s="5">
        <f>All_Customers_Residential!H413+All_Customers_Small_Commercial!H413+All_Customers_Lighting!H413</f>
        <v>147583.86000000002</v>
      </c>
      <c r="I413" s="5">
        <f>All_Customers_Residential!I413+All_Customers_Small_Commercial!I413+All_Customers_Lighting!I413</f>
        <v>141806.78</v>
      </c>
      <c r="J413" s="5">
        <f>All_Customers_Residential!J413+All_Customers_Small_Commercial!J413+All_Customers_Lighting!J413</f>
        <v>112391.95999999999</v>
      </c>
      <c r="K413" s="5">
        <f>All_Customers_Residential!K413+All_Customers_Small_Commercial!K413+All_Customers_Lighting!K413</f>
        <v>89439.85</v>
      </c>
      <c r="L413" s="5">
        <f>All_Customers_Residential!L413+All_Customers_Small_Commercial!L413+All_Customers_Lighting!L413</f>
        <v>81088.44</v>
      </c>
      <c r="M413" s="5">
        <f>All_Customers_Residential!M413+All_Customers_Small_Commercial!M413+All_Customers_Lighting!M413</f>
        <v>75188.399999999994</v>
      </c>
      <c r="N413" s="5">
        <f>All_Customers_Residential!N413+All_Customers_Small_Commercial!N413+All_Customers_Lighting!N413</f>
        <v>73738.179999999993</v>
      </c>
      <c r="O413" s="5">
        <f>All_Customers_Residential!O413+All_Customers_Small_Commercial!O413+All_Customers_Lighting!O413</f>
        <v>71853.990000000005</v>
      </c>
      <c r="P413" s="5">
        <f>All_Customers_Residential!P413+All_Customers_Small_Commercial!P413+All_Customers_Lighting!P413</f>
        <v>78389.05</v>
      </c>
      <c r="Q413" s="5">
        <f>All_Customers_Residential!Q413+All_Customers_Small_Commercial!Q413+All_Customers_Lighting!Q413</f>
        <v>105242.54000000001</v>
      </c>
      <c r="R413" s="5">
        <f>All_Customers_Residential!R413+All_Customers_Small_Commercial!R413+All_Customers_Lighting!R413</f>
        <v>136918.25</v>
      </c>
      <c r="S413" s="5">
        <f>All_Customers_Residential!S413+All_Customers_Small_Commercial!S413+All_Customers_Lighting!S413</f>
        <v>159013.28</v>
      </c>
      <c r="T413" s="5">
        <f>All_Customers_Residential!T413+All_Customers_Small_Commercial!T413+All_Customers_Lighting!T413</f>
        <v>160102.12</v>
      </c>
      <c r="U413" s="5">
        <f>All_Customers_Residential!U413+All_Customers_Small_Commercial!U413+All_Customers_Lighting!U413</f>
        <v>158016.28</v>
      </c>
      <c r="V413" s="5">
        <f>All_Customers_Residential!V413+All_Customers_Small_Commercial!V413+All_Customers_Lighting!V413</f>
        <v>149096.27000000002</v>
      </c>
      <c r="W413" s="5">
        <f>All_Customers_Residential!W413+All_Customers_Small_Commercial!W413+All_Customers_Lighting!W413</f>
        <v>137823.56</v>
      </c>
      <c r="X413" s="5">
        <f>All_Customers_Residential!X413+All_Customers_Small_Commercial!X413+All_Customers_Lighting!X413</f>
        <v>123077.63</v>
      </c>
      <c r="Y413" s="5">
        <f>All_Customers_Residential!Y413+All_Customers_Small_Commercial!Y413+All_Customers_Lighting!Y413</f>
        <v>112984.48624522037</v>
      </c>
      <c r="Z413" s="5">
        <f>All_Customers_Residential!Z413+All_Customers_Small_Commercial!Z413+All_Customers_Lighting!Z413</f>
        <v>0</v>
      </c>
      <c r="AA413" s="2">
        <f>IFERROR(INDEX('Holiday Schedule'!$D$3:$D$24,MATCH(A413,'Holiday Schedule'!$C$3:$C$24,0)),0)</f>
        <v>0</v>
      </c>
      <c r="AB413" s="2">
        <f t="shared" si="48"/>
        <v>2</v>
      </c>
      <c r="AC413" s="2">
        <f t="shared" si="49"/>
        <v>1853186.58</v>
      </c>
      <c r="AD413" s="5">
        <f t="shared" si="50"/>
        <v>968162.18624522025</v>
      </c>
      <c r="AE413" s="5">
        <f t="shared" si="51"/>
        <v>2821348.7662452203</v>
      </c>
      <c r="AG413" s="2">
        <f t="shared" si="52"/>
        <v>2</v>
      </c>
      <c r="AH413" s="2">
        <f t="shared" si="53"/>
        <v>2026</v>
      </c>
      <c r="AJ413" s="5">
        <f t="shared" si="54"/>
        <v>160102.12</v>
      </c>
      <c r="AK413" s="2">
        <f t="shared" si="55"/>
        <v>19</v>
      </c>
    </row>
    <row r="414" spans="1:37" ht="12.75">
      <c r="A414" s="4">
        <v>46063</v>
      </c>
      <c r="B414" s="5">
        <f>All_Customers_Residential!B414+All_Customers_Small_Commercial!B414+All_Customers_Lighting!B414</f>
        <v>110040.92</v>
      </c>
      <c r="C414" s="5">
        <f>All_Customers_Residential!C414+All_Customers_Small_Commercial!C414+All_Customers_Lighting!C414</f>
        <v>109304.1</v>
      </c>
      <c r="D414" s="5">
        <f>All_Customers_Residential!D414+All_Customers_Small_Commercial!D414+All_Customers_Lighting!D414</f>
        <v>109145.02</v>
      </c>
      <c r="E414" s="5">
        <f>All_Customers_Residential!E414+All_Customers_Small_Commercial!E414+All_Customers_Lighting!E414</f>
        <v>109372.02999999998</v>
      </c>
      <c r="F414" s="5">
        <f>All_Customers_Residential!F414+All_Customers_Small_Commercial!F414+All_Customers_Lighting!F414</f>
        <v>114267.2</v>
      </c>
      <c r="G414" s="5">
        <f>All_Customers_Residential!G414+All_Customers_Small_Commercial!G414+All_Customers_Lighting!G414</f>
        <v>123895.39000000001</v>
      </c>
      <c r="H414" s="5">
        <f>All_Customers_Residential!H414+All_Customers_Small_Commercial!H414+All_Customers_Lighting!H414</f>
        <v>143813.56999999998</v>
      </c>
      <c r="I414" s="5">
        <f>All_Customers_Residential!I414+All_Customers_Small_Commercial!I414+All_Customers_Lighting!I414</f>
        <v>136075.15</v>
      </c>
      <c r="J414" s="5">
        <f>All_Customers_Residential!J414+All_Customers_Small_Commercial!J414+All_Customers_Lighting!J414</f>
        <v>104882.61</v>
      </c>
      <c r="K414" s="5">
        <f>All_Customers_Residential!K414+All_Customers_Small_Commercial!K414+All_Customers_Lighting!K414</f>
        <v>80060.009999999995</v>
      </c>
      <c r="L414" s="5">
        <f>All_Customers_Residential!L414+All_Customers_Small_Commercial!L414+All_Customers_Lighting!L414</f>
        <v>70659.069999999992</v>
      </c>
      <c r="M414" s="5">
        <f>All_Customers_Residential!M414+All_Customers_Small_Commercial!M414+All_Customers_Lighting!M414</f>
        <v>67040.639999999999</v>
      </c>
      <c r="N414" s="5">
        <f>All_Customers_Residential!N414+All_Customers_Small_Commercial!N414+All_Customers_Lighting!N414</f>
        <v>61489.45</v>
      </c>
      <c r="O414" s="5">
        <f>All_Customers_Residential!O414+All_Customers_Small_Commercial!O414+All_Customers_Lighting!O414</f>
        <v>60421.440000000002</v>
      </c>
      <c r="P414" s="5">
        <f>All_Customers_Residential!P414+All_Customers_Small_Commercial!P414+All_Customers_Lighting!P414</f>
        <v>67211.41</v>
      </c>
      <c r="Q414" s="5">
        <f>All_Customers_Residential!Q414+All_Customers_Small_Commercial!Q414+All_Customers_Lighting!Q414</f>
        <v>97043.409999999989</v>
      </c>
      <c r="R414" s="5">
        <f>All_Customers_Residential!R414+All_Customers_Small_Commercial!R414+All_Customers_Lighting!R414</f>
        <v>130158.78</v>
      </c>
      <c r="S414" s="5">
        <f>All_Customers_Residential!S414+All_Customers_Small_Commercial!S414+All_Customers_Lighting!S414</f>
        <v>148846.03999999998</v>
      </c>
      <c r="T414" s="5">
        <f>All_Customers_Residential!T414+All_Customers_Small_Commercial!T414+All_Customers_Lighting!T414</f>
        <v>151658.09999999998</v>
      </c>
      <c r="U414" s="5">
        <f>All_Customers_Residential!U414+All_Customers_Small_Commercial!U414+All_Customers_Lighting!U414</f>
        <v>148991.6</v>
      </c>
      <c r="V414" s="5">
        <f>All_Customers_Residential!V414+All_Customers_Small_Commercial!V414+All_Customers_Lighting!V414</f>
        <v>140360.42000000001</v>
      </c>
      <c r="W414" s="5">
        <f>All_Customers_Residential!W414+All_Customers_Small_Commercial!W414+All_Customers_Lighting!W414</f>
        <v>128712.17000000001</v>
      </c>
      <c r="X414" s="5">
        <f>All_Customers_Residential!X414+All_Customers_Small_Commercial!X414+All_Customers_Lighting!X414</f>
        <v>114149.89</v>
      </c>
      <c r="Y414" s="5">
        <f>All_Customers_Residential!Y414+All_Customers_Small_Commercial!Y414+All_Customers_Lighting!Y414</f>
        <v>116184.01313943733</v>
      </c>
      <c r="Z414" s="5">
        <f>All_Customers_Residential!Z414+All_Customers_Small_Commercial!Z414+All_Customers_Lighting!Z414</f>
        <v>0</v>
      </c>
      <c r="AA414" s="2">
        <f>IFERROR(INDEX('Holiday Schedule'!$D$3:$D$24,MATCH(A414,'Holiday Schedule'!$C$3:$C$24,0)),0)</f>
        <v>0</v>
      </c>
      <c r="AB414" s="2">
        <f t="shared" si="48"/>
        <v>3</v>
      </c>
      <c r="AC414" s="2">
        <f t="shared" si="49"/>
        <v>1707760.1900000002</v>
      </c>
      <c r="AD414" s="5">
        <f t="shared" si="50"/>
        <v>936022.24313943717</v>
      </c>
      <c r="AE414" s="5">
        <f t="shared" si="51"/>
        <v>2643782.4331394373</v>
      </c>
      <c r="AG414" s="2">
        <f t="shared" si="52"/>
        <v>2</v>
      </c>
      <c r="AH414" s="2">
        <f t="shared" si="53"/>
        <v>2026</v>
      </c>
      <c r="AJ414" s="5">
        <f t="shared" si="54"/>
        <v>151658.09999999998</v>
      </c>
      <c r="AK414" s="2">
        <f t="shared" si="55"/>
        <v>19</v>
      </c>
    </row>
    <row r="415" spans="1:37" ht="12.75">
      <c r="A415" s="4">
        <v>46064</v>
      </c>
      <c r="B415" s="5">
        <f>All_Customers_Residential!B415+All_Customers_Small_Commercial!B415+All_Customers_Lighting!B415</f>
        <v>100111.85</v>
      </c>
      <c r="C415" s="5">
        <f>All_Customers_Residential!C415+All_Customers_Small_Commercial!C415+All_Customers_Lighting!C415</f>
        <v>98801.19</v>
      </c>
      <c r="D415" s="5">
        <f>All_Customers_Residential!D415+All_Customers_Small_Commercial!D415+All_Customers_Lighting!D415</f>
        <v>97441.24</v>
      </c>
      <c r="E415" s="5">
        <f>All_Customers_Residential!E415+All_Customers_Small_Commercial!E415+All_Customers_Lighting!E415</f>
        <v>97232.05</v>
      </c>
      <c r="F415" s="5">
        <f>All_Customers_Residential!F415+All_Customers_Small_Commercial!F415+All_Customers_Lighting!F415</f>
        <v>100249.47</v>
      </c>
      <c r="G415" s="5">
        <f>All_Customers_Residential!G415+All_Customers_Small_Commercial!G415+All_Customers_Lighting!G415</f>
        <v>105359.54</v>
      </c>
      <c r="H415" s="5">
        <f>All_Customers_Residential!H415+All_Customers_Small_Commercial!H415+All_Customers_Lighting!H415</f>
        <v>123221.63</v>
      </c>
      <c r="I415" s="5">
        <f>All_Customers_Residential!I415+All_Customers_Small_Commercial!I415+All_Customers_Lighting!I415</f>
        <v>128400.06</v>
      </c>
      <c r="J415" s="5">
        <f>All_Customers_Residential!J415+All_Customers_Small_Commercial!J415+All_Customers_Lighting!J415</f>
        <v>127934.86</v>
      </c>
      <c r="K415" s="5">
        <f>All_Customers_Residential!K415+All_Customers_Small_Commercial!K415+All_Customers_Lighting!K415</f>
        <v>125893.72</v>
      </c>
      <c r="L415" s="5">
        <f>All_Customers_Residential!L415+All_Customers_Small_Commercial!L415+All_Customers_Lighting!L415</f>
        <v>122973.84</v>
      </c>
      <c r="M415" s="5">
        <f>All_Customers_Residential!M415+All_Customers_Small_Commercial!M415+All_Customers_Lighting!M415</f>
        <v>116668.98</v>
      </c>
      <c r="N415" s="5">
        <f>All_Customers_Residential!N415+All_Customers_Small_Commercial!N415+All_Customers_Lighting!N415</f>
        <v>110553.88</v>
      </c>
      <c r="O415" s="5">
        <f>All_Customers_Residential!O415+All_Customers_Small_Commercial!O415+All_Customers_Lighting!O415</f>
        <v>107164.29</v>
      </c>
      <c r="P415" s="5">
        <f>All_Customers_Residential!P415+All_Customers_Small_Commercial!P415+All_Customers_Lighting!P415</f>
        <v>112060.98000000001</v>
      </c>
      <c r="Q415" s="5">
        <f>All_Customers_Residential!Q415+All_Customers_Small_Commercial!Q415+All_Customers_Lighting!Q415</f>
        <v>120639.70000000001</v>
      </c>
      <c r="R415" s="5">
        <f>All_Customers_Residential!R415+All_Customers_Small_Commercial!R415+All_Customers_Lighting!R415</f>
        <v>134053.17000000001</v>
      </c>
      <c r="S415" s="5">
        <f>All_Customers_Residential!S415+All_Customers_Small_Commercial!S415+All_Customers_Lighting!S415</f>
        <v>148423.48000000001</v>
      </c>
      <c r="T415" s="5">
        <f>All_Customers_Residential!T415+All_Customers_Small_Commercial!T415+All_Customers_Lighting!T415</f>
        <v>149300.41</v>
      </c>
      <c r="U415" s="5">
        <f>All_Customers_Residential!U415+All_Customers_Small_Commercial!U415+All_Customers_Lighting!U415</f>
        <v>148107.75</v>
      </c>
      <c r="V415" s="5">
        <f>All_Customers_Residential!V415+All_Customers_Small_Commercial!V415+All_Customers_Lighting!V415</f>
        <v>137476.04</v>
      </c>
      <c r="W415" s="5">
        <f>All_Customers_Residential!W415+All_Customers_Small_Commercial!W415+All_Customers_Lighting!W415</f>
        <v>127667.65</v>
      </c>
      <c r="X415" s="5">
        <f>All_Customers_Residential!X415+All_Customers_Small_Commercial!X415+All_Customers_Lighting!X415</f>
        <v>113522.5</v>
      </c>
      <c r="Y415" s="5">
        <f>All_Customers_Residential!Y415+All_Customers_Small_Commercial!Y415+All_Customers_Lighting!Y415</f>
        <v>118667.4308919832</v>
      </c>
      <c r="Z415" s="5">
        <f>All_Customers_Residential!Z415+All_Customers_Small_Commercial!Z415+All_Customers_Lighting!Z415</f>
        <v>0</v>
      </c>
      <c r="AA415" s="2">
        <f>IFERROR(INDEX('Holiday Schedule'!$D$3:$D$24,MATCH(A415,'Holiday Schedule'!$C$3:$C$24,0)),0)</f>
        <v>0</v>
      </c>
      <c r="AB415" s="2">
        <f t="shared" si="48"/>
        <v>4</v>
      </c>
      <c r="AC415" s="2">
        <f t="shared" si="49"/>
        <v>2030841.3099999998</v>
      </c>
      <c r="AD415" s="5">
        <f t="shared" si="50"/>
        <v>841084.40089198318</v>
      </c>
      <c r="AE415" s="5">
        <f t="shared" si="51"/>
        <v>2871925.710891983</v>
      </c>
      <c r="AG415" s="2">
        <f t="shared" si="52"/>
        <v>2</v>
      </c>
      <c r="AH415" s="2">
        <f t="shared" si="53"/>
        <v>2026</v>
      </c>
      <c r="AJ415" s="5">
        <f t="shared" si="54"/>
        <v>149300.41</v>
      </c>
      <c r="AK415" s="2">
        <f t="shared" si="55"/>
        <v>19</v>
      </c>
    </row>
    <row r="416" spans="1:37" ht="12.75">
      <c r="A416" s="4">
        <v>46065</v>
      </c>
      <c r="B416" s="5">
        <f>All_Customers_Residential!B416+All_Customers_Small_Commercial!B416+All_Customers_Lighting!B416</f>
        <v>98488.959999999992</v>
      </c>
      <c r="C416" s="5">
        <f>All_Customers_Residential!C416+All_Customers_Small_Commercial!C416+All_Customers_Lighting!C416</f>
        <v>96350.18</v>
      </c>
      <c r="D416" s="5">
        <f>All_Customers_Residential!D416+All_Customers_Small_Commercial!D416+All_Customers_Lighting!D416</f>
        <v>96038.44</v>
      </c>
      <c r="E416" s="5">
        <f>All_Customers_Residential!E416+All_Customers_Small_Commercial!E416+All_Customers_Lighting!E416</f>
        <v>95495.1</v>
      </c>
      <c r="F416" s="5">
        <f>All_Customers_Residential!F416+All_Customers_Small_Commercial!F416+All_Customers_Lighting!F416</f>
        <v>99198.61</v>
      </c>
      <c r="G416" s="5">
        <f>All_Customers_Residential!G416+All_Customers_Small_Commercial!G416+All_Customers_Lighting!G416</f>
        <v>107157.4</v>
      </c>
      <c r="H416" s="5">
        <f>All_Customers_Residential!H416+All_Customers_Small_Commercial!H416+All_Customers_Lighting!H416</f>
        <v>124863.40999999999</v>
      </c>
      <c r="I416" s="5">
        <f>All_Customers_Residential!I416+All_Customers_Small_Commercial!I416+All_Customers_Lighting!I416</f>
        <v>126641.23</v>
      </c>
      <c r="J416" s="5">
        <f>All_Customers_Residential!J416+All_Customers_Small_Commercial!J416+All_Customers_Lighting!J416</f>
        <v>110806.97</v>
      </c>
      <c r="K416" s="5">
        <f>All_Customers_Residential!K416+All_Customers_Small_Commercial!K416+All_Customers_Lighting!K416</f>
        <v>96758.54</v>
      </c>
      <c r="L416" s="5">
        <f>All_Customers_Residential!L416+All_Customers_Small_Commercial!L416+All_Customers_Lighting!L416</f>
        <v>91152.58</v>
      </c>
      <c r="M416" s="5">
        <f>All_Customers_Residential!M416+All_Customers_Small_Commercial!M416+All_Customers_Lighting!M416</f>
        <v>93723.06</v>
      </c>
      <c r="N416" s="5">
        <f>All_Customers_Residential!N416+All_Customers_Small_Commercial!N416+All_Customers_Lighting!N416</f>
        <v>96806.790000000008</v>
      </c>
      <c r="O416" s="5">
        <f>All_Customers_Residential!O416+All_Customers_Small_Commercial!O416+All_Customers_Lighting!O416</f>
        <v>96738.32</v>
      </c>
      <c r="P416" s="5">
        <f>All_Customers_Residential!P416+All_Customers_Small_Commercial!P416+All_Customers_Lighting!P416</f>
        <v>96397.83</v>
      </c>
      <c r="Q416" s="5">
        <f>All_Customers_Residential!Q416+All_Customers_Small_Commercial!Q416+All_Customers_Lighting!Q416</f>
        <v>108157.56</v>
      </c>
      <c r="R416" s="5">
        <f>All_Customers_Residential!R416+All_Customers_Small_Commercial!R416+All_Customers_Lighting!R416</f>
        <v>128026.51000000001</v>
      </c>
      <c r="S416" s="5">
        <f>All_Customers_Residential!S416+All_Customers_Small_Commercial!S416+All_Customers_Lighting!S416</f>
        <v>146407.34</v>
      </c>
      <c r="T416" s="5">
        <f>All_Customers_Residential!T416+All_Customers_Small_Commercial!T416+All_Customers_Lighting!T416</f>
        <v>149671.79</v>
      </c>
      <c r="U416" s="5">
        <f>All_Customers_Residential!U416+All_Customers_Small_Commercial!U416+All_Customers_Lighting!U416</f>
        <v>147981.4</v>
      </c>
      <c r="V416" s="5">
        <f>All_Customers_Residential!V416+All_Customers_Small_Commercial!V416+All_Customers_Lighting!V416</f>
        <v>141205.44999999998</v>
      </c>
      <c r="W416" s="5">
        <f>All_Customers_Residential!W416+All_Customers_Small_Commercial!W416+All_Customers_Lighting!W416</f>
        <v>130912.20999999999</v>
      </c>
      <c r="X416" s="5">
        <f>All_Customers_Residential!X416+All_Customers_Small_Commercial!X416+All_Customers_Lighting!X416</f>
        <v>118083.28000000001</v>
      </c>
      <c r="Y416" s="5">
        <f>All_Customers_Residential!Y416+All_Customers_Small_Commercial!Y416+All_Customers_Lighting!Y416</f>
        <v>114416.61865493767</v>
      </c>
      <c r="Z416" s="5">
        <f>All_Customers_Residential!Z416+All_Customers_Small_Commercial!Z416+All_Customers_Lighting!Z416</f>
        <v>0</v>
      </c>
      <c r="AA416" s="2">
        <f>IFERROR(INDEX('Holiday Schedule'!$D$3:$D$24,MATCH(A416,'Holiday Schedule'!$C$3:$C$24,0)),0)</f>
        <v>0</v>
      </c>
      <c r="AB416" s="2">
        <f t="shared" si="48"/>
        <v>5</v>
      </c>
      <c r="AC416" s="2">
        <f t="shared" si="49"/>
        <v>1879470.8599999999</v>
      </c>
      <c r="AD416" s="5">
        <f t="shared" si="50"/>
        <v>832008.71865493804</v>
      </c>
      <c r="AE416" s="5">
        <f t="shared" si="51"/>
        <v>2711479.5786549379</v>
      </c>
      <c r="AG416" s="2">
        <f t="shared" si="52"/>
        <v>2</v>
      </c>
      <c r="AH416" s="2">
        <f t="shared" si="53"/>
        <v>2026</v>
      </c>
      <c r="AJ416" s="5">
        <f t="shared" si="54"/>
        <v>149671.79</v>
      </c>
      <c r="AK416" s="2">
        <f t="shared" si="55"/>
        <v>19</v>
      </c>
    </row>
    <row r="417" spans="1:37" ht="12.75">
      <c r="A417" s="4">
        <v>46066</v>
      </c>
      <c r="B417" s="5">
        <f>All_Customers_Residential!B417+All_Customers_Small_Commercial!B417+All_Customers_Lighting!B417</f>
        <v>103449.56999999999</v>
      </c>
      <c r="C417" s="5">
        <f>All_Customers_Residential!C417+All_Customers_Small_Commercial!C417+All_Customers_Lighting!C417</f>
        <v>102731.48999999999</v>
      </c>
      <c r="D417" s="5">
        <f>All_Customers_Residential!D417+All_Customers_Small_Commercial!D417+All_Customers_Lighting!D417</f>
        <v>101985.89000000001</v>
      </c>
      <c r="E417" s="5">
        <f>All_Customers_Residential!E417+All_Customers_Small_Commercial!E417+All_Customers_Lighting!E417</f>
        <v>103055.52</v>
      </c>
      <c r="F417" s="5">
        <f>All_Customers_Residential!F417+All_Customers_Small_Commercial!F417+All_Customers_Lighting!F417</f>
        <v>107911.96</v>
      </c>
      <c r="G417" s="5">
        <f>All_Customers_Residential!G417+All_Customers_Small_Commercial!G417+All_Customers_Lighting!G417</f>
        <v>114752.87000000001</v>
      </c>
      <c r="H417" s="5">
        <f>All_Customers_Residential!H417+All_Customers_Small_Commercial!H417+All_Customers_Lighting!H417</f>
        <v>135024.19</v>
      </c>
      <c r="I417" s="5">
        <f>All_Customers_Residential!I417+All_Customers_Small_Commercial!I417+All_Customers_Lighting!I417</f>
        <v>127063.42</v>
      </c>
      <c r="J417" s="5">
        <f>All_Customers_Residential!J417+All_Customers_Small_Commercial!J417+All_Customers_Lighting!J417</f>
        <v>99475.400000000009</v>
      </c>
      <c r="K417" s="5">
        <f>All_Customers_Residential!K417+All_Customers_Small_Commercial!K417+All_Customers_Lighting!K417</f>
        <v>79530.62</v>
      </c>
      <c r="L417" s="5">
        <f>All_Customers_Residential!L417+All_Customers_Small_Commercial!L417+All_Customers_Lighting!L417</f>
        <v>72029.14</v>
      </c>
      <c r="M417" s="5">
        <f>All_Customers_Residential!M417+All_Customers_Small_Commercial!M417+All_Customers_Lighting!M417</f>
        <v>65922.5</v>
      </c>
      <c r="N417" s="5">
        <f>All_Customers_Residential!N417+All_Customers_Small_Commercial!N417+All_Customers_Lighting!N417</f>
        <v>62257.729999999996</v>
      </c>
      <c r="O417" s="5">
        <f>All_Customers_Residential!O417+All_Customers_Small_Commercial!O417+All_Customers_Lighting!O417</f>
        <v>61813.57</v>
      </c>
      <c r="P417" s="5">
        <f>All_Customers_Residential!P417+All_Customers_Small_Commercial!P417+All_Customers_Lighting!P417</f>
        <v>67230.48</v>
      </c>
      <c r="Q417" s="5">
        <f>All_Customers_Residential!Q417+All_Customers_Small_Commercial!Q417+All_Customers_Lighting!Q417</f>
        <v>92494.3</v>
      </c>
      <c r="R417" s="5">
        <f>All_Customers_Residential!R417+All_Customers_Small_Commercial!R417+All_Customers_Lighting!R417</f>
        <v>122702.86000000002</v>
      </c>
      <c r="S417" s="5">
        <f>All_Customers_Residential!S417+All_Customers_Small_Commercial!S417+All_Customers_Lighting!S417</f>
        <v>142146.28</v>
      </c>
      <c r="T417" s="5">
        <f>All_Customers_Residential!T417+All_Customers_Small_Commercial!T417+All_Customers_Lighting!T417</f>
        <v>144772.46</v>
      </c>
      <c r="U417" s="5">
        <f>All_Customers_Residential!U417+All_Customers_Small_Commercial!U417+All_Customers_Lighting!U417</f>
        <v>143042.51999999999</v>
      </c>
      <c r="V417" s="5">
        <f>All_Customers_Residential!V417+All_Customers_Small_Commercial!V417+All_Customers_Lighting!V417</f>
        <v>136867.48000000001</v>
      </c>
      <c r="W417" s="5">
        <f>All_Customers_Residential!W417+All_Customers_Small_Commercial!W417+All_Customers_Lighting!W417</f>
        <v>129606.33</v>
      </c>
      <c r="X417" s="5">
        <f>All_Customers_Residential!X417+All_Customers_Small_Commercial!X417+All_Customers_Lighting!X417</f>
        <v>118263.53</v>
      </c>
      <c r="Y417" s="5">
        <f>All_Customers_Residential!Y417+All_Customers_Small_Commercial!Y417+All_Customers_Lighting!Y417</f>
        <v>106395.3757230538</v>
      </c>
      <c r="Z417" s="5">
        <f>All_Customers_Residential!Z417+All_Customers_Small_Commercial!Z417+All_Customers_Lighting!Z417</f>
        <v>0</v>
      </c>
      <c r="AA417" s="2">
        <f>IFERROR(INDEX('Holiday Schedule'!$D$3:$D$24,MATCH(A417,'Holiday Schedule'!$C$3:$C$24,0)),0)</f>
        <v>0</v>
      </c>
      <c r="AB417" s="2">
        <f t="shared" si="48"/>
        <v>6</v>
      </c>
      <c r="AC417" s="2">
        <f t="shared" si="49"/>
        <v>1665218.62</v>
      </c>
      <c r="AD417" s="5">
        <f t="shared" si="50"/>
        <v>875306.86572305392</v>
      </c>
      <c r="AE417" s="5">
        <f t="shared" si="51"/>
        <v>2540525.485723054</v>
      </c>
      <c r="AG417" s="2">
        <f t="shared" si="52"/>
        <v>2</v>
      </c>
      <c r="AH417" s="2">
        <f t="shared" si="53"/>
        <v>2026</v>
      </c>
      <c r="AJ417" s="5">
        <f t="shared" si="54"/>
        <v>144772.46</v>
      </c>
      <c r="AK417" s="2">
        <f t="shared" si="55"/>
        <v>19</v>
      </c>
    </row>
    <row r="418" spans="1:37" ht="12.75">
      <c r="A418" s="4">
        <v>46067</v>
      </c>
      <c r="B418" s="5">
        <f>All_Customers_Residential!B418+All_Customers_Small_Commercial!B418+All_Customers_Lighting!B418</f>
        <v>106674.1</v>
      </c>
      <c r="C418" s="5">
        <f>All_Customers_Residential!C418+All_Customers_Small_Commercial!C418+All_Customers_Lighting!C418</f>
        <v>104378.71999999999</v>
      </c>
      <c r="D418" s="5">
        <f>All_Customers_Residential!D418+All_Customers_Small_Commercial!D418+All_Customers_Lighting!D418</f>
        <v>104922.48999999999</v>
      </c>
      <c r="E418" s="5">
        <f>All_Customers_Residential!E418+All_Customers_Small_Commercial!E418+All_Customers_Lighting!E418</f>
        <v>105152.65</v>
      </c>
      <c r="F418" s="5">
        <f>All_Customers_Residential!F418+All_Customers_Small_Commercial!F418+All_Customers_Lighting!F418</f>
        <v>108796.8</v>
      </c>
      <c r="G418" s="5">
        <f>All_Customers_Residential!G418+All_Customers_Small_Commercial!G418+All_Customers_Lighting!G418</f>
        <v>113368.81000000001</v>
      </c>
      <c r="H418" s="5">
        <f>All_Customers_Residential!H418+All_Customers_Small_Commercial!H418+All_Customers_Lighting!H418</f>
        <v>127823.43000000001</v>
      </c>
      <c r="I418" s="5">
        <f>All_Customers_Residential!I418+All_Customers_Small_Commercial!I418+All_Customers_Lighting!I418</f>
        <v>120129.57</v>
      </c>
      <c r="J418" s="5">
        <f>All_Customers_Residential!J418+All_Customers_Small_Commercial!J418+All_Customers_Lighting!J418</f>
        <v>92005.82</v>
      </c>
      <c r="K418" s="5">
        <f>All_Customers_Residential!K418+All_Customers_Small_Commercial!K418+All_Customers_Lighting!K418</f>
        <v>80837.36</v>
      </c>
      <c r="L418" s="5">
        <f>All_Customers_Residential!L418+All_Customers_Small_Commercial!L418+All_Customers_Lighting!L418</f>
        <v>69529.009999999995</v>
      </c>
      <c r="M418" s="5">
        <f>All_Customers_Residential!M418+All_Customers_Small_Commercial!M418+All_Customers_Lighting!M418</f>
        <v>65932.94</v>
      </c>
      <c r="N418" s="5">
        <f>All_Customers_Residential!N418+All_Customers_Small_Commercial!N418+All_Customers_Lighting!N418</f>
        <v>79148.06</v>
      </c>
      <c r="O418" s="5">
        <f>All_Customers_Residential!O418+All_Customers_Small_Commercial!O418+All_Customers_Lighting!O418</f>
        <v>89358.37999999999</v>
      </c>
      <c r="P418" s="5">
        <f>All_Customers_Residential!P418+All_Customers_Small_Commercial!P418+All_Customers_Lighting!P418</f>
        <v>94841.930000000008</v>
      </c>
      <c r="Q418" s="5">
        <f>All_Customers_Residential!Q418+All_Customers_Small_Commercial!Q418+All_Customers_Lighting!Q418</f>
        <v>102816.07</v>
      </c>
      <c r="R418" s="5">
        <f>All_Customers_Residential!R418+All_Customers_Small_Commercial!R418+All_Customers_Lighting!R418</f>
        <v>124117.88</v>
      </c>
      <c r="S418" s="5">
        <f>All_Customers_Residential!S418+All_Customers_Small_Commercial!S418+All_Customers_Lighting!S418</f>
        <v>143893.04999999999</v>
      </c>
      <c r="T418" s="5">
        <f>All_Customers_Residential!T418+All_Customers_Small_Commercial!T418+All_Customers_Lighting!T418</f>
        <v>145426.49</v>
      </c>
      <c r="U418" s="5">
        <f>All_Customers_Residential!U418+All_Customers_Small_Commercial!U418+All_Customers_Lighting!U418</f>
        <v>144258.45000000001</v>
      </c>
      <c r="V418" s="5">
        <f>All_Customers_Residential!V418+All_Customers_Small_Commercial!V418+All_Customers_Lighting!V418</f>
        <v>137177.57999999999</v>
      </c>
      <c r="W418" s="5">
        <f>All_Customers_Residential!W418+All_Customers_Small_Commercial!W418+All_Customers_Lighting!W418</f>
        <v>128662.45</v>
      </c>
      <c r="X418" s="5">
        <f>All_Customers_Residential!X418+All_Customers_Small_Commercial!X418+All_Customers_Lighting!X418</f>
        <v>118282.61</v>
      </c>
      <c r="Y418" s="5">
        <f>All_Customers_Residential!Y418+All_Customers_Small_Commercial!Y418+All_Customers_Lighting!Y418</f>
        <v>110904.23000000001</v>
      </c>
      <c r="Z418" s="5">
        <f>All_Customers_Residential!Z418+All_Customers_Small_Commercial!Z418+All_Customers_Lighting!Z418</f>
        <v>0</v>
      </c>
      <c r="AA418" s="2">
        <f>IFERROR(INDEX('Holiday Schedule'!$D$3:$D$24,MATCH(A418,'Holiday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2618438.8800000004</v>
      </c>
      <c r="AE418" s="5">
        <f t="shared" si="51"/>
        <v>2618438.8800000004</v>
      </c>
      <c r="AG418" s="2">
        <f t="shared" si="52"/>
        <v>2</v>
      </c>
      <c r="AH418" s="2">
        <f t="shared" si="53"/>
        <v>2026</v>
      </c>
      <c r="AJ418" s="5">
        <f t="shared" si="54"/>
        <v>145426.49</v>
      </c>
      <c r="AK418" s="2">
        <f t="shared" si="55"/>
        <v>19</v>
      </c>
    </row>
    <row r="419" spans="1:37" ht="12.75">
      <c r="A419" s="4">
        <v>46068</v>
      </c>
      <c r="B419" s="5">
        <f>All_Customers_Residential!B419+All_Customers_Small_Commercial!B419+All_Customers_Lighting!B419</f>
        <v>105608.39</v>
      </c>
      <c r="C419" s="5">
        <f>All_Customers_Residential!C419+All_Customers_Small_Commercial!C419+All_Customers_Lighting!C419</f>
        <v>102417.28000000001</v>
      </c>
      <c r="D419" s="5">
        <f>All_Customers_Residential!D419+All_Customers_Small_Commercial!D419+All_Customers_Lighting!D419</f>
        <v>101018.34</v>
      </c>
      <c r="E419" s="5">
        <f>All_Customers_Residential!E419+All_Customers_Small_Commercial!E419+All_Customers_Lighting!E419</f>
        <v>101905.48999999999</v>
      </c>
      <c r="F419" s="5">
        <f>All_Customers_Residential!F419+All_Customers_Small_Commercial!F419+All_Customers_Lighting!F419</f>
        <v>102845.33</v>
      </c>
      <c r="G419" s="5">
        <f>All_Customers_Residential!G419+All_Customers_Small_Commercial!G419+All_Customers_Lighting!G419</f>
        <v>106934.84000000001</v>
      </c>
      <c r="H419" s="5">
        <f>All_Customers_Residential!H419+All_Customers_Small_Commercial!H419+All_Customers_Lighting!H419</f>
        <v>119334.18000000001</v>
      </c>
      <c r="I419" s="5">
        <f>All_Customers_Residential!I419+All_Customers_Small_Commercial!I419+All_Customers_Lighting!I419</f>
        <v>120030.29999999999</v>
      </c>
      <c r="J419" s="5">
        <f>All_Customers_Residential!J419+All_Customers_Small_Commercial!J419+All_Customers_Lighting!J419</f>
        <v>103475.52</v>
      </c>
      <c r="K419" s="5">
        <f>All_Customers_Residential!K419+All_Customers_Small_Commercial!K419+All_Customers_Lighting!K419</f>
        <v>83469.19</v>
      </c>
      <c r="L419" s="5">
        <f>All_Customers_Residential!L419+All_Customers_Small_Commercial!L419+All_Customers_Lighting!L419</f>
        <v>67257.179999999993</v>
      </c>
      <c r="M419" s="5">
        <f>All_Customers_Residential!M419+All_Customers_Small_Commercial!M419+All_Customers_Lighting!M419</f>
        <v>62165.600000000006</v>
      </c>
      <c r="N419" s="5">
        <f>All_Customers_Residential!N419+All_Customers_Small_Commercial!N419+All_Customers_Lighting!N419</f>
        <v>61822.770000000004</v>
      </c>
      <c r="O419" s="5">
        <f>All_Customers_Residential!O419+All_Customers_Small_Commercial!O419+All_Customers_Lighting!O419</f>
        <v>61646.590000000004</v>
      </c>
      <c r="P419" s="5">
        <f>All_Customers_Residential!P419+All_Customers_Small_Commercial!P419+All_Customers_Lighting!P419</f>
        <v>66467.34</v>
      </c>
      <c r="Q419" s="5">
        <f>All_Customers_Residential!Q419+All_Customers_Small_Commercial!Q419+All_Customers_Lighting!Q419</f>
        <v>93045.77</v>
      </c>
      <c r="R419" s="5">
        <f>All_Customers_Residential!R419+All_Customers_Small_Commercial!R419+All_Customers_Lighting!R419</f>
        <v>126744.54</v>
      </c>
      <c r="S419" s="5">
        <f>All_Customers_Residential!S419+All_Customers_Small_Commercial!S419+All_Customers_Lighting!S419</f>
        <v>148497.53</v>
      </c>
      <c r="T419" s="5">
        <f>All_Customers_Residential!T419+All_Customers_Small_Commercial!T419+All_Customers_Lighting!T419</f>
        <v>151922.73000000001</v>
      </c>
      <c r="U419" s="5">
        <f>All_Customers_Residential!U419+All_Customers_Small_Commercial!U419+All_Customers_Lighting!U419</f>
        <v>149338.48000000001</v>
      </c>
      <c r="V419" s="5">
        <f>All_Customers_Residential!V419+All_Customers_Small_Commercial!V419+All_Customers_Lighting!V419</f>
        <v>141498.38999999998</v>
      </c>
      <c r="W419" s="5">
        <f>All_Customers_Residential!W419+All_Customers_Small_Commercial!W419+All_Customers_Lighting!W419</f>
        <v>131969.05000000002</v>
      </c>
      <c r="X419" s="5">
        <f>All_Customers_Residential!X419+All_Customers_Small_Commercial!X419+All_Customers_Lighting!X419</f>
        <v>121227.87999999999</v>
      </c>
      <c r="Y419" s="5">
        <f>All_Customers_Residential!Y419+All_Customers_Small_Commercial!Y419+All_Customers_Lighting!Y419</f>
        <v>111488.23</v>
      </c>
      <c r="Z419" s="5">
        <f>All_Customers_Residential!Z419+All_Customers_Small_Commercial!Z419+All_Customers_Lighting!Z419</f>
        <v>0</v>
      </c>
      <c r="AA419" s="2">
        <f>IFERROR(INDEX('Holiday Schedule'!$D$3:$D$24,MATCH(A419,'Holiday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2542130.94</v>
      </c>
      <c r="AE419" s="5">
        <f t="shared" si="51"/>
        <v>2542130.94</v>
      </c>
      <c r="AG419" s="2">
        <f t="shared" si="52"/>
        <v>2</v>
      </c>
      <c r="AH419" s="2">
        <f t="shared" si="53"/>
        <v>2026</v>
      </c>
      <c r="AJ419" s="5">
        <f t="shared" si="54"/>
        <v>151922.73000000001</v>
      </c>
      <c r="AK419" s="2">
        <f t="shared" si="55"/>
        <v>19</v>
      </c>
    </row>
    <row r="420" spans="1:37" ht="12.75">
      <c r="A420" s="4">
        <v>46069</v>
      </c>
      <c r="B420" s="5">
        <f>All_Customers_Residential!B420+All_Customers_Small_Commercial!B420+All_Customers_Lighting!B420</f>
        <v>107789.65000000001</v>
      </c>
      <c r="C420" s="5">
        <f>All_Customers_Residential!C420+All_Customers_Small_Commercial!C420+All_Customers_Lighting!C420</f>
        <v>106424.25</v>
      </c>
      <c r="D420" s="5">
        <f>All_Customers_Residential!D420+All_Customers_Small_Commercial!D420+All_Customers_Lighting!D420</f>
        <v>107450.24000000001</v>
      </c>
      <c r="E420" s="5">
        <f>All_Customers_Residential!E420+All_Customers_Small_Commercial!E420+All_Customers_Lighting!E420</f>
        <v>107487.3</v>
      </c>
      <c r="F420" s="5">
        <f>All_Customers_Residential!F420+All_Customers_Small_Commercial!F420+All_Customers_Lighting!F420</f>
        <v>111918.76</v>
      </c>
      <c r="G420" s="5">
        <f>All_Customers_Residential!G420+All_Customers_Small_Commercial!G420+All_Customers_Lighting!G420</f>
        <v>118308.69</v>
      </c>
      <c r="H420" s="5">
        <f>All_Customers_Residential!H420+All_Customers_Small_Commercial!H420+All_Customers_Lighting!H420</f>
        <v>133515.17000000001</v>
      </c>
      <c r="I420" s="5">
        <f>All_Customers_Residential!I420+All_Customers_Small_Commercial!I420+All_Customers_Lighting!I420</f>
        <v>124529.9</v>
      </c>
      <c r="J420" s="5">
        <f>All_Customers_Residential!J420+All_Customers_Small_Commercial!J420+All_Customers_Lighting!J420</f>
        <v>98588.290000000008</v>
      </c>
      <c r="K420" s="5">
        <f>All_Customers_Residential!K420+All_Customers_Small_Commercial!K420+All_Customers_Lighting!K420</f>
        <v>79108.13</v>
      </c>
      <c r="L420" s="5">
        <f>All_Customers_Residential!L420+All_Customers_Small_Commercial!L420+All_Customers_Lighting!L420</f>
        <v>66912.12</v>
      </c>
      <c r="M420" s="5">
        <f>All_Customers_Residential!M420+All_Customers_Small_Commercial!M420+All_Customers_Lighting!M420</f>
        <v>61342.28</v>
      </c>
      <c r="N420" s="5">
        <f>All_Customers_Residential!N420+All_Customers_Small_Commercial!N420+All_Customers_Lighting!N420</f>
        <v>56642.13</v>
      </c>
      <c r="O420" s="5">
        <f>All_Customers_Residential!O420+All_Customers_Small_Commercial!O420+All_Customers_Lighting!O420</f>
        <v>57031.42</v>
      </c>
      <c r="P420" s="5">
        <f>All_Customers_Residential!P420+All_Customers_Small_Commercial!P420+All_Customers_Lighting!P420</f>
        <v>63171.490000000005</v>
      </c>
      <c r="Q420" s="5">
        <f>All_Customers_Residential!Q420+All_Customers_Small_Commercial!Q420+All_Customers_Lighting!Q420</f>
        <v>88205.72</v>
      </c>
      <c r="R420" s="5">
        <f>All_Customers_Residential!R420+All_Customers_Small_Commercial!R420+All_Customers_Lighting!R420</f>
        <v>121463.34999999999</v>
      </c>
      <c r="S420" s="5">
        <f>All_Customers_Residential!S420+All_Customers_Small_Commercial!S420+All_Customers_Lighting!S420</f>
        <v>144578.75999999998</v>
      </c>
      <c r="T420" s="5">
        <f>All_Customers_Residential!T420+All_Customers_Small_Commercial!T420+All_Customers_Lighting!T420</f>
        <v>147066.10999999999</v>
      </c>
      <c r="U420" s="5">
        <f>All_Customers_Residential!U420+All_Customers_Small_Commercial!U420+All_Customers_Lighting!U420</f>
        <v>145175.65</v>
      </c>
      <c r="V420" s="5">
        <f>All_Customers_Residential!V420+All_Customers_Small_Commercial!V420+All_Customers_Lighting!V420</f>
        <v>136450.60999999999</v>
      </c>
      <c r="W420" s="5">
        <f>All_Customers_Residential!W420+All_Customers_Small_Commercial!W420+All_Customers_Lighting!W420</f>
        <v>127729.23999999999</v>
      </c>
      <c r="X420" s="5">
        <f>All_Customers_Residential!X420+All_Customers_Small_Commercial!X420+All_Customers_Lighting!X420</f>
        <v>116183.46999999999</v>
      </c>
      <c r="Y420" s="5">
        <f>All_Customers_Residential!Y420+All_Customers_Small_Commercial!Y420+All_Customers_Lighting!Y420</f>
        <v>113758.37000000001</v>
      </c>
      <c r="Z420" s="5">
        <f>All_Customers_Residential!Z420+All_Customers_Small_Commercial!Z420+All_Customers_Lighting!Z420</f>
        <v>0</v>
      </c>
      <c r="AA420" s="2">
        <f>IFERROR(INDEX('Holiday Schedule'!$D$3:$D$24,MATCH(A420,'Holiday Schedule'!$C$3:$C$24,0)),0)</f>
        <v>0</v>
      </c>
      <c r="AB420" s="2">
        <f t="shared" si="48"/>
        <v>2</v>
      </c>
      <c r="AC420" s="2">
        <f t="shared" si="49"/>
        <v>1634178.67</v>
      </c>
      <c r="AD420" s="5">
        <f t="shared" si="50"/>
        <v>906652.43000000017</v>
      </c>
      <c r="AE420" s="5">
        <f t="shared" si="51"/>
        <v>2540831.1</v>
      </c>
      <c r="AG420" s="2">
        <f t="shared" si="52"/>
        <v>2</v>
      </c>
      <c r="AH420" s="2">
        <f t="shared" si="53"/>
        <v>2026</v>
      </c>
      <c r="AJ420" s="5">
        <f t="shared" si="54"/>
        <v>147066.10999999999</v>
      </c>
      <c r="AK420" s="2">
        <f t="shared" si="55"/>
        <v>19</v>
      </c>
    </row>
    <row r="421" spans="1:37" ht="12.75">
      <c r="A421" s="4">
        <v>46070</v>
      </c>
      <c r="B421" s="5">
        <f>All_Customers_Residential!B421+All_Customers_Small_Commercial!B421+All_Customers_Lighting!B421</f>
        <v>102074.67000000001</v>
      </c>
      <c r="C421" s="5">
        <f>All_Customers_Residential!C421+All_Customers_Small_Commercial!C421+All_Customers_Lighting!C421</f>
        <v>100504.35</v>
      </c>
      <c r="D421" s="5">
        <f>All_Customers_Residential!D421+All_Customers_Small_Commercial!D421+All_Customers_Lighting!D421</f>
        <v>100484.75000000001</v>
      </c>
      <c r="E421" s="5">
        <f>All_Customers_Residential!E421+All_Customers_Small_Commercial!E421+All_Customers_Lighting!E421</f>
        <v>101150.31999999999</v>
      </c>
      <c r="F421" s="5">
        <f>All_Customers_Residential!F421+All_Customers_Small_Commercial!F421+All_Customers_Lighting!F421</f>
        <v>104367.95999999999</v>
      </c>
      <c r="G421" s="5">
        <f>All_Customers_Residential!G421+All_Customers_Small_Commercial!G421+All_Customers_Lighting!G421</f>
        <v>111975.39</v>
      </c>
      <c r="H421" s="5">
        <f>All_Customers_Residential!H421+All_Customers_Small_Commercial!H421+All_Customers_Lighting!H421</f>
        <v>128607.67</v>
      </c>
      <c r="I421" s="5">
        <f>All_Customers_Residential!I421+All_Customers_Small_Commercial!I421+All_Customers_Lighting!I421</f>
        <v>123932.64</v>
      </c>
      <c r="J421" s="5">
        <f>All_Customers_Residential!J421+All_Customers_Small_Commercial!J421+All_Customers_Lighting!J421</f>
        <v>99200.05</v>
      </c>
      <c r="K421" s="5">
        <f>All_Customers_Residential!K421+All_Customers_Small_Commercial!K421+All_Customers_Lighting!K421</f>
        <v>78747.009999999995</v>
      </c>
      <c r="L421" s="5">
        <f>All_Customers_Residential!L421+All_Customers_Small_Commercial!L421+All_Customers_Lighting!L421</f>
        <v>70445.08</v>
      </c>
      <c r="M421" s="5">
        <f>All_Customers_Residential!M421+All_Customers_Small_Commercial!M421+All_Customers_Lighting!M421</f>
        <v>67412.84</v>
      </c>
      <c r="N421" s="5">
        <f>All_Customers_Residential!N421+All_Customers_Small_Commercial!N421+All_Customers_Lighting!N421</f>
        <v>66306.89</v>
      </c>
      <c r="O421" s="5">
        <f>All_Customers_Residential!O421+All_Customers_Small_Commercial!O421+All_Customers_Lighting!O421</f>
        <v>76469.37</v>
      </c>
      <c r="P421" s="5">
        <f>All_Customers_Residential!P421+All_Customers_Small_Commercial!P421+All_Customers_Lighting!P421</f>
        <v>82162.06</v>
      </c>
      <c r="Q421" s="5">
        <f>All_Customers_Residential!Q421+All_Customers_Small_Commercial!Q421+All_Customers_Lighting!Q421</f>
        <v>102210.44</v>
      </c>
      <c r="R421" s="5">
        <f>All_Customers_Residential!R421+All_Customers_Small_Commercial!R421+All_Customers_Lighting!R421</f>
        <v>123603.36</v>
      </c>
      <c r="S421" s="5">
        <f>All_Customers_Residential!S421+All_Customers_Small_Commercial!S421+All_Customers_Lighting!S421</f>
        <v>140049.69999999998</v>
      </c>
      <c r="T421" s="5">
        <f>All_Customers_Residential!T421+All_Customers_Small_Commercial!T421+All_Customers_Lighting!T421</f>
        <v>143110.30000000002</v>
      </c>
      <c r="U421" s="5">
        <f>All_Customers_Residential!U421+All_Customers_Small_Commercial!U421+All_Customers_Lighting!U421</f>
        <v>139514.74</v>
      </c>
      <c r="V421" s="5">
        <f>All_Customers_Residential!V421+All_Customers_Small_Commercial!V421+All_Customers_Lighting!V421</f>
        <v>128942.49</v>
      </c>
      <c r="W421" s="5">
        <f>All_Customers_Residential!W421+All_Customers_Small_Commercial!W421+All_Customers_Lighting!W421</f>
        <v>120248.16999999998</v>
      </c>
      <c r="X421" s="5">
        <f>All_Customers_Residential!X421+All_Customers_Small_Commercial!X421+All_Customers_Lighting!X421</f>
        <v>105941.61</v>
      </c>
      <c r="Y421" s="5">
        <f>All_Customers_Residential!Y421+All_Customers_Small_Commercial!Y421+All_Customers_Lighting!Y421</f>
        <v>97859.31121860315</v>
      </c>
      <c r="Z421" s="5">
        <f>All_Customers_Residential!Z421+All_Customers_Small_Commercial!Z421+All_Customers_Lighting!Z421</f>
        <v>0</v>
      </c>
      <c r="AA421" s="2">
        <f>IFERROR(INDEX('Holiday Schedule'!$D$3:$D$24,MATCH(A421,'Holiday Schedule'!$C$3:$C$24,0)),0)</f>
        <v>0</v>
      </c>
      <c r="AB421" s="2">
        <f t="shared" si="48"/>
        <v>3</v>
      </c>
      <c r="AC421" s="2">
        <f t="shared" si="49"/>
        <v>1668296.7499999998</v>
      </c>
      <c r="AD421" s="5">
        <f t="shared" si="50"/>
        <v>847024.42121860362</v>
      </c>
      <c r="AE421" s="5">
        <f t="shared" si="51"/>
        <v>2515321.1712186034</v>
      </c>
      <c r="AG421" s="2">
        <f t="shared" si="52"/>
        <v>2</v>
      </c>
      <c r="AH421" s="2">
        <f t="shared" si="53"/>
        <v>2026</v>
      </c>
      <c r="AJ421" s="5">
        <f t="shared" si="54"/>
        <v>143110.30000000002</v>
      </c>
      <c r="AK421" s="2">
        <f t="shared" si="55"/>
        <v>19</v>
      </c>
    </row>
    <row r="422" spans="1:37" ht="12.75">
      <c r="A422" s="4">
        <v>46071</v>
      </c>
      <c r="B422" s="5">
        <f>All_Customers_Residential!B422+All_Customers_Small_Commercial!B422+All_Customers_Lighting!B422</f>
        <v>92961.06</v>
      </c>
      <c r="C422" s="5">
        <f>All_Customers_Residential!C422+All_Customers_Small_Commercial!C422+All_Customers_Lighting!C422</f>
        <v>91800.26999999999</v>
      </c>
      <c r="D422" s="5">
        <f>All_Customers_Residential!D422+All_Customers_Small_Commercial!D422+All_Customers_Lighting!D422</f>
        <v>89963.89</v>
      </c>
      <c r="E422" s="5">
        <f>All_Customers_Residential!E422+All_Customers_Small_Commercial!E422+All_Customers_Lighting!E422</f>
        <v>91476</v>
      </c>
      <c r="F422" s="5">
        <f>All_Customers_Residential!F422+All_Customers_Small_Commercial!F422+All_Customers_Lighting!F422</f>
        <v>95486.57</v>
      </c>
      <c r="G422" s="5">
        <f>All_Customers_Residential!G422+All_Customers_Small_Commercial!G422+All_Customers_Lighting!G422</f>
        <v>102727.34999999999</v>
      </c>
      <c r="H422" s="5">
        <f>All_Customers_Residential!H422+All_Customers_Small_Commercial!H422+All_Customers_Lighting!H422</f>
        <v>119480.65000000001</v>
      </c>
      <c r="I422" s="5">
        <f>All_Customers_Residential!I422+All_Customers_Small_Commercial!I422+All_Customers_Lighting!I422</f>
        <v>108860.76000000001</v>
      </c>
      <c r="J422" s="5">
        <f>All_Customers_Residential!J422+All_Customers_Small_Commercial!J422+All_Customers_Lighting!J422</f>
        <v>84908.75</v>
      </c>
      <c r="K422" s="5">
        <f>All_Customers_Residential!K422+All_Customers_Small_Commercial!K422+All_Customers_Lighting!K422</f>
        <v>72740.91</v>
      </c>
      <c r="L422" s="5">
        <f>All_Customers_Residential!L422+All_Customers_Small_Commercial!L422+All_Customers_Lighting!L422</f>
        <v>70547.05</v>
      </c>
      <c r="M422" s="5">
        <f>All_Customers_Residential!M422+All_Customers_Small_Commercial!M422+All_Customers_Lighting!M422</f>
        <v>65333.479999999996</v>
      </c>
      <c r="N422" s="5">
        <f>All_Customers_Residential!N422+All_Customers_Small_Commercial!N422+All_Customers_Lighting!N422</f>
        <v>53537.850000000006</v>
      </c>
      <c r="O422" s="5">
        <f>All_Customers_Residential!O422+All_Customers_Small_Commercial!O422+All_Customers_Lighting!O422</f>
        <v>51259.97</v>
      </c>
      <c r="P422" s="5">
        <f>All_Customers_Residential!P422+All_Customers_Small_Commercial!P422+All_Customers_Lighting!P422</f>
        <v>59144.44</v>
      </c>
      <c r="Q422" s="5">
        <f>All_Customers_Residential!Q422+All_Customers_Small_Commercial!Q422+All_Customers_Lighting!Q422</f>
        <v>89994.290000000008</v>
      </c>
      <c r="R422" s="5">
        <f>All_Customers_Residential!R422+All_Customers_Small_Commercial!R422+All_Customers_Lighting!R422</f>
        <v>119405.49</v>
      </c>
      <c r="S422" s="5">
        <f>All_Customers_Residential!S422+All_Customers_Small_Commercial!S422+All_Customers_Lighting!S422</f>
        <v>140910.51</v>
      </c>
      <c r="T422" s="5">
        <f>All_Customers_Residential!T422+All_Customers_Small_Commercial!T422+All_Customers_Lighting!T422</f>
        <v>145317.09000000003</v>
      </c>
      <c r="U422" s="5">
        <f>All_Customers_Residential!U422+All_Customers_Small_Commercial!U422+All_Customers_Lighting!U422</f>
        <v>141816.06</v>
      </c>
      <c r="V422" s="5">
        <f>All_Customers_Residential!V422+All_Customers_Small_Commercial!V422+All_Customers_Lighting!V422</f>
        <v>134639.66</v>
      </c>
      <c r="W422" s="5">
        <f>All_Customers_Residential!W422+All_Customers_Small_Commercial!W422+All_Customers_Lighting!W422</f>
        <v>124712.93000000001</v>
      </c>
      <c r="X422" s="5">
        <f>All_Customers_Residential!X422+All_Customers_Small_Commercial!X422+All_Customers_Lighting!X422</f>
        <v>112347.14000000001</v>
      </c>
      <c r="Y422" s="5">
        <f>All_Customers_Residential!Y422+All_Customers_Small_Commercial!Y422+All_Customers_Lighting!Y422</f>
        <v>104420.89662797</v>
      </c>
      <c r="Z422" s="5">
        <f>All_Customers_Residential!Z422+All_Customers_Small_Commercial!Z422+All_Customers_Lighting!Z422</f>
        <v>0</v>
      </c>
      <c r="AA422" s="2">
        <f>IFERROR(INDEX('Holiday Schedule'!$D$3:$D$24,MATCH(A422,'Holiday Schedule'!$C$3:$C$24,0)),0)</f>
        <v>0</v>
      </c>
      <c r="AB422" s="2">
        <f t="shared" si="48"/>
        <v>4</v>
      </c>
      <c r="AC422" s="2">
        <f t="shared" si="49"/>
        <v>1575476.38</v>
      </c>
      <c r="AD422" s="5">
        <f t="shared" si="50"/>
        <v>788316.68662797054</v>
      </c>
      <c r="AE422" s="5">
        <f t="shared" si="51"/>
        <v>2363793.0666279704</v>
      </c>
      <c r="AG422" s="2">
        <f t="shared" si="52"/>
        <v>2</v>
      </c>
      <c r="AH422" s="2">
        <f t="shared" si="53"/>
        <v>2026</v>
      </c>
      <c r="AJ422" s="5">
        <f t="shared" si="54"/>
        <v>145317.09000000003</v>
      </c>
      <c r="AK422" s="2">
        <f t="shared" si="55"/>
        <v>19</v>
      </c>
    </row>
    <row r="423" spans="1:37" ht="12.75">
      <c r="A423" s="4">
        <v>46072</v>
      </c>
      <c r="B423" s="5">
        <f>All_Customers_Residential!B423+All_Customers_Small_Commercial!B423+All_Customers_Lighting!B423</f>
        <v>99949.950000000012</v>
      </c>
      <c r="C423" s="5">
        <f>All_Customers_Residential!C423+All_Customers_Small_Commercial!C423+All_Customers_Lighting!C423</f>
        <v>98961</v>
      </c>
      <c r="D423" s="5">
        <f>All_Customers_Residential!D423+All_Customers_Small_Commercial!D423+All_Customers_Lighting!D423</f>
        <v>99012.25</v>
      </c>
      <c r="E423" s="5">
        <f>All_Customers_Residential!E423+All_Customers_Small_Commercial!E423+All_Customers_Lighting!E423</f>
        <v>99243.450000000012</v>
      </c>
      <c r="F423" s="5">
        <f>All_Customers_Residential!F423+All_Customers_Small_Commercial!F423+All_Customers_Lighting!F423</f>
        <v>103781.13</v>
      </c>
      <c r="G423" s="5">
        <f>All_Customers_Residential!G423+All_Customers_Small_Commercial!G423+All_Customers_Lighting!G423</f>
        <v>112089.98</v>
      </c>
      <c r="H423" s="5">
        <f>All_Customers_Residential!H423+All_Customers_Small_Commercial!H423+All_Customers_Lighting!H423</f>
        <v>128637.25000000001</v>
      </c>
      <c r="I423" s="5">
        <f>All_Customers_Residential!I423+All_Customers_Small_Commercial!I423+All_Customers_Lighting!I423</f>
        <v>113636.22</v>
      </c>
      <c r="J423" s="5">
        <f>All_Customers_Residential!J423+All_Customers_Small_Commercial!J423+All_Customers_Lighting!J423</f>
        <v>80677.709999999992</v>
      </c>
      <c r="K423" s="5">
        <f>All_Customers_Residential!K423+All_Customers_Small_Commercial!K423+All_Customers_Lighting!K423</f>
        <v>58724.340000000004</v>
      </c>
      <c r="L423" s="5">
        <f>All_Customers_Residential!L423+All_Customers_Small_Commercial!L423+All_Customers_Lighting!L423</f>
        <v>52063.62</v>
      </c>
      <c r="M423" s="5">
        <f>All_Customers_Residential!M423+All_Customers_Small_Commercial!M423+All_Customers_Lighting!M423</f>
        <v>48344.24</v>
      </c>
      <c r="N423" s="5">
        <f>All_Customers_Residential!N423+All_Customers_Small_Commercial!N423+All_Customers_Lighting!N423</f>
        <v>46206.630000000005</v>
      </c>
      <c r="O423" s="5">
        <f>All_Customers_Residential!O423+All_Customers_Small_Commercial!O423+All_Customers_Lighting!O423</f>
        <v>46349.39</v>
      </c>
      <c r="P423" s="5">
        <f>All_Customers_Residential!P423+All_Customers_Small_Commercial!P423+All_Customers_Lighting!P423</f>
        <v>54177.630000000005</v>
      </c>
      <c r="Q423" s="5">
        <f>All_Customers_Residential!Q423+All_Customers_Small_Commercial!Q423+All_Customers_Lighting!Q423</f>
        <v>80591.679999999993</v>
      </c>
      <c r="R423" s="5">
        <f>All_Customers_Residential!R423+All_Customers_Small_Commercial!R423+All_Customers_Lighting!R423</f>
        <v>115623.44000000002</v>
      </c>
      <c r="S423" s="5">
        <f>All_Customers_Residential!S423+All_Customers_Small_Commercial!S423+All_Customers_Lighting!S423</f>
        <v>140013.04999999999</v>
      </c>
      <c r="T423" s="5">
        <f>All_Customers_Residential!T423+All_Customers_Small_Commercial!T423+All_Customers_Lighting!T423</f>
        <v>144712.15</v>
      </c>
      <c r="U423" s="5">
        <f>All_Customers_Residential!U423+All_Customers_Small_Commercial!U423+All_Customers_Lighting!U423</f>
        <v>142877.06</v>
      </c>
      <c r="V423" s="5">
        <f>All_Customers_Residential!V423+All_Customers_Small_Commercial!V423+All_Customers_Lighting!V423</f>
        <v>135975.86000000002</v>
      </c>
      <c r="W423" s="5">
        <f>All_Customers_Residential!W423+All_Customers_Small_Commercial!W423+All_Customers_Lighting!W423</f>
        <v>126266.16</v>
      </c>
      <c r="X423" s="5">
        <f>All_Customers_Residential!X423+All_Customers_Small_Commercial!X423+All_Customers_Lighting!X423</f>
        <v>115079.14</v>
      </c>
      <c r="Y423" s="5">
        <f>All_Customers_Residential!Y423+All_Customers_Small_Commercial!Y423+All_Customers_Lighting!Y423</f>
        <v>107953.03363454435</v>
      </c>
      <c r="Z423" s="5">
        <f>All_Customers_Residential!Z423+All_Customers_Small_Commercial!Z423+All_Customers_Lighting!Z423</f>
        <v>0</v>
      </c>
      <c r="AA423" s="2">
        <f>IFERROR(INDEX('Holiday Schedule'!$D$3:$D$24,MATCH(A423,'Holiday Schedule'!$C$3:$C$24,0)),0)</f>
        <v>0</v>
      </c>
      <c r="AB423" s="2">
        <f t="shared" si="48"/>
        <v>5</v>
      </c>
      <c r="AC423" s="2">
        <f t="shared" si="49"/>
        <v>1501318.3199999998</v>
      </c>
      <c r="AD423" s="5">
        <f t="shared" si="50"/>
        <v>849628.04363454459</v>
      </c>
      <c r="AE423" s="5">
        <f t="shared" si="51"/>
        <v>2350946.3636345444</v>
      </c>
      <c r="AG423" s="2">
        <f t="shared" si="52"/>
        <v>2</v>
      </c>
      <c r="AH423" s="2">
        <f t="shared" si="53"/>
        <v>2026</v>
      </c>
      <c r="AJ423" s="5">
        <f t="shared" si="54"/>
        <v>144712.15</v>
      </c>
      <c r="AK423" s="2">
        <f t="shared" si="55"/>
        <v>19</v>
      </c>
    </row>
    <row r="424" spans="1:37" ht="12.75">
      <c r="A424" s="4">
        <v>46073</v>
      </c>
      <c r="B424" s="5">
        <f>All_Customers_Residential!B424+All_Customers_Small_Commercial!B424+All_Customers_Lighting!B424</f>
        <v>103070.73000000001</v>
      </c>
      <c r="C424" s="5">
        <f>All_Customers_Residential!C424+All_Customers_Small_Commercial!C424+All_Customers_Lighting!C424</f>
        <v>102497.98</v>
      </c>
      <c r="D424" s="5">
        <f>All_Customers_Residential!D424+All_Customers_Small_Commercial!D424+All_Customers_Lighting!D424</f>
        <v>103167.14000000001</v>
      </c>
      <c r="E424" s="5">
        <f>All_Customers_Residential!E424+All_Customers_Small_Commercial!E424+All_Customers_Lighting!E424</f>
        <v>103817.31</v>
      </c>
      <c r="F424" s="5">
        <f>All_Customers_Residential!F424+All_Customers_Small_Commercial!F424+All_Customers_Lighting!F424</f>
        <v>108938.74999999999</v>
      </c>
      <c r="G424" s="5">
        <f>All_Customers_Residential!G424+All_Customers_Small_Commercial!G424+All_Customers_Lighting!G424</f>
        <v>115664.16</v>
      </c>
      <c r="H424" s="5">
        <f>All_Customers_Residential!H424+All_Customers_Small_Commercial!H424+All_Customers_Lighting!H424</f>
        <v>131839.9</v>
      </c>
      <c r="I424" s="5">
        <f>All_Customers_Residential!I424+All_Customers_Small_Commercial!I424+All_Customers_Lighting!I424</f>
        <v>117377.9</v>
      </c>
      <c r="J424" s="5">
        <f>All_Customers_Residential!J424+All_Customers_Small_Commercial!J424+All_Customers_Lighting!J424</f>
        <v>95080.72</v>
      </c>
      <c r="K424" s="5">
        <f>All_Customers_Residential!K424+All_Customers_Small_Commercial!K424+All_Customers_Lighting!K424</f>
        <v>80047.05</v>
      </c>
      <c r="L424" s="5">
        <f>All_Customers_Residential!L424+All_Customers_Small_Commercial!L424+All_Customers_Lighting!L424</f>
        <v>78330.78</v>
      </c>
      <c r="M424" s="5">
        <f>All_Customers_Residential!M424+All_Customers_Small_Commercial!M424+All_Customers_Lighting!M424</f>
        <v>73650.350000000006</v>
      </c>
      <c r="N424" s="5">
        <f>All_Customers_Residential!N424+All_Customers_Small_Commercial!N424+All_Customers_Lighting!N424</f>
        <v>69242.740000000005</v>
      </c>
      <c r="O424" s="5">
        <f>All_Customers_Residential!O424+All_Customers_Small_Commercial!O424+All_Customers_Lighting!O424</f>
        <v>75231.510000000009</v>
      </c>
      <c r="P424" s="5">
        <f>All_Customers_Residential!P424+All_Customers_Small_Commercial!P424+All_Customers_Lighting!P424</f>
        <v>90221.16</v>
      </c>
      <c r="Q424" s="5">
        <f>All_Customers_Residential!Q424+All_Customers_Small_Commercial!Q424+All_Customers_Lighting!Q424</f>
        <v>107654.45999999999</v>
      </c>
      <c r="R424" s="5">
        <f>All_Customers_Residential!R424+All_Customers_Small_Commercial!R424+All_Customers_Lighting!R424</f>
        <v>123612.21</v>
      </c>
      <c r="S424" s="5">
        <f>All_Customers_Residential!S424+All_Customers_Small_Commercial!S424+All_Customers_Lighting!S424</f>
        <v>138793</v>
      </c>
      <c r="T424" s="5">
        <f>All_Customers_Residential!T424+All_Customers_Small_Commercial!T424+All_Customers_Lighting!T424</f>
        <v>140546.42000000001</v>
      </c>
      <c r="U424" s="5">
        <f>All_Customers_Residential!U424+All_Customers_Small_Commercial!U424+All_Customers_Lighting!U424</f>
        <v>138310.66999999998</v>
      </c>
      <c r="V424" s="5">
        <f>All_Customers_Residential!V424+All_Customers_Small_Commercial!V424+All_Customers_Lighting!V424</f>
        <v>131998.39000000001</v>
      </c>
      <c r="W424" s="5">
        <f>All_Customers_Residential!W424+All_Customers_Small_Commercial!W424+All_Customers_Lighting!W424</f>
        <v>124902.61</v>
      </c>
      <c r="X424" s="5">
        <f>All_Customers_Residential!X424+All_Customers_Small_Commercial!X424+All_Customers_Lighting!X424</f>
        <v>113992.51999999999</v>
      </c>
      <c r="Y424" s="5">
        <f>All_Customers_Residential!Y424+All_Customers_Small_Commercial!Y424+All_Customers_Lighting!Y424</f>
        <v>107672.50037212459</v>
      </c>
      <c r="Z424" s="5">
        <f>All_Customers_Residential!Z424+All_Customers_Small_Commercial!Z424+All_Customers_Lighting!Z424</f>
        <v>0</v>
      </c>
      <c r="AA424" s="2">
        <f>IFERROR(INDEX('Holiday Schedule'!$D$3:$D$24,MATCH(A424,'Holiday Schedule'!$C$3:$C$24,0)),0)</f>
        <v>0</v>
      </c>
      <c r="AB424" s="2">
        <f t="shared" si="48"/>
        <v>6</v>
      </c>
      <c r="AC424" s="2">
        <f t="shared" si="49"/>
        <v>1698992.49</v>
      </c>
      <c r="AD424" s="5">
        <f t="shared" si="50"/>
        <v>876668.47037212434</v>
      </c>
      <c r="AE424" s="5">
        <f t="shared" si="51"/>
        <v>2575660.9603721243</v>
      </c>
      <c r="AG424" s="2">
        <f t="shared" si="52"/>
        <v>2</v>
      </c>
      <c r="AH424" s="2">
        <f t="shared" si="53"/>
        <v>2026</v>
      </c>
      <c r="AJ424" s="5">
        <f t="shared" si="54"/>
        <v>140546.42000000001</v>
      </c>
      <c r="AK424" s="2">
        <f t="shared" si="55"/>
        <v>19</v>
      </c>
    </row>
    <row r="425" spans="1:37" ht="12.75">
      <c r="A425" s="4">
        <v>46074</v>
      </c>
      <c r="B425" s="5">
        <f>All_Customers_Residential!B425+All_Customers_Small_Commercial!B425+All_Customers_Lighting!B425</f>
        <v>102446.04</v>
      </c>
      <c r="C425" s="5">
        <f>All_Customers_Residential!C425+All_Customers_Small_Commercial!C425+All_Customers_Lighting!C425</f>
        <v>100972.5</v>
      </c>
      <c r="D425" s="5">
        <f>All_Customers_Residential!D425+All_Customers_Small_Commercial!D425+All_Customers_Lighting!D425</f>
        <v>101750.92</v>
      </c>
      <c r="E425" s="5">
        <f>All_Customers_Residential!E425+All_Customers_Small_Commercial!E425+All_Customers_Lighting!E425</f>
        <v>101164.44</v>
      </c>
      <c r="F425" s="5">
        <f>All_Customers_Residential!F425+All_Customers_Small_Commercial!F425+All_Customers_Lighting!F425</f>
        <v>103885.25</v>
      </c>
      <c r="G425" s="5">
        <f>All_Customers_Residential!G425+All_Customers_Small_Commercial!G425+All_Customers_Lighting!G425</f>
        <v>109057.56</v>
      </c>
      <c r="H425" s="5">
        <f>All_Customers_Residential!H425+All_Customers_Small_Commercial!H425+All_Customers_Lighting!H425</f>
        <v>121123.52</v>
      </c>
      <c r="I425" s="5">
        <f>All_Customers_Residential!I425+All_Customers_Small_Commercial!I425+All_Customers_Lighting!I425</f>
        <v>121365.8</v>
      </c>
      <c r="J425" s="5">
        <f>All_Customers_Residential!J425+All_Customers_Small_Commercial!J425+All_Customers_Lighting!J425</f>
        <v>104066.6</v>
      </c>
      <c r="K425" s="5">
        <f>All_Customers_Residential!K425+All_Customers_Small_Commercial!K425+All_Customers_Lighting!K425</f>
        <v>92141.27</v>
      </c>
      <c r="L425" s="5">
        <f>All_Customers_Residential!L425+All_Customers_Small_Commercial!L425+All_Customers_Lighting!L425</f>
        <v>82105.149999999994</v>
      </c>
      <c r="M425" s="5">
        <f>All_Customers_Residential!M425+All_Customers_Small_Commercial!M425+All_Customers_Lighting!M425</f>
        <v>74092.989999999991</v>
      </c>
      <c r="N425" s="5">
        <f>All_Customers_Residential!N425+All_Customers_Small_Commercial!N425+All_Customers_Lighting!N425</f>
        <v>66276.100000000006</v>
      </c>
      <c r="O425" s="5">
        <f>All_Customers_Residential!O425+All_Customers_Small_Commercial!O425+All_Customers_Lighting!O425</f>
        <v>64587.119999999995</v>
      </c>
      <c r="P425" s="5">
        <f>All_Customers_Residential!P425+All_Customers_Small_Commercial!P425+All_Customers_Lighting!P425</f>
        <v>68565.83</v>
      </c>
      <c r="Q425" s="5">
        <f>All_Customers_Residential!Q425+All_Customers_Small_Commercial!Q425+All_Customers_Lighting!Q425</f>
        <v>90189.859999999986</v>
      </c>
      <c r="R425" s="5">
        <f>All_Customers_Residential!R425+All_Customers_Small_Commercial!R425+All_Customers_Lighting!R425</f>
        <v>120804.87</v>
      </c>
      <c r="S425" s="5">
        <f>All_Customers_Residential!S425+All_Customers_Small_Commercial!S425+All_Customers_Lighting!S425</f>
        <v>143862.11000000002</v>
      </c>
      <c r="T425" s="5">
        <f>All_Customers_Residential!T425+All_Customers_Small_Commercial!T425+All_Customers_Lighting!T425</f>
        <v>148195.51999999999</v>
      </c>
      <c r="U425" s="5">
        <f>All_Customers_Residential!U425+All_Customers_Small_Commercial!U425+All_Customers_Lighting!U425</f>
        <v>146174.01999999999</v>
      </c>
      <c r="V425" s="5">
        <f>All_Customers_Residential!V425+All_Customers_Small_Commercial!V425+All_Customers_Lighting!V425</f>
        <v>138947.90000000002</v>
      </c>
      <c r="W425" s="5">
        <f>All_Customers_Residential!W425+All_Customers_Small_Commercial!W425+All_Customers_Lighting!W425</f>
        <v>130814.23000000001</v>
      </c>
      <c r="X425" s="5">
        <f>All_Customers_Residential!X425+All_Customers_Small_Commercial!X425+All_Customers_Lighting!X425</f>
        <v>120176.56999999999</v>
      </c>
      <c r="Y425" s="5">
        <f>All_Customers_Residential!Y425+All_Customers_Small_Commercial!Y425+All_Customers_Lighting!Y425</f>
        <v>108276.23999999999</v>
      </c>
      <c r="Z425" s="5">
        <f>All_Customers_Residential!Z425+All_Customers_Small_Commercial!Z425+All_Customers_Lighting!Z425</f>
        <v>0</v>
      </c>
      <c r="AA425" s="2">
        <f>IFERROR(INDEX('Holiday Schedule'!$D$3:$D$24,MATCH(A425,'Holiday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2561042.41</v>
      </c>
      <c r="AE425" s="5">
        <f t="shared" si="51"/>
        <v>2561042.41</v>
      </c>
      <c r="AG425" s="2">
        <f t="shared" si="52"/>
        <v>2</v>
      </c>
      <c r="AH425" s="2">
        <f t="shared" si="53"/>
        <v>2026</v>
      </c>
      <c r="AJ425" s="5">
        <f t="shared" si="54"/>
        <v>148195.51999999999</v>
      </c>
      <c r="AK425" s="2">
        <f t="shared" si="55"/>
        <v>19</v>
      </c>
    </row>
    <row r="426" spans="1:37" ht="12.75">
      <c r="A426" s="4">
        <v>46075</v>
      </c>
      <c r="B426" s="5">
        <f>All_Customers_Residential!B426+All_Customers_Small_Commercial!B426+All_Customers_Lighting!B426</f>
        <v>107854.29</v>
      </c>
      <c r="C426" s="5">
        <f>All_Customers_Residential!C426+All_Customers_Small_Commercial!C426+All_Customers_Lighting!C426</f>
        <v>105662.03</v>
      </c>
      <c r="D426" s="5">
        <f>All_Customers_Residential!D426+All_Customers_Small_Commercial!D426+All_Customers_Lighting!D426</f>
        <v>106234.54000000001</v>
      </c>
      <c r="E426" s="5">
        <f>All_Customers_Residential!E426+All_Customers_Small_Commercial!E426+All_Customers_Lighting!E426</f>
        <v>106887.45</v>
      </c>
      <c r="F426" s="5">
        <f>All_Customers_Residential!F426+All_Customers_Small_Commercial!F426+All_Customers_Lighting!F426</f>
        <v>109092.21</v>
      </c>
      <c r="G426" s="5">
        <f>All_Customers_Residential!G426+All_Customers_Small_Commercial!G426+All_Customers_Lighting!G426</f>
        <v>113028.94</v>
      </c>
      <c r="H426" s="5">
        <f>All_Customers_Residential!H426+All_Customers_Small_Commercial!H426+All_Customers_Lighting!H426</f>
        <v>123223.96</v>
      </c>
      <c r="I426" s="5">
        <f>All_Customers_Residential!I426+All_Customers_Small_Commercial!I426+All_Customers_Lighting!I426</f>
        <v>111307.92000000001</v>
      </c>
      <c r="J426" s="5">
        <f>All_Customers_Residential!J426+All_Customers_Small_Commercial!J426+All_Customers_Lighting!J426</f>
        <v>85215.21</v>
      </c>
      <c r="K426" s="5">
        <f>All_Customers_Residential!K426+All_Customers_Small_Commercial!K426+All_Customers_Lighting!K426</f>
        <v>67627.94</v>
      </c>
      <c r="L426" s="5">
        <f>All_Customers_Residential!L426+All_Customers_Small_Commercial!L426+All_Customers_Lighting!L426</f>
        <v>57921.649999999994</v>
      </c>
      <c r="M426" s="5">
        <f>All_Customers_Residential!M426+All_Customers_Small_Commercial!M426+All_Customers_Lighting!M426</f>
        <v>52780.55</v>
      </c>
      <c r="N426" s="5">
        <f>All_Customers_Residential!N426+All_Customers_Small_Commercial!N426+All_Customers_Lighting!N426</f>
        <v>49705.67</v>
      </c>
      <c r="O426" s="5">
        <f>All_Customers_Residential!O426+All_Customers_Small_Commercial!O426+All_Customers_Lighting!O426</f>
        <v>48143.08</v>
      </c>
      <c r="P426" s="5">
        <f>All_Customers_Residential!P426+All_Customers_Small_Commercial!P426+All_Customers_Lighting!P426</f>
        <v>53847.25</v>
      </c>
      <c r="Q426" s="5">
        <f>All_Customers_Residential!Q426+All_Customers_Small_Commercial!Q426+All_Customers_Lighting!Q426</f>
        <v>82117.47</v>
      </c>
      <c r="R426" s="5">
        <f>All_Customers_Residential!R426+All_Customers_Small_Commercial!R426+All_Customers_Lighting!R426</f>
        <v>120423.68000000001</v>
      </c>
      <c r="S426" s="5">
        <f>All_Customers_Residential!S426+All_Customers_Small_Commercial!S426+All_Customers_Lighting!S426</f>
        <v>144956.40000000002</v>
      </c>
      <c r="T426" s="5">
        <f>All_Customers_Residential!T426+All_Customers_Small_Commercial!T426+All_Customers_Lighting!T426</f>
        <v>148589.57999999999</v>
      </c>
      <c r="U426" s="5">
        <f>All_Customers_Residential!U426+All_Customers_Small_Commercial!U426+All_Customers_Lighting!U426</f>
        <v>145561.03</v>
      </c>
      <c r="V426" s="5">
        <f>All_Customers_Residential!V426+All_Customers_Small_Commercial!V426+All_Customers_Lighting!V426</f>
        <v>136873.96</v>
      </c>
      <c r="W426" s="5">
        <f>All_Customers_Residential!W426+All_Customers_Small_Commercial!W426+All_Customers_Lighting!W426</f>
        <v>126604.74</v>
      </c>
      <c r="X426" s="5">
        <f>All_Customers_Residential!X426+All_Customers_Small_Commercial!X426+All_Customers_Lighting!X426</f>
        <v>114295.61</v>
      </c>
      <c r="Y426" s="5">
        <f>All_Customers_Residential!Y426+All_Customers_Small_Commercial!Y426+All_Customers_Lighting!Y426</f>
        <v>113028.76000000001</v>
      </c>
      <c r="Z426" s="5">
        <f>All_Customers_Residential!Z426+All_Customers_Small_Commercial!Z426+All_Customers_Lighting!Z426</f>
        <v>0</v>
      </c>
      <c r="AA426" s="2">
        <f>IFERROR(INDEX('Holiday Schedule'!$D$3:$D$24,MATCH(A426,'Holiday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2430983.92</v>
      </c>
      <c r="AE426" s="5">
        <f t="shared" si="51"/>
        <v>2430983.92</v>
      </c>
      <c r="AG426" s="2">
        <f t="shared" si="52"/>
        <v>2</v>
      </c>
      <c r="AH426" s="2">
        <f t="shared" si="53"/>
        <v>2026</v>
      </c>
      <c r="AJ426" s="5">
        <f t="shared" si="54"/>
        <v>148589.57999999999</v>
      </c>
      <c r="AK426" s="2">
        <f t="shared" si="55"/>
        <v>19</v>
      </c>
    </row>
    <row r="427" spans="1:37" ht="12.75">
      <c r="A427" s="4">
        <v>46076</v>
      </c>
      <c r="B427" s="5">
        <f>All_Customers_Residential!B427+All_Customers_Small_Commercial!B427+All_Customers_Lighting!B427</f>
        <v>100406.20999999999</v>
      </c>
      <c r="C427" s="5">
        <f>All_Customers_Residential!C427+All_Customers_Small_Commercial!C427+All_Customers_Lighting!C427</f>
        <v>98780.18</v>
      </c>
      <c r="D427" s="5">
        <f>All_Customers_Residential!D427+All_Customers_Small_Commercial!D427+All_Customers_Lighting!D427</f>
        <v>98434.28</v>
      </c>
      <c r="E427" s="5">
        <f>All_Customers_Residential!E427+All_Customers_Small_Commercial!E427+All_Customers_Lighting!E427</f>
        <v>98644.569999999992</v>
      </c>
      <c r="F427" s="5">
        <f>All_Customers_Residential!F427+All_Customers_Small_Commercial!F427+All_Customers_Lighting!F427</f>
        <v>103044.09</v>
      </c>
      <c r="G427" s="5">
        <f>All_Customers_Residential!G427+All_Customers_Small_Commercial!G427+All_Customers_Lighting!G427</f>
        <v>109692.38</v>
      </c>
      <c r="H427" s="5">
        <f>All_Customers_Residential!H427+All_Customers_Small_Commercial!H427+All_Customers_Lighting!H427</f>
        <v>129268.43</v>
      </c>
      <c r="I427" s="5">
        <f>All_Customers_Residential!I427+All_Customers_Small_Commercial!I427+All_Customers_Lighting!I427</f>
        <v>133414.13</v>
      </c>
      <c r="J427" s="5">
        <f>All_Customers_Residential!J427+All_Customers_Small_Commercial!J427+All_Customers_Lighting!J427</f>
        <v>134314.07999999999</v>
      </c>
      <c r="K427" s="5">
        <f>All_Customers_Residential!K427+All_Customers_Small_Commercial!K427+All_Customers_Lighting!K427</f>
        <v>133153.59</v>
      </c>
      <c r="L427" s="5">
        <f>All_Customers_Residential!L427+All_Customers_Small_Commercial!L427+All_Customers_Lighting!L427</f>
        <v>133899.34</v>
      </c>
      <c r="M427" s="5">
        <f>All_Customers_Residential!M427+All_Customers_Small_Commercial!M427+All_Customers_Lighting!M427</f>
        <v>136003.79999999999</v>
      </c>
      <c r="N427" s="5">
        <f>All_Customers_Residential!N427+All_Customers_Small_Commercial!N427+All_Customers_Lighting!N427</f>
        <v>134985.12</v>
      </c>
      <c r="O427" s="5">
        <f>All_Customers_Residential!O427+All_Customers_Small_Commercial!O427+All_Customers_Lighting!O427</f>
        <v>133854.25</v>
      </c>
      <c r="P427" s="5">
        <f>All_Customers_Residential!P427+All_Customers_Small_Commercial!P427+All_Customers_Lighting!P427</f>
        <v>131953.81</v>
      </c>
      <c r="Q427" s="5">
        <f>All_Customers_Residential!Q427+All_Customers_Small_Commercial!Q427+All_Customers_Lighting!Q427</f>
        <v>137039.81</v>
      </c>
      <c r="R427" s="5">
        <f>All_Customers_Residential!R427+All_Customers_Small_Commercial!R427+All_Customers_Lighting!R427</f>
        <v>148406.69</v>
      </c>
      <c r="S427" s="5">
        <f>All_Customers_Residential!S427+All_Customers_Small_Commercial!S427+All_Customers_Lighting!S427</f>
        <v>161502.12000000002</v>
      </c>
      <c r="T427" s="5">
        <f>All_Customers_Residential!T427+All_Customers_Small_Commercial!T427+All_Customers_Lighting!T427</f>
        <v>160645.65</v>
      </c>
      <c r="U427" s="5">
        <f>All_Customers_Residential!U427+All_Customers_Small_Commercial!U427+All_Customers_Lighting!U427</f>
        <v>155884.13</v>
      </c>
      <c r="V427" s="5">
        <f>All_Customers_Residential!V427+All_Customers_Small_Commercial!V427+All_Customers_Lighting!V427</f>
        <v>146599.37</v>
      </c>
      <c r="W427" s="5">
        <f>All_Customers_Residential!W427+All_Customers_Small_Commercial!W427+All_Customers_Lighting!W427</f>
        <v>134361.94</v>
      </c>
      <c r="X427" s="5">
        <f>All_Customers_Residential!X427+All_Customers_Small_Commercial!X427+All_Customers_Lighting!X427</f>
        <v>121287.95999999999</v>
      </c>
      <c r="Y427" s="5">
        <f>All_Customers_Residential!Y427+All_Customers_Small_Commercial!Y427+All_Customers_Lighting!Y427</f>
        <v>112156.03520481034</v>
      </c>
      <c r="Z427" s="5">
        <f>All_Customers_Residential!Z427+All_Customers_Small_Commercial!Z427+All_Customers_Lighting!Z427</f>
        <v>0</v>
      </c>
      <c r="AA427" s="2">
        <f>IFERROR(INDEX('Holiday Schedule'!$D$3:$D$24,MATCH(A427,'Holiday Schedule'!$C$3:$C$24,0)),0)</f>
        <v>0</v>
      </c>
      <c r="AB427" s="2">
        <f t="shared" si="48"/>
        <v>2</v>
      </c>
      <c r="AC427" s="2">
        <f t="shared" si="49"/>
        <v>2237305.79</v>
      </c>
      <c r="AD427" s="5">
        <f t="shared" si="50"/>
        <v>850426.17520481069</v>
      </c>
      <c r="AE427" s="5">
        <f t="shared" si="51"/>
        <v>3087731.9652048107</v>
      </c>
      <c r="AG427" s="2">
        <f t="shared" si="52"/>
        <v>2</v>
      </c>
      <c r="AH427" s="2">
        <f t="shared" si="53"/>
        <v>2026</v>
      </c>
      <c r="AJ427" s="5">
        <f t="shared" si="54"/>
        <v>161502.12000000002</v>
      </c>
      <c r="AK427" s="2">
        <f t="shared" si="55"/>
        <v>18</v>
      </c>
    </row>
    <row r="428" spans="1:37" ht="12.75">
      <c r="A428" s="4">
        <v>46077</v>
      </c>
      <c r="B428" s="5">
        <f>All_Customers_Residential!B428+All_Customers_Small_Commercial!B428+All_Customers_Lighting!B428</f>
        <v>105721.9</v>
      </c>
      <c r="C428" s="5">
        <f>All_Customers_Residential!C428+All_Customers_Small_Commercial!C428+All_Customers_Lighting!C428</f>
        <v>103127.91</v>
      </c>
      <c r="D428" s="5">
        <f>All_Customers_Residential!D428+All_Customers_Small_Commercial!D428+All_Customers_Lighting!D428</f>
        <v>103232.69</v>
      </c>
      <c r="E428" s="5">
        <f>All_Customers_Residential!E428+All_Customers_Small_Commercial!E428+All_Customers_Lighting!E428</f>
        <v>102853.1</v>
      </c>
      <c r="F428" s="5">
        <f>All_Customers_Residential!F428+All_Customers_Small_Commercial!F428+All_Customers_Lighting!F428</f>
        <v>106910.51999999999</v>
      </c>
      <c r="G428" s="5">
        <f>All_Customers_Residential!G428+All_Customers_Small_Commercial!G428+All_Customers_Lighting!G428</f>
        <v>114759.88999999998</v>
      </c>
      <c r="H428" s="5">
        <f>All_Customers_Residential!H428+All_Customers_Small_Commercial!H428+All_Customers_Lighting!H428</f>
        <v>131392.63</v>
      </c>
      <c r="I428" s="5">
        <f>All_Customers_Residential!I428+All_Customers_Small_Commercial!I428+All_Customers_Lighting!I428</f>
        <v>125110.95</v>
      </c>
      <c r="J428" s="5">
        <f>All_Customers_Residential!J428+All_Customers_Small_Commercial!J428+All_Customers_Lighting!J428</f>
        <v>91235.86</v>
      </c>
      <c r="K428" s="5">
        <f>All_Customers_Residential!K428+All_Customers_Small_Commercial!K428+All_Customers_Lighting!K428</f>
        <v>68997.64</v>
      </c>
      <c r="L428" s="5">
        <f>All_Customers_Residential!L428+All_Customers_Small_Commercial!L428+All_Customers_Lighting!L428</f>
        <v>62999.57</v>
      </c>
      <c r="M428" s="5">
        <f>All_Customers_Residential!M428+All_Customers_Small_Commercial!M428+All_Customers_Lighting!M428</f>
        <v>59216.26</v>
      </c>
      <c r="N428" s="5">
        <f>All_Customers_Residential!N428+All_Customers_Small_Commercial!N428+All_Customers_Lighting!N428</f>
        <v>58331.87</v>
      </c>
      <c r="O428" s="5">
        <f>All_Customers_Residential!O428+All_Customers_Small_Commercial!O428+All_Customers_Lighting!O428</f>
        <v>59209.409999999996</v>
      </c>
      <c r="P428" s="5">
        <f>All_Customers_Residential!P428+All_Customers_Small_Commercial!P428+All_Customers_Lighting!P428</f>
        <v>65042.200000000004</v>
      </c>
      <c r="Q428" s="5">
        <f>All_Customers_Residential!Q428+All_Customers_Small_Commercial!Q428+All_Customers_Lighting!Q428</f>
        <v>86123.96</v>
      </c>
      <c r="R428" s="5">
        <f>All_Customers_Residential!R428+All_Customers_Small_Commercial!R428+All_Customers_Lighting!R428</f>
        <v>120360.20000000001</v>
      </c>
      <c r="S428" s="5">
        <f>All_Customers_Residential!S428+All_Customers_Small_Commercial!S428+All_Customers_Lighting!S428</f>
        <v>147749.35999999999</v>
      </c>
      <c r="T428" s="5">
        <f>All_Customers_Residential!T428+All_Customers_Small_Commercial!T428+All_Customers_Lighting!T428</f>
        <v>153768.37</v>
      </c>
      <c r="U428" s="5">
        <f>All_Customers_Residential!U428+All_Customers_Small_Commercial!U428+All_Customers_Lighting!U428</f>
        <v>151875.81999999998</v>
      </c>
      <c r="V428" s="5">
        <f>All_Customers_Residential!V428+All_Customers_Small_Commercial!V428+All_Customers_Lighting!V428</f>
        <v>144265.31</v>
      </c>
      <c r="W428" s="5">
        <f>All_Customers_Residential!W428+All_Customers_Small_Commercial!W428+All_Customers_Lighting!W428</f>
        <v>134370.08000000002</v>
      </c>
      <c r="X428" s="5">
        <f>All_Customers_Residential!X428+All_Customers_Small_Commercial!X428+All_Customers_Lighting!X428</f>
        <v>122666.2</v>
      </c>
      <c r="Y428" s="5">
        <f>All_Customers_Residential!Y428+All_Customers_Small_Commercial!Y428+All_Customers_Lighting!Y428</f>
        <v>115036.00641173295</v>
      </c>
      <c r="Z428" s="5">
        <f>All_Customers_Residential!Z428+All_Customers_Small_Commercial!Z428+All_Customers_Lighting!Z428</f>
        <v>0</v>
      </c>
      <c r="AA428" s="2">
        <f>IFERROR(INDEX('Holiday Schedule'!$D$3:$D$24,MATCH(A428,'Holiday Schedule'!$C$3:$C$24,0)),0)</f>
        <v>0</v>
      </c>
      <c r="AB428" s="2">
        <f t="shared" si="48"/>
        <v>3</v>
      </c>
      <c r="AC428" s="2">
        <f t="shared" si="49"/>
        <v>1651323.06</v>
      </c>
      <c r="AD428" s="5">
        <f t="shared" si="50"/>
        <v>883034.64641173324</v>
      </c>
      <c r="AE428" s="5">
        <f t="shared" si="51"/>
        <v>2534357.7064117333</v>
      </c>
      <c r="AG428" s="2">
        <f t="shared" si="52"/>
        <v>2</v>
      </c>
      <c r="AH428" s="2">
        <f t="shared" si="53"/>
        <v>2026</v>
      </c>
      <c r="AJ428" s="5">
        <f t="shared" si="54"/>
        <v>153768.37</v>
      </c>
      <c r="AK428" s="2">
        <f t="shared" si="55"/>
        <v>19</v>
      </c>
    </row>
    <row r="429" spans="1:37" ht="12.75">
      <c r="A429" s="4">
        <v>46078</v>
      </c>
      <c r="B429" s="5">
        <f>All_Customers_Residential!B429+All_Customers_Small_Commercial!B429+All_Customers_Lighting!B429</f>
        <v>110455.54000000001</v>
      </c>
      <c r="C429" s="5">
        <f>All_Customers_Residential!C429+All_Customers_Small_Commercial!C429+All_Customers_Lighting!C429</f>
        <v>110285.73</v>
      </c>
      <c r="D429" s="5">
        <f>All_Customers_Residential!D429+All_Customers_Small_Commercial!D429+All_Customers_Lighting!D429</f>
        <v>111168.01999999999</v>
      </c>
      <c r="E429" s="5">
        <f>All_Customers_Residential!E429+All_Customers_Small_Commercial!E429+All_Customers_Lighting!E429</f>
        <v>112419.76</v>
      </c>
      <c r="F429" s="5">
        <f>All_Customers_Residential!F429+All_Customers_Small_Commercial!F429+All_Customers_Lighting!F429</f>
        <v>117409.35999999999</v>
      </c>
      <c r="G429" s="5">
        <f>All_Customers_Residential!G429+All_Customers_Small_Commercial!G429+All_Customers_Lighting!G429</f>
        <v>125176.86000000002</v>
      </c>
      <c r="H429" s="5">
        <f>All_Customers_Residential!H429+All_Customers_Small_Commercial!H429+All_Customers_Lighting!H429</f>
        <v>141891.26</v>
      </c>
      <c r="I429" s="5">
        <f>All_Customers_Residential!I429+All_Customers_Small_Commercial!I429+All_Customers_Lighting!I429</f>
        <v>140787.13999999998</v>
      </c>
      <c r="J429" s="5">
        <f>All_Customers_Residential!J429+All_Customers_Small_Commercial!J429+All_Customers_Lighting!J429</f>
        <v>132489.97999999998</v>
      </c>
      <c r="K429" s="5">
        <f>All_Customers_Residential!K429+All_Customers_Small_Commercial!K429+All_Customers_Lighting!K429</f>
        <v>127752.75</v>
      </c>
      <c r="L429" s="5">
        <f>All_Customers_Residential!L429+All_Customers_Small_Commercial!L429+All_Customers_Lighting!L429</f>
        <v>112687.1</v>
      </c>
      <c r="M429" s="5">
        <f>All_Customers_Residential!M429+All_Customers_Small_Commercial!M429+All_Customers_Lighting!M429</f>
        <v>99955.99</v>
      </c>
      <c r="N429" s="5">
        <f>All_Customers_Residential!N429+All_Customers_Small_Commercial!N429+All_Customers_Lighting!N429</f>
        <v>99589.75</v>
      </c>
      <c r="O429" s="5">
        <f>All_Customers_Residential!O429+All_Customers_Small_Commercial!O429+All_Customers_Lighting!O429</f>
        <v>116219.13</v>
      </c>
      <c r="P429" s="5">
        <f>All_Customers_Residential!P429+All_Customers_Small_Commercial!P429+All_Customers_Lighting!P429</f>
        <v>124198.45000000001</v>
      </c>
      <c r="Q429" s="5">
        <f>All_Customers_Residential!Q429+All_Customers_Small_Commercial!Q429+All_Customers_Lighting!Q429</f>
        <v>131961.08000000002</v>
      </c>
      <c r="R429" s="5">
        <f>All_Customers_Residential!R429+All_Customers_Small_Commercial!R429+All_Customers_Lighting!R429</f>
        <v>141199.65</v>
      </c>
      <c r="S429" s="5">
        <f>All_Customers_Residential!S429+All_Customers_Small_Commercial!S429+All_Customers_Lighting!S429</f>
        <v>153704.69</v>
      </c>
      <c r="T429" s="5">
        <f>All_Customers_Residential!T429+All_Customers_Small_Commercial!T429+All_Customers_Lighting!T429</f>
        <v>154056.32000000001</v>
      </c>
      <c r="U429" s="5">
        <f>All_Customers_Residential!U429+All_Customers_Small_Commercial!U429+All_Customers_Lighting!U429</f>
        <v>150369.78</v>
      </c>
      <c r="V429" s="5">
        <f>All_Customers_Residential!V429+All_Customers_Small_Commercial!V429+All_Customers_Lighting!V429</f>
        <v>140389.46</v>
      </c>
      <c r="W429" s="5">
        <f>All_Customers_Residential!W429+All_Customers_Small_Commercial!W429+All_Customers_Lighting!W429</f>
        <v>129308.12</v>
      </c>
      <c r="X429" s="5">
        <f>All_Customers_Residential!X429+All_Customers_Small_Commercial!X429+All_Customers_Lighting!X429</f>
        <v>115546.6</v>
      </c>
      <c r="Y429" s="5">
        <f>All_Customers_Residential!Y429+All_Customers_Small_Commercial!Y429+All_Customers_Lighting!Y429</f>
        <v>109437.46304656951</v>
      </c>
      <c r="Z429" s="5">
        <f>All_Customers_Residential!Z429+All_Customers_Small_Commercial!Z429+All_Customers_Lighting!Z429</f>
        <v>0</v>
      </c>
      <c r="AA429" s="2">
        <f>IFERROR(INDEX('Holiday Schedule'!$D$3:$D$24,MATCH(A429,'Holiday Schedule'!$C$3:$C$24,0)),0)</f>
        <v>0</v>
      </c>
      <c r="AB429" s="2">
        <f t="shared" si="48"/>
        <v>4</v>
      </c>
      <c r="AC429" s="2">
        <f t="shared" si="49"/>
        <v>2070215.9900000002</v>
      </c>
      <c r="AD429" s="5">
        <f t="shared" si="50"/>
        <v>938243.99304656917</v>
      </c>
      <c r="AE429" s="5">
        <f t="shared" si="51"/>
        <v>3008459.9830465694</v>
      </c>
      <c r="AG429" s="2">
        <f t="shared" si="52"/>
        <v>2</v>
      </c>
      <c r="AH429" s="2">
        <f t="shared" si="53"/>
        <v>2026</v>
      </c>
      <c r="AJ429" s="5">
        <f t="shared" si="54"/>
        <v>154056.32000000001</v>
      </c>
      <c r="AK429" s="2">
        <f t="shared" si="55"/>
        <v>19</v>
      </c>
    </row>
    <row r="430" spans="1:37" ht="12.75">
      <c r="A430" s="4">
        <v>46079</v>
      </c>
      <c r="B430" s="5">
        <f>All_Customers_Residential!B430+All_Customers_Small_Commercial!B430+All_Customers_Lighting!B430</f>
        <v>102487.79</v>
      </c>
      <c r="C430" s="5">
        <f>All_Customers_Residential!C430+All_Customers_Small_Commercial!C430+All_Customers_Lighting!C430</f>
        <v>100341.70999999999</v>
      </c>
      <c r="D430" s="5">
        <f>All_Customers_Residential!D430+All_Customers_Small_Commercial!D430+All_Customers_Lighting!D430</f>
        <v>99690.07</v>
      </c>
      <c r="E430" s="5">
        <f>All_Customers_Residential!E430+All_Customers_Small_Commercial!E430+All_Customers_Lighting!E430</f>
        <v>99263.56</v>
      </c>
      <c r="F430" s="5">
        <f>All_Customers_Residential!F430+All_Customers_Small_Commercial!F430+All_Customers_Lighting!F430</f>
        <v>102405.87999999999</v>
      </c>
      <c r="G430" s="5">
        <f>All_Customers_Residential!G430+All_Customers_Small_Commercial!G430+All_Customers_Lighting!G430</f>
        <v>110771.12</v>
      </c>
      <c r="H430" s="5">
        <f>All_Customers_Residential!H430+All_Customers_Small_Commercial!H430+All_Customers_Lighting!H430</f>
        <v>127293.34000000001</v>
      </c>
      <c r="I430" s="5">
        <f>All_Customers_Residential!I430+All_Customers_Small_Commercial!I430+All_Customers_Lighting!I430</f>
        <v>127504.39000000001</v>
      </c>
      <c r="J430" s="5">
        <f>All_Customers_Residential!J430+All_Customers_Small_Commercial!J430+All_Customers_Lighting!J430</f>
        <v>113020.45</v>
      </c>
      <c r="K430" s="5">
        <f>All_Customers_Residential!K430+All_Customers_Small_Commercial!K430+All_Customers_Lighting!K430</f>
        <v>74365.490000000005</v>
      </c>
      <c r="L430" s="5">
        <f>All_Customers_Residential!L430+All_Customers_Small_Commercial!L430+All_Customers_Lighting!L430</f>
        <v>56990.29</v>
      </c>
      <c r="M430" s="5">
        <f>All_Customers_Residential!M430+All_Customers_Small_Commercial!M430+All_Customers_Lighting!M430</f>
        <v>55669.9</v>
      </c>
      <c r="N430" s="5">
        <f>All_Customers_Residential!N430+All_Customers_Small_Commercial!N430+All_Customers_Lighting!N430</f>
        <v>48565.770000000004</v>
      </c>
      <c r="O430" s="5">
        <f>All_Customers_Residential!O430+All_Customers_Small_Commercial!O430+All_Customers_Lighting!O430</f>
        <v>50448.19</v>
      </c>
      <c r="P430" s="5">
        <f>All_Customers_Residential!P430+All_Customers_Small_Commercial!P430+All_Customers_Lighting!P430</f>
        <v>52211.039999999994</v>
      </c>
      <c r="Q430" s="5">
        <f>All_Customers_Residential!Q430+All_Customers_Small_Commercial!Q430+All_Customers_Lighting!Q430</f>
        <v>76715.740000000005</v>
      </c>
      <c r="R430" s="5">
        <f>All_Customers_Residential!R430+All_Customers_Small_Commercial!R430+All_Customers_Lighting!R430</f>
        <v>111484.83000000002</v>
      </c>
      <c r="S430" s="5">
        <f>All_Customers_Residential!S430+All_Customers_Small_Commercial!S430+All_Customers_Lighting!S430</f>
        <v>141265.19</v>
      </c>
      <c r="T430" s="5">
        <f>All_Customers_Residential!T430+All_Customers_Small_Commercial!T430+All_Customers_Lighting!T430</f>
        <v>146115.56</v>
      </c>
      <c r="U430" s="5">
        <f>All_Customers_Residential!U430+All_Customers_Small_Commercial!U430+All_Customers_Lighting!U430</f>
        <v>144571.72</v>
      </c>
      <c r="V430" s="5">
        <f>All_Customers_Residential!V430+All_Customers_Small_Commercial!V430+All_Customers_Lighting!V430</f>
        <v>137521.1</v>
      </c>
      <c r="W430" s="5">
        <f>All_Customers_Residential!W430+All_Customers_Small_Commercial!W430+All_Customers_Lighting!W430</f>
        <v>128744.15</v>
      </c>
      <c r="X430" s="5">
        <f>All_Customers_Residential!X430+All_Customers_Small_Commercial!X430+All_Customers_Lighting!X430</f>
        <v>115829.23999999999</v>
      </c>
      <c r="Y430" s="5">
        <f>All_Customers_Residential!Y430+All_Customers_Small_Commercial!Y430+All_Customers_Lighting!Y430</f>
        <v>108464.73353592886</v>
      </c>
      <c r="Z430" s="5">
        <f>All_Customers_Residential!Z430+All_Customers_Small_Commercial!Z430+All_Customers_Lighting!Z430</f>
        <v>0</v>
      </c>
      <c r="AA430" s="2">
        <f>IFERROR(INDEX('Holiday Schedule'!$D$3:$D$24,MATCH(A430,'Holiday Schedule'!$C$3:$C$24,0)),0)</f>
        <v>0</v>
      </c>
      <c r="AB430" s="2">
        <f t="shared" si="48"/>
        <v>5</v>
      </c>
      <c r="AC430" s="2">
        <f t="shared" si="49"/>
        <v>1581023.05</v>
      </c>
      <c r="AD430" s="5">
        <f t="shared" si="50"/>
        <v>850718.20353592909</v>
      </c>
      <c r="AE430" s="5">
        <f t="shared" si="51"/>
        <v>2431741.2535359291</v>
      </c>
      <c r="AG430" s="2">
        <f t="shared" si="52"/>
        <v>2</v>
      </c>
      <c r="AH430" s="2">
        <f t="shared" si="53"/>
        <v>2026</v>
      </c>
      <c r="AJ430" s="5">
        <f t="shared" si="54"/>
        <v>146115.56</v>
      </c>
      <c r="AK430" s="2">
        <f t="shared" si="55"/>
        <v>19</v>
      </c>
    </row>
    <row r="431" spans="1:37" ht="12.75">
      <c r="A431" s="4">
        <v>46080</v>
      </c>
      <c r="B431" s="5">
        <f>All_Customers_Residential!B431+All_Customers_Small_Commercial!B431+All_Customers_Lighting!B431</f>
        <v>102055.75</v>
      </c>
      <c r="C431" s="5">
        <f>All_Customers_Residential!C431+All_Customers_Small_Commercial!C431+All_Customers_Lighting!C431</f>
        <v>102486.21999999999</v>
      </c>
      <c r="D431" s="5">
        <f>All_Customers_Residential!D431+All_Customers_Small_Commercial!D431+All_Customers_Lighting!D431</f>
        <v>102505.56000000001</v>
      </c>
      <c r="E431" s="5">
        <f>All_Customers_Residential!E431+All_Customers_Small_Commercial!E431+All_Customers_Lighting!E431</f>
        <v>103375.97</v>
      </c>
      <c r="F431" s="5">
        <f>All_Customers_Residential!F431+All_Customers_Small_Commercial!F431+All_Customers_Lighting!F431</f>
        <v>108326.61</v>
      </c>
      <c r="G431" s="5">
        <f>All_Customers_Residential!G431+All_Customers_Small_Commercial!G431+All_Customers_Lighting!G431</f>
        <v>117757.02999999998</v>
      </c>
      <c r="H431" s="5">
        <f>All_Customers_Residential!H431+All_Customers_Small_Commercial!H431+All_Customers_Lighting!H431</f>
        <v>135137.99</v>
      </c>
      <c r="I431" s="5">
        <f>All_Customers_Residential!I431+All_Customers_Small_Commercial!I431+All_Customers_Lighting!I431</f>
        <v>113361.46</v>
      </c>
      <c r="J431" s="5">
        <f>All_Customers_Residential!J431+All_Customers_Small_Commercial!J431+All_Customers_Lighting!J431</f>
        <v>79428.39</v>
      </c>
      <c r="K431" s="5">
        <f>All_Customers_Residential!K431+All_Customers_Small_Commercial!K431+All_Customers_Lighting!K431</f>
        <v>60186.119999999995</v>
      </c>
      <c r="L431" s="5">
        <f>All_Customers_Residential!L431+All_Customers_Small_Commercial!L431+All_Customers_Lighting!L431</f>
        <v>53642.07</v>
      </c>
      <c r="M431" s="5">
        <f>All_Customers_Residential!M431+All_Customers_Small_Commercial!M431+All_Customers_Lighting!M431</f>
        <v>49617.5</v>
      </c>
      <c r="N431" s="5">
        <f>All_Customers_Residential!N431+All_Customers_Small_Commercial!N431+All_Customers_Lighting!N431</f>
        <v>49626.98</v>
      </c>
      <c r="O431" s="5">
        <f>All_Customers_Residential!O431+All_Customers_Small_Commercial!O431+All_Customers_Lighting!O431</f>
        <v>50049.09</v>
      </c>
      <c r="P431" s="5">
        <f>All_Customers_Residential!P431+All_Customers_Small_Commercial!P431+All_Customers_Lighting!P431</f>
        <v>58328.3</v>
      </c>
      <c r="Q431" s="5">
        <f>All_Customers_Residential!Q431+All_Customers_Small_Commercial!Q431+All_Customers_Lighting!Q431</f>
        <v>79791.83</v>
      </c>
      <c r="R431" s="5">
        <f>All_Customers_Residential!R431+All_Customers_Small_Commercial!R431+All_Customers_Lighting!R431</f>
        <v>117333.84999999999</v>
      </c>
      <c r="S431" s="5">
        <f>All_Customers_Residential!S431+All_Customers_Small_Commercial!S431+All_Customers_Lighting!S431</f>
        <v>141018.28</v>
      </c>
      <c r="T431" s="5">
        <f>All_Customers_Residential!T431+All_Customers_Small_Commercial!T431+All_Customers_Lighting!T431</f>
        <v>145924.71</v>
      </c>
      <c r="U431" s="5">
        <f>All_Customers_Residential!U431+All_Customers_Small_Commercial!U431+All_Customers_Lighting!U431</f>
        <v>143664.4</v>
      </c>
      <c r="V431" s="5">
        <f>All_Customers_Residential!V431+All_Customers_Small_Commercial!V431+All_Customers_Lighting!V431</f>
        <v>135344.59</v>
      </c>
      <c r="W431" s="5">
        <f>All_Customers_Residential!W431+All_Customers_Small_Commercial!W431+All_Customers_Lighting!W431</f>
        <v>126967.40000000001</v>
      </c>
      <c r="X431" s="5">
        <f>All_Customers_Residential!X431+All_Customers_Small_Commercial!X431+All_Customers_Lighting!X431</f>
        <v>116458.15</v>
      </c>
      <c r="Y431" s="5">
        <f>All_Customers_Residential!Y431+All_Customers_Small_Commercial!Y431+All_Customers_Lighting!Y431</f>
        <v>110359.28564959487</v>
      </c>
      <c r="Z431" s="5">
        <f>All_Customers_Residential!Z431+All_Customers_Small_Commercial!Z431+All_Customers_Lighting!Z431</f>
        <v>0</v>
      </c>
      <c r="AA431" s="2">
        <f>IFERROR(INDEX('Holiday Schedule'!$D$3:$D$24,MATCH(A431,'Holiday Schedule'!$C$3:$C$24,0)),0)</f>
        <v>0</v>
      </c>
      <c r="AB431" s="2">
        <f t="shared" si="48"/>
        <v>6</v>
      </c>
      <c r="AC431" s="2">
        <f t="shared" si="49"/>
        <v>1520743.1199999999</v>
      </c>
      <c r="AD431" s="5">
        <f t="shared" si="50"/>
        <v>882004.41564959497</v>
      </c>
      <c r="AE431" s="5">
        <f t="shared" si="51"/>
        <v>2402747.5356495949</v>
      </c>
      <c r="AG431" s="2">
        <f t="shared" si="52"/>
        <v>2</v>
      </c>
      <c r="AH431" s="2">
        <f t="shared" si="53"/>
        <v>2026</v>
      </c>
      <c r="AJ431" s="5">
        <f t="shared" si="54"/>
        <v>145924.71</v>
      </c>
      <c r="AK431" s="2">
        <f t="shared" si="55"/>
        <v>19</v>
      </c>
    </row>
    <row r="432" spans="1:37" ht="12.75">
      <c r="A432" s="4">
        <v>46081</v>
      </c>
      <c r="B432" s="5">
        <f>All_Customers_Residential!B432+All_Customers_Small_Commercial!B432+All_Customers_Lighting!B432</f>
        <v>103659.11000000002</v>
      </c>
      <c r="C432" s="5">
        <f>All_Customers_Residential!C432+All_Customers_Small_Commercial!C432+All_Customers_Lighting!C432</f>
        <v>102006.64</v>
      </c>
      <c r="D432" s="5">
        <f>All_Customers_Residential!D432+All_Customers_Small_Commercial!D432+All_Customers_Lighting!D432</f>
        <v>101289.34000000001</v>
      </c>
      <c r="E432" s="5">
        <f>All_Customers_Residential!E432+All_Customers_Small_Commercial!E432+All_Customers_Lighting!E432</f>
        <v>100422.86</v>
      </c>
      <c r="F432" s="5">
        <f>All_Customers_Residential!F432+All_Customers_Small_Commercial!F432+All_Customers_Lighting!F432</f>
        <v>101816.43000000001</v>
      </c>
      <c r="G432" s="5">
        <f>All_Customers_Residential!G432+All_Customers_Small_Commercial!G432+All_Customers_Lighting!G432</f>
        <v>105137.67</v>
      </c>
      <c r="H432" s="5">
        <f>All_Customers_Residential!H432+All_Customers_Small_Commercial!H432+All_Customers_Lighting!H432</f>
        <v>112391.37999999999</v>
      </c>
      <c r="I432" s="5">
        <f>All_Customers_Residential!I432+All_Customers_Small_Commercial!I432+All_Customers_Lighting!I432</f>
        <v>100434.04999999999</v>
      </c>
      <c r="J432" s="5">
        <f>All_Customers_Residential!J432+All_Customers_Small_Commercial!J432+All_Customers_Lighting!J432</f>
        <v>79355.789999999994</v>
      </c>
      <c r="K432" s="5">
        <f>All_Customers_Residential!K432+All_Customers_Small_Commercial!K432+All_Customers_Lighting!K432</f>
        <v>66191.77</v>
      </c>
      <c r="L432" s="5">
        <f>All_Customers_Residential!L432+All_Customers_Small_Commercial!L432+All_Customers_Lighting!L432</f>
        <v>49416.7</v>
      </c>
      <c r="M432" s="5">
        <f>All_Customers_Residential!M432+All_Customers_Small_Commercial!M432+All_Customers_Lighting!M432</f>
        <v>52583.08</v>
      </c>
      <c r="N432" s="5">
        <f>All_Customers_Residential!N432+All_Customers_Small_Commercial!N432+All_Customers_Lighting!N432</f>
        <v>61112.13</v>
      </c>
      <c r="O432" s="5">
        <f>All_Customers_Residential!O432+All_Customers_Small_Commercial!O432+All_Customers_Lighting!O432</f>
        <v>57844.310000000005</v>
      </c>
      <c r="P432" s="5">
        <f>All_Customers_Residential!P432+All_Customers_Small_Commercial!P432+All_Customers_Lighting!P432</f>
        <v>91789.57</v>
      </c>
      <c r="Q432" s="5">
        <f>All_Customers_Residential!Q432+All_Customers_Small_Commercial!Q432+All_Customers_Lighting!Q432</f>
        <v>108739.03</v>
      </c>
      <c r="R432" s="5">
        <f>All_Customers_Residential!R432+All_Customers_Small_Commercial!R432+All_Customers_Lighting!R432</f>
        <v>119829.04000000001</v>
      </c>
      <c r="S432" s="5">
        <f>All_Customers_Residential!S432+All_Customers_Small_Commercial!S432+All_Customers_Lighting!S432</f>
        <v>132404.87</v>
      </c>
      <c r="T432" s="5">
        <f>All_Customers_Residential!T432+All_Customers_Small_Commercial!T432+All_Customers_Lighting!T432</f>
        <v>135321.92000000001</v>
      </c>
      <c r="U432" s="5">
        <f>All_Customers_Residential!U432+All_Customers_Small_Commercial!U432+All_Customers_Lighting!U432</f>
        <v>132505.65999999997</v>
      </c>
      <c r="V432" s="5">
        <f>All_Customers_Residential!V432+All_Customers_Small_Commercial!V432+All_Customers_Lighting!V432</f>
        <v>126066.13999999998</v>
      </c>
      <c r="W432" s="5">
        <f>All_Customers_Residential!W432+All_Customers_Small_Commercial!W432+All_Customers_Lighting!W432</f>
        <v>118372.26</v>
      </c>
      <c r="X432" s="5">
        <f>All_Customers_Residential!X432+All_Customers_Small_Commercial!X432+All_Customers_Lighting!X432</f>
        <v>107380.63999999998</v>
      </c>
      <c r="Y432" s="5">
        <f>All_Customers_Residential!Y432+All_Customers_Small_Commercial!Y432+All_Customers_Lighting!Y432</f>
        <v>109064.62000000001</v>
      </c>
      <c r="Z432" s="5">
        <f>All_Customers_Residential!Z432+All_Customers_Small_Commercial!Z432+All_Customers_Lighting!Z432</f>
        <v>0</v>
      </c>
      <c r="AA432" s="2">
        <f>IFERROR(INDEX('Holiday Schedule'!$D$3:$D$24,MATCH(A432,'Holiday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2375135.0099999998</v>
      </c>
      <c r="AE432" s="5">
        <f t="shared" si="51"/>
        <v>2375135.0099999998</v>
      </c>
      <c r="AG432" s="2">
        <f t="shared" si="52"/>
        <v>2</v>
      </c>
      <c r="AH432" s="2">
        <f t="shared" si="53"/>
        <v>2026</v>
      </c>
      <c r="AJ432" s="5">
        <f t="shared" si="54"/>
        <v>135321.92000000001</v>
      </c>
      <c r="AK432" s="2">
        <f t="shared" si="55"/>
        <v>19</v>
      </c>
    </row>
    <row r="433" spans="1:37" ht="12.75">
      <c r="A433" s="4">
        <v>46082</v>
      </c>
      <c r="B433" s="5">
        <f>All_Customers_Residential!B433+All_Customers_Small_Commercial!B433+All_Customers_Lighting!B433</f>
        <v>95547.55</v>
      </c>
      <c r="C433" s="5">
        <f>All_Customers_Residential!C433+All_Customers_Small_Commercial!C433+All_Customers_Lighting!C433</f>
        <v>90115.56</v>
      </c>
      <c r="D433" s="5">
        <f>All_Customers_Residential!D433+All_Customers_Small_Commercial!D433+All_Customers_Lighting!D433</f>
        <v>92817.37</v>
      </c>
      <c r="E433" s="5">
        <f>All_Customers_Residential!E433+All_Customers_Small_Commercial!E433+All_Customers_Lighting!E433</f>
        <v>92743.77</v>
      </c>
      <c r="F433" s="5">
        <f>All_Customers_Residential!F433+All_Customers_Small_Commercial!F433+All_Customers_Lighting!F433</f>
        <v>94025.000000000015</v>
      </c>
      <c r="G433" s="5">
        <f>All_Customers_Residential!G433+All_Customers_Small_Commercial!G433+All_Customers_Lighting!G433</f>
        <v>97675.4</v>
      </c>
      <c r="H433" s="5">
        <f>All_Customers_Residential!H433+All_Customers_Small_Commercial!H433+All_Customers_Lighting!H433</f>
        <v>103908.57999999999</v>
      </c>
      <c r="I433" s="5">
        <f>All_Customers_Residential!I433+All_Customers_Small_Commercial!I433+All_Customers_Lighting!I433</f>
        <v>105749.55</v>
      </c>
      <c r="J433" s="5">
        <f>All_Customers_Residential!J433+All_Customers_Small_Commercial!J433+All_Customers_Lighting!J433</f>
        <v>109752.95</v>
      </c>
      <c r="K433" s="5">
        <f>All_Customers_Residential!K433+All_Customers_Small_Commercial!K433+All_Customers_Lighting!K433</f>
        <v>111426.58</v>
      </c>
      <c r="L433" s="5">
        <f>All_Customers_Residential!L433+All_Customers_Small_Commercial!L433+All_Customers_Lighting!L433</f>
        <v>109129.39</v>
      </c>
      <c r="M433" s="5">
        <f>All_Customers_Residential!M433+All_Customers_Small_Commercial!M433+All_Customers_Lighting!M433</f>
        <v>101631.29</v>
      </c>
      <c r="N433" s="5">
        <f>All_Customers_Residential!N433+All_Customers_Small_Commercial!N433+All_Customers_Lighting!N433</f>
        <v>87074.9</v>
      </c>
      <c r="O433" s="5">
        <f>All_Customers_Residential!O433+All_Customers_Small_Commercial!O433+All_Customers_Lighting!O433</f>
        <v>68504</v>
      </c>
      <c r="P433" s="5">
        <f>All_Customers_Residential!P433+All_Customers_Small_Commercial!P433+All_Customers_Lighting!P433</f>
        <v>58943.040000000001</v>
      </c>
      <c r="Q433" s="5">
        <f>All_Customers_Residential!Q433+All_Customers_Small_Commercial!Q433+All_Customers_Lighting!Q433</f>
        <v>80401.820000000007</v>
      </c>
      <c r="R433" s="5">
        <f>All_Customers_Residential!R433+All_Customers_Small_Commercial!R433+All_Customers_Lighting!R433</f>
        <v>121445.54</v>
      </c>
      <c r="S433" s="5">
        <f>All_Customers_Residential!S433+All_Customers_Small_Commercial!S433+All_Customers_Lighting!S433</f>
        <v>152380.32</v>
      </c>
      <c r="T433" s="5">
        <f>All_Customers_Residential!T433+All_Customers_Small_Commercial!T433+All_Customers_Lighting!T433</f>
        <v>158169.74000000002</v>
      </c>
      <c r="U433" s="5">
        <f>All_Customers_Residential!U433+All_Customers_Small_Commercial!U433+All_Customers_Lighting!U433</f>
        <v>159884.82</v>
      </c>
      <c r="V433" s="5">
        <f>All_Customers_Residential!V433+All_Customers_Small_Commercial!V433+All_Customers_Lighting!V433</f>
        <v>154479.62</v>
      </c>
      <c r="W433" s="5">
        <f>All_Customers_Residential!W433+All_Customers_Small_Commercial!W433+All_Customers_Lighting!W433</f>
        <v>142174.09000000003</v>
      </c>
      <c r="X433" s="5">
        <f>All_Customers_Residential!X433+All_Customers_Small_Commercial!X433+All_Customers_Lighting!X433</f>
        <v>128975.43999999999</v>
      </c>
      <c r="Y433" s="5">
        <f>All_Customers_Residential!Y433+All_Customers_Small_Commercial!Y433+All_Customers_Lighting!Y433</f>
        <v>99702.39</v>
      </c>
      <c r="Z433" s="5">
        <f>All_Customers_Residential!Z433+All_Customers_Small_Commercial!Z433+All_Customers_Lighting!Z433</f>
        <v>0</v>
      </c>
      <c r="AA433" s="2">
        <f>IFERROR(INDEX('Holiday Schedule'!$D$3:$D$24,MATCH(A433,'Holiday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2616658.71</v>
      </c>
      <c r="AE433" s="5">
        <f t="shared" si="51"/>
        <v>2616658.71</v>
      </c>
      <c r="AG433" s="2">
        <f t="shared" si="52"/>
        <v>3</v>
      </c>
      <c r="AH433" s="2">
        <f t="shared" si="53"/>
        <v>2026</v>
      </c>
      <c r="AJ433" s="5">
        <f t="shared" si="54"/>
        <v>159884.82</v>
      </c>
      <c r="AK433" s="2">
        <f t="shared" si="55"/>
        <v>20</v>
      </c>
    </row>
    <row r="434" spans="1:37" ht="12.75">
      <c r="A434" s="4">
        <v>46083</v>
      </c>
      <c r="B434" s="5">
        <f>All_Customers_Residential!B434+All_Customers_Small_Commercial!B434+All_Customers_Lighting!B434</f>
        <v>115900.59</v>
      </c>
      <c r="C434" s="5">
        <f>All_Customers_Residential!C434+All_Customers_Small_Commercial!C434+All_Customers_Lighting!C434</f>
        <v>113125.75999999999</v>
      </c>
      <c r="D434" s="5">
        <f>All_Customers_Residential!D434+All_Customers_Small_Commercial!D434+All_Customers_Lighting!D434</f>
        <v>113684.07999999999</v>
      </c>
      <c r="E434" s="5">
        <f>All_Customers_Residential!E434+All_Customers_Small_Commercial!E434+All_Customers_Lighting!E434</f>
        <v>116096.31999999999</v>
      </c>
      <c r="F434" s="5">
        <f>All_Customers_Residential!F434+All_Customers_Small_Commercial!F434+All_Customers_Lighting!F434</f>
        <v>119989.81</v>
      </c>
      <c r="G434" s="5">
        <f>All_Customers_Residential!G434+All_Customers_Small_Commercial!G434+All_Customers_Lighting!G434</f>
        <v>131365.46000000002</v>
      </c>
      <c r="H434" s="5">
        <f>All_Customers_Residential!H434+All_Customers_Small_Commercial!H434+All_Customers_Lighting!H434</f>
        <v>145591.46</v>
      </c>
      <c r="I434" s="5">
        <f>All_Customers_Residential!I434+All_Customers_Small_Commercial!I434+All_Customers_Lighting!I434</f>
        <v>123650.65</v>
      </c>
      <c r="J434" s="5">
        <f>All_Customers_Residential!J434+All_Customers_Small_Commercial!J434+All_Customers_Lighting!J434</f>
        <v>86774.6</v>
      </c>
      <c r="K434" s="5">
        <f>All_Customers_Residential!K434+All_Customers_Small_Commercial!K434+All_Customers_Lighting!K434</f>
        <v>70780.3</v>
      </c>
      <c r="L434" s="5">
        <f>All_Customers_Residential!L434+All_Customers_Small_Commercial!L434+All_Customers_Lighting!L434</f>
        <v>65281.659999999996</v>
      </c>
      <c r="M434" s="5">
        <f>All_Customers_Residential!M434+All_Customers_Small_Commercial!M434+All_Customers_Lighting!M434</f>
        <v>63138.8</v>
      </c>
      <c r="N434" s="5">
        <f>All_Customers_Residential!N434+All_Customers_Small_Commercial!N434+All_Customers_Lighting!N434</f>
        <v>61220.4</v>
      </c>
      <c r="O434" s="5">
        <f>All_Customers_Residential!O434+All_Customers_Small_Commercial!O434+All_Customers_Lighting!O434</f>
        <v>62376.210000000006</v>
      </c>
      <c r="P434" s="5">
        <f>All_Customers_Residential!P434+All_Customers_Small_Commercial!P434+All_Customers_Lighting!P434</f>
        <v>61580.479999999996</v>
      </c>
      <c r="Q434" s="5">
        <f>All_Customers_Residential!Q434+All_Customers_Small_Commercial!Q434+All_Customers_Lighting!Q434</f>
        <v>84412.73</v>
      </c>
      <c r="R434" s="5">
        <f>All_Customers_Residential!R434+All_Customers_Small_Commercial!R434+All_Customers_Lighting!R434</f>
        <v>124141.44</v>
      </c>
      <c r="S434" s="5">
        <f>All_Customers_Residential!S434+All_Customers_Small_Commercial!S434+All_Customers_Lighting!S434</f>
        <v>155645.07999999999</v>
      </c>
      <c r="T434" s="5">
        <f>All_Customers_Residential!T434+All_Customers_Small_Commercial!T434+All_Customers_Lighting!T434</f>
        <v>161860.14000000001</v>
      </c>
      <c r="U434" s="5">
        <f>All_Customers_Residential!U434+All_Customers_Small_Commercial!U434+All_Customers_Lighting!U434</f>
        <v>163758.01999999999</v>
      </c>
      <c r="V434" s="5">
        <f>All_Customers_Residential!V434+All_Customers_Small_Commercial!V434+All_Customers_Lighting!V434</f>
        <v>158283.64000000001</v>
      </c>
      <c r="W434" s="5">
        <f>All_Customers_Residential!W434+All_Customers_Small_Commercial!W434+All_Customers_Lighting!W434</f>
        <v>146871.31</v>
      </c>
      <c r="X434" s="5">
        <f>All_Customers_Residential!X434+All_Customers_Small_Commercial!X434+All_Customers_Lighting!X434</f>
        <v>131696.57999999999</v>
      </c>
      <c r="Y434" s="5">
        <f>All_Customers_Residential!Y434+All_Customers_Small_Commercial!Y434+All_Customers_Lighting!Y434</f>
        <v>124200.5236764625</v>
      </c>
      <c r="Z434" s="5">
        <f>All_Customers_Residential!Z434+All_Customers_Small_Commercial!Z434+All_Customers_Lighting!Z434</f>
        <v>0</v>
      </c>
      <c r="AA434" s="2">
        <f>IFERROR(INDEX('Holiday Schedule'!$D$3:$D$24,MATCH(A434,'Holiday Schedule'!$C$3:$C$24,0)),0)</f>
        <v>0</v>
      </c>
      <c r="AB434" s="2">
        <f t="shared" si="48"/>
        <v>2</v>
      </c>
      <c r="AC434" s="2">
        <f t="shared" si="49"/>
        <v>1721472.04</v>
      </c>
      <c r="AD434" s="5">
        <f t="shared" si="50"/>
        <v>979954.00367646245</v>
      </c>
      <c r="AE434" s="5">
        <f t="shared" si="51"/>
        <v>2701426.0436764625</v>
      </c>
      <c r="AG434" s="2">
        <f t="shared" si="52"/>
        <v>3</v>
      </c>
      <c r="AH434" s="2">
        <f t="shared" si="53"/>
        <v>2026</v>
      </c>
      <c r="AJ434" s="5">
        <f t="shared" si="54"/>
        <v>163758.01999999999</v>
      </c>
      <c r="AK434" s="2">
        <f t="shared" si="55"/>
        <v>20</v>
      </c>
    </row>
    <row r="435" spans="1:37" ht="12.75">
      <c r="A435" s="4">
        <v>46084</v>
      </c>
      <c r="B435" s="5">
        <f>All_Customers_Residential!B435+All_Customers_Small_Commercial!B435+All_Customers_Lighting!B435</f>
        <v>119566.56999999999</v>
      </c>
      <c r="C435" s="5">
        <f>All_Customers_Residential!C435+All_Customers_Small_Commercial!C435+All_Customers_Lighting!C435</f>
        <v>116669.87</v>
      </c>
      <c r="D435" s="5">
        <f>All_Customers_Residential!D435+All_Customers_Small_Commercial!D435+All_Customers_Lighting!D435</f>
        <v>117063.16</v>
      </c>
      <c r="E435" s="5">
        <f>All_Customers_Residential!E435+All_Customers_Small_Commercial!E435+All_Customers_Lighting!E435</f>
        <v>118697.1</v>
      </c>
      <c r="F435" s="5">
        <f>All_Customers_Residential!F435+All_Customers_Small_Commercial!F435+All_Customers_Lighting!F435</f>
        <v>122030.81</v>
      </c>
      <c r="G435" s="5">
        <f>All_Customers_Residential!G435+All_Customers_Small_Commercial!G435+All_Customers_Lighting!G435</f>
        <v>132594.07999999999</v>
      </c>
      <c r="H435" s="5">
        <f>All_Customers_Residential!H435+All_Customers_Small_Commercial!H435+All_Customers_Lighting!H435</f>
        <v>145018.51999999999</v>
      </c>
      <c r="I435" s="5">
        <f>All_Customers_Residential!I435+All_Customers_Small_Commercial!I435+All_Customers_Lighting!I435</f>
        <v>122958.95</v>
      </c>
      <c r="J435" s="5">
        <f>All_Customers_Residential!J435+All_Customers_Small_Commercial!J435+All_Customers_Lighting!J435</f>
        <v>82672.06</v>
      </c>
      <c r="K435" s="5">
        <f>All_Customers_Residential!K435+All_Customers_Small_Commercial!K435+All_Customers_Lighting!K435</f>
        <v>63525.340000000004</v>
      </c>
      <c r="L435" s="5">
        <f>All_Customers_Residential!L435+All_Customers_Small_Commercial!L435+All_Customers_Lighting!L435</f>
        <v>56543.789999999994</v>
      </c>
      <c r="M435" s="5">
        <f>All_Customers_Residential!M435+All_Customers_Small_Commercial!M435+All_Customers_Lighting!M435</f>
        <v>50282.38</v>
      </c>
      <c r="N435" s="5">
        <f>All_Customers_Residential!N435+All_Customers_Small_Commercial!N435+All_Customers_Lighting!N435</f>
        <v>41841.24</v>
      </c>
      <c r="O435" s="5">
        <f>All_Customers_Residential!O435+All_Customers_Small_Commercial!O435+All_Customers_Lighting!O435</f>
        <v>48598.399999999994</v>
      </c>
      <c r="P435" s="5">
        <f>All_Customers_Residential!P435+All_Customers_Small_Commercial!P435+All_Customers_Lighting!P435</f>
        <v>76168.679999999993</v>
      </c>
      <c r="Q435" s="5">
        <f>All_Customers_Residential!Q435+All_Customers_Small_Commercial!Q435+All_Customers_Lighting!Q435</f>
        <v>103771.7</v>
      </c>
      <c r="R435" s="5">
        <f>All_Customers_Residential!R435+All_Customers_Small_Commercial!R435+All_Customers_Lighting!R435</f>
        <v>124416.57</v>
      </c>
      <c r="S435" s="5">
        <f>All_Customers_Residential!S435+All_Customers_Small_Commercial!S435+All_Customers_Lighting!S435</f>
        <v>141063.79</v>
      </c>
      <c r="T435" s="5">
        <f>All_Customers_Residential!T435+All_Customers_Small_Commercial!T435+All_Customers_Lighting!T435</f>
        <v>145973.47999999998</v>
      </c>
      <c r="U435" s="5">
        <f>All_Customers_Residential!U435+All_Customers_Small_Commercial!U435+All_Customers_Lighting!U435</f>
        <v>144800.63999999998</v>
      </c>
      <c r="V435" s="5">
        <f>All_Customers_Residential!V435+All_Customers_Small_Commercial!V435+All_Customers_Lighting!V435</f>
        <v>142881.49</v>
      </c>
      <c r="W435" s="5">
        <f>All_Customers_Residential!W435+All_Customers_Small_Commercial!W435+All_Customers_Lighting!W435</f>
        <v>126628.73000000001</v>
      </c>
      <c r="X435" s="5">
        <f>All_Customers_Residential!X435+All_Customers_Small_Commercial!X435+All_Customers_Lighting!X435</f>
        <v>111849.69</v>
      </c>
      <c r="Y435" s="5">
        <f>All_Customers_Residential!Y435+All_Customers_Small_Commercial!Y435+All_Customers_Lighting!Y435</f>
        <v>103500.16755449766</v>
      </c>
      <c r="Z435" s="5">
        <f>All_Customers_Residential!Z435+All_Customers_Small_Commercial!Z435+All_Customers_Lighting!Z435</f>
        <v>0</v>
      </c>
      <c r="AA435" s="2">
        <f>IFERROR(INDEX('Holiday Schedule'!$D$3:$D$24,MATCH(A435,'Holiday Schedule'!$C$3:$C$24,0)),0)</f>
        <v>0</v>
      </c>
      <c r="AB435" s="2">
        <f t="shared" si="48"/>
        <v>3</v>
      </c>
      <c r="AC435" s="2">
        <f t="shared" si="49"/>
        <v>1583976.93</v>
      </c>
      <c r="AD435" s="5">
        <f t="shared" si="50"/>
        <v>975140.27755449736</v>
      </c>
      <c r="AE435" s="5">
        <f t="shared" si="51"/>
        <v>2559117.2075544973</v>
      </c>
      <c r="AG435" s="2">
        <f t="shared" si="52"/>
        <v>3</v>
      </c>
      <c r="AH435" s="2">
        <f t="shared" si="53"/>
        <v>2026</v>
      </c>
      <c r="AJ435" s="5">
        <f t="shared" si="54"/>
        <v>145973.47999999998</v>
      </c>
      <c r="AK435" s="2">
        <f t="shared" si="55"/>
        <v>19</v>
      </c>
    </row>
    <row r="436" spans="1:37" ht="12.75">
      <c r="A436" s="4">
        <v>46085</v>
      </c>
      <c r="B436" s="5">
        <f>All_Customers_Residential!B436+All_Customers_Small_Commercial!B436+All_Customers_Lighting!B436</f>
        <v>97985.58</v>
      </c>
      <c r="C436" s="5">
        <f>All_Customers_Residential!C436+All_Customers_Small_Commercial!C436+All_Customers_Lighting!C436</f>
        <v>94070.55</v>
      </c>
      <c r="D436" s="5">
        <f>All_Customers_Residential!D436+All_Customers_Small_Commercial!D436+All_Customers_Lighting!D436</f>
        <v>93444.819999999992</v>
      </c>
      <c r="E436" s="5">
        <f>All_Customers_Residential!E436+All_Customers_Small_Commercial!E436+All_Customers_Lighting!E436</f>
        <v>94395.199999999997</v>
      </c>
      <c r="F436" s="5">
        <f>All_Customers_Residential!F436+All_Customers_Small_Commercial!F436+All_Customers_Lighting!F436</f>
        <v>98360.22</v>
      </c>
      <c r="G436" s="5">
        <f>All_Customers_Residential!G436+All_Customers_Small_Commercial!G436+All_Customers_Lighting!G436</f>
        <v>107855.86</v>
      </c>
      <c r="H436" s="5">
        <f>All_Customers_Residential!H436+All_Customers_Small_Commercial!H436+All_Customers_Lighting!H436</f>
        <v>123301.16000000002</v>
      </c>
      <c r="I436" s="5">
        <f>All_Customers_Residential!I436+All_Customers_Small_Commercial!I436+All_Customers_Lighting!I436</f>
        <v>123360.36</v>
      </c>
      <c r="J436" s="5">
        <f>All_Customers_Residential!J436+All_Customers_Small_Commercial!J436+All_Customers_Lighting!J436</f>
        <v>95602.66</v>
      </c>
      <c r="K436" s="5">
        <f>All_Customers_Residential!K436+All_Customers_Small_Commercial!K436+All_Customers_Lighting!K436</f>
        <v>69457.14</v>
      </c>
      <c r="L436" s="5">
        <f>All_Customers_Residential!L436+All_Customers_Small_Commercial!L436+All_Customers_Lighting!L436</f>
        <v>58095.58</v>
      </c>
      <c r="M436" s="5">
        <f>All_Customers_Residential!M436+All_Customers_Small_Commercial!M436+All_Customers_Lighting!M436</f>
        <v>63065.31</v>
      </c>
      <c r="N436" s="5">
        <f>All_Customers_Residential!N436+All_Customers_Small_Commercial!N436+All_Customers_Lighting!N436</f>
        <v>74174.720000000001</v>
      </c>
      <c r="O436" s="5">
        <f>All_Customers_Residential!O436+All_Customers_Small_Commercial!O436+All_Customers_Lighting!O436</f>
        <v>70396.76999999999</v>
      </c>
      <c r="P436" s="5">
        <f>All_Customers_Residential!P436+All_Customers_Small_Commercial!P436+All_Customers_Lighting!P436</f>
        <v>64636.840000000004</v>
      </c>
      <c r="Q436" s="5">
        <f>All_Customers_Residential!Q436+All_Customers_Small_Commercial!Q436+All_Customers_Lighting!Q436</f>
        <v>78903.03</v>
      </c>
      <c r="R436" s="5">
        <f>All_Customers_Residential!R436+All_Customers_Small_Commercial!R436+All_Customers_Lighting!R436</f>
        <v>106673.76000000001</v>
      </c>
      <c r="S436" s="5">
        <f>All_Customers_Residential!S436+All_Customers_Small_Commercial!S436+All_Customers_Lighting!S436</f>
        <v>129747.31999999999</v>
      </c>
      <c r="T436" s="5">
        <f>All_Customers_Residential!T436+All_Customers_Small_Commercial!T436+All_Customers_Lighting!T436</f>
        <v>136297.35</v>
      </c>
      <c r="U436" s="5">
        <f>All_Customers_Residential!U436+All_Customers_Small_Commercial!U436+All_Customers_Lighting!U436</f>
        <v>136590.26999999999</v>
      </c>
      <c r="V436" s="5">
        <f>All_Customers_Residential!V436+All_Customers_Small_Commercial!V436+All_Customers_Lighting!V436</f>
        <v>130955.69</v>
      </c>
      <c r="W436" s="5">
        <f>All_Customers_Residential!W436+All_Customers_Small_Commercial!W436+All_Customers_Lighting!W436</f>
        <v>120583.73999999999</v>
      </c>
      <c r="X436" s="5">
        <f>All_Customers_Residential!X436+All_Customers_Small_Commercial!X436+All_Customers_Lighting!X436</f>
        <v>106307.45</v>
      </c>
      <c r="Y436" s="5">
        <f>All_Customers_Residential!Y436+All_Customers_Small_Commercial!Y436+All_Customers_Lighting!Y436</f>
        <v>99061.358094565701</v>
      </c>
      <c r="Z436" s="5">
        <f>All_Customers_Residential!Z436+All_Customers_Small_Commercial!Z436+All_Customers_Lighting!Z436</f>
        <v>0</v>
      </c>
      <c r="AA436" s="2">
        <f>IFERROR(INDEX('Holiday Schedule'!$D$3:$D$24,MATCH(A436,'Holiday Schedule'!$C$3:$C$24,0)),0)</f>
        <v>0</v>
      </c>
      <c r="AB436" s="2">
        <f t="shared" si="48"/>
        <v>4</v>
      </c>
      <c r="AC436" s="2">
        <f t="shared" si="49"/>
        <v>1564847.99</v>
      </c>
      <c r="AD436" s="5">
        <f t="shared" si="50"/>
        <v>808474.7480945664</v>
      </c>
      <c r="AE436" s="5">
        <f t="shared" si="51"/>
        <v>2373322.7380945664</v>
      </c>
      <c r="AG436" s="2">
        <f t="shared" si="52"/>
        <v>3</v>
      </c>
      <c r="AH436" s="2">
        <f t="shared" si="53"/>
        <v>2026</v>
      </c>
      <c r="AJ436" s="5">
        <f t="shared" si="54"/>
        <v>136590.26999999999</v>
      </c>
      <c r="AK436" s="2">
        <f t="shared" si="55"/>
        <v>20</v>
      </c>
    </row>
    <row r="437" spans="1:37" ht="12.75">
      <c r="A437" s="4">
        <v>46086</v>
      </c>
      <c r="B437" s="5">
        <f>All_Customers_Residential!B437+All_Customers_Small_Commercial!B437+All_Customers_Lighting!B437</f>
        <v>94566.71</v>
      </c>
      <c r="C437" s="5">
        <f>All_Customers_Residential!C437+All_Customers_Small_Commercial!C437+All_Customers_Lighting!C437</f>
        <v>92506.189999999988</v>
      </c>
      <c r="D437" s="5">
        <f>All_Customers_Residential!D437+All_Customers_Small_Commercial!D437+All_Customers_Lighting!D437</f>
        <v>91423.560000000012</v>
      </c>
      <c r="E437" s="5">
        <f>All_Customers_Residential!E437+All_Customers_Small_Commercial!E437+All_Customers_Lighting!E437</f>
        <v>92837.540000000008</v>
      </c>
      <c r="F437" s="5">
        <f>All_Customers_Residential!F437+All_Customers_Small_Commercial!F437+All_Customers_Lighting!F437</f>
        <v>96182.23000000001</v>
      </c>
      <c r="G437" s="5">
        <f>All_Customers_Residential!G437+All_Customers_Small_Commercial!G437+All_Customers_Lighting!G437</f>
        <v>106160.09000000001</v>
      </c>
      <c r="H437" s="5">
        <f>All_Customers_Residential!H437+All_Customers_Small_Commercial!H437+All_Customers_Lighting!H437</f>
        <v>120603.06999999999</v>
      </c>
      <c r="I437" s="5">
        <f>All_Customers_Residential!I437+All_Customers_Small_Commercial!I437+All_Customers_Lighting!I437</f>
        <v>119284.32</v>
      </c>
      <c r="J437" s="5">
        <f>All_Customers_Residential!J437+All_Customers_Small_Commercial!J437+All_Customers_Lighting!J437</f>
        <v>104645.5</v>
      </c>
      <c r="K437" s="5">
        <f>All_Customers_Residential!K437+All_Customers_Small_Commercial!K437+All_Customers_Lighting!K437</f>
        <v>89909.12999999999</v>
      </c>
      <c r="L437" s="5">
        <f>All_Customers_Residential!L437+All_Customers_Small_Commercial!L437+All_Customers_Lighting!L437</f>
        <v>87153.68</v>
      </c>
      <c r="M437" s="5">
        <f>All_Customers_Residential!M437+All_Customers_Small_Commercial!M437+All_Customers_Lighting!M437</f>
        <v>82253.41</v>
      </c>
      <c r="N437" s="5">
        <f>All_Customers_Residential!N437+All_Customers_Small_Commercial!N437+All_Customers_Lighting!N437</f>
        <v>77880.69</v>
      </c>
      <c r="O437" s="5">
        <f>All_Customers_Residential!O437+All_Customers_Small_Commercial!O437+All_Customers_Lighting!O437</f>
        <v>82087.58</v>
      </c>
      <c r="P437" s="5">
        <f>All_Customers_Residential!P437+All_Customers_Small_Commercial!P437+All_Customers_Lighting!P437</f>
        <v>92284.739999999991</v>
      </c>
      <c r="Q437" s="5">
        <f>All_Customers_Residential!Q437+All_Customers_Small_Commercial!Q437+All_Customers_Lighting!Q437</f>
        <v>112913.42</v>
      </c>
      <c r="R437" s="5">
        <f>All_Customers_Residential!R437+All_Customers_Small_Commercial!R437+All_Customers_Lighting!R437</f>
        <v>129424.71</v>
      </c>
      <c r="S437" s="5">
        <f>All_Customers_Residential!S437+All_Customers_Small_Commercial!S437+All_Customers_Lighting!S437</f>
        <v>147543.82</v>
      </c>
      <c r="T437" s="5">
        <f>All_Customers_Residential!T437+All_Customers_Small_Commercial!T437+All_Customers_Lighting!T437</f>
        <v>151738.26</v>
      </c>
      <c r="U437" s="5">
        <f>All_Customers_Residential!U437+All_Customers_Small_Commercial!U437+All_Customers_Lighting!U437</f>
        <v>152750.39999999999</v>
      </c>
      <c r="V437" s="5">
        <f>All_Customers_Residential!V437+All_Customers_Small_Commercial!V437+All_Customers_Lighting!V437</f>
        <v>146504.43</v>
      </c>
      <c r="W437" s="5">
        <f>All_Customers_Residential!W437+All_Customers_Small_Commercial!W437+All_Customers_Lighting!W437</f>
        <v>133896.51999999999</v>
      </c>
      <c r="X437" s="5">
        <f>All_Customers_Residential!X437+All_Customers_Small_Commercial!X437+All_Customers_Lighting!X437</f>
        <v>118586.95000000001</v>
      </c>
      <c r="Y437" s="5">
        <f>All_Customers_Residential!Y437+All_Customers_Small_Commercial!Y437+All_Customers_Lighting!Y437</f>
        <v>109569.92367077094</v>
      </c>
      <c r="Z437" s="5">
        <f>All_Customers_Residential!Z437+All_Customers_Small_Commercial!Z437+All_Customers_Lighting!Z437</f>
        <v>0</v>
      </c>
      <c r="AA437" s="2">
        <f>IFERROR(INDEX('Holiday Schedule'!$D$3:$D$24,MATCH(A437,'Holiday Schedule'!$C$3:$C$24,0)),0)</f>
        <v>0</v>
      </c>
      <c r="AB437" s="2">
        <f t="shared" si="48"/>
        <v>5</v>
      </c>
      <c r="AC437" s="2">
        <f t="shared" si="49"/>
        <v>1828857.5599999998</v>
      </c>
      <c r="AD437" s="5">
        <f t="shared" si="50"/>
        <v>803849.31367077143</v>
      </c>
      <c r="AE437" s="5">
        <f t="shared" si="51"/>
        <v>2632706.8736707713</v>
      </c>
      <c r="AG437" s="2">
        <f t="shared" si="52"/>
        <v>3</v>
      </c>
      <c r="AH437" s="2">
        <f t="shared" si="53"/>
        <v>2026</v>
      </c>
      <c r="AJ437" s="5">
        <f t="shared" si="54"/>
        <v>152750.39999999999</v>
      </c>
      <c r="AK437" s="2">
        <f t="shared" si="55"/>
        <v>20</v>
      </c>
    </row>
    <row r="438" spans="1:37" ht="12.75">
      <c r="A438" s="4">
        <v>46087</v>
      </c>
      <c r="B438" s="5">
        <f>All_Customers_Residential!B438+All_Customers_Small_Commercial!B438+All_Customers_Lighting!B438</f>
        <v>102914.51</v>
      </c>
      <c r="C438" s="5">
        <f>All_Customers_Residential!C438+All_Customers_Small_Commercial!C438+All_Customers_Lighting!C438</f>
        <v>98505.59</v>
      </c>
      <c r="D438" s="5">
        <f>All_Customers_Residential!D438+All_Customers_Small_Commercial!D438+All_Customers_Lighting!D438</f>
        <v>99696.72</v>
      </c>
      <c r="E438" s="5">
        <f>All_Customers_Residential!E438+All_Customers_Small_Commercial!E438+All_Customers_Lighting!E438</f>
        <v>97556.28</v>
      </c>
      <c r="F438" s="5">
        <f>All_Customers_Residential!F438+All_Customers_Small_Commercial!F438+All_Customers_Lighting!F438</f>
        <v>101555.89000000001</v>
      </c>
      <c r="G438" s="5">
        <f>All_Customers_Residential!G438+All_Customers_Small_Commercial!G438+All_Customers_Lighting!G438</f>
        <v>109951.95</v>
      </c>
      <c r="H438" s="5">
        <f>All_Customers_Residential!H438+All_Customers_Small_Commercial!H438+All_Customers_Lighting!H438</f>
        <v>125724.53</v>
      </c>
      <c r="I438" s="5">
        <f>All_Customers_Residential!I438+All_Customers_Small_Commercial!I438+All_Customers_Lighting!I438</f>
        <v>123313.37</v>
      </c>
      <c r="J438" s="5">
        <f>All_Customers_Residential!J438+All_Customers_Small_Commercial!J438+All_Customers_Lighting!J438</f>
        <v>116251</v>
      </c>
      <c r="K438" s="5">
        <f>All_Customers_Residential!K438+All_Customers_Small_Commercial!K438+All_Customers_Lighting!K438</f>
        <v>108796.2</v>
      </c>
      <c r="L438" s="5">
        <f>All_Customers_Residential!L438+All_Customers_Small_Commercial!L438+All_Customers_Lighting!L438</f>
        <v>96275.98000000001</v>
      </c>
      <c r="M438" s="5">
        <f>All_Customers_Residential!M438+All_Customers_Small_Commercial!M438+All_Customers_Lighting!M438</f>
        <v>82753.510000000009</v>
      </c>
      <c r="N438" s="5">
        <f>All_Customers_Residential!N438+All_Customers_Small_Commercial!N438+All_Customers_Lighting!N438</f>
        <v>77511.790000000008</v>
      </c>
      <c r="O438" s="5">
        <f>All_Customers_Residential!O438+All_Customers_Small_Commercial!O438+All_Customers_Lighting!O438</f>
        <v>79644.929999999993</v>
      </c>
      <c r="P438" s="5">
        <f>All_Customers_Residential!P438+All_Customers_Small_Commercial!P438+All_Customers_Lighting!P438</f>
        <v>85175.63</v>
      </c>
      <c r="Q438" s="5">
        <f>All_Customers_Residential!Q438+All_Customers_Small_Commercial!Q438+All_Customers_Lighting!Q438</f>
        <v>95413.390000000014</v>
      </c>
      <c r="R438" s="5">
        <f>All_Customers_Residential!R438+All_Customers_Small_Commercial!R438+All_Customers_Lighting!R438</f>
        <v>116935.96</v>
      </c>
      <c r="S438" s="5">
        <f>All_Customers_Residential!S438+All_Customers_Small_Commercial!S438+All_Customers_Lighting!S438</f>
        <v>133086.56999999998</v>
      </c>
      <c r="T438" s="5">
        <f>All_Customers_Residential!T438+All_Customers_Small_Commercial!T438+All_Customers_Lighting!T438</f>
        <v>137396.21</v>
      </c>
      <c r="U438" s="5">
        <f>All_Customers_Residential!U438+All_Customers_Small_Commercial!U438+All_Customers_Lighting!U438</f>
        <v>140473.57</v>
      </c>
      <c r="V438" s="5">
        <f>All_Customers_Residential!V438+All_Customers_Small_Commercial!V438+All_Customers_Lighting!V438</f>
        <v>135718.38</v>
      </c>
      <c r="W438" s="5">
        <f>All_Customers_Residential!W438+All_Customers_Small_Commercial!W438+All_Customers_Lighting!W438</f>
        <v>124606.37000000001</v>
      </c>
      <c r="X438" s="5">
        <f>All_Customers_Residential!X438+All_Customers_Small_Commercial!X438+All_Customers_Lighting!X438</f>
        <v>110900.15</v>
      </c>
      <c r="Y438" s="5">
        <f>All_Customers_Residential!Y438+All_Customers_Small_Commercial!Y438+All_Customers_Lighting!Y438</f>
        <v>105516.83814785448</v>
      </c>
      <c r="Z438" s="5">
        <f>All_Customers_Residential!Z438+All_Customers_Small_Commercial!Z438+All_Customers_Lighting!Z438</f>
        <v>0</v>
      </c>
      <c r="AA438" s="2">
        <f>IFERROR(INDEX('Holiday Schedule'!$D$3:$D$24,MATCH(A438,'Holiday Schedule'!$C$3:$C$24,0)),0)</f>
        <v>0</v>
      </c>
      <c r="AB438" s="2">
        <f t="shared" si="48"/>
        <v>6</v>
      </c>
      <c r="AC438" s="2">
        <f t="shared" si="49"/>
        <v>1764253.0100000002</v>
      </c>
      <c r="AD438" s="5">
        <f t="shared" si="50"/>
        <v>841422.30814785417</v>
      </c>
      <c r="AE438" s="5">
        <f t="shared" si="51"/>
        <v>2605675.3181478544</v>
      </c>
      <c r="AG438" s="2">
        <f t="shared" si="52"/>
        <v>3</v>
      </c>
      <c r="AH438" s="2">
        <f t="shared" si="53"/>
        <v>2026</v>
      </c>
      <c r="AJ438" s="5">
        <f t="shared" si="54"/>
        <v>140473.57</v>
      </c>
      <c r="AK438" s="2">
        <f t="shared" si="55"/>
        <v>20</v>
      </c>
    </row>
    <row r="439" spans="1:37" ht="12.75">
      <c r="A439" s="4">
        <v>46088</v>
      </c>
      <c r="B439" s="5">
        <f>All_Customers_Residential!B439+All_Customers_Small_Commercial!B439+All_Customers_Lighting!B439</f>
        <v>95228.159999999989</v>
      </c>
      <c r="C439" s="5">
        <f>All_Customers_Residential!C439+All_Customers_Small_Commercial!C439+All_Customers_Lighting!C439</f>
        <v>88439.97</v>
      </c>
      <c r="D439" s="5">
        <f>All_Customers_Residential!D439+All_Customers_Small_Commercial!D439+All_Customers_Lighting!D439</f>
        <v>84568.76</v>
      </c>
      <c r="E439" s="5">
        <f>All_Customers_Residential!E439+All_Customers_Small_Commercial!E439+All_Customers_Lighting!E439</f>
        <v>76638.28</v>
      </c>
      <c r="F439" s="5">
        <f>All_Customers_Residential!F439+All_Customers_Small_Commercial!F439+All_Customers_Lighting!F439</f>
        <v>90132.47</v>
      </c>
      <c r="G439" s="5">
        <f>All_Customers_Residential!G439+All_Customers_Small_Commercial!G439+All_Customers_Lighting!G439</f>
        <v>70770.77</v>
      </c>
      <c r="H439" s="5">
        <f>All_Customers_Residential!H439+All_Customers_Small_Commercial!H439+All_Customers_Lighting!H439</f>
        <v>109034.12999999999</v>
      </c>
      <c r="I439" s="5">
        <f>All_Customers_Residential!I439+All_Customers_Small_Commercial!I439+All_Customers_Lighting!I439</f>
        <v>109729.33</v>
      </c>
      <c r="J439" s="5">
        <f>All_Customers_Residential!J439+All_Customers_Small_Commercial!J439+All_Customers_Lighting!J439</f>
        <v>77936.039999999994</v>
      </c>
      <c r="K439" s="5">
        <f>All_Customers_Residential!K439+All_Customers_Small_Commercial!K439+All_Customers_Lighting!K439</f>
        <v>95833.43</v>
      </c>
      <c r="L439" s="5">
        <f>All_Customers_Residential!L439+All_Customers_Small_Commercial!L439+All_Customers_Lighting!L439</f>
        <v>115854.87999999999</v>
      </c>
      <c r="M439" s="5">
        <f>All_Customers_Residential!M439+All_Customers_Small_Commercial!M439+All_Customers_Lighting!M439</f>
        <v>112128.83</v>
      </c>
      <c r="N439" s="5">
        <f>All_Customers_Residential!N439+All_Customers_Small_Commercial!N439+All_Customers_Lighting!N439</f>
        <v>109547.68000000001</v>
      </c>
      <c r="O439" s="5">
        <f>All_Customers_Residential!O439+All_Customers_Small_Commercial!O439+All_Customers_Lighting!O439</f>
        <v>114789.56</v>
      </c>
      <c r="P439" s="5">
        <f>All_Customers_Residential!P439+All_Customers_Small_Commercial!P439+All_Customers_Lighting!P439</f>
        <v>101100.72</v>
      </c>
      <c r="Q439" s="5">
        <f>All_Customers_Residential!Q439+All_Customers_Small_Commercial!Q439+All_Customers_Lighting!Q439</f>
        <v>108293.62</v>
      </c>
      <c r="R439" s="5">
        <f>All_Customers_Residential!R439+All_Customers_Small_Commercial!R439+All_Customers_Lighting!R439</f>
        <v>121003.2</v>
      </c>
      <c r="S439" s="5">
        <f>All_Customers_Residential!S439+All_Customers_Small_Commercial!S439+All_Customers_Lighting!S439</f>
        <v>130873.72</v>
      </c>
      <c r="T439" s="5">
        <f>All_Customers_Residential!T439+All_Customers_Small_Commercial!T439+All_Customers_Lighting!T439</f>
        <v>137489.16</v>
      </c>
      <c r="U439" s="5">
        <f>All_Customers_Residential!U439+All_Customers_Small_Commercial!U439+All_Customers_Lighting!U439</f>
        <v>130206.48</v>
      </c>
      <c r="V439" s="5">
        <f>All_Customers_Residential!V439+All_Customers_Small_Commercial!V439+All_Customers_Lighting!V439</f>
        <v>127551.26999999999</v>
      </c>
      <c r="W439" s="5">
        <f>All_Customers_Residential!W439+All_Customers_Small_Commercial!W439+All_Customers_Lighting!W439</f>
        <v>116679.52</v>
      </c>
      <c r="X439" s="5">
        <f>All_Customers_Residential!X439+All_Customers_Small_Commercial!X439+All_Customers_Lighting!X439</f>
        <v>109858.67</v>
      </c>
      <c r="Y439" s="5">
        <f>All_Customers_Residential!Y439+All_Customers_Small_Commercial!Y439+All_Customers_Lighting!Y439</f>
        <v>102189.98</v>
      </c>
      <c r="Z439" s="5">
        <f>All_Customers_Residential!Z439+All_Customers_Small_Commercial!Z439+All_Customers_Lighting!Z439</f>
        <v>0</v>
      </c>
      <c r="AA439" s="2">
        <f>IFERROR(INDEX('Holiday Schedule'!$D$3:$D$24,MATCH(A439,'Holiday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2535878.6299999994</v>
      </c>
      <c r="AE439" s="5">
        <f t="shared" si="51"/>
        <v>2535878.6299999994</v>
      </c>
      <c r="AG439" s="2">
        <f t="shared" si="52"/>
        <v>3</v>
      </c>
      <c r="AH439" s="2">
        <f t="shared" si="53"/>
        <v>2026</v>
      </c>
      <c r="AJ439" s="5">
        <f t="shared" si="54"/>
        <v>137489.16</v>
      </c>
      <c r="AK439" s="2">
        <f t="shared" si="55"/>
        <v>19</v>
      </c>
    </row>
    <row r="440" spans="1:37" ht="12.75">
      <c r="A440" s="4">
        <v>46089</v>
      </c>
      <c r="B440" s="5">
        <f>All_Customers_Residential!B440+All_Customers_Small_Commercial!B440+All_Customers_Lighting!B440</f>
        <v>100021.21999999999</v>
      </c>
      <c r="C440" s="5">
        <f>All_Customers_Residential!C440+All_Customers_Small_Commercial!C440+All_Customers_Lighting!C440</f>
        <v>0</v>
      </c>
      <c r="D440" s="5">
        <f>All_Customers_Residential!D440+All_Customers_Small_Commercial!D440+All_Customers_Lighting!D440</f>
        <v>90084.46</v>
      </c>
      <c r="E440" s="5">
        <f>All_Customers_Residential!E440+All_Customers_Small_Commercial!E440+All_Customers_Lighting!E440</f>
        <v>47445.96</v>
      </c>
      <c r="F440" s="5">
        <f>All_Customers_Residential!F440+All_Customers_Small_Commercial!F440+All_Customers_Lighting!F440</f>
        <v>85096.39</v>
      </c>
      <c r="G440" s="5">
        <f>All_Customers_Residential!G440+All_Customers_Small_Commercial!G440+All_Customers_Lighting!G440</f>
        <v>86303.35</v>
      </c>
      <c r="H440" s="5">
        <f>All_Customers_Residential!H440+All_Customers_Small_Commercial!H440+All_Customers_Lighting!H440</f>
        <v>89676.469999999987</v>
      </c>
      <c r="I440" s="5">
        <f>All_Customers_Residential!I440+All_Customers_Small_Commercial!I440+All_Customers_Lighting!I440</f>
        <v>97542.24</v>
      </c>
      <c r="J440" s="5">
        <f>All_Customers_Residential!J440+All_Customers_Small_Commercial!J440+All_Customers_Lighting!J440</f>
        <v>103268.78</v>
      </c>
      <c r="K440" s="5">
        <f>All_Customers_Residential!K440+All_Customers_Small_Commercial!K440+All_Customers_Lighting!K440</f>
        <v>104846.69</v>
      </c>
      <c r="L440" s="5">
        <f>All_Customers_Residential!L440+All_Customers_Small_Commercial!L440+All_Customers_Lighting!L440</f>
        <v>102632.31999999999</v>
      </c>
      <c r="M440" s="5">
        <f>All_Customers_Residential!M440+All_Customers_Small_Commercial!M440+All_Customers_Lighting!M440</f>
        <v>91187.02</v>
      </c>
      <c r="N440" s="5">
        <f>All_Customers_Residential!N440+All_Customers_Small_Commercial!N440+All_Customers_Lighting!N440</f>
        <v>76641.45</v>
      </c>
      <c r="O440" s="5">
        <f>All_Customers_Residential!O440+All_Customers_Small_Commercial!O440+All_Customers_Lighting!O440</f>
        <v>67777.75</v>
      </c>
      <c r="P440" s="5">
        <f>All_Customers_Residential!P440+All_Customers_Small_Commercial!P440+All_Customers_Lighting!P440</f>
        <v>69988.11</v>
      </c>
      <c r="Q440" s="5">
        <f>All_Customers_Residential!Q440+All_Customers_Small_Commercial!Q440+All_Customers_Lighting!Q440</f>
        <v>57234.53</v>
      </c>
      <c r="R440" s="5">
        <f>All_Customers_Residential!R440+All_Customers_Small_Commercial!R440+All_Customers_Lighting!R440</f>
        <v>67945.009999999995</v>
      </c>
      <c r="S440" s="5">
        <f>All_Customers_Residential!S440+All_Customers_Small_Commercial!S440+All_Customers_Lighting!S440</f>
        <v>99177</v>
      </c>
      <c r="T440" s="5">
        <f>All_Customers_Residential!T440+All_Customers_Small_Commercial!T440+All_Customers_Lighting!T440</f>
        <v>125377.20999999999</v>
      </c>
      <c r="U440" s="5">
        <f>All_Customers_Residential!U440+All_Customers_Small_Commercial!U440+All_Customers_Lighting!U440</f>
        <v>130455.86</v>
      </c>
      <c r="V440" s="5">
        <f>All_Customers_Residential!V440+All_Customers_Small_Commercial!V440+All_Customers_Lighting!V440</f>
        <v>128962.59</v>
      </c>
      <c r="W440" s="5">
        <f>All_Customers_Residential!W440+All_Customers_Small_Commercial!W440+All_Customers_Lighting!W440</f>
        <v>120828.53</v>
      </c>
      <c r="X440" s="5">
        <f>All_Customers_Residential!X440+All_Customers_Small_Commercial!X440+All_Customers_Lighting!X440</f>
        <v>108640.66</v>
      </c>
      <c r="Y440" s="5">
        <f>All_Customers_Residential!Y440+All_Customers_Small_Commercial!Y440+All_Customers_Lighting!Y440</f>
        <v>96626.260000000009</v>
      </c>
      <c r="Z440" s="5">
        <f>All_Customers_Residential!Z440+All_Customers_Small_Commercial!Z440+All_Customers_Lighting!Z440</f>
        <v>0</v>
      </c>
      <c r="AA440" s="2">
        <f>IFERROR(INDEX('Holiday Schedule'!$D$3:$D$24,MATCH(A440,'Holiday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2147759.8600000003</v>
      </c>
      <c r="AE440" s="5">
        <f t="shared" si="51"/>
        <v>2147759.8600000003</v>
      </c>
      <c r="AG440" s="2">
        <f t="shared" si="52"/>
        <v>3</v>
      </c>
      <c r="AH440" s="2">
        <f t="shared" si="53"/>
        <v>2026</v>
      </c>
      <c r="AJ440" s="5">
        <f t="shared" si="54"/>
        <v>130455.86</v>
      </c>
      <c r="AK440" s="2">
        <f t="shared" si="55"/>
        <v>20</v>
      </c>
    </row>
    <row r="441" spans="1:37" ht="12.75">
      <c r="A441" s="4">
        <v>46090</v>
      </c>
      <c r="B441" s="5">
        <f>All_Customers_Residential!B441+All_Customers_Small_Commercial!B441+All_Customers_Lighting!B441</f>
        <v>91181.939999999988</v>
      </c>
      <c r="C441" s="5">
        <f>All_Customers_Residential!C441+All_Customers_Small_Commercial!C441+All_Customers_Lighting!C441</f>
        <v>86904.9</v>
      </c>
      <c r="D441" s="5">
        <f>All_Customers_Residential!D441+All_Customers_Small_Commercial!D441+All_Customers_Lighting!D441</f>
        <v>85483.14</v>
      </c>
      <c r="E441" s="5">
        <f>All_Customers_Residential!E441+All_Customers_Small_Commercial!E441+All_Customers_Lighting!E441</f>
        <v>85269.33</v>
      </c>
      <c r="F441" s="5">
        <f>All_Customers_Residential!F441+All_Customers_Small_Commercial!F441+All_Customers_Lighting!F441</f>
        <v>89630.51</v>
      </c>
      <c r="G441" s="5">
        <f>All_Customers_Residential!G441+All_Customers_Small_Commercial!G441+All_Customers_Lighting!G441</f>
        <v>95972.88</v>
      </c>
      <c r="H441" s="5">
        <f>All_Customers_Residential!H441+All_Customers_Small_Commercial!H441+All_Customers_Lighting!H441</f>
        <v>108979.85999999999</v>
      </c>
      <c r="I441" s="5">
        <f>All_Customers_Residential!I441+All_Customers_Small_Commercial!I441+All_Customers_Lighting!I441</f>
        <v>117828.46</v>
      </c>
      <c r="J441" s="5">
        <f>All_Customers_Residential!J441+All_Customers_Small_Commercial!J441+All_Customers_Lighting!J441</f>
        <v>111394.86</v>
      </c>
      <c r="K441" s="5">
        <f>All_Customers_Residential!K441+All_Customers_Small_Commercial!K441+All_Customers_Lighting!K441</f>
        <v>96215.49</v>
      </c>
      <c r="L441" s="5">
        <f>All_Customers_Residential!L441+All_Customers_Small_Commercial!L441+All_Customers_Lighting!L441</f>
        <v>85196.17</v>
      </c>
      <c r="M441" s="5">
        <f>All_Customers_Residential!M441+All_Customers_Small_Commercial!M441+All_Customers_Lighting!M441</f>
        <v>66642.41</v>
      </c>
      <c r="N441" s="5">
        <f>All_Customers_Residential!N441+All_Customers_Small_Commercial!N441+All_Customers_Lighting!N441</f>
        <v>59938.759999999995</v>
      </c>
      <c r="O441" s="5">
        <f>All_Customers_Residential!O441+All_Customers_Small_Commercial!O441+All_Customers_Lighting!O441</f>
        <v>66773.59</v>
      </c>
      <c r="P441" s="5">
        <f>All_Customers_Residential!P441+All_Customers_Small_Commercial!P441+All_Customers_Lighting!P441</f>
        <v>57611.100000000006</v>
      </c>
      <c r="Q441" s="5">
        <f>All_Customers_Residential!Q441+All_Customers_Small_Commercial!Q441+All_Customers_Lighting!Q441</f>
        <v>54929.55</v>
      </c>
      <c r="R441" s="5">
        <f>All_Customers_Residential!R441+All_Customers_Small_Commercial!R441+All_Customers_Lighting!R441</f>
        <v>76514.69</v>
      </c>
      <c r="S441" s="5">
        <f>All_Customers_Residential!S441+All_Customers_Small_Commercial!S441+All_Customers_Lighting!S441</f>
        <v>100994.59999999999</v>
      </c>
      <c r="T441" s="5">
        <f>All_Customers_Residential!T441+All_Customers_Small_Commercial!T441+All_Customers_Lighting!T441</f>
        <v>119988.40000000001</v>
      </c>
      <c r="U441" s="5">
        <f>All_Customers_Residential!U441+All_Customers_Small_Commercial!U441+All_Customers_Lighting!U441</f>
        <v>122341.27</v>
      </c>
      <c r="V441" s="5">
        <f>All_Customers_Residential!V441+All_Customers_Small_Commercial!V441+All_Customers_Lighting!V441</f>
        <v>120136.54999999999</v>
      </c>
      <c r="W441" s="5">
        <f>All_Customers_Residential!W441+All_Customers_Small_Commercial!W441+All_Customers_Lighting!W441</f>
        <v>111804.13</v>
      </c>
      <c r="X441" s="5">
        <f>All_Customers_Residential!X441+All_Customers_Small_Commercial!X441+All_Customers_Lighting!X441</f>
        <v>100668.62999999999</v>
      </c>
      <c r="Y441" s="5">
        <f>All_Customers_Residential!Y441+All_Customers_Small_Commercial!Y441+All_Customers_Lighting!Y441</f>
        <v>89472.26999999999</v>
      </c>
      <c r="Z441" s="5">
        <f>All_Customers_Residential!Z441+All_Customers_Small_Commercial!Z441+All_Customers_Lighting!Z441</f>
        <v>0</v>
      </c>
      <c r="AA441" s="2">
        <f>IFERROR(INDEX('Holiday Schedule'!$D$3:$D$24,MATCH(A441,'Holiday Schedule'!$C$3:$C$24,0)),0)</f>
        <v>0</v>
      </c>
      <c r="AB441" s="2">
        <f t="shared" si="48"/>
        <v>2</v>
      </c>
      <c r="AC441" s="2">
        <f t="shared" si="49"/>
        <v>1468978.6600000001</v>
      </c>
      <c r="AD441" s="5">
        <f t="shared" si="50"/>
        <v>732894.82999999961</v>
      </c>
      <c r="AE441" s="5">
        <f t="shared" si="51"/>
        <v>2201873.4899999998</v>
      </c>
      <c r="AG441" s="2">
        <f t="shared" si="52"/>
        <v>3</v>
      </c>
      <c r="AH441" s="2">
        <f t="shared" si="53"/>
        <v>2026</v>
      </c>
      <c r="AJ441" s="5">
        <f t="shared" si="54"/>
        <v>122341.27</v>
      </c>
      <c r="AK441" s="2">
        <f t="shared" si="55"/>
        <v>20</v>
      </c>
    </row>
    <row r="442" spans="1:37" ht="12.75">
      <c r="A442" s="4">
        <v>46091</v>
      </c>
      <c r="B442" s="5">
        <f>All_Customers_Residential!B442+All_Customers_Small_Commercial!B442+All_Customers_Lighting!B442</f>
        <v>83610.700000000012</v>
      </c>
      <c r="C442" s="5">
        <f>All_Customers_Residential!C442+All_Customers_Small_Commercial!C442+All_Customers_Lighting!C442</f>
        <v>80828.930000000008</v>
      </c>
      <c r="D442" s="5">
        <f>All_Customers_Residential!D442+All_Customers_Small_Commercial!D442+All_Customers_Lighting!D442</f>
        <v>78810.959999999992</v>
      </c>
      <c r="E442" s="5">
        <f>All_Customers_Residential!E442+All_Customers_Small_Commercial!E442+All_Customers_Lighting!E442</f>
        <v>78954.509999999995</v>
      </c>
      <c r="F442" s="5">
        <f>All_Customers_Residential!F442+All_Customers_Small_Commercial!F442+All_Customers_Lighting!F442</f>
        <v>82147.820000000007</v>
      </c>
      <c r="G442" s="5">
        <f>All_Customers_Residential!G442+All_Customers_Small_Commercial!G442+All_Customers_Lighting!G442</f>
        <v>90526.890000000014</v>
      </c>
      <c r="H442" s="5">
        <f>All_Customers_Residential!H442+All_Customers_Small_Commercial!H442+All_Customers_Lighting!H442</f>
        <v>104198.61</v>
      </c>
      <c r="I442" s="5">
        <f>All_Customers_Residential!I442+All_Customers_Small_Commercial!I442+All_Customers_Lighting!I442</f>
        <v>109338.88</v>
      </c>
      <c r="J442" s="5">
        <f>All_Customers_Residential!J442+All_Customers_Small_Commercial!J442+All_Customers_Lighting!J442</f>
        <v>89020.530000000013</v>
      </c>
      <c r="K442" s="5">
        <f>All_Customers_Residential!K442+All_Customers_Small_Commercial!K442+All_Customers_Lighting!K442</f>
        <v>57663.340000000004</v>
      </c>
      <c r="L442" s="5">
        <f>All_Customers_Residential!L442+All_Customers_Small_Commercial!L442+All_Customers_Lighting!L442</f>
        <v>38010.35</v>
      </c>
      <c r="M442" s="5">
        <f>All_Customers_Residential!M442+All_Customers_Small_Commercial!M442+All_Customers_Lighting!M442</f>
        <v>30378.68</v>
      </c>
      <c r="N442" s="5">
        <f>All_Customers_Residential!N442+All_Customers_Small_Commercial!N442+All_Customers_Lighting!N442</f>
        <v>35947.82</v>
      </c>
      <c r="O442" s="5">
        <f>All_Customers_Residential!O442+All_Customers_Small_Commercial!O442+All_Customers_Lighting!O442</f>
        <v>34761.949999999997</v>
      </c>
      <c r="P442" s="5">
        <f>All_Customers_Residential!P442+All_Customers_Small_Commercial!P442+All_Customers_Lighting!P442</f>
        <v>35400.660000000003</v>
      </c>
      <c r="Q442" s="5">
        <f>All_Customers_Residential!Q442+All_Customers_Small_Commercial!Q442+All_Customers_Lighting!Q442</f>
        <v>42504.59</v>
      </c>
      <c r="R442" s="5">
        <f>All_Customers_Residential!R442+All_Customers_Small_Commercial!R442+All_Customers_Lighting!R442</f>
        <v>60339.45</v>
      </c>
      <c r="S442" s="5">
        <f>All_Customers_Residential!S442+All_Customers_Small_Commercial!S442+All_Customers_Lighting!S442</f>
        <v>88067.67</v>
      </c>
      <c r="T442" s="5">
        <f>All_Customers_Residential!T442+All_Customers_Small_Commercial!T442+All_Customers_Lighting!T442</f>
        <v>110404.23999999999</v>
      </c>
      <c r="U442" s="5">
        <f>All_Customers_Residential!U442+All_Customers_Small_Commercial!U442+All_Customers_Lighting!U442</f>
        <v>116054.87999999999</v>
      </c>
      <c r="V442" s="5">
        <f>All_Customers_Residential!V442+All_Customers_Small_Commercial!V442+All_Customers_Lighting!V442</f>
        <v>114484.29</v>
      </c>
      <c r="W442" s="5">
        <f>All_Customers_Residential!W442+All_Customers_Small_Commercial!W442+All_Customers_Lighting!W442</f>
        <v>107077.66</v>
      </c>
      <c r="X442" s="5">
        <f>All_Customers_Residential!X442+All_Customers_Small_Commercial!X442+All_Customers_Lighting!X442</f>
        <v>96337.970000000016</v>
      </c>
      <c r="Y442" s="5">
        <f>All_Customers_Residential!Y442+All_Customers_Small_Commercial!Y442+All_Customers_Lighting!Y442</f>
        <v>85489.680000000008</v>
      </c>
      <c r="Z442" s="5">
        <f>All_Customers_Residential!Z442+All_Customers_Small_Commercial!Z442+All_Customers_Lighting!Z442</f>
        <v>0</v>
      </c>
      <c r="AA442" s="2">
        <f>IFERROR(INDEX('Holiday Schedule'!$D$3:$D$24,MATCH(A442,'Holiday Schedule'!$C$3:$C$24,0)),0)</f>
        <v>0</v>
      </c>
      <c r="AB442" s="2">
        <f t="shared" si="48"/>
        <v>3</v>
      </c>
      <c r="AC442" s="2">
        <f t="shared" si="49"/>
        <v>1165792.96</v>
      </c>
      <c r="AD442" s="5">
        <f t="shared" si="50"/>
        <v>684568.09999999963</v>
      </c>
      <c r="AE442" s="5">
        <f t="shared" si="51"/>
        <v>1850361.0599999996</v>
      </c>
      <c r="AG442" s="2">
        <f t="shared" si="52"/>
        <v>3</v>
      </c>
      <c r="AH442" s="2">
        <f t="shared" si="53"/>
        <v>2026</v>
      </c>
      <c r="AJ442" s="5">
        <f t="shared" si="54"/>
        <v>116054.87999999999</v>
      </c>
      <c r="AK442" s="2">
        <f t="shared" si="55"/>
        <v>20</v>
      </c>
    </row>
    <row r="443" spans="1:37" ht="12.75">
      <c r="A443" s="4">
        <v>46092</v>
      </c>
      <c r="B443" s="5">
        <f>All_Customers_Residential!B443+All_Customers_Small_Commercial!B443+All_Customers_Lighting!B443</f>
        <v>79841.5</v>
      </c>
      <c r="C443" s="5">
        <f>All_Customers_Residential!C443+All_Customers_Small_Commercial!C443+All_Customers_Lighting!C443</f>
        <v>77478.47</v>
      </c>
      <c r="D443" s="5">
        <f>All_Customers_Residential!D443+All_Customers_Small_Commercial!D443+All_Customers_Lighting!D443</f>
        <v>76251.58</v>
      </c>
      <c r="E443" s="5">
        <f>All_Customers_Residential!E443+All_Customers_Small_Commercial!E443+All_Customers_Lighting!E443</f>
        <v>77413.45</v>
      </c>
      <c r="F443" s="5">
        <f>All_Customers_Residential!F443+All_Customers_Small_Commercial!F443+All_Customers_Lighting!F443</f>
        <v>82132.94</v>
      </c>
      <c r="G443" s="5">
        <f>All_Customers_Residential!G443+All_Customers_Small_Commercial!G443+All_Customers_Lighting!G443</f>
        <v>89019.11</v>
      </c>
      <c r="H443" s="5">
        <f>All_Customers_Residential!H443+All_Customers_Small_Commercial!H443+All_Customers_Lighting!H443</f>
        <v>102411.55</v>
      </c>
      <c r="I443" s="5">
        <f>All_Customers_Residential!I443+All_Customers_Small_Commercial!I443+All_Customers_Lighting!I443</f>
        <v>113672.6</v>
      </c>
      <c r="J443" s="5">
        <f>All_Customers_Residential!J443+All_Customers_Small_Commercial!J443+All_Customers_Lighting!J443</f>
        <v>116335.84</v>
      </c>
      <c r="K443" s="5">
        <f>All_Customers_Residential!K443+All_Customers_Small_Commercial!K443+All_Customers_Lighting!K443</f>
        <v>108167.72</v>
      </c>
      <c r="L443" s="5">
        <f>All_Customers_Residential!L443+All_Customers_Small_Commercial!L443+All_Customers_Lighting!L443</f>
        <v>93826.99</v>
      </c>
      <c r="M443" s="5">
        <f>All_Customers_Residential!M443+All_Customers_Small_Commercial!M443+All_Customers_Lighting!M443</f>
        <v>90034.46</v>
      </c>
      <c r="N443" s="5">
        <f>All_Customers_Residential!N443+All_Customers_Small_Commercial!N443+All_Customers_Lighting!N443</f>
        <v>89332.15</v>
      </c>
      <c r="O443" s="5">
        <f>All_Customers_Residential!O443+All_Customers_Small_Commercial!O443+All_Customers_Lighting!O443</f>
        <v>91615.78</v>
      </c>
      <c r="P443" s="5">
        <f>All_Customers_Residential!P443+All_Customers_Small_Commercial!P443+All_Customers_Lighting!P443</f>
        <v>97894.85</v>
      </c>
      <c r="Q443" s="5">
        <f>All_Customers_Residential!Q443+All_Customers_Small_Commercial!Q443+All_Customers_Lighting!Q443</f>
        <v>105908.26000000001</v>
      </c>
      <c r="R443" s="5">
        <f>All_Customers_Residential!R443+All_Customers_Small_Commercial!R443+All_Customers_Lighting!R443</f>
        <v>113158.81999999999</v>
      </c>
      <c r="S443" s="5">
        <f>All_Customers_Residential!S443+All_Customers_Small_Commercial!S443+All_Customers_Lighting!S443</f>
        <v>124396.95</v>
      </c>
      <c r="T443" s="5">
        <f>All_Customers_Residential!T443+All_Customers_Small_Commercial!T443+All_Customers_Lighting!T443</f>
        <v>132813.03999999998</v>
      </c>
      <c r="U443" s="5">
        <f>All_Customers_Residential!U443+All_Customers_Small_Commercial!U443+All_Customers_Lighting!U443</f>
        <v>132605.01</v>
      </c>
      <c r="V443" s="5">
        <f>All_Customers_Residential!V443+All_Customers_Small_Commercial!V443+All_Customers_Lighting!V443</f>
        <v>129762.57</v>
      </c>
      <c r="W443" s="5">
        <f>All_Customers_Residential!W443+All_Customers_Small_Commercial!W443+All_Customers_Lighting!W443</f>
        <v>120841.63</v>
      </c>
      <c r="X443" s="5">
        <f>All_Customers_Residential!X443+All_Customers_Small_Commercial!X443+All_Customers_Lighting!X443</f>
        <v>107560.06999999999</v>
      </c>
      <c r="Y443" s="5">
        <f>All_Customers_Residential!Y443+All_Customers_Small_Commercial!Y443+All_Customers_Lighting!Y443</f>
        <v>94819.86</v>
      </c>
      <c r="Z443" s="5">
        <f>All_Customers_Residential!Z443+All_Customers_Small_Commercial!Z443+All_Customers_Lighting!Z443</f>
        <v>0</v>
      </c>
      <c r="AA443" s="2">
        <f>IFERROR(INDEX('Holiday Schedule'!$D$3:$D$24,MATCH(A443,'Holiday Schedule'!$C$3:$C$24,0)),0)</f>
        <v>0</v>
      </c>
      <c r="AB443" s="2">
        <f t="shared" si="48"/>
        <v>4</v>
      </c>
      <c r="AC443" s="2">
        <f t="shared" si="49"/>
        <v>1767926.74</v>
      </c>
      <c r="AD443" s="5">
        <f t="shared" si="50"/>
        <v>679368.45999999973</v>
      </c>
      <c r="AE443" s="5">
        <f t="shared" si="51"/>
        <v>2447295.1999999997</v>
      </c>
      <c r="AG443" s="2">
        <f t="shared" si="52"/>
        <v>3</v>
      </c>
      <c r="AH443" s="2">
        <f t="shared" si="53"/>
        <v>2026</v>
      </c>
      <c r="AJ443" s="5">
        <f t="shared" si="54"/>
        <v>132813.03999999998</v>
      </c>
      <c r="AK443" s="2">
        <f t="shared" si="55"/>
        <v>19</v>
      </c>
    </row>
    <row r="444" spans="1:37" ht="12.75">
      <c r="A444" s="4">
        <v>46093</v>
      </c>
      <c r="B444" s="5">
        <f>All_Customers_Residential!B444+All_Customers_Small_Commercial!B444+All_Customers_Lighting!B444</f>
        <v>88182.03</v>
      </c>
      <c r="C444" s="5">
        <f>All_Customers_Residential!C444+All_Customers_Small_Commercial!C444+All_Customers_Lighting!C444</f>
        <v>85069.510000000009</v>
      </c>
      <c r="D444" s="5">
        <f>All_Customers_Residential!D444+All_Customers_Small_Commercial!D444+All_Customers_Lighting!D444</f>
        <v>82897.25</v>
      </c>
      <c r="E444" s="5">
        <f>All_Customers_Residential!E444+All_Customers_Small_Commercial!E444+All_Customers_Lighting!E444</f>
        <v>83348.039999999994</v>
      </c>
      <c r="F444" s="5">
        <f>All_Customers_Residential!F444+All_Customers_Small_Commercial!F444+All_Customers_Lighting!F444</f>
        <v>86797.37</v>
      </c>
      <c r="G444" s="5">
        <f>All_Customers_Residential!G444+All_Customers_Small_Commercial!G444+All_Customers_Lighting!G444</f>
        <v>93000.329999999987</v>
      </c>
      <c r="H444" s="5">
        <f>All_Customers_Residential!H444+All_Customers_Small_Commercial!H444+All_Customers_Lighting!H444</f>
        <v>106187.08</v>
      </c>
      <c r="I444" s="5">
        <f>All_Customers_Residential!I444+All_Customers_Small_Commercial!I444+All_Customers_Lighting!I444</f>
        <v>116251.69</v>
      </c>
      <c r="J444" s="5">
        <f>All_Customers_Residential!J444+All_Customers_Small_Commercial!J444+All_Customers_Lighting!J444</f>
        <v>118142.87</v>
      </c>
      <c r="K444" s="5">
        <f>All_Customers_Residential!K444+All_Customers_Small_Commercial!K444+All_Customers_Lighting!K444</f>
        <v>111688.28</v>
      </c>
      <c r="L444" s="5">
        <f>All_Customers_Residential!L444+All_Customers_Small_Commercial!L444+All_Customers_Lighting!L444</f>
        <v>112352.87</v>
      </c>
      <c r="M444" s="5">
        <f>All_Customers_Residential!M444+All_Customers_Small_Commercial!M444+All_Customers_Lighting!M444</f>
        <v>109156.51000000001</v>
      </c>
      <c r="N444" s="5">
        <f>All_Customers_Residential!N444+All_Customers_Small_Commercial!N444+All_Customers_Lighting!N444</f>
        <v>101129.32</v>
      </c>
      <c r="O444" s="5">
        <f>All_Customers_Residential!O444+All_Customers_Small_Commercial!O444+All_Customers_Lighting!O444</f>
        <v>96225.08</v>
      </c>
      <c r="P444" s="5">
        <f>All_Customers_Residential!P444+All_Customers_Small_Commercial!P444+All_Customers_Lighting!P444</f>
        <v>98932.87</v>
      </c>
      <c r="Q444" s="5">
        <f>All_Customers_Residential!Q444+All_Customers_Small_Commercial!Q444+All_Customers_Lighting!Q444</f>
        <v>104231.95999999999</v>
      </c>
      <c r="R444" s="5">
        <f>All_Customers_Residential!R444+All_Customers_Small_Commercial!R444+All_Customers_Lighting!R444</f>
        <v>111422.19</v>
      </c>
      <c r="S444" s="5">
        <f>All_Customers_Residential!S444+All_Customers_Small_Commercial!S444+All_Customers_Lighting!S444</f>
        <v>120333.45999999999</v>
      </c>
      <c r="T444" s="5">
        <f>All_Customers_Residential!T444+All_Customers_Small_Commercial!T444+All_Customers_Lighting!T444</f>
        <v>128165.20000000001</v>
      </c>
      <c r="U444" s="5">
        <f>All_Customers_Residential!U444+All_Customers_Small_Commercial!U444+All_Customers_Lighting!U444</f>
        <v>132334.92000000001</v>
      </c>
      <c r="V444" s="5">
        <f>All_Customers_Residential!V444+All_Customers_Small_Commercial!V444+All_Customers_Lighting!V444</f>
        <v>134810.23000000001</v>
      </c>
      <c r="W444" s="5">
        <f>All_Customers_Residential!W444+All_Customers_Small_Commercial!W444+All_Customers_Lighting!W444</f>
        <v>124678.51999999999</v>
      </c>
      <c r="X444" s="5">
        <f>All_Customers_Residential!X444+All_Customers_Small_Commercial!X444+All_Customers_Lighting!X444</f>
        <v>114635.90000000001</v>
      </c>
      <c r="Y444" s="5">
        <f>All_Customers_Residential!Y444+All_Customers_Small_Commercial!Y444+All_Customers_Lighting!Y444</f>
        <v>103663.22</v>
      </c>
      <c r="Z444" s="5">
        <f>All_Customers_Residential!Z444+All_Customers_Small_Commercial!Z444+All_Customers_Lighting!Z444</f>
        <v>0</v>
      </c>
      <c r="AA444" s="2">
        <f>IFERROR(INDEX('Holiday Schedule'!$D$3:$D$24,MATCH(A444,'Holiday Schedule'!$C$3:$C$24,0)),0)</f>
        <v>0</v>
      </c>
      <c r="AB444" s="2">
        <f t="shared" si="48"/>
        <v>5</v>
      </c>
      <c r="AC444" s="2">
        <f t="shared" si="49"/>
        <v>1834491.8699999996</v>
      </c>
      <c r="AD444" s="5">
        <f t="shared" si="50"/>
        <v>729144.83000000054</v>
      </c>
      <c r="AE444" s="5">
        <f t="shared" si="51"/>
        <v>2563636.7000000002</v>
      </c>
      <c r="AG444" s="2">
        <f t="shared" si="52"/>
        <v>3</v>
      </c>
      <c r="AH444" s="2">
        <f t="shared" si="53"/>
        <v>2026</v>
      </c>
      <c r="AJ444" s="5">
        <f t="shared" si="54"/>
        <v>134810.23000000001</v>
      </c>
      <c r="AK444" s="2">
        <f t="shared" si="55"/>
        <v>21</v>
      </c>
    </row>
    <row r="445" spans="1:37" ht="12.75">
      <c r="A445" s="4">
        <v>46094</v>
      </c>
      <c r="B445" s="5">
        <f>All_Customers_Residential!B445+All_Customers_Small_Commercial!B445+All_Customers_Lighting!B445</f>
        <v>98895.25</v>
      </c>
      <c r="C445" s="5">
        <f>All_Customers_Residential!C445+All_Customers_Small_Commercial!C445+All_Customers_Lighting!C445</f>
        <v>95517.069999999992</v>
      </c>
      <c r="D445" s="5">
        <f>All_Customers_Residential!D445+All_Customers_Small_Commercial!D445+All_Customers_Lighting!D445</f>
        <v>94085.54</v>
      </c>
      <c r="E445" s="5">
        <f>All_Customers_Residential!E445+All_Customers_Small_Commercial!E445+All_Customers_Lighting!E445</f>
        <v>94414.77</v>
      </c>
      <c r="F445" s="5">
        <f>All_Customers_Residential!F445+All_Customers_Small_Commercial!F445+All_Customers_Lighting!F445</f>
        <v>98691.889999999985</v>
      </c>
      <c r="G445" s="5">
        <f>All_Customers_Residential!G445+All_Customers_Small_Commercial!G445+All_Customers_Lighting!G445</f>
        <v>104963.06</v>
      </c>
      <c r="H445" s="5">
        <f>All_Customers_Residential!H445+All_Customers_Small_Commercial!H445+All_Customers_Lighting!H445</f>
        <v>116483.54000000001</v>
      </c>
      <c r="I445" s="5">
        <f>All_Customers_Residential!I445+All_Customers_Small_Commercial!I445+All_Customers_Lighting!I445</f>
        <v>122185.7</v>
      </c>
      <c r="J445" s="5">
        <f>All_Customers_Residential!J445+All_Customers_Small_Commercial!J445+All_Customers_Lighting!J445</f>
        <v>95965.7</v>
      </c>
      <c r="K445" s="5">
        <f>All_Customers_Residential!K445+All_Customers_Small_Commercial!K445+All_Customers_Lighting!K445</f>
        <v>65335.7</v>
      </c>
      <c r="L445" s="5">
        <f>All_Customers_Residential!L445+All_Customers_Small_Commercial!L445+All_Customers_Lighting!L445</f>
        <v>51033.86</v>
      </c>
      <c r="M445" s="5">
        <f>All_Customers_Residential!M445+All_Customers_Small_Commercial!M445+All_Customers_Lighting!M445</f>
        <v>46390.399999999994</v>
      </c>
      <c r="N445" s="5">
        <f>All_Customers_Residential!N445+All_Customers_Small_Commercial!N445+All_Customers_Lighting!N445</f>
        <v>42607.17</v>
      </c>
      <c r="O445" s="5">
        <f>All_Customers_Residential!O445+All_Customers_Small_Commercial!O445+All_Customers_Lighting!O445</f>
        <v>39015.120000000003</v>
      </c>
      <c r="P445" s="5">
        <f>All_Customers_Residential!P445+All_Customers_Small_Commercial!P445+All_Customers_Lighting!P445</f>
        <v>38805.369999999995</v>
      </c>
      <c r="Q445" s="5">
        <f>All_Customers_Residential!Q445+All_Customers_Small_Commercial!Q445+All_Customers_Lighting!Q445</f>
        <v>64579.53</v>
      </c>
      <c r="R445" s="5">
        <f>All_Customers_Residential!R445+All_Customers_Small_Commercial!R445+All_Customers_Lighting!R445</f>
        <v>98242.459999999992</v>
      </c>
      <c r="S445" s="5">
        <f>All_Customers_Residential!S445+All_Customers_Small_Commercial!S445+All_Customers_Lighting!S445</f>
        <v>114375.87</v>
      </c>
      <c r="T445" s="5">
        <f>All_Customers_Residential!T445+All_Customers_Small_Commercial!T445+All_Customers_Lighting!T445</f>
        <v>127628.90999999999</v>
      </c>
      <c r="U445" s="5">
        <f>All_Customers_Residential!U445+All_Customers_Small_Commercial!U445+All_Customers_Lighting!U445</f>
        <v>128957.16</v>
      </c>
      <c r="V445" s="5">
        <f>All_Customers_Residential!V445+All_Customers_Small_Commercial!V445+All_Customers_Lighting!V445</f>
        <v>128596.79000000001</v>
      </c>
      <c r="W445" s="5">
        <f>All_Customers_Residential!W445+All_Customers_Small_Commercial!W445+All_Customers_Lighting!W445</f>
        <v>122609.48</v>
      </c>
      <c r="X445" s="5">
        <f>All_Customers_Residential!X445+All_Customers_Small_Commercial!X445+All_Customers_Lighting!X445</f>
        <v>112513.37000000001</v>
      </c>
      <c r="Y445" s="5">
        <f>All_Customers_Residential!Y445+All_Customers_Small_Commercial!Y445+All_Customers_Lighting!Y445</f>
        <v>100004.64999999998</v>
      </c>
      <c r="Z445" s="5">
        <f>All_Customers_Residential!Z445+All_Customers_Small_Commercial!Z445+All_Customers_Lighting!Z445</f>
        <v>0</v>
      </c>
      <c r="AA445" s="2">
        <f>IFERROR(INDEX('Holiday Schedule'!$D$3:$D$24,MATCH(A445,'Holiday Schedule'!$C$3:$C$24,0)),0)</f>
        <v>0</v>
      </c>
      <c r="AB445" s="2">
        <f t="shared" si="48"/>
        <v>6</v>
      </c>
      <c r="AC445" s="2">
        <f t="shared" si="49"/>
        <v>1398842.59</v>
      </c>
      <c r="AD445" s="5">
        <f t="shared" si="50"/>
        <v>803055.76999999979</v>
      </c>
      <c r="AE445" s="5">
        <f t="shared" si="51"/>
        <v>2201898.36</v>
      </c>
      <c r="AG445" s="2">
        <f t="shared" si="52"/>
        <v>3</v>
      </c>
      <c r="AH445" s="2">
        <f t="shared" si="53"/>
        <v>2026</v>
      </c>
      <c r="AJ445" s="5">
        <f t="shared" si="54"/>
        <v>128957.16</v>
      </c>
      <c r="AK445" s="2">
        <f t="shared" si="55"/>
        <v>20</v>
      </c>
    </row>
    <row r="446" spans="1:37" ht="12.75">
      <c r="A446" s="4">
        <v>46095</v>
      </c>
      <c r="B446" s="5">
        <f>All_Customers_Residential!B446+All_Customers_Small_Commercial!B446+All_Customers_Lighting!B446</f>
        <v>94509.700000000012</v>
      </c>
      <c r="C446" s="5">
        <f>All_Customers_Residential!C446+All_Customers_Small_Commercial!C446+All_Customers_Lighting!C446</f>
        <v>90731.48</v>
      </c>
      <c r="D446" s="5">
        <f>All_Customers_Residential!D446+All_Customers_Small_Commercial!D446+All_Customers_Lighting!D446</f>
        <v>88065.24</v>
      </c>
      <c r="E446" s="5">
        <f>All_Customers_Residential!E446+All_Customers_Small_Commercial!E446+All_Customers_Lighting!E446</f>
        <v>87869.49</v>
      </c>
      <c r="F446" s="5">
        <f>All_Customers_Residential!F446+All_Customers_Small_Commercial!F446+All_Customers_Lighting!F446</f>
        <v>89289.58</v>
      </c>
      <c r="G446" s="5">
        <f>All_Customers_Residential!G446+All_Customers_Small_Commercial!G446+All_Customers_Lighting!G446</f>
        <v>92168</v>
      </c>
      <c r="H446" s="5">
        <f>All_Customers_Residential!H446+All_Customers_Small_Commercial!H446+All_Customers_Lighting!H446</f>
        <v>99146.08</v>
      </c>
      <c r="I446" s="5">
        <f>All_Customers_Residential!I446+All_Customers_Small_Commercial!I446+All_Customers_Lighting!I446</f>
        <v>109196.82999999999</v>
      </c>
      <c r="J446" s="5">
        <f>All_Customers_Residential!J446+All_Customers_Small_Commercial!J446+All_Customers_Lighting!J446</f>
        <v>113144.74</v>
      </c>
      <c r="K446" s="5">
        <f>All_Customers_Residential!K446+All_Customers_Small_Commercial!K446+All_Customers_Lighting!K446</f>
        <v>101144.47</v>
      </c>
      <c r="L446" s="5">
        <f>All_Customers_Residential!L446+All_Customers_Small_Commercial!L446+All_Customers_Lighting!L446</f>
        <v>87331.63</v>
      </c>
      <c r="M446" s="5">
        <f>All_Customers_Residential!M446+All_Customers_Small_Commercial!M446+All_Customers_Lighting!M446</f>
        <v>77036.08</v>
      </c>
      <c r="N446" s="5">
        <f>All_Customers_Residential!N446+All_Customers_Small_Commercial!N446+All_Customers_Lighting!N446</f>
        <v>72901.91</v>
      </c>
      <c r="O446" s="5">
        <f>All_Customers_Residential!O446+All_Customers_Small_Commercial!O446+All_Customers_Lighting!O446</f>
        <v>72955.360000000001</v>
      </c>
      <c r="P446" s="5">
        <f>All_Customers_Residential!P446+All_Customers_Small_Commercial!P446+All_Customers_Lighting!P446</f>
        <v>72810.89</v>
      </c>
      <c r="Q446" s="5">
        <f>All_Customers_Residential!Q446+All_Customers_Small_Commercial!Q446+All_Customers_Lighting!Q446</f>
        <v>82722.42</v>
      </c>
      <c r="R446" s="5">
        <f>All_Customers_Residential!R446+All_Customers_Small_Commercial!R446+All_Customers_Lighting!R446</f>
        <v>88494.75</v>
      </c>
      <c r="S446" s="5">
        <f>All_Customers_Residential!S446+All_Customers_Small_Commercial!S446+All_Customers_Lighting!S446</f>
        <v>103610.61</v>
      </c>
      <c r="T446" s="5">
        <f>All_Customers_Residential!T446+All_Customers_Small_Commercial!T446+All_Customers_Lighting!T446</f>
        <v>123739.64000000001</v>
      </c>
      <c r="U446" s="5">
        <f>All_Customers_Residential!U446+All_Customers_Small_Commercial!U446+All_Customers_Lighting!U446</f>
        <v>124758.57</v>
      </c>
      <c r="V446" s="5">
        <f>All_Customers_Residential!V446+All_Customers_Small_Commercial!V446+All_Customers_Lighting!V446</f>
        <v>125256.01000000001</v>
      </c>
      <c r="W446" s="5">
        <f>All_Customers_Residential!W446+All_Customers_Small_Commercial!W446+All_Customers_Lighting!W446</f>
        <v>119098.68000000001</v>
      </c>
      <c r="X446" s="5">
        <f>All_Customers_Residential!X446+All_Customers_Small_Commercial!X446+All_Customers_Lighting!X446</f>
        <v>110186.53999999998</v>
      </c>
      <c r="Y446" s="5">
        <f>All_Customers_Residential!Y446+All_Customers_Small_Commercial!Y446+All_Customers_Lighting!Y446</f>
        <v>99944.639999999999</v>
      </c>
      <c r="Z446" s="5">
        <f>All_Customers_Residential!Z446+All_Customers_Small_Commercial!Z446+All_Customers_Lighting!Z446</f>
        <v>0</v>
      </c>
      <c r="AA446" s="2">
        <f>IFERROR(INDEX('Holiday Schedule'!$D$3:$D$24,MATCH(A446,'Holiday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2326113.3400000003</v>
      </c>
      <c r="AE446" s="5">
        <f t="shared" si="51"/>
        <v>2326113.3400000003</v>
      </c>
      <c r="AG446" s="2">
        <f t="shared" si="52"/>
        <v>3</v>
      </c>
      <c r="AH446" s="2">
        <f t="shared" si="53"/>
        <v>2026</v>
      </c>
      <c r="AJ446" s="5">
        <f t="shared" si="54"/>
        <v>125256.01000000001</v>
      </c>
      <c r="AK446" s="2">
        <f t="shared" si="55"/>
        <v>21</v>
      </c>
    </row>
    <row r="447" spans="1:37" ht="12.75">
      <c r="A447" s="4">
        <v>46096</v>
      </c>
      <c r="B447" s="5">
        <f>All_Customers_Residential!B447+All_Customers_Small_Commercial!B447+All_Customers_Lighting!B447</f>
        <v>94255.4</v>
      </c>
      <c r="C447" s="5">
        <f>All_Customers_Residential!C447+All_Customers_Small_Commercial!C447+All_Customers_Lighting!C447</f>
        <v>90955.459999999992</v>
      </c>
      <c r="D447" s="5">
        <f>All_Customers_Residential!D447+All_Customers_Small_Commercial!D447+All_Customers_Lighting!D447</f>
        <v>86884.44</v>
      </c>
      <c r="E447" s="5">
        <f>All_Customers_Residential!E447+All_Customers_Small_Commercial!E447+All_Customers_Lighting!E447</f>
        <v>89806.28</v>
      </c>
      <c r="F447" s="5">
        <f>All_Customers_Residential!F447+All_Customers_Small_Commercial!F447+All_Customers_Lighting!F447</f>
        <v>91334.569999999992</v>
      </c>
      <c r="G447" s="5">
        <f>All_Customers_Residential!G447+All_Customers_Small_Commercial!G447+All_Customers_Lighting!G447</f>
        <v>94483.530000000013</v>
      </c>
      <c r="H447" s="5">
        <f>All_Customers_Residential!H447+All_Customers_Small_Commercial!H447+All_Customers_Lighting!H447</f>
        <v>101047.56</v>
      </c>
      <c r="I447" s="5">
        <f>All_Customers_Residential!I447+All_Customers_Small_Commercial!I447+All_Customers_Lighting!I447</f>
        <v>103046</v>
      </c>
      <c r="J447" s="5">
        <f>All_Customers_Residential!J447+All_Customers_Small_Commercial!J447+All_Customers_Lighting!J447</f>
        <v>84131.45</v>
      </c>
      <c r="K447" s="5">
        <f>All_Customers_Residential!K447+All_Customers_Small_Commercial!K447+All_Customers_Lighting!K447</f>
        <v>63905.24</v>
      </c>
      <c r="L447" s="5">
        <f>All_Customers_Residential!L447+All_Customers_Small_Commercial!L447+All_Customers_Lighting!L447</f>
        <v>51375.86</v>
      </c>
      <c r="M447" s="5">
        <f>All_Customers_Residential!M447+All_Customers_Small_Commercial!M447+All_Customers_Lighting!M447</f>
        <v>43051.3</v>
      </c>
      <c r="N447" s="5">
        <f>All_Customers_Residential!N447+All_Customers_Small_Commercial!N447+All_Customers_Lighting!N447</f>
        <v>40986.25</v>
      </c>
      <c r="O447" s="5">
        <f>All_Customers_Residential!O447+All_Customers_Small_Commercial!O447+All_Customers_Lighting!O447</f>
        <v>42109.72</v>
      </c>
      <c r="P447" s="5">
        <f>All_Customers_Residential!P447+All_Customers_Small_Commercial!P447+All_Customers_Lighting!P447</f>
        <v>41955.69</v>
      </c>
      <c r="Q447" s="5">
        <f>All_Customers_Residential!Q447+All_Customers_Small_Commercial!Q447+All_Customers_Lighting!Q447</f>
        <v>51459.920000000006</v>
      </c>
      <c r="R447" s="5">
        <f>All_Customers_Residential!R447+All_Customers_Small_Commercial!R447+All_Customers_Lighting!R447</f>
        <v>81168.92</v>
      </c>
      <c r="S447" s="5">
        <f>All_Customers_Residential!S447+All_Customers_Small_Commercial!S447+All_Customers_Lighting!S447</f>
        <v>117500.19</v>
      </c>
      <c r="T447" s="5">
        <f>All_Customers_Residential!T447+All_Customers_Small_Commercial!T447+All_Customers_Lighting!T447</f>
        <v>132906.03999999998</v>
      </c>
      <c r="U447" s="5">
        <f>All_Customers_Residential!U447+All_Customers_Small_Commercial!U447+All_Customers_Lighting!U447</f>
        <v>134143.69999999998</v>
      </c>
      <c r="V447" s="5">
        <f>All_Customers_Residential!V447+All_Customers_Small_Commercial!V447+All_Customers_Lighting!V447</f>
        <v>130891.88</v>
      </c>
      <c r="W447" s="5">
        <f>All_Customers_Residential!W447+All_Customers_Small_Commercial!W447+All_Customers_Lighting!W447</f>
        <v>122675.67</v>
      </c>
      <c r="X447" s="5">
        <f>All_Customers_Residential!X447+All_Customers_Small_Commercial!X447+All_Customers_Lighting!X447</f>
        <v>109242.09</v>
      </c>
      <c r="Y447" s="5">
        <f>All_Customers_Residential!Y447+All_Customers_Small_Commercial!Y447+All_Customers_Lighting!Y447</f>
        <v>97723.27</v>
      </c>
      <c r="Z447" s="5">
        <f>All_Customers_Residential!Z447+All_Customers_Small_Commercial!Z447+All_Customers_Lighting!Z447</f>
        <v>0</v>
      </c>
      <c r="AA447" s="2">
        <f>IFERROR(INDEX('Holiday Schedule'!$D$3:$D$24,MATCH(A447,'Holiday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2097040.43</v>
      </c>
      <c r="AE447" s="5">
        <f t="shared" si="51"/>
        <v>2097040.43</v>
      </c>
      <c r="AG447" s="2">
        <f t="shared" si="52"/>
        <v>3</v>
      </c>
      <c r="AH447" s="2">
        <f t="shared" si="53"/>
        <v>2026</v>
      </c>
      <c r="AJ447" s="5">
        <f t="shared" si="54"/>
        <v>134143.69999999998</v>
      </c>
      <c r="AK447" s="2">
        <f t="shared" si="55"/>
        <v>20</v>
      </c>
    </row>
    <row r="448" spans="1:37" ht="12.75">
      <c r="A448" s="4">
        <v>46097</v>
      </c>
      <c r="B448" s="5">
        <f>All_Customers_Residential!B448+All_Customers_Small_Commercial!B448+All_Customers_Lighting!B448</f>
        <v>92067.430000000008</v>
      </c>
      <c r="C448" s="5">
        <f>All_Customers_Residential!C448+All_Customers_Small_Commercial!C448+All_Customers_Lighting!C448</f>
        <v>87459.55</v>
      </c>
      <c r="D448" s="5">
        <f>All_Customers_Residential!D448+All_Customers_Small_Commercial!D448+All_Customers_Lighting!D448</f>
        <v>85379.700000000012</v>
      </c>
      <c r="E448" s="5">
        <f>All_Customers_Residential!E448+All_Customers_Small_Commercial!E448+All_Customers_Lighting!E448</f>
        <v>85580.02</v>
      </c>
      <c r="F448" s="5">
        <f>All_Customers_Residential!F448+All_Customers_Small_Commercial!F448+All_Customers_Lighting!F448</f>
        <v>89972.45</v>
      </c>
      <c r="G448" s="5">
        <f>All_Customers_Residential!G448+All_Customers_Small_Commercial!G448+All_Customers_Lighting!G448</f>
        <v>96074.210000000021</v>
      </c>
      <c r="H448" s="5">
        <f>All_Customers_Residential!H448+All_Customers_Small_Commercial!H448+All_Customers_Lighting!H448</f>
        <v>109652.26000000001</v>
      </c>
      <c r="I448" s="5">
        <f>All_Customers_Residential!I448+All_Customers_Small_Commercial!I448+All_Customers_Lighting!I448</f>
        <v>120661.31999999999</v>
      </c>
      <c r="J448" s="5">
        <f>All_Customers_Residential!J448+All_Customers_Small_Commercial!J448+All_Customers_Lighting!J448</f>
        <v>122955.69</v>
      </c>
      <c r="K448" s="5">
        <f>All_Customers_Residential!K448+All_Customers_Small_Commercial!K448+All_Customers_Lighting!K448</f>
        <v>120388.51</v>
      </c>
      <c r="L448" s="5">
        <f>All_Customers_Residential!L448+All_Customers_Small_Commercial!L448+All_Customers_Lighting!L448</f>
        <v>120391.87</v>
      </c>
      <c r="M448" s="5">
        <f>All_Customers_Residential!M448+All_Customers_Small_Commercial!M448+All_Customers_Lighting!M448</f>
        <v>118349.71</v>
      </c>
      <c r="N448" s="5">
        <f>All_Customers_Residential!N448+All_Customers_Small_Commercial!N448+All_Customers_Lighting!N448</f>
        <v>114024.88</v>
      </c>
      <c r="O448" s="5">
        <f>All_Customers_Residential!O448+All_Customers_Small_Commercial!O448+All_Customers_Lighting!O448</f>
        <v>110164.56</v>
      </c>
      <c r="P448" s="5">
        <f>All_Customers_Residential!P448+All_Customers_Small_Commercial!P448+All_Customers_Lighting!P448</f>
        <v>102672.14</v>
      </c>
      <c r="Q448" s="5">
        <f>All_Customers_Residential!Q448+All_Customers_Small_Commercial!Q448+All_Customers_Lighting!Q448</f>
        <v>103288.29</v>
      </c>
      <c r="R448" s="5">
        <f>All_Customers_Residential!R448+All_Customers_Small_Commercial!R448+All_Customers_Lighting!R448</f>
        <v>110722.29999999999</v>
      </c>
      <c r="S448" s="5">
        <f>All_Customers_Residential!S448+All_Customers_Small_Commercial!S448+All_Customers_Lighting!S448</f>
        <v>117948.04000000001</v>
      </c>
      <c r="T448" s="5">
        <f>All_Customers_Residential!T448+All_Customers_Small_Commercial!T448+All_Customers_Lighting!T448</f>
        <v>124199.92</v>
      </c>
      <c r="U448" s="5">
        <f>All_Customers_Residential!U448+All_Customers_Small_Commercial!U448+All_Customers_Lighting!U448</f>
        <v>122926.09999999999</v>
      </c>
      <c r="V448" s="5">
        <f>All_Customers_Residential!V448+All_Customers_Small_Commercial!V448+All_Customers_Lighting!V448</f>
        <v>119886.67</v>
      </c>
      <c r="W448" s="5">
        <f>All_Customers_Residential!W448+All_Customers_Small_Commercial!W448+All_Customers_Lighting!W448</f>
        <v>110743.85999999999</v>
      </c>
      <c r="X448" s="5">
        <f>All_Customers_Residential!X448+All_Customers_Small_Commercial!X448+All_Customers_Lighting!X448</f>
        <v>99105.46</v>
      </c>
      <c r="Y448" s="5">
        <f>All_Customers_Residential!Y448+All_Customers_Small_Commercial!Y448+All_Customers_Lighting!Y448</f>
        <v>87351.5</v>
      </c>
      <c r="Z448" s="5">
        <f>All_Customers_Residential!Z448+All_Customers_Small_Commercial!Z448+All_Customers_Lighting!Z448</f>
        <v>0</v>
      </c>
      <c r="AA448" s="2">
        <f>IFERROR(INDEX('Holiday Schedule'!$D$3:$D$24,MATCH(A448,'Holiday Schedule'!$C$3:$C$24,0)),0)</f>
        <v>0</v>
      </c>
      <c r="AB448" s="2">
        <f t="shared" si="48"/>
        <v>2</v>
      </c>
      <c r="AC448" s="2">
        <f t="shared" si="49"/>
        <v>1838429.3199999998</v>
      </c>
      <c r="AD448" s="5">
        <f t="shared" si="50"/>
        <v>733537.12000000011</v>
      </c>
      <c r="AE448" s="5">
        <f t="shared" si="51"/>
        <v>2571966.44</v>
      </c>
      <c r="AG448" s="2">
        <f t="shared" si="52"/>
        <v>3</v>
      </c>
      <c r="AH448" s="2">
        <f t="shared" si="53"/>
        <v>2026</v>
      </c>
      <c r="AJ448" s="5">
        <f t="shared" si="54"/>
        <v>124199.92</v>
      </c>
      <c r="AK448" s="2">
        <f t="shared" si="55"/>
        <v>19</v>
      </c>
    </row>
    <row r="449" spans="1:37" ht="12.75">
      <c r="A449" s="4">
        <v>46098</v>
      </c>
      <c r="B449" s="5">
        <f>All_Customers_Residential!B449+All_Customers_Small_Commercial!B449+All_Customers_Lighting!B449</f>
        <v>81339.900000000009</v>
      </c>
      <c r="C449" s="5">
        <f>All_Customers_Residential!C449+All_Customers_Small_Commercial!C449+All_Customers_Lighting!C449</f>
        <v>77226.189999999988</v>
      </c>
      <c r="D449" s="5">
        <f>All_Customers_Residential!D449+All_Customers_Small_Commercial!D449+All_Customers_Lighting!D449</f>
        <v>74594.280000000013</v>
      </c>
      <c r="E449" s="5">
        <f>All_Customers_Residential!E449+All_Customers_Small_Commercial!E449+All_Customers_Lighting!E449</f>
        <v>74352.58</v>
      </c>
      <c r="F449" s="5">
        <f>All_Customers_Residential!F449+All_Customers_Small_Commercial!F449+All_Customers_Lighting!F449</f>
        <v>76141.700000000012</v>
      </c>
      <c r="G449" s="5">
        <f>All_Customers_Residential!G449+All_Customers_Small_Commercial!G449+All_Customers_Lighting!G449</f>
        <v>82508.22</v>
      </c>
      <c r="H449" s="5">
        <f>All_Customers_Residential!H449+All_Customers_Small_Commercial!H449+All_Customers_Lighting!H449</f>
        <v>93743.15</v>
      </c>
      <c r="I449" s="5">
        <f>All_Customers_Residential!I449+All_Customers_Small_Commercial!I449+All_Customers_Lighting!I449</f>
        <v>103801.18000000001</v>
      </c>
      <c r="J449" s="5">
        <f>All_Customers_Residential!J449+All_Customers_Small_Commercial!J449+All_Customers_Lighting!J449</f>
        <v>97967.69</v>
      </c>
      <c r="K449" s="5">
        <f>All_Customers_Residential!K449+All_Customers_Small_Commercial!K449+All_Customers_Lighting!K449</f>
        <v>79058.850000000006</v>
      </c>
      <c r="L449" s="5">
        <f>All_Customers_Residential!L449+All_Customers_Small_Commercial!L449+All_Customers_Lighting!L449</f>
        <v>61257.560000000005</v>
      </c>
      <c r="M449" s="5">
        <f>All_Customers_Residential!M449+All_Customers_Small_Commercial!M449+All_Customers_Lighting!M449</f>
        <v>50381.689999999995</v>
      </c>
      <c r="N449" s="5">
        <f>All_Customers_Residential!N449+All_Customers_Small_Commercial!N449+All_Customers_Lighting!N449</f>
        <v>40351.49</v>
      </c>
      <c r="O449" s="5">
        <f>All_Customers_Residential!O449+All_Customers_Small_Commercial!O449+All_Customers_Lighting!O449</f>
        <v>37580.32</v>
      </c>
      <c r="P449" s="5">
        <f>All_Customers_Residential!P449+All_Customers_Small_Commercial!P449+All_Customers_Lighting!P449</f>
        <v>40511.96</v>
      </c>
      <c r="Q449" s="5">
        <f>All_Customers_Residential!Q449+All_Customers_Small_Commercial!Q449+All_Customers_Lighting!Q449</f>
        <v>46737.63</v>
      </c>
      <c r="R449" s="5">
        <f>All_Customers_Residential!R449+All_Customers_Small_Commercial!R449+All_Customers_Lighting!R449</f>
        <v>75113.320000000007</v>
      </c>
      <c r="S449" s="5">
        <f>All_Customers_Residential!S449+All_Customers_Small_Commercial!S449+All_Customers_Lighting!S449</f>
        <v>95127.51</v>
      </c>
      <c r="T449" s="5">
        <f>All_Customers_Residential!T449+All_Customers_Small_Commercial!T449+All_Customers_Lighting!T449</f>
        <v>118471.24</v>
      </c>
      <c r="U449" s="5">
        <f>All_Customers_Residential!U449+All_Customers_Small_Commercial!U449+All_Customers_Lighting!U449</f>
        <v>126070.09</v>
      </c>
      <c r="V449" s="5">
        <f>All_Customers_Residential!V449+All_Customers_Small_Commercial!V449+All_Customers_Lighting!V449</f>
        <v>127064.96999999999</v>
      </c>
      <c r="W449" s="5">
        <f>All_Customers_Residential!W449+All_Customers_Small_Commercial!W449+All_Customers_Lighting!W449</f>
        <v>121045.17</v>
      </c>
      <c r="X449" s="5">
        <f>All_Customers_Residential!X449+All_Customers_Small_Commercial!X449+All_Customers_Lighting!X449</f>
        <v>112039.14</v>
      </c>
      <c r="Y449" s="5">
        <f>All_Customers_Residential!Y449+All_Customers_Small_Commercial!Y449+All_Customers_Lighting!Y449</f>
        <v>102080.29</v>
      </c>
      <c r="Z449" s="5">
        <f>All_Customers_Residential!Z449+All_Customers_Small_Commercial!Z449+All_Customers_Lighting!Z449</f>
        <v>0</v>
      </c>
      <c r="AA449" s="2">
        <f>IFERROR(INDEX('Holiday Schedule'!$D$3:$D$24,MATCH(A449,'Holiday Schedule'!$C$3:$C$24,0)),0)</f>
        <v>0</v>
      </c>
      <c r="AB449" s="2">
        <f t="shared" si="48"/>
        <v>3</v>
      </c>
      <c r="AC449" s="2">
        <f t="shared" si="49"/>
        <v>1332579.8099999998</v>
      </c>
      <c r="AD449" s="5">
        <f t="shared" si="50"/>
        <v>661986.31000000006</v>
      </c>
      <c r="AE449" s="5">
        <f t="shared" si="51"/>
        <v>1994566.1199999999</v>
      </c>
      <c r="AG449" s="2">
        <f t="shared" si="52"/>
        <v>3</v>
      </c>
      <c r="AH449" s="2">
        <f t="shared" si="53"/>
        <v>2026</v>
      </c>
      <c r="AJ449" s="5">
        <f t="shared" si="54"/>
        <v>127064.96999999999</v>
      </c>
      <c r="AK449" s="2">
        <f t="shared" si="55"/>
        <v>21</v>
      </c>
    </row>
    <row r="450" spans="1:37" ht="12.75">
      <c r="A450" s="4">
        <v>46099</v>
      </c>
      <c r="B450" s="5">
        <f>All_Customers_Residential!B450+All_Customers_Small_Commercial!B450+All_Customers_Lighting!B450</f>
        <v>98393.63</v>
      </c>
      <c r="C450" s="5">
        <f>All_Customers_Residential!C450+All_Customers_Small_Commercial!C450+All_Customers_Lighting!C450</f>
        <v>96197.66</v>
      </c>
      <c r="D450" s="5">
        <f>All_Customers_Residential!D450+All_Customers_Small_Commercial!D450+All_Customers_Lighting!D450</f>
        <v>95153.89</v>
      </c>
      <c r="E450" s="5">
        <f>All_Customers_Residential!E450+All_Customers_Small_Commercial!E450+All_Customers_Lighting!E450</f>
        <v>96893.31</v>
      </c>
      <c r="F450" s="5">
        <f>All_Customers_Residential!F450+All_Customers_Small_Commercial!F450+All_Customers_Lighting!F450</f>
        <v>101391.26</v>
      </c>
      <c r="G450" s="5">
        <f>All_Customers_Residential!G450+All_Customers_Small_Commercial!G450+All_Customers_Lighting!G450</f>
        <v>109742.3</v>
      </c>
      <c r="H450" s="5">
        <f>All_Customers_Residential!H450+All_Customers_Small_Commercial!H450+All_Customers_Lighting!H450</f>
        <v>123515</v>
      </c>
      <c r="I450" s="5">
        <f>All_Customers_Residential!I450+All_Customers_Small_Commercial!I450+All_Customers_Lighting!I450</f>
        <v>125495.94</v>
      </c>
      <c r="J450" s="5">
        <f>All_Customers_Residential!J450+All_Customers_Small_Commercial!J450+All_Customers_Lighting!J450</f>
        <v>95622.48</v>
      </c>
      <c r="K450" s="5">
        <f>All_Customers_Residential!K450+All_Customers_Small_Commercial!K450+All_Customers_Lighting!K450</f>
        <v>66458.789999999994</v>
      </c>
      <c r="L450" s="5">
        <f>All_Customers_Residential!L450+All_Customers_Small_Commercial!L450+All_Customers_Lighting!L450</f>
        <v>55774.41</v>
      </c>
      <c r="M450" s="5">
        <f>All_Customers_Residential!M450+All_Customers_Small_Commercial!M450+All_Customers_Lighting!M450</f>
        <v>50019.22</v>
      </c>
      <c r="N450" s="5">
        <f>All_Customers_Residential!N450+All_Customers_Small_Commercial!N450+All_Customers_Lighting!N450</f>
        <v>48917.83</v>
      </c>
      <c r="O450" s="5">
        <f>All_Customers_Residential!O450+All_Customers_Small_Commercial!O450+All_Customers_Lighting!O450</f>
        <v>54984.5</v>
      </c>
      <c r="P450" s="5">
        <f>All_Customers_Residential!P450+All_Customers_Small_Commercial!P450+All_Customers_Lighting!P450</f>
        <v>56706.57</v>
      </c>
      <c r="Q450" s="5">
        <f>All_Customers_Residential!Q450+All_Customers_Small_Commercial!Q450+All_Customers_Lighting!Q450</f>
        <v>59834.689999999995</v>
      </c>
      <c r="R450" s="5">
        <f>All_Customers_Residential!R450+All_Customers_Small_Commercial!R450+All_Customers_Lighting!R450</f>
        <v>81098.290000000008</v>
      </c>
      <c r="S450" s="5">
        <f>All_Customers_Residential!S450+All_Customers_Small_Commercial!S450+All_Customers_Lighting!S450</f>
        <v>109309.38</v>
      </c>
      <c r="T450" s="5">
        <f>All_Customers_Residential!T450+All_Customers_Small_Commercial!T450+All_Customers_Lighting!T450</f>
        <v>133245.66</v>
      </c>
      <c r="U450" s="5">
        <f>All_Customers_Residential!U450+All_Customers_Small_Commercial!U450+All_Customers_Lighting!U450</f>
        <v>140847.47999999998</v>
      </c>
      <c r="V450" s="5">
        <f>All_Customers_Residential!V450+All_Customers_Small_Commercial!V450+All_Customers_Lighting!V450</f>
        <v>139928.75</v>
      </c>
      <c r="W450" s="5">
        <f>All_Customers_Residential!W450+All_Customers_Small_Commercial!W450+All_Customers_Lighting!W450</f>
        <v>132870.40000000002</v>
      </c>
      <c r="X450" s="5">
        <f>All_Customers_Residential!X450+All_Customers_Small_Commercial!X450+All_Customers_Lighting!X450</f>
        <v>120649.94</v>
      </c>
      <c r="Y450" s="5">
        <f>All_Customers_Residential!Y450+All_Customers_Small_Commercial!Y450+All_Customers_Lighting!Y450</f>
        <v>108494.26</v>
      </c>
      <c r="Z450" s="5">
        <f>All_Customers_Residential!Z450+All_Customers_Small_Commercial!Z450+All_Customers_Lighting!Z450</f>
        <v>0</v>
      </c>
      <c r="AA450" s="2">
        <f>IFERROR(INDEX('Holiday Schedule'!$D$3:$D$24,MATCH(A450,'Holiday Schedule'!$C$3:$C$24,0)),0)</f>
        <v>0</v>
      </c>
      <c r="AB450" s="2">
        <f t="shared" si="48"/>
        <v>4</v>
      </c>
      <c r="AC450" s="2">
        <f t="shared" si="49"/>
        <v>1471764.33</v>
      </c>
      <c r="AD450" s="5">
        <f t="shared" si="50"/>
        <v>829781.30999999959</v>
      </c>
      <c r="AE450" s="5">
        <f t="shared" si="51"/>
        <v>2301545.6399999997</v>
      </c>
      <c r="AG450" s="2">
        <f t="shared" si="52"/>
        <v>3</v>
      </c>
      <c r="AH450" s="2">
        <f t="shared" si="53"/>
        <v>2026</v>
      </c>
      <c r="AJ450" s="5">
        <f t="shared" si="54"/>
        <v>140847.47999999998</v>
      </c>
      <c r="AK450" s="2">
        <f t="shared" si="55"/>
        <v>20</v>
      </c>
    </row>
    <row r="451" spans="1:37" ht="12.75">
      <c r="A451" s="4">
        <v>46100</v>
      </c>
      <c r="B451" s="5">
        <f>All_Customers_Residential!B451+All_Customers_Small_Commercial!B451+All_Customers_Lighting!B451</f>
        <v>102558.3</v>
      </c>
      <c r="C451" s="5">
        <f>All_Customers_Residential!C451+All_Customers_Small_Commercial!C451+All_Customers_Lighting!C451</f>
        <v>98920.92</v>
      </c>
      <c r="D451" s="5">
        <f>All_Customers_Residential!D451+All_Customers_Small_Commercial!D451+All_Customers_Lighting!D451</f>
        <v>97407.87000000001</v>
      </c>
      <c r="E451" s="5">
        <f>All_Customers_Residential!E451+All_Customers_Small_Commercial!E451+All_Customers_Lighting!E451</f>
        <v>98453.050000000017</v>
      </c>
      <c r="F451" s="5">
        <f>All_Customers_Residential!F451+All_Customers_Small_Commercial!F451+All_Customers_Lighting!F451</f>
        <v>102640.71</v>
      </c>
      <c r="G451" s="5">
        <f>All_Customers_Residential!G451+All_Customers_Small_Commercial!G451+All_Customers_Lighting!G451</f>
        <v>109644.65000000001</v>
      </c>
      <c r="H451" s="5">
        <f>All_Customers_Residential!H451+All_Customers_Small_Commercial!H451+All_Customers_Lighting!H451</f>
        <v>123036.41999999998</v>
      </c>
      <c r="I451" s="5">
        <f>All_Customers_Residential!I451+All_Customers_Small_Commercial!I451+All_Customers_Lighting!I451</f>
        <v>128120.48</v>
      </c>
      <c r="J451" s="5">
        <f>All_Customers_Residential!J451+All_Customers_Small_Commercial!J451+All_Customers_Lighting!J451</f>
        <v>106589.09</v>
      </c>
      <c r="K451" s="5">
        <f>All_Customers_Residential!K451+All_Customers_Small_Commercial!K451+All_Customers_Lighting!K451</f>
        <v>89061.64</v>
      </c>
      <c r="L451" s="5">
        <f>All_Customers_Residential!L451+All_Customers_Small_Commercial!L451+All_Customers_Lighting!L451</f>
        <v>79586.710000000006</v>
      </c>
      <c r="M451" s="5">
        <f>All_Customers_Residential!M451+All_Customers_Small_Commercial!M451+All_Customers_Lighting!M451</f>
        <v>71984.12</v>
      </c>
      <c r="N451" s="5">
        <f>All_Customers_Residential!N451+All_Customers_Small_Commercial!N451+All_Customers_Lighting!N451</f>
        <v>80076.929999999993</v>
      </c>
      <c r="O451" s="5">
        <f>All_Customers_Residential!O451+All_Customers_Small_Commercial!O451+All_Customers_Lighting!O451</f>
        <v>78512.98000000001</v>
      </c>
      <c r="P451" s="5">
        <f>All_Customers_Residential!P451+All_Customers_Small_Commercial!P451+All_Customers_Lighting!P451</f>
        <v>80407.429999999993</v>
      </c>
      <c r="Q451" s="5">
        <f>All_Customers_Residential!Q451+All_Customers_Small_Commercial!Q451+All_Customers_Lighting!Q451</f>
        <v>86388.94</v>
      </c>
      <c r="R451" s="5">
        <f>All_Customers_Residential!R451+All_Customers_Small_Commercial!R451+All_Customers_Lighting!R451</f>
        <v>98085.85</v>
      </c>
      <c r="S451" s="5">
        <f>All_Customers_Residential!S451+All_Customers_Small_Commercial!S451+All_Customers_Lighting!S451</f>
        <v>117543.20999999999</v>
      </c>
      <c r="T451" s="5">
        <f>All_Customers_Residential!T451+All_Customers_Small_Commercial!T451+All_Customers_Lighting!T451</f>
        <v>133135.44</v>
      </c>
      <c r="U451" s="5">
        <f>All_Customers_Residential!U451+All_Customers_Small_Commercial!U451+All_Customers_Lighting!U451</f>
        <v>137275.57</v>
      </c>
      <c r="V451" s="5">
        <f>All_Customers_Residential!V451+All_Customers_Small_Commercial!V451+All_Customers_Lighting!V451</f>
        <v>136200.93</v>
      </c>
      <c r="W451" s="5">
        <f>All_Customers_Residential!W451+All_Customers_Small_Commercial!W451+All_Customers_Lighting!W451</f>
        <v>127435.62000000001</v>
      </c>
      <c r="X451" s="5">
        <f>All_Customers_Residential!X451+All_Customers_Small_Commercial!X451+All_Customers_Lighting!X451</f>
        <v>114658.58</v>
      </c>
      <c r="Y451" s="5">
        <f>All_Customers_Residential!Y451+All_Customers_Small_Commercial!Y451+All_Customers_Lighting!Y451</f>
        <v>102200.45</v>
      </c>
      <c r="Z451" s="5">
        <f>All_Customers_Residential!Z451+All_Customers_Small_Commercial!Z451+All_Customers_Lighting!Z451</f>
        <v>0</v>
      </c>
      <c r="AA451" s="2">
        <f>IFERROR(INDEX('Holiday Schedule'!$D$3:$D$24,MATCH(A451,'Holiday Schedule'!$C$3:$C$24,0)),0)</f>
        <v>0</v>
      </c>
      <c r="AB451" s="2">
        <f t="shared" si="48"/>
        <v>5</v>
      </c>
      <c r="AC451" s="2">
        <f t="shared" si="49"/>
        <v>1665063.52</v>
      </c>
      <c r="AD451" s="5">
        <f t="shared" si="50"/>
        <v>834862.37000000011</v>
      </c>
      <c r="AE451" s="5">
        <f t="shared" si="51"/>
        <v>2499925.89</v>
      </c>
      <c r="AG451" s="2">
        <f t="shared" si="52"/>
        <v>3</v>
      </c>
      <c r="AH451" s="2">
        <f t="shared" si="53"/>
        <v>2026</v>
      </c>
      <c r="AJ451" s="5">
        <f t="shared" si="54"/>
        <v>137275.57</v>
      </c>
      <c r="AK451" s="2">
        <f t="shared" si="55"/>
        <v>20</v>
      </c>
    </row>
    <row r="452" spans="1:37" ht="12.75">
      <c r="A452" s="4">
        <v>46101</v>
      </c>
      <c r="B452" s="5">
        <f>All_Customers_Residential!B452+All_Customers_Small_Commercial!B452+All_Customers_Lighting!B452</f>
        <v>96124.75</v>
      </c>
      <c r="C452" s="5">
        <f>All_Customers_Residential!C452+All_Customers_Small_Commercial!C452+All_Customers_Lighting!C452</f>
        <v>92302.04</v>
      </c>
      <c r="D452" s="5">
        <f>All_Customers_Residential!D452+All_Customers_Small_Commercial!D452+All_Customers_Lighting!D452</f>
        <v>89633.76</v>
      </c>
      <c r="E452" s="5">
        <f>All_Customers_Residential!E452+All_Customers_Small_Commercial!E452+All_Customers_Lighting!E452</f>
        <v>89594.290000000008</v>
      </c>
      <c r="F452" s="5">
        <f>All_Customers_Residential!F452+All_Customers_Small_Commercial!F452+All_Customers_Lighting!F452</f>
        <v>93638.98</v>
      </c>
      <c r="G452" s="5">
        <f>All_Customers_Residential!G452+All_Customers_Small_Commercial!G452+All_Customers_Lighting!G452</f>
        <v>101246.61</v>
      </c>
      <c r="H452" s="5">
        <f>All_Customers_Residential!H452+All_Customers_Small_Commercial!H452+All_Customers_Lighting!H452</f>
        <v>114292.56</v>
      </c>
      <c r="I452" s="5">
        <f>All_Customers_Residential!I452+All_Customers_Small_Commercial!I452+All_Customers_Lighting!I452</f>
        <v>114489.28</v>
      </c>
      <c r="J452" s="5">
        <f>All_Customers_Residential!J452+All_Customers_Small_Commercial!J452+All_Customers_Lighting!J452</f>
        <v>85146.559999999998</v>
      </c>
      <c r="K452" s="5">
        <f>All_Customers_Residential!K452+All_Customers_Small_Commercial!K452+All_Customers_Lighting!K452</f>
        <v>56736.270000000004</v>
      </c>
      <c r="L452" s="5">
        <f>All_Customers_Residential!L452+All_Customers_Small_Commercial!L452+All_Customers_Lighting!L452</f>
        <v>51730.69</v>
      </c>
      <c r="M452" s="5">
        <f>All_Customers_Residential!M452+All_Customers_Small_Commercial!M452+All_Customers_Lighting!M452</f>
        <v>48254.460000000006</v>
      </c>
      <c r="N452" s="5">
        <f>All_Customers_Residential!N452+All_Customers_Small_Commercial!N452+All_Customers_Lighting!N452</f>
        <v>56564.899999999994</v>
      </c>
      <c r="O452" s="5">
        <f>All_Customers_Residential!O452+All_Customers_Small_Commercial!O452+All_Customers_Lighting!O452</f>
        <v>60378.560000000005</v>
      </c>
      <c r="P452" s="5">
        <f>All_Customers_Residential!P452+All_Customers_Small_Commercial!P452+All_Customers_Lighting!P452</f>
        <v>77484.47</v>
      </c>
      <c r="Q452" s="5">
        <f>All_Customers_Residential!Q452+All_Customers_Small_Commercial!Q452+All_Customers_Lighting!Q452</f>
        <v>91371.680000000008</v>
      </c>
      <c r="R452" s="5">
        <f>All_Customers_Residential!R452+All_Customers_Small_Commercial!R452+All_Customers_Lighting!R452</f>
        <v>103569.65</v>
      </c>
      <c r="S452" s="5">
        <f>All_Customers_Residential!S452+All_Customers_Small_Commercial!S452+All_Customers_Lighting!S452</f>
        <v>115723.29999999999</v>
      </c>
      <c r="T452" s="5">
        <f>All_Customers_Residential!T452+All_Customers_Small_Commercial!T452+All_Customers_Lighting!T452</f>
        <v>125122.01999999999</v>
      </c>
      <c r="U452" s="5">
        <f>All_Customers_Residential!U452+All_Customers_Small_Commercial!U452+All_Customers_Lighting!U452</f>
        <v>125510.64</v>
      </c>
      <c r="V452" s="5">
        <f>All_Customers_Residential!V452+All_Customers_Small_Commercial!V452+All_Customers_Lighting!V452</f>
        <v>124706.29</v>
      </c>
      <c r="W452" s="5">
        <f>All_Customers_Residential!W452+All_Customers_Small_Commercial!W452+All_Customers_Lighting!W452</f>
        <v>118295.77</v>
      </c>
      <c r="X452" s="5">
        <f>All_Customers_Residential!X452+All_Customers_Small_Commercial!X452+All_Customers_Lighting!X452</f>
        <v>107442.28</v>
      </c>
      <c r="Y452" s="5">
        <f>All_Customers_Residential!Y452+All_Customers_Small_Commercial!Y452+All_Customers_Lighting!Y452</f>
        <v>95045.989999999991</v>
      </c>
      <c r="Z452" s="5">
        <f>All_Customers_Residential!Z452+All_Customers_Small_Commercial!Z452+All_Customers_Lighting!Z452</f>
        <v>0</v>
      </c>
      <c r="AA452" s="2">
        <f>IFERROR(INDEX('Holiday Schedule'!$D$3:$D$24,MATCH(A452,'Holiday Schedule'!$C$3:$C$24,0)),0)</f>
        <v>0</v>
      </c>
      <c r="AB452" s="2">
        <f t="shared" si="48"/>
        <v>6</v>
      </c>
      <c r="AC452" s="2">
        <f t="shared" si="49"/>
        <v>1462526.82</v>
      </c>
      <c r="AD452" s="5">
        <f t="shared" si="50"/>
        <v>771878.97999999975</v>
      </c>
      <c r="AE452" s="5">
        <f t="shared" si="51"/>
        <v>2234405.7999999998</v>
      </c>
      <c r="AG452" s="2">
        <f t="shared" si="52"/>
        <v>3</v>
      </c>
      <c r="AH452" s="2">
        <f t="shared" si="53"/>
        <v>2026</v>
      </c>
      <c r="AJ452" s="5">
        <f t="shared" si="54"/>
        <v>125510.64</v>
      </c>
      <c r="AK452" s="2">
        <f t="shared" si="55"/>
        <v>20</v>
      </c>
    </row>
    <row r="453" spans="1:37" ht="12.75">
      <c r="A453" s="4">
        <v>46102</v>
      </c>
      <c r="B453" s="5">
        <f>All_Customers_Residential!B453+All_Customers_Small_Commercial!B453+All_Customers_Lighting!B453</f>
        <v>89926.55</v>
      </c>
      <c r="C453" s="5">
        <f>All_Customers_Residential!C453+All_Customers_Small_Commercial!C453+All_Customers_Lighting!C453</f>
        <v>86656.09</v>
      </c>
      <c r="D453" s="5">
        <f>All_Customers_Residential!D453+All_Customers_Small_Commercial!D453+All_Customers_Lighting!D453</f>
        <v>84018.59</v>
      </c>
      <c r="E453" s="5">
        <f>All_Customers_Residential!E453+All_Customers_Small_Commercial!E453+All_Customers_Lighting!E453</f>
        <v>83672.52</v>
      </c>
      <c r="F453" s="5">
        <f>All_Customers_Residential!F453+All_Customers_Small_Commercial!F453+All_Customers_Lighting!F453</f>
        <v>86222.01</v>
      </c>
      <c r="G453" s="5">
        <f>All_Customers_Residential!G453+All_Customers_Small_Commercial!G453+All_Customers_Lighting!G453</f>
        <v>89138.360000000015</v>
      </c>
      <c r="H453" s="5">
        <f>All_Customers_Residential!H453+All_Customers_Small_Commercial!H453+All_Customers_Lighting!H453</f>
        <v>95908.62000000001</v>
      </c>
      <c r="I453" s="5">
        <f>All_Customers_Residential!I453+All_Customers_Small_Commercial!I453+All_Customers_Lighting!I453</f>
        <v>105947.35</v>
      </c>
      <c r="J453" s="5">
        <f>All_Customers_Residential!J453+All_Customers_Small_Commercial!J453+All_Customers_Lighting!J453</f>
        <v>109263.24</v>
      </c>
      <c r="K453" s="5">
        <f>All_Customers_Residential!K453+All_Customers_Small_Commercial!K453+All_Customers_Lighting!K453</f>
        <v>103855.89</v>
      </c>
      <c r="L453" s="5">
        <f>All_Customers_Residential!L453+All_Customers_Small_Commercial!L453+All_Customers_Lighting!L453</f>
        <v>103085.29</v>
      </c>
      <c r="M453" s="5">
        <f>All_Customers_Residential!M453+All_Customers_Small_Commercial!M453+All_Customers_Lighting!M453</f>
        <v>98232.420000000013</v>
      </c>
      <c r="N453" s="5">
        <f>All_Customers_Residential!N453+All_Customers_Small_Commercial!N453+All_Customers_Lighting!N453</f>
        <v>88660.05</v>
      </c>
      <c r="O453" s="5">
        <f>All_Customers_Residential!O453+All_Customers_Small_Commercial!O453+All_Customers_Lighting!O453</f>
        <v>88990.040000000008</v>
      </c>
      <c r="P453" s="5">
        <f>All_Customers_Residential!P453+All_Customers_Small_Commercial!P453+All_Customers_Lighting!P453</f>
        <v>79411.55</v>
      </c>
      <c r="Q453" s="5">
        <f>All_Customers_Residential!Q453+All_Customers_Small_Commercial!Q453+All_Customers_Lighting!Q453</f>
        <v>80870.69</v>
      </c>
      <c r="R453" s="5">
        <f>All_Customers_Residential!R453+All_Customers_Small_Commercial!R453+All_Customers_Lighting!R453</f>
        <v>92562.77</v>
      </c>
      <c r="S453" s="5">
        <f>All_Customers_Residential!S453+All_Customers_Small_Commercial!S453+All_Customers_Lighting!S453</f>
        <v>105343.26</v>
      </c>
      <c r="T453" s="5">
        <f>All_Customers_Residential!T453+All_Customers_Small_Commercial!T453+All_Customers_Lighting!T453</f>
        <v>123523.45000000001</v>
      </c>
      <c r="U453" s="5">
        <f>All_Customers_Residential!U453+All_Customers_Small_Commercial!U453+All_Customers_Lighting!U453</f>
        <v>129386.45</v>
      </c>
      <c r="V453" s="5">
        <f>All_Customers_Residential!V453+All_Customers_Small_Commercial!V453+All_Customers_Lighting!V453</f>
        <v>130498.76</v>
      </c>
      <c r="W453" s="5">
        <f>All_Customers_Residential!W453+All_Customers_Small_Commercial!W453+All_Customers_Lighting!W453</f>
        <v>124282.87000000001</v>
      </c>
      <c r="X453" s="5">
        <f>All_Customers_Residential!X453+All_Customers_Small_Commercial!X453+All_Customers_Lighting!X453</f>
        <v>115019.34</v>
      </c>
      <c r="Y453" s="5">
        <f>All_Customers_Residential!Y453+All_Customers_Small_Commercial!Y453+All_Customers_Lighting!Y453</f>
        <v>103619.23999999999</v>
      </c>
      <c r="Z453" s="5">
        <f>All_Customers_Residential!Z453+All_Customers_Small_Commercial!Z453+All_Customers_Lighting!Z453</f>
        <v>0</v>
      </c>
      <c r="AA453" s="2">
        <f>IFERROR(INDEX('Holiday Schedule'!$D$3:$D$24,MATCH(A453,'Holiday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2398095.3999999994</v>
      </c>
      <c r="AE453" s="5">
        <f t="shared" si="51"/>
        <v>2398095.3999999994</v>
      </c>
      <c r="AG453" s="2">
        <f t="shared" si="52"/>
        <v>3</v>
      </c>
      <c r="AH453" s="2">
        <f t="shared" si="53"/>
        <v>2026</v>
      </c>
      <c r="AJ453" s="5">
        <f t="shared" si="54"/>
        <v>130498.76</v>
      </c>
      <c r="AK453" s="2">
        <f t="shared" si="55"/>
        <v>21</v>
      </c>
    </row>
    <row r="454" spans="1:37" ht="12.75">
      <c r="A454" s="4">
        <v>46103</v>
      </c>
      <c r="B454" s="5">
        <f>All_Customers_Residential!B454+All_Customers_Small_Commercial!B454+All_Customers_Lighting!B454</f>
        <v>97870.700000000012</v>
      </c>
      <c r="C454" s="5">
        <f>All_Customers_Residential!C454+All_Customers_Small_Commercial!C454+All_Customers_Lighting!C454</f>
        <v>93817.38</v>
      </c>
      <c r="D454" s="5">
        <f>All_Customers_Residential!D454+All_Customers_Small_Commercial!D454+All_Customers_Lighting!D454</f>
        <v>88385.390000000014</v>
      </c>
      <c r="E454" s="5">
        <f>All_Customers_Residential!E454+All_Customers_Small_Commercial!E454+All_Customers_Lighting!E454</f>
        <v>90097.12</v>
      </c>
      <c r="F454" s="5">
        <f>All_Customers_Residential!F454+All_Customers_Small_Commercial!F454+All_Customers_Lighting!F454</f>
        <v>91406.65</v>
      </c>
      <c r="G454" s="5">
        <f>All_Customers_Residential!G454+All_Customers_Small_Commercial!G454+All_Customers_Lighting!G454</f>
        <v>94001.63</v>
      </c>
      <c r="H454" s="5">
        <f>All_Customers_Residential!H454+All_Customers_Small_Commercial!H454+All_Customers_Lighting!H454</f>
        <v>99230.16</v>
      </c>
      <c r="I454" s="5">
        <f>All_Customers_Residential!I454+All_Customers_Small_Commercial!I454+All_Customers_Lighting!I454</f>
        <v>104517.83</v>
      </c>
      <c r="J454" s="5">
        <f>All_Customers_Residential!J454+All_Customers_Small_Commercial!J454+All_Customers_Lighting!J454</f>
        <v>104814.12</v>
      </c>
      <c r="K454" s="5">
        <f>All_Customers_Residential!K454+All_Customers_Small_Commercial!K454+All_Customers_Lighting!K454</f>
        <v>109742.73000000001</v>
      </c>
      <c r="L454" s="5">
        <f>All_Customers_Residential!L454+All_Customers_Small_Commercial!L454+All_Customers_Lighting!L454</f>
        <v>117112.21</v>
      </c>
      <c r="M454" s="5">
        <f>All_Customers_Residential!M454+All_Customers_Small_Commercial!M454+All_Customers_Lighting!M454</f>
        <v>122916.72</v>
      </c>
      <c r="N454" s="5">
        <f>All_Customers_Residential!N454+All_Customers_Small_Commercial!N454+All_Customers_Lighting!N454</f>
        <v>124238.19</v>
      </c>
      <c r="O454" s="5">
        <f>All_Customers_Residential!O454+All_Customers_Small_Commercial!O454+All_Customers_Lighting!O454</f>
        <v>124158.35</v>
      </c>
      <c r="P454" s="5">
        <f>All_Customers_Residential!P454+All_Customers_Small_Commercial!P454+All_Customers_Lighting!P454</f>
        <v>123398.91</v>
      </c>
      <c r="Q454" s="5">
        <f>All_Customers_Residential!Q454+All_Customers_Small_Commercial!Q454+All_Customers_Lighting!Q454</f>
        <v>122211.99</v>
      </c>
      <c r="R454" s="5">
        <f>All_Customers_Residential!R454+All_Customers_Small_Commercial!R454+All_Customers_Lighting!R454</f>
        <v>128425.16</v>
      </c>
      <c r="S454" s="5">
        <f>All_Customers_Residential!S454+All_Customers_Small_Commercial!S454+All_Customers_Lighting!S454</f>
        <v>136647.71000000002</v>
      </c>
      <c r="T454" s="5">
        <f>All_Customers_Residential!T454+All_Customers_Small_Commercial!T454+All_Customers_Lighting!T454</f>
        <v>143790.04</v>
      </c>
      <c r="U454" s="5">
        <f>All_Customers_Residential!U454+All_Customers_Small_Commercial!U454+All_Customers_Lighting!U454</f>
        <v>143890.28</v>
      </c>
      <c r="V454" s="5">
        <f>All_Customers_Residential!V454+All_Customers_Small_Commercial!V454+All_Customers_Lighting!V454</f>
        <v>140420.6</v>
      </c>
      <c r="W454" s="5">
        <f>All_Customers_Residential!W454+All_Customers_Small_Commercial!W454+All_Customers_Lighting!W454</f>
        <v>130275.98000000001</v>
      </c>
      <c r="X454" s="5">
        <f>All_Customers_Residential!X454+All_Customers_Small_Commercial!X454+All_Customers_Lighting!X454</f>
        <v>116446.06000000001</v>
      </c>
      <c r="Y454" s="5">
        <f>All_Customers_Residential!Y454+All_Customers_Small_Commercial!Y454+All_Customers_Lighting!Y454</f>
        <v>103726.62999999999</v>
      </c>
      <c r="Z454" s="5">
        <f>All_Customers_Residential!Z454+All_Customers_Small_Commercial!Z454+All_Customers_Lighting!Z454</f>
        <v>0</v>
      </c>
      <c r="AA454" s="2">
        <f>IFERROR(INDEX('Holiday Schedule'!$D$3:$D$24,MATCH(A454,'Holiday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2751542.5399999996</v>
      </c>
      <c r="AE454" s="5">
        <f t="shared" si="51"/>
        <v>2751542.5399999996</v>
      </c>
      <c r="AG454" s="2">
        <f t="shared" si="52"/>
        <v>3</v>
      </c>
      <c r="AH454" s="2">
        <f t="shared" si="53"/>
        <v>2026</v>
      </c>
      <c r="AJ454" s="5">
        <f t="shared" si="54"/>
        <v>143890.28</v>
      </c>
      <c r="AK454" s="2">
        <f t="shared" si="55"/>
        <v>20</v>
      </c>
    </row>
    <row r="455" spans="1:37" ht="12.75">
      <c r="A455" s="4">
        <v>46104</v>
      </c>
      <c r="B455" s="5">
        <f>All_Customers_Residential!B455+All_Customers_Small_Commercial!B455+All_Customers_Lighting!B455</f>
        <v>97234.36</v>
      </c>
      <c r="C455" s="5">
        <f>All_Customers_Residential!C455+All_Customers_Small_Commercial!C455+All_Customers_Lighting!C455</f>
        <v>93113.400000000009</v>
      </c>
      <c r="D455" s="5">
        <f>All_Customers_Residential!D455+All_Customers_Small_Commercial!D455+All_Customers_Lighting!D455</f>
        <v>90701.900000000009</v>
      </c>
      <c r="E455" s="5">
        <f>All_Customers_Residential!E455+All_Customers_Small_Commercial!E455+All_Customers_Lighting!E455</f>
        <v>91190.56</v>
      </c>
      <c r="F455" s="5">
        <f>All_Customers_Residential!F455+All_Customers_Small_Commercial!F455+All_Customers_Lighting!F455</f>
        <v>95239.28</v>
      </c>
      <c r="G455" s="5">
        <f>All_Customers_Residential!G455+All_Customers_Small_Commercial!G455+All_Customers_Lighting!G455</f>
        <v>102124.62999999999</v>
      </c>
      <c r="H455" s="5">
        <f>All_Customers_Residential!H455+All_Customers_Small_Commercial!H455+All_Customers_Lighting!H455</f>
        <v>116686.99</v>
      </c>
      <c r="I455" s="5">
        <f>All_Customers_Residential!I455+All_Customers_Small_Commercial!I455+All_Customers_Lighting!I455</f>
        <v>128005.45000000001</v>
      </c>
      <c r="J455" s="5">
        <f>All_Customers_Residential!J455+All_Customers_Small_Commercial!J455+All_Customers_Lighting!J455</f>
        <v>132037.06999999998</v>
      </c>
      <c r="K455" s="5">
        <f>All_Customers_Residential!K455+All_Customers_Small_Commercial!K455+All_Customers_Lighting!K455</f>
        <v>128239.05</v>
      </c>
      <c r="L455" s="5">
        <f>All_Customers_Residential!L455+All_Customers_Small_Commercial!L455+All_Customers_Lighting!L455</f>
        <v>129226.03</v>
      </c>
      <c r="M455" s="5">
        <f>All_Customers_Residential!M455+All_Customers_Small_Commercial!M455+All_Customers_Lighting!M455</f>
        <v>126217.55</v>
      </c>
      <c r="N455" s="5">
        <f>All_Customers_Residential!N455+All_Customers_Small_Commercial!N455+All_Customers_Lighting!N455</f>
        <v>122942.53</v>
      </c>
      <c r="O455" s="5">
        <f>All_Customers_Residential!O455+All_Customers_Small_Commercial!O455+All_Customers_Lighting!O455</f>
        <v>120112.65999999999</v>
      </c>
      <c r="P455" s="5">
        <f>All_Customers_Residential!P455+All_Customers_Small_Commercial!P455+All_Customers_Lighting!P455</f>
        <v>116739.5</v>
      </c>
      <c r="Q455" s="5">
        <f>All_Customers_Residential!Q455+All_Customers_Small_Commercial!Q455+All_Customers_Lighting!Q455</f>
        <v>117011</v>
      </c>
      <c r="R455" s="5">
        <f>All_Customers_Residential!R455+All_Customers_Small_Commercial!R455+All_Customers_Lighting!R455</f>
        <v>122070.25</v>
      </c>
      <c r="S455" s="5">
        <f>All_Customers_Residential!S455+All_Customers_Small_Commercial!S455+All_Customers_Lighting!S455</f>
        <v>129870.08</v>
      </c>
      <c r="T455" s="5">
        <f>All_Customers_Residential!T455+All_Customers_Small_Commercial!T455+All_Customers_Lighting!T455</f>
        <v>138461.91</v>
      </c>
      <c r="U455" s="5">
        <f>All_Customers_Residential!U455+All_Customers_Small_Commercial!U455+All_Customers_Lighting!U455</f>
        <v>140992.79</v>
      </c>
      <c r="V455" s="5">
        <f>All_Customers_Residential!V455+All_Customers_Small_Commercial!V455+All_Customers_Lighting!V455</f>
        <v>139471.56999999998</v>
      </c>
      <c r="W455" s="5">
        <f>All_Customers_Residential!W455+All_Customers_Small_Commercial!W455+All_Customers_Lighting!W455</f>
        <v>130370.80999999998</v>
      </c>
      <c r="X455" s="5">
        <f>All_Customers_Residential!X455+All_Customers_Small_Commercial!X455+All_Customers_Lighting!X455</f>
        <v>117801.99</v>
      </c>
      <c r="Y455" s="5">
        <f>All_Customers_Residential!Y455+All_Customers_Small_Commercial!Y455+All_Customers_Lighting!Y455</f>
        <v>105315.01000000001</v>
      </c>
      <c r="Z455" s="5">
        <f>All_Customers_Residential!Z455+All_Customers_Small_Commercial!Z455+All_Customers_Lighting!Z455</f>
        <v>0</v>
      </c>
      <c r="AA455" s="2">
        <f>IFERROR(INDEX('Holiday Schedule'!$D$3:$D$24,MATCH(A455,'Holiday Schedule'!$C$3:$C$24,0)),0)</f>
        <v>0</v>
      </c>
      <c r="AB455" s="2">
        <f t="shared" si="48"/>
        <v>2</v>
      </c>
      <c r="AC455" s="2">
        <f t="shared" si="49"/>
        <v>2039570.2400000002</v>
      </c>
      <c r="AD455" s="5">
        <f t="shared" si="50"/>
        <v>791606.12999999989</v>
      </c>
      <c r="AE455" s="5">
        <f t="shared" si="51"/>
        <v>2831176.37</v>
      </c>
      <c r="AG455" s="2">
        <f t="shared" si="52"/>
        <v>3</v>
      </c>
      <c r="AH455" s="2">
        <f t="shared" si="53"/>
        <v>2026</v>
      </c>
      <c r="AJ455" s="5">
        <f t="shared" si="54"/>
        <v>140992.79</v>
      </c>
      <c r="AK455" s="2">
        <f t="shared" si="55"/>
        <v>20</v>
      </c>
    </row>
    <row r="456" spans="1:37" ht="12.75">
      <c r="A456" s="4">
        <v>46105</v>
      </c>
      <c r="B456" s="5">
        <f>All_Customers_Residential!B456+All_Customers_Small_Commercial!B456+All_Customers_Lighting!B456</f>
        <v>100268.34999999999</v>
      </c>
      <c r="C456" s="5">
        <f>All_Customers_Residential!C456+All_Customers_Small_Commercial!C456+All_Customers_Lighting!C456</f>
        <v>97274.87</v>
      </c>
      <c r="D456" s="5">
        <f>All_Customers_Residential!D456+All_Customers_Small_Commercial!D456+All_Customers_Lighting!D456</f>
        <v>95965.049999999988</v>
      </c>
      <c r="E456" s="5">
        <f>All_Customers_Residential!E456+All_Customers_Small_Commercial!E456+All_Customers_Lighting!E456</f>
        <v>97068.79</v>
      </c>
      <c r="F456" s="5">
        <f>All_Customers_Residential!F456+All_Customers_Small_Commercial!F456+All_Customers_Lighting!F456</f>
        <v>101695.96999999999</v>
      </c>
      <c r="G456" s="5">
        <f>All_Customers_Residential!G456+All_Customers_Small_Commercial!G456+All_Customers_Lighting!G456</f>
        <v>109524.91</v>
      </c>
      <c r="H456" s="5">
        <f>All_Customers_Residential!H456+All_Customers_Small_Commercial!H456+All_Customers_Lighting!H456</f>
        <v>123810.82</v>
      </c>
      <c r="I456" s="5">
        <f>All_Customers_Residential!I456+All_Customers_Small_Commercial!I456+All_Customers_Lighting!I456</f>
        <v>130515.24</v>
      </c>
      <c r="J456" s="5">
        <f>All_Customers_Residential!J456+All_Customers_Small_Commercial!J456+All_Customers_Lighting!J456</f>
        <v>117734.3</v>
      </c>
      <c r="K456" s="5">
        <f>All_Customers_Residential!K456+All_Customers_Small_Commercial!K456+All_Customers_Lighting!K456</f>
        <v>94679.900000000009</v>
      </c>
      <c r="L456" s="5">
        <f>All_Customers_Residential!L456+All_Customers_Small_Commercial!L456+All_Customers_Lighting!L456</f>
        <v>74429.42</v>
      </c>
      <c r="M456" s="5">
        <f>All_Customers_Residential!M456+All_Customers_Small_Commercial!M456+All_Customers_Lighting!M456</f>
        <v>57891.69</v>
      </c>
      <c r="N456" s="5">
        <f>All_Customers_Residential!N456+All_Customers_Small_Commercial!N456+All_Customers_Lighting!N456</f>
        <v>52958.69</v>
      </c>
      <c r="O456" s="5">
        <f>All_Customers_Residential!O456+All_Customers_Small_Commercial!O456+All_Customers_Lighting!O456</f>
        <v>53151.88</v>
      </c>
      <c r="P456" s="5">
        <f>All_Customers_Residential!P456+All_Customers_Small_Commercial!P456+All_Customers_Lighting!P456</f>
        <v>47257.599999999999</v>
      </c>
      <c r="Q456" s="5">
        <f>All_Customers_Residential!Q456+All_Customers_Small_Commercial!Q456+All_Customers_Lighting!Q456</f>
        <v>61658.12</v>
      </c>
      <c r="R456" s="5">
        <f>All_Customers_Residential!R456+All_Customers_Small_Commercial!R456+All_Customers_Lighting!R456</f>
        <v>77597.919999999998</v>
      </c>
      <c r="S456" s="5">
        <f>All_Customers_Residential!S456+All_Customers_Small_Commercial!S456+All_Customers_Lighting!S456</f>
        <v>103579.76000000001</v>
      </c>
      <c r="T456" s="5">
        <f>All_Customers_Residential!T456+All_Customers_Small_Commercial!T456+All_Customers_Lighting!T456</f>
        <v>125719.20999999999</v>
      </c>
      <c r="U456" s="5">
        <f>All_Customers_Residential!U456+All_Customers_Small_Commercial!U456+All_Customers_Lighting!U456</f>
        <v>133082.91</v>
      </c>
      <c r="V456" s="5">
        <f>All_Customers_Residential!V456+All_Customers_Small_Commercial!V456+All_Customers_Lighting!V456</f>
        <v>131423.16999999998</v>
      </c>
      <c r="W456" s="5">
        <f>All_Customers_Residential!W456+All_Customers_Small_Commercial!W456+All_Customers_Lighting!W456</f>
        <v>123306.85</v>
      </c>
      <c r="X456" s="5">
        <f>All_Customers_Residential!X456+All_Customers_Small_Commercial!X456+All_Customers_Lighting!X456</f>
        <v>111517.95999999999</v>
      </c>
      <c r="Y456" s="5">
        <f>All_Customers_Residential!Y456+All_Customers_Small_Commercial!Y456+All_Customers_Lighting!Y456</f>
        <v>99283.12</v>
      </c>
      <c r="Z456" s="5">
        <f>All_Customers_Residential!Z456+All_Customers_Small_Commercial!Z456+All_Customers_Lighting!Z456</f>
        <v>0</v>
      </c>
      <c r="AA456" s="2">
        <f>IFERROR(INDEX('Holiday Schedule'!$D$3:$D$24,MATCH(A456,'Holiday Schedule'!$C$3:$C$24,0)),0)</f>
        <v>0</v>
      </c>
      <c r="AB456" s="2">
        <f t="shared" si="48"/>
        <v>3</v>
      </c>
      <c r="AC456" s="2">
        <f t="shared" si="49"/>
        <v>1496504.6199999999</v>
      </c>
      <c r="AD456" s="5">
        <f t="shared" si="50"/>
        <v>824891.87999999966</v>
      </c>
      <c r="AE456" s="5">
        <f t="shared" si="51"/>
        <v>2321396.4999999995</v>
      </c>
      <c r="AG456" s="2">
        <f t="shared" si="52"/>
        <v>3</v>
      </c>
      <c r="AH456" s="2">
        <f t="shared" si="53"/>
        <v>2026</v>
      </c>
      <c r="AJ456" s="5">
        <f t="shared" si="54"/>
        <v>133082.91</v>
      </c>
      <c r="AK456" s="2">
        <f t="shared" si="55"/>
        <v>20</v>
      </c>
    </row>
    <row r="457" spans="1:37" ht="12.75">
      <c r="A457" s="4">
        <v>46106</v>
      </c>
      <c r="B457" s="5">
        <f>All_Customers_Residential!B457+All_Customers_Small_Commercial!B457+All_Customers_Lighting!B457</f>
        <v>93590.13</v>
      </c>
      <c r="C457" s="5">
        <f>All_Customers_Residential!C457+All_Customers_Small_Commercial!C457+All_Customers_Lighting!C457</f>
        <v>89347.03</v>
      </c>
      <c r="D457" s="5">
        <f>All_Customers_Residential!D457+All_Customers_Small_Commercial!D457+All_Customers_Lighting!D457</f>
        <v>87281.62</v>
      </c>
      <c r="E457" s="5">
        <f>All_Customers_Residential!E457+All_Customers_Small_Commercial!E457+All_Customers_Lighting!E457</f>
        <v>88617.999999999985</v>
      </c>
      <c r="F457" s="5">
        <f>All_Customers_Residential!F457+All_Customers_Small_Commercial!F457+All_Customers_Lighting!F457</f>
        <v>94011.59</v>
      </c>
      <c r="G457" s="5">
        <f>All_Customers_Residential!G457+All_Customers_Small_Commercial!G457+All_Customers_Lighting!G457</f>
        <v>101715.51</v>
      </c>
      <c r="H457" s="5">
        <f>All_Customers_Residential!H457+All_Customers_Small_Commercial!H457+All_Customers_Lighting!H457</f>
        <v>114664.36</v>
      </c>
      <c r="I457" s="5">
        <f>All_Customers_Residential!I457+All_Customers_Small_Commercial!I457+All_Customers_Lighting!I457</f>
        <v>112238.57999999999</v>
      </c>
      <c r="J457" s="5">
        <f>All_Customers_Residential!J457+All_Customers_Small_Commercial!J457+All_Customers_Lighting!J457</f>
        <v>79988.51999999999</v>
      </c>
      <c r="K457" s="5">
        <f>All_Customers_Residential!K457+All_Customers_Small_Commercial!K457+All_Customers_Lighting!K457</f>
        <v>56440.959999999999</v>
      </c>
      <c r="L457" s="5">
        <f>All_Customers_Residential!L457+All_Customers_Small_Commercial!L457+All_Customers_Lighting!L457</f>
        <v>52327.090000000004</v>
      </c>
      <c r="M457" s="5">
        <f>All_Customers_Residential!M457+All_Customers_Small_Commercial!M457+All_Customers_Lighting!M457</f>
        <v>41817.94</v>
      </c>
      <c r="N457" s="5">
        <f>All_Customers_Residential!N457+All_Customers_Small_Commercial!N457+All_Customers_Lighting!N457</f>
        <v>39300.149999999994</v>
      </c>
      <c r="O457" s="5">
        <f>All_Customers_Residential!O457+All_Customers_Small_Commercial!O457+All_Customers_Lighting!O457</f>
        <v>36458.449999999997</v>
      </c>
      <c r="P457" s="5">
        <f>All_Customers_Residential!P457+All_Customers_Small_Commercial!P457+All_Customers_Lighting!P457</f>
        <v>33245.279999999999</v>
      </c>
      <c r="Q457" s="5">
        <f>All_Customers_Residential!Q457+All_Customers_Small_Commercial!Q457+All_Customers_Lighting!Q457</f>
        <v>35813.479999999996</v>
      </c>
      <c r="R457" s="5">
        <f>All_Customers_Residential!R457+All_Customers_Small_Commercial!R457+All_Customers_Lighting!R457</f>
        <v>58981.08</v>
      </c>
      <c r="S457" s="5">
        <f>All_Customers_Residential!S457+All_Customers_Small_Commercial!S457+All_Customers_Lighting!S457</f>
        <v>91659.89</v>
      </c>
      <c r="T457" s="5">
        <f>All_Customers_Residential!T457+All_Customers_Small_Commercial!T457+All_Customers_Lighting!T457</f>
        <v>119047.91</v>
      </c>
      <c r="U457" s="5">
        <f>All_Customers_Residential!U457+All_Customers_Small_Commercial!U457+All_Customers_Lighting!U457</f>
        <v>128590.42</v>
      </c>
      <c r="V457" s="5">
        <f>All_Customers_Residential!V457+All_Customers_Small_Commercial!V457+All_Customers_Lighting!V457</f>
        <v>128095.56</v>
      </c>
      <c r="W457" s="5">
        <f>All_Customers_Residential!W457+All_Customers_Small_Commercial!W457+All_Customers_Lighting!W457</f>
        <v>119673.58</v>
      </c>
      <c r="X457" s="5">
        <f>All_Customers_Residential!X457+All_Customers_Small_Commercial!X457+All_Customers_Lighting!X457</f>
        <v>108476.90000000001</v>
      </c>
      <c r="Y457" s="5">
        <f>All_Customers_Residential!Y457+All_Customers_Small_Commercial!Y457+All_Customers_Lighting!Y457</f>
        <v>96495.65</v>
      </c>
      <c r="Z457" s="5">
        <f>All_Customers_Residential!Z457+All_Customers_Small_Commercial!Z457+All_Customers_Lighting!Z457</f>
        <v>0</v>
      </c>
      <c r="AA457" s="2">
        <f>IFERROR(INDEX('Holiday Schedule'!$D$3:$D$24,MATCH(A457,'Holiday Schedule'!$C$3:$C$24,0)),0)</f>
        <v>0</v>
      </c>
      <c r="AB457" s="2">
        <f t="shared" si="48"/>
        <v>4</v>
      </c>
      <c r="AC457" s="2">
        <f t="shared" si="49"/>
        <v>1242155.79</v>
      </c>
      <c r="AD457" s="5">
        <f t="shared" si="50"/>
        <v>765723.88999999943</v>
      </c>
      <c r="AE457" s="5">
        <f t="shared" si="51"/>
        <v>2007879.6799999995</v>
      </c>
      <c r="AG457" s="2">
        <f t="shared" si="52"/>
        <v>3</v>
      </c>
      <c r="AH457" s="2">
        <f t="shared" si="53"/>
        <v>2026</v>
      </c>
      <c r="AJ457" s="5">
        <f t="shared" si="54"/>
        <v>128590.42</v>
      </c>
      <c r="AK457" s="2">
        <f t="shared" si="55"/>
        <v>20</v>
      </c>
    </row>
    <row r="458" spans="1:37" ht="12.75">
      <c r="A458" s="4">
        <v>46107</v>
      </c>
      <c r="B458" s="5">
        <f>All_Customers_Residential!B458+All_Customers_Small_Commercial!B458+All_Customers_Lighting!B458</f>
        <v>89536.46</v>
      </c>
      <c r="C458" s="5">
        <f>All_Customers_Residential!C458+All_Customers_Small_Commercial!C458+All_Customers_Lighting!C458</f>
        <v>86366.8</v>
      </c>
      <c r="D458" s="5">
        <f>All_Customers_Residential!D458+All_Customers_Small_Commercial!D458+All_Customers_Lighting!D458</f>
        <v>84306.97</v>
      </c>
      <c r="E458" s="5">
        <f>All_Customers_Residential!E458+All_Customers_Small_Commercial!E458+All_Customers_Lighting!E458</f>
        <v>84240.58</v>
      </c>
      <c r="F458" s="5">
        <f>All_Customers_Residential!F458+All_Customers_Small_Commercial!F458+All_Customers_Lighting!F458</f>
        <v>87475.540000000008</v>
      </c>
      <c r="G458" s="5">
        <f>All_Customers_Residential!G458+All_Customers_Small_Commercial!G458+All_Customers_Lighting!G458</f>
        <v>95708.62000000001</v>
      </c>
      <c r="H458" s="5">
        <f>All_Customers_Residential!H458+All_Customers_Small_Commercial!H458+All_Customers_Lighting!H458</f>
        <v>108107.03</v>
      </c>
      <c r="I458" s="5">
        <f>All_Customers_Residential!I458+All_Customers_Small_Commercial!I458+All_Customers_Lighting!I458</f>
        <v>117775.47</v>
      </c>
      <c r="J458" s="5">
        <f>All_Customers_Residential!J458+All_Customers_Small_Commercial!J458+All_Customers_Lighting!J458</f>
        <v>117701.33</v>
      </c>
      <c r="K458" s="5">
        <f>All_Customers_Residential!K458+All_Customers_Small_Commercial!K458+All_Customers_Lighting!K458</f>
        <v>108205.54999999999</v>
      </c>
      <c r="L458" s="5">
        <f>All_Customers_Residential!L458+All_Customers_Small_Commercial!L458+All_Customers_Lighting!L458</f>
        <v>103644.81999999999</v>
      </c>
      <c r="M458" s="5">
        <f>All_Customers_Residential!M458+All_Customers_Small_Commercial!M458+All_Customers_Lighting!M458</f>
        <v>81387.100000000006</v>
      </c>
      <c r="N458" s="5">
        <f>All_Customers_Residential!N458+All_Customers_Small_Commercial!N458+All_Customers_Lighting!N458</f>
        <v>65355.34</v>
      </c>
      <c r="O458" s="5">
        <f>All_Customers_Residential!O458+All_Customers_Small_Commercial!O458+All_Customers_Lighting!O458</f>
        <v>52377.49</v>
      </c>
      <c r="P458" s="5">
        <f>All_Customers_Residential!P458+All_Customers_Small_Commercial!P458+All_Customers_Lighting!P458</f>
        <v>60363.569999999992</v>
      </c>
      <c r="Q458" s="5">
        <f>All_Customers_Residential!Q458+All_Customers_Small_Commercial!Q458+All_Customers_Lighting!Q458</f>
        <v>80423.290000000008</v>
      </c>
      <c r="R458" s="5">
        <f>All_Customers_Residential!R458+All_Customers_Small_Commercial!R458+All_Customers_Lighting!R458</f>
        <v>96261.540000000008</v>
      </c>
      <c r="S458" s="5">
        <f>All_Customers_Residential!S458+All_Customers_Small_Commercial!S458+All_Customers_Lighting!S458</f>
        <v>107202.34000000001</v>
      </c>
      <c r="T458" s="5">
        <f>All_Customers_Residential!T458+All_Customers_Small_Commercial!T458+All_Customers_Lighting!T458</f>
        <v>118639.84</v>
      </c>
      <c r="U458" s="5">
        <f>All_Customers_Residential!U458+All_Customers_Small_Commercial!U458+All_Customers_Lighting!U458</f>
        <v>122056.25000000001</v>
      </c>
      <c r="V458" s="5">
        <f>All_Customers_Residential!V458+All_Customers_Small_Commercial!V458+All_Customers_Lighting!V458</f>
        <v>120085.95</v>
      </c>
      <c r="W458" s="5">
        <f>All_Customers_Residential!W458+All_Customers_Small_Commercial!W458+All_Customers_Lighting!W458</f>
        <v>112472.38</v>
      </c>
      <c r="X458" s="5">
        <f>All_Customers_Residential!X458+All_Customers_Small_Commercial!X458+All_Customers_Lighting!X458</f>
        <v>100729.63</v>
      </c>
      <c r="Y458" s="5">
        <f>All_Customers_Residential!Y458+All_Customers_Small_Commercial!Y458+All_Customers_Lighting!Y458</f>
        <v>88975.88</v>
      </c>
      <c r="Z458" s="5">
        <f>All_Customers_Residential!Z458+All_Customers_Small_Commercial!Z458+All_Customers_Lighting!Z458</f>
        <v>0</v>
      </c>
      <c r="AA458" s="2">
        <f>IFERROR(INDEX('Holiday Schedule'!$D$3:$D$24,MATCH(A458,'Holiday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1564681.8899999997</v>
      </c>
      <c r="AD458" s="5">
        <f t="shared" ref="AD458:AD521" si="58">AE458-AC458</f>
        <v>724717.88000000035</v>
      </c>
      <c r="AE458" s="5">
        <f t="shared" ref="AE458:AE521" si="59">SUM(B458:Y458)</f>
        <v>2289399.77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122056.25000000001</v>
      </c>
      <c r="AK458" s="2">
        <f t="shared" ref="AK458:AK521" si="63">IF(AE458&gt;0,INDEX(B$8:Y$8,MATCH(AJ458,B458:Y458,0)),"")</f>
        <v>20</v>
      </c>
    </row>
    <row r="459" spans="1:37" ht="12.75">
      <c r="A459" s="4">
        <v>46108</v>
      </c>
      <c r="B459" s="5">
        <f>All_Customers_Residential!B459+All_Customers_Small_Commercial!B459+All_Customers_Lighting!B459</f>
        <v>82642.429999999993</v>
      </c>
      <c r="C459" s="5">
        <f>All_Customers_Residential!C459+All_Customers_Small_Commercial!C459+All_Customers_Lighting!C459</f>
        <v>79385.66</v>
      </c>
      <c r="D459" s="5">
        <f>All_Customers_Residential!D459+All_Customers_Small_Commercial!D459+All_Customers_Lighting!D459</f>
        <v>78164.39</v>
      </c>
      <c r="E459" s="5">
        <f>All_Customers_Residential!E459+All_Customers_Small_Commercial!E459+All_Customers_Lighting!E459</f>
        <v>78662.63</v>
      </c>
      <c r="F459" s="5">
        <f>All_Customers_Residential!F459+All_Customers_Small_Commercial!F459+All_Customers_Lighting!F459</f>
        <v>83510.98</v>
      </c>
      <c r="G459" s="5">
        <f>All_Customers_Residential!G459+All_Customers_Small_Commercial!G459+All_Customers_Lighting!G459</f>
        <v>91421.57</v>
      </c>
      <c r="H459" s="5">
        <f>All_Customers_Residential!H459+All_Customers_Small_Commercial!H459+All_Customers_Lighting!H459</f>
        <v>105400.49</v>
      </c>
      <c r="I459" s="5">
        <f>All_Customers_Residential!I459+All_Customers_Small_Commercial!I459+All_Customers_Lighting!I459</f>
        <v>109426.95999999999</v>
      </c>
      <c r="J459" s="5">
        <f>All_Customers_Residential!J459+All_Customers_Small_Commercial!J459+All_Customers_Lighting!J459</f>
        <v>96685.119999999995</v>
      </c>
      <c r="K459" s="5">
        <f>All_Customers_Residential!K459+All_Customers_Small_Commercial!K459+All_Customers_Lighting!K459</f>
        <v>71697.429999999993</v>
      </c>
      <c r="L459" s="5">
        <f>All_Customers_Residential!L459+All_Customers_Small_Commercial!L459+All_Customers_Lighting!L459</f>
        <v>59100.39</v>
      </c>
      <c r="M459" s="5">
        <f>All_Customers_Residential!M459+All_Customers_Small_Commercial!M459+All_Customers_Lighting!M459</f>
        <v>48096.26</v>
      </c>
      <c r="N459" s="5">
        <f>All_Customers_Residential!N459+All_Customers_Small_Commercial!N459+All_Customers_Lighting!N459</f>
        <v>44011.820000000007</v>
      </c>
      <c r="O459" s="5">
        <f>All_Customers_Residential!O459+All_Customers_Small_Commercial!O459+All_Customers_Lighting!O459</f>
        <v>42182.299999999996</v>
      </c>
      <c r="P459" s="5">
        <f>All_Customers_Residential!P459+All_Customers_Small_Commercial!P459+All_Customers_Lighting!P459</f>
        <v>40188.6</v>
      </c>
      <c r="Q459" s="5">
        <f>All_Customers_Residential!Q459+All_Customers_Small_Commercial!Q459+All_Customers_Lighting!Q459</f>
        <v>41129.509999999995</v>
      </c>
      <c r="R459" s="5">
        <f>All_Customers_Residential!R459+All_Customers_Small_Commercial!R459+All_Customers_Lighting!R459</f>
        <v>55515.040000000001</v>
      </c>
      <c r="S459" s="5">
        <f>All_Customers_Residential!S459+All_Customers_Small_Commercial!S459+All_Customers_Lighting!S459</f>
        <v>87352.09</v>
      </c>
      <c r="T459" s="5">
        <f>All_Customers_Residential!T459+All_Customers_Small_Commercial!T459+All_Customers_Lighting!T459</f>
        <v>117714.34</v>
      </c>
      <c r="U459" s="5">
        <f>All_Customers_Residential!U459+All_Customers_Small_Commercial!U459+All_Customers_Lighting!U459</f>
        <v>127415.72</v>
      </c>
      <c r="V459" s="5">
        <f>All_Customers_Residential!V459+All_Customers_Small_Commercial!V459+All_Customers_Lighting!V459</f>
        <v>129488.45000000001</v>
      </c>
      <c r="W459" s="5">
        <f>All_Customers_Residential!W459+All_Customers_Small_Commercial!W459+All_Customers_Lighting!W459</f>
        <v>124770.4</v>
      </c>
      <c r="X459" s="5">
        <f>All_Customers_Residential!X459+All_Customers_Small_Commercial!X459+All_Customers_Lighting!X459</f>
        <v>116275.22</v>
      </c>
      <c r="Y459" s="5">
        <f>All_Customers_Residential!Y459+All_Customers_Small_Commercial!Y459+All_Customers_Lighting!Y459</f>
        <v>105743.83</v>
      </c>
      <c r="Z459" s="5">
        <f>All_Customers_Residential!Z459+All_Customers_Small_Commercial!Z459+All_Customers_Lighting!Z459</f>
        <v>0</v>
      </c>
      <c r="AA459" s="2">
        <f>IFERROR(INDEX('Holiday Schedule'!$D$3:$D$24,MATCH(A459,'Holiday Schedule'!$C$3:$C$24,0)),0)</f>
        <v>0</v>
      </c>
      <c r="AB459" s="2">
        <f t="shared" si="56"/>
        <v>6</v>
      </c>
      <c r="AC459" s="2">
        <f t="shared" si="57"/>
        <v>1311049.6499999999</v>
      </c>
      <c r="AD459" s="5">
        <f t="shared" si="58"/>
        <v>704931.98000000021</v>
      </c>
      <c r="AE459" s="5">
        <f t="shared" si="59"/>
        <v>2015981.6300000001</v>
      </c>
      <c r="AG459" s="2">
        <f t="shared" si="60"/>
        <v>3</v>
      </c>
      <c r="AH459" s="2">
        <f t="shared" si="61"/>
        <v>2026</v>
      </c>
      <c r="AJ459" s="5">
        <f t="shared" si="62"/>
        <v>129488.45000000001</v>
      </c>
      <c r="AK459" s="2">
        <f t="shared" si="63"/>
        <v>21</v>
      </c>
    </row>
    <row r="460" spans="1:37" ht="12.75">
      <c r="A460" s="4">
        <v>46109</v>
      </c>
      <c r="B460" s="5">
        <f>All_Customers_Residential!B460+All_Customers_Small_Commercial!B460+All_Customers_Lighting!B460</f>
        <v>101132.1</v>
      </c>
      <c r="C460" s="5">
        <f>All_Customers_Residential!C460+All_Customers_Small_Commercial!C460+All_Customers_Lighting!C460</f>
        <v>97843.860000000015</v>
      </c>
      <c r="D460" s="5">
        <f>All_Customers_Residential!D460+All_Customers_Small_Commercial!D460+All_Customers_Lighting!D460</f>
        <v>96491.39</v>
      </c>
      <c r="E460" s="5">
        <f>All_Customers_Residential!E460+All_Customers_Small_Commercial!E460+All_Customers_Lighting!E460</f>
        <v>96780.760000000009</v>
      </c>
      <c r="F460" s="5">
        <f>All_Customers_Residential!F460+All_Customers_Small_Commercial!F460+All_Customers_Lighting!F460</f>
        <v>99905.150000000009</v>
      </c>
      <c r="G460" s="5">
        <f>All_Customers_Residential!G460+All_Customers_Small_Commercial!G460+All_Customers_Lighting!G460</f>
        <v>103997.46999999999</v>
      </c>
      <c r="H460" s="5">
        <f>All_Customers_Residential!H460+All_Customers_Small_Commercial!H460+All_Customers_Lighting!H460</f>
        <v>110537.79</v>
      </c>
      <c r="I460" s="5">
        <f>All_Customers_Residential!I460+All_Customers_Small_Commercial!I460+All_Customers_Lighting!I460</f>
        <v>105147.31999999999</v>
      </c>
      <c r="J460" s="5">
        <f>All_Customers_Residential!J460+All_Customers_Small_Commercial!J460+All_Customers_Lighting!J460</f>
        <v>77668.81</v>
      </c>
      <c r="K460" s="5">
        <f>All_Customers_Residential!K460+All_Customers_Small_Commercial!K460+All_Customers_Lighting!K460</f>
        <v>58589.22</v>
      </c>
      <c r="L460" s="5">
        <f>All_Customers_Residential!L460+All_Customers_Small_Commercial!L460+All_Customers_Lighting!L460</f>
        <v>53241.37</v>
      </c>
      <c r="M460" s="5">
        <f>All_Customers_Residential!M460+All_Customers_Small_Commercial!M460+All_Customers_Lighting!M460</f>
        <v>49140.509999999995</v>
      </c>
      <c r="N460" s="5">
        <f>All_Customers_Residential!N460+All_Customers_Small_Commercial!N460+All_Customers_Lighting!N460</f>
        <v>45478.95</v>
      </c>
      <c r="O460" s="5">
        <f>All_Customers_Residential!O460+All_Customers_Small_Commercial!O460+All_Customers_Lighting!O460</f>
        <v>43191.009999999995</v>
      </c>
      <c r="P460" s="5">
        <f>All_Customers_Residential!P460+All_Customers_Small_Commercial!P460+All_Customers_Lighting!P460</f>
        <v>41283.67</v>
      </c>
      <c r="Q460" s="5">
        <f>All_Customers_Residential!Q460+All_Customers_Small_Commercial!Q460+All_Customers_Lighting!Q460</f>
        <v>44813.52</v>
      </c>
      <c r="R460" s="5">
        <f>All_Customers_Residential!R460+All_Customers_Small_Commercial!R460+All_Customers_Lighting!R460</f>
        <v>60312.88</v>
      </c>
      <c r="S460" s="5">
        <f>All_Customers_Residential!S460+All_Customers_Small_Commercial!S460+All_Customers_Lighting!S460</f>
        <v>93684.479999999996</v>
      </c>
      <c r="T460" s="5">
        <f>All_Customers_Residential!T460+All_Customers_Small_Commercial!T460+All_Customers_Lighting!T460</f>
        <v>124898.94</v>
      </c>
      <c r="U460" s="5">
        <f>All_Customers_Residential!U460+All_Customers_Small_Commercial!U460+All_Customers_Lighting!U460</f>
        <v>133536.28</v>
      </c>
      <c r="V460" s="5">
        <f>All_Customers_Residential!V460+All_Customers_Small_Commercial!V460+All_Customers_Lighting!V460</f>
        <v>134022.27000000002</v>
      </c>
      <c r="W460" s="5">
        <f>All_Customers_Residential!W460+All_Customers_Small_Commercial!W460+All_Customers_Lighting!W460</f>
        <v>129405.37</v>
      </c>
      <c r="X460" s="5">
        <f>All_Customers_Residential!X460+All_Customers_Small_Commercial!X460+All_Customers_Lighting!X460</f>
        <v>119278.98999999999</v>
      </c>
      <c r="Y460" s="5">
        <f>All_Customers_Residential!Y460+All_Customers_Small_Commercial!Y460+All_Customers_Lighting!Y460</f>
        <v>107221.63</v>
      </c>
      <c r="Z460" s="5">
        <f>All_Customers_Residential!Z460+All_Customers_Small_Commercial!Z460+All_Customers_Lighting!Z460</f>
        <v>0</v>
      </c>
      <c r="AA460" s="2">
        <f>IFERROR(INDEX('Holiday Schedule'!$D$3:$D$24,MATCH(A460,'Holiday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2127603.7399999998</v>
      </c>
      <c r="AE460" s="5">
        <f t="shared" si="59"/>
        <v>2127603.7399999998</v>
      </c>
      <c r="AG460" s="2">
        <f t="shared" si="60"/>
        <v>3</v>
      </c>
      <c r="AH460" s="2">
        <f t="shared" si="61"/>
        <v>2026</v>
      </c>
      <c r="AJ460" s="5">
        <f t="shared" si="62"/>
        <v>134022.27000000002</v>
      </c>
      <c r="AK460" s="2">
        <f t="shared" si="63"/>
        <v>21</v>
      </c>
    </row>
    <row r="461" spans="1:37" ht="12.75">
      <c r="A461" s="4">
        <v>46110</v>
      </c>
      <c r="B461" s="5">
        <f>All_Customers_Residential!B461+All_Customers_Small_Commercial!B461+All_Customers_Lighting!B461</f>
        <v>102006.57</v>
      </c>
      <c r="C461" s="5">
        <f>All_Customers_Residential!C461+All_Customers_Small_Commercial!C461+All_Customers_Lighting!C461</f>
        <v>98292.2</v>
      </c>
      <c r="D461" s="5">
        <f>All_Customers_Residential!D461+All_Customers_Small_Commercial!D461+All_Customers_Lighting!D461</f>
        <v>94130.12</v>
      </c>
      <c r="E461" s="5">
        <f>All_Customers_Residential!E461+All_Customers_Small_Commercial!E461+All_Customers_Lighting!E461</f>
        <v>97051.73</v>
      </c>
      <c r="F461" s="5">
        <f>All_Customers_Residential!F461+All_Customers_Small_Commercial!F461+All_Customers_Lighting!F461</f>
        <v>99375.21</v>
      </c>
      <c r="G461" s="5">
        <f>All_Customers_Residential!G461+All_Customers_Small_Commercial!G461+All_Customers_Lighting!G461</f>
        <v>102911.54000000001</v>
      </c>
      <c r="H461" s="5">
        <f>All_Customers_Residential!H461+All_Customers_Small_Commercial!H461+All_Customers_Lighting!H461</f>
        <v>107090.29</v>
      </c>
      <c r="I461" s="5">
        <f>All_Customers_Residential!I461+All_Customers_Small_Commercial!I461+All_Customers_Lighting!I461</f>
        <v>98929.709999999992</v>
      </c>
      <c r="J461" s="5">
        <f>All_Customers_Residential!J461+All_Customers_Small_Commercial!J461+All_Customers_Lighting!J461</f>
        <v>72776.210000000006</v>
      </c>
      <c r="K461" s="5">
        <f>All_Customers_Residential!K461+All_Customers_Small_Commercial!K461+All_Customers_Lighting!K461</f>
        <v>55095.490000000005</v>
      </c>
      <c r="L461" s="5">
        <f>All_Customers_Residential!L461+All_Customers_Small_Commercial!L461+All_Customers_Lighting!L461</f>
        <v>57604.9</v>
      </c>
      <c r="M461" s="5">
        <f>All_Customers_Residential!M461+All_Customers_Small_Commercial!M461+All_Customers_Lighting!M461</f>
        <v>56482.2</v>
      </c>
      <c r="N461" s="5">
        <f>All_Customers_Residential!N461+All_Customers_Small_Commercial!N461+All_Customers_Lighting!N461</f>
        <v>54523.270000000004</v>
      </c>
      <c r="O461" s="5">
        <f>All_Customers_Residential!O461+All_Customers_Small_Commercial!O461+All_Customers_Lighting!O461</f>
        <v>49579.040000000001</v>
      </c>
      <c r="P461" s="5">
        <f>All_Customers_Residential!P461+All_Customers_Small_Commercial!P461+All_Customers_Lighting!P461</f>
        <v>55650.01</v>
      </c>
      <c r="Q461" s="5">
        <f>All_Customers_Residential!Q461+All_Customers_Small_Commercial!Q461+All_Customers_Lighting!Q461</f>
        <v>56047.65</v>
      </c>
      <c r="R461" s="5">
        <f>All_Customers_Residential!R461+All_Customers_Small_Commercial!R461+All_Customers_Lighting!R461</f>
        <v>71769.81</v>
      </c>
      <c r="S461" s="5">
        <f>All_Customers_Residential!S461+All_Customers_Small_Commercial!S461+All_Customers_Lighting!S461</f>
        <v>100766.09</v>
      </c>
      <c r="T461" s="5">
        <f>All_Customers_Residential!T461+All_Customers_Small_Commercial!T461+All_Customers_Lighting!T461</f>
        <v>125874.38999999998</v>
      </c>
      <c r="U461" s="5">
        <f>All_Customers_Residential!U461+All_Customers_Small_Commercial!U461+All_Customers_Lighting!U461</f>
        <v>132893.58000000002</v>
      </c>
      <c r="V461" s="5">
        <f>All_Customers_Residential!V461+All_Customers_Small_Commercial!V461+All_Customers_Lighting!V461</f>
        <v>131774.6</v>
      </c>
      <c r="W461" s="5">
        <f>All_Customers_Residential!W461+All_Customers_Small_Commercial!W461+All_Customers_Lighting!W461</f>
        <v>122491.92</v>
      </c>
      <c r="X461" s="5">
        <f>All_Customers_Residential!X461+All_Customers_Small_Commercial!X461+All_Customers_Lighting!X461</f>
        <v>109719.2</v>
      </c>
      <c r="Y461" s="5">
        <f>All_Customers_Residential!Y461+All_Customers_Small_Commercial!Y461+All_Customers_Lighting!Y461</f>
        <v>97940.49</v>
      </c>
      <c r="Z461" s="5">
        <f>All_Customers_Residential!Z461+All_Customers_Small_Commercial!Z461+All_Customers_Lighting!Z461</f>
        <v>0</v>
      </c>
      <c r="AA461" s="2">
        <f>IFERROR(INDEX('Holiday Schedule'!$D$3:$D$24,MATCH(A461,'Holiday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2150776.2200000002</v>
      </c>
      <c r="AE461" s="5">
        <f t="shared" si="59"/>
        <v>2150776.2200000002</v>
      </c>
      <c r="AG461" s="2">
        <f t="shared" si="60"/>
        <v>3</v>
      </c>
      <c r="AH461" s="2">
        <f t="shared" si="61"/>
        <v>2026</v>
      </c>
      <c r="AJ461" s="5">
        <f t="shared" si="62"/>
        <v>132893.58000000002</v>
      </c>
      <c r="AK461" s="2">
        <f t="shared" si="63"/>
        <v>20</v>
      </c>
    </row>
    <row r="462" spans="1:37" ht="12.75">
      <c r="A462" s="4">
        <v>46111</v>
      </c>
      <c r="B462" s="5">
        <f>All_Customers_Residential!B462+All_Customers_Small_Commercial!B462+All_Customers_Lighting!B462</f>
        <v>92422.09</v>
      </c>
      <c r="C462" s="5">
        <f>All_Customers_Residential!C462+All_Customers_Small_Commercial!C462+All_Customers_Lighting!C462</f>
        <v>87950.83</v>
      </c>
      <c r="D462" s="5">
        <f>All_Customers_Residential!D462+All_Customers_Small_Commercial!D462+All_Customers_Lighting!D462</f>
        <v>86363.06</v>
      </c>
      <c r="E462" s="5">
        <f>All_Customers_Residential!E462+All_Customers_Small_Commercial!E462+All_Customers_Lighting!E462</f>
        <v>86070.92</v>
      </c>
      <c r="F462" s="5">
        <f>All_Customers_Residential!F462+All_Customers_Small_Commercial!F462+All_Customers_Lighting!F462</f>
        <v>89930.219999999987</v>
      </c>
      <c r="G462" s="5">
        <f>All_Customers_Residential!G462+All_Customers_Small_Commercial!G462+All_Customers_Lighting!G462</f>
        <v>96889.819999999992</v>
      </c>
      <c r="H462" s="5">
        <f>All_Customers_Residential!H462+All_Customers_Small_Commercial!H462+All_Customers_Lighting!H462</f>
        <v>109470.1</v>
      </c>
      <c r="I462" s="5">
        <f>All_Customers_Residential!I462+All_Customers_Small_Commercial!I462+All_Customers_Lighting!I462</f>
        <v>115880.51</v>
      </c>
      <c r="J462" s="5">
        <f>All_Customers_Residential!J462+All_Customers_Small_Commercial!J462+All_Customers_Lighting!J462</f>
        <v>111977.29</v>
      </c>
      <c r="K462" s="5">
        <f>All_Customers_Residential!K462+All_Customers_Small_Commercial!K462+All_Customers_Lighting!K462</f>
        <v>100394.83</v>
      </c>
      <c r="L462" s="5">
        <f>All_Customers_Residential!L462+All_Customers_Small_Commercial!L462+All_Customers_Lighting!L462</f>
        <v>87935.45</v>
      </c>
      <c r="M462" s="5">
        <f>All_Customers_Residential!M462+All_Customers_Small_Commercial!M462+All_Customers_Lighting!M462</f>
        <v>67091.64</v>
      </c>
      <c r="N462" s="5">
        <f>All_Customers_Residential!N462+All_Customers_Small_Commercial!N462+All_Customers_Lighting!N462</f>
        <v>51710.93</v>
      </c>
      <c r="O462" s="5">
        <f>All_Customers_Residential!O462+All_Customers_Small_Commercial!O462+All_Customers_Lighting!O462</f>
        <v>40958.71</v>
      </c>
      <c r="P462" s="5">
        <f>All_Customers_Residential!P462+All_Customers_Small_Commercial!P462+All_Customers_Lighting!P462</f>
        <v>36047.760000000002</v>
      </c>
      <c r="Q462" s="5">
        <f>All_Customers_Residential!Q462+All_Customers_Small_Commercial!Q462+All_Customers_Lighting!Q462</f>
        <v>47173.39</v>
      </c>
      <c r="R462" s="5">
        <f>All_Customers_Residential!R462+All_Customers_Small_Commercial!R462+All_Customers_Lighting!R462</f>
        <v>72305.47</v>
      </c>
      <c r="S462" s="5">
        <f>All_Customers_Residential!S462+All_Customers_Small_Commercial!S462+All_Customers_Lighting!S462</f>
        <v>90728.34</v>
      </c>
      <c r="T462" s="5">
        <f>All_Customers_Residential!T462+All_Customers_Small_Commercial!T462+All_Customers_Lighting!T462</f>
        <v>112643.84000000001</v>
      </c>
      <c r="U462" s="5">
        <f>All_Customers_Residential!U462+All_Customers_Small_Commercial!U462+All_Customers_Lighting!U462</f>
        <v>117035.23000000001</v>
      </c>
      <c r="V462" s="5">
        <f>All_Customers_Residential!V462+All_Customers_Small_Commercial!V462+All_Customers_Lighting!V462</f>
        <v>115815.47</v>
      </c>
      <c r="W462" s="5">
        <f>All_Customers_Residential!W462+All_Customers_Small_Commercial!W462+All_Customers_Lighting!W462</f>
        <v>107759.41</v>
      </c>
      <c r="X462" s="5">
        <f>All_Customers_Residential!X462+All_Customers_Small_Commercial!X462+All_Customers_Lighting!X462</f>
        <v>96300.35</v>
      </c>
      <c r="Y462" s="5">
        <f>All_Customers_Residential!Y462+All_Customers_Small_Commercial!Y462+All_Customers_Lighting!Y462</f>
        <v>84786.150000000009</v>
      </c>
      <c r="Z462" s="5">
        <f>All_Customers_Residential!Z462+All_Customers_Small_Commercial!Z462+All_Customers_Lighting!Z462</f>
        <v>0</v>
      </c>
      <c r="AA462" s="2">
        <f>IFERROR(INDEX('Holiday Schedule'!$D$3:$D$24,MATCH(A462,'Holiday Schedule'!$C$3:$C$24,0)),0)</f>
        <v>0</v>
      </c>
      <c r="AB462" s="2">
        <f t="shared" si="56"/>
        <v>2</v>
      </c>
      <c r="AC462" s="2">
        <f t="shared" si="57"/>
        <v>1371758.6199999999</v>
      </c>
      <c r="AD462" s="5">
        <f t="shared" si="58"/>
        <v>733883.18999999971</v>
      </c>
      <c r="AE462" s="5">
        <f t="shared" si="59"/>
        <v>2105641.8099999996</v>
      </c>
      <c r="AG462" s="2">
        <f t="shared" si="60"/>
        <v>3</v>
      </c>
      <c r="AH462" s="2">
        <f t="shared" si="61"/>
        <v>2026</v>
      </c>
      <c r="AJ462" s="5">
        <f t="shared" si="62"/>
        <v>117035.23000000001</v>
      </c>
      <c r="AK462" s="2">
        <f t="shared" si="63"/>
        <v>20</v>
      </c>
    </row>
    <row r="463" spans="1:37" ht="12.75">
      <c r="A463" s="4">
        <v>46112</v>
      </c>
      <c r="B463" s="5">
        <f>All_Customers_Residential!B463+All_Customers_Small_Commercial!B463+All_Customers_Lighting!B463</f>
        <v>79827.209999999992</v>
      </c>
      <c r="C463" s="5">
        <f>All_Customers_Residential!C463+All_Customers_Small_Commercial!C463+All_Customers_Lighting!C463</f>
        <v>77425.19</v>
      </c>
      <c r="D463" s="5">
        <f>All_Customers_Residential!D463+All_Customers_Small_Commercial!D463+All_Customers_Lighting!D463</f>
        <v>75345.89</v>
      </c>
      <c r="E463" s="5">
        <f>All_Customers_Residential!E463+All_Customers_Small_Commercial!E463+All_Customers_Lighting!E463</f>
        <v>75247.599999999991</v>
      </c>
      <c r="F463" s="5">
        <f>All_Customers_Residential!F463+All_Customers_Small_Commercial!F463+All_Customers_Lighting!F463</f>
        <v>79127.570000000007</v>
      </c>
      <c r="G463" s="5">
        <f>All_Customers_Residential!G463+All_Customers_Small_Commercial!G463+All_Customers_Lighting!G463</f>
        <v>87008.53</v>
      </c>
      <c r="H463" s="5">
        <f>All_Customers_Residential!H463+All_Customers_Small_Commercial!H463+All_Customers_Lighting!H463</f>
        <v>99777.279999999999</v>
      </c>
      <c r="I463" s="5">
        <f>All_Customers_Residential!I463+All_Customers_Small_Commercial!I463+All_Customers_Lighting!I463</f>
        <v>110964.01000000001</v>
      </c>
      <c r="J463" s="5">
        <f>All_Customers_Residential!J463+All_Customers_Small_Commercial!J463+All_Customers_Lighting!J463</f>
        <v>114830.59</v>
      </c>
      <c r="K463" s="5">
        <f>All_Customers_Residential!K463+All_Customers_Small_Commercial!K463+All_Customers_Lighting!K463</f>
        <v>112767</v>
      </c>
      <c r="L463" s="5">
        <f>All_Customers_Residential!L463+All_Customers_Small_Commercial!L463+All_Customers_Lighting!L463</f>
        <v>113427.52</v>
      </c>
      <c r="M463" s="5">
        <f>All_Customers_Residential!M463+All_Customers_Small_Commercial!M463+All_Customers_Lighting!M463</f>
        <v>108284.29</v>
      </c>
      <c r="N463" s="5">
        <f>All_Customers_Residential!N463+All_Customers_Small_Commercial!N463+All_Customers_Lighting!N463</f>
        <v>102083.62</v>
      </c>
      <c r="O463" s="5">
        <f>All_Customers_Residential!O463+All_Customers_Small_Commercial!O463+All_Customers_Lighting!O463</f>
        <v>98768.639999999999</v>
      </c>
      <c r="P463" s="5">
        <f>All_Customers_Residential!P463+All_Customers_Small_Commercial!P463+All_Customers_Lighting!P463</f>
        <v>100042.59</v>
      </c>
      <c r="Q463" s="5">
        <f>All_Customers_Residential!Q463+All_Customers_Small_Commercial!Q463+All_Customers_Lighting!Q463</f>
        <v>102984.67</v>
      </c>
      <c r="R463" s="5">
        <f>All_Customers_Residential!R463+All_Customers_Small_Commercial!R463+All_Customers_Lighting!R463</f>
        <v>110360.25</v>
      </c>
      <c r="S463" s="5">
        <f>All_Customers_Residential!S463+All_Customers_Small_Commercial!S463+All_Customers_Lighting!S463</f>
        <v>120126.26000000001</v>
      </c>
      <c r="T463" s="5">
        <f>All_Customers_Residential!T463+All_Customers_Small_Commercial!T463+All_Customers_Lighting!T463</f>
        <v>129173.67</v>
      </c>
      <c r="U463" s="5">
        <f>All_Customers_Residential!U463+All_Customers_Small_Commercial!U463+All_Customers_Lighting!U463</f>
        <v>130609.86</v>
      </c>
      <c r="V463" s="5">
        <f>All_Customers_Residential!V463+All_Customers_Small_Commercial!V463+All_Customers_Lighting!V463</f>
        <v>128580.31999999999</v>
      </c>
      <c r="W463" s="5">
        <f>All_Customers_Residential!W463+All_Customers_Small_Commercial!W463+All_Customers_Lighting!W463</f>
        <v>119372.07</v>
      </c>
      <c r="X463" s="5">
        <f>All_Customers_Residential!X463+All_Customers_Small_Commercial!X463+All_Customers_Lighting!X463</f>
        <v>107205.34</v>
      </c>
      <c r="Y463" s="5">
        <f>All_Customers_Residential!Y463+All_Customers_Small_Commercial!Y463+All_Customers_Lighting!Y463</f>
        <v>95025.21</v>
      </c>
      <c r="Z463" s="5">
        <f>All_Customers_Residential!Z463+All_Customers_Small_Commercial!Z463+All_Customers_Lighting!Z463</f>
        <v>0</v>
      </c>
      <c r="AA463" s="2">
        <f>IFERROR(INDEX('Holiday Schedule'!$D$3:$D$24,MATCH(A463,'Holiday Schedule'!$C$3:$C$24,0)),0)</f>
        <v>0</v>
      </c>
      <c r="AB463" s="2">
        <f t="shared" si="56"/>
        <v>3</v>
      </c>
      <c r="AC463" s="2">
        <f t="shared" si="57"/>
        <v>1809580.7000000004</v>
      </c>
      <c r="AD463" s="5">
        <f t="shared" si="58"/>
        <v>668784.47999999882</v>
      </c>
      <c r="AE463" s="5">
        <f t="shared" si="59"/>
        <v>2478365.1799999992</v>
      </c>
      <c r="AG463" s="2">
        <f t="shared" si="60"/>
        <v>3</v>
      </c>
      <c r="AH463" s="2">
        <f t="shared" si="61"/>
        <v>2026</v>
      </c>
      <c r="AJ463" s="5">
        <f t="shared" si="62"/>
        <v>130609.86</v>
      </c>
      <c r="AK463" s="2">
        <f t="shared" si="63"/>
        <v>20</v>
      </c>
    </row>
    <row r="464" spans="1:37" ht="12.75">
      <c r="A464" s="4">
        <v>46113</v>
      </c>
      <c r="B464" s="5">
        <f>All_Customers_Residential!B464+All_Customers_Small_Commercial!B464+All_Customers_Lighting!B464</f>
        <v>87869.98</v>
      </c>
      <c r="C464" s="5">
        <f>All_Customers_Residential!C464+All_Customers_Small_Commercial!C464+All_Customers_Lighting!C464</f>
        <v>83588.41</v>
      </c>
      <c r="D464" s="5">
        <f>All_Customers_Residential!D464+All_Customers_Small_Commercial!D464+All_Customers_Lighting!D464</f>
        <v>81836.819999999992</v>
      </c>
      <c r="E464" s="5">
        <f>All_Customers_Residential!E464+All_Customers_Small_Commercial!E464+All_Customers_Lighting!E464</f>
        <v>81838.559999999998</v>
      </c>
      <c r="F464" s="5">
        <f>All_Customers_Residential!F464+All_Customers_Small_Commercial!F464+All_Customers_Lighting!F464</f>
        <v>85029.6</v>
      </c>
      <c r="G464" s="5">
        <f>All_Customers_Residential!G464+All_Customers_Small_Commercial!G464+All_Customers_Lighting!G464</f>
        <v>92268.18</v>
      </c>
      <c r="H464" s="5">
        <f>All_Customers_Residential!H464+All_Customers_Small_Commercial!H464+All_Customers_Lighting!H464</f>
        <v>105183.39</v>
      </c>
      <c r="I464" s="5">
        <f>All_Customers_Residential!I464+All_Customers_Small_Commercial!I464+All_Customers_Lighting!I464</f>
        <v>110792.3</v>
      </c>
      <c r="J464" s="5">
        <f>All_Customers_Residential!J464+All_Customers_Small_Commercial!J464+All_Customers_Lighting!J464</f>
        <v>107898.69000000002</v>
      </c>
      <c r="K464" s="5">
        <f>All_Customers_Residential!K464+All_Customers_Small_Commercial!K464+All_Customers_Lighting!K464</f>
        <v>100909.48000000001</v>
      </c>
      <c r="L464" s="5">
        <f>All_Customers_Residential!L464+All_Customers_Small_Commercial!L464+All_Customers_Lighting!L464</f>
        <v>89851.94</v>
      </c>
      <c r="M464" s="5">
        <f>All_Customers_Residential!M464+All_Customers_Small_Commercial!M464+All_Customers_Lighting!M464</f>
        <v>83280.02</v>
      </c>
      <c r="N464" s="5">
        <f>All_Customers_Residential!N464+All_Customers_Small_Commercial!N464+All_Customers_Lighting!N464</f>
        <v>71213.66</v>
      </c>
      <c r="O464" s="5">
        <f>All_Customers_Residential!O464+All_Customers_Small_Commercial!O464+All_Customers_Lighting!O464</f>
        <v>57518.84</v>
      </c>
      <c r="P464" s="5">
        <f>All_Customers_Residential!P464+All_Customers_Small_Commercial!P464+All_Customers_Lighting!P464</f>
        <v>59464.57</v>
      </c>
      <c r="Q464" s="5">
        <f>All_Customers_Residential!Q464+All_Customers_Small_Commercial!Q464+All_Customers_Lighting!Q464</f>
        <v>66336.31</v>
      </c>
      <c r="R464" s="5">
        <f>All_Customers_Residential!R464+All_Customers_Small_Commercial!R464+All_Customers_Lighting!R464</f>
        <v>80146.19</v>
      </c>
      <c r="S464" s="5">
        <f>All_Customers_Residential!S464+All_Customers_Small_Commercial!S464+All_Customers_Lighting!S464</f>
        <v>100499.01999999999</v>
      </c>
      <c r="T464" s="5">
        <f>All_Customers_Residential!T464+All_Customers_Small_Commercial!T464+All_Customers_Lighting!T464</f>
        <v>116221.25</v>
      </c>
      <c r="U464" s="5">
        <f>All_Customers_Residential!U464+All_Customers_Small_Commercial!U464+All_Customers_Lighting!U464</f>
        <v>121610.22</v>
      </c>
      <c r="V464" s="5">
        <f>All_Customers_Residential!V464+All_Customers_Small_Commercial!V464+All_Customers_Lighting!V464</f>
        <v>121128.87999999999</v>
      </c>
      <c r="W464" s="5">
        <f>All_Customers_Residential!W464+All_Customers_Small_Commercial!W464+All_Customers_Lighting!W464</f>
        <v>112905.86</v>
      </c>
      <c r="X464" s="5">
        <f>All_Customers_Residential!X464+All_Customers_Small_Commercial!X464+All_Customers_Lighting!X464</f>
        <v>103130.31</v>
      </c>
      <c r="Y464" s="5">
        <f>All_Customers_Residential!Y464+All_Customers_Small_Commercial!Y464+All_Customers_Lighting!Y464</f>
        <v>92700.57</v>
      </c>
      <c r="Z464" s="5">
        <f>All_Customers_Residential!Z464+All_Customers_Small_Commercial!Z464+All_Customers_Lighting!Z464</f>
        <v>0</v>
      </c>
      <c r="AA464" s="2">
        <f>IFERROR(INDEX('Holiday Schedule'!$D$3:$D$24,MATCH(A464,'Holiday Schedule'!$C$3:$C$24,0)),0)</f>
        <v>0</v>
      </c>
      <c r="AB464" s="2">
        <f t="shared" si="56"/>
        <v>4</v>
      </c>
      <c r="AC464" s="2">
        <f t="shared" si="57"/>
        <v>1502907.54</v>
      </c>
      <c r="AD464" s="5">
        <f t="shared" si="58"/>
        <v>710315.50999999978</v>
      </c>
      <c r="AE464" s="5">
        <f t="shared" si="59"/>
        <v>2213223.0499999998</v>
      </c>
      <c r="AG464" s="2">
        <f t="shared" si="60"/>
        <v>4</v>
      </c>
      <c r="AH464" s="2">
        <f t="shared" si="61"/>
        <v>2026</v>
      </c>
      <c r="AJ464" s="5">
        <f t="shared" si="62"/>
        <v>121610.22</v>
      </c>
      <c r="AK464" s="2">
        <f t="shared" si="63"/>
        <v>20</v>
      </c>
    </row>
    <row r="465" spans="1:37" ht="12.75">
      <c r="A465" s="4">
        <v>46114</v>
      </c>
      <c r="B465" s="5">
        <f>All_Customers_Residential!B465+All_Customers_Small_Commercial!B465+All_Customers_Lighting!B465</f>
        <v>86927.459999999992</v>
      </c>
      <c r="C465" s="5">
        <f>All_Customers_Residential!C465+All_Customers_Small_Commercial!C465+All_Customers_Lighting!C465</f>
        <v>83938.040000000008</v>
      </c>
      <c r="D465" s="5">
        <f>All_Customers_Residential!D465+All_Customers_Small_Commercial!D465+All_Customers_Lighting!D465</f>
        <v>82949.41</v>
      </c>
      <c r="E465" s="5">
        <f>All_Customers_Residential!E465+All_Customers_Small_Commercial!E465+All_Customers_Lighting!E465</f>
        <v>83129.200000000012</v>
      </c>
      <c r="F465" s="5">
        <f>All_Customers_Residential!F465+All_Customers_Small_Commercial!F465+All_Customers_Lighting!F465</f>
        <v>86162.39</v>
      </c>
      <c r="G465" s="5">
        <f>All_Customers_Residential!G465+All_Customers_Small_Commercial!G465+All_Customers_Lighting!G465</f>
        <v>93885.059999999983</v>
      </c>
      <c r="H465" s="5">
        <f>All_Customers_Residential!H465+All_Customers_Small_Commercial!H465+All_Customers_Lighting!H465</f>
        <v>107707.81</v>
      </c>
      <c r="I465" s="5">
        <f>All_Customers_Residential!I465+All_Customers_Small_Commercial!I465+All_Customers_Lighting!I465</f>
        <v>108000.01</v>
      </c>
      <c r="J465" s="5">
        <f>All_Customers_Residential!J465+All_Customers_Small_Commercial!J465+All_Customers_Lighting!J465</f>
        <v>98344.590000000011</v>
      </c>
      <c r="K465" s="5">
        <f>All_Customers_Residential!K465+All_Customers_Small_Commercial!K465+All_Customers_Lighting!K465</f>
        <v>83733.72</v>
      </c>
      <c r="L465" s="5">
        <f>All_Customers_Residential!L465+All_Customers_Small_Commercial!L465+All_Customers_Lighting!L465</f>
        <v>68899.48</v>
      </c>
      <c r="M465" s="5">
        <f>All_Customers_Residential!M465+All_Customers_Small_Commercial!M465+All_Customers_Lighting!M465</f>
        <v>58708.09</v>
      </c>
      <c r="N465" s="5">
        <f>All_Customers_Residential!N465+All_Customers_Small_Commercial!N465+All_Customers_Lighting!N465</f>
        <v>46524.9</v>
      </c>
      <c r="O465" s="5">
        <f>All_Customers_Residential!O465+All_Customers_Small_Commercial!O465+All_Customers_Lighting!O465</f>
        <v>41890.71</v>
      </c>
      <c r="P465" s="5">
        <f>All_Customers_Residential!P465+All_Customers_Small_Commercial!P465+All_Customers_Lighting!P465</f>
        <v>38209.020000000004</v>
      </c>
      <c r="Q465" s="5">
        <f>All_Customers_Residential!Q465+All_Customers_Small_Commercial!Q465+All_Customers_Lighting!Q465</f>
        <v>43109.86</v>
      </c>
      <c r="R465" s="5">
        <f>All_Customers_Residential!R465+All_Customers_Small_Commercial!R465+All_Customers_Lighting!R465</f>
        <v>55605.2</v>
      </c>
      <c r="S465" s="5">
        <f>All_Customers_Residential!S465+All_Customers_Small_Commercial!S465+All_Customers_Lighting!S465</f>
        <v>88391.71</v>
      </c>
      <c r="T465" s="5">
        <f>All_Customers_Residential!T465+All_Customers_Small_Commercial!T465+All_Customers_Lighting!T465</f>
        <v>114782.63</v>
      </c>
      <c r="U465" s="5">
        <f>All_Customers_Residential!U465+All_Customers_Small_Commercial!U465+All_Customers_Lighting!U465</f>
        <v>123336.95</v>
      </c>
      <c r="V465" s="5">
        <f>All_Customers_Residential!V465+All_Customers_Small_Commercial!V465+All_Customers_Lighting!V465</f>
        <v>121704.26000000001</v>
      </c>
      <c r="W465" s="5">
        <f>All_Customers_Residential!W465+All_Customers_Small_Commercial!W465+All_Customers_Lighting!W465</f>
        <v>115978.48</v>
      </c>
      <c r="X465" s="5">
        <f>All_Customers_Residential!X465+All_Customers_Small_Commercial!X465+All_Customers_Lighting!X465</f>
        <v>102800.31</v>
      </c>
      <c r="Y465" s="5">
        <f>All_Customers_Residential!Y465+All_Customers_Small_Commercial!Y465+All_Customers_Lighting!Y465</f>
        <v>92729.920000000013</v>
      </c>
      <c r="Z465" s="5">
        <f>All_Customers_Residential!Z465+All_Customers_Small_Commercial!Z465+All_Customers_Lighting!Z465</f>
        <v>0</v>
      </c>
      <c r="AA465" s="2">
        <f>IFERROR(INDEX('Holiday Schedule'!$D$3:$D$24,MATCH(A465,'Holiday Schedule'!$C$3:$C$24,0)),0)</f>
        <v>0</v>
      </c>
      <c r="AB465" s="2">
        <f t="shared" si="56"/>
        <v>5</v>
      </c>
      <c r="AC465" s="2">
        <f t="shared" si="57"/>
        <v>1310019.92</v>
      </c>
      <c r="AD465" s="5">
        <f t="shared" si="58"/>
        <v>717429.29</v>
      </c>
      <c r="AE465" s="5">
        <f t="shared" si="59"/>
        <v>2027449.21</v>
      </c>
      <c r="AG465" s="2">
        <f t="shared" si="60"/>
        <v>4</v>
      </c>
      <c r="AH465" s="2">
        <f t="shared" si="61"/>
        <v>2026</v>
      </c>
      <c r="AJ465" s="5">
        <f t="shared" si="62"/>
        <v>123336.95</v>
      </c>
      <c r="AK465" s="2">
        <f t="shared" si="63"/>
        <v>20</v>
      </c>
    </row>
    <row r="466" spans="1:37" ht="12.75">
      <c r="A466" s="4">
        <v>46115</v>
      </c>
      <c r="B466" s="5">
        <f>All_Customers_Residential!B466+All_Customers_Small_Commercial!B466+All_Customers_Lighting!B466</f>
        <v>87189.22</v>
      </c>
      <c r="C466" s="5">
        <f>All_Customers_Residential!C466+All_Customers_Small_Commercial!C466+All_Customers_Lighting!C466</f>
        <v>83272.579999999987</v>
      </c>
      <c r="D466" s="5">
        <f>All_Customers_Residential!D466+All_Customers_Small_Commercial!D466+All_Customers_Lighting!D466</f>
        <v>82284.510000000009</v>
      </c>
      <c r="E466" s="5">
        <f>All_Customers_Residential!E466+All_Customers_Small_Commercial!E466+All_Customers_Lighting!E466</f>
        <v>83166.280000000013</v>
      </c>
      <c r="F466" s="5">
        <f>All_Customers_Residential!F466+All_Customers_Small_Commercial!F466+All_Customers_Lighting!F466</f>
        <v>86231.96</v>
      </c>
      <c r="G466" s="5">
        <f>All_Customers_Residential!G466+All_Customers_Small_Commercial!G466+All_Customers_Lighting!G466</f>
        <v>93281.84</v>
      </c>
      <c r="H466" s="5">
        <f>All_Customers_Residential!H466+All_Customers_Small_Commercial!H466+All_Customers_Lighting!H466</f>
        <v>105754.21</v>
      </c>
      <c r="I466" s="5">
        <f>All_Customers_Residential!I466+All_Customers_Small_Commercial!I466+All_Customers_Lighting!I466</f>
        <v>118498.88999999998</v>
      </c>
      <c r="J466" s="5">
        <f>All_Customers_Residential!J466+All_Customers_Small_Commercial!J466+All_Customers_Lighting!J466</f>
        <v>122891.51</v>
      </c>
      <c r="K466" s="5">
        <f>All_Customers_Residential!K466+All_Customers_Small_Commercial!K466+All_Customers_Lighting!K466</f>
        <v>119244.62000000001</v>
      </c>
      <c r="L466" s="5">
        <f>All_Customers_Residential!L466+All_Customers_Small_Commercial!L466+All_Customers_Lighting!L466</f>
        <v>116411.02</v>
      </c>
      <c r="M466" s="5">
        <f>All_Customers_Residential!M466+All_Customers_Small_Commercial!M466+All_Customers_Lighting!M466</f>
        <v>112073.73999999999</v>
      </c>
      <c r="N466" s="5">
        <f>All_Customers_Residential!N466+All_Customers_Small_Commercial!N466+All_Customers_Lighting!N466</f>
        <v>104463.70999999999</v>
      </c>
      <c r="O466" s="5">
        <f>All_Customers_Residential!O466+All_Customers_Small_Commercial!O466+All_Customers_Lighting!O466</f>
        <v>97772.22</v>
      </c>
      <c r="P466" s="5">
        <f>All_Customers_Residential!P466+All_Customers_Small_Commercial!P466+All_Customers_Lighting!P466</f>
        <v>94477.78</v>
      </c>
      <c r="Q466" s="5">
        <f>All_Customers_Residential!Q466+All_Customers_Small_Commercial!Q466+All_Customers_Lighting!Q466</f>
        <v>95134.14</v>
      </c>
      <c r="R466" s="5">
        <f>All_Customers_Residential!R466+All_Customers_Small_Commercial!R466+All_Customers_Lighting!R466</f>
        <v>99008.92</v>
      </c>
      <c r="S466" s="5">
        <f>All_Customers_Residential!S466+All_Customers_Small_Commercial!S466+All_Customers_Lighting!S466</f>
        <v>107476.39</v>
      </c>
      <c r="T466" s="5">
        <f>All_Customers_Residential!T466+All_Customers_Small_Commercial!T466+All_Customers_Lighting!T466</f>
        <v>117035.59</v>
      </c>
      <c r="U466" s="5">
        <f>All_Customers_Residential!U466+All_Customers_Small_Commercial!U466+All_Customers_Lighting!U466</f>
        <v>119767</v>
      </c>
      <c r="V466" s="5">
        <f>All_Customers_Residential!V466+All_Customers_Small_Commercial!V466+All_Customers_Lighting!V466</f>
        <v>118995.7</v>
      </c>
      <c r="W466" s="5">
        <f>All_Customers_Residential!W466+All_Customers_Small_Commercial!W466+All_Customers_Lighting!W466</f>
        <v>111629.56</v>
      </c>
      <c r="X466" s="5">
        <f>All_Customers_Residential!X466+All_Customers_Small_Commercial!X466+All_Customers_Lighting!X466</f>
        <v>101043.13</v>
      </c>
      <c r="Y466" s="5">
        <f>All_Customers_Residential!Y466+All_Customers_Small_Commercial!Y466+All_Customers_Lighting!Y466</f>
        <v>90901.68</v>
      </c>
      <c r="Z466" s="5">
        <f>All_Customers_Residential!Z466+All_Customers_Small_Commercial!Z466+All_Customers_Lighting!Z466</f>
        <v>0</v>
      </c>
      <c r="AA466" s="2">
        <f>IFERROR(INDEX('Holiday Schedule'!$D$3:$D$24,MATCH(A466,'Holiday Schedule'!$C$3:$C$24,0)),0)</f>
        <v>0</v>
      </c>
      <c r="AB466" s="2">
        <f t="shared" si="56"/>
        <v>6</v>
      </c>
      <c r="AC466" s="2">
        <f t="shared" si="57"/>
        <v>1755923.92</v>
      </c>
      <c r="AD466" s="5">
        <f t="shared" si="58"/>
        <v>712082.2799999998</v>
      </c>
      <c r="AE466" s="5">
        <f t="shared" si="59"/>
        <v>2468006.1999999997</v>
      </c>
      <c r="AG466" s="2">
        <f t="shared" si="60"/>
        <v>4</v>
      </c>
      <c r="AH466" s="2">
        <f t="shared" si="61"/>
        <v>2026</v>
      </c>
      <c r="AJ466" s="5">
        <f t="shared" si="62"/>
        <v>122891.51</v>
      </c>
      <c r="AK466" s="2">
        <f t="shared" si="63"/>
        <v>9</v>
      </c>
    </row>
    <row r="467" spans="1:37" ht="12.75">
      <c r="A467" s="4">
        <v>46116</v>
      </c>
      <c r="B467" s="5">
        <f>All_Customers_Residential!B467+All_Customers_Small_Commercial!B467+All_Customers_Lighting!B467</f>
        <v>84229.02</v>
      </c>
      <c r="C467" s="5">
        <f>All_Customers_Residential!C467+All_Customers_Small_Commercial!C467+All_Customers_Lighting!C467</f>
        <v>78870.87</v>
      </c>
      <c r="D467" s="5">
        <f>All_Customers_Residential!D467+All_Customers_Small_Commercial!D467+All_Customers_Lighting!D467</f>
        <v>76759.430000000008</v>
      </c>
      <c r="E467" s="5">
        <f>All_Customers_Residential!E467+All_Customers_Small_Commercial!E467+All_Customers_Lighting!E467</f>
        <v>76129.509999999995</v>
      </c>
      <c r="F467" s="5">
        <f>All_Customers_Residential!F467+All_Customers_Small_Commercial!F467+All_Customers_Lighting!F467</f>
        <v>78100.539999999994</v>
      </c>
      <c r="G467" s="5">
        <f>All_Customers_Residential!G467+All_Customers_Small_Commercial!G467+All_Customers_Lighting!G467</f>
        <v>80598.789999999994</v>
      </c>
      <c r="H467" s="5">
        <f>All_Customers_Residential!H467+All_Customers_Small_Commercial!H467+All_Customers_Lighting!H467</f>
        <v>88112.859999999986</v>
      </c>
      <c r="I467" s="5">
        <f>All_Customers_Residential!I467+All_Customers_Small_Commercial!I467+All_Customers_Lighting!I467</f>
        <v>89933.010000000009</v>
      </c>
      <c r="J467" s="5">
        <f>All_Customers_Residential!J467+All_Customers_Small_Commercial!J467+All_Customers_Lighting!J467</f>
        <v>80508.900000000009</v>
      </c>
      <c r="K467" s="5">
        <f>All_Customers_Residential!K467+All_Customers_Small_Commercial!K467+All_Customers_Lighting!K467</f>
        <v>66844.81</v>
      </c>
      <c r="L467" s="5">
        <f>All_Customers_Residential!L467+All_Customers_Small_Commercial!L467+All_Customers_Lighting!L467</f>
        <v>52909.87</v>
      </c>
      <c r="M467" s="5">
        <f>All_Customers_Residential!M467+All_Customers_Small_Commercial!M467+All_Customers_Lighting!M467</f>
        <v>44821.46</v>
      </c>
      <c r="N467" s="5">
        <f>All_Customers_Residential!N467+All_Customers_Small_Commercial!N467+All_Customers_Lighting!N467</f>
        <v>36636.18</v>
      </c>
      <c r="O467" s="5">
        <f>All_Customers_Residential!O467+All_Customers_Small_Commercial!O467+All_Customers_Lighting!O467</f>
        <v>31670.519999999997</v>
      </c>
      <c r="P467" s="5">
        <f>All_Customers_Residential!P467+All_Customers_Small_Commercial!P467+All_Customers_Lighting!P467</f>
        <v>34020.69</v>
      </c>
      <c r="Q467" s="5">
        <f>All_Customers_Residential!Q467+All_Customers_Small_Commercial!Q467+All_Customers_Lighting!Q467</f>
        <v>44719.009999999995</v>
      </c>
      <c r="R467" s="5">
        <f>All_Customers_Residential!R467+All_Customers_Small_Commercial!R467+All_Customers_Lighting!R467</f>
        <v>63499.37</v>
      </c>
      <c r="S467" s="5">
        <f>All_Customers_Residential!S467+All_Customers_Small_Commercial!S467+All_Customers_Lighting!S467</f>
        <v>88325.23000000001</v>
      </c>
      <c r="T467" s="5">
        <f>All_Customers_Residential!T467+All_Customers_Small_Commercial!T467+All_Customers_Lighting!T467</f>
        <v>108612.39</v>
      </c>
      <c r="U467" s="5">
        <f>All_Customers_Residential!U467+All_Customers_Small_Commercial!U467+All_Customers_Lighting!U467</f>
        <v>116591.49</v>
      </c>
      <c r="V467" s="5">
        <f>All_Customers_Residential!V467+All_Customers_Small_Commercial!V467+All_Customers_Lighting!V467</f>
        <v>118500.59</v>
      </c>
      <c r="W467" s="5">
        <f>All_Customers_Residential!W467+All_Customers_Small_Commercial!W467+All_Customers_Lighting!W467</f>
        <v>113275.15000000001</v>
      </c>
      <c r="X467" s="5">
        <f>All_Customers_Residential!X467+All_Customers_Small_Commercial!X467+All_Customers_Lighting!X467</f>
        <v>102168.92</v>
      </c>
      <c r="Y467" s="5">
        <f>All_Customers_Residential!Y467+All_Customers_Small_Commercial!Y467+All_Customers_Lighting!Y467</f>
        <v>93630</v>
      </c>
      <c r="Z467" s="5">
        <f>All_Customers_Residential!Z467+All_Customers_Small_Commercial!Z467+All_Customers_Lighting!Z467</f>
        <v>0</v>
      </c>
      <c r="AA467" s="2">
        <f>IFERROR(INDEX('Holiday Schedule'!$D$3:$D$24,MATCH(A467,'Holiday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1849468.6099999999</v>
      </c>
      <c r="AE467" s="5">
        <f t="shared" si="59"/>
        <v>1849468.6099999999</v>
      </c>
      <c r="AG467" s="2">
        <f t="shared" si="60"/>
        <v>4</v>
      </c>
      <c r="AH467" s="2">
        <f t="shared" si="61"/>
        <v>2026</v>
      </c>
      <c r="AJ467" s="5">
        <f t="shared" si="62"/>
        <v>118500.59</v>
      </c>
      <c r="AK467" s="2">
        <f t="shared" si="63"/>
        <v>21</v>
      </c>
    </row>
    <row r="468" spans="1:37" ht="12.75">
      <c r="A468" s="4">
        <v>46117</v>
      </c>
      <c r="B468" s="5">
        <f>All_Customers_Residential!B468+All_Customers_Small_Commercial!B468+All_Customers_Lighting!B468</f>
        <v>87206.78</v>
      </c>
      <c r="C468" s="5">
        <f>All_Customers_Residential!C468+All_Customers_Small_Commercial!C468+All_Customers_Lighting!C468</f>
        <v>83425.240000000005</v>
      </c>
      <c r="D468" s="5">
        <f>All_Customers_Residential!D468+All_Customers_Small_Commercial!D468+All_Customers_Lighting!D468</f>
        <v>81169.009999999995</v>
      </c>
      <c r="E468" s="5">
        <f>All_Customers_Residential!E468+All_Customers_Small_Commercial!E468+All_Customers_Lighting!E468</f>
        <v>82530.89</v>
      </c>
      <c r="F468" s="5">
        <f>All_Customers_Residential!F468+All_Customers_Small_Commercial!F468+All_Customers_Lighting!F468</f>
        <v>81830.02</v>
      </c>
      <c r="G468" s="5">
        <f>All_Customers_Residential!G468+All_Customers_Small_Commercial!G468+All_Customers_Lighting!G468</f>
        <v>84930.34</v>
      </c>
      <c r="H468" s="5">
        <f>All_Customers_Residential!H468+All_Customers_Small_Commercial!H468+All_Customers_Lighting!H468</f>
        <v>93279.37000000001</v>
      </c>
      <c r="I468" s="5">
        <f>All_Customers_Residential!I468+All_Customers_Small_Commercial!I468+All_Customers_Lighting!I468</f>
        <v>102847.67999999999</v>
      </c>
      <c r="J468" s="5">
        <f>All_Customers_Residential!J468+All_Customers_Small_Commercial!J468+All_Customers_Lighting!J468</f>
        <v>110108.17000000001</v>
      </c>
      <c r="K468" s="5">
        <f>All_Customers_Residential!K468+All_Customers_Small_Commercial!K468+All_Customers_Lighting!K468</f>
        <v>113671</v>
      </c>
      <c r="L468" s="5">
        <f>All_Customers_Residential!L468+All_Customers_Small_Commercial!L468+All_Customers_Lighting!L468</f>
        <v>114780.6</v>
      </c>
      <c r="M468" s="5">
        <f>All_Customers_Residential!M468+All_Customers_Small_Commercial!M468+All_Customers_Lighting!M468</f>
        <v>111147.54000000001</v>
      </c>
      <c r="N468" s="5">
        <f>All_Customers_Residential!N468+All_Customers_Small_Commercial!N468+All_Customers_Lighting!N468</f>
        <v>104790.75</v>
      </c>
      <c r="O468" s="5">
        <f>All_Customers_Residential!O468+All_Customers_Small_Commercial!O468+All_Customers_Lighting!O468</f>
        <v>96638.15</v>
      </c>
      <c r="P468" s="5">
        <f>All_Customers_Residential!P468+All_Customers_Small_Commercial!P468+All_Customers_Lighting!P468</f>
        <v>96535.290000000008</v>
      </c>
      <c r="Q468" s="5">
        <f>All_Customers_Residential!Q468+All_Customers_Small_Commercial!Q468+All_Customers_Lighting!Q468</f>
        <v>97040.21</v>
      </c>
      <c r="R468" s="5">
        <f>All_Customers_Residential!R468+All_Customers_Small_Commercial!R468+All_Customers_Lighting!R468</f>
        <v>100739.89</v>
      </c>
      <c r="S468" s="5">
        <f>All_Customers_Residential!S468+All_Customers_Small_Commercial!S468+All_Customers_Lighting!S468</f>
        <v>107865.19</v>
      </c>
      <c r="T468" s="5">
        <f>All_Customers_Residential!T468+All_Customers_Small_Commercial!T468+All_Customers_Lighting!T468</f>
        <v>116991.01999999999</v>
      </c>
      <c r="U468" s="5">
        <f>All_Customers_Residential!U468+All_Customers_Small_Commercial!U468+All_Customers_Lighting!U468</f>
        <v>118489.20999999999</v>
      </c>
      <c r="V468" s="5">
        <f>All_Customers_Residential!V468+All_Customers_Small_Commercial!V468+All_Customers_Lighting!V468</f>
        <v>118631.97</v>
      </c>
      <c r="W468" s="5">
        <f>All_Customers_Residential!W468+All_Customers_Small_Commercial!W468+All_Customers_Lighting!W468</f>
        <v>109320.93000000001</v>
      </c>
      <c r="X468" s="5">
        <f>All_Customers_Residential!X468+All_Customers_Small_Commercial!X468+All_Customers_Lighting!X468</f>
        <v>97401.200000000012</v>
      </c>
      <c r="Y468" s="5">
        <f>All_Customers_Residential!Y468+All_Customers_Small_Commercial!Y468+All_Customers_Lighting!Y468</f>
        <v>88496.92</v>
      </c>
      <c r="Z468" s="5">
        <f>All_Customers_Residential!Z468+All_Customers_Small_Commercial!Z468+All_Customers_Lighting!Z468</f>
        <v>0</v>
      </c>
      <c r="AA468" s="2">
        <f>IFERROR(INDEX('Holiday Schedule'!$D$3:$D$24,MATCH(A468,'Holiday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2399867.37</v>
      </c>
      <c r="AE468" s="5">
        <f t="shared" si="59"/>
        <v>2399867.37</v>
      </c>
      <c r="AG468" s="2">
        <f t="shared" si="60"/>
        <v>4</v>
      </c>
      <c r="AH468" s="2">
        <f t="shared" si="61"/>
        <v>2026</v>
      </c>
      <c r="AJ468" s="5">
        <f t="shared" si="62"/>
        <v>118631.97</v>
      </c>
      <c r="AK468" s="2">
        <f t="shared" si="63"/>
        <v>21</v>
      </c>
    </row>
    <row r="469" spans="1:37" ht="12.75">
      <c r="A469" s="4">
        <v>46118</v>
      </c>
      <c r="B469" s="5">
        <f>All_Customers_Residential!B469+All_Customers_Small_Commercial!B469+All_Customers_Lighting!B469</f>
        <v>82083.58</v>
      </c>
      <c r="C469" s="5">
        <f>All_Customers_Residential!C469+All_Customers_Small_Commercial!C469+All_Customers_Lighting!C469</f>
        <v>77546.849999999991</v>
      </c>
      <c r="D469" s="5">
        <f>All_Customers_Residential!D469+All_Customers_Small_Commercial!D469+All_Customers_Lighting!D469</f>
        <v>76022.559999999998</v>
      </c>
      <c r="E469" s="5">
        <f>All_Customers_Residential!E469+All_Customers_Small_Commercial!E469+All_Customers_Lighting!E469</f>
        <v>76739.11</v>
      </c>
      <c r="F469" s="5">
        <f>All_Customers_Residential!F469+All_Customers_Small_Commercial!F469+All_Customers_Lighting!F469</f>
        <v>79856.41</v>
      </c>
      <c r="G469" s="5">
        <f>All_Customers_Residential!G469+All_Customers_Small_Commercial!G469+All_Customers_Lighting!G469</f>
        <v>88159.93</v>
      </c>
      <c r="H469" s="5">
        <f>All_Customers_Residential!H469+All_Customers_Small_Commercial!H469+All_Customers_Lighting!H469</f>
        <v>100729.25</v>
      </c>
      <c r="I469" s="5">
        <f>All_Customers_Residential!I469+All_Customers_Small_Commercial!I469+All_Customers_Lighting!I469</f>
        <v>99206.319999999992</v>
      </c>
      <c r="J469" s="5">
        <f>All_Customers_Residential!J469+All_Customers_Small_Commercial!J469+All_Customers_Lighting!J469</f>
        <v>80476.88</v>
      </c>
      <c r="K469" s="5">
        <f>All_Customers_Residential!K469+All_Customers_Small_Commercial!K469+All_Customers_Lighting!K469</f>
        <v>71743.59</v>
      </c>
      <c r="L469" s="5">
        <f>All_Customers_Residential!L469+All_Customers_Small_Commercial!L469+All_Customers_Lighting!L469</f>
        <v>68081.259999999995</v>
      </c>
      <c r="M469" s="5">
        <f>All_Customers_Residential!M469+All_Customers_Small_Commercial!M469+All_Customers_Lighting!M469</f>
        <v>64508.17</v>
      </c>
      <c r="N469" s="5">
        <f>All_Customers_Residential!N469+All_Customers_Small_Commercial!N469+All_Customers_Lighting!N469</f>
        <v>59952.119999999995</v>
      </c>
      <c r="O469" s="5">
        <f>All_Customers_Residential!O469+All_Customers_Small_Commercial!O469+All_Customers_Lighting!O469</f>
        <v>65401.73</v>
      </c>
      <c r="P469" s="5">
        <f>All_Customers_Residential!P469+All_Customers_Small_Commercial!P469+All_Customers_Lighting!P469</f>
        <v>70212.05</v>
      </c>
      <c r="Q469" s="5">
        <f>All_Customers_Residential!Q469+All_Customers_Small_Commercial!Q469+All_Customers_Lighting!Q469</f>
        <v>71612.39</v>
      </c>
      <c r="R469" s="5">
        <f>All_Customers_Residential!R469+All_Customers_Small_Commercial!R469+All_Customers_Lighting!R469</f>
        <v>77512.78</v>
      </c>
      <c r="S469" s="5">
        <f>All_Customers_Residential!S469+All_Customers_Small_Commercial!S469+All_Customers_Lighting!S469</f>
        <v>97389.43</v>
      </c>
      <c r="T469" s="5">
        <f>All_Customers_Residential!T469+All_Customers_Small_Commercial!T469+All_Customers_Lighting!T469</f>
        <v>117608.41</v>
      </c>
      <c r="U469" s="5">
        <f>All_Customers_Residential!U469+All_Customers_Small_Commercial!U469+All_Customers_Lighting!U469</f>
        <v>123748.54999999999</v>
      </c>
      <c r="V469" s="5">
        <f>All_Customers_Residential!V469+All_Customers_Small_Commercial!V469+All_Customers_Lighting!V469</f>
        <v>124924.35</v>
      </c>
      <c r="W469" s="5">
        <f>All_Customers_Residential!W469+All_Customers_Small_Commercial!W469+All_Customers_Lighting!W469</f>
        <v>115941.06000000001</v>
      </c>
      <c r="X469" s="5">
        <f>All_Customers_Residential!X469+All_Customers_Small_Commercial!X469+All_Customers_Lighting!X469</f>
        <v>105475.89</v>
      </c>
      <c r="Y469" s="5">
        <f>All_Customers_Residential!Y469+All_Customers_Small_Commercial!Y469+All_Customers_Lighting!Y469</f>
        <v>96113.96</v>
      </c>
      <c r="Z469" s="5">
        <f>All_Customers_Residential!Z469+All_Customers_Small_Commercial!Z469+All_Customers_Lighting!Z469</f>
        <v>0</v>
      </c>
      <c r="AA469" s="2">
        <f>IFERROR(INDEX('Holiday Schedule'!$D$3:$D$24,MATCH(A469,'Holiday Schedule'!$C$3:$C$24,0)),0)</f>
        <v>0</v>
      </c>
      <c r="AB469" s="2">
        <f t="shared" si="56"/>
        <v>2</v>
      </c>
      <c r="AC469" s="2">
        <f t="shared" si="57"/>
        <v>1413794.98</v>
      </c>
      <c r="AD469" s="5">
        <f t="shared" si="58"/>
        <v>677251.64999999991</v>
      </c>
      <c r="AE469" s="5">
        <f t="shared" si="59"/>
        <v>2091046.63</v>
      </c>
      <c r="AG469" s="2">
        <f t="shared" si="60"/>
        <v>4</v>
      </c>
      <c r="AH469" s="2">
        <f t="shared" si="61"/>
        <v>2026</v>
      </c>
      <c r="AJ469" s="5">
        <f t="shared" si="62"/>
        <v>124924.35</v>
      </c>
      <c r="AK469" s="2">
        <f t="shared" si="63"/>
        <v>21</v>
      </c>
    </row>
    <row r="470" spans="1:37" ht="12.75">
      <c r="A470" s="4">
        <v>46119</v>
      </c>
      <c r="B470" s="5">
        <f>All_Customers_Residential!B470+All_Customers_Small_Commercial!B470+All_Customers_Lighting!B470</f>
        <v>89549.459999999992</v>
      </c>
      <c r="C470" s="5">
        <f>All_Customers_Residential!C470+All_Customers_Small_Commercial!C470+All_Customers_Lighting!C470</f>
        <v>86296.47</v>
      </c>
      <c r="D470" s="5">
        <f>All_Customers_Residential!D470+All_Customers_Small_Commercial!D470+All_Customers_Lighting!D470</f>
        <v>85691.37000000001</v>
      </c>
      <c r="E470" s="5">
        <f>All_Customers_Residential!E470+All_Customers_Small_Commercial!E470+All_Customers_Lighting!E470</f>
        <v>86371.94</v>
      </c>
      <c r="F470" s="5">
        <f>All_Customers_Residential!F470+All_Customers_Small_Commercial!F470+All_Customers_Lighting!F470</f>
        <v>89934.81</v>
      </c>
      <c r="G470" s="5">
        <f>All_Customers_Residential!G470+All_Customers_Small_Commercial!G470+All_Customers_Lighting!G470</f>
        <v>98135.9</v>
      </c>
      <c r="H470" s="5">
        <f>All_Customers_Residential!H470+All_Customers_Small_Commercial!H470+All_Customers_Lighting!H470</f>
        <v>107984.59</v>
      </c>
      <c r="I470" s="5">
        <f>All_Customers_Residential!I470+All_Customers_Small_Commercial!I470+All_Customers_Lighting!I470</f>
        <v>95925.85</v>
      </c>
      <c r="J470" s="5">
        <f>All_Customers_Residential!J470+All_Customers_Small_Commercial!J470+All_Customers_Lighting!J470</f>
        <v>66972.820000000007</v>
      </c>
      <c r="K470" s="5">
        <f>All_Customers_Residential!K470+All_Customers_Small_Commercial!K470+All_Customers_Lighting!K470</f>
        <v>51920.520000000004</v>
      </c>
      <c r="L470" s="5">
        <f>All_Customers_Residential!L470+All_Customers_Small_Commercial!L470+All_Customers_Lighting!L470</f>
        <v>48313.5</v>
      </c>
      <c r="M470" s="5">
        <f>All_Customers_Residential!M470+All_Customers_Small_Commercial!M470+All_Customers_Lighting!M470</f>
        <v>48416.450000000004</v>
      </c>
      <c r="N470" s="5">
        <f>All_Customers_Residential!N470+All_Customers_Small_Commercial!N470+All_Customers_Lighting!N470</f>
        <v>50571.85</v>
      </c>
      <c r="O470" s="5">
        <f>All_Customers_Residential!O470+All_Customers_Small_Commercial!O470+All_Customers_Lighting!O470</f>
        <v>60859.240000000005</v>
      </c>
      <c r="P470" s="5">
        <f>All_Customers_Residential!P470+All_Customers_Small_Commercial!P470+All_Customers_Lighting!P470</f>
        <v>74060.83</v>
      </c>
      <c r="Q470" s="5">
        <f>All_Customers_Residential!Q470+All_Customers_Small_Commercial!Q470+All_Customers_Lighting!Q470</f>
        <v>82393.64</v>
      </c>
      <c r="R470" s="5">
        <f>All_Customers_Residential!R470+All_Customers_Small_Commercial!R470+All_Customers_Lighting!R470</f>
        <v>92201.39</v>
      </c>
      <c r="S470" s="5">
        <f>All_Customers_Residential!S470+All_Customers_Small_Commercial!S470+All_Customers_Lighting!S470</f>
        <v>106957.84999999999</v>
      </c>
      <c r="T470" s="5">
        <f>All_Customers_Residential!T470+All_Customers_Small_Commercial!T470+All_Customers_Lighting!T470</f>
        <v>119440.68000000001</v>
      </c>
      <c r="U470" s="5">
        <f>All_Customers_Residential!U470+All_Customers_Small_Commercial!U470+All_Customers_Lighting!U470</f>
        <v>125518.23000000001</v>
      </c>
      <c r="V470" s="5">
        <f>All_Customers_Residential!V470+All_Customers_Small_Commercial!V470+All_Customers_Lighting!V470</f>
        <v>125014.34</v>
      </c>
      <c r="W470" s="5">
        <f>All_Customers_Residential!W470+All_Customers_Small_Commercial!W470+All_Customers_Lighting!W470</f>
        <v>117404.91</v>
      </c>
      <c r="X470" s="5">
        <f>All_Customers_Residential!X470+All_Customers_Small_Commercial!X470+All_Customers_Lighting!X470</f>
        <v>103965.11</v>
      </c>
      <c r="Y470" s="5">
        <f>All_Customers_Residential!Y470+All_Customers_Small_Commercial!Y470+All_Customers_Lighting!Y470</f>
        <v>95860.159999999989</v>
      </c>
      <c r="Z470" s="5">
        <f>All_Customers_Residential!Z470+All_Customers_Small_Commercial!Z470+All_Customers_Lighting!Z470</f>
        <v>0</v>
      </c>
      <c r="AA470" s="2">
        <f>IFERROR(INDEX('Holiday Schedule'!$D$3:$D$24,MATCH(A470,'Holiday Schedule'!$C$3:$C$24,0)),0)</f>
        <v>0</v>
      </c>
      <c r="AB470" s="2">
        <f t="shared" si="56"/>
        <v>3</v>
      </c>
      <c r="AC470" s="2">
        <f t="shared" si="57"/>
        <v>1369937.21</v>
      </c>
      <c r="AD470" s="5">
        <f t="shared" si="58"/>
        <v>739824.70000000019</v>
      </c>
      <c r="AE470" s="5">
        <f t="shared" si="59"/>
        <v>2109761.91</v>
      </c>
      <c r="AG470" s="2">
        <f t="shared" si="60"/>
        <v>4</v>
      </c>
      <c r="AH470" s="2">
        <f t="shared" si="61"/>
        <v>2026</v>
      </c>
      <c r="AJ470" s="5">
        <f t="shared" si="62"/>
        <v>125518.23000000001</v>
      </c>
      <c r="AK470" s="2">
        <f t="shared" si="63"/>
        <v>20</v>
      </c>
    </row>
    <row r="471" spans="1:37" ht="12.75">
      <c r="A471" s="4">
        <v>46120</v>
      </c>
      <c r="B471" s="5">
        <f>All_Customers_Residential!B471+All_Customers_Small_Commercial!B471+All_Customers_Lighting!B471</f>
        <v>89145.189999999988</v>
      </c>
      <c r="C471" s="5">
        <f>All_Customers_Residential!C471+All_Customers_Small_Commercial!C471+All_Customers_Lighting!C471</f>
        <v>85601.05</v>
      </c>
      <c r="D471" s="5">
        <f>All_Customers_Residential!D471+All_Customers_Small_Commercial!D471+All_Customers_Lighting!D471</f>
        <v>84391.46</v>
      </c>
      <c r="E471" s="5">
        <f>All_Customers_Residential!E471+All_Customers_Small_Commercial!E471+All_Customers_Lighting!E471</f>
        <v>85900.62999999999</v>
      </c>
      <c r="F471" s="5">
        <f>All_Customers_Residential!F471+All_Customers_Small_Commercial!F471+All_Customers_Lighting!F471</f>
        <v>89188.579999999987</v>
      </c>
      <c r="G471" s="5">
        <f>All_Customers_Residential!G471+All_Customers_Small_Commercial!G471+All_Customers_Lighting!G471</f>
        <v>97152.68</v>
      </c>
      <c r="H471" s="5">
        <f>All_Customers_Residential!H471+All_Customers_Small_Commercial!H471+All_Customers_Lighting!H471</f>
        <v>109173.21</v>
      </c>
      <c r="I471" s="5">
        <f>All_Customers_Residential!I471+All_Customers_Small_Commercial!I471+All_Customers_Lighting!I471</f>
        <v>104352.71</v>
      </c>
      <c r="J471" s="5">
        <f>All_Customers_Residential!J471+All_Customers_Small_Commercial!J471+All_Customers_Lighting!J471</f>
        <v>73944</v>
      </c>
      <c r="K471" s="5">
        <f>All_Customers_Residential!K471+All_Customers_Small_Commercial!K471+All_Customers_Lighting!K471</f>
        <v>52551.79</v>
      </c>
      <c r="L471" s="5">
        <f>All_Customers_Residential!L471+All_Customers_Small_Commercial!L471+All_Customers_Lighting!L471</f>
        <v>44894.5</v>
      </c>
      <c r="M471" s="5">
        <f>All_Customers_Residential!M471+All_Customers_Small_Commercial!M471+All_Customers_Lighting!M471</f>
        <v>41805.32</v>
      </c>
      <c r="N471" s="5">
        <f>All_Customers_Residential!N471+All_Customers_Small_Commercial!N471+All_Customers_Lighting!N471</f>
        <v>38210.75</v>
      </c>
      <c r="O471" s="5">
        <f>All_Customers_Residential!O471+All_Customers_Small_Commercial!O471+All_Customers_Lighting!O471</f>
        <v>34824.01</v>
      </c>
      <c r="P471" s="5">
        <f>All_Customers_Residential!P471+All_Customers_Small_Commercial!P471+All_Customers_Lighting!P471</f>
        <v>32768.21</v>
      </c>
      <c r="Q471" s="5">
        <f>All_Customers_Residential!Q471+All_Customers_Small_Commercial!Q471+All_Customers_Lighting!Q471</f>
        <v>34969.119999999995</v>
      </c>
      <c r="R471" s="5">
        <f>All_Customers_Residential!R471+All_Customers_Small_Commercial!R471+All_Customers_Lighting!R471</f>
        <v>49086.299999999996</v>
      </c>
      <c r="S471" s="5">
        <f>All_Customers_Residential!S471+All_Customers_Small_Commercial!S471+All_Customers_Lighting!S471</f>
        <v>77352.3</v>
      </c>
      <c r="T471" s="5">
        <f>All_Customers_Residential!T471+All_Customers_Small_Commercial!T471+All_Customers_Lighting!T471</f>
        <v>107667.19</v>
      </c>
      <c r="U471" s="5">
        <f>All_Customers_Residential!U471+All_Customers_Small_Commercial!U471+All_Customers_Lighting!U471</f>
        <v>120223.27</v>
      </c>
      <c r="V471" s="5">
        <f>All_Customers_Residential!V471+All_Customers_Small_Commercial!V471+All_Customers_Lighting!V471</f>
        <v>122954.5</v>
      </c>
      <c r="W471" s="5">
        <f>All_Customers_Residential!W471+All_Customers_Small_Commercial!W471+All_Customers_Lighting!W471</f>
        <v>116192.87999999999</v>
      </c>
      <c r="X471" s="5">
        <f>All_Customers_Residential!X471+All_Customers_Small_Commercial!X471+All_Customers_Lighting!X471</f>
        <v>103717.4</v>
      </c>
      <c r="Y471" s="5">
        <f>All_Customers_Residential!Y471+All_Customers_Small_Commercial!Y471+All_Customers_Lighting!Y471</f>
        <v>95587.36</v>
      </c>
      <c r="Z471" s="5">
        <f>All_Customers_Residential!Z471+All_Customers_Small_Commercial!Z471+All_Customers_Lighting!Z471</f>
        <v>0</v>
      </c>
      <c r="AA471" s="2">
        <f>IFERROR(INDEX('Holiday Schedule'!$D$3:$D$24,MATCH(A471,'Holiday Schedule'!$C$3:$C$24,0)),0)</f>
        <v>0</v>
      </c>
      <c r="AB471" s="2">
        <f t="shared" si="56"/>
        <v>4</v>
      </c>
      <c r="AC471" s="2">
        <f t="shared" si="57"/>
        <v>1155514.2499999998</v>
      </c>
      <c r="AD471" s="5">
        <f t="shared" si="58"/>
        <v>736140.16000000015</v>
      </c>
      <c r="AE471" s="5">
        <f t="shared" si="59"/>
        <v>1891654.41</v>
      </c>
      <c r="AG471" s="2">
        <f t="shared" si="60"/>
        <v>4</v>
      </c>
      <c r="AH471" s="2">
        <f t="shared" si="61"/>
        <v>2026</v>
      </c>
      <c r="AJ471" s="5">
        <f t="shared" si="62"/>
        <v>122954.5</v>
      </c>
      <c r="AK471" s="2">
        <f t="shared" si="63"/>
        <v>21</v>
      </c>
    </row>
    <row r="472" spans="1:37" ht="12.75">
      <c r="A472" s="4">
        <v>46121</v>
      </c>
      <c r="B472" s="5">
        <f>All_Customers_Residential!B472+All_Customers_Small_Commercial!B472+All_Customers_Lighting!B472</f>
        <v>90719.15</v>
      </c>
      <c r="C472" s="5">
        <f>All_Customers_Residential!C472+All_Customers_Small_Commercial!C472+All_Customers_Lighting!C472</f>
        <v>87726.33</v>
      </c>
      <c r="D472" s="5">
        <f>All_Customers_Residential!D472+All_Customers_Small_Commercial!D472+All_Customers_Lighting!D472</f>
        <v>86723.71</v>
      </c>
      <c r="E472" s="5">
        <f>All_Customers_Residential!E472+All_Customers_Small_Commercial!E472+All_Customers_Lighting!E472</f>
        <v>86795.62000000001</v>
      </c>
      <c r="F472" s="5">
        <f>All_Customers_Residential!F472+All_Customers_Small_Commercial!F472+All_Customers_Lighting!F472</f>
        <v>89797.290000000008</v>
      </c>
      <c r="G472" s="5">
        <f>All_Customers_Residential!G472+All_Customers_Small_Commercial!G472+All_Customers_Lighting!G472</f>
        <v>98320.41</v>
      </c>
      <c r="H472" s="5">
        <f>All_Customers_Residential!H472+All_Customers_Small_Commercial!H472+All_Customers_Lighting!H472</f>
        <v>108812.74</v>
      </c>
      <c r="I472" s="5">
        <f>All_Customers_Residential!I472+All_Customers_Small_Commercial!I472+All_Customers_Lighting!I472</f>
        <v>96038.319999999992</v>
      </c>
      <c r="J472" s="5">
        <f>All_Customers_Residential!J472+All_Customers_Small_Commercial!J472+All_Customers_Lighting!J472</f>
        <v>66958.3</v>
      </c>
      <c r="K472" s="5">
        <f>All_Customers_Residential!K472+All_Customers_Small_Commercial!K472+All_Customers_Lighting!K472</f>
        <v>45675.590000000004</v>
      </c>
      <c r="L472" s="5">
        <f>All_Customers_Residential!L472+All_Customers_Small_Commercial!L472+All_Customers_Lighting!L472</f>
        <v>43153.45</v>
      </c>
      <c r="M472" s="5">
        <f>All_Customers_Residential!M472+All_Customers_Small_Commercial!M472+All_Customers_Lighting!M472</f>
        <v>40433.29</v>
      </c>
      <c r="N472" s="5">
        <f>All_Customers_Residential!N472+All_Customers_Small_Commercial!N472+All_Customers_Lighting!N472</f>
        <v>36030.82</v>
      </c>
      <c r="O472" s="5">
        <f>All_Customers_Residential!O472+All_Customers_Small_Commercial!O472+All_Customers_Lighting!O472</f>
        <v>34461.020000000004</v>
      </c>
      <c r="P472" s="5">
        <f>All_Customers_Residential!P472+All_Customers_Small_Commercial!P472+All_Customers_Lighting!P472</f>
        <v>31935.57</v>
      </c>
      <c r="Q472" s="5">
        <f>All_Customers_Residential!Q472+All_Customers_Small_Commercial!Q472+All_Customers_Lighting!Q472</f>
        <v>39076.22</v>
      </c>
      <c r="R472" s="5">
        <f>All_Customers_Residential!R472+All_Customers_Small_Commercial!R472+All_Customers_Lighting!R472</f>
        <v>51929.06</v>
      </c>
      <c r="S472" s="5">
        <f>All_Customers_Residential!S472+All_Customers_Small_Commercial!S472+All_Customers_Lighting!S472</f>
        <v>80371.539999999994</v>
      </c>
      <c r="T472" s="5">
        <f>All_Customers_Residential!T472+All_Customers_Small_Commercial!T472+All_Customers_Lighting!T472</f>
        <v>106612.59</v>
      </c>
      <c r="U472" s="5">
        <f>All_Customers_Residential!U472+All_Customers_Small_Commercial!U472+All_Customers_Lighting!U472</f>
        <v>119363.64</v>
      </c>
      <c r="V472" s="5">
        <f>All_Customers_Residential!V472+All_Customers_Small_Commercial!V472+All_Customers_Lighting!V472</f>
        <v>120932.79000000001</v>
      </c>
      <c r="W472" s="5">
        <f>All_Customers_Residential!W472+All_Customers_Small_Commercial!W472+All_Customers_Lighting!W472</f>
        <v>114234.75</v>
      </c>
      <c r="X472" s="5">
        <f>All_Customers_Residential!X472+All_Customers_Small_Commercial!X472+All_Customers_Lighting!X472</f>
        <v>100633.12000000001</v>
      </c>
      <c r="Y472" s="5">
        <f>All_Customers_Residential!Y472+All_Customers_Small_Commercial!Y472+All_Customers_Lighting!Y472</f>
        <v>90982.75</v>
      </c>
      <c r="Z472" s="5">
        <f>All_Customers_Residential!Z472+All_Customers_Small_Commercial!Z472+All_Customers_Lighting!Z472</f>
        <v>0</v>
      </c>
      <c r="AA472" s="2">
        <f>IFERROR(INDEX('Holiday Schedule'!$D$3:$D$24,MATCH(A472,'Holiday Schedule'!$C$3:$C$24,0)),0)</f>
        <v>0</v>
      </c>
      <c r="AB472" s="2">
        <f t="shared" si="56"/>
        <v>5</v>
      </c>
      <c r="AC472" s="2">
        <f t="shared" si="57"/>
        <v>1127840.07</v>
      </c>
      <c r="AD472" s="5">
        <f t="shared" si="58"/>
        <v>739878</v>
      </c>
      <c r="AE472" s="5">
        <f t="shared" si="59"/>
        <v>1867718.07</v>
      </c>
      <c r="AG472" s="2">
        <f t="shared" si="60"/>
        <v>4</v>
      </c>
      <c r="AH472" s="2">
        <f t="shared" si="61"/>
        <v>2026</v>
      </c>
      <c r="AJ472" s="5">
        <f t="shared" si="62"/>
        <v>120932.79000000001</v>
      </c>
      <c r="AK472" s="2">
        <f t="shared" si="63"/>
        <v>21</v>
      </c>
    </row>
    <row r="473" spans="1:37" ht="12.75">
      <c r="A473" s="4">
        <v>46122</v>
      </c>
      <c r="B473" s="5">
        <f>All_Customers_Residential!B473+All_Customers_Small_Commercial!B473+All_Customers_Lighting!B473</f>
        <v>71726.899999999994</v>
      </c>
      <c r="C473" s="5">
        <f>All_Customers_Residential!C473+All_Customers_Small_Commercial!C473+All_Customers_Lighting!C473</f>
        <v>68769.23</v>
      </c>
      <c r="D473" s="5">
        <f>All_Customers_Residential!D473+All_Customers_Small_Commercial!D473+All_Customers_Lighting!D473</f>
        <v>66612.19</v>
      </c>
      <c r="E473" s="5">
        <f>All_Customers_Residential!E473+All_Customers_Small_Commercial!E473+All_Customers_Lighting!E473</f>
        <v>66675.37000000001</v>
      </c>
      <c r="F473" s="5">
        <f>All_Customers_Residential!F473+All_Customers_Small_Commercial!F473+All_Customers_Lighting!F473</f>
        <v>70107.670000000013</v>
      </c>
      <c r="G473" s="5">
        <f>All_Customers_Residential!G473+All_Customers_Small_Commercial!G473+All_Customers_Lighting!G473</f>
        <v>75060.81</v>
      </c>
      <c r="H473" s="5">
        <f>All_Customers_Residential!H473+All_Customers_Small_Commercial!H473+All_Customers_Lighting!H473</f>
        <v>84974.76</v>
      </c>
      <c r="I473" s="5">
        <f>All_Customers_Residential!I473+All_Customers_Small_Commercial!I473+All_Customers_Lighting!I473</f>
        <v>73660.429999999993</v>
      </c>
      <c r="J473" s="5">
        <f>All_Customers_Residential!J473+All_Customers_Small_Commercial!J473+All_Customers_Lighting!J473</f>
        <v>46721.780000000006</v>
      </c>
      <c r="K473" s="5">
        <f>All_Customers_Residential!K473+All_Customers_Small_Commercial!K473+All_Customers_Lighting!K473</f>
        <v>28883.579999999998</v>
      </c>
      <c r="L473" s="5">
        <f>All_Customers_Residential!L473+All_Customers_Small_Commercial!L473+All_Customers_Lighting!L473</f>
        <v>26551.759999999998</v>
      </c>
      <c r="M473" s="5">
        <f>All_Customers_Residential!M473+All_Customers_Small_Commercial!M473+All_Customers_Lighting!M473</f>
        <v>21545.81</v>
      </c>
      <c r="N473" s="5">
        <f>All_Customers_Residential!N473+All_Customers_Small_Commercial!N473+All_Customers_Lighting!N473</f>
        <v>19086.29</v>
      </c>
      <c r="O473" s="5">
        <f>All_Customers_Residential!O473+All_Customers_Small_Commercial!O473+All_Customers_Lighting!O473</f>
        <v>20149.59</v>
      </c>
      <c r="P473" s="5">
        <f>All_Customers_Residential!P473+All_Customers_Small_Commercial!P473+All_Customers_Lighting!P473</f>
        <v>45465.54</v>
      </c>
      <c r="Q473" s="5">
        <f>All_Customers_Residential!Q473+All_Customers_Small_Commercial!Q473+All_Customers_Lighting!Q473</f>
        <v>47426.520000000004</v>
      </c>
      <c r="R473" s="5">
        <f>All_Customers_Residential!R473+All_Customers_Small_Commercial!R473+All_Customers_Lighting!R473</f>
        <v>56262.119999999995</v>
      </c>
      <c r="S473" s="5">
        <f>All_Customers_Residential!S473+All_Customers_Small_Commercial!S473+All_Customers_Lighting!S473</f>
        <v>73880.62</v>
      </c>
      <c r="T473" s="5">
        <f>All_Customers_Residential!T473+All_Customers_Small_Commercial!T473+All_Customers_Lighting!T473</f>
        <v>89383.06</v>
      </c>
      <c r="U473" s="5">
        <f>All_Customers_Residential!U473+All_Customers_Small_Commercial!U473+All_Customers_Lighting!U473</f>
        <v>95853.22</v>
      </c>
      <c r="V473" s="5">
        <f>All_Customers_Residential!V473+All_Customers_Small_Commercial!V473+All_Customers_Lighting!V473</f>
        <v>97761.72</v>
      </c>
      <c r="W473" s="5">
        <f>All_Customers_Residential!W473+All_Customers_Small_Commercial!W473+All_Customers_Lighting!W473</f>
        <v>89582.19</v>
      </c>
      <c r="X473" s="5">
        <f>All_Customers_Residential!X473+All_Customers_Small_Commercial!X473+All_Customers_Lighting!X473</f>
        <v>80139.34</v>
      </c>
      <c r="Y473" s="5">
        <f>All_Customers_Residential!Y473+All_Customers_Small_Commercial!Y473+All_Customers_Lighting!Y473</f>
        <v>71767.05</v>
      </c>
      <c r="Z473" s="5">
        <f>All_Customers_Residential!Z473+All_Customers_Small_Commercial!Z473+All_Customers_Lighting!Z473</f>
        <v>0</v>
      </c>
      <c r="AA473" s="2">
        <f>IFERROR(INDEX('Holiday Schedule'!$D$3:$D$24,MATCH(A473,'Holiday Schedule'!$C$3:$C$24,0)),0)</f>
        <v>0</v>
      </c>
      <c r="AB473" s="2">
        <f t="shared" si="56"/>
        <v>6</v>
      </c>
      <c r="AC473" s="2">
        <f t="shared" si="57"/>
        <v>912353.57</v>
      </c>
      <c r="AD473" s="5">
        <f t="shared" si="58"/>
        <v>575693.9800000001</v>
      </c>
      <c r="AE473" s="5">
        <f t="shared" si="59"/>
        <v>1488047.55</v>
      </c>
      <c r="AG473" s="2">
        <f t="shared" si="60"/>
        <v>4</v>
      </c>
      <c r="AH473" s="2">
        <f t="shared" si="61"/>
        <v>2026</v>
      </c>
      <c r="AJ473" s="5">
        <f t="shared" si="62"/>
        <v>97761.72</v>
      </c>
      <c r="AK473" s="2">
        <f t="shared" si="63"/>
        <v>21</v>
      </c>
    </row>
    <row r="474" spans="1:37" ht="12.75">
      <c r="A474" s="4">
        <v>46123</v>
      </c>
      <c r="B474" s="5">
        <f>All_Customers_Residential!B474+All_Customers_Small_Commercial!B474+All_Customers_Lighting!B474</f>
        <v>65921.349999999991</v>
      </c>
      <c r="C474" s="5">
        <f>All_Customers_Residential!C474+All_Customers_Small_Commercial!C474+All_Customers_Lighting!C474</f>
        <v>61919.199999999997</v>
      </c>
      <c r="D474" s="5">
        <f>All_Customers_Residential!D474+All_Customers_Small_Commercial!D474+All_Customers_Lighting!D474</f>
        <v>60635.66</v>
      </c>
      <c r="E474" s="5">
        <f>All_Customers_Residential!E474+All_Customers_Small_Commercial!E474+All_Customers_Lighting!E474</f>
        <v>60205.84</v>
      </c>
      <c r="F474" s="5">
        <f>All_Customers_Residential!F474+All_Customers_Small_Commercial!F474+All_Customers_Lighting!F474</f>
        <v>61838.47</v>
      </c>
      <c r="G474" s="5">
        <f>All_Customers_Residential!G474+All_Customers_Small_Commercial!G474+All_Customers_Lighting!G474</f>
        <v>64313.24</v>
      </c>
      <c r="H474" s="5">
        <f>All_Customers_Residential!H474+All_Customers_Small_Commercial!H474+All_Customers_Lighting!H474</f>
        <v>70037.820000000007</v>
      </c>
      <c r="I474" s="5">
        <f>All_Customers_Residential!I474+All_Customers_Small_Commercial!I474+All_Customers_Lighting!I474</f>
        <v>64130.119999999995</v>
      </c>
      <c r="J474" s="5">
        <f>All_Customers_Residential!J474+All_Customers_Small_Commercial!J474+All_Customers_Lighting!J474</f>
        <v>42009.66</v>
      </c>
      <c r="K474" s="5">
        <f>All_Customers_Residential!K474+All_Customers_Small_Commercial!K474+All_Customers_Lighting!K474</f>
        <v>35208.159999999996</v>
      </c>
      <c r="L474" s="5">
        <f>All_Customers_Residential!L474+All_Customers_Small_Commercial!L474+All_Customers_Lighting!L474</f>
        <v>45862.62</v>
      </c>
      <c r="M474" s="5">
        <f>All_Customers_Residential!M474+All_Customers_Small_Commercial!M474+All_Customers_Lighting!M474</f>
        <v>46351.839999999997</v>
      </c>
      <c r="N474" s="5">
        <f>All_Customers_Residential!N474+All_Customers_Small_Commercial!N474+All_Customers_Lighting!N474</f>
        <v>36500.04</v>
      </c>
      <c r="O474" s="5">
        <f>All_Customers_Residential!O474+All_Customers_Small_Commercial!O474+All_Customers_Lighting!O474</f>
        <v>31056.9</v>
      </c>
      <c r="P474" s="5">
        <f>All_Customers_Residential!P474+All_Customers_Small_Commercial!P474+All_Customers_Lighting!P474</f>
        <v>26931.989999999998</v>
      </c>
      <c r="Q474" s="5">
        <f>All_Customers_Residential!Q474+All_Customers_Small_Commercial!Q474+All_Customers_Lighting!Q474</f>
        <v>31591.82</v>
      </c>
      <c r="R474" s="5">
        <f>All_Customers_Residential!R474+All_Customers_Small_Commercial!R474+All_Customers_Lighting!R474</f>
        <v>48902.170000000006</v>
      </c>
      <c r="S474" s="5">
        <f>All_Customers_Residential!S474+All_Customers_Small_Commercial!S474+All_Customers_Lighting!S474</f>
        <v>68212.790000000008</v>
      </c>
      <c r="T474" s="5">
        <f>All_Customers_Residential!T474+All_Customers_Small_Commercial!T474+All_Customers_Lighting!T474</f>
        <v>89024.74</v>
      </c>
      <c r="U474" s="5">
        <f>All_Customers_Residential!U474+All_Customers_Small_Commercial!U474+All_Customers_Lighting!U474</f>
        <v>98013.61</v>
      </c>
      <c r="V474" s="5">
        <f>All_Customers_Residential!V474+All_Customers_Small_Commercial!V474+All_Customers_Lighting!V474</f>
        <v>100289.90000000001</v>
      </c>
      <c r="W474" s="5">
        <f>All_Customers_Residential!W474+All_Customers_Small_Commercial!W474+All_Customers_Lighting!W474</f>
        <v>94833.72</v>
      </c>
      <c r="X474" s="5">
        <f>All_Customers_Residential!X474+All_Customers_Small_Commercial!X474+All_Customers_Lighting!X474</f>
        <v>85787.86</v>
      </c>
      <c r="Y474" s="5">
        <f>All_Customers_Residential!Y474+All_Customers_Small_Commercial!Y474+All_Customers_Lighting!Y474</f>
        <v>77869.950000000012</v>
      </c>
      <c r="Z474" s="5">
        <f>All_Customers_Residential!Z474+All_Customers_Small_Commercial!Z474+All_Customers_Lighting!Z474</f>
        <v>0</v>
      </c>
      <c r="AA474" s="2">
        <f>IFERROR(INDEX('Holiday Schedule'!$D$3:$D$24,MATCH(A474,'Holiday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1467449.47</v>
      </c>
      <c r="AE474" s="5">
        <f t="shared" si="59"/>
        <v>1467449.47</v>
      </c>
      <c r="AG474" s="2">
        <f t="shared" si="60"/>
        <v>4</v>
      </c>
      <c r="AH474" s="2">
        <f t="shared" si="61"/>
        <v>2026</v>
      </c>
      <c r="AJ474" s="5">
        <f t="shared" si="62"/>
        <v>100289.90000000001</v>
      </c>
      <c r="AK474" s="2">
        <f t="shared" si="63"/>
        <v>21</v>
      </c>
    </row>
    <row r="475" spans="1:37" ht="12.75">
      <c r="A475" s="4">
        <v>46124</v>
      </c>
      <c r="B475" s="5">
        <f>All_Customers_Residential!B475+All_Customers_Small_Commercial!B475+All_Customers_Lighting!B475</f>
        <v>71883.42</v>
      </c>
      <c r="C475" s="5">
        <f>All_Customers_Residential!C475+All_Customers_Small_Commercial!C475+All_Customers_Lighting!C475</f>
        <v>68948.61</v>
      </c>
      <c r="D475" s="5">
        <f>All_Customers_Residential!D475+All_Customers_Small_Commercial!D475+All_Customers_Lighting!D475</f>
        <v>67904.3</v>
      </c>
      <c r="E475" s="5">
        <f>All_Customers_Residential!E475+All_Customers_Small_Commercial!E475+All_Customers_Lighting!E475</f>
        <v>69565.17</v>
      </c>
      <c r="F475" s="5">
        <f>All_Customers_Residential!F475+All_Customers_Small_Commercial!F475+All_Customers_Lighting!F475</f>
        <v>69806.849999999991</v>
      </c>
      <c r="G475" s="5">
        <f>All_Customers_Residential!G475+All_Customers_Small_Commercial!G475+All_Customers_Lighting!G475</f>
        <v>73860.759999999995</v>
      </c>
      <c r="H475" s="5">
        <f>All_Customers_Residential!H475+All_Customers_Small_Commercial!H475+All_Customers_Lighting!H475</f>
        <v>76253.56</v>
      </c>
      <c r="I475" s="5">
        <f>All_Customers_Residential!I475+All_Customers_Small_Commercial!I475+All_Customers_Lighting!I475</f>
        <v>61497.39</v>
      </c>
      <c r="J475" s="5">
        <f>All_Customers_Residential!J475+All_Customers_Small_Commercial!J475+All_Customers_Lighting!J475</f>
        <v>39926.870000000003</v>
      </c>
      <c r="K475" s="5">
        <f>All_Customers_Residential!K475+All_Customers_Small_Commercial!K475+All_Customers_Lighting!K475</f>
        <v>27694.05</v>
      </c>
      <c r="L475" s="5">
        <f>All_Customers_Residential!L475+All_Customers_Small_Commercial!L475+All_Customers_Lighting!L475</f>
        <v>23561.02</v>
      </c>
      <c r="M475" s="5">
        <f>All_Customers_Residential!M475+All_Customers_Small_Commercial!M475+All_Customers_Lighting!M475</f>
        <v>17815.940000000002</v>
      </c>
      <c r="N475" s="5">
        <f>All_Customers_Residential!N475+All_Customers_Small_Commercial!N475+All_Customers_Lighting!N475</f>
        <v>14865.5</v>
      </c>
      <c r="O475" s="5">
        <f>All_Customers_Residential!O475+All_Customers_Small_Commercial!O475+All_Customers_Lighting!O475</f>
        <v>14437.880000000001</v>
      </c>
      <c r="P475" s="5">
        <f>All_Customers_Residential!P475+All_Customers_Small_Commercial!P475+All_Customers_Lighting!P475</f>
        <v>14445.380000000001</v>
      </c>
      <c r="Q475" s="5">
        <f>All_Customers_Residential!Q475+All_Customers_Small_Commercial!Q475+All_Customers_Lighting!Q475</f>
        <v>19389.650000000001</v>
      </c>
      <c r="R475" s="5">
        <f>All_Customers_Residential!R475+All_Customers_Small_Commercial!R475+All_Customers_Lighting!R475</f>
        <v>49880.600000000006</v>
      </c>
      <c r="S475" s="5">
        <f>All_Customers_Residential!S475+All_Customers_Small_Commercial!S475+All_Customers_Lighting!S475</f>
        <v>81602.959999999992</v>
      </c>
      <c r="T475" s="5">
        <f>All_Customers_Residential!T475+All_Customers_Small_Commercial!T475+All_Customers_Lighting!T475</f>
        <v>97187.26</v>
      </c>
      <c r="U475" s="5">
        <f>All_Customers_Residential!U475+All_Customers_Small_Commercial!U475+All_Customers_Lighting!U475</f>
        <v>103450.62</v>
      </c>
      <c r="V475" s="5">
        <f>All_Customers_Residential!V475+All_Customers_Small_Commercial!V475+All_Customers_Lighting!V475</f>
        <v>102504.81</v>
      </c>
      <c r="W475" s="5">
        <f>All_Customers_Residential!W475+All_Customers_Small_Commercial!W475+All_Customers_Lighting!W475</f>
        <v>92926.760000000009</v>
      </c>
      <c r="X475" s="5">
        <f>All_Customers_Residential!X475+All_Customers_Small_Commercial!X475+All_Customers_Lighting!X475</f>
        <v>81194.62</v>
      </c>
      <c r="Y475" s="5">
        <f>All_Customers_Residential!Y475+All_Customers_Small_Commercial!Y475+All_Customers_Lighting!Y475</f>
        <v>72107.040000000008</v>
      </c>
      <c r="Z475" s="5">
        <f>All_Customers_Residential!Z475+All_Customers_Small_Commercial!Z475+All_Customers_Lighting!Z475</f>
        <v>0</v>
      </c>
      <c r="AA475" s="2">
        <f>IFERROR(INDEX('Holiday Schedule'!$D$3:$D$24,MATCH(A475,'Holiday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1412711.02</v>
      </c>
      <c r="AE475" s="5">
        <f t="shared" si="59"/>
        <v>1412711.02</v>
      </c>
      <c r="AG475" s="2">
        <f t="shared" si="60"/>
        <v>4</v>
      </c>
      <c r="AH475" s="2">
        <f t="shared" si="61"/>
        <v>2026</v>
      </c>
      <c r="AJ475" s="5">
        <f t="shared" si="62"/>
        <v>103450.62</v>
      </c>
      <c r="AK475" s="2">
        <f t="shared" si="63"/>
        <v>20</v>
      </c>
    </row>
    <row r="476" spans="1:37" ht="12.75">
      <c r="A476" s="4">
        <v>46125</v>
      </c>
      <c r="B476" s="5">
        <f>All_Customers_Residential!B476+All_Customers_Small_Commercial!B476+All_Customers_Lighting!B476</f>
        <v>66973.83</v>
      </c>
      <c r="C476" s="5">
        <f>All_Customers_Residential!C476+All_Customers_Small_Commercial!C476+All_Customers_Lighting!C476</f>
        <v>62800.749999999993</v>
      </c>
      <c r="D476" s="5">
        <f>All_Customers_Residential!D476+All_Customers_Small_Commercial!D476+All_Customers_Lighting!D476</f>
        <v>62415.979999999996</v>
      </c>
      <c r="E476" s="5">
        <f>All_Customers_Residential!E476+All_Customers_Small_Commercial!E476+All_Customers_Lighting!E476</f>
        <v>63209.32</v>
      </c>
      <c r="F476" s="5">
        <f>All_Customers_Residential!F476+All_Customers_Small_Commercial!F476+All_Customers_Lighting!F476</f>
        <v>66347.930000000008</v>
      </c>
      <c r="G476" s="5">
        <f>All_Customers_Residential!G476+All_Customers_Small_Commercial!G476+All_Customers_Lighting!G476</f>
        <v>72290.31</v>
      </c>
      <c r="H476" s="5">
        <f>All_Customers_Residential!H476+All_Customers_Small_Commercial!H476+All_Customers_Lighting!H476</f>
        <v>85108.37</v>
      </c>
      <c r="I476" s="5">
        <f>All_Customers_Residential!I476+All_Customers_Small_Commercial!I476+All_Customers_Lighting!I476</f>
        <v>94855.57</v>
      </c>
      <c r="J476" s="5">
        <f>All_Customers_Residential!J476+All_Customers_Small_Commercial!J476+All_Customers_Lighting!J476</f>
        <v>96515.75</v>
      </c>
      <c r="K476" s="5">
        <f>All_Customers_Residential!K476+All_Customers_Small_Commercial!K476+All_Customers_Lighting!K476</f>
        <v>93907.36</v>
      </c>
      <c r="L476" s="5">
        <f>All_Customers_Residential!L476+All_Customers_Small_Commercial!L476+All_Customers_Lighting!L476</f>
        <v>93151.38</v>
      </c>
      <c r="M476" s="5">
        <f>All_Customers_Residential!M476+All_Customers_Small_Commercial!M476+All_Customers_Lighting!M476</f>
        <v>86674.62</v>
      </c>
      <c r="N476" s="5">
        <f>All_Customers_Residential!N476+All_Customers_Small_Commercial!N476+All_Customers_Lighting!N476</f>
        <v>77710.36</v>
      </c>
      <c r="O476" s="5">
        <f>All_Customers_Residential!O476+All_Customers_Small_Commercial!O476+All_Customers_Lighting!O476</f>
        <v>77567.040000000008</v>
      </c>
      <c r="P476" s="5">
        <f>All_Customers_Residential!P476+All_Customers_Small_Commercial!P476+All_Customers_Lighting!P476</f>
        <v>77002.92</v>
      </c>
      <c r="Q476" s="5">
        <f>All_Customers_Residential!Q476+All_Customers_Small_Commercial!Q476+All_Customers_Lighting!Q476</f>
        <v>82036.84</v>
      </c>
      <c r="R476" s="5">
        <f>All_Customers_Residential!R476+All_Customers_Small_Commercial!R476+All_Customers_Lighting!R476</f>
        <v>86947.51999999999</v>
      </c>
      <c r="S476" s="5">
        <f>All_Customers_Residential!S476+All_Customers_Small_Commercial!S476+All_Customers_Lighting!S476</f>
        <v>96537.84</v>
      </c>
      <c r="T476" s="5">
        <f>All_Customers_Residential!T476+All_Customers_Small_Commercial!T476+All_Customers_Lighting!T476</f>
        <v>102358.20000000001</v>
      </c>
      <c r="U476" s="5">
        <f>All_Customers_Residential!U476+All_Customers_Small_Commercial!U476+All_Customers_Lighting!U476</f>
        <v>103335.55</v>
      </c>
      <c r="V476" s="5">
        <f>All_Customers_Residential!V476+All_Customers_Small_Commercial!V476+All_Customers_Lighting!V476</f>
        <v>101819.24</v>
      </c>
      <c r="W476" s="5">
        <f>All_Customers_Residential!W476+All_Customers_Small_Commercial!W476+All_Customers_Lighting!W476</f>
        <v>92310.06</v>
      </c>
      <c r="X476" s="5">
        <f>All_Customers_Residential!X476+All_Customers_Small_Commercial!X476+All_Customers_Lighting!X476</f>
        <v>81280.740000000005</v>
      </c>
      <c r="Y476" s="5">
        <f>All_Customers_Residential!Y476+All_Customers_Small_Commercial!Y476+All_Customers_Lighting!Y476</f>
        <v>72590.240000000005</v>
      </c>
      <c r="Z476" s="5">
        <f>All_Customers_Residential!Z476+All_Customers_Small_Commercial!Z476+All_Customers_Lighting!Z476</f>
        <v>0</v>
      </c>
      <c r="AA476" s="2">
        <f>IFERROR(INDEX('Holiday Schedule'!$D$3:$D$24,MATCH(A476,'Holiday Schedule'!$C$3:$C$24,0)),0)</f>
        <v>0</v>
      </c>
      <c r="AB476" s="2">
        <f t="shared" si="56"/>
        <v>2</v>
      </c>
      <c r="AC476" s="2">
        <f t="shared" si="57"/>
        <v>1444010.9900000002</v>
      </c>
      <c r="AD476" s="5">
        <f t="shared" si="58"/>
        <v>551736.73</v>
      </c>
      <c r="AE476" s="5">
        <f t="shared" si="59"/>
        <v>1995747.7200000002</v>
      </c>
      <c r="AG476" s="2">
        <f t="shared" si="60"/>
        <v>4</v>
      </c>
      <c r="AH476" s="2">
        <f t="shared" si="61"/>
        <v>2026</v>
      </c>
      <c r="AJ476" s="5">
        <f t="shared" si="62"/>
        <v>103335.55</v>
      </c>
      <c r="AK476" s="2">
        <f t="shared" si="63"/>
        <v>20</v>
      </c>
    </row>
    <row r="477" spans="1:37" ht="12.75">
      <c r="A477" s="4">
        <v>46126</v>
      </c>
      <c r="B477" s="5">
        <f>All_Customers_Residential!B477+All_Customers_Small_Commercial!B477+All_Customers_Lighting!B477</f>
        <v>66236.58</v>
      </c>
      <c r="C477" s="5">
        <f>All_Customers_Residential!C477+All_Customers_Small_Commercial!C477+All_Customers_Lighting!C477</f>
        <v>63101.31</v>
      </c>
      <c r="D477" s="5">
        <f>All_Customers_Residential!D477+All_Customers_Small_Commercial!D477+All_Customers_Lighting!D477</f>
        <v>60598.54</v>
      </c>
      <c r="E477" s="5">
        <f>All_Customers_Residential!E477+All_Customers_Small_Commercial!E477+All_Customers_Lighting!E477</f>
        <v>60905.83</v>
      </c>
      <c r="F477" s="5">
        <f>All_Customers_Residential!F477+All_Customers_Small_Commercial!F477+All_Customers_Lighting!F477</f>
        <v>63632.95</v>
      </c>
      <c r="G477" s="5">
        <f>All_Customers_Residential!G477+All_Customers_Small_Commercial!G477+All_Customers_Lighting!G477</f>
        <v>70868.349999999991</v>
      </c>
      <c r="H477" s="5">
        <f>All_Customers_Residential!H477+All_Customers_Small_Commercial!H477+All_Customers_Lighting!H477</f>
        <v>78568.7</v>
      </c>
      <c r="I477" s="5">
        <f>All_Customers_Residential!I477+All_Customers_Small_Commercial!I477+All_Customers_Lighting!I477</f>
        <v>68902.81</v>
      </c>
      <c r="J477" s="5">
        <f>All_Customers_Residential!J477+All_Customers_Small_Commercial!J477+All_Customers_Lighting!J477</f>
        <v>49052.710000000006</v>
      </c>
      <c r="K477" s="5">
        <f>All_Customers_Residential!K477+All_Customers_Small_Commercial!K477+All_Customers_Lighting!K477</f>
        <v>37975.61</v>
      </c>
      <c r="L477" s="5">
        <f>All_Customers_Residential!L477+All_Customers_Small_Commercial!L477+All_Customers_Lighting!L477</f>
        <v>41682.009999999995</v>
      </c>
      <c r="M477" s="5">
        <f>All_Customers_Residential!M477+All_Customers_Small_Commercial!M477+All_Customers_Lighting!M477</f>
        <v>31685.23</v>
      </c>
      <c r="N477" s="5">
        <f>All_Customers_Residential!N477+All_Customers_Small_Commercial!N477+All_Customers_Lighting!N477</f>
        <v>23406.68</v>
      </c>
      <c r="O477" s="5">
        <f>All_Customers_Residential!O477+All_Customers_Small_Commercial!O477+All_Customers_Lighting!O477</f>
        <v>18713.36</v>
      </c>
      <c r="P477" s="5">
        <f>All_Customers_Residential!P477+All_Customers_Small_Commercial!P477+All_Customers_Lighting!P477</f>
        <v>24142.81</v>
      </c>
      <c r="Q477" s="5">
        <f>All_Customers_Residential!Q477+All_Customers_Small_Commercial!Q477+All_Customers_Lighting!Q477</f>
        <v>48001.63</v>
      </c>
      <c r="R477" s="5">
        <f>All_Customers_Residential!R477+All_Customers_Small_Commercial!R477+All_Customers_Lighting!R477</f>
        <v>71266.45</v>
      </c>
      <c r="S477" s="5">
        <f>All_Customers_Residential!S477+All_Customers_Small_Commercial!S477+All_Customers_Lighting!S477</f>
        <v>83692.63</v>
      </c>
      <c r="T477" s="5">
        <f>All_Customers_Residential!T477+All_Customers_Small_Commercial!T477+All_Customers_Lighting!T477</f>
        <v>93281.13</v>
      </c>
      <c r="U477" s="5">
        <f>All_Customers_Residential!U477+All_Customers_Small_Commercial!U477+All_Customers_Lighting!U477</f>
        <v>92852.89</v>
      </c>
      <c r="V477" s="5">
        <f>All_Customers_Residential!V477+All_Customers_Small_Commercial!V477+All_Customers_Lighting!V477</f>
        <v>95502.37</v>
      </c>
      <c r="W477" s="5">
        <f>All_Customers_Residential!W477+All_Customers_Small_Commercial!W477+All_Customers_Lighting!W477</f>
        <v>89653.62999999999</v>
      </c>
      <c r="X477" s="5">
        <f>All_Customers_Residential!X477+All_Customers_Small_Commercial!X477+All_Customers_Lighting!X477</f>
        <v>75303.92</v>
      </c>
      <c r="Y477" s="5">
        <f>All_Customers_Residential!Y477+All_Customers_Small_Commercial!Y477+All_Customers_Lighting!Y477</f>
        <v>66940.06</v>
      </c>
      <c r="Z477" s="5">
        <f>All_Customers_Residential!Z477+All_Customers_Small_Commercial!Z477+All_Customers_Lighting!Z477</f>
        <v>0</v>
      </c>
      <c r="AA477" s="2">
        <f>IFERROR(INDEX('Holiday Schedule'!$D$3:$D$24,MATCH(A477,'Holiday Schedule'!$C$3:$C$24,0)),0)</f>
        <v>0</v>
      </c>
      <c r="AB477" s="2">
        <f t="shared" si="56"/>
        <v>3</v>
      </c>
      <c r="AC477" s="2">
        <f t="shared" si="57"/>
        <v>945115.87000000011</v>
      </c>
      <c r="AD477" s="5">
        <f t="shared" si="58"/>
        <v>530852.31999999983</v>
      </c>
      <c r="AE477" s="5">
        <f t="shared" si="59"/>
        <v>1475968.19</v>
      </c>
      <c r="AG477" s="2">
        <f t="shared" si="60"/>
        <v>4</v>
      </c>
      <c r="AH477" s="2">
        <f t="shared" si="61"/>
        <v>2026</v>
      </c>
      <c r="AJ477" s="5">
        <f t="shared" si="62"/>
        <v>95502.37</v>
      </c>
      <c r="AK477" s="2">
        <f t="shared" si="63"/>
        <v>21</v>
      </c>
    </row>
    <row r="478" spans="1:37" ht="12.75">
      <c r="A478" s="4">
        <v>46127</v>
      </c>
      <c r="B478" s="5">
        <f>All_Customers_Residential!B478+All_Customers_Small_Commercial!B478+All_Customers_Lighting!B478</f>
        <v>60959.25</v>
      </c>
      <c r="C478" s="5">
        <f>All_Customers_Residential!C478+All_Customers_Small_Commercial!C478+All_Customers_Lighting!C478</f>
        <v>57759.31</v>
      </c>
      <c r="D478" s="5">
        <f>All_Customers_Residential!D478+All_Customers_Small_Commercial!D478+All_Customers_Lighting!D478</f>
        <v>56598.81</v>
      </c>
      <c r="E478" s="5">
        <f>All_Customers_Residential!E478+All_Customers_Small_Commercial!E478+All_Customers_Lighting!E478</f>
        <v>56742.490000000005</v>
      </c>
      <c r="F478" s="5">
        <f>All_Customers_Residential!F478+All_Customers_Small_Commercial!F478+All_Customers_Lighting!F478</f>
        <v>59164.529999999992</v>
      </c>
      <c r="G478" s="5">
        <f>All_Customers_Residential!G478+All_Customers_Small_Commercial!G478+All_Customers_Lighting!G478</f>
        <v>65180.73</v>
      </c>
      <c r="H478" s="5">
        <f>All_Customers_Residential!H478+All_Customers_Small_Commercial!H478+All_Customers_Lighting!H478</f>
        <v>75959.820000000007</v>
      </c>
      <c r="I478" s="5">
        <f>All_Customers_Residential!I478+All_Customers_Small_Commercial!I478+All_Customers_Lighting!I478</f>
        <v>81519.08</v>
      </c>
      <c r="J478" s="5">
        <f>All_Customers_Residential!J478+All_Customers_Small_Commercial!J478+All_Customers_Lighting!J478</f>
        <v>76396.259999999995</v>
      </c>
      <c r="K478" s="5">
        <f>All_Customers_Residential!K478+All_Customers_Small_Commercial!K478+All_Customers_Lighting!K478</f>
        <v>70489.86</v>
      </c>
      <c r="L478" s="5">
        <f>All_Customers_Residential!L478+All_Customers_Small_Commercial!L478+All_Customers_Lighting!L478</f>
        <v>65578.600000000006</v>
      </c>
      <c r="M478" s="5">
        <f>All_Customers_Residential!M478+All_Customers_Small_Commercial!M478+All_Customers_Lighting!M478</f>
        <v>60725.39</v>
      </c>
      <c r="N478" s="5">
        <f>All_Customers_Residential!N478+All_Customers_Small_Commercial!N478+All_Customers_Lighting!N478</f>
        <v>61557.86</v>
      </c>
      <c r="O478" s="5">
        <f>All_Customers_Residential!O478+All_Customers_Small_Commercial!O478+All_Customers_Lighting!O478</f>
        <v>57874.09</v>
      </c>
      <c r="P478" s="5">
        <f>All_Customers_Residential!P478+All_Customers_Small_Commercial!P478+All_Customers_Lighting!P478</f>
        <v>58407.78</v>
      </c>
      <c r="Q478" s="5">
        <f>All_Customers_Residential!Q478+All_Customers_Small_Commercial!Q478+All_Customers_Lighting!Q478</f>
        <v>65826.75</v>
      </c>
      <c r="R478" s="5">
        <f>All_Customers_Residential!R478+All_Customers_Small_Commercial!R478+All_Customers_Lighting!R478</f>
        <v>72473</v>
      </c>
      <c r="S478" s="5">
        <f>All_Customers_Residential!S478+All_Customers_Small_Commercial!S478+All_Customers_Lighting!S478</f>
        <v>84213.53</v>
      </c>
      <c r="T478" s="5">
        <f>All_Customers_Residential!T478+All_Customers_Small_Commercial!T478+All_Customers_Lighting!T478</f>
        <v>91000.97</v>
      </c>
      <c r="U478" s="5">
        <f>All_Customers_Residential!U478+All_Customers_Small_Commercial!U478+All_Customers_Lighting!U478</f>
        <v>95626.93</v>
      </c>
      <c r="V478" s="5">
        <f>All_Customers_Residential!V478+All_Customers_Small_Commercial!V478+All_Customers_Lighting!V478</f>
        <v>100345.87</v>
      </c>
      <c r="W478" s="5">
        <f>All_Customers_Residential!W478+All_Customers_Small_Commercial!W478+All_Customers_Lighting!W478</f>
        <v>88256.18</v>
      </c>
      <c r="X478" s="5">
        <f>All_Customers_Residential!X478+All_Customers_Small_Commercial!X478+All_Customers_Lighting!X478</f>
        <v>76867.94</v>
      </c>
      <c r="Y478" s="5">
        <f>All_Customers_Residential!Y478+All_Customers_Small_Commercial!Y478+All_Customers_Lighting!Y478</f>
        <v>67450.81</v>
      </c>
      <c r="Z478" s="5">
        <f>All_Customers_Residential!Z478+All_Customers_Small_Commercial!Z478+All_Customers_Lighting!Z478</f>
        <v>0</v>
      </c>
      <c r="AA478" s="2">
        <f>IFERROR(INDEX('Holiday Schedule'!$D$3:$D$24,MATCH(A478,'Holiday Schedule'!$C$3:$C$24,0)),0)</f>
        <v>0</v>
      </c>
      <c r="AB478" s="2">
        <f t="shared" si="56"/>
        <v>4</v>
      </c>
      <c r="AC478" s="2">
        <f t="shared" si="57"/>
        <v>1207160.0900000001</v>
      </c>
      <c r="AD478" s="5">
        <f t="shared" si="58"/>
        <v>499815.74999999953</v>
      </c>
      <c r="AE478" s="5">
        <f t="shared" si="59"/>
        <v>1706975.8399999996</v>
      </c>
      <c r="AG478" s="2">
        <f t="shared" si="60"/>
        <v>4</v>
      </c>
      <c r="AH478" s="2">
        <f t="shared" si="61"/>
        <v>2026</v>
      </c>
      <c r="AJ478" s="5">
        <f t="shared" si="62"/>
        <v>100345.87</v>
      </c>
      <c r="AK478" s="2">
        <f t="shared" si="63"/>
        <v>21</v>
      </c>
    </row>
    <row r="479" spans="1:37" ht="12.75">
      <c r="A479" s="4">
        <v>46128</v>
      </c>
      <c r="B479" s="5">
        <f>All_Customers_Residential!B479+All_Customers_Small_Commercial!B479+All_Customers_Lighting!B479</f>
        <v>61855.519999999997</v>
      </c>
      <c r="C479" s="5">
        <f>All_Customers_Residential!C479+All_Customers_Small_Commercial!C479+All_Customers_Lighting!C479</f>
        <v>58663.02</v>
      </c>
      <c r="D479" s="5">
        <f>All_Customers_Residential!D479+All_Customers_Small_Commercial!D479+All_Customers_Lighting!D479</f>
        <v>57028.36</v>
      </c>
      <c r="E479" s="5">
        <f>All_Customers_Residential!E479+All_Customers_Small_Commercial!E479+All_Customers_Lighting!E479</f>
        <v>57469.18</v>
      </c>
      <c r="F479" s="5">
        <f>All_Customers_Residential!F479+All_Customers_Small_Commercial!F479+All_Customers_Lighting!F479</f>
        <v>59990.000000000007</v>
      </c>
      <c r="G479" s="5">
        <f>All_Customers_Residential!G479+All_Customers_Small_Commercial!G479+All_Customers_Lighting!G479</f>
        <v>66417.540000000008</v>
      </c>
      <c r="H479" s="5">
        <f>All_Customers_Residential!H479+All_Customers_Small_Commercial!H479+All_Customers_Lighting!H479</f>
        <v>78110.289999999994</v>
      </c>
      <c r="I479" s="5">
        <f>All_Customers_Residential!I479+All_Customers_Small_Commercial!I479+All_Customers_Lighting!I479</f>
        <v>85766.65</v>
      </c>
      <c r="J479" s="5">
        <f>All_Customers_Residential!J479+All_Customers_Small_Commercial!J479+All_Customers_Lighting!J479</f>
        <v>88393.08</v>
      </c>
      <c r="K479" s="5">
        <f>All_Customers_Residential!K479+All_Customers_Small_Commercial!K479+All_Customers_Lighting!K479</f>
        <v>82971.02</v>
      </c>
      <c r="L479" s="5">
        <f>All_Customers_Residential!L479+All_Customers_Small_Commercial!L479+All_Customers_Lighting!L479</f>
        <v>77250.45</v>
      </c>
      <c r="M479" s="5">
        <f>All_Customers_Residential!M479+All_Customers_Small_Commercial!M479+All_Customers_Lighting!M479</f>
        <v>72441.260000000009</v>
      </c>
      <c r="N479" s="5">
        <f>All_Customers_Residential!N479+All_Customers_Small_Commercial!N479+All_Customers_Lighting!N479</f>
        <v>68677.16</v>
      </c>
      <c r="O479" s="5">
        <f>All_Customers_Residential!O479+All_Customers_Small_Commercial!O479+All_Customers_Lighting!O479</f>
        <v>66509.37</v>
      </c>
      <c r="P479" s="5">
        <f>All_Customers_Residential!P479+All_Customers_Small_Commercial!P479+All_Customers_Lighting!P479</f>
        <v>65984.290000000008</v>
      </c>
      <c r="Q479" s="5">
        <f>All_Customers_Residential!Q479+All_Customers_Small_Commercial!Q479+All_Customers_Lighting!Q479</f>
        <v>70605.69</v>
      </c>
      <c r="R479" s="5">
        <f>All_Customers_Residential!R479+All_Customers_Small_Commercial!R479+All_Customers_Lighting!R479</f>
        <v>75619.38</v>
      </c>
      <c r="S479" s="5">
        <f>All_Customers_Residential!S479+All_Customers_Small_Commercial!S479+All_Customers_Lighting!S479</f>
        <v>87130.420000000013</v>
      </c>
      <c r="T479" s="5">
        <f>All_Customers_Residential!T479+All_Customers_Small_Commercial!T479+All_Customers_Lighting!T479</f>
        <v>99649.99</v>
      </c>
      <c r="U479" s="5">
        <f>All_Customers_Residential!U479+All_Customers_Small_Commercial!U479+All_Customers_Lighting!U479</f>
        <v>101659.17000000001</v>
      </c>
      <c r="V479" s="5">
        <f>All_Customers_Residential!V479+All_Customers_Small_Commercial!V479+All_Customers_Lighting!V479</f>
        <v>103503.48</v>
      </c>
      <c r="W479" s="5">
        <f>All_Customers_Residential!W479+All_Customers_Small_Commercial!W479+All_Customers_Lighting!W479</f>
        <v>95818.180000000008</v>
      </c>
      <c r="X479" s="5">
        <f>All_Customers_Residential!X479+All_Customers_Small_Commercial!X479+All_Customers_Lighting!X479</f>
        <v>81294.400000000009</v>
      </c>
      <c r="Y479" s="5">
        <f>All_Customers_Residential!Y479+All_Customers_Small_Commercial!Y479+All_Customers_Lighting!Y479</f>
        <v>73137.569999999992</v>
      </c>
      <c r="Z479" s="5">
        <f>All_Customers_Residential!Z479+All_Customers_Small_Commercial!Z479+All_Customers_Lighting!Z479</f>
        <v>0</v>
      </c>
      <c r="AA479" s="2">
        <f>IFERROR(INDEX('Holiday Schedule'!$D$3:$D$24,MATCH(A479,'Holiday Schedule'!$C$3:$C$24,0)),0)</f>
        <v>0</v>
      </c>
      <c r="AB479" s="2">
        <f t="shared" si="56"/>
        <v>5</v>
      </c>
      <c r="AC479" s="2">
        <f t="shared" si="57"/>
        <v>1323273.99</v>
      </c>
      <c r="AD479" s="5">
        <f t="shared" si="58"/>
        <v>512671.47999999952</v>
      </c>
      <c r="AE479" s="5">
        <f t="shared" si="59"/>
        <v>1835945.4699999995</v>
      </c>
      <c r="AG479" s="2">
        <f t="shared" si="60"/>
        <v>4</v>
      </c>
      <c r="AH479" s="2">
        <f t="shared" si="61"/>
        <v>2026</v>
      </c>
      <c r="AJ479" s="5">
        <f t="shared" si="62"/>
        <v>103503.48</v>
      </c>
      <c r="AK479" s="2">
        <f t="shared" si="63"/>
        <v>21</v>
      </c>
    </row>
    <row r="480" spans="1:37" ht="12.75">
      <c r="A480" s="4">
        <v>46129</v>
      </c>
      <c r="B480" s="5">
        <f>All_Customers_Residential!B480+All_Customers_Small_Commercial!B480+All_Customers_Lighting!B480</f>
        <v>66934.62</v>
      </c>
      <c r="C480" s="5">
        <f>All_Customers_Residential!C480+All_Customers_Small_Commercial!C480+All_Customers_Lighting!C480</f>
        <v>62069.42</v>
      </c>
      <c r="D480" s="5">
        <f>All_Customers_Residential!D480+All_Customers_Small_Commercial!D480+All_Customers_Lighting!D480</f>
        <v>60684.24</v>
      </c>
      <c r="E480" s="5">
        <f>All_Customers_Residential!E480+All_Customers_Small_Commercial!E480+All_Customers_Lighting!E480</f>
        <v>60864.890000000007</v>
      </c>
      <c r="F480" s="5">
        <f>All_Customers_Residential!F480+All_Customers_Small_Commercial!F480+All_Customers_Lighting!F480</f>
        <v>62527.380000000005</v>
      </c>
      <c r="G480" s="5">
        <f>All_Customers_Residential!G480+All_Customers_Small_Commercial!G480+All_Customers_Lighting!G480</f>
        <v>67821.67</v>
      </c>
      <c r="H480" s="5">
        <f>All_Customers_Residential!H480+All_Customers_Small_Commercial!H480+All_Customers_Lighting!H480</f>
        <v>77937.77</v>
      </c>
      <c r="I480" s="5">
        <f>All_Customers_Residential!I480+All_Customers_Small_Commercial!I480+All_Customers_Lighting!I480</f>
        <v>83257.499999999985</v>
      </c>
      <c r="J480" s="5">
        <f>All_Customers_Residential!J480+All_Customers_Small_Commercial!J480+All_Customers_Lighting!J480</f>
        <v>80558.070000000007</v>
      </c>
      <c r="K480" s="5">
        <f>All_Customers_Residential!K480+All_Customers_Small_Commercial!K480+All_Customers_Lighting!K480</f>
        <v>66854.06</v>
      </c>
      <c r="L480" s="5">
        <f>All_Customers_Residential!L480+All_Customers_Small_Commercial!L480+All_Customers_Lighting!L480</f>
        <v>50976.87</v>
      </c>
      <c r="M480" s="5">
        <f>All_Customers_Residential!M480+All_Customers_Small_Commercial!M480+All_Customers_Lighting!M480</f>
        <v>33662.94</v>
      </c>
      <c r="N480" s="5">
        <f>All_Customers_Residential!N480+All_Customers_Small_Commercial!N480+All_Customers_Lighting!N480</f>
        <v>19163.53</v>
      </c>
      <c r="O480" s="5">
        <f>All_Customers_Residential!O480+All_Customers_Small_Commercial!O480+All_Customers_Lighting!O480</f>
        <v>12216.65</v>
      </c>
      <c r="P480" s="5">
        <f>All_Customers_Residential!P480+All_Customers_Small_Commercial!P480+All_Customers_Lighting!P480</f>
        <v>9245.4699999999993</v>
      </c>
      <c r="Q480" s="5">
        <f>All_Customers_Residential!Q480+All_Customers_Small_Commercial!Q480+All_Customers_Lighting!Q480</f>
        <v>11909.08</v>
      </c>
      <c r="R480" s="5">
        <f>All_Customers_Residential!R480+All_Customers_Small_Commercial!R480+All_Customers_Lighting!R480</f>
        <v>25864.1</v>
      </c>
      <c r="S480" s="5">
        <f>All_Customers_Residential!S480+All_Customers_Small_Commercial!S480+All_Customers_Lighting!S480</f>
        <v>50088.03</v>
      </c>
      <c r="T480" s="5">
        <f>All_Customers_Residential!T480+All_Customers_Small_Commercial!T480+All_Customers_Lighting!T480</f>
        <v>75361.440000000002</v>
      </c>
      <c r="U480" s="5">
        <f>All_Customers_Residential!U480+All_Customers_Small_Commercial!U480+All_Customers_Lighting!U480</f>
        <v>85006.51</v>
      </c>
      <c r="V480" s="5">
        <f>All_Customers_Residential!V480+All_Customers_Small_Commercial!V480+All_Customers_Lighting!V480</f>
        <v>92160.86</v>
      </c>
      <c r="W480" s="5">
        <f>All_Customers_Residential!W480+All_Customers_Small_Commercial!W480+All_Customers_Lighting!W480</f>
        <v>89118.159999999989</v>
      </c>
      <c r="X480" s="5">
        <f>All_Customers_Residential!X480+All_Customers_Small_Commercial!X480+All_Customers_Lighting!X480</f>
        <v>75598.990000000005</v>
      </c>
      <c r="Y480" s="5">
        <f>All_Customers_Residential!Y480+All_Customers_Small_Commercial!Y480+All_Customers_Lighting!Y480</f>
        <v>67202.87000000001</v>
      </c>
      <c r="Z480" s="5">
        <f>All_Customers_Residential!Z480+All_Customers_Small_Commercial!Z480+All_Customers_Lighting!Z480</f>
        <v>0</v>
      </c>
      <c r="AA480" s="2">
        <f>IFERROR(INDEX('Holiday Schedule'!$D$3:$D$24,MATCH(A480,'Holiday Schedule'!$C$3:$C$24,0)),0)</f>
        <v>0</v>
      </c>
      <c r="AB480" s="2">
        <f t="shared" si="56"/>
        <v>6</v>
      </c>
      <c r="AC480" s="2">
        <f t="shared" si="57"/>
        <v>861042.25999999989</v>
      </c>
      <c r="AD480" s="5">
        <f t="shared" si="58"/>
        <v>526042.86000000045</v>
      </c>
      <c r="AE480" s="5">
        <f t="shared" si="59"/>
        <v>1387085.1200000003</v>
      </c>
      <c r="AG480" s="2">
        <f t="shared" si="60"/>
        <v>4</v>
      </c>
      <c r="AH480" s="2">
        <f t="shared" si="61"/>
        <v>2026</v>
      </c>
      <c r="AJ480" s="5">
        <f t="shared" si="62"/>
        <v>92160.86</v>
      </c>
      <c r="AK480" s="2">
        <f t="shared" si="63"/>
        <v>21</v>
      </c>
    </row>
    <row r="481" spans="1:37" ht="12.75">
      <c r="A481" s="4">
        <v>46130</v>
      </c>
      <c r="B481" s="5">
        <f>All_Customers_Residential!B481+All_Customers_Small_Commercial!B481+All_Customers_Lighting!B481</f>
        <v>61749.14</v>
      </c>
      <c r="C481" s="5">
        <f>All_Customers_Residential!C481+All_Customers_Small_Commercial!C481+All_Customers_Lighting!C481</f>
        <v>57822.889999999992</v>
      </c>
      <c r="D481" s="5">
        <f>All_Customers_Residential!D481+All_Customers_Small_Commercial!D481+All_Customers_Lighting!D481</f>
        <v>57460.9</v>
      </c>
      <c r="E481" s="5">
        <f>All_Customers_Residential!E481+All_Customers_Small_Commercial!E481+All_Customers_Lighting!E481</f>
        <v>57306.66</v>
      </c>
      <c r="F481" s="5">
        <f>All_Customers_Residential!F481+All_Customers_Small_Commercial!F481+All_Customers_Lighting!F481</f>
        <v>59637.38</v>
      </c>
      <c r="G481" s="5">
        <f>All_Customers_Residential!G481+All_Customers_Small_Commercial!G481+All_Customers_Lighting!G481</f>
        <v>61110.55</v>
      </c>
      <c r="H481" s="5">
        <f>All_Customers_Residential!H481+All_Customers_Small_Commercial!H481+All_Customers_Lighting!H481</f>
        <v>63770.409999999996</v>
      </c>
      <c r="I481" s="5">
        <f>All_Customers_Residential!I481+All_Customers_Small_Commercial!I481+All_Customers_Lighting!I481</f>
        <v>60267.87</v>
      </c>
      <c r="J481" s="5">
        <f>All_Customers_Residential!J481+All_Customers_Small_Commercial!J481+All_Customers_Lighting!J481</f>
        <v>41864.670000000006</v>
      </c>
      <c r="K481" s="5">
        <f>All_Customers_Residential!K481+All_Customers_Small_Commercial!K481+All_Customers_Lighting!K481</f>
        <v>21366.19</v>
      </c>
      <c r="L481" s="5">
        <f>All_Customers_Residential!L481+All_Customers_Small_Commercial!L481+All_Customers_Lighting!L481</f>
        <v>13497.49</v>
      </c>
      <c r="M481" s="5">
        <f>All_Customers_Residential!M481+All_Customers_Small_Commercial!M481+All_Customers_Lighting!M481</f>
        <v>8527.16</v>
      </c>
      <c r="N481" s="5">
        <f>All_Customers_Residential!N481+All_Customers_Small_Commercial!N481+All_Customers_Lighting!N481</f>
        <v>5900.4</v>
      </c>
      <c r="O481" s="5">
        <f>All_Customers_Residential!O481+All_Customers_Small_Commercial!O481+All_Customers_Lighting!O481</f>
        <v>4730.5199999999995</v>
      </c>
      <c r="P481" s="5">
        <f>All_Customers_Residential!P481+All_Customers_Small_Commercial!P481+All_Customers_Lighting!P481</f>
        <v>4942.71</v>
      </c>
      <c r="Q481" s="5">
        <f>All_Customers_Residential!Q481+All_Customers_Small_Commercial!Q481+All_Customers_Lighting!Q481</f>
        <v>11630.44</v>
      </c>
      <c r="R481" s="5">
        <f>All_Customers_Residential!R481+All_Customers_Small_Commercial!R481+All_Customers_Lighting!R481</f>
        <v>31220.260000000002</v>
      </c>
      <c r="S481" s="5">
        <f>All_Customers_Residential!S481+All_Customers_Small_Commercial!S481+All_Customers_Lighting!S481</f>
        <v>63432.57</v>
      </c>
      <c r="T481" s="5">
        <f>All_Customers_Residential!T481+All_Customers_Small_Commercial!T481+All_Customers_Lighting!T481</f>
        <v>82340.23</v>
      </c>
      <c r="U481" s="5">
        <f>All_Customers_Residential!U481+All_Customers_Small_Commercial!U481+All_Customers_Lighting!U481</f>
        <v>90853.13</v>
      </c>
      <c r="V481" s="5">
        <f>All_Customers_Residential!V481+All_Customers_Small_Commercial!V481+All_Customers_Lighting!V481</f>
        <v>91470.75</v>
      </c>
      <c r="W481" s="5">
        <f>All_Customers_Residential!W481+All_Customers_Small_Commercial!W481+All_Customers_Lighting!W481</f>
        <v>85585.530000000013</v>
      </c>
      <c r="X481" s="5">
        <f>All_Customers_Residential!X481+All_Customers_Small_Commercial!X481+All_Customers_Lighting!X481</f>
        <v>75951.12</v>
      </c>
      <c r="Y481" s="5">
        <f>All_Customers_Residential!Y481+All_Customers_Small_Commercial!Y481+All_Customers_Lighting!Y481</f>
        <v>67317.01999999999</v>
      </c>
      <c r="Z481" s="5">
        <f>All_Customers_Residential!Z481+All_Customers_Small_Commercial!Z481+All_Customers_Lighting!Z481</f>
        <v>0</v>
      </c>
      <c r="AA481" s="2">
        <f>IFERROR(INDEX('Holiday Schedule'!$D$3:$D$24,MATCH(A481,'Holiday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1179755.9899999998</v>
      </c>
      <c r="AE481" s="5">
        <f t="shared" si="59"/>
        <v>1179755.9899999998</v>
      </c>
      <c r="AG481" s="2">
        <f t="shared" si="60"/>
        <v>4</v>
      </c>
      <c r="AH481" s="2">
        <f t="shared" si="61"/>
        <v>2026</v>
      </c>
      <c r="AJ481" s="5">
        <f t="shared" si="62"/>
        <v>91470.75</v>
      </c>
      <c r="AK481" s="2">
        <f t="shared" si="63"/>
        <v>21</v>
      </c>
    </row>
    <row r="482" spans="1:37" ht="12.75">
      <c r="A482" s="4">
        <v>46131</v>
      </c>
      <c r="B482" s="5">
        <f>All_Customers_Residential!B482+All_Customers_Small_Commercial!B482+All_Customers_Lighting!B482</f>
        <v>61978.05</v>
      </c>
      <c r="C482" s="5">
        <f>All_Customers_Residential!C482+All_Customers_Small_Commercial!C482+All_Customers_Lighting!C482</f>
        <v>58581.32</v>
      </c>
      <c r="D482" s="5">
        <f>All_Customers_Residential!D482+All_Customers_Small_Commercial!D482+All_Customers_Lighting!D482</f>
        <v>57227.89</v>
      </c>
      <c r="E482" s="5">
        <f>All_Customers_Residential!E482+All_Customers_Small_Commercial!E482+All_Customers_Lighting!E482</f>
        <v>58586.78</v>
      </c>
      <c r="F482" s="5">
        <f>All_Customers_Residential!F482+All_Customers_Small_Commercial!F482+All_Customers_Lighting!F482</f>
        <v>58711.18</v>
      </c>
      <c r="G482" s="5">
        <f>All_Customers_Residential!G482+All_Customers_Small_Commercial!G482+All_Customers_Lighting!G482</f>
        <v>60005.919999999998</v>
      </c>
      <c r="H482" s="5">
        <f>All_Customers_Residential!H482+All_Customers_Small_Commercial!H482+All_Customers_Lighting!H482</f>
        <v>65415.24</v>
      </c>
      <c r="I482" s="5">
        <f>All_Customers_Residential!I482+All_Customers_Small_Commercial!I482+All_Customers_Lighting!I482</f>
        <v>70469.119999999995</v>
      </c>
      <c r="J482" s="5">
        <f>All_Customers_Residential!J482+All_Customers_Small_Commercial!J482+All_Customers_Lighting!J482</f>
        <v>79429.47</v>
      </c>
      <c r="K482" s="5">
        <f>All_Customers_Residential!K482+All_Customers_Small_Commercial!K482+All_Customers_Lighting!K482</f>
        <v>83967.700000000012</v>
      </c>
      <c r="L482" s="5">
        <f>All_Customers_Residential!L482+All_Customers_Small_Commercial!L482+All_Customers_Lighting!L482</f>
        <v>88165.14</v>
      </c>
      <c r="M482" s="5">
        <f>All_Customers_Residential!M482+All_Customers_Small_Commercial!M482+All_Customers_Lighting!M482</f>
        <v>88579.46</v>
      </c>
      <c r="N482" s="5">
        <f>All_Customers_Residential!N482+All_Customers_Small_Commercial!N482+All_Customers_Lighting!N482</f>
        <v>86077.11</v>
      </c>
      <c r="O482" s="5">
        <f>All_Customers_Residential!O482+All_Customers_Small_Commercial!O482+All_Customers_Lighting!O482</f>
        <v>85014.48</v>
      </c>
      <c r="P482" s="5">
        <f>All_Customers_Residential!P482+All_Customers_Small_Commercial!P482+All_Customers_Lighting!P482</f>
        <v>84642.930000000008</v>
      </c>
      <c r="Q482" s="5">
        <f>All_Customers_Residential!Q482+All_Customers_Small_Commercial!Q482+All_Customers_Lighting!Q482</f>
        <v>85531.73000000001</v>
      </c>
      <c r="R482" s="5">
        <f>All_Customers_Residential!R482+All_Customers_Small_Commercial!R482+All_Customers_Lighting!R482</f>
        <v>89949.51</v>
      </c>
      <c r="S482" s="5">
        <f>All_Customers_Residential!S482+All_Customers_Small_Commercial!S482+All_Customers_Lighting!S482</f>
        <v>97679.049999999988</v>
      </c>
      <c r="T482" s="5">
        <f>All_Customers_Residential!T482+All_Customers_Small_Commercial!T482+All_Customers_Lighting!T482</f>
        <v>103780.47</v>
      </c>
      <c r="U482" s="5">
        <f>All_Customers_Residential!U482+All_Customers_Small_Commercial!U482+All_Customers_Lighting!U482</f>
        <v>104833.92</v>
      </c>
      <c r="V482" s="5">
        <f>All_Customers_Residential!V482+All_Customers_Small_Commercial!V482+All_Customers_Lighting!V482</f>
        <v>104039.19</v>
      </c>
      <c r="W482" s="5">
        <f>All_Customers_Residential!W482+All_Customers_Small_Commercial!W482+All_Customers_Lighting!W482</f>
        <v>96218.33</v>
      </c>
      <c r="X482" s="5">
        <f>All_Customers_Residential!X482+All_Customers_Small_Commercial!X482+All_Customers_Lighting!X482</f>
        <v>85748.07</v>
      </c>
      <c r="Y482" s="5">
        <f>All_Customers_Residential!Y482+All_Customers_Small_Commercial!Y482+All_Customers_Lighting!Y482</f>
        <v>77063.42</v>
      </c>
      <c r="Z482" s="5">
        <f>All_Customers_Residential!Z482+All_Customers_Small_Commercial!Z482+All_Customers_Lighting!Z482</f>
        <v>0</v>
      </c>
      <c r="AA482" s="2">
        <f>IFERROR(INDEX('Holiday Schedule'!$D$3:$D$24,MATCH(A482,'Holiday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1931695.4799999997</v>
      </c>
      <c r="AE482" s="5">
        <f t="shared" si="59"/>
        <v>1931695.4799999997</v>
      </c>
      <c r="AG482" s="2">
        <f t="shared" si="60"/>
        <v>4</v>
      </c>
      <c r="AH482" s="2">
        <f t="shared" si="61"/>
        <v>2026</v>
      </c>
      <c r="AJ482" s="5">
        <f t="shared" si="62"/>
        <v>104833.92</v>
      </c>
      <c r="AK482" s="2">
        <f t="shared" si="63"/>
        <v>20</v>
      </c>
    </row>
    <row r="483" spans="1:37" ht="12.75">
      <c r="A483" s="4">
        <v>46132</v>
      </c>
      <c r="B483" s="5">
        <f>All_Customers_Residential!B483+All_Customers_Small_Commercial!B483+All_Customers_Lighting!B483</f>
        <v>71700.790000000008</v>
      </c>
      <c r="C483" s="5">
        <f>All_Customers_Residential!C483+All_Customers_Small_Commercial!C483+All_Customers_Lighting!C483</f>
        <v>68375.97</v>
      </c>
      <c r="D483" s="5">
        <f>All_Customers_Residential!D483+All_Customers_Small_Commercial!D483+All_Customers_Lighting!D483</f>
        <v>68626.86</v>
      </c>
      <c r="E483" s="5">
        <f>All_Customers_Residential!E483+All_Customers_Small_Commercial!E483+All_Customers_Lighting!E483</f>
        <v>69507.100000000006</v>
      </c>
      <c r="F483" s="5">
        <f>All_Customers_Residential!F483+All_Customers_Small_Commercial!F483+All_Customers_Lighting!F483</f>
        <v>72659.409999999989</v>
      </c>
      <c r="G483" s="5">
        <f>All_Customers_Residential!G483+All_Customers_Small_Commercial!G483+All_Customers_Lighting!G483</f>
        <v>78302.200000000012</v>
      </c>
      <c r="H483" s="5">
        <f>All_Customers_Residential!H483+All_Customers_Small_Commercial!H483+All_Customers_Lighting!H483</f>
        <v>82670.659999999989</v>
      </c>
      <c r="I483" s="5">
        <f>All_Customers_Residential!I483+All_Customers_Small_Commercial!I483+All_Customers_Lighting!I483</f>
        <v>67997.210000000006</v>
      </c>
      <c r="J483" s="5">
        <f>All_Customers_Residential!J483+All_Customers_Small_Commercial!J483+All_Customers_Lighting!J483</f>
        <v>47116.12</v>
      </c>
      <c r="K483" s="5">
        <f>All_Customers_Residential!K483+All_Customers_Small_Commercial!K483+All_Customers_Lighting!K483</f>
        <v>51378.86</v>
      </c>
      <c r="L483" s="5">
        <f>All_Customers_Residential!L483+All_Customers_Small_Commercial!L483+All_Customers_Lighting!L483</f>
        <v>57916.15</v>
      </c>
      <c r="M483" s="5">
        <f>All_Customers_Residential!M483+All_Customers_Small_Commercial!M483+All_Customers_Lighting!M483</f>
        <v>56122.11</v>
      </c>
      <c r="N483" s="5">
        <f>All_Customers_Residential!N483+All_Customers_Small_Commercial!N483+All_Customers_Lighting!N483</f>
        <v>45434.49</v>
      </c>
      <c r="O483" s="5">
        <f>All_Customers_Residential!O483+All_Customers_Small_Commercial!O483+All_Customers_Lighting!O483</f>
        <v>42365.45</v>
      </c>
      <c r="P483" s="5">
        <f>All_Customers_Residential!P483+All_Customers_Small_Commercial!P483+All_Customers_Lighting!P483</f>
        <v>44844.800000000003</v>
      </c>
      <c r="Q483" s="5">
        <f>All_Customers_Residential!Q483+All_Customers_Small_Commercial!Q483+All_Customers_Lighting!Q483</f>
        <v>51080.430000000008</v>
      </c>
      <c r="R483" s="5">
        <f>All_Customers_Residential!R483+All_Customers_Small_Commercial!R483+All_Customers_Lighting!R483</f>
        <v>58712.42</v>
      </c>
      <c r="S483" s="5">
        <f>All_Customers_Residential!S483+All_Customers_Small_Commercial!S483+All_Customers_Lighting!S483</f>
        <v>72840.19</v>
      </c>
      <c r="T483" s="5">
        <f>All_Customers_Residential!T483+All_Customers_Small_Commercial!T483+All_Customers_Lighting!T483</f>
        <v>94637.62</v>
      </c>
      <c r="U483" s="5">
        <f>All_Customers_Residential!U483+All_Customers_Small_Commercial!U483+All_Customers_Lighting!U483</f>
        <v>104884.23999999999</v>
      </c>
      <c r="V483" s="5">
        <f>All_Customers_Residential!V483+All_Customers_Small_Commercial!V483+All_Customers_Lighting!V483</f>
        <v>107927.13</v>
      </c>
      <c r="W483" s="5">
        <f>All_Customers_Residential!W483+All_Customers_Small_Commercial!W483+All_Customers_Lighting!W483</f>
        <v>101548.71999999999</v>
      </c>
      <c r="X483" s="5">
        <f>All_Customers_Residential!X483+All_Customers_Small_Commercial!X483+All_Customers_Lighting!X483</f>
        <v>92263.5</v>
      </c>
      <c r="Y483" s="5">
        <f>All_Customers_Residential!Y483+All_Customers_Small_Commercial!Y483+All_Customers_Lighting!Y483</f>
        <v>84231.67</v>
      </c>
      <c r="Z483" s="5">
        <f>All_Customers_Residential!Z483+All_Customers_Small_Commercial!Z483+All_Customers_Lighting!Z483</f>
        <v>0</v>
      </c>
      <c r="AA483" s="2">
        <f>IFERROR(INDEX('Holiday Schedule'!$D$3:$D$24,MATCH(A483,'Holiday Schedule'!$C$3:$C$24,0)),0)</f>
        <v>0</v>
      </c>
      <c r="AB483" s="2">
        <f t="shared" si="56"/>
        <v>2</v>
      </c>
      <c r="AC483" s="2">
        <f t="shared" si="57"/>
        <v>1097069.44</v>
      </c>
      <c r="AD483" s="5">
        <f t="shared" si="58"/>
        <v>596074.65999999992</v>
      </c>
      <c r="AE483" s="5">
        <f t="shared" si="59"/>
        <v>1693144.0999999999</v>
      </c>
      <c r="AG483" s="2">
        <f t="shared" si="60"/>
        <v>4</v>
      </c>
      <c r="AH483" s="2">
        <f t="shared" si="61"/>
        <v>2026</v>
      </c>
      <c r="AJ483" s="5">
        <f t="shared" si="62"/>
        <v>107927.13</v>
      </c>
      <c r="AK483" s="2">
        <f t="shared" si="63"/>
        <v>21</v>
      </c>
    </row>
    <row r="484" spans="1:37" ht="12.75">
      <c r="A484" s="4">
        <v>46133</v>
      </c>
      <c r="B484" s="5">
        <f>All_Customers_Residential!B484+All_Customers_Small_Commercial!B484+All_Customers_Lighting!B484</f>
        <v>78785.56</v>
      </c>
      <c r="C484" s="5">
        <f>All_Customers_Residential!C484+All_Customers_Small_Commercial!C484+All_Customers_Lighting!C484</f>
        <v>75864.39</v>
      </c>
      <c r="D484" s="5">
        <f>All_Customers_Residential!D484+All_Customers_Small_Commercial!D484+All_Customers_Lighting!D484</f>
        <v>74397.700000000012</v>
      </c>
      <c r="E484" s="5">
        <f>All_Customers_Residential!E484+All_Customers_Small_Commercial!E484+All_Customers_Lighting!E484</f>
        <v>75210.819999999992</v>
      </c>
      <c r="F484" s="5">
        <f>All_Customers_Residential!F484+All_Customers_Small_Commercial!F484+All_Customers_Lighting!F484</f>
        <v>78611.959999999992</v>
      </c>
      <c r="G484" s="5">
        <f>All_Customers_Residential!G484+All_Customers_Small_Commercial!G484+All_Customers_Lighting!G484</f>
        <v>83926.43</v>
      </c>
      <c r="H484" s="5">
        <f>All_Customers_Residential!H484+All_Customers_Small_Commercial!H484+All_Customers_Lighting!H484</f>
        <v>84755.05</v>
      </c>
      <c r="I484" s="5">
        <f>All_Customers_Residential!I484+All_Customers_Small_Commercial!I484+All_Customers_Lighting!I484</f>
        <v>75025.05</v>
      </c>
      <c r="J484" s="5">
        <f>All_Customers_Residential!J484+All_Customers_Small_Commercial!J484+All_Customers_Lighting!J484</f>
        <v>48251.47</v>
      </c>
      <c r="K484" s="5">
        <f>All_Customers_Residential!K484+All_Customers_Small_Commercial!K484+All_Customers_Lighting!K484</f>
        <v>34620.39</v>
      </c>
      <c r="L484" s="5">
        <f>All_Customers_Residential!L484+All_Customers_Small_Commercial!L484+All_Customers_Lighting!L484</f>
        <v>35264.22</v>
      </c>
      <c r="M484" s="5">
        <f>All_Customers_Residential!M484+All_Customers_Small_Commercial!M484+All_Customers_Lighting!M484</f>
        <v>38184.259999999995</v>
      </c>
      <c r="N484" s="5">
        <f>All_Customers_Residential!N484+All_Customers_Small_Commercial!N484+All_Customers_Lighting!N484</f>
        <v>33197.800000000003</v>
      </c>
      <c r="O484" s="5">
        <f>All_Customers_Residential!O484+All_Customers_Small_Commercial!O484+All_Customers_Lighting!O484</f>
        <v>29222.560000000001</v>
      </c>
      <c r="P484" s="5">
        <f>All_Customers_Residential!P484+All_Customers_Small_Commercial!P484+All_Customers_Lighting!P484</f>
        <v>30737.9</v>
      </c>
      <c r="Q484" s="5">
        <f>All_Customers_Residential!Q484+All_Customers_Small_Commercial!Q484+All_Customers_Lighting!Q484</f>
        <v>28470.550000000003</v>
      </c>
      <c r="R484" s="5">
        <f>All_Customers_Residential!R484+All_Customers_Small_Commercial!R484+All_Customers_Lighting!R484</f>
        <v>38657.53</v>
      </c>
      <c r="S484" s="5">
        <f>All_Customers_Residential!S484+All_Customers_Small_Commercial!S484+All_Customers_Lighting!S484</f>
        <v>61699.450000000004</v>
      </c>
      <c r="T484" s="5">
        <f>All_Customers_Residential!T484+All_Customers_Small_Commercial!T484+All_Customers_Lighting!T484</f>
        <v>88316.26999999999</v>
      </c>
      <c r="U484" s="5">
        <f>All_Customers_Residential!U484+All_Customers_Small_Commercial!U484+All_Customers_Lighting!U484</f>
        <v>102330.72</v>
      </c>
      <c r="V484" s="5">
        <f>All_Customers_Residential!V484+All_Customers_Small_Commercial!V484+All_Customers_Lighting!V484</f>
        <v>107168.15000000001</v>
      </c>
      <c r="W484" s="5">
        <f>All_Customers_Residential!W484+All_Customers_Small_Commercial!W484+All_Customers_Lighting!W484</f>
        <v>101522</v>
      </c>
      <c r="X484" s="5">
        <f>All_Customers_Residential!X484+All_Customers_Small_Commercial!X484+All_Customers_Lighting!X484</f>
        <v>92029.150000000009</v>
      </c>
      <c r="Y484" s="5">
        <f>All_Customers_Residential!Y484+All_Customers_Small_Commercial!Y484+All_Customers_Lighting!Y484</f>
        <v>83094.36</v>
      </c>
      <c r="Z484" s="5">
        <f>All_Customers_Residential!Z484+All_Customers_Small_Commercial!Z484+All_Customers_Lighting!Z484</f>
        <v>0</v>
      </c>
      <c r="AA484" s="2">
        <f>IFERROR(INDEX('Holiday Schedule'!$D$3:$D$24,MATCH(A484,'Holiday Schedule'!$C$3:$C$24,0)),0)</f>
        <v>0</v>
      </c>
      <c r="AB484" s="2">
        <f t="shared" si="56"/>
        <v>3</v>
      </c>
      <c r="AC484" s="2">
        <f t="shared" si="57"/>
        <v>944697.47</v>
      </c>
      <c r="AD484" s="5">
        <f t="shared" si="58"/>
        <v>634646.27</v>
      </c>
      <c r="AE484" s="5">
        <f t="shared" si="59"/>
        <v>1579343.74</v>
      </c>
      <c r="AG484" s="2">
        <f t="shared" si="60"/>
        <v>4</v>
      </c>
      <c r="AH484" s="2">
        <f t="shared" si="61"/>
        <v>2026</v>
      </c>
      <c r="AJ484" s="5">
        <f t="shared" si="62"/>
        <v>107168.15000000001</v>
      </c>
      <c r="AK484" s="2">
        <f t="shared" si="63"/>
        <v>21</v>
      </c>
    </row>
    <row r="485" spans="1:37" ht="12.75">
      <c r="A485" s="4">
        <v>46134</v>
      </c>
      <c r="B485" s="5">
        <f>All_Customers_Residential!B485+All_Customers_Small_Commercial!B485+All_Customers_Lighting!B485</f>
        <v>74626.64</v>
      </c>
      <c r="C485" s="5">
        <f>All_Customers_Residential!C485+All_Customers_Small_Commercial!C485+All_Customers_Lighting!C485</f>
        <v>77239.360000000001</v>
      </c>
      <c r="D485" s="5">
        <f>All_Customers_Residential!D485+All_Customers_Small_Commercial!D485+All_Customers_Lighting!D485</f>
        <v>74264.259999999995</v>
      </c>
      <c r="E485" s="5">
        <f>All_Customers_Residential!E485+All_Customers_Small_Commercial!E485+All_Customers_Lighting!E485</f>
        <v>74035.259999999995</v>
      </c>
      <c r="F485" s="5">
        <f>All_Customers_Residential!F485+All_Customers_Small_Commercial!F485+All_Customers_Lighting!F485</f>
        <v>76966.03</v>
      </c>
      <c r="G485" s="5">
        <f>All_Customers_Residential!G485+All_Customers_Small_Commercial!G485+All_Customers_Lighting!G485</f>
        <v>81867.490000000005</v>
      </c>
      <c r="H485" s="5">
        <f>All_Customers_Residential!H485+All_Customers_Small_Commercial!H485+All_Customers_Lighting!H485</f>
        <v>85853.95</v>
      </c>
      <c r="I485" s="5">
        <f>All_Customers_Residential!I485+All_Customers_Small_Commercial!I485+All_Customers_Lighting!I485</f>
        <v>79921.400000000009</v>
      </c>
      <c r="J485" s="5">
        <f>All_Customers_Residential!J485+All_Customers_Small_Commercial!J485+All_Customers_Lighting!J485</f>
        <v>70688.490000000005</v>
      </c>
      <c r="K485" s="5">
        <f>All_Customers_Residential!K485+All_Customers_Small_Commercial!K485+All_Customers_Lighting!K485</f>
        <v>69163.790000000008</v>
      </c>
      <c r="L485" s="5">
        <f>All_Customers_Residential!L485+All_Customers_Small_Commercial!L485+All_Customers_Lighting!L485</f>
        <v>72879.710000000006</v>
      </c>
      <c r="M485" s="5">
        <f>All_Customers_Residential!M485+All_Customers_Small_Commercial!M485+All_Customers_Lighting!M485</f>
        <v>59559.21</v>
      </c>
      <c r="N485" s="5">
        <f>All_Customers_Residential!N485+All_Customers_Small_Commercial!N485+All_Customers_Lighting!N485</f>
        <v>56300.319999999992</v>
      </c>
      <c r="O485" s="5">
        <f>All_Customers_Residential!O485+All_Customers_Small_Commercial!O485+All_Customers_Lighting!O485</f>
        <v>66165.119999999995</v>
      </c>
      <c r="P485" s="5">
        <f>All_Customers_Residential!P485+All_Customers_Small_Commercial!P485+All_Customers_Lighting!P485</f>
        <v>71235.709999999992</v>
      </c>
      <c r="Q485" s="5">
        <f>All_Customers_Residential!Q485+All_Customers_Small_Commercial!Q485+All_Customers_Lighting!Q485</f>
        <v>77286.33</v>
      </c>
      <c r="R485" s="5">
        <f>All_Customers_Residential!R485+All_Customers_Small_Commercial!R485+All_Customers_Lighting!R485</f>
        <v>87525.03</v>
      </c>
      <c r="S485" s="5">
        <f>All_Customers_Residential!S485+All_Customers_Small_Commercial!S485+All_Customers_Lighting!S485</f>
        <v>98122.66</v>
      </c>
      <c r="T485" s="5">
        <f>All_Customers_Residential!T485+All_Customers_Small_Commercial!T485+All_Customers_Lighting!T485</f>
        <v>105788.52</v>
      </c>
      <c r="U485" s="5">
        <f>All_Customers_Residential!U485+All_Customers_Small_Commercial!U485+All_Customers_Lighting!U485</f>
        <v>108121.13</v>
      </c>
      <c r="V485" s="5">
        <f>All_Customers_Residential!V485+All_Customers_Small_Commercial!V485+All_Customers_Lighting!V485</f>
        <v>107196.34</v>
      </c>
      <c r="W485" s="5">
        <f>All_Customers_Residential!W485+All_Customers_Small_Commercial!W485+All_Customers_Lighting!W485</f>
        <v>99325.68</v>
      </c>
      <c r="X485" s="5">
        <f>All_Customers_Residential!X485+All_Customers_Small_Commercial!X485+All_Customers_Lighting!X485</f>
        <v>87797.96</v>
      </c>
      <c r="Y485" s="5">
        <f>All_Customers_Residential!Y485+All_Customers_Small_Commercial!Y485+All_Customers_Lighting!Y485</f>
        <v>78101.960000000006</v>
      </c>
      <c r="Z485" s="5">
        <f>All_Customers_Residential!Z485+All_Customers_Small_Commercial!Z485+All_Customers_Lighting!Z485</f>
        <v>0</v>
      </c>
      <c r="AA485" s="2">
        <f>IFERROR(INDEX('Holiday Schedule'!$D$3:$D$24,MATCH(A485,'Holiday Schedule'!$C$3:$C$24,0)),0)</f>
        <v>0</v>
      </c>
      <c r="AB485" s="2">
        <f t="shared" si="56"/>
        <v>4</v>
      </c>
      <c r="AC485" s="2">
        <f t="shared" si="57"/>
        <v>1317077.3999999999</v>
      </c>
      <c r="AD485" s="5">
        <f t="shared" si="58"/>
        <v>622954.95000000019</v>
      </c>
      <c r="AE485" s="5">
        <f t="shared" si="59"/>
        <v>1940032.35</v>
      </c>
      <c r="AG485" s="2">
        <f t="shared" si="60"/>
        <v>4</v>
      </c>
      <c r="AH485" s="2">
        <f t="shared" si="61"/>
        <v>2026</v>
      </c>
      <c r="AJ485" s="5">
        <f t="shared" si="62"/>
        <v>108121.13</v>
      </c>
      <c r="AK485" s="2">
        <f t="shared" si="63"/>
        <v>20</v>
      </c>
    </row>
    <row r="486" spans="1:37" ht="12.75">
      <c r="A486" s="4">
        <v>46135</v>
      </c>
      <c r="B486" s="5">
        <f>All_Customers_Residential!B486+All_Customers_Small_Commercial!B486+All_Customers_Lighting!B486</f>
        <v>71737.8</v>
      </c>
      <c r="C486" s="5">
        <f>All_Customers_Residential!C486+All_Customers_Small_Commercial!C486+All_Customers_Lighting!C486</f>
        <v>67865.09</v>
      </c>
      <c r="D486" s="5">
        <f>All_Customers_Residential!D486+All_Customers_Small_Commercial!D486+All_Customers_Lighting!D486</f>
        <v>66414.14</v>
      </c>
      <c r="E486" s="5">
        <f>All_Customers_Residential!E486+All_Customers_Small_Commercial!E486+All_Customers_Lighting!E486</f>
        <v>66176.75</v>
      </c>
      <c r="F486" s="5">
        <f>All_Customers_Residential!F486+All_Customers_Small_Commercial!F486+All_Customers_Lighting!F486</f>
        <v>68317.14</v>
      </c>
      <c r="G486" s="5">
        <f>All_Customers_Residential!G486+All_Customers_Small_Commercial!G486+All_Customers_Lighting!G486</f>
        <v>72967.75</v>
      </c>
      <c r="H486" s="5">
        <f>All_Customers_Residential!H486+All_Customers_Small_Commercial!H486+All_Customers_Lighting!H486</f>
        <v>81218.25</v>
      </c>
      <c r="I486" s="5">
        <f>All_Customers_Residential!I486+All_Customers_Small_Commercial!I486+All_Customers_Lighting!I486</f>
        <v>87883.02</v>
      </c>
      <c r="J486" s="5">
        <f>All_Customers_Residential!J486+All_Customers_Small_Commercial!J486+All_Customers_Lighting!J486</f>
        <v>91164.87000000001</v>
      </c>
      <c r="K486" s="5">
        <f>All_Customers_Residential!K486+All_Customers_Small_Commercial!K486+All_Customers_Lighting!K486</f>
        <v>90616.78</v>
      </c>
      <c r="L486" s="5">
        <f>All_Customers_Residential!L486+All_Customers_Small_Commercial!L486+All_Customers_Lighting!L486</f>
        <v>87815.21</v>
      </c>
      <c r="M486" s="5">
        <f>All_Customers_Residential!M486+All_Customers_Small_Commercial!M486+All_Customers_Lighting!M486</f>
        <v>74277.62</v>
      </c>
      <c r="N486" s="5">
        <f>All_Customers_Residential!N486+All_Customers_Small_Commercial!N486+All_Customers_Lighting!N486</f>
        <v>66461.760000000009</v>
      </c>
      <c r="O486" s="5">
        <f>All_Customers_Residential!O486+All_Customers_Small_Commercial!O486+All_Customers_Lighting!O486</f>
        <v>64324.909999999996</v>
      </c>
      <c r="P486" s="5">
        <f>All_Customers_Residential!P486+All_Customers_Small_Commercial!P486+All_Customers_Lighting!P486</f>
        <v>60186.03</v>
      </c>
      <c r="Q486" s="5">
        <f>All_Customers_Residential!Q486+All_Customers_Small_Commercial!Q486+All_Customers_Lighting!Q486</f>
        <v>66646.350000000006</v>
      </c>
      <c r="R486" s="5">
        <f>All_Customers_Residential!R486+All_Customers_Small_Commercial!R486+All_Customers_Lighting!R486</f>
        <v>78295.839999999997</v>
      </c>
      <c r="S486" s="5">
        <f>All_Customers_Residential!S486+All_Customers_Small_Commercial!S486+All_Customers_Lighting!S486</f>
        <v>89158.819999999992</v>
      </c>
      <c r="T486" s="5">
        <f>All_Customers_Residential!T486+All_Customers_Small_Commercial!T486+All_Customers_Lighting!T486</f>
        <v>97834.7</v>
      </c>
      <c r="U486" s="5">
        <f>All_Customers_Residential!U486+All_Customers_Small_Commercial!U486+All_Customers_Lighting!U486</f>
        <v>104648.76</v>
      </c>
      <c r="V486" s="5">
        <f>All_Customers_Residential!V486+All_Customers_Small_Commercial!V486+All_Customers_Lighting!V486</f>
        <v>106314.65</v>
      </c>
      <c r="W486" s="5">
        <f>All_Customers_Residential!W486+All_Customers_Small_Commercial!W486+All_Customers_Lighting!W486</f>
        <v>101906.96</v>
      </c>
      <c r="X486" s="5">
        <f>All_Customers_Residential!X486+All_Customers_Small_Commercial!X486+All_Customers_Lighting!X486</f>
        <v>87970.48</v>
      </c>
      <c r="Y486" s="5">
        <f>All_Customers_Residential!Y486+All_Customers_Small_Commercial!Y486+All_Customers_Lighting!Y486</f>
        <v>79705.280000000013</v>
      </c>
      <c r="Z486" s="5">
        <f>All_Customers_Residential!Z486+All_Customers_Small_Commercial!Z486+All_Customers_Lighting!Z486</f>
        <v>0</v>
      </c>
      <c r="AA486" s="2">
        <f>IFERROR(INDEX('Holiday Schedule'!$D$3:$D$24,MATCH(A486,'Holiday Schedule'!$C$3:$C$24,0)),0)</f>
        <v>0</v>
      </c>
      <c r="AB486" s="2">
        <f t="shared" si="56"/>
        <v>5</v>
      </c>
      <c r="AC486" s="2">
        <f t="shared" si="57"/>
        <v>1355506.7599999998</v>
      </c>
      <c r="AD486" s="5">
        <f t="shared" si="58"/>
        <v>574402.20000000042</v>
      </c>
      <c r="AE486" s="5">
        <f t="shared" si="59"/>
        <v>1929908.9600000002</v>
      </c>
      <c r="AG486" s="2">
        <f t="shared" si="60"/>
        <v>4</v>
      </c>
      <c r="AH486" s="2">
        <f t="shared" si="61"/>
        <v>2026</v>
      </c>
      <c r="AJ486" s="5">
        <f t="shared" si="62"/>
        <v>106314.65</v>
      </c>
      <c r="AK486" s="2">
        <f t="shared" si="63"/>
        <v>21</v>
      </c>
    </row>
    <row r="487" spans="1:37" ht="12.75">
      <c r="A487" s="4">
        <v>46136</v>
      </c>
      <c r="B487" s="5">
        <f>All_Customers_Residential!B487+All_Customers_Small_Commercial!B487+All_Customers_Lighting!B487</f>
        <v>73583.460000000006</v>
      </c>
      <c r="C487" s="5">
        <f>All_Customers_Residential!C487+All_Customers_Small_Commercial!C487+All_Customers_Lighting!C487</f>
        <v>71336.990000000005</v>
      </c>
      <c r="D487" s="5">
        <f>All_Customers_Residential!D487+All_Customers_Small_Commercial!D487+All_Customers_Lighting!D487</f>
        <v>69999.14</v>
      </c>
      <c r="E487" s="5">
        <f>All_Customers_Residential!E487+All_Customers_Small_Commercial!E487+All_Customers_Lighting!E487</f>
        <v>70040.87</v>
      </c>
      <c r="F487" s="5">
        <f>All_Customers_Residential!F487+All_Customers_Small_Commercial!F487+All_Customers_Lighting!F487</f>
        <v>75444.45</v>
      </c>
      <c r="G487" s="5">
        <f>All_Customers_Residential!G487+All_Customers_Small_Commercial!G487+All_Customers_Lighting!G487</f>
        <v>79368.210000000006</v>
      </c>
      <c r="H487" s="5">
        <f>All_Customers_Residential!H487+All_Customers_Small_Commercial!H487+All_Customers_Lighting!H487</f>
        <v>82703.38</v>
      </c>
      <c r="I487" s="5">
        <f>All_Customers_Residential!I487+All_Customers_Small_Commercial!I487+All_Customers_Lighting!I487</f>
        <v>73115.25</v>
      </c>
      <c r="J487" s="5">
        <f>All_Customers_Residential!J487+All_Customers_Small_Commercial!J487+All_Customers_Lighting!J487</f>
        <v>47277.57</v>
      </c>
      <c r="K487" s="5">
        <f>All_Customers_Residential!K487+All_Customers_Small_Commercial!K487+All_Customers_Lighting!K487</f>
        <v>46192.700000000004</v>
      </c>
      <c r="L487" s="5">
        <f>All_Customers_Residential!L487+All_Customers_Small_Commercial!L487+All_Customers_Lighting!L487</f>
        <v>50358.69</v>
      </c>
      <c r="M487" s="5">
        <f>All_Customers_Residential!M487+All_Customers_Small_Commercial!M487+All_Customers_Lighting!M487</f>
        <v>52820.11</v>
      </c>
      <c r="N487" s="5">
        <f>All_Customers_Residential!N487+All_Customers_Small_Commercial!N487+All_Customers_Lighting!N487</f>
        <v>47185.26</v>
      </c>
      <c r="O487" s="5">
        <f>All_Customers_Residential!O487+All_Customers_Small_Commercial!O487+All_Customers_Lighting!O487</f>
        <v>47206.05</v>
      </c>
      <c r="P487" s="5">
        <f>All_Customers_Residential!P487+All_Customers_Small_Commercial!P487+All_Customers_Lighting!P487</f>
        <v>53141.84</v>
      </c>
      <c r="Q487" s="5">
        <f>All_Customers_Residential!Q487+All_Customers_Small_Commercial!Q487+All_Customers_Lighting!Q487</f>
        <v>62807.71</v>
      </c>
      <c r="R487" s="5">
        <f>All_Customers_Residential!R487+All_Customers_Small_Commercial!R487+All_Customers_Lighting!R487</f>
        <v>65632.84</v>
      </c>
      <c r="S487" s="5">
        <f>All_Customers_Residential!S487+All_Customers_Small_Commercial!S487+All_Customers_Lighting!S487</f>
        <v>77192.47</v>
      </c>
      <c r="T487" s="5">
        <f>All_Customers_Residential!T487+All_Customers_Small_Commercial!T487+All_Customers_Lighting!T487</f>
        <v>94385.57</v>
      </c>
      <c r="U487" s="5">
        <f>All_Customers_Residential!U487+All_Customers_Small_Commercial!U487+All_Customers_Lighting!U487</f>
        <v>101317.54999999999</v>
      </c>
      <c r="V487" s="5">
        <f>All_Customers_Residential!V487+All_Customers_Small_Commercial!V487+All_Customers_Lighting!V487</f>
        <v>104198.08</v>
      </c>
      <c r="W487" s="5">
        <f>All_Customers_Residential!W487+All_Customers_Small_Commercial!W487+All_Customers_Lighting!W487</f>
        <v>99017.91</v>
      </c>
      <c r="X487" s="5">
        <f>All_Customers_Residential!X487+All_Customers_Small_Commercial!X487+All_Customers_Lighting!X487</f>
        <v>90193.84</v>
      </c>
      <c r="Y487" s="5">
        <f>All_Customers_Residential!Y487+All_Customers_Small_Commercial!Y487+All_Customers_Lighting!Y487</f>
        <v>82066.51999999999</v>
      </c>
      <c r="Z487" s="5">
        <f>All_Customers_Residential!Z487+All_Customers_Small_Commercial!Z487+All_Customers_Lighting!Z487</f>
        <v>0</v>
      </c>
      <c r="AA487" s="2">
        <f>IFERROR(INDEX('Holiday Schedule'!$D$3:$D$24,MATCH(A487,'Holiday Schedule'!$C$3:$C$24,0)),0)</f>
        <v>0</v>
      </c>
      <c r="AB487" s="2">
        <f t="shared" si="56"/>
        <v>6</v>
      </c>
      <c r="AC487" s="2">
        <f t="shared" si="57"/>
        <v>1112043.4400000002</v>
      </c>
      <c r="AD487" s="5">
        <f t="shared" si="58"/>
        <v>604543.02</v>
      </c>
      <c r="AE487" s="5">
        <f t="shared" si="59"/>
        <v>1716586.4600000002</v>
      </c>
      <c r="AG487" s="2">
        <f t="shared" si="60"/>
        <v>4</v>
      </c>
      <c r="AH487" s="2">
        <f t="shared" si="61"/>
        <v>2026</v>
      </c>
      <c r="AJ487" s="5">
        <f t="shared" si="62"/>
        <v>104198.08</v>
      </c>
      <c r="AK487" s="2">
        <f t="shared" si="63"/>
        <v>21</v>
      </c>
    </row>
    <row r="488" spans="1:37" ht="12.75">
      <c r="A488" s="4">
        <v>46137</v>
      </c>
      <c r="B488" s="5">
        <f>All_Customers_Residential!B488+All_Customers_Small_Commercial!B488+All_Customers_Lighting!B488</f>
        <v>76817.170000000013</v>
      </c>
      <c r="C488" s="5">
        <f>All_Customers_Residential!C488+All_Customers_Small_Commercial!C488+All_Customers_Lighting!C488</f>
        <v>72045.86</v>
      </c>
      <c r="D488" s="5">
        <f>All_Customers_Residential!D488+All_Customers_Small_Commercial!D488+All_Customers_Lighting!D488</f>
        <v>71273.420000000013</v>
      </c>
      <c r="E488" s="5">
        <f>All_Customers_Residential!E488+All_Customers_Small_Commercial!E488+All_Customers_Lighting!E488</f>
        <v>71114.679999999993</v>
      </c>
      <c r="F488" s="5">
        <f>All_Customers_Residential!F488+All_Customers_Small_Commercial!F488+All_Customers_Lighting!F488</f>
        <v>72403.509999999995</v>
      </c>
      <c r="G488" s="5">
        <f>All_Customers_Residential!G488+All_Customers_Small_Commercial!G488+All_Customers_Lighting!G488</f>
        <v>73052.67</v>
      </c>
      <c r="H488" s="5">
        <f>All_Customers_Residential!H488+All_Customers_Small_Commercial!H488+All_Customers_Lighting!H488</f>
        <v>70519.939999999988</v>
      </c>
      <c r="I488" s="5">
        <f>All_Customers_Residential!I488+All_Customers_Small_Commercial!I488+All_Customers_Lighting!I488</f>
        <v>52636.46</v>
      </c>
      <c r="J488" s="5">
        <f>All_Customers_Residential!J488+All_Customers_Small_Commercial!J488+All_Customers_Lighting!J488</f>
        <v>33126.770000000004</v>
      </c>
      <c r="K488" s="5">
        <f>All_Customers_Residential!K488+All_Customers_Small_Commercial!K488+All_Customers_Lighting!K488</f>
        <v>21664.84</v>
      </c>
      <c r="L488" s="5">
        <f>All_Customers_Residential!L488+All_Customers_Small_Commercial!L488+All_Customers_Lighting!L488</f>
        <v>33287.380000000005</v>
      </c>
      <c r="M488" s="5">
        <f>All_Customers_Residential!M488+All_Customers_Small_Commercial!M488+All_Customers_Lighting!M488</f>
        <v>28355.45</v>
      </c>
      <c r="N488" s="5">
        <f>All_Customers_Residential!N488+All_Customers_Small_Commercial!N488+All_Customers_Lighting!N488</f>
        <v>13067.16</v>
      </c>
      <c r="O488" s="5">
        <f>All_Customers_Residential!O488+All_Customers_Small_Commercial!O488+All_Customers_Lighting!O488</f>
        <v>4745.49</v>
      </c>
      <c r="P488" s="5">
        <f>All_Customers_Residential!P488+All_Customers_Small_Commercial!P488+All_Customers_Lighting!P488</f>
        <v>3886.6499999999996</v>
      </c>
      <c r="Q488" s="5">
        <f>All_Customers_Residential!Q488+All_Customers_Small_Commercial!Q488+All_Customers_Lighting!Q488</f>
        <v>7994.5</v>
      </c>
      <c r="R488" s="5">
        <f>All_Customers_Residential!R488+All_Customers_Small_Commercial!R488+All_Customers_Lighting!R488</f>
        <v>20296.919999999998</v>
      </c>
      <c r="S488" s="5">
        <f>All_Customers_Residential!S488+All_Customers_Small_Commercial!S488+All_Customers_Lighting!S488</f>
        <v>45999.130000000005</v>
      </c>
      <c r="T488" s="5">
        <f>All_Customers_Residential!T488+All_Customers_Small_Commercial!T488+All_Customers_Lighting!T488</f>
        <v>75686.23</v>
      </c>
      <c r="U488" s="5">
        <f>All_Customers_Residential!U488+All_Customers_Small_Commercial!U488+All_Customers_Lighting!U488</f>
        <v>88954.569999999992</v>
      </c>
      <c r="V488" s="5">
        <f>All_Customers_Residential!V488+All_Customers_Small_Commercial!V488+All_Customers_Lighting!V488</f>
        <v>94174.37</v>
      </c>
      <c r="W488" s="5">
        <f>All_Customers_Residential!W488+All_Customers_Small_Commercial!W488+All_Customers_Lighting!W488</f>
        <v>88898.05</v>
      </c>
      <c r="X488" s="5">
        <f>All_Customers_Residential!X488+All_Customers_Small_Commercial!X488+All_Customers_Lighting!X488</f>
        <v>79875.34</v>
      </c>
      <c r="Y488" s="5">
        <f>All_Customers_Residential!Y488+All_Customers_Small_Commercial!Y488+All_Customers_Lighting!Y488</f>
        <v>72822.86</v>
      </c>
      <c r="Z488" s="5">
        <f>All_Customers_Residential!Z488+All_Customers_Small_Commercial!Z488+All_Customers_Lighting!Z488</f>
        <v>0</v>
      </c>
      <c r="AA488" s="2">
        <f>IFERROR(INDEX('Holiday Schedule'!$D$3:$D$24,MATCH(A488,'Holiday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1272699.4200000002</v>
      </c>
      <c r="AE488" s="5">
        <f t="shared" si="59"/>
        <v>1272699.4200000002</v>
      </c>
      <c r="AG488" s="2">
        <f t="shared" si="60"/>
        <v>4</v>
      </c>
      <c r="AH488" s="2">
        <f t="shared" si="61"/>
        <v>2026</v>
      </c>
      <c r="AJ488" s="5">
        <f t="shared" si="62"/>
        <v>94174.37</v>
      </c>
      <c r="AK488" s="2">
        <f t="shared" si="63"/>
        <v>21</v>
      </c>
    </row>
    <row r="489" spans="1:37" ht="12.75">
      <c r="A489" s="4">
        <v>46138</v>
      </c>
      <c r="B489" s="5">
        <f>All_Customers_Residential!B489+All_Customers_Small_Commercial!B489+All_Customers_Lighting!B489</f>
        <v>67165.38</v>
      </c>
      <c r="C489" s="5">
        <f>All_Customers_Residential!C489+All_Customers_Small_Commercial!C489+All_Customers_Lighting!C489</f>
        <v>67087.900000000009</v>
      </c>
      <c r="D489" s="5">
        <f>All_Customers_Residential!D489+All_Customers_Small_Commercial!D489+All_Customers_Lighting!D489</f>
        <v>65727.12</v>
      </c>
      <c r="E489" s="5">
        <f>All_Customers_Residential!E489+All_Customers_Small_Commercial!E489+All_Customers_Lighting!E489</f>
        <v>67155.599999999991</v>
      </c>
      <c r="F489" s="5">
        <f>All_Customers_Residential!F489+All_Customers_Small_Commercial!F489+All_Customers_Lighting!F489</f>
        <v>67929.17</v>
      </c>
      <c r="G489" s="5">
        <f>All_Customers_Residential!G489+All_Customers_Small_Commercial!G489+All_Customers_Lighting!G489</f>
        <v>68556.25</v>
      </c>
      <c r="H489" s="5">
        <f>All_Customers_Residential!H489+All_Customers_Small_Commercial!H489+All_Customers_Lighting!H489</f>
        <v>67120.61</v>
      </c>
      <c r="I489" s="5">
        <f>All_Customers_Residential!I489+All_Customers_Small_Commercial!I489+All_Customers_Lighting!I489</f>
        <v>57281.23</v>
      </c>
      <c r="J489" s="5">
        <f>All_Customers_Residential!J489+All_Customers_Small_Commercial!J489+All_Customers_Lighting!J489</f>
        <v>39637.21</v>
      </c>
      <c r="K489" s="5">
        <f>All_Customers_Residential!K489+All_Customers_Small_Commercial!K489+All_Customers_Lighting!K489</f>
        <v>25076.16</v>
      </c>
      <c r="L489" s="5">
        <f>All_Customers_Residential!L489+All_Customers_Small_Commercial!L489+All_Customers_Lighting!L489</f>
        <v>20528.28</v>
      </c>
      <c r="M489" s="5">
        <f>All_Customers_Residential!M489+All_Customers_Small_Commercial!M489+All_Customers_Lighting!M489</f>
        <v>11204.259999999998</v>
      </c>
      <c r="N489" s="5">
        <f>All_Customers_Residential!N489+All_Customers_Small_Commercial!N489+All_Customers_Lighting!N489</f>
        <v>4513.12</v>
      </c>
      <c r="O489" s="5">
        <f>All_Customers_Residential!O489+All_Customers_Small_Commercial!O489+All_Customers_Lighting!O489</f>
        <v>1939.73</v>
      </c>
      <c r="P489" s="5">
        <f>All_Customers_Residential!P489+All_Customers_Small_Commercial!P489+All_Customers_Lighting!P489</f>
        <v>2894.42</v>
      </c>
      <c r="Q489" s="5">
        <f>All_Customers_Residential!Q489+All_Customers_Small_Commercial!Q489+All_Customers_Lighting!Q489</f>
        <v>9016.07</v>
      </c>
      <c r="R489" s="5">
        <f>All_Customers_Residential!R489+All_Customers_Small_Commercial!R489+All_Customers_Lighting!R489</f>
        <v>25381.25</v>
      </c>
      <c r="S489" s="5">
        <f>All_Customers_Residential!S489+All_Customers_Small_Commercial!S489+All_Customers_Lighting!S489</f>
        <v>53200.13</v>
      </c>
      <c r="T489" s="5">
        <f>All_Customers_Residential!T489+All_Customers_Small_Commercial!T489+All_Customers_Lighting!T489</f>
        <v>83889.86</v>
      </c>
      <c r="U489" s="5">
        <f>All_Customers_Residential!U489+All_Customers_Small_Commercial!U489+All_Customers_Lighting!U489</f>
        <v>97601.600000000006</v>
      </c>
      <c r="V489" s="5">
        <f>All_Customers_Residential!V489+All_Customers_Small_Commercial!V489+All_Customers_Lighting!V489</f>
        <v>102182.01</v>
      </c>
      <c r="W489" s="5">
        <f>All_Customers_Residential!W489+All_Customers_Small_Commercial!W489+All_Customers_Lighting!W489</f>
        <v>92627.800000000017</v>
      </c>
      <c r="X489" s="5">
        <f>All_Customers_Residential!X489+All_Customers_Small_Commercial!X489+All_Customers_Lighting!X489</f>
        <v>80601.179999999993</v>
      </c>
      <c r="Y489" s="5">
        <f>All_Customers_Residential!Y489+All_Customers_Small_Commercial!Y489+All_Customers_Lighting!Y489</f>
        <v>71044.72</v>
      </c>
      <c r="Z489" s="5">
        <f>All_Customers_Residential!Z489+All_Customers_Small_Commercial!Z489+All_Customers_Lighting!Z489</f>
        <v>0</v>
      </c>
      <c r="AA489" s="2">
        <f>IFERROR(INDEX('Holiday Schedule'!$D$3:$D$24,MATCH(A489,'Holiday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1249361.0599999998</v>
      </c>
      <c r="AE489" s="5">
        <f t="shared" si="59"/>
        <v>1249361.0599999998</v>
      </c>
      <c r="AG489" s="2">
        <f t="shared" si="60"/>
        <v>4</v>
      </c>
      <c r="AH489" s="2">
        <f t="shared" si="61"/>
        <v>2026</v>
      </c>
      <c r="AJ489" s="5">
        <f t="shared" si="62"/>
        <v>102182.01</v>
      </c>
      <c r="AK489" s="2">
        <f t="shared" si="63"/>
        <v>21</v>
      </c>
    </row>
    <row r="490" spans="1:37" ht="12.75">
      <c r="A490" s="4">
        <v>46139</v>
      </c>
      <c r="B490" s="5">
        <f>All_Customers_Residential!B490+All_Customers_Small_Commercial!B490+All_Customers_Lighting!B490</f>
        <v>62369.41</v>
      </c>
      <c r="C490" s="5">
        <f>All_Customers_Residential!C490+All_Customers_Small_Commercial!C490+All_Customers_Lighting!C490</f>
        <v>59386.700000000004</v>
      </c>
      <c r="D490" s="5">
        <f>All_Customers_Residential!D490+All_Customers_Small_Commercial!D490+All_Customers_Lighting!D490</f>
        <v>58664.840000000004</v>
      </c>
      <c r="E490" s="5">
        <f>All_Customers_Residential!E490+All_Customers_Small_Commercial!E490+All_Customers_Lighting!E490</f>
        <v>59586.29</v>
      </c>
      <c r="F490" s="5">
        <f>All_Customers_Residential!F490+All_Customers_Small_Commercial!F490+All_Customers_Lighting!F490</f>
        <v>63504.18</v>
      </c>
      <c r="G490" s="5">
        <f>All_Customers_Residential!G490+All_Customers_Small_Commercial!G490+All_Customers_Lighting!G490</f>
        <v>69875.570000000007</v>
      </c>
      <c r="H490" s="5">
        <f>All_Customers_Residential!H490+All_Customers_Small_Commercial!H490+All_Customers_Lighting!H490</f>
        <v>73628.960000000006</v>
      </c>
      <c r="I490" s="5">
        <f>All_Customers_Residential!I490+All_Customers_Small_Commercial!I490+All_Customers_Lighting!I490</f>
        <v>55959.710000000006</v>
      </c>
      <c r="J490" s="5">
        <f>All_Customers_Residential!J490+All_Customers_Small_Commercial!J490+All_Customers_Lighting!J490</f>
        <v>31478.949999999997</v>
      </c>
      <c r="K490" s="5">
        <f>All_Customers_Residential!K490+All_Customers_Small_Commercial!K490+All_Customers_Lighting!K490</f>
        <v>16276.080000000002</v>
      </c>
      <c r="L490" s="5">
        <f>All_Customers_Residential!L490+All_Customers_Small_Commercial!L490+All_Customers_Lighting!L490</f>
        <v>9636.83</v>
      </c>
      <c r="M490" s="5">
        <f>All_Customers_Residential!M490+All_Customers_Small_Commercial!M490+All_Customers_Lighting!M490</f>
        <v>7033.97</v>
      </c>
      <c r="N490" s="5">
        <f>All_Customers_Residential!N490+All_Customers_Small_Commercial!N490+All_Customers_Lighting!N490</f>
        <v>7873.64</v>
      </c>
      <c r="O490" s="5">
        <f>All_Customers_Residential!O490+All_Customers_Small_Commercial!O490+All_Customers_Lighting!O490</f>
        <v>6710.7</v>
      </c>
      <c r="P490" s="5">
        <f>All_Customers_Residential!P490+All_Customers_Small_Commercial!P490+All_Customers_Lighting!P490</f>
        <v>9321.9399999999987</v>
      </c>
      <c r="Q490" s="5">
        <f>All_Customers_Residential!Q490+All_Customers_Small_Commercial!Q490+All_Customers_Lighting!Q490</f>
        <v>17201.14</v>
      </c>
      <c r="R490" s="5">
        <f>All_Customers_Residential!R490+All_Customers_Small_Commercial!R490+All_Customers_Lighting!R490</f>
        <v>27734.42</v>
      </c>
      <c r="S490" s="5">
        <f>All_Customers_Residential!S490+All_Customers_Small_Commercial!S490+All_Customers_Lighting!S490</f>
        <v>52749.55</v>
      </c>
      <c r="T490" s="5">
        <f>All_Customers_Residential!T490+All_Customers_Small_Commercial!T490+All_Customers_Lighting!T490</f>
        <v>80512.91</v>
      </c>
      <c r="U490" s="5">
        <f>All_Customers_Residential!U490+All_Customers_Small_Commercial!U490+All_Customers_Lighting!U490</f>
        <v>91963.86</v>
      </c>
      <c r="V490" s="5">
        <f>All_Customers_Residential!V490+All_Customers_Small_Commercial!V490+All_Customers_Lighting!V490</f>
        <v>94903.859999999986</v>
      </c>
      <c r="W490" s="5">
        <f>All_Customers_Residential!W490+All_Customers_Small_Commercial!W490+All_Customers_Lighting!W490</f>
        <v>87448.93</v>
      </c>
      <c r="X490" s="5">
        <f>All_Customers_Residential!X490+All_Customers_Small_Commercial!X490+All_Customers_Lighting!X490</f>
        <v>75833.36</v>
      </c>
      <c r="Y490" s="5">
        <f>All_Customers_Residential!Y490+All_Customers_Small_Commercial!Y490+All_Customers_Lighting!Y490</f>
        <v>67370.539999999994</v>
      </c>
      <c r="Z490" s="5">
        <f>All_Customers_Residential!Z490+All_Customers_Small_Commercial!Z490+All_Customers_Lighting!Z490</f>
        <v>0</v>
      </c>
      <c r="AA490" s="2">
        <f>IFERROR(INDEX('Holiday Schedule'!$D$3:$D$24,MATCH(A490,'Holiday Schedule'!$C$3:$C$24,0)),0)</f>
        <v>0</v>
      </c>
      <c r="AB490" s="2">
        <f t="shared" si="56"/>
        <v>2</v>
      </c>
      <c r="AC490" s="2">
        <f t="shared" si="57"/>
        <v>672639.85</v>
      </c>
      <c r="AD490" s="5">
        <f t="shared" si="58"/>
        <v>514386.49000000011</v>
      </c>
      <c r="AE490" s="5">
        <f t="shared" si="59"/>
        <v>1187026.3400000001</v>
      </c>
      <c r="AG490" s="2">
        <f t="shared" si="60"/>
        <v>4</v>
      </c>
      <c r="AH490" s="2">
        <f t="shared" si="61"/>
        <v>2026</v>
      </c>
      <c r="AJ490" s="5">
        <f t="shared" si="62"/>
        <v>94903.859999999986</v>
      </c>
      <c r="AK490" s="2">
        <f t="shared" si="63"/>
        <v>21</v>
      </c>
    </row>
    <row r="491" spans="1:37" ht="12.75">
      <c r="A491" s="4">
        <v>46140</v>
      </c>
      <c r="B491" s="5">
        <f>All_Customers_Residential!B491+All_Customers_Small_Commercial!B491+All_Customers_Lighting!B491</f>
        <v>62729.85</v>
      </c>
      <c r="C491" s="5">
        <f>All_Customers_Residential!C491+All_Customers_Small_Commercial!C491+All_Customers_Lighting!C491</f>
        <v>60954.07</v>
      </c>
      <c r="D491" s="5">
        <f>All_Customers_Residential!D491+All_Customers_Small_Commercial!D491+All_Customers_Lighting!D491</f>
        <v>60213.749999999993</v>
      </c>
      <c r="E491" s="5">
        <f>All_Customers_Residential!E491+All_Customers_Small_Commercial!E491+All_Customers_Lighting!E491</f>
        <v>61079.92</v>
      </c>
      <c r="F491" s="5">
        <f>All_Customers_Residential!F491+All_Customers_Small_Commercial!F491+All_Customers_Lighting!F491</f>
        <v>64994.64</v>
      </c>
      <c r="G491" s="5">
        <f>All_Customers_Residential!G491+All_Customers_Small_Commercial!G491+All_Customers_Lighting!G491</f>
        <v>70879.320000000007</v>
      </c>
      <c r="H491" s="5">
        <f>All_Customers_Residential!H491+All_Customers_Small_Commercial!H491+All_Customers_Lighting!H491</f>
        <v>74191.31</v>
      </c>
      <c r="I491" s="5">
        <f>All_Customers_Residential!I491+All_Customers_Small_Commercial!I491+All_Customers_Lighting!I491</f>
        <v>55846.93</v>
      </c>
      <c r="J491" s="5">
        <f>All_Customers_Residential!J491+All_Customers_Small_Commercial!J491+All_Customers_Lighting!J491</f>
        <v>30079.39</v>
      </c>
      <c r="K491" s="5">
        <f>All_Customers_Residential!K491+All_Customers_Small_Commercial!K491+All_Customers_Lighting!K491</f>
        <v>14925.73</v>
      </c>
      <c r="L491" s="5">
        <f>All_Customers_Residential!L491+All_Customers_Small_Commercial!L491+All_Customers_Lighting!L491</f>
        <v>7889.04</v>
      </c>
      <c r="M491" s="5">
        <f>All_Customers_Residential!M491+All_Customers_Small_Commercial!M491+All_Customers_Lighting!M491</f>
        <v>5543.54</v>
      </c>
      <c r="N491" s="5">
        <f>All_Customers_Residential!N491+All_Customers_Small_Commercial!N491+All_Customers_Lighting!N491</f>
        <v>4108.24</v>
      </c>
      <c r="O491" s="5">
        <f>All_Customers_Residential!O491+All_Customers_Small_Commercial!O491+All_Customers_Lighting!O491</f>
        <v>2261.1800000000003</v>
      </c>
      <c r="P491" s="5">
        <f>All_Customers_Residential!P491+All_Customers_Small_Commercial!P491+All_Customers_Lighting!P491</f>
        <v>3368.73</v>
      </c>
      <c r="Q491" s="5">
        <f>All_Customers_Residential!Q491+All_Customers_Small_Commercial!Q491+All_Customers_Lighting!Q491</f>
        <v>8154.14</v>
      </c>
      <c r="R491" s="5">
        <f>All_Customers_Residential!R491+All_Customers_Small_Commercial!R491+All_Customers_Lighting!R491</f>
        <v>22301.88</v>
      </c>
      <c r="S491" s="5">
        <f>All_Customers_Residential!S491+All_Customers_Small_Commercial!S491+All_Customers_Lighting!S491</f>
        <v>47401.69</v>
      </c>
      <c r="T491" s="5">
        <f>All_Customers_Residential!T491+All_Customers_Small_Commercial!T491+All_Customers_Lighting!T491</f>
        <v>78860.429999999993</v>
      </c>
      <c r="U491" s="5">
        <f>All_Customers_Residential!U491+All_Customers_Small_Commercial!U491+All_Customers_Lighting!U491</f>
        <v>91034.49</v>
      </c>
      <c r="V491" s="5">
        <f>All_Customers_Residential!V491+All_Customers_Small_Commercial!V491+All_Customers_Lighting!V491</f>
        <v>97735.73000000001</v>
      </c>
      <c r="W491" s="5">
        <f>All_Customers_Residential!W491+All_Customers_Small_Commercial!W491+All_Customers_Lighting!W491</f>
        <v>92893.119999999995</v>
      </c>
      <c r="X491" s="5">
        <f>All_Customers_Residential!X491+All_Customers_Small_Commercial!X491+All_Customers_Lighting!X491</f>
        <v>78141.899999999994</v>
      </c>
      <c r="Y491" s="5">
        <f>All_Customers_Residential!Y491+All_Customers_Small_Commercial!Y491+All_Customers_Lighting!Y491</f>
        <v>69910.149999999994</v>
      </c>
      <c r="Z491" s="5">
        <f>All_Customers_Residential!Z491+All_Customers_Small_Commercial!Z491+All_Customers_Lighting!Z491</f>
        <v>0</v>
      </c>
      <c r="AA491" s="2">
        <f>IFERROR(INDEX('Holiday Schedule'!$D$3:$D$24,MATCH(A491,'Holiday Schedule'!$C$3:$C$24,0)),0)</f>
        <v>0</v>
      </c>
      <c r="AB491" s="2">
        <f t="shared" si="56"/>
        <v>3</v>
      </c>
      <c r="AC491" s="2">
        <f t="shared" si="57"/>
        <v>640546.16</v>
      </c>
      <c r="AD491" s="5">
        <f t="shared" si="58"/>
        <v>524953.00999999989</v>
      </c>
      <c r="AE491" s="5">
        <f t="shared" si="59"/>
        <v>1165499.17</v>
      </c>
      <c r="AG491" s="2">
        <f t="shared" si="60"/>
        <v>4</v>
      </c>
      <c r="AH491" s="2">
        <f t="shared" si="61"/>
        <v>2026</v>
      </c>
      <c r="AJ491" s="5">
        <f t="shared" si="62"/>
        <v>97735.73000000001</v>
      </c>
      <c r="AK491" s="2">
        <f t="shared" si="63"/>
        <v>21</v>
      </c>
    </row>
    <row r="492" spans="1:37" ht="12.75">
      <c r="A492" s="4">
        <v>46141</v>
      </c>
      <c r="B492" s="5">
        <f>All_Customers_Residential!B492+All_Customers_Small_Commercial!B492+All_Customers_Lighting!B492</f>
        <v>61451.360000000001</v>
      </c>
      <c r="C492" s="5">
        <f>All_Customers_Residential!C492+All_Customers_Small_Commercial!C492+All_Customers_Lighting!C492</f>
        <v>58872.45</v>
      </c>
      <c r="D492" s="5">
        <f>All_Customers_Residential!D492+All_Customers_Small_Commercial!D492+All_Customers_Lighting!D492</f>
        <v>57871.41</v>
      </c>
      <c r="E492" s="5">
        <f>All_Customers_Residential!E492+All_Customers_Small_Commercial!E492+All_Customers_Lighting!E492</f>
        <v>58112.9</v>
      </c>
      <c r="F492" s="5">
        <f>All_Customers_Residential!F492+All_Customers_Small_Commercial!F492+All_Customers_Lighting!F492</f>
        <v>60813.11</v>
      </c>
      <c r="G492" s="5">
        <f>All_Customers_Residential!G492+All_Customers_Small_Commercial!G492+All_Customers_Lighting!G492</f>
        <v>66461.31</v>
      </c>
      <c r="H492" s="5">
        <f>All_Customers_Residential!H492+All_Customers_Small_Commercial!H492+All_Customers_Lighting!H492</f>
        <v>75706.400000000009</v>
      </c>
      <c r="I492" s="5">
        <f>All_Customers_Residential!I492+All_Customers_Small_Commercial!I492+All_Customers_Lighting!I492</f>
        <v>81042.960000000006</v>
      </c>
      <c r="J492" s="5">
        <f>All_Customers_Residential!J492+All_Customers_Small_Commercial!J492+All_Customers_Lighting!J492</f>
        <v>77645.560000000012</v>
      </c>
      <c r="K492" s="5">
        <f>All_Customers_Residential!K492+All_Customers_Small_Commercial!K492+All_Customers_Lighting!K492</f>
        <v>70804.259999999995</v>
      </c>
      <c r="L492" s="5">
        <f>All_Customers_Residential!L492+All_Customers_Small_Commercial!L492+All_Customers_Lighting!L492</f>
        <v>66512.45</v>
      </c>
      <c r="M492" s="5">
        <f>All_Customers_Residential!M492+All_Customers_Small_Commercial!M492+All_Customers_Lighting!M492</f>
        <v>60392.34</v>
      </c>
      <c r="N492" s="5">
        <f>All_Customers_Residential!N492+All_Customers_Small_Commercial!N492+All_Customers_Lighting!N492</f>
        <v>46557.4</v>
      </c>
      <c r="O492" s="5">
        <f>All_Customers_Residential!O492+All_Customers_Small_Commercial!O492+All_Customers_Lighting!O492</f>
        <v>42107.7</v>
      </c>
      <c r="P492" s="5">
        <f>All_Customers_Residential!P492+All_Customers_Small_Commercial!P492+All_Customers_Lighting!P492</f>
        <v>50979.22</v>
      </c>
      <c r="Q492" s="5">
        <f>All_Customers_Residential!Q492+All_Customers_Small_Commercial!Q492+All_Customers_Lighting!Q492</f>
        <v>62208.53</v>
      </c>
      <c r="R492" s="5">
        <f>All_Customers_Residential!R492+All_Customers_Small_Commercial!R492+All_Customers_Lighting!R492</f>
        <v>68682.820000000007</v>
      </c>
      <c r="S492" s="5">
        <f>All_Customers_Residential!S492+All_Customers_Small_Commercial!S492+All_Customers_Lighting!S492</f>
        <v>81845.350000000006</v>
      </c>
      <c r="T492" s="5">
        <f>All_Customers_Residential!T492+All_Customers_Small_Commercial!T492+All_Customers_Lighting!T492</f>
        <v>94615.15</v>
      </c>
      <c r="U492" s="5">
        <f>All_Customers_Residential!U492+All_Customers_Small_Commercial!U492+All_Customers_Lighting!U492</f>
        <v>99691.560000000012</v>
      </c>
      <c r="V492" s="5">
        <f>All_Customers_Residential!V492+All_Customers_Small_Commercial!V492+All_Customers_Lighting!V492</f>
        <v>100985.01000000001</v>
      </c>
      <c r="W492" s="5">
        <f>All_Customers_Residential!W492+All_Customers_Small_Commercial!W492+All_Customers_Lighting!W492</f>
        <v>92979.36</v>
      </c>
      <c r="X492" s="5">
        <f>All_Customers_Residential!X492+All_Customers_Small_Commercial!X492+All_Customers_Lighting!X492</f>
        <v>80864.649999999994</v>
      </c>
      <c r="Y492" s="5">
        <f>All_Customers_Residential!Y492+All_Customers_Small_Commercial!Y492+All_Customers_Lighting!Y492</f>
        <v>71647.27</v>
      </c>
      <c r="Z492" s="5">
        <f>All_Customers_Residential!Z492+All_Customers_Small_Commercial!Z492+All_Customers_Lighting!Z492</f>
        <v>0</v>
      </c>
      <c r="AA492" s="2">
        <f>IFERROR(INDEX('Holiday Schedule'!$D$3:$D$24,MATCH(A492,'Holiday Schedule'!$C$3:$C$24,0)),0)</f>
        <v>0</v>
      </c>
      <c r="AB492" s="2">
        <f t="shared" si="56"/>
        <v>4</v>
      </c>
      <c r="AC492" s="2">
        <f t="shared" si="57"/>
        <v>1177914.3200000003</v>
      </c>
      <c r="AD492" s="5">
        <f t="shared" si="58"/>
        <v>510936.20999999973</v>
      </c>
      <c r="AE492" s="5">
        <f t="shared" si="59"/>
        <v>1688850.53</v>
      </c>
      <c r="AG492" s="2">
        <f t="shared" si="60"/>
        <v>4</v>
      </c>
      <c r="AH492" s="2">
        <f t="shared" si="61"/>
        <v>2026</v>
      </c>
      <c r="AJ492" s="5">
        <f t="shared" si="62"/>
        <v>100985.01000000001</v>
      </c>
      <c r="AK492" s="2">
        <f t="shared" si="63"/>
        <v>21</v>
      </c>
    </row>
    <row r="493" spans="1:37" ht="12.75">
      <c r="A493" s="4">
        <v>46142</v>
      </c>
      <c r="B493" s="5">
        <f>All_Customers_Residential!B493+All_Customers_Small_Commercial!B493+All_Customers_Lighting!B493</f>
        <v>66499.899999999994</v>
      </c>
      <c r="C493" s="5">
        <f>All_Customers_Residential!C493+All_Customers_Small_Commercial!C493+All_Customers_Lighting!C493</f>
        <v>62703.61</v>
      </c>
      <c r="D493" s="5">
        <f>All_Customers_Residential!D493+All_Customers_Small_Commercial!D493+All_Customers_Lighting!D493</f>
        <v>61423.98</v>
      </c>
      <c r="E493" s="5">
        <f>All_Customers_Residential!E493+All_Customers_Small_Commercial!E493+All_Customers_Lighting!E493</f>
        <v>61821.380000000005</v>
      </c>
      <c r="F493" s="5">
        <f>All_Customers_Residential!F493+All_Customers_Small_Commercial!F493+All_Customers_Lighting!F493</f>
        <v>64539.13</v>
      </c>
      <c r="G493" s="5">
        <f>All_Customers_Residential!G493+All_Customers_Small_Commercial!G493+All_Customers_Lighting!G493</f>
        <v>70205.69</v>
      </c>
      <c r="H493" s="5">
        <f>All_Customers_Residential!H493+All_Customers_Small_Commercial!H493+All_Customers_Lighting!H493</f>
        <v>80042.22</v>
      </c>
      <c r="I493" s="5">
        <f>All_Customers_Residential!I493+All_Customers_Small_Commercial!I493+All_Customers_Lighting!I493</f>
        <v>87422.630000000019</v>
      </c>
      <c r="J493" s="5">
        <f>All_Customers_Residential!J493+All_Customers_Small_Commercial!J493+All_Customers_Lighting!J493</f>
        <v>85543.209999999992</v>
      </c>
      <c r="K493" s="5">
        <f>All_Customers_Residential!K493+All_Customers_Small_Commercial!K493+All_Customers_Lighting!K493</f>
        <v>83983.37</v>
      </c>
      <c r="L493" s="5">
        <f>All_Customers_Residential!L493+All_Customers_Small_Commercial!L493+All_Customers_Lighting!L493</f>
        <v>84845.48</v>
      </c>
      <c r="M493" s="5">
        <f>All_Customers_Residential!M493+All_Customers_Small_Commercial!M493+All_Customers_Lighting!M493</f>
        <v>80554.94</v>
      </c>
      <c r="N493" s="5">
        <f>All_Customers_Residential!N493+All_Customers_Small_Commercial!N493+All_Customers_Lighting!N493</f>
        <v>79250.91</v>
      </c>
      <c r="O493" s="5">
        <f>All_Customers_Residential!O493+All_Customers_Small_Commercial!O493+All_Customers_Lighting!O493</f>
        <v>77454.92</v>
      </c>
      <c r="P493" s="5">
        <f>All_Customers_Residential!P493+All_Customers_Small_Commercial!P493+All_Customers_Lighting!P493</f>
        <v>78480.06</v>
      </c>
      <c r="Q493" s="5">
        <f>All_Customers_Residential!Q493+All_Customers_Small_Commercial!Q493+All_Customers_Lighting!Q493</f>
        <v>83369.8</v>
      </c>
      <c r="R493" s="5">
        <f>All_Customers_Residential!R493+All_Customers_Small_Commercial!R493+All_Customers_Lighting!R493</f>
        <v>93153.77</v>
      </c>
      <c r="S493" s="5">
        <f>All_Customers_Residential!S493+All_Customers_Small_Commercial!S493+All_Customers_Lighting!S493</f>
        <v>101123.15</v>
      </c>
      <c r="T493" s="5">
        <f>All_Customers_Residential!T493+All_Customers_Small_Commercial!T493+All_Customers_Lighting!T493</f>
        <v>105714.8</v>
      </c>
      <c r="U493" s="5">
        <f>All_Customers_Residential!U493+All_Customers_Small_Commercial!U493+All_Customers_Lighting!U493</f>
        <v>104849.44</v>
      </c>
      <c r="V493" s="5">
        <f>All_Customers_Residential!V493+All_Customers_Small_Commercial!V493+All_Customers_Lighting!V493</f>
        <v>104222.51000000001</v>
      </c>
      <c r="W493" s="5">
        <f>All_Customers_Residential!W493+All_Customers_Small_Commercial!W493+All_Customers_Lighting!W493</f>
        <v>95496.680000000008</v>
      </c>
      <c r="X493" s="5">
        <f>All_Customers_Residential!X493+All_Customers_Small_Commercial!X493+All_Customers_Lighting!X493</f>
        <v>83575.570000000007</v>
      </c>
      <c r="Y493" s="5">
        <f>All_Customers_Residential!Y493+All_Customers_Small_Commercial!Y493+All_Customers_Lighting!Y493</f>
        <v>74122.240000000005</v>
      </c>
      <c r="Z493" s="5">
        <f>All_Customers_Residential!Z493+All_Customers_Small_Commercial!Z493+All_Customers_Lighting!Z493</f>
        <v>0</v>
      </c>
      <c r="AA493" s="2">
        <f>IFERROR(INDEX('Holiday Schedule'!$D$3:$D$24,MATCH(A493,'Holiday Schedule'!$C$3:$C$24,0)),0)</f>
        <v>0</v>
      </c>
      <c r="AB493" s="2">
        <f t="shared" si="56"/>
        <v>5</v>
      </c>
      <c r="AC493" s="2">
        <f t="shared" si="57"/>
        <v>1429041.2400000002</v>
      </c>
      <c r="AD493" s="5">
        <f t="shared" si="58"/>
        <v>541358.14999999991</v>
      </c>
      <c r="AE493" s="5">
        <f t="shared" si="59"/>
        <v>1970399.3900000001</v>
      </c>
      <c r="AG493" s="2">
        <f t="shared" si="60"/>
        <v>4</v>
      </c>
      <c r="AH493" s="2">
        <f t="shared" si="61"/>
        <v>2026</v>
      </c>
      <c r="AJ493" s="5">
        <f t="shared" si="62"/>
        <v>105714.8</v>
      </c>
      <c r="AK493" s="2">
        <f t="shared" si="63"/>
        <v>19</v>
      </c>
    </row>
    <row r="494" spans="1:37" ht="12.75">
      <c r="A494" s="4">
        <v>46143</v>
      </c>
      <c r="B494" s="5">
        <f>All_Customers_Residential!B494+All_Customers_Small_Commercial!B494+All_Customers_Lighting!B494</f>
        <v>66753.33</v>
      </c>
      <c r="C494" s="5">
        <f>All_Customers_Residential!C494+All_Customers_Small_Commercial!C494+All_Customers_Lighting!C494</f>
        <v>63097.329999999994</v>
      </c>
      <c r="D494" s="5">
        <f>All_Customers_Residential!D494+All_Customers_Small_Commercial!D494+All_Customers_Lighting!D494</f>
        <v>60993.75</v>
      </c>
      <c r="E494" s="5">
        <f>All_Customers_Residential!E494+All_Customers_Small_Commercial!E494+All_Customers_Lighting!E494</f>
        <v>60752.17</v>
      </c>
      <c r="F494" s="5">
        <f>All_Customers_Residential!F494+All_Customers_Small_Commercial!F494+All_Customers_Lighting!F494</f>
        <v>63545.86</v>
      </c>
      <c r="G494" s="5">
        <f>All_Customers_Residential!G494+All_Customers_Small_Commercial!G494+All_Customers_Lighting!G494</f>
        <v>69707.920000000013</v>
      </c>
      <c r="H494" s="5">
        <f>All_Customers_Residential!H494+All_Customers_Small_Commercial!H494+All_Customers_Lighting!H494</f>
        <v>78745.31</v>
      </c>
      <c r="I494" s="5">
        <f>All_Customers_Residential!I494+All_Customers_Small_Commercial!I494+All_Customers_Lighting!I494</f>
        <v>78476.48000000001</v>
      </c>
      <c r="J494" s="5">
        <f>All_Customers_Residential!J494+All_Customers_Small_Commercial!J494+All_Customers_Lighting!J494</f>
        <v>62899.450000000004</v>
      </c>
      <c r="K494" s="5">
        <f>All_Customers_Residential!K494+All_Customers_Small_Commercial!K494+All_Customers_Lighting!K494</f>
        <v>37414.270000000004</v>
      </c>
      <c r="L494" s="5">
        <f>All_Customers_Residential!L494+All_Customers_Small_Commercial!L494+All_Customers_Lighting!L494</f>
        <v>25078.29</v>
      </c>
      <c r="M494" s="5">
        <f>All_Customers_Residential!M494+All_Customers_Small_Commercial!M494+All_Customers_Lighting!M494</f>
        <v>16836.990000000002</v>
      </c>
      <c r="N494" s="5">
        <f>All_Customers_Residential!N494+All_Customers_Small_Commercial!N494+All_Customers_Lighting!N494</f>
        <v>14798.43</v>
      </c>
      <c r="O494" s="5">
        <f>All_Customers_Residential!O494+All_Customers_Small_Commercial!O494+All_Customers_Lighting!O494</f>
        <v>23727.919999999998</v>
      </c>
      <c r="P494" s="5">
        <f>All_Customers_Residential!P494+All_Customers_Small_Commercial!P494+All_Customers_Lighting!P494</f>
        <v>30351.230000000003</v>
      </c>
      <c r="Q494" s="5">
        <f>All_Customers_Residential!Q494+All_Customers_Small_Commercial!Q494+All_Customers_Lighting!Q494</f>
        <v>29885.33</v>
      </c>
      <c r="R494" s="5">
        <f>All_Customers_Residential!R494+All_Customers_Small_Commercial!R494+All_Customers_Lighting!R494</f>
        <v>39683.65</v>
      </c>
      <c r="S494" s="5">
        <f>All_Customers_Residential!S494+All_Customers_Small_Commercial!S494+All_Customers_Lighting!S494</f>
        <v>54824</v>
      </c>
      <c r="T494" s="5">
        <f>All_Customers_Residential!T494+All_Customers_Small_Commercial!T494+All_Customers_Lighting!T494</f>
        <v>73355.41</v>
      </c>
      <c r="U494" s="5">
        <f>All_Customers_Residential!U494+All_Customers_Small_Commercial!U494+All_Customers_Lighting!U494</f>
        <v>89160.71</v>
      </c>
      <c r="V494" s="5">
        <f>All_Customers_Residential!V494+All_Customers_Small_Commercial!V494+All_Customers_Lighting!V494</f>
        <v>95100.95</v>
      </c>
      <c r="W494" s="5">
        <f>All_Customers_Residential!W494+All_Customers_Small_Commercial!W494+All_Customers_Lighting!W494</f>
        <v>91377.650000000009</v>
      </c>
      <c r="X494" s="5">
        <f>All_Customers_Residential!X494+All_Customers_Small_Commercial!X494+All_Customers_Lighting!X494</f>
        <v>82312.59</v>
      </c>
      <c r="Y494" s="5">
        <f>All_Customers_Residential!Y494+All_Customers_Small_Commercial!Y494+All_Customers_Lighting!Y494</f>
        <v>73538.570000000007</v>
      </c>
      <c r="Z494" s="5">
        <f>All_Customers_Residential!Z494+All_Customers_Small_Commercial!Z494+All_Customers_Lighting!Z494</f>
        <v>0</v>
      </c>
      <c r="AA494" s="2">
        <f>IFERROR(INDEX('Holiday Schedule'!$D$3:$D$24,MATCH(A494,'Holiday Schedule'!$C$3:$C$24,0)),0)</f>
        <v>0</v>
      </c>
      <c r="AB494" s="2">
        <f t="shared" si="56"/>
        <v>6</v>
      </c>
      <c r="AC494" s="2">
        <f t="shared" si="57"/>
        <v>845283.35</v>
      </c>
      <c r="AD494" s="5">
        <f t="shared" si="58"/>
        <v>537134.24000000011</v>
      </c>
      <c r="AE494" s="5">
        <f t="shared" si="59"/>
        <v>1382417.59</v>
      </c>
      <c r="AG494" s="2">
        <f t="shared" si="60"/>
        <v>5</v>
      </c>
      <c r="AH494" s="2">
        <f t="shared" si="61"/>
        <v>2026</v>
      </c>
      <c r="AJ494" s="5">
        <f t="shared" si="62"/>
        <v>95100.95</v>
      </c>
      <c r="AK494" s="2">
        <f t="shared" si="63"/>
        <v>21</v>
      </c>
    </row>
    <row r="495" spans="1:37" ht="12.75">
      <c r="A495" s="4">
        <v>46144</v>
      </c>
      <c r="B495" s="5">
        <f>All_Customers_Residential!B495+All_Customers_Small_Commercial!B495+All_Customers_Lighting!B495</f>
        <v>66898.61</v>
      </c>
      <c r="C495" s="5">
        <f>All_Customers_Residential!C495+All_Customers_Small_Commercial!C495+All_Customers_Lighting!C495</f>
        <v>64972.480000000003</v>
      </c>
      <c r="D495" s="5">
        <f>All_Customers_Residential!D495+All_Customers_Small_Commercial!D495+All_Customers_Lighting!D495</f>
        <v>63521.439999999995</v>
      </c>
      <c r="E495" s="5">
        <f>All_Customers_Residential!E495+All_Customers_Small_Commercial!E495+All_Customers_Lighting!E495</f>
        <v>63734.240000000005</v>
      </c>
      <c r="F495" s="5">
        <f>All_Customers_Residential!F495+All_Customers_Small_Commercial!F495+All_Customers_Lighting!F495</f>
        <v>65559.22</v>
      </c>
      <c r="G495" s="5">
        <f>All_Customers_Residential!G495+All_Customers_Small_Commercial!G495+All_Customers_Lighting!G495</f>
        <v>67448.12999999999</v>
      </c>
      <c r="H495" s="5">
        <f>All_Customers_Residential!H495+All_Customers_Small_Commercial!H495+All_Customers_Lighting!H495</f>
        <v>65641.430000000008</v>
      </c>
      <c r="I495" s="5">
        <f>All_Customers_Residential!I495+All_Customers_Small_Commercial!I495+All_Customers_Lighting!I495</f>
        <v>62237.93</v>
      </c>
      <c r="J495" s="5">
        <f>All_Customers_Residential!J495+All_Customers_Small_Commercial!J495+All_Customers_Lighting!J495</f>
        <v>54723.58</v>
      </c>
      <c r="K495" s="5">
        <f>All_Customers_Residential!K495+All_Customers_Small_Commercial!K495+All_Customers_Lighting!K495</f>
        <v>55350.380000000005</v>
      </c>
      <c r="L495" s="5">
        <f>All_Customers_Residential!L495+All_Customers_Small_Commercial!L495+All_Customers_Lighting!L495</f>
        <v>60734.119999999995</v>
      </c>
      <c r="M495" s="5">
        <f>All_Customers_Residential!M495+All_Customers_Small_Commercial!M495+All_Customers_Lighting!M495</f>
        <v>58179.040000000001</v>
      </c>
      <c r="N495" s="5">
        <f>All_Customers_Residential!N495+All_Customers_Small_Commercial!N495+All_Customers_Lighting!N495</f>
        <v>59492.6</v>
      </c>
      <c r="O495" s="5">
        <f>All_Customers_Residential!O495+All_Customers_Small_Commercial!O495+All_Customers_Lighting!O495</f>
        <v>63014.350000000006</v>
      </c>
      <c r="P495" s="5">
        <f>All_Customers_Residential!P495+All_Customers_Small_Commercial!P495+All_Customers_Lighting!P495</f>
        <v>65802.990000000005</v>
      </c>
      <c r="Q495" s="5">
        <f>All_Customers_Residential!Q495+All_Customers_Small_Commercial!Q495+All_Customers_Lighting!Q495</f>
        <v>64598.78</v>
      </c>
      <c r="R495" s="5">
        <f>All_Customers_Residential!R495+All_Customers_Small_Commercial!R495+All_Customers_Lighting!R495</f>
        <v>75358.570000000007</v>
      </c>
      <c r="S495" s="5">
        <f>All_Customers_Residential!S495+All_Customers_Small_Commercial!S495+All_Customers_Lighting!S495</f>
        <v>83927.040000000008</v>
      </c>
      <c r="T495" s="5">
        <f>All_Customers_Residential!T495+All_Customers_Small_Commercial!T495+All_Customers_Lighting!T495</f>
        <v>92755.86</v>
      </c>
      <c r="U495" s="5">
        <f>All_Customers_Residential!U495+All_Customers_Small_Commercial!U495+All_Customers_Lighting!U495</f>
        <v>99081.68</v>
      </c>
      <c r="V495" s="5">
        <f>All_Customers_Residential!V495+All_Customers_Small_Commercial!V495+All_Customers_Lighting!V495</f>
        <v>99380.82</v>
      </c>
      <c r="W495" s="5">
        <f>All_Customers_Residential!W495+All_Customers_Small_Commercial!W495+All_Customers_Lighting!W495</f>
        <v>95211.299999999988</v>
      </c>
      <c r="X495" s="5">
        <f>All_Customers_Residential!X495+All_Customers_Small_Commercial!X495+All_Customers_Lighting!X495</f>
        <v>84758.31</v>
      </c>
      <c r="Y495" s="5">
        <f>All_Customers_Residential!Y495+All_Customers_Small_Commercial!Y495+All_Customers_Lighting!Y495</f>
        <v>75287.350000000006</v>
      </c>
      <c r="Z495" s="5">
        <f>All_Customers_Residential!Z495+All_Customers_Small_Commercial!Z495+All_Customers_Lighting!Z495</f>
        <v>0</v>
      </c>
      <c r="AA495" s="2">
        <f>IFERROR(INDEX('Holiday Schedule'!$D$3:$D$24,MATCH(A495,'Holiday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1707670.2500000002</v>
      </c>
      <c r="AE495" s="5">
        <f t="shared" si="59"/>
        <v>1707670.2500000002</v>
      </c>
      <c r="AG495" s="2">
        <f t="shared" si="60"/>
        <v>5</v>
      </c>
      <c r="AH495" s="2">
        <f t="shared" si="61"/>
        <v>2026</v>
      </c>
      <c r="AJ495" s="5">
        <f t="shared" si="62"/>
        <v>99380.82</v>
      </c>
      <c r="AK495" s="2">
        <f t="shared" si="63"/>
        <v>21</v>
      </c>
    </row>
    <row r="496" spans="1:37" ht="12.75">
      <c r="A496" s="4">
        <v>46145</v>
      </c>
      <c r="B496" s="5">
        <f>All_Customers_Residential!B496+All_Customers_Small_Commercial!B496+All_Customers_Lighting!B496</f>
        <v>67708.91</v>
      </c>
      <c r="C496" s="5">
        <f>All_Customers_Residential!C496+All_Customers_Small_Commercial!C496+All_Customers_Lighting!C496</f>
        <v>64166.11</v>
      </c>
      <c r="D496" s="5">
        <f>All_Customers_Residential!D496+All_Customers_Small_Commercial!D496+All_Customers_Lighting!D496</f>
        <v>61985.590000000004</v>
      </c>
      <c r="E496" s="5">
        <f>All_Customers_Residential!E496+All_Customers_Small_Commercial!E496+All_Customers_Lighting!E496</f>
        <v>61190.67</v>
      </c>
      <c r="F496" s="5">
        <f>All_Customers_Residential!F496+All_Customers_Small_Commercial!F496+All_Customers_Lighting!F496</f>
        <v>62314.719999999994</v>
      </c>
      <c r="G496" s="5">
        <f>All_Customers_Residential!G496+All_Customers_Small_Commercial!G496+All_Customers_Lighting!G496</f>
        <v>64043.8</v>
      </c>
      <c r="H496" s="5">
        <f>All_Customers_Residential!H496+All_Customers_Small_Commercial!H496+All_Customers_Lighting!H496</f>
        <v>69633.17</v>
      </c>
      <c r="I496" s="5">
        <f>All_Customers_Residential!I496+All_Customers_Small_Commercial!I496+All_Customers_Lighting!I496</f>
        <v>78338.91</v>
      </c>
      <c r="J496" s="5">
        <f>All_Customers_Residential!J496+All_Customers_Small_Commercial!J496+All_Customers_Lighting!J496</f>
        <v>84128.760000000009</v>
      </c>
      <c r="K496" s="5">
        <f>All_Customers_Residential!K496+All_Customers_Small_Commercial!K496+All_Customers_Lighting!K496</f>
        <v>85310.27</v>
      </c>
      <c r="L496" s="5">
        <f>All_Customers_Residential!L496+All_Customers_Small_Commercial!L496+All_Customers_Lighting!L496</f>
        <v>87690.14</v>
      </c>
      <c r="M496" s="5">
        <f>All_Customers_Residential!M496+All_Customers_Small_Commercial!M496+All_Customers_Lighting!M496</f>
        <v>86159.34</v>
      </c>
      <c r="N496" s="5">
        <f>All_Customers_Residential!N496+All_Customers_Small_Commercial!N496+All_Customers_Lighting!N496</f>
        <v>88536.78</v>
      </c>
      <c r="O496" s="5">
        <f>All_Customers_Residential!O496+All_Customers_Small_Commercial!O496+All_Customers_Lighting!O496</f>
        <v>84233.53</v>
      </c>
      <c r="P496" s="5">
        <f>All_Customers_Residential!P496+All_Customers_Small_Commercial!P496+All_Customers_Lighting!P496</f>
        <v>83130.319999999992</v>
      </c>
      <c r="Q496" s="5">
        <f>All_Customers_Residential!Q496+All_Customers_Small_Commercial!Q496+All_Customers_Lighting!Q496</f>
        <v>78809.709999999992</v>
      </c>
      <c r="R496" s="5">
        <f>All_Customers_Residential!R496+All_Customers_Small_Commercial!R496+All_Customers_Lighting!R496</f>
        <v>76917.88</v>
      </c>
      <c r="S496" s="5">
        <f>All_Customers_Residential!S496+All_Customers_Small_Commercial!S496+All_Customers_Lighting!S496</f>
        <v>79525.179999999993</v>
      </c>
      <c r="T496" s="5">
        <f>All_Customers_Residential!T496+All_Customers_Small_Commercial!T496+All_Customers_Lighting!T496</f>
        <v>91190.41</v>
      </c>
      <c r="U496" s="5">
        <f>All_Customers_Residential!U496+All_Customers_Small_Commercial!U496+All_Customers_Lighting!U496</f>
        <v>103695.72</v>
      </c>
      <c r="V496" s="5">
        <f>All_Customers_Residential!V496+All_Customers_Small_Commercial!V496+All_Customers_Lighting!V496</f>
        <v>108716.31</v>
      </c>
      <c r="W496" s="5">
        <f>All_Customers_Residential!W496+All_Customers_Small_Commercial!W496+All_Customers_Lighting!W496</f>
        <v>101137.22</v>
      </c>
      <c r="X496" s="5">
        <f>All_Customers_Residential!X496+All_Customers_Small_Commercial!X496+All_Customers_Lighting!X496</f>
        <v>88801.37</v>
      </c>
      <c r="Y496" s="5">
        <f>All_Customers_Residential!Y496+All_Customers_Small_Commercial!Y496+All_Customers_Lighting!Y496</f>
        <v>77972.34</v>
      </c>
      <c r="Z496" s="5">
        <f>All_Customers_Residential!Z496+All_Customers_Small_Commercial!Z496+All_Customers_Lighting!Z496</f>
        <v>0</v>
      </c>
      <c r="AA496" s="2">
        <f>IFERROR(INDEX('Holiday Schedule'!$D$3:$D$24,MATCH(A496,'Holiday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1935337.16</v>
      </c>
      <c r="AE496" s="5">
        <f t="shared" si="59"/>
        <v>1935337.16</v>
      </c>
      <c r="AG496" s="2">
        <f t="shared" si="60"/>
        <v>5</v>
      </c>
      <c r="AH496" s="2">
        <f t="shared" si="61"/>
        <v>2026</v>
      </c>
      <c r="AJ496" s="5">
        <f t="shared" si="62"/>
        <v>108716.31</v>
      </c>
      <c r="AK496" s="2">
        <f t="shared" si="63"/>
        <v>21</v>
      </c>
    </row>
    <row r="497" spans="1:37" ht="12.75">
      <c r="A497" s="4">
        <v>46146</v>
      </c>
      <c r="B497" s="5">
        <f>All_Customers_Residential!B497+All_Customers_Small_Commercial!B497+All_Customers_Lighting!B497</f>
        <v>71462.67</v>
      </c>
      <c r="C497" s="5">
        <f>All_Customers_Residential!C497+All_Customers_Small_Commercial!C497+All_Customers_Lighting!C497</f>
        <v>66783.199999999997</v>
      </c>
      <c r="D497" s="5">
        <f>All_Customers_Residential!D497+All_Customers_Small_Commercial!D497+All_Customers_Lighting!D497</f>
        <v>65406.2</v>
      </c>
      <c r="E497" s="5">
        <f>All_Customers_Residential!E497+All_Customers_Small_Commercial!E497+All_Customers_Lighting!E497</f>
        <v>65934.960000000006</v>
      </c>
      <c r="F497" s="5">
        <f>All_Customers_Residential!F497+All_Customers_Small_Commercial!F497+All_Customers_Lighting!F497</f>
        <v>69971.14</v>
      </c>
      <c r="G497" s="5">
        <f>All_Customers_Residential!G497+All_Customers_Small_Commercial!G497+All_Customers_Lighting!G497</f>
        <v>76042.849999999991</v>
      </c>
      <c r="H497" s="5">
        <f>All_Customers_Residential!H497+All_Customers_Small_Commercial!H497+All_Customers_Lighting!H497</f>
        <v>77570.509999999995</v>
      </c>
      <c r="I497" s="5">
        <f>All_Customers_Residential!I497+All_Customers_Small_Commercial!I497+All_Customers_Lighting!I497</f>
        <v>56023.609999999993</v>
      </c>
      <c r="J497" s="5">
        <f>All_Customers_Residential!J497+All_Customers_Small_Commercial!J497+All_Customers_Lighting!J497</f>
        <v>31942.04</v>
      </c>
      <c r="K497" s="5">
        <f>All_Customers_Residential!K497+All_Customers_Small_Commercial!K497+All_Customers_Lighting!K497</f>
        <v>19568.849999999999</v>
      </c>
      <c r="L497" s="5">
        <f>All_Customers_Residential!L497+All_Customers_Small_Commercial!L497+All_Customers_Lighting!L497</f>
        <v>23047.37</v>
      </c>
      <c r="M497" s="5">
        <f>All_Customers_Residential!M497+All_Customers_Small_Commercial!M497+All_Customers_Lighting!M497</f>
        <v>29846.54</v>
      </c>
      <c r="N497" s="5">
        <f>All_Customers_Residential!N497+All_Customers_Small_Commercial!N497+All_Customers_Lighting!N497</f>
        <v>54408.189999999995</v>
      </c>
      <c r="O497" s="5">
        <f>All_Customers_Residential!O497+All_Customers_Small_Commercial!O497+All_Customers_Lighting!O497</f>
        <v>60896.14</v>
      </c>
      <c r="P497" s="5">
        <f>All_Customers_Residential!P497+All_Customers_Small_Commercial!P497+All_Customers_Lighting!P497</f>
        <v>50770.240000000005</v>
      </c>
      <c r="Q497" s="5">
        <f>All_Customers_Residential!Q497+All_Customers_Small_Commercial!Q497+All_Customers_Lighting!Q497</f>
        <v>41754.61</v>
      </c>
      <c r="R497" s="5">
        <f>All_Customers_Residential!R497+All_Customers_Small_Commercial!R497+All_Customers_Lighting!R497</f>
        <v>46462.729999999996</v>
      </c>
      <c r="S497" s="5">
        <f>All_Customers_Residential!S497+All_Customers_Small_Commercial!S497+All_Customers_Lighting!S497</f>
        <v>63979.55</v>
      </c>
      <c r="T497" s="5">
        <f>All_Customers_Residential!T497+All_Customers_Small_Commercial!T497+All_Customers_Lighting!T497</f>
        <v>80064.2</v>
      </c>
      <c r="U497" s="5">
        <f>All_Customers_Residential!U497+All_Customers_Small_Commercial!U497+All_Customers_Lighting!U497</f>
        <v>93859.91</v>
      </c>
      <c r="V497" s="5">
        <f>All_Customers_Residential!V497+All_Customers_Small_Commercial!V497+All_Customers_Lighting!V497</f>
        <v>98356.069999999992</v>
      </c>
      <c r="W497" s="5">
        <f>All_Customers_Residential!W497+All_Customers_Small_Commercial!W497+All_Customers_Lighting!W497</f>
        <v>92878.680000000008</v>
      </c>
      <c r="X497" s="5">
        <f>All_Customers_Residential!X497+All_Customers_Small_Commercial!X497+All_Customers_Lighting!X497</f>
        <v>80600.349999999991</v>
      </c>
      <c r="Y497" s="5">
        <f>All_Customers_Residential!Y497+All_Customers_Small_Commercial!Y497+All_Customers_Lighting!Y497</f>
        <v>70571.680000000008</v>
      </c>
      <c r="Z497" s="5">
        <f>All_Customers_Residential!Z497+All_Customers_Small_Commercial!Z497+All_Customers_Lighting!Z497</f>
        <v>0</v>
      </c>
      <c r="AA497" s="2">
        <f>IFERROR(INDEX('Holiday Schedule'!$D$3:$D$24,MATCH(A497,'Holiday Schedule'!$C$3:$C$24,0)),0)</f>
        <v>0</v>
      </c>
      <c r="AB497" s="2">
        <f t="shared" si="56"/>
        <v>2</v>
      </c>
      <c r="AC497" s="2">
        <f t="shared" si="57"/>
        <v>924459.08</v>
      </c>
      <c r="AD497" s="5">
        <f t="shared" si="58"/>
        <v>563743.21000000008</v>
      </c>
      <c r="AE497" s="5">
        <f t="shared" si="59"/>
        <v>1488202.29</v>
      </c>
      <c r="AG497" s="2">
        <f t="shared" si="60"/>
        <v>5</v>
      </c>
      <c r="AH497" s="2">
        <f t="shared" si="61"/>
        <v>2026</v>
      </c>
      <c r="AJ497" s="5">
        <f t="shared" si="62"/>
        <v>98356.069999999992</v>
      </c>
      <c r="AK497" s="2">
        <f t="shared" si="63"/>
        <v>21</v>
      </c>
    </row>
    <row r="498" spans="1:37" ht="12.75">
      <c r="A498" s="4">
        <v>46147</v>
      </c>
      <c r="B498" s="5">
        <f>All_Customers_Residential!B498+All_Customers_Small_Commercial!B498+All_Customers_Lighting!B498</f>
        <v>63606.420000000006</v>
      </c>
      <c r="C498" s="5">
        <f>All_Customers_Residential!C498+All_Customers_Small_Commercial!C498+All_Customers_Lighting!C498</f>
        <v>60552.840000000004</v>
      </c>
      <c r="D498" s="5">
        <f>All_Customers_Residential!D498+All_Customers_Small_Commercial!D498+All_Customers_Lighting!D498</f>
        <v>58449.189999999995</v>
      </c>
      <c r="E498" s="5">
        <f>All_Customers_Residential!E498+All_Customers_Small_Commercial!E498+All_Customers_Lighting!E498</f>
        <v>58975.98</v>
      </c>
      <c r="F498" s="5">
        <f>All_Customers_Residential!F498+All_Customers_Small_Commercial!F498+All_Customers_Lighting!F498</f>
        <v>62291.97</v>
      </c>
      <c r="G498" s="5">
        <f>All_Customers_Residential!G498+All_Customers_Small_Commercial!G498+All_Customers_Lighting!G498</f>
        <v>68007.76999999999</v>
      </c>
      <c r="H498" s="5">
        <f>All_Customers_Residential!H498+All_Customers_Small_Commercial!H498+All_Customers_Lighting!H498</f>
        <v>71690.559999999998</v>
      </c>
      <c r="I498" s="5">
        <f>All_Customers_Residential!I498+All_Customers_Small_Commercial!I498+All_Customers_Lighting!I498</f>
        <v>53467.68</v>
      </c>
      <c r="J498" s="5">
        <f>All_Customers_Residential!J498+All_Customers_Small_Commercial!J498+All_Customers_Lighting!J498</f>
        <v>34049.949999999997</v>
      </c>
      <c r="K498" s="5">
        <f>All_Customers_Residential!K498+All_Customers_Small_Commercial!K498+All_Customers_Lighting!K498</f>
        <v>20799.849999999999</v>
      </c>
      <c r="L498" s="5">
        <f>All_Customers_Residential!L498+All_Customers_Small_Commercial!L498+All_Customers_Lighting!L498</f>
        <v>13445.02</v>
      </c>
      <c r="M498" s="5">
        <f>All_Customers_Residential!M498+All_Customers_Small_Commercial!M498+All_Customers_Lighting!M498</f>
        <v>10888.369999999999</v>
      </c>
      <c r="N498" s="5">
        <f>All_Customers_Residential!N498+All_Customers_Small_Commercial!N498+All_Customers_Lighting!N498</f>
        <v>13372.7</v>
      </c>
      <c r="O498" s="5">
        <f>All_Customers_Residential!O498+All_Customers_Small_Commercial!O498+All_Customers_Lighting!O498</f>
        <v>10029.67</v>
      </c>
      <c r="P498" s="5">
        <f>All_Customers_Residential!P498+All_Customers_Small_Commercial!P498+All_Customers_Lighting!P498</f>
        <v>9234.58</v>
      </c>
      <c r="Q498" s="5">
        <f>All_Customers_Residential!Q498+All_Customers_Small_Commercial!Q498+All_Customers_Lighting!Q498</f>
        <v>14517.829999999998</v>
      </c>
      <c r="R498" s="5">
        <f>All_Customers_Residential!R498+All_Customers_Small_Commercial!R498+All_Customers_Lighting!R498</f>
        <v>31600.980000000003</v>
      </c>
      <c r="S498" s="5">
        <f>All_Customers_Residential!S498+All_Customers_Small_Commercial!S498+All_Customers_Lighting!S498</f>
        <v>59271.62</v>
      </c>
      <c r="T498" s="5">
        <f>All_Customers_Residential!T498+All_Customers_Small_Commercial!T498+All_Customers_Lighting!T498</f>
        <v>81302.350000000006</v>
      </c>
      <c r="U498" s="5">
        <f>All_Customers_Residential!U498+All_Customers_Small_Commercial!U498+All_Customers_Lighting!U498</f>
        <v>93233.52</v>
      </c>
      <c r="V498" s="5">
        <f>All_Customers_Residential!V498+All_Customers_Small_Commercial!V498+All_Customers_Lighting!V498</f>
        <v>93990.11</v>
      </c>
      <c r="W498" s="5">
        <f>All_Customers_Residential!W498+All_Customers_Small_Commercial!W498+All_Customers_Lighting!W498</f>
        <v>87508.92</v>
      </c>
      <c r="X498" s="5">
        <f>All_Customers_Residential!X498+All_Customers_Small_Commercial!X498+All_Customers_Lighting!X498</f>
        <v>75794.41</v>
      </c>
      <c r="Y498" s="5">
        <f>All_Customers_Residential!Y498+All_Customers_Small_Commercial!Y498+All_Customers_Lighting!Y498</f>
        <v>65777.09</v>
      </c>
      <c r="Z498" s="5">
        <f>All_Customers_Residential!Z498+All_Customers_Small_Commercial!Z498+All_Customers_Lighting!Z498</f>
        <v>0</v>
      </c>
      <c r="AA498" s="2">
        <f>IFERROR(INDEX('Holiday Schedule'!$D$3:$D$24,MATCH(A498,'Holiday Schedule'!$C$3:$C$24,0)),0)</f>
        <v>0</v>
      </c>
      <c r="AB498" s="2">
        <f t="shared" si="56"/>
        <v>3</v>
      </c>
      <c r="AC498" s="2">
        <f t="shared" si="57"/>
        <v>702507.56000000017</v>
      </c>
      <c r="AD498" s="5">
        <f t="shared" si="58"/>
        <v>509351.81999999972</v>
      </c>
      <c r="AE498" s="5">
        <f t="shared" si="59"/>
        <v>1211859.3799999999</v>
      </c>
      <c r="AG498" s="2">
        <f t="shared" si="60"/>
        <v>5</v>
      </c>
      <c r="AH498" s="2">
        <f t="shared" si="61"/>
        <v>2026</v>
      </c>
      <c r="AJ498" s="5">
        <f t="shared" si="62"/>
        <v>93990.11</v>
      </c>
      <c r="AK498" s="2">
        <f t="shared" si="63"/>
        <v>21</v>
      </c>
    </row>
    <row r="499" spans="1:37" ht="12.75">
      <c r="A499" s="4">
        <v>46148</v>
      </c>
      <c r="B499" s="5">
        <f>All_Customers_Residential!B499+All_Customers_Small_Commercial!B499+All_Customers_Lighting!B499</f>
        <v>59947.65</v>
      </c>
      <c r="C499" s="5">
        <f>All_Customers_Residential!C499+All_Customers_Small_Commercial!C499+All_Customers_Lighting!C499</f>
        <v>56689.439999999995</v>
      </c>
      <c r="D499" s="5">
        <f>All_Customers_Residential!D499+All_Customers_Small_Commercial!D499+All_Customers_Lighting!D499</f>
        <v>55268.749999999993</v>
      </c>
      <c r="E499" s="5">
        <f>All_Customers_Residential!E499+All_Customers_Small_Commercial!E499+All_Customers_Lighting!E499</f>
        <v>54961.98</v>
      </c>
      <c r="F499" s="5">
        <f>All_Customers_Residential!F499+All_Customers_Small_Commercial!F499+All_Customers_Lighting!F499</f>
        <v>57351.409999999996</v>
      </c>
      <c r="G499" s="5">
        <f>All_Customers_Residential!G499+All_Customers_Small_Commercial!G499+All_Customers_Lighting!G499</f>
        <v>64373.71</v>
      </c>
      <c r="H499" s="5">
        <f>All_Customers_Residential!H499+All_Customers_Small_Commercial!H499+All_Customers_Lighting!H499</f>
        <v>73833.680000000008</v>
      </c>
      <c r="I499" s="5">
        <f>All_Customers_Residential!I499+All_Customers_Small_Commercial!I499+All_Customers_Lighting!I499</f>
        <v>70869.84</v>
      </c>
      <c r="J499" s="5">
        <f>All_Customers_Residential!J499+All_Customers_Small_Commercial!J499+All_Customers_Lighting!J499</f>
        <v>64378.42</v>
      </c>
      <c r="K499" s="5">
        <f>All_Customers_Residential!K499+All_Customers_Small_Commercial!K499+All_Customers_Lighting!K499</f>
        <v>61415.06</v>
      </c>
      <c r="L499" s="5">
        <f>All_Customers_Residential!L499+All_Customers_Small_Commercial!L499+All_Customers_Lighting!L499</f>
        <v>64358.05</v>
      </c>
      <c r="M499" s="5">
        <f>All_Customers_Residential!M499+All_Customers_Small_Commercial!M499+All_Customers_Lighting!M499</f>
        <v>58410.77</v>
      </c>
      <c r="N499" s="5">
        <f>All_Customers_Residential!N499+All_Customers_Small_Commercial!N499+All_Customers_Lighting!N499</f>
        <v>59310.11</v>
      </c>
      <c r="O499" s="5">
        <f>All_Customers_Residential!O499+All_Customers_Small_Commercial!O499+All_Customers_Lighting!O499</f>
        <v>59582.630000000005</v>
      </c>
      <c r="P499" s="5">
        <f>All_Customers_Residential!P499+All_Customers_Small_Commercial!P499+All_Customers_Lighting!P499</f>
        <v>63318.42</v>
      </c>
      <c r="Q499" s="5">
        <f>All_Customers_Residential!Q499+All_Customers_Small_Commercial!Q499+All_Customers_Lighting!Q499</f>
        <v>71126.25</v>
      </c>
      <c r="R499" s="5">
        <f>All_Customers_Residential!R499+All_Customers_Small_Commercial!R499+All_Customers_Lighting!R499</f>
        <v>81302.41</v>
      </c>
      <c r="S499" s="5">
        <f>All_Customers_Residential!S499+All_Customers_Small_Commercial!S499+All_Customers_Lighting!S499</f>
        <v>91057.38</v>
      </c>
      <c r="T499" s="5">
        <f>All_Customers_Residential!T499+All_Customers_Small_Commercial!T499+All_Customers_Lighting!T499</f>
        <v>95705.21</v>
      </c>
      <c r="U499" s="5">
        <f>All_Customers_Residential!U499+All_Customers_Small_Commercial!U499+All_Customers_Lighting!U499</f>
        <v>99940.62000000001</v>
      </c>
      <c r="V499" s="5">
        <f>All_Customers_Residential!V499+All_Customers_Small_Commercial!V499+All_Customers_Lighting!V499</f>
        <v>97666.810000000012</v>
      </c>
      <c r="W499" s="5">
        <f>All_Customers_Residential!W499+All_Customers_Small_Commercial!W499+All_Customers_Lighting!W499</f>
        <v>90727.59</v>
      </c>
      <c r="X499" s="5">
        <f>All_Customers_Residential!X499+All_Customers_Small_Commercial!X499+All_Customers_Lighting!X499</f>
        <v>79318.42</v>
      </c>
      <c r="Y499" s="5">
        <f>All_Customers_Residential!Y499+All_Customers_Small_Commercial!Y499+All_Customers_Lighting!Y499</f>
        <v>69177.5</v>
      </c>
      <c r="Z499" s="5">
        <f>All_Customers_Residential!Z499+All_Customers_Small_Commercial!Z499+All_Customers_Lighting!Z499</f>
        <v>0</v>
      </c>
      <c r="AA499" s="2">
        <f>IFERROR(INDEX('Holiday Schedule'!$D$3:$D$24,MATCH(A499,'Holiday Schedule'!$C$3:$C$24,0)),0)</f>
        <v>0</v>
      </c>
      <c r="AB499" s="2">
        <f t="shared" si="56"/>
        <v>4</v>
      </c>
      <c r="AC499" s="2">
        <f t="shared" si="57"/>
        <v>1208487.99</v>
      </c>
      <c r="AD499" s="5">
        <f t="shared" si="58"/>
        <v>491604.12000000011</v>
      </c>
      <c r="AE499" s="5">
        <f t="shared" si="59"/>
        <v>1700092.11</v>
      </c>
      <c r="AG499" s="2">
        <f t="shared" si="60"/>
        <v>5</v>
      </c>
      <c r="AH499" s="2">
        <f t="shared" si="61"/>
        <v>2026</v>
      </c>
      <c r="AJ499" s="5">
        <f t="shared" si="62"/>
        <v>99940.62000000001</v>
      </c>
      <c r="AK499" s="2">
        <f t="shared" si="63"/>
        <v>20</v>
      </c>
    </row>
    <row r="500" spans="1:37" ht="12.75">
      <c r="A500" s="4">
        <v>46149</v>
      </c>
      <c r="B500" s="5">
        <f>All_Customers_Residential!B500+All_Customers_Small_Commercial!B500+All_Customers_Lighting!B500</f>
        <v>61843.11</v>
      </c>
      <c r="C500" s="5">
        <f>All_Customers_Residential!C500+All_Customers_Small_Commercial!C500+All_Customers_Lighting!C500</f>
        <v>58704.439999999995</v>
      </c>
      <c r="D500" s="5">
        <f>All_Customers_Residential!D500+All_Customers_Small_Commercial!D500+All_Customers_Lighting!D500</f>
        <v>57044.98</v>
      </c>
      <c r="E500" s="5">
        <f>All_Customers_Residential!E500+All_Customers_Small_Commercial!E500+All_Customers_Lighting!E500</f>
        <v>56847.689999999995</v>
      </c>
      <c r="F500" s="5">
        <f>All_Customers_Residential!F500+All_Customers_Small_Commercial!F500+All_Customers_Lighting!F500</f>
        <v>60162.36</v>
      </c>
      <c r="G500" s="5">
        <f>All_Customers_Residential!G500+All_Customers_Small_Commercial!G500+All_Customers_Lighting!G500</f>
        <v>65442.479999999996</v>
      </c>
      <c r="H500" s="5">
        <f>All_Customers_Residential!H500+All_Customers_Small_Commercial!H500+All_Customers_Lighting!H500</f>
        <v>71607.23000000001</v>
      </c>
      <c r="I500" s="5">
        <f>All_Customers_Residential!I500+All_Customers_Small_Commercial!I500+All_Customers_Lighting!I500</f>
        <v>62290.360000000008</v>
      </c>
      <c r="J500" s="5">
        <f>All_Customers_Residential!J500+All_Customers_Small_Commercial!J500+All_Customers_Lighting!J500</f>
        <v>41773.979999999996</v>
      </c>
      <c r="K500" s="5">
        <f>All_Customers_Residential!K500+All_Customers_Small_Commercial!K500+All_Customers_Lighting!K500</f>
        <v>24568.25</v>
      </c>
      <c r="L500" s="5">
        <f>All_Customers_Residential!L500+All_Customers_Small_Commercial!L500+All_Customers_Lighting!L500</f>
        <v>16397.100000000002</v>
      </c>
      <c r="M500" s="5">
        <f>All_Customers_Residential!M500+All_Customers_Small_Commercial!M500+All_Customers_Lighting!M500</f>
        <v>14014.789999999999</v>
      </c>
      <c r="N500" s="5">
        <f>All_Customers_Residential!N500+All_Customers_Small_Commercial!N500+All_Customers_Lighting!N500</f>
        <v>15978.64</v>
      </c>
      <c r="O500" s="5">
        <f>All_Customers_Residential!O500+All_Customers_Small_Commercial!O500+All_Customers_Lighting!O500</f>
        <v>29090.899999999998</v>
      </c>
      <c r="P500" s="5">
        <f>All_Customers_Residential!P500+All_Customers_Small_Commercial!P500+All_Customers_Lighting!P500</f>
        <v>31869.360000000001</v>
      </c>
      <c r="Q500" s="5">
        <f>All_Customers_Residential!Q500+All_Customers_Small_Commercial!Q500+All_Customers_Lighting!Q500</f>
        <v>38072.090000000004</v>
      </c>
      <c r="R500" s="5">
        <f>All_Customers_Residential!R500+All_Customers_Small_Commercial!R500+All_Customers_Lighting!R500</f>
        <v>49745.07</v>
      </c>
      <c r="S500" s="5">
        <f>All_Customers_Residential!S500+All_Customers_Small_Commercial!S500+All_Customers_Lighting!S500</f>
        <v>57745.77</v>
      </c>
      <c r="T500" s="5">
        <f>All_Customers_Residential!T500+All_Customers_Small_Commercial!T500+All_Customers_Lighting!T500</f>
        <v>73348.739999999991</v>
      </c>
      <c r="U500" s="5">
        <f>All_Customers_Residential!U500+All_Customers_Small_Commercial!U500+All_Customers_Lighting!U500</f>
        <v>90852.489999999991</v>
      </c>
      <c r="V500" s="5">
        <f>All_Customers_Residential!V500+All_Customers_Small_Commercial!V500+All_Customers_Lighting!V500</f>
        <v>96586.670000000013</v>
      </c>
      <c r="W500" s="5">
        <f>All_Customers_Residential!W500+All_Customers_Small_Commercial!W500+All_Customers_Lighting!W500</f>
        <v>91433.27</v>
      </c>
      <c r="X500" s="5">
        <f>All_Customers_Residential!X500+All_Customers_Small_Commercial!X500+All_Customers_Lighting!X500</f>
        <v>80635.240000000005</v>
      </c>
      <c r="Y500" s="5">
        <f>All_Customers_Residential!Y500+All_Customers_Small_Commercial!Y500+All_Customers_Lighting!Y500</f>
        <v>70618.12999999999</v>
      </c>
      <c r="Z500" s="5">
        <f>All_Customers_Residential!Z500+All_Customers_Small_Commercial!Z500+All_Customers_Lighting!Z500</f>
        <v>0</v>
      </c>
      <c r="AA500" s="2">
        <f>IFERROR(INDEX('Holiday Schedule'!$D$3:$D$24,MATCH(A500,'Holiday Schedule'!$C$3:$C$24,0)),0)</f>
        <v>0</v>
      </c>
      <c r="AB500" s="2">
        <f t="shared" si="56"/>
        <v>5</v>
      </c>
      <c r="AC500" s="2">
        <f t="shared" si="57"/>
        <v>814402.72000000009</v>
      </c>
      <c r="AD500" s="5">
        <f t="shared" si="58"/>
        <v>502270.41999999981</v>
      </c>
      <c r="AE500" s="5">
        <f t="shared" si="59"/>
        <v>1316673.1399999999</v>
      </c>
      <c r="AG500" s="2">
        <f t="shared" si="60"/>
        <v>5</v>
      </c>
      <c r="AH500" s="2">
        <f t="shared" si="61"/>
        <v>2026</v>
      </c>
      <c r="AJ500" s="5">
        <f t="shared" si="62"/>
        <v>96586.670000000013</v>
      </c>
      <c r="AK500" s="2">
        <f t="shared" si="63"/>
        <v>21</v>
      </c>
    </row>
    <row r="501" spans="1:37" ht="12.75">
      <c r="A501" s="4">
        <v>46150</v>
      </c>
      <c r="B501" s="5">
        <f>All_Customers_Residential!B501+All_Customers_Small_Commercial!B501+All_Customers_Lighting!B501</f>
        <v>63096.55</v>
      </c>
      <c r="C501" s="5">
        <f>All_Customers_Residential!C501+All_Customers_Small_Commercial!C501+All_Customers_Lighting!C501</f>
        <v>61623.130000000005</v>
      </c>
      <c r="D501" s="5">
        <f>All_Customers_Residential!D501+All_Customers_Small_Commercial!D501+All_Customers_Lighting!D501</f>
        <v>59299.5</v>
      </c>
      <c r="E501" s="5">
        <f>All_Customers_Residential!E501+All_Customers_Small_Commercial!E501+All_Customers_Lighting!E501</f>
        <v>59875.61</v>
      </c>
      <c r="F501" s="5">
        <f>All_Customers_Residential!F501+All_Customers_Small_Commercial!F501+All_Customers_Lighting!F501</f>
        <v>63926.479999999996</v>
      </c>
      <c r="G501" s="5">
        <f>All_Customers_Residential!G501+All_Customers_Small_Commercial!G501+All_Customers_Lighting!G501</f>
        <v>69012.75</v>
      </c>
      <c r="H501" s="5">
        <f>All_Customers_Residential!H501+All_Customers_Small_Commercial!H501+All_Customers_Lighting!H501</f>
        <v>70886.59</v>
      </c>
      <c r="I501" s="5">
        <f>All_Customers_Residential!I501+All_Customers_Small_Commercial!I501+All_Customers_Lighting!I501</f>
        <v>53125.209999999992</v>
      </c>
      <c r="J501" s="5">
        <f>All_Customers_Residential!J501+All_Customers_Small_Commercial!J501+All_Customers_Lighting!J501</f>
        <v>36348.11</v>
      </c>
      <c r="K501" s="5">
        <f>All_Customers_Residential!K501+All_Customers_Small_Commercial!K501+All_Customers_Lighting!K501</f>
        <v>36217.56</v>
      </c>
      <c r="L501" s="5">
        <f>All_Customers_Residential!L501+All_Customers_Small_Commercial!L501+All_Customers_Lighting!L501</f>
        <v>35163.919999999998</v>
      </c>
      <c r="M501" s="5">
        <f>All_Customers_Residential!M501+All_Customers_Small_Commercial!M501+All_Customers_Lighting!M501</f>
        <v>36853.06</v>
      </c>
      <c r="N501" s="5">
        <f>All_Customers_Residential!N501+All_Customers_Small_Commercial!N501+All_Customers_Lighting!N501</f>
        <v>39929.5</v>
      </c>
      <c r="O501" s="5">
        <f>All_Customers_Residential!O501+All_Customers_Small_Commercial!O501+All_Customers_Lighting!O501</f>
        <v>34271.78</v>
      </c>
      <c r="P501" s="5">
        <f>All_Customers_Residential!P501+All_Customers_Small_Commercial!P501+All_Customers_Lighting!P501</f>
        <v>29587.73</v>
      </c>
      <c r="Q501" s="5">
        <f>All_Customers_Residential!Q501+All_Customers_Small_Commercial!Q501+All_Customers_Lighting!Q501</f>
        <v>38674.99</v>
      </c>
      <c r="R501" s="5">
        <f>All_Customers_Residential!R501+All_Customers_Small_Commercial!R501+All_Customers_Lighting!R501</f>
        <v>49392.17</v>
      </c>
      <c r="S501" s="5">
        <f>All_Customers_Residential!S501+All_Customers_Small_Commercial!S501+All_Customers_Lighting!S501</f>
        <v>65576.479999999996</v>
      </c>
      <c r="T501" s="5">
        <f>All_Customers_Residential!T501+All_Customers_Small_Commercial!T501+All_Customers_Lighting!T501</f>
        <v>80982.720000000001</v>
      </c>
      <c r="U501" s="5">
        <f>All_Customers_Residential!U501+All_Customers_Small_Commercial!U501+All_Customers_Lighting!U501</f>
        <v>90777.95</v>
      </c>
      <c r="V501" s="5">
        <f>All_Customers_Residential!V501+All_Customers_Small_Commercial!V501+All_Customers_Lighting!V501</f>
        <v>95619.48</v>
      </c>
      <c r="W501" s="5">
        <f>All_Customers_Residential!W501+All_Customers_Small_Commercial!W501+All_Customers_Lighting!W501</f>
        <v>93074.39</v>
      </c>
      <c r="X501" s="5">
        <f>All_Customers_Residential!X501+All_Customers_Small_Commercial!X501+All_Customers_Lighting!X501</f>
        <v>82605.94</v>
      </c>
      <c r="Y501" s="5">
        <f>All_Customers_Residential!Y501+All_Customers_Small_Commercial!Y501+All_Customers_Lighting!Y501</f>
        <v>73717.680000000008</v>
      </c>
      <c r="Z501" s="5">
        <f>All_Customers_Residential!Z501+All_Customers_Small_Commercial!Z501+All_Customers_Lighting!Z501</f>
        <v>0</v>
      </c>
      <c r="AA501" s="2">
        <f>IFERROR(INDEX('Holiday Schedule'!$D$3:$D$24,MATCH(A501,'Holiday Schedule'!$C$3:$C$24,0)),0)</f>
        <v>0</v>
      </c>
      <c r="AB501" s="2">
        <f t="shared" si="56"/>
        <v>6</v>
      </c>
      <c r="AC501" s="2">
        <f t="shared" si="57"/>
        <v>898200.99</v>
      </c>
      <c r="AD501" s="5">
        <f t="shared" si="58"/>
        <v>521438.2899999998</v>
      </c>
      <c r="AE501" s="5">
        <f t="shared" si="59"/>
        <v>1419639.2799999998</v>
      </c>
      <c r="AG501" s="2">
        <f t="shared" si="60"/>
        <v>5</v>
      </c>
      <c r="AH501" s="2">
        <f t="shared" si="61"/>
        <v>2026</v>
      </c>
      <c r="AJ501" s="5">
        <f t="shared" si="62"/>
        <v>95619.48</v>
      </c>
      <c r="AK501" s="2">
        <f t="shared" si="63"/>
        <v>21</v>
      </c>
    </row>
    <row r="502" spans="1:37" ht="12.75">
      <c r="A502" s="4">
        <v>46151</v>
      </c>
      <c r="B502" s="5">
        <f>All_Customers_Residential!B502+All_Customers_Small_Commercial!B502+All_Customers_Lighting!B502</f>
        <v>66879.92</v>
      </c>
      <c r="C502" s="5">
        <f>All_Customers_Residential!C502+All_Customers_Small_Commercial!C502+All_Customers_Lighting!C502</f>
        <v>64376.990000000005</v>
      </c>
      <c r="D502" s="5">
        <f>All_Customers_Residential!D502+All_Customers_Small_Commercial!D502+All_Customers_Lighting!D502</f>
        <v>61495.1</v>
      </c>
      <c r="E502" s="5">
        <f>All_Customers_Residential!E502+All_Customers_Small_Commercial!E502+All_Customers_Lighting!E502</f>
        <v>62827.979999999996</v>
      </c>
      <c r="F502" s="5">
        <f>All_Customers_Residential!F502+All_Customers_Small_Commercial!F502+All_Customers_Lighting!F502</f>
        <v>64729.760000000002</v>
      </c>
      <c r="G502" s="5">
        <f>All_Customers_Residential!G502+All_Customers_Small_Commercial!G502+All_Customers_Lighting!G502</f>
        <v>65990.44</v>
      </c>
      <c r="H502" s="5">
        <f>All_Customers_Residential!H502+All_Customers_Small_Commercial!H502+All_Customers_Lighting!H502</f>
        <v>61164.88</v>
      </c>
      <c r="I502" s="5">
        <f>All_Customers_Residential!I502+All_Customers_Small_Commercial!I502+All_Customers_Lighting!I502</f>
        <v>45754.110000000008</v>
      </c>
      <c r="J502" s="5">
        <f>All_Customers_Residential!J502+All_Customers_Small_Commercial!J502+All_Customers_Lighting!J502</f>
        <v>25661.02</v>
      </c>
      <c r="K502" s="5">
        <f>All_Customers_Residential!K502+All_Customers_Small_Commercial!K502+All_Customers_Lighting!K502</f>
        <v>12704.32</v>
      </c>
      <c r="L502" s="5">
        <f>All_Customers_Residential!L502+All_Customers_Small_Commercial!L502+All_Customers_Lighting!L502</f>
        <v>13102.55</v>
      </c>
      <c r="M502" s="5">
        <f>All_Customers_Residential!M502+All_Customers_Small_Commercial!M502+All_Customers_Lighting!M502</f>
        <v>13165.22</v>
      </c>
      <c r="N502" s="5">
        <f>All_Customers_Residential!N502+All_Customers_Small_Commercial!N502+All_Customers_Lighting!N502</f>
        <v>7845.38</v>
      </c>
      <c r="O502" s="5">
        <f>All_Customers_Residential!O502+All_Customers_Small_Commercial!O502+All_Customers_Lighting!O502</f>
        <v>11775.91</v>
      </c>
      <c r="P502" s="5">
        <f>All_Customers_Residential!P502+All_Customers_Small_Commercial!P502+All_Customers_Lighting!P502</f>
        <v>30963.75</v>
      </c>
      <c r="Q502" s="5">
        <f>All_Customers_Residential!Q502+All_Customers_Small_Commercial!Q502+All_Customers_Lighting!Q502</f>
        <v>50044.75</v>
      </c>
      <c r="R502" s="5">
        <f>All_Customers_Residential!R502+All_Customers_Small_Commercial!R502+All_Customers_Lighting!R502</f>
        <v>63152.67</v>
      </c>
      <c r="S502" s="5">
        <f>All_Customers_Residential!S502+All_Customers_Small_Commercial!S502+All_Customers_Lighting!S502</f>
        <v>76316.28</v>
      </c>
      <c r="T502" s="5">
        <f>All_Customers_Residential!T502+All_Customers_Small_Commercial!T502+All_Customers_Lighting!T502</f>
        <v>88124.709999999992</v>
      </c>
      <c r="U502" s="5">
        <f>All_Customers_Residential!U502+All_Customers_Small_Commercial!U502+All_Customers_Lighting!U502</f>
        <v>94065.34</v>
      </c>
      <c r="V502" s="5">
        <f>All_Customers_Residential!V502+All_Customers_Small_Commercial!V502+All_Customers_Lighting!V502</f>
        <v>96578.72</v>
      </c>
      <c r="W502" s="5">
        <f>All_Customers_Residential!W502+All_Customers_Small_Commercial!W502+All_Customers_Lighting!W502</f>
        <v>91372.359999999986</v>
      </c>
      <c r="X502" s="5">
        <f>All_Customers_Residential!X502+All_Customers_Small_Commercial!X502+All_Customers_Lighting!X502</f>
        <v>81335.14</v>
      </c>
      <c r="Y502" s="5">
        <f>All_Customers_Residential!Y502+All_Customers_Small_Commercial!Y502+All_Customers_Lighting!Y502</f>
        <v>72213.72</v>
      </c>
      <c r="Z502" s="5">
        <f>All_Customers_Residential!Z502+All_Customers_Small_Commercial!Z502+All_Customers_Lighting!Z502</f>
        <v>0</v>
      </c>
      <c r="AA502" s="2">
        <f>IFERROR(INDEX('Holiday Schedule'!$D$3:$D$24,MATCH(A502,'Holiday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1321641.02</v>
      </c>
      <c r="AE502" s="5">
        <f t="shared" si="59"/>
        <v>1321641.02</v>
      </c>
      <c r="AG502" s="2">
        <f t="shared" si="60"/>
        <v>5</v>
      </c>
      <c r="AH502" s="2">
        <f t="shared" si="61"/>
        <v>2026</v>
      </c>
      <c r="AJ502" s="5">
        <f t="shared" si="62"/>
        <v>96578.72</v>
      </c>
      <c r="AK502" s="2">
        <f t="shared" si="63"/>
        <v>21</v>
      </c>
    </row>
    <row r="503" spans="1:37" ht="12.75">
      <c r="A503" s="4">
        <v>46152</v>
      </c>
      <c r="B503" s="5">
        <f>All_Customers_Residential!B503+All_Customers_Small_Commercial!B503+All_Customers_Lighting!B503</f>
        <v>64493.42</v>
      </c>
      <c r="C503" s="5">
        <f>All_Customers_Residential!C503+All_Customers_Small_Commercial!C503+All_Customers_Lighting!C503</f>
        <v>59337.21</v>
      </c>
      <c r="D503" s="5">
        <f>All_Customers_Residential!D503+All_Customers_Small_Commercial!D503+All_Customers_Lighting!D503</f>
        <v>56872.79</v>
      </c>
      <c r="E503" s="5">
        <f>All_Customers_Residential!E503+All_Customers_Small_Commercial!E503+All_Customers_Lighting!E503</f>
        <v>56820.500000000007</v>
      </c>
      <c r="F503" s="5">
        <f>All_Customers_Residential!F503+All_Customers_Small_Commercial!F503+All_Customers_Lighting!F503</f>
        <v>56975.450000000004</v>
      </c>
      <c r="G503" s="5">
        <f>All_Customers_Residential!G503+All_Customers_Small_Commercial!G503+All_Customers_Lighting!G503</f>
        <v>59129.94</v>
      </c>
      <c r="H503" s="5">
        <f>All_Customers_Residential!H503+All_Customers_Small_Commercial!H503+All_Customers_Lighting!H503</f>
        <v>65004.89</v>
      </c>
      <c r="I503" s="5">
        <f>All_Customers_Residential!I503+All_Customers_Small_Commercial!I503+All_Customers_Lighting!I503</f>
        <v>72706.989999999991</v>
      </c>
      <c r="J503" s="5">
        <f>All_Customers_Residential!J503+All_Customers_Small_Commercial!J503+All_Customers_Lighting!J503</f>
        <v>78722.559999999998</v>
      </c>
      <c r="K503" s="5">
        <f>All_Customers_Residential!K503+All_Customers_Small_Commercial!K503+All_Customers_Lighting!K503</f>
        <v>78401.989999999991</v>
      </c>
      <c r="L503" s="5">
        <f>All_Customers_Residential!L503+All_Customers_Small_Commercial!L503+All_Customers_Lighting!L503</f>
        <v>70291.650000000009</v>
      </c>
      <c r="M503" s="5">
        <f>All_Customers_Residential!M503+All_Customers_Small_Commercial!M503+All_Customers_Lighting!M503</f>
        <v>64385.08</v>
      </c>
      <c r="N503" s="5">
        <f>All_Customers_Residential!N503+All_Customers_Small_Commercial!N503+All_Customers_Lighting!N503</f>
        <v>51331.07</v>
      </c>
      <c r="O503" s="5">
        <f>All_Customers_Residential!O503+All_Customers_Small_Commercial!O503+All_Customers_Lighting!O503</f>
        <v>38017.089999999997</v>
      </c>
      <c r="P503" s="5">
        <f>All_Customers_Residential!P503+All_Customers_Small_Commercial!P503+All_Customers_Lighting!P503</f>
        <v>33991.32</v>
      </c>
      <c r="Q503" s="5">
        <f>All_Customers_Residential!Q503+All_Customers_Small_Commercial!Q503+All_Customers_Lighting!Q503</f>
        <v>36279.22</v>
      </c>
      <c r="R503" s="5">
        <f>All_Customers_Residential!R503+All_Customers_Small_Commercial!R503+All_Customers_Lighting!R503</f>
        <v>45036.14</v>
      </c>
      <c r="S503" s="5">
        <f>All_Customers_Residential!S503+All_Customers_Small_Commercial!S503+All_Customers_Lighting!S503</f>
        <v>71598.149999999994</v>
      </c>
      <c r="T503" s="5">
        <f>All_Customers_Residential!T503+All_Customers_Small_Commercial!T503+All_Customers_Lighting!T503</f>
        <v>87209.19</v>
      </c>
      <c r="U503" s="5">
        <f>All_Customers_Residential!U503+All_Customers_Small_Commercial!U503+All_Customers_Lighting!U503</f>
        <v>92877.32</v>
      </c>
      <c r="V503" s="5">
        <f>All_Customers_Residential!V503+All_Customers_Small_Commercial!V503+All_Customers_Lighting!V503</f>
        <v>96316.47</v>
      </c>
      <c r="W503" s="5">
        <f>All_Customers_Residential!W503+All_Customers_Small_Commercial!W503+All_Customers_Lighting!W503</f>
        <v>90695.390000000014</v>
      </c>
      <c r="X503" s="5">
        <f>All_Customers_Residential!X503+All_Customers_Small_Commercial!X503+All_Customers_Lighting!X503</f>
        <v>77547.299999999988</v>
      </c>
      <c r="Y503" s="5">
        <f>All_Customers_Residential!Y503+All_Customers_Small_Commercial!Y503+All_Customers_Lighting!Y503</f>
        <v>67837.22</v>
      </c>
      <c r="Z503" s="5">
        <f>All_Customers_Residential!Z503+All_Customers_Small_Commercial!Z503+All_Customers_Lighting!Z503</f>
        <v>0</v>
      </c>
      <c r="AA503" s="2">
        <f>IFERROR(INDEX('Holiday Schedule'!$D$3:$D$24,MATCH(A503,'Holiday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1571878.3499999996</v>
      </c>
      <c r="AE503" s="5">
        <f t="shared" si="59"/>
        <v>1571878.3499999996</v>
      </c>
      <c r="AG503" s="2">
        <f t="shared" si="60"/>
        <v>5</v>
      </c>
      <c r="AH503" s="2">
        <f t="shared" si="61"/>
        <v>2026</v>
      </c>
      <c r="AJ503" s="5">
        <f t="shared" si="62"/>
        <v>96316.47</v>
      </c>
      <c r="AK503" s="2">
        <f t="shared" si="63"/>
        <v>21</v>
      </c>
    </row>
    <row r="504" spans="1:37" ht="12.75">
      <c r="A504" s="4">
        <v>46153</v>
      </c>
      <c r="B504" s="5">
        <f>All_Customers_Residential!B504+All_Customers_Small_Commercial!B504+All_Customers_Lighting!B504</f>
        <v>60739.86</v>
      </c>
      <c r="C504" s="5">
        <f>All_Customers_Residential!C504+All_Customers_Small_Commercial!C504+All_Customers_Lighting!C504</f>
        <v>56834.509999999995</v>
      </c>
      <c r="D504" s="5">
        <f>All_Customers_Residential!D504+All_Customers_Small_Commercial!D504+All_Customers_Lighting!D504</f>
        <v>55323.77</v>
      </c>
      <c r="E504" s="5">
        <f>All_Customers_Residential!E504+All_Customers_Small_Commercial!E504+All_Customers_Lighting!E504</f>
        <v>55431.48</v>
      </c>
      <c r="F504" s="5">
        <f>All_Customers_Residential!F504+All_Customers_Small_Commercial!F504+All_Customers_Lighting!F504</f>
        <v>58778.549999999996</v>
      </c>
      <c r="G504" s="5">
        <f>All_Customers_Residential!G504+All_Customers_Small_Commercial!G504+All_Customers_Lighting!G504</f>
        <v>62960.65</v>
      </c>
      <c r="H504" s="5">
        <f>All_Customers_Residential!H504+All_Customers_Small_Commercial!H504+All_Customers_Lighting!H504</f>
        <v>65242.58</v>
      </c>
      <c r="I504" s="5">
        <f>All_Customers_Residential!I504+All_Customers_Small_Commercial!I504+All_Customers_Lighting!I504</f>
        <v>55286.42</v>
      </c>
      <c r="J504" s="5">
        <f>All_Customers_Residential!J504+All_Customers_Small_Commercial!J504+All_Customers_Lighting!J504</f>
        <v>45576.03</v>
      </c>
      <c r="K504" s="5">
        <f>All_Customers_Residential!K504+All_Customers_Small_Commercial!K504+All_Customers_Lighting!K504</f>
        <v>37152.03</v>
      </c>
      <c r="L504" s="5">
        <f>All_Customers_Residential!L504+All_Customers_Small_Commercial!L504+All_Customers_Lighting!L504</f>
        <v>26218.94</v>
      </c>
      <c r="M504" s="5">
        <f>All_Customers_Residential!M504+All_Customers_Small_Commercial!M504+All_Customers_Lighting!M504</f>
        <v>19140.36</v>
      </c>
      <c r="N504" s="5">
        <f>All_Customers_Residential!N504+All_Customers_Small_Commercial!N504+All_Customers_Lighting!N504</f>
        <v>23194.78</v>
      </c>
      <c r="O504" s="5">
        <f>All_Customers_Residential!O504+All_Customers_Small_Commercial!O504+All_Customers_Lighting!O504</f>
        <v>33026.240000000005</v>
      </c>
      <c r="P504" s="5">
        <f>All_Customers_Residential!P504+All_Customers_Small_Commercial!P504+All_Customers_Lighting!P504</f>
        <v>35599.990000000005</v>
      </c>
      <c r="Q504" s="5">
        <f>All_Customers_Residential!Q504+All_Customers_Small_Commercial!Q504+All_Customers_Lighting!Q504</f>
        <v>44006.9</v>
      </c>
      <c r="R504" s="5">
        <f>All_Customers_Residential!R504+All_Customers_Small_Commercial!R504+All_Customers_Lighting!R504</f>
        <v>58832</v>
      </c>
      <c r="S504" s="5">
        <f>All_Customers_Residential!S504+All_Customers_Small_Commercial!S504+All_Customers_Lighting!S504</f>
        <v>68095.360000000001</v>
      </c>
      <c r="T504" s="5">
        <f>All_Customers_Residential!T504+All_Customers_Small_Commercial!T504+All_Customers_Lighting!T504</f>
        <v>80118.3</v>
      </c>
      <c r="U504" s="5">
        <f>All_Customers_Residential!U504+All_Customers_Small_Commercial!U504+All_Customers_Lighting!U504</f>
        <v>90276.66</v>
      </c>
      <c r="V504" s="5">
        <f>All_Customers_Residential!V504+All_Customers_Small_Commercial!V504+All_Customers_Lighting!V504</f>
        <v>95096.56</v>
      </c>
      <c r="W504" s="5">
        <f>All_Customers_Residential!W504+All_Customers_Small_Commercial!W504+All_Customers_Lighting!W504</f>
        <v>89436.49</v>
      </c>
      <c r="X504" s="5">
        <f>All_Customers_Residential!X504+All_Customers_Small_Commercial!X504+All_Customers_Lighting!X504</f>
        <v>78288.759999999995</v>
      </c>
      <c r="Y504" s="5">
        <f>All_Customers_Residential!Y504+All_Customers_Small_Commercial!Y504+All_Customers_Lighting!Y504</f>
        <v>68609.209999999992</v>
      </c>
      <c r="Z504" s="5">
        <f>All_Customers_Residential!Z504+All_Customers_Small_Commercial!Z504+All_Customers_Lighting!Z504</f>
        <v>0</v>
      </c>
      <c r="AA504" s="2">
        <f>IFERROR(INDEX('Holiday Schedule'!$D$3:$D$24,MATCH(A504,'Holiday Schedule'!$C$3:$C$24,0)),0)</f>
        <v>0</v>
      </c>
      <c r="AB504" s="2">
        <f t="shared" si="56"/>
        <v>2</v>
      </c>
      <c r="AC504" s="2">
        <f t="shared" si="57"/>
        <v>879345.82000000007</v>
      </c>
      <c r="AD504" s="5">
        <f t="shared" si="58"/>
        <v>483920.60999999987</v>
      </c>
      <c r="AE504" s="5">
        <f t="shared" si="59"/>
        <v>1363266.43</v>
      </c>
      <c r="AG504" s="2">
        <f t="shared" si="60"/>
        <v>5</v>
      </c>
      <c r="AH504" s="2">
        <f t="shared" si="61"/>
        <v>2026</v>
      </c>
      <c r="AJ504" s="5">
        <f t="shared" si="62"/>
        <v>95096.56</v>
      </c>
      <c r="AK504" s="2">
        <f t="shared" si="63"/>
        <v>21</v>
      </c>
    </row>
    <row r="505" spans="1:37" ht="12.75">
      <c r="A505" s="4">
        <v>46154</v>
      </c>
      <c r="B505" s="5">
        <f>All_Customers_Residential!B505+All_Customers_Small_Commercial!B505+All_Customers_Lighting!B505</f>
        <v>61549.57</v>
      </c>
      <c r="C505" s="5">
        <f>All_Customers_Residential!C505+All_Customers_Small_Commercial!C505+All_Customers_Lighting!C505</f>
        <v>116830.40000000001</v>
      </c>
      <c r="D505" s="5">
        <f>All_Customers_Residential!D505+All_Customers_Small_Commercial!D505+All_Customers_Lighting!D505</f>
        <v>113810.31</v>
      </c>
      <c r="E505" s="5">
        <f>All_Customers_Residential!E505+All_Customers_Small_Commercial!E505+All_Customers_Lighting!E505</f>
        <v>115274.34</v>
      </c>
      <c r="F505" s="5">
        <f>All_Customers_Residential!F505+All_Customers_Small_Commercial!F505+All_Customers_Lighting!F505</f>
        <v>122371.89</v>
      </c>
      <c r="G505" s="5">
        <f>All_Customers_Residential!G505+All_Customers_Small_Commercial!G505+All_Customers_Lighting!G505</f>
        <v>132881.54</v>
      </c>
      <c r="H505" s="5">
        <f>All_Customers_Residential!H505+All_Customers_Small_Commercial!H505+All_Customers_Lighting!H505</f>
        <v>133067.20000000001</v>
      </c>
      <c r="I505" s="5">
        <f>All_Customers_Residential!I505+All_Customers_Small_Commercial!I505+All_Customers_Lighting!I505</f>
        <v>95415.01</v>
      </c>
      <c r="J505" s="5">
        <f>All_Customers_Residential!J505+All_Customers_Small_Commercial!J505+All_Customers_Lighting!J505</f>
        <v>55512.149999999994</v>
      </c>
      <c r="K505" s="5">
        <f>All_Customers_Residential!K505+All_Customers_Small_Commercial!K505+All_Customers_Lighting!K505</f>
        <v>45285.61</v>
      </c>
      <c r="L505" s="5">
        <f>All_Customers_Residential!L505+All_Customers_Small_Commercial!L505+All_Customers_Lighting!L505</f>
        <v>60121.120000000003</v>
      </c>
      <c r="M505" s="5">
        <f>All_Customers_Residential!M505+All_Customers_Small_Commercial!M505+All_Customers_Lighting!M505</f>
        <v>57727.990000000005</v>
      </c>
      <c r="N505" s="5">
        <f>All_Customers_Residential!N505+All_Customers_Small_Commercial!N505+All_Customers_Lighting!N505</f>
        <v>57661.240000000005</v>
      </c>
      <c r="O505" s="5">
        <f>All_Customers_Residential!O505+All_Customers_Small_Commercial!O505+All_Customers_Lighting!O505</f>
        <v>55928.01</v>
      </c>
      <c r="P505" s="5">
        <f>All_Customers_Residential!P505+All_Customers_Small_Commercial!P505+All_Customers_Lighting!P505</f>
        <v>58362.77</v>
      </c>
      <c r="Q505" s="5">
        <f>All_Customers_Residential!Q505+All_Customers_Small_Commercial!Q505+All_Customers_Lighting!Q505</f>
        <v>74394.47</v>
      </c>
      <c r="R505" s="5">
        <f>All_Customers_Residential!R505+All_Customers_Small_Commercial!R505+All_Customers_Lighting!R505</f>
        <v>109391.23</v>
      </c>
      <c r="S505" s="5">
        <f>All_Customers_Residential!S505+All_Customers_Small_Commercial!S505+All_Customers_Lighting!S505</f>
        <v>138624.79999999999</v>
      </c>
      <c r="T505" s="5">
        <f>All_Customers_Residential!T505+All_Customers_Small_Commercial!T505+All_Customers_Lighting!T505</f>
        <v>167310.26</v>
      </c>
      <c r="U505" s="5">
        <f>All_Customers_Residential!U505+All_Customers_Small_Commercial!U505+All_Customers_Lighting!U505</f>
        <v>187978.91</v>
      </c>
      <c r="V505" s="5">
        <f>All_Customers_Residential!V505+All_Customers_Small_Commercial!V505+All_Customers_Lighting!V505</f>
        <v>195703.98</v>
      </c>
      <c r="W505" s="5">
        <f>All_Customers_Residential!W505+All_Customers_Small_Commercial!W505+All_Customers_Lighting!W505</f>
        <v>185543.97</v>
      </c>
      <c r="X505" s="5">
        <f>All_Customers_Residential!X505+All_Customers_Small_Commercial!X505+All_Customers_Lighting!X505</f>
        <v>157701.07</v>
      </c>
      <c r="Y505" s="5">
        <f>All_Customers_Residential!Y505+All_Customers_Small_Commercial!Y505+All_Customers_Lighting!Y505</f>
        <v>137935.09</v>
      </c>
      <c r="Z505" s="5">
        <f>All_Customers_Residential!Z505+All_Customers_Small_Commercial!Z505+All_Customers_Lighting!Z505</f>
        <v>0</v>
      </c>
      <c r="AA505" s="2">
        <f>IFERROR(INDEX('Holiday Schedule'!$D$3:$D$24,MATCH(A505,'Holiday Schedule'!$C$3:$C$24,0)),0)</f>
        <v>0</v>
      </c>
      <c r="AB505" s="2">
        <f t="shared" si="56"/>
        <v>3</v>
      </c>
      <c r="AC505" s="2">
        <f t="shared" si="57"/>
        <v>1702662.5899999999</v>
      </c>
      <c r="AD505" s="5">
        <f t="shared" si="58"/>
        <v>933720.34000000032</v>
      </c>
      <c r="AE505" s="5">
        <f t="shared" si="59"/>
        <v>2636382.9300000002</v>
      </c>
      <c r="AG505" s="2">
        <f t="shared" si="60"/>
        <v>5</v>
      </c>
      <c r="AH505" s="2">
        <f t="shared" si="61"/>
        <v>2026</v>
      </c>
      <c r="AJ505" s="5">
        <f t="shared" si="62"/>
        <v>195703.98</v>
      </c>
      <c r="AK505" s="2">
        <f t="shared" si="63"/>
        <v>21</v>
      </c>
    </row>
    <row r="506" spans="1:37" ht="12.75">
      <c r="A506" s="4">
        <v>46155</v>
      </c>
      <c r="B506" s="5">
        <f>All_Customers_Residential!B506+All_Customers_Small_Commercial!B506+All_Customers_Lighting!B506</f>
        <v>62179.130000000005</v>
      </c>
      <c r="C506" s="5">
        <f>All_Customers_Residential!C506+All_Customers_Small_Commercial!C506+All_Customers_Lighting!C506</f>
        <v>59930.27</v>
      </c>
      <c r="D506" s="5">
        <f>All_Customers_Residential!D506+All_Customers_Small_Commercial!D506+All_Customers_Lighting!D506</f>
        <v>59108.35</v>
      </c>
      <c r="E506" s="5">
        <f>All_Customers_Residential!E506+All_Customers_Small_Commercial!E506+All_Customers_Lighting!E506</f>
        <v>59822.479999999996</v>
      </c>
      <c r="F506" s="5">
        <f>All_Customers_Residential!F506+All_Customers_Small_Commercial!F506+All_Customers_Lighting!F506</f>
        <v>63494.48</v>
      </c>
      <c r="G506" s="5">
        <f>All_Customers_Residential!G506+All_Customers_Small_Commercial!G506+All_Customers_Lighting!G506</f>
        <v>67258.069999999992</v>
      </c>
      <c r="H506" s="5">
        <f>All_Customers_Residential!H506+All_Customers_Small_Commercial!H506+All_Customers_Lighting!H506</f>
        <v>70837.37000000001</v>
      </c>
      <c r="I506" s="5">
        <f>All_Customers_Residential!I506+All_Customers_Small_Commercial!I506+All_Customers_Lighting!I506</f>
        <v>58696.639999999999</v>
      </c>
      <c r="J506" s="5">
        <f>All_Customers_Residential!J506+All_Customers_Small_Commercial!J506+All_Customers_Lighting!J506</f>
        <v>34935.040000000001</v>
      </c>
      <c r="K506" s="5">
        <f>All_Customers_Residential!K506+All_Customers_Small_Commercial!K506+All_Customers_Lighting!K506</f>
        <v>19357.96</v>
      </c>
      <c r="L506" s="5">
        <f>All_Customers_Residential!L506+All_Customers_Small_Commercial!L506+All_Customers_Lighting!L506</f>
        <v>12174.57</v>
      </c>
      <c r="M506" s="5">
        <f>All_Customers_Residential!M506+All_Customers_Small_Commercial!M506+All_Customers_Lighting!M506</f>
        <v>21338.17</v>
      </c>
      <c r="N506" s="5">
        <f>All_Customers_Residential!N506+All_Customers_Small_Commercial!N506+All_Customers_Lighting!N506</f>
        <v>35821.270000000004</v>
      </c>
      <c r="O506" s="5">
        <f>All_Customers_Residential!O506+All_Customers_Small_Commercial!O506+All_Customers_Lighting!O506</f>
        <v>58675.28</v>
      </c>
      <c r="P506" s="5">
        <f>All_Customers_Residential!P506+All_Customers_Small_Commercial!P506+All_Customers_Lighting!P506</f>
        <v>57946.76</v>
      </c>
      <c r="Q506" s="5">
        <f>All_Customers_Residential!Q506+All_Customers_Small_Commercial!Q506+All_Customers_Lighting!Q506</f>
        <v>63177.05</v>
      </c>
      <c r="R506" s="5">
        <f>All_Customers_Residential!R506+All_Customers_Small_Commercial!R506+All_Customers_Lighting!R506</f>
        <v>76403.77</v>
      </c>
      <c r="S506" s="5">
        <f>All_Customers_Residential!S506+All_Customers_Small_Commercial!S506+All_Customers_Lighting!S506</f>
        <v>87926.44</v>
      </c>
      <c r="T506" s="5">
        <f>All_Customers_Residential!T506+All_Customers_Small_Commercial!T506+All_Customers_Lighting!T506</f>
        <v>96612.29</v>
      </c>
      <c r="U506" s="5">
        <f>All_Customers_Residential!U506+All_Customers_Small_Commercial!U506+All_Customers_Lighting!U506</f>
        <v>98202.86</v>
      </c>
      <c r="V506" s="5">
        <f>All_Customers_Residential!V506+All_Customers_Small_Commercial!V506+All_Customers_Lighting!V506</f>
        <v>98709.96</v>
      </c>
      <c r="W506" s="5">
        <f>All_Customers_Residential!W506+All_Customers_Small_Commercial!W506+All_Customers_Lighting!W506</f>
        <v>92649.359999999986</v>
      </c>
      <c r="X506" s="5">
        <f>All_Customers_Residential!X506+All_Customers_Small_Commercial!X506+All_Customers_Lighting!X506</f>
        <v>81205.099999999991</v>
      </c>
      <c r="Y506" s="5">
        <f>All_Customers_Residential!Y506+All_Customers_Small_Commercial!Y506+All_Customers_Lighting!Y506</f>
        <v>70411.509999999995</v>
      </c>
      <c r="Z506" s="5">
        <f>All_Customers_Residential!Z506+All_Customers_Small_Commercial!Z506+All_Customers_Lighting!Z506</f>
        <v>0</v>
      </c>
      <c r="AA506" s="2">
        <f>IFERROR(INDEX('Holiday Schedule'!$D$3:$D$24,MATCH(A506,'Holiday Schedule'!$C$3:$C$24,0)),0)</f>
        <v>0</v>
      </c>
      <c r="AB506" s="2">
        <f t="shared" si="56"/>
        <v>4</v>
      </c>
      <c r="AC506" s="2">
        <f t="shared" si="57"/>
        <v>993832.5199999999</v>
      </c>
      <c r="AD506" s="5">
        <f t="shared" si="58"/>
        <v>513041.6600000005</v>
      </c>
      <c r="AE506" s="5">
        <f t="shared" si="59"/>
        <v>1506874.1800000004</v>
      </c>
      <c r="AG506" s="2">
        <f t="shared" si="60"/>
        <v>5</v>
      </c>
      <c r="AH506" s="2">
        <f t="shared" si="61"/>
        <v>2026</v>
      </c>
      <c r="AJ506" s="5">
        <f t="shared" si="62"/>
        <v>98709.96</v>
      </c>
      <c r="AK506" s="2">
        <f t="shared" si="63"/>
        <v>21</v>
      </c>
    </row>
    <row r="507" spans="1:37" ht="12.75">
      <c r="A507" s="4">
        <v>46156</v>
      </c>
      <c r="B507" s="5">
        <f>All_Customers_Residential!B507+All_Customers_Small_Commercial!B507+All_Customers_Lighting!B507</f>
        <v>63373.210000000006</v>
      </c>
      <c r="C507" s="5">
        <f>All_Customers_Residential!C507+All_Customers_Small_Commercial!C507+All_Customers_Lighting!C507</f>
        <v>59897.590000000004</v>
      </c>
      <c r="D507" s="5">
        <f>All_Customers_Residential!D507+All_Customers_Small_Commercial!D507+All_Customers_Lighting!D507</f>
        <v>58227.18</v>
      </c>
      <c r="E507" s="5">
        <f>All_Customers_Residential!E507+All_Customers_Small_Commercial!E507+All_Customers_Lighting!E507</f>
        <v>57561.18</v>
      </c>
      <c r="F507" s="5">
        <f>All_Customers_Residential!F507+All_Customers_Small_Commercial!F507+All_Customers_Lighting!F507</f>
        <v>60630.21</v>
      </c>
      <c r="G507" s="5">
        <f>All_Customers_Residential!G507+All_Customers_Small_Commercial!G507+All_Customers_Lighting!G507</f>
        <v>65156.609999999993</v>
      </c>
      <c r="H507" s="5">
        <f>All_Customers_Residential!H507+All_Customers_Small_Commercial!H507+All_Customers_Lighting!H507</f>
        <v>69939.14</v>
      </c>
      <c r="I507" s="5">
        <f>All_Customers_Residential!I507+All_Customers_Small_Commercial!I507+All_Customers_Lighting!I507</f>
        <v>63970.47</v>
      </c>
      <c r="J507" s="5">
        <f>All_Customers_Residential!J507+All_Customers_Small_Commercial!J507+All_Customers_Lighting!J507</f>
        <v>50343.119999999995</v>
      </c>
      <c r="K507" s="5">
        <f>All_Customers_Residential!K507+All_Customers_Small_Commercial!K507+All_Customers_Lighting!K507</f>
        <v>43505.86</v>
      </c>
      <c r="L507" s="5">
        <f>All_Customers_Residential!L507+All_Customers_Small_Commercial!L507+All_Customers_Lighting!L507</f>
        <v>39518.43</v>
      </c>
      <c r="M507" s="5">
        <f>All_Customers_Residential!M507+All_Customers_Small_Commercial!M507+All_Customers_Lighting!M507</f>
        <v>33577.56</v>
      </c>
      <c r="N507" s="5">
        <f>All_Customers_Residential!N507+All_Customers_Small_Commercial!N507+All_Customers_Lighting!N507</f>
        <v>35889.200000000004</v>
      </c>
      <c r="O507" s="5">
        <f>All_Customers_Residential!O507+All_Customers_Small_Commercial!O507+All_Customers_Lighting!O507</f>
        <v>40740.51</v>
      </c>
      <c r="P507" s="5">
        <f>All_Customers_Residential!P507+All_Customers_Small_Commercial!P507+All_Customers_Lighting!P507</f>
        <v>43316.4</v>
      </c>
      <c r="Q507" s="5">
        <f>All_Customers_Residential!Q507+All_Customers_Small_Commercial!Q507+All_Customers_Lighting!Q507</f>
        <v>51440.020000000004</v>
      </c>
      <c r="R507" s="5">
        <f>All_Customers_Residential!R507+All_Customers_Small_Commercial!R507+All_Customers_Lighting!R507</f>
        <v>56241.19</v>
      </c>
      <c r="S507" s="5">
        <f>All_Customers_Residential!S507+All_Customers_Small_Commercial!S507+All_Customers_Lighting!S507</f>
        <v>74602.91</v>
      </c>
      <c r="T507" s="5">
        <f>All_Customers_Residential!T507+All_Customers_Small_Commercial!T507+All_Customers_Lighting!T507</f>
        <v>85738.1</v>
      </c>
      <c r="U507" s="5">
        <f>All_Customers_Residential!U507+All_Customers_Small_Commercial!U507+All_Customers_Lighting!U507</f>
        <v>91189.18</v>
      </c>
      <c r="V507" s="5">
        <f>All_Customers_Residential!V507+All_Customers_Small_Commercial!V507+All_Customers_Lighting!V507</f>
        <v>94063.5</v>
      </c>
      <c r="W507" s="5">
        <f>All_Customers_Residential!W507+All_Customers_Small_Commercial!W507+All_Customers_Lighting!W507</f>
        <v>86782.05</v>
      </c>
      <c r="X507" s="5">
        <f>All_Customers_Residential!X507+All_Customers_Small_Commercial!X507+All_Customers_Lighting!X507</f>
        <v>75797.239999999991</v>
      </c>
      <c r="Y507" s="5">
        <f>All_Customers_Residential!Y507+All_Customers_Small_Commercial!Y507+All_Customers_Lighting!Y507</f>
        <v>65838.010000000009</v>
      </c>
      <c r="Z507" s="5">
        <f>All_Customers_Residential!Z507+All_Customers_Small_Commercial!Z507+All_Customers_Lighting!Z507</f>
        <v>0</v>
      </c>
      <c r="AA507" s="2">
        <f>IFERROR(INDEX('Holiday Schedule'!$D$3:$D$24,MATCH(A507,'Holiday Schedule'!$C$3:$C$24,0)),0)</f>
        <v>0</v>
      </c>
      <c r="AB507" s="2">
        <f t="shared" si="56"/>
        <v>5</v>
      </c>
      <c r="AC507" s="2">
        <f t="shared" si="57"/>
        <v>966715.74</v>
      </c>
      <c r="AD507" s="5">
        <f t="shared" si="58"/>
        <v>500623.13000000012</v>
      </c>
      <c r="AE507" s="5">
        <f t="shared" si="59"/>
        <v>1467338.87</v>
      </c>
      <c r="AG507" s="2">
        <f t="shared" si="60"/>
        <v>5</v>
      </c>
      <c r="AH507" s="2">
        <f t="shared" si="61"/>
        <v>2026</v>
      </c>
      <c r="AJ507" s="5">
        <f t="shared" si="62"/>
        <v>94063.5</v>
      </c>
      <c r="AK507" s="2">
        <f t="shared" si="63"/>
        <v>21</v>
      </c>
    </row>
    <row r="508" spans="1:37" ht="12.75">
      <c r="A508" s="4">
        <v>46157</v>
      </c>
      <c r="B508" s="5">
        <f>All_Customers_Residential!B508+All_Customers_Small_Commercial!B508+All_Customers_Lighting!B508</f>
        <v>58616.6</v>
      </c>
      <c r="C508" s="5">
        <f>All_Customers_Residential!C508+All_Customers_Small_Commercial!C508+All_Customers_Lighting!C508</f>
        <v>55244.98</v>
      </c>
      <c r="D508" s="5">
        <f>All_Customers_Residential!D508+All_Customers_Small_Commercial!D508+All_Customers_Lighting!D508</f>
        <v>53605.799999999996</v>
      </c>
      <c r="E508" s="5">
        <f>All_Customers_Residential!E508+All_Customers_Small_Commercial!E508+All_Customers_Lighting!E508</f>
        <v>52954.43</v>
      </c>
      <c r="F508" s="5">
        <f>All_Customers_Residential!F508+All_Customers_Small_Commercial!F508+All_Customers_Lighting!F508</f>
        <v>55977.21</v>
      </c>
      <c r="G508" s="5">
        <f>All_Customers_Residential!G508+All_Customers_Small_Commercial!G508+All_Customers_Lighting!G508</f>
        <v>60330.91</v>
      </c>
      <c r="H508" s="5">
        <f>All_Customers_Residential!H508+All_Customers_Small_Commercial!H508+All_Customers_Lighting!H508</f>
        <v>69736.099999999991</v>
      </c>
      <c r="I508" s="5">
        <f>All_Customers_Residential!I508+All_Customers_Small_Commercial!I508+All_Customers_Lighting!I508</f>
        <v>72913.03</v>
      </c>
      <c r="J508" s="5">
        <f>All_Customers_Residential!J508+All_Customers_Small_Commercial!J508+All_Customers_Lighting!J508</f>
        <v>66512.92</v>
      </c>
      <c r="K508" s="5">
        <f>All_Customers_Residential!K508+All_Customers_Small_Commercial!K508+All_Customers_Lighting!K508</f>
        <v>52569.380000000005</v>
      </c>
      <c r="L508" s="5">
        <f>All_Customers_Residential!L508+All_Customers_Small_Commercial!L508+All_Customers_Lighting!L508</f>
        <v>48750.8</v>
      </c>
      <c r="M508" s="5">
        <f>All_Customers_Residential!M508+All_Customers_Small_Commercial!M508+All_Customers_Lighting!M508</f>
        <v>47852.72</v>
      </c>
      <c r="N508" s="5">
        <f>All_Customers_Residential!N508+All_Customers_Small_Commercial!N508+All_Customers_Lighting!N508</f>
        <v>47015.11</v>
      </c>
      <c r="O508" s="5">
        <f>All_Customers_Residential!O508+All_Customers_Small_Commercial!O508+All_Customers_Lighting!O508</f>
        <v>43565.4</v>
      </c>
      <c r="P508" s="5">
        <f>All_Customers_Residential!P508+All_Customers_Small_Commercial!P508+All_Customers_Lighting!P508</f>
        <v>38203.69</v>
      </c>
      <c r="Q508" s="5">
        <f>All_Customers_Residential!Q508+All_Customers_Small_Commercial!Q508+All_Customers_Lighting!Q508</f>
        <v>38730.730000000003</v>
      </c>
      <c r="R508" s="5">
        <f>All_Customers_Residential!R508+All_Customers_Small_Commercial!R508+All_Customers_Lighting!R508</f>
        <v>50010.95</v>
      </c>
      <c r="S508" s="5">
        <f>All_Customers_Residential!S508+All_Customers_Small_Commercial!S508+All_Customers_Lighting!S508</f>
        <v>65594.61</v>
      </c>
      <c r="T508" s="5">
        <f>All_Customers_Residential!T508+All_Customers_Small_Commercial!T508+All_Customers_Lighting!T508</f>
        <v>77572.94</v>
      </c>
      <c r="U508" s="5">
        <f>All_Customers_Residential!U508+All_Customers_Small_Commercial!U508+All_Customers_Lighting!U508</f>
        <v>84507.51</v>
      </c>
      <c r="V508" s="5">
        <f>All_Customers_Residential!V508+All_Customers_Small_Commercial!V508+All_Customers_Lighting!V508</f>
        <v>89543.72</v>
      </c>
      <c r="W508" s="5">
        <f>All_Customers_Residential!W508+All_Customers_Small_Commercial!W508+All_Customers_Lighting!W508</f>
        <v>86770.840000000011</v>
      </c>
      <c r="X508" s="5">
        <f>All_Customers_Residential!X508+All_Customers_Small_Commercial!X508+All_Customers_Lighting!X508</f>
        <v>76136.98</v>
      </c>
      <c r="Y508" s="5">
        <f>All_Customers_Residential!Y508+All_Customers_Small_Commercial!Y508+All_Customers_Lighting!Y508</f>
        <v>66565.210000000006</v>
      </c>
      <c r="Z508" s="5">
        <f>All_Customers_Residential!Z508+All_Customers_Small_Commercial!Z508+All_Customers_Lighting!Z508</f>
        <v>0</v>
      </c>
      <c r="AA508" s="2">
        <f>IFERROR(INDEX('Holiday Schedule'!$D$3:$D$24,MATCH(A508,'Holiday Schedule'!$C$3:$C$24,0)),0)</f>
        <v>0</v>
      </c>
      <c r="AB508" s="2">
        <f t="shared" si="56"/>
        <v>6</v>
      </c>
      <c r="AC508" s="2">
        <f t="shared" si="57"/>
        <v>986251.33</v>
      </c>
      <c r="AD508" s="5">
        <f t="shared" si="58"/>
        <v>473031.24000000011</v>
      </c>
      <c r="AE508" s="5">
        <f t="shared" si="59"/>
        <v>1459282.57</v>
      </c>
      <c r="AG508" s="2">
        <f t="shared" si="60"/>
        <v>5</v>
      </c>
      <c r="AH508" s="2">
        <f t="shared" si="61"/>
        <v>2026</v>
      </c>
      <c r="AJ508" s="5">
        <f t="shared" si="62"/>
        <v>89543.72</v>
      </c>
      <c r="AK508" s="2">
        <f t="shared" si="63"/>
        <v>21</v>
      </c>
    </row>
    <row r="509" spans="1:37" ht="12.75">
      <c r="A509" s="4">
        <v>46158</v>
      </c>
      <c r="B509" s="5">
        <f>All_Customers_Residential!B509+All_Customers_Small_Commercial!B509+All_Customers_Lighting!B509</f>
        <v>59099.21</v>
      </c>
      <c r="C509" s="5">
        <f>All_Customers_Residential!C509+All_Customers_Small_Commercial!C509+All_Customers_Lighting!C509</f>
        <v>55525.69</v>
      </c>
      <c r="D509" s="5">
        <f>All_Customers_Residential!D509+All_Customers_Small_Commercial!D509+All_Customers_Lighting!D509</f>
        <v>53583.72</v>
      </c>
      <c r="E509" s="5">
        <f>All_Customers_Residential!E509+All_Customers_Small_Commercial!E509+All_Customers_Lighting!E509</f>
        <v>53173.94</v>
      </c>
      <c r="F509" s="5">
        <f>All_Customers_Residential!F509+All_Customers_Small_Commercial!F509+All_Customers_Lighting!F509</f>
        <v>54427.93</v>
      </c>
      <c r="G509" s="5">
        <f>All_Customers_Residential!G509+All_Customers_Small_Commercial!G509+All_Customers_Lighting!G509</f>
        <v>54849.259999999995</v>
      </c>
      <c r="H509" s="5">
        <f>All_Customers_Residential!H509+All_Customers_Small_Commercial!H509+All_Customers_Lighting!H509</f>
        <v>55254.330000000009</v>
      </c>
      <c r="I509" s="5">
        <f>All_Customers_Residential!I509+All_Customers_Small_Commercial!I509+All_Customers_Lighting!I509</f>
        <v>47937.85</v>
      </c>
      <c r="J509" s="5">
        <f>All_Customers_Residential!J509+All_Customers_Small_Commercial!J509+All_Customers_Lighting!J509</f>
        <v>24512.240000000002</v>
      </c>
      <c r="K509" s="5">
        <f>All_Customers_Residential!K509+All_Customers_Small_Commercial!K509+All_Customers_Lighting!K509</f>
        <v>8211.83</v>
      </c>
      <c r="L509" s="5">
        <f>All_Customers_Residential!L509+All_Customers_Small_Commercial!L509+All_Customers_Lighting!L509</f>
        <v>8979.4</v>
      </c>
      <c r="M509" s="5">
        <f>All_Customers_Residential!M509+All_Customers_Small_Commercial!M509+All_Customers_Lighting!M509</f>
        <v>13060.1</v>
      </c>
      <c r="N509" s="5">
        <f>All_Customers_Residential!N509+All_Customers_Small_Commercial!N509+All_Customers_Lighting!N509</f>
        <v>15387.14</v>
      </c>
      <c r="O509" s="5">
        <f>All_Customers_Residential!O509+All_Customers_Small_Commercial!O509+All_Customers_Lighting!O509</f>
        <v>6020.5</v>
      </c>
      <c r="P509" s="5">
        <f>All_Customers_Residential!P509+All_Customers_Small_Commercial!P509+All_Customers_Lighting!P509</f>
        <v>4496.1499999999996</v>
      </c>
      <c r="Q509" s="5">
        <f>All_Customers_Residential!Q509+All_Customers_Small_Commercial!Q509+All_Customers_Lighting!Q509</f>
        <v>6783.73</v>
      </c>
      <c r="R509" s="5">
        <f>All_Customers_Residential!R509+All_Customers_Small_Commercial!R509+All_Customers_Lighting!R509</f>
        <v>21824.84</v>
      </c>
      <c r="S509" s="5">
        <f>All_Customers_Residential!S509+All_Customers_Small_Commercial!S509+All_Customers_Lighting!S509</f>
        <v>47672.46</v>
      </c>
      <c r="T509" s="5">
        <f>All_Customers_Residential!T509+All_Customers_Small_Commercial!T509+All_Customers_Lighting!T509</f>
        <v>70829.209999999992</v>
      </c>
      <c r="U509" s="5">
        <f>All_Customers_Residential!U509+All_Customers_Small_Commercial!U509+All_Customers_Lighting!U509</f>
        <v>82163.87</v>
      </c>
      <c r="V509" s="5">
        <f>All_Customers_Residential!V509+All_Customers_Small_Commercial!V509+All_Customers_Lighting!V509</f>
        <v>88369.24</v>
      </c>
      <c r="W509" s="5">
        <f>All_Customers_Residential!W509+All_Customers_Small_Commercial!W509+All_Customers_Lighting!W509</f>
        <v>83590.589999999982</v>
      </c>
      <c r="X509" s="5">
        <f>All_Customers_Residential!X509+All_Customers_Small_Commercial!X509+All_Customers_Lighting!X509</f>
        <v>73657.78</v>
      </c>
      <c r="Y509" s="5">
        <f>All_Customers_Residential!Y509+All_Customers_Small_Commercial!Y509+All_Customers_Lighting!Y509</f>
        <v>64455.05</v>
      </c>
      <c r="Z509" s="5">
        <f>All_Customers_Residential!Z509+All_Customers_Small_Commercial!Z509+All_Customers_Lighting!Z509</f>
        <v>0</v>
      </c>
      <c r="AA509" s="2">
        <f>IFERROR(INDEX('Holiday Schedule'!$D$3:$D$24,MATCH(A509,'Holiday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1053866.0599999998</v>
      </c>
      <c r="AE509" s="5">
        <f t="shared" si="59"/>
        <v>1053866.0599999998</v>
      </c>
      <c r="AG509" s="2">
        <f t="shared" si="60"/>
        <v>5</v>
      </c>
      <c r="AH509" s="2">
        <f t="shared" si="61"/>
        <v>2026</v>
      </c>
      <c r="AJ509" s="5">
        <f t="shared" si="62"/>
        <v>88369.24</v>
      </c>
      <c r="AK509" s="2">
        <f t="shared" si="63"/>
        <v>21</v>
      </c>
    </row>
    <row r="510" spans="1:37" ht="12.75">
      <c r="A510" s="4">
        <v>46159</v>
      </c>
      <c r="B510" s="5">
        <f>All_Customers_Residential!B510+All_Customers_Small_Commercial!B510+All_Customers_Lighting!B510</f>
        <v>56223.579999999994</v>
      </c>
      <c r="C510" s="5">
        <f>All_Customers_Residential!C510+All_Customers_Small_Commercial!C510+All_Customers_Lighting!C510</f>
        <v>52890.640000000007</v>
      </c>
      <c r="D510" s="5">
        <f>All_Customers_Residential!D510+All_Customers_Small_Commercial!D510+All_Customers_Lighting!D510</f>
        <v>50654.44</v>
      </c>
      <c r="E510" s="5">
        <f>All_Customers_Residential!E510+All_Customers_Small_Commercial!E510+All_Customers_Lighting!E510</f>
        <v>50135.17</v>
      </c>
      <c r="F510" s="5">
        <f>All_Customers_Residential!F510+All_Customers_Small_Commercial!F510+All_Customers_Lighting!F510</f>
        <v>50730.049999999996</v>
      </c>
      <c r="G510" s="5">
        <f>All_Customers_Residential!G510+All_Customers_Small_Commercial!G510+All_Customers_Lighting!G510</f>
        <v>49744.78</v>
      </c>
      <c r="H510" s="5">
        <f>All_Customers_Residential!H510+All_Customers_Small_Commercial!H510+All_Customers_Lighting!H510</f>
        <v>46652.71</v>
      </c>
      <c r="I510" s="5">
        <f>All_Customers_Residential!I510+All_Customers_Small_Commercial!I510+All_Customers_Lighting!I510</f>
        <v>32387.25</v>
      </c>
      <c r="J510" s="5">
        <f>All_Customers_Residential!J510+All_Customers_Small_Commercial!J510+All_Customers_Lighting!J510</f>
        <v>21149.73</v>
      </c>
      <c r="K510" s="5">
        <f>All_Customers_Residential!K510+All_Customers_Small_Commercial!K510+All_Customers_Lighting!K510</f>
        <v>19166.739999999998</v>
      </c>
      <c r="L510" s="5">
        <f>All_Customers_Residential!L510+All_Customers_Small_Commercial!L510+All_Customers_Lighting!L510</f>
        <v>27891.759999999998</v>
      </c>
      <c r="M510" s="5">
        <f>All_Customers_Residential!M510+All_Customers_Small_Commercial!M510+All_Customers_Lighting!M510</f>
        <v>25708.67</v>
      </c>
      <c r="N510" s="5">
        <f>All_Customers_Residential!N510+All_Customers_Small_Commercial!N510+All_Customers_Lighting!N510</f>
        <v>23323.439999999999</v>
      </c>
      <c r="O510" s="5">
        <f>All_Customers_Residential!O510+All_Customers_Small_Commercial!O510+All_Customers_Lighting!O510</f>
        <v>26582.050000000003</v>
      </c>
      <c r="P510" s="5">
        <f>All_Customers_Residential!P510+All_Customers_Small_Commercial!P510+All_Customers_Lighting!P510</f>
        <v>27575.870000000003</v>
      </c>
      <c r="Q510" s="5">
        <f>All_Customers_Residential!Q510+All_Customers_Small_Commercial!Q510+All_Customers_Lighting!Q510</f>
        <v>23456.03</v>
      </c>
      <c r="R510" s="5">
        <f>All_Customers_Residential!R510+All_Customers_Small_Commercial!R510+All_Customers_Lighting!R510</f>
        <v>31886.639999999999</v>
      </c>
      <c r="S510" s="5">
        <f>All_Customers_Residential!S510+All_Customers_Small_Commercial!S510+All_Customers_Lighting!S510</f>
        <v>49136.57</v>
      </c>
      <c r="T510" s="5">
        <f>All_Customers_Residential!T510+All_Customers_Small_Commercial!T510+All_Customers_Lighting!T510</f>
        <v>75001.53</v>
      </c>
      <c r="U510" s="5">
        <f>All_Customers_Residential!U510+All_Customers_Small_Commercial!U510+All_Customers_Lighting!U510</f>
        <v>88411.85</v>
      </c>
      <c r="V510" s="5">
        <f>All_Customers_Residential!V510+All_Customers_Small_Commercial!V510+All_Customers_Lighting!V510</f>
        <v>93980.46</v>
      </c>
      <c r="W510" s="5">
        <f>All_Customers_Residential!W510+All_Customers_Small_Commercial!W510+All_Customers_Lighting!W510</f>
        <v>87560.17</v>
      </c>
      <c r="X510" s="5">
        <f>All_Customers_Residential!X510+All_Customers_Small_Commercial!X510+All_Customers_Lighting!X510</f>
        <v>74889.81</v>
      </c>
      <c r="Y510" s="5">
        <f>All_Customers_Residential!Y510+All_Customers_Small_Commercial!Y510+All_Customers_Lighting!Y510</f>
        <v>63645.479999999996</v>
      </c>
      <c r="Z510" s="5">
        <f>All_Customers_Residential!Z510+All_Customers_Small_Commercial!Z510+All_Customers_Lighting!Z510</f>
        <v>0</v>
      </c>
      <c r="AA510" s="2">
        <f>IFERROR(INDEX('Holiday Schedule'!$D$3:$D$24,MATCH(A510,'Holiday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1148785.42</v>
      </c>
      <c r="AE510" s="5">
        <f t="shared" si="59"/>
        <v>1148785.42</v>
      </c>
      <c r="AG510" s="2">
        <f t="shared" si="60"/>
        <v>5</v>
      </c>
      <c r="AH510" s="2">
        <f t="shared" si="61"/>
        <v>2026</v>
      </c>
      <c r="AJ510" s="5">
        <f t="shared" si="62"/>
        <v>93980.46</v>
      </c>
      <c r="AK510" s="2">
        <f t="shared" si="63"/>
        <v>21</v>
      </c>
    </row>
    <row r="511" spans="1:37" ht="12.75">
      <c r="A511" s="4">
        <v>46160</v>
      </c>
      <c r="B511" s="5">
        <f>All_Customers_Residential!B511+All_Customers_Small_Commercial!B511+All_Customers_Lighting!B511</f>
        <v>55824.590000000004</v>
      </c>
      <c r="C511" s="5">
        <f>All_Customers_Residential!C511+All_Customers_Small_Commercial!C511+All_Customers_Lighting!C511</f>
        <v>51478.48</v>
      </c>
      <c r="D511" s="5">
        <f>All_Customers_Residential!D511+All_Customers_Small_Commercial!D511+All_Customers_Lighting!D511</f>
        <v>50166.020000000004</v>
      </c>
      <c r="E511" s="5">
        <f>All_Customers_Residential!E511+All_Customers_Small_Commercial!E511+All_Customers_Lighting!E511</f>
        <v>50323.65</v>
      </c>
      <c r="F511" s="5">
        <f>All_Customers_Residential!F511+All_Customers_Small_Commercial!F511+All_Customers_Lighting!F511</f>
        <v>52895.38</v>
      </c>
      <c r="G511" s="5">
        <f>All_Customers_Residential!G511+All_Customers_Small_Commercial!G511+All_Customers_Lighting!G511</f>
        <v>57009.130000000005</v>
      </c>
      <c r="H511" s="5">
        <f>All_Customers_Residential!H511+All_Customers_Small_Commercial!H511+All_Customers_Lighting!H511</f>
        <v>60440.090000000004</v>
      </c>
      <c r="I511" s="5">
        <f>All_Customers_Residential!I511+All_Customers_Small_Commercial!I511+All_Customers_Lighting!I511</f>
        <v>53650.179999999993</v>
      </c>
      <c r="J511" s="5">
        <f>All_Customers_Residential!J511+All_Customers_Small_Commercial!J511+All_Customers_Lighting!J511</f>
        <v>38090.79</v>
      </c>
      <c r="K511" s="5">
        <f>All_Customers_Residential!K511+All_Customers_Small_Commercial!K511+All_Customers_Lighting!K511</f>
        <v>35025.68</v>
      </c>
      <c r="L511" s="5">
        <f>All_Customers_Residential!L511+All_Customers_Small_Commercial!L511+All_Customers_Lighting!L511</f>
        <v>43610.85</v>
      </c>
      <c r="M511" s="5">
        <f>All_Customers_Residential!M511+All_Customers_Small_Commercial!M511+All_Customers_Lighting!M511</f>
        <v>41241.07</v>
      </c>
      <c r="N511" s="5">
        <f>All_Customers_Residential!N511+All_Customers_Small_Commercial!N511+All_Customers_Lighting!N511</f>
        <v>32369.42</v>
      </c>
      <c r="O511" s="5">
        <f>All_Customers_Residential!O511+All_Customers_Small_Commercial!O511+All_Customers_Lighting!O511</f>
        <v>45241.41</v>
      </c>
      <c r="P511" s="5">
        <f>All_Customers_Residential!P511+All_Customers_Small_Commercial!P511+All_Customers_Lighting!P511</f>
        <v>58561.210000000006</v>
      </c>
      <c r="Q511" s="5">
        <f>All_Customers_Residential!Q511+All_Customers_Small_Commercial!Q511+All_Customers_Lighting!Q511</f>
        <v>61193.279999999999</v>
      </c>
      <c r="R511" s="5">
        <f>All_Customers_Residential!R511+All_Customers_Small_Commercial!R511+All_Customers_Lighting!R511</f>
        <v>71614.12</v>
      </c>
      <c r="S511" s="5">
        <f>All_Customers_Residential!S511+All_Customers_Small_Commercial!S511+All_Customers_Lighting!S511</f>
        <v>76877.290000000008</v>
      </c>
      <c r="T511" s="5">
        <f>All_Customers_Residential!T511+All_Customers_Small_Commercial!T511+All_Customers_Lighting!T511</f>
        <v>77631.06</v>
      </c>
      <c r="U511" s="5">
        <f>All_Customers_Residential!U511+All_Customers_Small_Commercial!U511+All_Customers_Lighting!U511</f>
        <v>86314.21</v>
      </c>
      <c r="V511" s="5">
        <f>All_Customers_Residential!V511+All_Customers_Small_Commercial!V511+All_Customers_Lighting!V511</f>
        <v>91334.29</v>
      </c>
      <c r="W511" s="5">
        <f>All_Customers_Residential!W511+All_Customers_Small_Commercial!W511+All_Customers_Lighting!W511</f>
        <v>86369.439999999988</v>
      </c>
      <c r="X511" s="5">
        <f>All_Customers_Residential!X511+All_Customers_Small_Commercial!X511+All_Customers_Lighting!X511</f>
        <v>75107.23</v>
      </c>
      <c r="Y511" s="5">
        <f>All_Customers_Residential!Y511+All_Customers_Small_Commercial!Y511+All_Customers_Lighting!Y511</f>
        <v>65335.3</v>
      </c>
      <c r="Z511" s="5">
        <f>All_Customers_Residential!Z511+All_Customers_Small_Commercial!Z511+All_Customers_Lighting!Z511</f>
        <v>0</v>
      </c>
      <c r="AA511" s="2">
        <f>IFERROR(INDEX('Holiday Schedule'!$D$3:$D$24,MATCH(A511,'Holiday Schedule'!$C$3:$C$24,0)),0)</f>
        <v>0</v>
      </c>
      <c r="AB511" s="2">
        <f t="shared" si="56"/>
        <v>2</v>
      </c>
      <c r="AC511" s="2">
        <f t="shared" si="57"/>
        <v>974231.53</v>
      </c>
      <c r="AD511" s="5">
        <f t="shared" si="58"/>
        <v>443472.6399999999</v>
      </c>
      <c r="AE511" s="5">
        <f t="shared" si="59"/>
        <v>1417704.17</v>
      </c>
      <c r="AG511" s="2">
        <f t="shared" si="60"/>
        <v>5</v>
      </c>
      <c r="AH511" s="2">
        <f t="shared" si="61"/>
        <v>2026</v>
      </c>
      <c r="AJ511" s="5">
        <f t="shared" si="62"/>
        <v>91334.29</v>
      </c>
      <c r="AK511" s="2">
        <f t="shared" si="63"/>
        <v>21</v>
      </c>
    </row>
    <row r="512" spans="1:37" ht="12.75">
      <c r="A512" s="4">
        <v>46161</v>
      </c>
      <c r="B512" s="5">
        <f>All_Customers_Residential!B512+All_Customers_Small_Commercial!B512+All_Customers_Lighting!B512</f>
        <v>57821.49</v>
      </c>
      <c r="C512" s="5">
        <f>All_Customers_Residential!C512+All_Customers_Small_Commercial!C512+All_Customers_Lighting!C512</f>
        <v>54066.43</v>
      </c>
      <c r="D512" s="5">
        <f>All_Customers_Residential!D512+All_Customers_Small_Commercial!D512+All_Customers_Lighting!D512</f>
        <v>52576.009999999995</v>
      </c>
      <c r="E512" s="5">
        <f>All_Customers_Residential!E512+All_Customers_Small_Commercial!E512+All_Customers_Lighting!E512</f>
        <v>52427.799999999996</v>
      </c>
      <c r="F512" s="5">
        <f>All_Customers_Residential!F512+All_Customers_Small_Commercial!F512+All_Customers_Lighting!F512</f>
        <v>55244.47</v>
      </c>
      <c r="G512" s="5">
        <f>All_Customers_Residential!G512+All_Customers_Small_Commercial!G512+All_Customers_Lighting!G512</f>
        <v>58438.69</v>
      </c>
      <c r="H512" s="5">
        <f>All_Customers_Residential!H512+All_Customers_Small_Commercial!H512+All_Customers_Lighting!H512</f>
        <v>59555.56</v>
      </c>
      <c r="I512" s="5">
        <f>All_Customers_Residential!I512+All_Customers_Small_Commercial!I512+All_Customers_Lighting!I512</f>
        <v>44317.47</v>
      </c>
      <c r="J512" s="5">
        <f>All_Customers_Residential!J512+All_Customers_Small_Commercial!J512+All_Customers_Lighting!J512</f>
        <v>26328.82</v>
      </c>
      <c r="K512" s="5">
        <f>All_Customers_Residential!K512+All_Customers_Small_Commercial!K512+All_Customers_Lighting!K512</f>
        <v>15147.45</v>
      </c>
      <c r="L512" s="5">
        <f>All_Customers_Residential!L512+All_Customers_Small_Commercial!L512+All_Customers_Lighting!L512</f>
        <v>15193.54</v>
      </c>
      <c r="M512" s="5">
        <f>All_Customers_Residential!M512+All_Customers_Small_Commercial!M512+All_Customers_Lighting!M512</f>
        <v>17224.29</v>
      </c>
      <c r="N512" s="5">
        <f>All_Customers_Residential!N512+All_Customers_Small_Commercial!N512+All_Customers_Lighting!N512</f>
        <v>39969.410000000003</v>
      </c>
      <c r="O512" s="5">
        <f>All_Customers_Residential!O512+All_Customers_Small_Commercial!O512+All_Customers_Lighting!O512</f>
        <v>50229.52</v>
      </c>
      <c r="P512" s="5">
        <f>All_Customers_Residential!P512+All_Customers_Small_Commercial!P512+All_Customers_Lighting!P512</f>
        <v>58664.75</v>
      </c>
      <c r="Q512" s="5">
        <f>All_Customers_Residential!Q512+All_Customers_Small_Commercial!Q512+All_Customers_Lighting!Q512</f>
        <v>63196.380000000005</v>
      </c>
      <c r="R512" s="5">
        <f>All_Customers_Residential!R512+All_Customers_Small_Commercial!R512+All_Customers_Lighting!R512</f>
        <v>67009.709999999992</v>
      </c>
      <c r="S512" s="5">
        <f>All_Customers_Residential!S512+All_Customers_Small_Commercial!S512+All_Customers_Lighting!S512</f>
        <v>68707.47</v>
      </c>
      <c r="T512" s="5">
        <f>All_Customers_Residential!T512+All_Customers_Small_Commercial!T512+All_Customers_Lighting!T512</f>
        <v>79580.240000000005</v>
      </c>
      <c r="U512" s="5">
        <f>All_Customers_Residential!U512+All_Customers_Small_Commercial!U512+All_Customers_Lighting!U512</f>
        <v>90935.8</v>
      </c>
      <c r="V512" s="5">
        <f>All_Customers_Residential!V512+All_Customers_Small_Commercial!V512+All_Customers_Lighting!V512</f>
        <v>97823.26</v>
      </c>
      <c r="W512" s="5">
        <f>All_Customers_Residential!W512+All_Customers_Small_Commercial!W512+All_Customers_Lighting!W512</f>
        <v>92641.430000000008</v>
      </c>
      <c r="X512" s="5">
        <f>All_Customers_Residential!X512+All_Customers_Small_Commercial!X512+All_Customers_Lighting!X512</f>
        <v>78549.75</v>
      </c>
      <c r="Y512" s="5">
        <f>All_Customers_Residential!Y512+All_Customers_Small_Commercial!Y512+All_Customers_Lighting!Y512</f>
        <v>67561.600000000006</v>
      </c>
      <c r="Z512" s="5">
        <f>All_Customers_Residential!Z512+All_Customers_Small_Commercial!Z512+All_Customers_Lighting!Z512</f>
        <v>0</v>
      </c>
      <c r="AA512" s="2">
        <f>IFERROR(INDEX('Holiday Schedule'!$D$3:$D$24,MATCH(A512,'Holiday Schedule'!$C$3:$C$24,0)),0)</f>
        <v>0</v>
      </c>
      <c r="AB512" s="2">
        <f t="shared" si="56"/>
        <v>3</v>
      </c>
      <c r="AC512" s="2">
        <f t="shared" si="57"/>
        <v>905519.29</v>
      </c>
      <c r="AD512" s="5">
        <f t="shared" si="58"/>
        <v>457692.04999999981</v>
      </c>
      <c r="AE512" s="5">
        <f t="shared" si="59"/>
        <v>1363211.3399999999</v>
      </c>
      <c r="AG512" s="2">
        <f t="shared" si="60"/>
        <v>5</v>
      </c>
      <c r="AH512" s="2">
        <f t="shared" si="61"/>
        <v>2026</v>
      </c>
      <c r="AJ512" s="5">
        <f t="shared" si="62"/>
        <v>97823.26</v>
      </c>
      <c r="AK512" s="2">
        <f t="shared" si="63"/>
        <v>21</v>
      </c>
    </row>
    <row r="513" spans="1:37" ht="12.75">
      <c r="A513" s="4">
        <v>46162</v>
      </c>
      <c r="B513" s="5">
        <f>All_Customers_Residential!B513+All_Customers_Small_Commercial!B513+All_Customers_Lighting!B513</f>
        <v>58812.3</v>
      </c>
      <c r="C513" s="5">
        <f>All_Customers_Residential!C513+All_Customers_Small_Commercial!C513+All_Customers_Lighting!C513</f>
        <v>55822.68</v>
      </c>
      <c r="D513" s="5">
        <f>All_Customers_Residential!D513+All_Customers_Small_Commercial!D513+All_Customers_Lighting!D513</f>
        <v>52189.83</v>
      </c>
      <c r="E513" s="5">
        <f>All_Customers_Residential!E513+All_Customers_Small_Commercial!E513+All_Customers_Lighting!E513</f>
        <v>52749.369999999995</v>
      </c>
      <c r="F513" s="5">
        <f>All_Customers_Residential!F513+All_Customers_Small_Commercial!F513+All_Customers_Lighting!F513</f>
        <v>55286.49</v>
      </c>
      <c r="G513" s="5">
        <f>All_Customers_Residential!G513+All_Customers_Small_Commercial!G513+All_Customers_Lighting!G513</f>
        <v>58791.56</v>
      </c>
      <c r="H513" s="5">
        <f>All_Customers_Residential!H513+All_Customers_Small_Commercial!H513+All_Customers_Lighting!H513</f>
        <v>65097.760000000002</v>
      </c>
      <c r="I513" s="5">
        <f>All_Customers_Residential!I513+All_Customers_Small_Commercial!I513+All_Customers_Lighting!I513</f>
        <v>59463.360000000001</v>
      </c>
      <c r="J513" s="5">
        <f>All_Customers_Residential!J513+All_Customers_Small_Commercial!J513+All_Customers_Lighting!J513</f>
        <v>54687.53</v>
      </c>
      <c r="K513" s="5">
        <f>All_Customers_Residential!K513+All_Customers_Small_Commercial!K513+All_Customers_Lighting!K513</f>
        <v>38125.5</v>
      </c>
      <c r="L513" s="5">
        <f>All_Customers_Residential!L513+All_Customers_Small_Commercial!L513+All_Customers_Lighting!L513</f>
        <v>39027.550000000003</v>
      </c>
      <c r="M513" s="5">
        <f>All_Customers_Residential!M513+All_Customers_Small_Commercial!M513+All_Customers_Lighting!M513</f>
        <v>39793.919999999998</v>
      </c>
      <c r="N513" s="5">
        <f>All_Customers_Residential!N513+All_Customers_Small_Commercial!N513+All_Customers_Lighting!N513</f>
        <v>43476.270000000004</v>
      </c>
      <c r="O513" s="5">
        <f>All_Customers_Residential!O513+All_Customers_Small_Commercial!O513+All_Customers_Lighting!O513</f>
        <v>44212.95</v>
      </c>
      <c r="P513" s="5">
        <f>All_Customers_Residential!P513+All_Customers_Small_Commercial!P513+All_Customers_Lighting!P513</f>
        <v>38811.5</v>
      </c>
      <c r="Q513" s="5">
        <f>All_Customers_Residential!Q513+All_Customers_Small_Commercial!Q513+All_Customers_Lighting!Q513</f>
        <v>34906.22</v>
      </c>
      <c r="R513" s="5">
        <f>All_Customers_Residential!R513+All_Customers_Small_Commercial!R513+All_Customers_Lighting!R513</f>
        <v>46088.86</v>
      </c>
      <c r="S513" s="5">
        <f>All_Customers_Residential!S513+All_Customers_Small_Commercial!S513+All_Customers_Lighting!S513</f>
        <v>62488.7</v>
      </c>
      <c r="T513" s="5">
        <f>All_Customers_Residential!T513+All_Customers_Small_Commercial!T513+All_Customers_Lighting!T513</f>
        <v>84490.510000000009</v>
      </c>
      <c r="U513" s="5">
        <f>All_Customers_Residential!U513+All_Customers_Small_Commercial!U513+All_Customers_Lighting!U513</f>
        <v>99607.88</v>
      </c>
      <c r="V513" s="5">
        <f>All_Customers_Residential!V513+All_Customers_Small_Commercial!V513+All_Customers_Lighting!V513</f>
        <v>102880.01</v>
      </c>
      <c r="W513" s="5">
        <f>All_Customers_Residential!W513+All_Customers_Small_Commercial!W513+All_Customers_Lighting!W513</f>
        <v>95807.290000000008</v>
      </c>
      <c r="X513" s="5">
        <f>All_Customers_Residential!X513+All_Customers_Small_Commercial!X513+All_Customers_Lighting!X513</f>
        <v>81210.159999999989</v>
      </c>
      <c r="Y513" s="5">
        <f>All_Customers_Residential!Y513+All_Customers_Small_Commercial!Y513+All_Customers_Lighting!Y513</f>
        <v>69252.56</v>
      </c>
      <c r="Z513" s="5">
        <f>All_Customers_Residential!Z513+All_Customers_Small_Commercial!Z513+All_Customers_Lighting!Z513</f>
        <v>0</v>
      </c>
      <c r="AA513" s="2">
        <f>IFERROR(INDEX('Holiday Schedule'!$D$3:$D$24,MATCH(A513,'Holiday Schedule'!$C$3:$C$24,0)),0)</f>
        <v>0</v>
      </c>
      <c r="AB513" s="2">
        <f t="shared" si="56"/>
        <v>4</v>
      </c>
      <c r="AC513" s="2">
        <f t="shared" si="57"/>
        <v>965078.2100000002</v>
      </c>
      <c r="AD513" s="5">
        <f t="shared" si="58"/>
        <v>468002.54999999981</v>
      </c>
      <c r="AE513" s="5">
        <f t="shared" si="59"/>
        <v>1433080.76</v>
      </c>
      <c r="AG513" s="2">
        <f t="shared" si="60"/>
        <v>5</v>
      </c>
      <c r="AH513" s="2">
        <f t="shared" si="61"/>
        <v>2026</v>
      </c>
      <c r="AJ513" s="5">
        <f t="shared" si="62"/>
        <v>102880.01</v>
      </c>
      <c r="AK513" s="2">
        <f t="shared" si="63"/>
        <v>21</v>
      </c>
    </row>
    <row r="514" spans="1:37" ht="12.75">
      <c r="A514" s="4">
        <v>46163</v>
      </c>
      <c r="B514" s="5">
        <f>All_Customers_Residential!B514+All_Customers_Small_Commercial!B514+All_Customers_Lighting!B514</f>
        <v>59588.52</v>
      </c>
      <c r="C514" s="5">
        <f>All_Customers_Residential!C514+All_Customers_Small_Commercial!C514+All_Customers_Lighting!C514</f>
        <v>56010.15</v>
      </c>
      <c r="D514" s="5">
        <f>All_Customers_Residential!D514+All_Customers_Small_Commercial!D514+All_Customers_Lighting!D514</f>
        <v>53143.86</v>
      </c>
      <c r="E514" s="5">
        <f>All_Customers_Residential!E514+All_Customers_Small_Commercial!E514+All_Customers_Lighting!E514</f>
        <v>51755.409999999996</v>
      </c>
      <c r="F514" s="5">
        <f>All_Customers_Residential!F514+All_Customers_Small_Commercial!F514+All_Customers_Lighting!F514</f>
        <v>54050.67</v>
      </c>
      <c r="G514" s="5">
        <f>All_Customers_Residential!G514+All_Customers_Small_Commercial!G514+All_Customers_Lighting!G514</f>
        <v>56096.23</v>
      </c>
      <c r="H514" s="5">
        <f>All_Customers_Residential!H514+All_Customers_Small_Commercial!H514+All_Customers_Lighting!H514</f>
        <v>57268.979999999996</v>
      </c>
      <c r="I514" s="5">
        <f>All_Customers_Residential!I514+All_Customers_Small_Commercial!I514+All_Customers_Lighting!I514</f>
        <v>46058.94</v>
      </c>
      <c r="J514" s="5">
        <f>All_Customers_Residential!J514+All_Customers_Small_Commercial!J514+All_Customers_Lighting!J514</f>
        <v>26042.400000000001</v>
      </c>
      <c r="K514" s="5">
        <f>All_Customers_Residential!K514+All_Customers_Small_Commercial!K514+All_Customers_Lighting!K514</f>
        <v>15064.61</v>
      </c>
      <c r="L514" s="5">
        <f>All_Customers_Residential!L514+All_Customers_Small_Commercial!L514+All_Customers_Lighting!L514</f>
        <v>8151.84</v>
      </c>
      <c r="M514" s="5">
        <f>All_Customers_Residential!M514+All_Customers_Small_Commercial!M514+All_Customers_Lighting!M514</f>
        <v>5078.01</v>
      </c>
      <c r="N514" s="5">
        <f>All_Customers_Residential!N514+All_Customers_Small_Commercial!N514+All_Customers_Lighting!N514</f>
        <v>3284.46</v>
      </c>
      <c r="O514" s="5">
        <f>All_Customers_Residential!O514+All_Customers_Small_Commercial!O514+All_Customers_Lighting!O514</f>
        <v>5591.99</v>
      </c>
      <c r="P514" s="5">
        <f>All_Customers_Residential!P514+All_Customers_Small_Commercial!P514+All_Customers_Lighting!P514</f>
        <v>7787.83</v>
      </c>
      <c r="Q514" s="5">
        <f>All_Customers_Residential!Q514+All_Customers_Small_Commercial!Q514+All_Customers_Lighting!Q514</f>
        <v>11090.720000000001</v>
      </c>
      <c r="R514" s="5">
        <f>All_Customers_Residential!R514+All_Customers_Small_Commercial!R514+All_Customers_Lighting!R514</f>
        <v>20092.669999999998</v>
      </c>
      <c r="S514" s="5">
        <f>All_Customers_Residential!S514+All_Customers_Small_Commercial!S514+All_Customers_Lighting!S514</f>
        <v>40440.759999999995</v>
      </c>
      <c r="T514" s="5">
        <f>All_Customers_Residential!T514+All_Customers_Small_Commercial!T514+All_Customers_Lighting!T514</f>
        <v>64713.52</v>
      </c>
      <c r="U514" s="5">
        <f>All_Customers_Residential!U514+All_Customers_Small_Commercial!U514+All_Customers_Lighting!U514</f>
        <v>84109.87999999999</v>
      </c>
      <c r="V514" s="5">
        <f>All_Customers_Residential!V514+All_Customers_Small_Commercial!V514+All_Customers_Lighting!V514</f>
        <v>91773.88</v>
      </c>
      <c r="W514" s="5">
        <f>All_Customers_Residential!W514+All_Customers_Small_Commercial!W514+All_Customers_Lighting!W514</f>
        <v>86839.84</v>
      </c>
      <c r="X514" s="5">
        <f>All_Customers_Residential!X514+All_Customers_Small_Commercial!X514+All_Customers_Lighting!X514</f>
        <v>75923.02</v>
      </c>
      <c r="Y514" s="5">
        <f>All_Customers_Residential!Y514+All_Customers_Small_Commercial!Y514+All_Customers_Lighting!Y514</f>
        <v>65443.68</v>
      </c>
      <c r="Z514" s="5">
        <f>All_Customers_Residential!Z514+All_Customers_Small_Commercial!Z514+All_Customers_Lighting!Z514</f>
        <v>0</v>
      </c>
      <c r="AA514" s="2">
        <f>IFERROR(INDEX('Holiday Schedule'!$D$3:$D$24,MATCH(A514,'Holiday Schedule'!$C$3:$C$24,0)),0)</f>
        <v>0</v>
      </c>
      <c r="AB514" s="2">
        <f t="shared" si="56"/>
        <v>5</v>
      </c>
      <c r="AC514" s="2">
        <f t="shared" si="57"/>
        <v>592044.37</v>
      </c>
      <c r="AD514" s="5">
        <f t="shared" si="58"/>
        <v>453357.50000000012</v>
      </c>
      <c r="AE514" s="5">
        <f t="shared" si="59"/>
        <v>1045401.8700000001</v>
      </c>
      <c r="AG514" s="2">
        <f t="shared" si="60"/>
        <v>5</v>
      </c>
      <c r="AH514" s="2">
        <f t="shared" si="61"/>
        <v>2026</v>
      </c>
      <c r="AJ514" s="5">
        <f t="shared" si="62"/>
        <v>91773.88</v>
      </c>
      <c r="AK514" s="2">
        <f t="shared" si="63"/>
        <v>21</v>
      </c>
    </row>
    <row r="515" spans="1:37" ht="12.75">
      <c r="A515" s="4">
        <v>46164</v>
      </c>
      <c r="B515" s="5">
        <f>All_Customers_Residential!B515+All_Customers_Small_Commercial!B515+All_Customers_Lighting!B515</f>
        <v>57491.579999999994</v>
      </c>
      <c r="C515" s="5">
        <f>All_Customers_Residential!C515+All_Customers_Small_Commercial!C515+All_Customers_Lighting!C515</f>
        <v>53829.100000000006</v>
      </c>
      <c r="D515" s="5">
        <f>All_Customers_Residential!D515+All_Customers_Small_Commercial!D515+All_Customers_Lighting!D515</f>
        <v>53068.97</v>
      </c>
      <c r="E515" s="5">
        <f>All_Customers_Residential!E515+All_Customers_Small_Commercial!E515+All_Customers_Lighting!E515</f>
        <v>53151.350000000006</v>
      </c>
      <c r="F515" s="5">
        <f>All_Customers_Residential!F515+All_Customers_Small_Commercial!F515+All_Customers_Lighting!F515</f>
        <v>55945.66</v>
      </c>
      <c r="G515" s="5">
        <f>All_Customers_Residential!G515+All_Customers_Small_Commercial!G515+All_Customers_Lighting!G515</f>
        <v>59552.789999999994</v>
      </c>
      <c r="H515" s="5">
        <f>All_Customers_Residential!H515+All_Customers_Small_Commercial!H515+All_Customers_Lighting!H515</f>
        <v>58337.53</v>
      </c>
      <c r="I515" s="5">
        <f>All_Customers_Residential!I515+All_Customers_Small_Commercial!I515+All_Customers_Lighting!I515</f>
        <v>40998.03</v>
      </c>
      <c r="J515" s="5">
        <f>All_Customers_Residential!J515+All_Customers_Small_Commercial!J515+All_Customers_Lighting!J515</f>
        <v>23362.75</v>
      </c>
      <c r="K515" s="5">
        <f>All_Customers_Residential!K515+All_Customers_Small_Commercial!K515+All_Customers_Lighting!K515</f>
        <v>10560.380000000001</v>
      </c>
      <c r="L515" s="5">
        <f>All_Customers_Residential!L515+All_Customers_Small_Commercial!L515+All_Customers_Lighting!L515</f>
        <v>5093.46</v>
      </c>
      <c r="M515" s="5">
        <f>All_Customers_Residential!M515+All_Customers_Small_Commercial!M515+All_Customers_Lighting!M515</f>
        <v>3492.71</v>
      </c>
      <c r="N515" s="5">
        <f>All_Customers_Residential!N515+All_Customers_Small_Commercial!N515+All_Customers_Lighting!N515</f>
        <v>2035.8899999999999</v>
      </c>
      <c r="O515" s="5">
        <f>All_Customers_Residential!O515+All_Customers_Small_Commercial!O515+All_Customers_Lighting!O515</f>
        <v>899.48</v>
      </c>
      <c r="P515" s="5">
        <f>All_Customers_Residential!P515+All_Customers_Small_Commercial!P515+All_Customers_Lighting!P515</f>
        <v>1856.62</v>
      </c>
      <c r="Q515" s="5">
        <f>All_Customers_Residential!Q515+All_Customers_Small_Commercial!Q515+All_Customers_Lighting!Q515</f>
        <v>6524.7</v>
      </c>
      <c r="R515" s="5">
        <f>All_Customers_Residential!R515+All_Customers_Small_Commercial!R515+All_Customers_Lighting!R515</f>
        <v>20308.54</v>
      </c>
      <c r="S515" s="5">
        <f>All_Customers_Residential!S515+All_Customers_Small_Commercial!S515+All_Customers_Lighting!S515</f>
        <v>40771.410000000003</v>
      </c>
      <c r="T515" s="5">
        <f>All_Customers_Residential!T515+All_Customers_Small_Commercial!T515+All_Customers_Lighting!T515</f>
        <v>66160.160000000003</v>
      </c>
      <c r="U515" s="5">
        <f>All_Customers_Residential!U515+All_Customers_Small_Commercial!U515+All_Customers_Lighting!U515</f>
        <v>82964.069999999992</v>
      </c>
      <c r="V515" s="5">
        <f>All_Customers_Residential!V515+All_Customers_Small_Commercial!V515+All_Customers_Lighting!V515</f>
        <v>89641.919999999998</v>
      </c>
      <c r="W515" s="5">
        <f>All_Customers_Residential!W515+All_Customers_Small_Commercial!W515+All_Customers_Lighting!W515</f>
        <v>88169.59</v>
      </c>
      <c r="X515" s="5">
        <f>All_Customers_Residential!X515+All_Customers_Small_Commercial!X515+All_Customers_Lighting!X515</f>
        <v>76908.740000000005</v>
      </c>
      <c r="Y515" s="5">
        <f>All_Customers_Residential!Y515+All_Customers_Small_Commercial!Y515+All_Customers_Lighting!Y515</f>
        <v>66756.55</v>
      </c>
      <c r="Z515" s="5">
        <f>All_Customers_Residential!Z515+All_Customers_Small_Commercial!Z515+All_Customers_Lighting!Z515</f>
        <v>0</v>
      </c>
      <c r="AA515" s="2">
        <f>IFERROR(INDEX('Holiday Schedule'!$D$3:$D$24,MATCH(A515,'Holiday Schedule'!$C$3:$C$24,0)),0)</f>
        <v>0</v>
      </c>
      <c r="AB515" s="2">
        <f t="shared" si="56"/>
        <v>6</v>
      </c>
      <c r="AC515" s="2">
        <f t="shared" si="57"/>
        <v>559748.44999999995</v>
      </c>
      <c r="AD515" s="5">
        <f t="shared" si="58"/>
        <v>458133.53000000014</v>
      </c>
      <c r="AE515" s="5">
        <f t="shared" si="59"/>
        <v>1017881.9800000001</v>
      </c>
      <c r="AG515" s="2">
        <f t="shared" si="60"/>
        <v>5</v>
      </c>
      <c r="AH515" s="2">
        <f t="shared" si="61"/>
        <v>2026</v>
      </c>
      <c r="AJ515" s="5">
        <f t="shared" si="62"/>
        <v>89641.919999999998</v>
      </c>
      <c r="AK515" s="2">
        <f t="shared" si="63"/>
        <v>21</v>
      </c>
    </row>
    <row r="516" spans="1:37" ht="12.75">
      <c r="A516" s="4">
        <v>46165</v>
      </c>
      <c r="B516" s="5">
        <f>All_Customers_Residential!B516+All_Customers_Small_Commercial!B516+All_Customers_Lighting!B516</f>
        <v>58645.710000000006</v>
      </c>
      <c r="C516" s="5">
        <f>All_Customers_Residential!C516+All_Customers_Small_Commercial!C516+All_Customers_Lighting!C516</f>
        <v>55300.39</v>
      </c>
      <c r="D516" s="5">
        <f>All_Customers_Residential!D516+All_Customers_Small_Commercial!D516+All_Customers_Lighting!D516</f>
        <v>53705.24</v>
      </c>
      <c r="E516" s="5">
        <f>All_Customers_Residential!E516+All_Customers_Small_Commercial!E516+All_Customers_Lighting!E516</f>
        <v>53405.219999999994</v>
      </c>
      <c r="F516" s="5">
        <f>All_Customers_Residential!F516+All_Customers_Small_Commercial!F516+All_Customers_Lighting!F516</f>
        <v>54782.889999999992</v>
      </c>
      <c r="G516" s="5">
        <f>All_Customers_Residential!G516+All_Customers_Small_Commercial!G516+All_Customers_Lighting!G516</f>
        <v>54143.97</v>
      </c>
      <c r="H516" s="5">
        <f>All_Customers_Residential!H516+All_Customers_Small_Commercial!H516+All_Customers_Lighting!H516</f>
        <v>48703.16</v>
      </c>
      <c r="I516" s="5">
        <f>All_Customers_Residential!I516+All_Customers_Small_Commercial!I516+All_Customers_Lighting!I516</f>
        <v>32563.149999999998</v>
      </c>
      <c r="J516" s="5">
        <f>All_Customers_Residential!J516+All_Customers_Small_Commercial!J516+All_Customers_Lighting!J516</f>
        <v>18418.41</v>
      </c>
      <c r="K516" s="5">
        <f>All_Customers_Residential!K516+All_Customers_Small_Commercial!K516+All_Customers_Lighting!K516</f>
        <v>7571.0599999999995</v>
      </c>
      <c r="L516" s="5">
        <f>All_Customers_Residential!L516+All_Customers_Small_Commercial!L516+All_Customers_Lighting!L516</f>
        <v>2393.13</v>
      </c>
      <c r="M516" s="5">
        <f>All_Customers_Residential!M516+All_Customers_Small_Commercial!M516+All_Customers_Lighting!M516</f>
        <v>1054.56</v>
      </c>
      <c r="N516" s="5">
        <f>All_Customers_Residential!N516+All_Customers_Small_Commercial!N516+All_Customers_Lighting!N516</f>
        <v>592.37</v>
      </c>
      <c r="O516" s="5">
        <f>All_Customers_Residential!O516+All_Customers_Small_Commercial!O516+All_Customers_Lighting!O516</f>
        <v>172.94</v>
      </c>
      <c r="P516" s="5">
        <f>All_Customers_Residential!P516+All_Customers_Small_Commercial!P516+All_Customers_Lighting!P516</f>
        <v>3819.93</v>
      </c>
      <c r="Q516" s="5">
        <f>All_Customers_Residential!Q516+All_Customers_Small_Commercial!Q516+All_Customers_Lighting!Q516</f>
        <v>16055.75</v>
      </c>
      <c r="R516" s="5">
        <f>All_Customers_Residential!R516+All_Customers_Small_Commercial!R516+All_Customers_Lighting!R516</f>
        <v>36650.009999999995</v>
      </c>
      <c r="S516" s="5">
        <f>All_Customers_Residential!S516+All_Customers_Small_Commercial!S516+All_Customers_Lighting!S516</f>
        <v>54541.11</v>
      </c>
      <c r="T516" s="5">
        <f>All_Customers_Residential!T516+All_Customers_Small_Commercial!T516+All_Customers_Lighting!T516</f>
        <v>70737.86</v>
      </c>
      <c r="U516" s="5">
        <f>All_Customers_Residential!U516+All_Customers_Small_Commercial!U516+All_Customers_Lighting!U516</f>
        <v>83316.260000000009</v>
      </c>
      <c r="V516" s="5">
        <f>All_Customers_Residential!V516+All_Customers_Small_Commercial!V516+All_Customers_Lighting!V516</f>
        <v>88901.3</v>
      </c>
      <c r="W516" s="5">
        <f>All_Customers_Residential!W516+All_Customers_Small_Commercial!W516+All_Customers_Lighting!W516</f>
        <v>87284.249999999985</v>
      </c>
      <c r="X516" s="5">
        <f>All_Customers_Residential!X516+All_Customers_Small_Commercial!X516+All_Customers_Lighting!X516</f>
        <v>76319.069999999992</v>
      </c>
      <c r="Y516" s="5">
        <f>All_Customers_Residential!Y516+All_Customers_Small_Commercial!Y516+All_Customers_Lighting!Y516</f>
        <v>67986.989999999991</v>
      </c>
      <c r="Z516" s="5">
        <f>All_Customers_Residential!Z516+All_Customers_Small_Commercial!Z516+All_Customers_Lighting!Z516</f>
        <v>0</v>
      </c>
      <c r="AA516" s="2">
        <f>IFERROR(INDEX('Holiday Schedule'!$D$3:$D$24,MATCH(A516,'Holiday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1027064.7300000001</v>
      </c>
      <c r="AE516" s="5">
        <f t="shared" si="59"/>
        <v>1027064.7300000001</v>
      </c>
      <c r="AG516" s="2">
        <f t="shared" si="60"/>
        <v>5</v>
      </c>
      <c r="AH516" s="2">
        <f t="shared" si="61"/>
        <v>2026</v>
      </c>
      <c r="AJ516" s="5">
        <f t="shared" si="62"/>
        <v>88901.3</v>
      </c>
      <c r="AK516" s="2">
        <f t="shared" si="63"/>
        <v>21</v>
      </c>
    </row>
    <row r="517" spans="1:37" ht="12.75">
      <c r="A517" s="4">
        <v>46166</v>
      </c>
      <c r="B517" s="5">
        <f>All_Customers_Residential!B517+All_Customers_Small_Commercial!B517+All_Customers_Lighting!B517</f>
        <v>59314.090000000004</v>
      </c>
      <c r="C517" s="5">
        <f>All_Customers_Residential!C517+All_Customers_Small_Commercial!C517+All_Customers_Lighting!C517</f>
        <v>56156.719999999994</v>
      </c>
      <c r="D517" s="5">
        <f>All_Customers_Residential!D517+All_Customers_Small_Commercial!D517+All_Customers_Lighting!D517</f>
        <v>53952.909999999996</v>
      </c>
      <c r="E517" s="5">
        <f>All_Customers_Residential!E517+All_Customers_Small_Commercial!E517+All_Customers_Lighting!E517</f>
        <v>53493.13</v>
      </c>
      <c r="F517" s="5">
        <f>All_Customers_Residential!F517+All_Customers_Small_Commercial!F517+All_Customers_Lighting!F517</f>
        <v>54364.650000000009</v>
      </c>
      <c r="G517" s="5">
        <f>All_Customers_Residential!G517+All_Customers_Small_Commercial!G517+All_Customers_Lighting!G517</f>
        <v>54685.48</v>
      </c>
      <c r="H517" s="5">
        <f>All_Customers_Residential!H517+All_Customers_Small_Commercial!H517+All_Customers_Lighting!H517</f>
        <v>53666.819999999992</v>
      </c>
      <c r="I517" s="5">
        <f>All_Customers_Residential!I517+All_Customers_Small_Commercial!I517+All_Customers_Lighting!I517</f>
        <v>49477.81</v>
      </c>
      <c r="J517" s="5">
        <f>All_Customers_Residential!J517+All_Customers_Small_Commercial!J517+All_Customers_Lighting!J517</f>
        <v>53298.75</v>
      </c>
      <c r="K517" s="5">
        <f>All_Customers_Residential!K517+All_Customers_Small_Commercial!K517+All_Customers_Lighting!K517</f>
        <v>56978.79</v>
      </c>
      <c r="L517" s="5">
        <f>All_Customers_Residential!L517+All_Customers_Small_Commercial!L517+All_Customers_Lighting!L517</f>
        <v>34496.239999999998</v>
      </c>
      <c r="M517" s="5">
        <f>All_Customers_Residential!M517+All_Customers_Small_Commercial!M517+All_Customers_Lighting!M517</f>
        <v>26874.29</v>
      </c>
      <c r="N517" s="5">
        <f>All_Customers_Residential!N517+All_Customers_Small_Commercial!N517+All_Customers_Lighting!N517</f>
        <v>28865.7</v>
      </c>
      <c r="O517" s="5">
        <f>All_Customers_Residential!O517+All_Customers_Small_Commercial!O517+All_Customers_Lighting!O517</f>
        <v>29862.54</v>
      </c>
      <c r="P517" s="5">
        <f>All_Customers_Residential!P517+All_Customers_Small_Commercial!P517+All_Customers_Lighting!P517</f>
        <v>27763.5</v>
      </c>
      <c r="Q517" s="5">
        <f>All_Customers_Residential!Q517+All_Customers_Small_Commercial!Q517+All_Customers_Lighting!Q517</f>
        <v>33549.83</v>
      </c>
      <c r="R517" s="5">
        <f>All_Customers_Residential!R517+All_Customers_Small_Commercial!R517+All_Customers_Lighting!R517</f>
        <v>44461.33</v>
      </c>
      <c r="S517" s="5">
        <f>All_Customers_Residential!S517+All_Customers_Small_Commercial!S517+All_Customers_Lighting!S517</f>
        <v>67727.899999999994</v>
      </c>
      <c r="T517" s="5">
        <f>All_Customers_Residential!T517+All_Customers_Small_Commercial!T517+All_Customers_Lighting!T517</f>
        <v>81804.58</v>
      </c>
      <c r="U517" s="5">
        <f>All_Customers_Residential!U517+All_Customers_Small_Commercial!U517+All_Customers_Lighting!U517</f>
        <v>89762.489999999991</v>
      </c>
      <c r="V517" s="5">
        <f>All_Customers_Residential!V517+All_Customers_Small_Commercial!V517+All_Customers_Lighting!V517</f>
        <v>94884.79</v>
      </c>
      <c r="W517" s="5">
        <f>All_Customers_Residential!W517+All_Customers_Small_Commercial!W517+All_Customers_Lighting!W517</f>
        <v>89466.72</v>
      </c>
      <c r="X517" s="5">
        <f>All_Customers_Residential!X517+All_Customers_Small_Commercial!X517+All_Customers_Lighting!X517</f>
        <v>78807.350000000006</v>
      </c>
      <c r="Y517" s="5">
        <f>All_Customers_Residential!Y517+All_Customers_Small_Commercial!Y517+All_Customers_Lighting!Y517</f>
        <v>68160.710000000006</v>
      </c>
      <c r="Z517" s="5">
        <f>All_Customers_Residential!Z517+All_Customers_Small_Commercial!Z517+All_Customers_Lighting!Z517</f>
        <v>0</v>
      </c>
      <c r="AA517" s="2">
        <f>IFERROR(INDEX('Holiday Schedule'!$D$3:$D$24,MATCH(A517,'Holiday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1341877.1199999999</v>
      </c>
      <c r="AE517" s="5">
        <f t="shared" si="59"/>
        <v>1341877.1199999999</v>
      </c>
      <c r="AG517" s="2">
        <f t="shared" si="60"/>
        <v>5</v>
      </c>
      <c r="AH517" s="2">
        <f t="shared" si="61"/>
        <v>2026</v>
      </c>
      <c r="AJ517" s="5">
        <f t="shared" si="62"/>
        <v>94884.79</v>
      </c>
      <c r="AK517" s="2">
        <f t="shared" si="63"/>
        <v>21</v>
      </c>
    </row>
    <row r="518" spans="1:37" ht="12.75">
      <c r="A518" s="4">
        <v>46167</v>
      </c>
      <c r="B518" s="5">
        <f>All_Customers_Residential!B518+All_Customers_Small_Commercial!B518+All_Customers_Lighting!B518</f>
        <v>60834.28</v>
      </c>
      <c r="C518" s="5">
        <f>All_Customers_Residential!C518+All_Customers_Small_Commercial!C518+All_Customers_Lighting!C518</f>
        <v>56348.869999999995</v>
      </c>
      <c r="D518" s="5">
        <f>All_Customers_Residential!D518+All_Customers_Small_Commercial!D518+All_Customers_Lighting!D518</f>
        <v>53878.009999999995</v>
      </c>
      <c r="E518" s="5">
        <f>All_Customers_Residential!E518+All_Customers_Small_Commercial!E518+All_Customers_Lighting!E518</f>
        <v>53456.54</v>
      </c>
      <c r="F518" s="5">
        <f>All_Customers_Residential!F518+All_Customers_Small_Commercial!F518+All_Customers_Lighting!F518</f>
        <v>54895.85</v>
      </c>
      <c r="G518" s="5">
        <f>All_Customers_Residential!G518+All_Customers_Small_Commercial!G518+All_Customers_Lighting!G518</f>
        <v>57108.759999999995</v>
      </c>
      <c r="H518" s="5">
        <f>All_Customers_Residential!H518+All_Customers_Small_Commercial!H518+All_Customers_Lighting!H518</f>
        <v>63365.399999999994</v>
      </c>
      <c r="I518" s="5">
        <f>All_Customers_Residential!I518+All_Customers_Small_Commercial!I518+All_Customers_Lighting!I518</f>
        <v>71523.12</v>
      </c>
      <c r="J518" s="5">
        <f>All_Customers_Residential!J518+All_Customers_Small_Commercial!J518+All_Customers_Lighting!J518</f>
        <v>79375.520000000004</v>
      </c>
      <c r="K518" s="5">
        <f>All_Customers_Residential!K518+All_Customers_Small_Commercial!K518+All_Customers_Lighting!K518</f>
        <v>82343.349999999991</v>
      </c>
      <c r="L518" s="5">
        <f>All_Customers_Residential!L518+All_Customers_Small_Commercial!L518+All_Customers_Lighting!L518</f>
        <v>86820.98000000001</v>
      </c>
      <c r="M518" s="5">
        <f>All_Customers_Residential!M518+All_Customers_Small_Commercial!M518+All_Customers_Lighting!M518</f>
        <v>86969.01999999999</v>
      </c>
      <c r="N518" s="5">
        <f>All_Customers_Residential!N518+All_Customers_Small_Commercial!N518+All_Customers_Lighting!N518</f>
        <v>79335.399999999994</v>
      </c>
      <c r="O518" s="5">
        <f>All_Customers_Residential!O518+All_Customers_Small_Commercial!O518+All_Customers_Lighting!O518</f>
        <v>58261.99</v>
      </c>
      <c r="P518" s="5">
        <f>All_Customers_Residential!P518+All_Customers_Small_Commercial!P518+All_Customers_Lighting!P518</f>
        <v>46391.93</v>
      </c>
      <c r="Q518" s="5">
        <f>All_Customers_Residential!Q518+All_Customers_Small_Commercial!Q518+All_Customers_Lighting!Q518</f>
        <v>46313.06</v>
      </c>
      <c r="R518" s="5">
        <f>All_Customers_Residential!R518+All_Customers_Small_Commercial!R518+All_Customers_Lighting!R518</f>
        <v>49498.2</v>
      </c>
      <c r="S518" s="5">
        <f>All_Customers_Residential!S518+All_Customers_Small_Commercial!S518+All_Customers_Lighting!S518</f>
        <v>63394.13</v>
      </c>
      <c r="T518" s="5">
        <f>All_Customers_Residential!T518+All_Customers_Small_Commercial!T518+All_Customers_Lighting!T518</f>
        <v>77794.040000000008</v>
      </c>
      <c r="U518" s="5">
        <f>All_Customers_Residential!U518+All_Customers_Small_Commercial!U518+All_Customers_Lighting!U518</f>
        <v>89973.28</v>
      </c>
      <c r="V518" s="5">
        <f>All_Customers_Residential!V518+All_Customers_Small_Commercial!V518+All_Customers_Lighting!V518</f>
        <v>95423.76999999999</v>
      </c>
      <c r="W518" s="5">
        <f>All_Customers_Residential!W518+All_Customers_Small_Commercial!W518+All_Customers_Lighting!W518</f>
        <v>91426.51</v>
      </c>
      <c r="X518" s="5">
        <f>All_Customers_Residential!X518+All_Customers_Small_Commercial!X518+All_Customers_Lighting!X518</f>
        <v>77835.86</v>
      </c>
      <c r="Y518" s="5">
        <f>All_Customers_Residential!Y518+All_Customers_Small_Commercial!Y518+All_Customers_Lighting!Y518</f>
        <v>65818.77</v>
      </c>
      <c r="Z518" s="5">
        <f>All_Customers_Residential!Z518+All_Customers_Small_Commercial!Z518+All_Customers_Lighting!Z518</f>
        <v>0</v>
      </c>
      <c r="AA518" s="2">
        <f>IFERROR(INDEX('Holiday Schedule'!$D$3:$D$24,MATCH(A518,'Holiday Schedule'!$C$3:$C$24,0)),0)</f>
        <v>0</v>
      </c>
      <c r="AB518" s="2">
        <f t="shared" si="56"/>
        <v>2</v>
      </c>
      <c r="AC518" s="2">
        <f t="shared" si="57"/>
        <v>1182680.1600000001</v>
      </c>
      <c r="AD518" s="5">
        <f t="shared" si="58"/>
        <v>465706.48</v>
      </c>
      <c r="AE518" s="5">
        <f t="shared" si="59"/>
        <v>1648386.6400000001</v>
      </c>
      <c r="AG518" s="2">
        <f t="shared" si="60"/>
        <v>5</v>
      </c>
      <c r="AH518" s="2">
        <f t="shared" si="61"/>
        <v>2026</v>
      </c>
      <c r="AJ518" s="5">
        <f t="shared" si="62"/>
        <v>95423.76999999999</v>
      </c>
      <c r="AK518" s="2">
        <f t="shared" si="63"/>
        <v>21</v>
      </c>
    </row>
    <row r="519" spans="1:37" ht="12.75">
      <c r="A519" s="4">
        <v>46168</v>
      </c>
      <c r="B519" s="5">
        <f>All_Customers_Residential!B519+All_Customers_Small_Commercial!B519+All_Customers_Lighting!B519</f>
        <v>58651.11</v>
      </c>
      <c r="C519" s="5">
        <f>All_Customers_Residential!C519+All_Customers_Small_Commercial!C519+All_Customers_Lighting!C519</f>
        <v>54639.210000000006</v>
      </c>
      <c r="D519" s="5">
        <f>All_Customers_Residential!D519+All_Customers_Small_Commercial!D519+All_Customers_Lighting!D519</f>
        <v>52957.04</v>
      </c>
      <c r="E519" s="5">
        <f>All_Customers_Residential!E519+All_Customers_Small_Commercial!E519+All_Customers_Lighting!E519</f>
        <v>53077.15</v>
      </c>
      <c r="F519" s="5">
        <f>All_Customers_Residential!F519+All_Customers_Small_Commercial!F519+All_Customers_Lighting!F519</f>
        <v>55345.58</v>
      </c>
      <c r="G519" s="5">
        <f>All_Customers_Residential!G519+All_Customers_Small_Commercial!G519+All_Customers_Lighting!G519</f>
        <v>58020.299999999996</v>
      </c>
      <c r="H519" s="5">
        <f>All_Customers_Residential!H519+All_Customers_Small_Commercial!H519+All_Customers_Lighting!H519</f>
        <v>58012.46</v>
      </c>
      <c r="I519" s="5">
        <f>All_Customers_Residential!I519+All_Customers_Small_Commercial!I519+All_Customers_Lighting!I519</f>
        <v>42311.6</v>
      </c>
      <c r="J519" s="5">
        <f>All_Customers_Residential!J519+All_Customers_Small_Commercial!J519+All_Customers_Lighting!J519</f>
        <v>26392.1</v>
      </c>
      <c r="K519" s="5">
        <f>All_Customers_Residential!K519+All_Customers_Small_Commercial!K519+All_Customers_Lighting!K519</f>
        <v>14312.36</v>
      </c>
      <c r="L519" s="5">
        <f>All_Customers_Residential!L519+All_Customers_Small_Commercial!L519+All_Customers_Lighting!L519</f>
        <v>11116.449999999999</v>
      </c>
      <c r="M519" s="5">
        <f>All_Customers_Residential!M519+All_Customers_Small_Commercial!M519+All_Customers_Lighting!M519</f>
        <v>13167.41</v>
      </c>
      <c r="N519" s="5">
        <f>All_Customers_Residential!N519+All_Customers_Small_Commercial!N519+All_Customers_Lighting!N519</f>
        <v>13457.78</v>
      </c>
      <c r="O519" s="5">
        <f>All_Customers_Residential!O519+All_Customers_Small_Commercial!O519+All_Customers_Lighting!O519</f>
        <v>16656.330000000002</v>
      </c>
      <c r="P519" s="5">
        <f>All_Customers_Residential!P519+All_Customers_Small_Commercial!P519+All_Customers_Lighting!P519</f>
        <v>19574.04</v>
      </c>
      <c r="Q519" s="5">
        <f>All_Customers_Residential!Q519+All_Customers_Small_Commercial!Q519+All_Customers_Lighting!Q519</f>
        <v>24912.15</v>
      </c>
      <c r="R519" s="5">
        <f>All_Customers_Residential!R519+All_Customers_Small_Commercial!R519+All_Customers_Lighting!R519</f>
        <v>45108.990000000005</v>
      </c>
      <c r="S519" s="5">
        <f>All_Customers_Residential!S519+All_Customers_Small_Commercial!S519+All_Customers_Lighting!S519</f>
        <v>60064.6</v>
      </c>
      <c r="T519" s="5">
        <f>All_Customers_Residential!T519+All_Customers_Small_Commercial!T519+All_Customers_Lighting!T519</f>
        <v>78112.58</v>
      </c>
      <c r="U519" s="5">
        <f>All_Customers_Residential!U519+All_Customers_Small_Commercial!U519+All_Customers_Lighting!U519</f>
        <v>92864.439999999988</v>
      </c>
      <c r="V519" s="5">
        <f>All_Customers_Residential!V519+All_Customers_Small_Commercial!V519+All_Customers_Lighting!V519</f>
        <v>97090.62</v>
      </c>
      <c r="W519" s="5">
        <f>All_Customers_Residential!W519+All_Customers_Small_Commercial!W519+All_Customers_Lighting!W519</f>
        <v>93931.66</v>
      </c>
      <c r="X519" s="5">
        <f>All_Customers_Residential!X519+All_Customers_Small_Commercial!X519+All_Customers_Lighting!X519</f>
        <v>79676.42</v>
      </c>
      <c r="Y519" s="5">
        <f>All_Customers_Residential!Y519+All_Customers_Small_Commercial!Y519+All_Customers_Lighting!Y519</f>
        <v>67248.28</v>
      </c>
      <c r="Z519" s="5">
        <f>All_Customers_Residential!Z519+All_Customers_Small_Commercial!Z519+All_Customers_Lighting!Z519</f>
        <v>0</v>
      </c>
      <c r="AA519" s="2">
        <f>IFERROR(INDEX('Holiday Schedule'!$D$3:$D$24,MATCH(A519,'Holiday Schedule'!$C$3:$C$24,0)),0)</f>
        <v>0</v>
      </c>
      <c r="AB519" s="2">
        <f t="shared" si="56"/>
        <v>3</v>
      </c>
      <c r="AC519" s="2">
        <f t="shared" si="57"/>
        <v>728749.53</v>
      </c>
      <c r="AD519" s="5">
        <f t="shared" si="58"/>
        <v>457951.12999999989</v>
      </c>
      <c r="AE519" s="5">
        <f t="shared" si="59"/>
        <v>1186700.6599999999</v>
      </c>
      <c r="AG519" s="2">
        <f t="shared" si="60"/>
        <v>5</v>
      </c>
      <c r="AH519" s="2">
        <f t="shared" si="61"/>
        <v>2026</v>
      </c>
      <c r="AJ519" s="5">
        <f t="shared" si="62"/>
        <v>97090.62</v>
      </c>
      <c r="AK519" s="2">
        <f t="shared" si="63"/>
        <v>21</v>
      </c>
    </row>
    <row r="520" spans="1:37" ht="12.75">
      <c r="A520" s="4">
        <v>46169</v>
      </c>
      <c r="B520" s="5">
        <f>All_Customers_Residential!B520+All_Customers_Small_Commercial!B520+All_Customers_Lighting!B520</f>
        <v>58908.360000000008</v>
      </c>
      <c r="C520" s="5">
        <f>All_Customers_Residential!C520+All_Customers_Small_Commercial!C520+All_Customers_Lighting!C520</f>
        <v>55567.17</v>
      </c>
      <c r="D520" s="5">
        <f>All_Customers_Residential!D520+All_Customers_Small_Commercial!D520+All_Customers_Lighting!D520</f>
        <v>52776.909999999996</v>
      </c>
      <c r="E520" s="5">
        <f>All_Customers_Residential!E520+All_Customers_Small_Commercial!E520+All_Customers_Lighting!E520</f>
        <v>51660.17</v>
      </c>
      <c r="F520" s="5">
        <f>All_Customers_Residential!F520+All_Customers_Small_Commercial!F520+All_Customers_Lighting!F520</f>
        <v>53229.49</v>
      </c>
      <c r="G520" s="5">
        <f>All_Customers_Residential!G520+All_Customers_Small_Commercial!G520+All_Customers_Lighting!G520</f>
        <v>55359.95</v>
      </c>
      <c r="H520" s="5">
        <f>All_Customers_Residential!H520+All_Customers_Small_Commercial!H520+All_Customers_Lighting!H520</f>
        <v>58406.22</v>
      </c>
      <c r="I520" s="5">
        <f>All_Customers_Residential!I520+All_Customers_Small_Commercial!I520+All_Customers_Lighting!I520</f>
        <v>45672.9</v>
      </c>
      <c r="J520" s="5">
        <f>All_Customers_Residential!J520+All_Customers_Small_Commercial!J520+All_Customers_Lighting!J520</f>
        <v>33534.79</v>
      </c>
      <c r="K520" s="5">
        <f>All_Customers_Residential!K520+All_Customers_Small_Commercial!K520+All_Customers_Lighting!K520</f>
        <v>23312.910000000003</v>
      </c>
      <c r="L520" s="5">
        <f>All_Customers_Residential!L520+All_Customers_Small_Commercial!L520+All_Customers_Lighting!L520</f>
        <v>21236.11</v>
      </c>
      <c r="M520" s="5">
        <f>All_Customers_Residential!M520+All_Customers_Small_Commercial!M520+All_Customers_Lighting!M520</f>
        <v>24685.040000000001</v>
      </c>
      <c r="N520" s="5">
        <f>All_Customers_Residential!N520+All_Customers_Small_Commercial!N520+All_Customers_Lighting!N520</f>
        <v>29609.149999999998</v>
      </c>
      <c r="O520" s="5">
        <f>All_Customers_Residential!O520+All_Customers_Small_Commercial!O520+All_Customers_Lighting!O520</f>
        <v>41723.61</v>
      </c>
      <c r="P520" s="5">
        <f>All_Customers_Residential!P520+All_Customers_Small_Commercial!P520+All_Customers_Lighting!P520</f>
        <v>46553.54</v>
      </c>
      <c r="Q520" s="5">
        <f>All_Customers_Residential!Q520+All_Customers_Small_Commercial!Q520+All_Customers_Lighting!Q520</f>
        <v>56037.180000000008</v>
      </c>
      <c r="R520" s="5">
        <f>All_Customers_Residential!R520+All_Customers_Small_Commercial!R520+All_Customers_Lighting!R520</f>
        <v>60611.06</v>
      </c>
      <c r="S520" s="5">
        <f>All_Customers_Residential!S520+All_Customers_Small_Commercial!S520+All_Customers_Lighting!S520</f>
        <v>66802.929999999993</v>
      </c>
      <c r="T520" s="5">
        <f>All_Customers_Residential!T520+All_Customers_Small_Commercial!T520+All_Customers_Lighting!T520</f>
        <v>81788.86</v>
      </c>
      <c r="U520" s="5">
        <f>All_Customers_Residential!U520+All_Customers_Small_Commercial!U520+All_Customers_Lighting!U520</f>
        <v>93466.290000000008</v>
      </c>
      <c r="V520" s="5">
        <f>All_Customers_Residential!V520+All_Customers_Small_Commercial!V520+All_Customers_Lighting!V520</f>
        <v>98800.84</v>
      </c>
      <c r="W520" s="5">
        <f>All_Customers_Residential!W520+All_Customers_Small_Commercial!W520+All_Customers_Lighting!W520</f>
        <v>93231.79</v>
      </c>
      <c r="X520" s="5">
        <f>All_Customers_Residential!X520+All_Customers_Small_Commercial!X520+All_Customers_Lighting!X520</f>
        <v>80639.3</v>
      </c>
      <c r="Y520" s="5">
        <f>All_Customers_Residential!Y520+All_Customers_Small_Commercial!Y520+All_Customers_Lighting!Y520</f>
        <v>68717.86</v>
      </c>
      <c r="Z520" s="5">
        <f>All_Customers_Residential!Z520+All_Customers_Small_Commercial!Z520+All_Customers_Lighting!Z520</f>
        <v>0</v>
      </c>
      <c r="AA520" s="2">
        <f>IFERROR(INDEX('Holiday Schedule'!$D$3:$D$24,MATCH(A520,'Holiday Schedule'!$C$3:$C$24,0)),0)</f>
        <v>0</v>
      </c>
      <c r="AB520" s="2">
        <f t="shared" si="56"/>
        <v>4</v>
      </c>
      <c r="AC520" s="2">
        <f t="shared" si="57"/>
        <v>897706.3</v>
      </c>
      <c r="AD520" s="5">
        <f t="shared" si="58"/>
        <v>454626.13000000012</v>
      </c>
      <c r="AE520" s="5">
        <f t="shared" si="59"/>
        <v>1352332.4300000002</v>
      </c>
      <c r="AG520" s="2">
        <f t="shared" si="60"/>
        <v>5</v>
      </c>
      <c r="AH520" s="2">
        <f t="shared" si="61"/>
        <v>2026</v>
      </c>
      <c r="AJ520" s="5">
        <f t="shared" si="62"/>
        <v>98800.84</v>
      </c>
      <c r="AK520" s="2">
        <f t="shared" si="63"/>
        <v>21</v>
      </c>
    </row>
    <row r="521" spans="1:37" ht="12.75">
      <c r="A521" s="4">
        <v>46170</v>
      </c>
      <c r="B521" s="5">
        <f>All_Customers_Residential!B521+All_Customers_Small_Commercial!B521+All_Customers_Lighting!B521</f>
        <v>71596.37000000001</v>
      </c>
      <c r="C521" s="5">
        <f>All_Customers_Residential!C521+All_Customers_Small_Commercial!C521+All_Customers_Lighting!C521</f>
        <v>67598.5</v>
      </c>
      <c r="D521" s="5">
        <f>All_Customers_Residential!D521+All_Customers_Small_Commercial!D521+All_Customers_Lighting!D521</f>
        <v>65511.28</v>
      </c>
      <c r="E521" s="5">
        <f>All_Customers_Residential!E521+All_Customers_Small_Commercial!E521+All_Customers_Lighting!E521</f>
        <v>64267.33</v>
      </c>
      <c r="F521" s="5">
        <f>All_Customers_Residential!F521+All_Customers_Small_Commercial!F521+All_Customers_Lighting!F521</f>
        <v>66808.210000000006</v>
      </c>
      <c r="G521" s="5">
        <f>All_Customers_Residential!G521+All_Customers_Small_Commercial!G521+All_Customers_Lighting!G521</f>
        <v>70558.95</v>
      </c>
      <c r="H521" s="5">
        <f>All_Customers_Residential!H521+All_Customers_Small_Commercial!H521+All_Customers_Lighting!H521</f>
        <v>76860.670000000013</v>
      </c>
      <c r="I521" s="5">
        <f>All_Customers_Residential!I521+All_Customers_Small_Commercial!I521+All_Customers_Lighting!I521</f>
        <v>77246.26999999999</v>
      </c>
      <c r="J521" s="5">
        <f>All_Customers_Residential!J521+All_Customers_Small_Commercial!J521+All_Customers_Lighting!J521</f>
        <v>75332.710000000006</v>
      </c>
      <c r="K521" s="5">
        <f>All_Customers_Residential!K521+All_Customers_Small_Commercial!K521+All_Customers_Lighting!K521</f>
        <v>66114.5</v>
      </c>
      <c r="L521" s="5">
        <f>All_Customers_Residential!L521+All_Customers_Small_Commercial!L521+All_Customers_Lighting!L521</f>
        <v>58883.96</v>
      </c>
      <c r="M521" s="5">
        <f>All_Customers_Residential!M521+All_Customers_Small_Commercial!M521+All_Customers_Lighting!M521</f>
        <v>54295.68</v>
      </c>
      <c r="N521" s="5">
        <f>All_Customers_Residential!N521+All_Customers_Small_Commercial!N521+All_Customers_Lighting!N521</f>
        <v>50038.9</v>
      </c>
      <c r="O521" s="5">
        <f>All_Customers_Residential!O521+All_Customers_Small_Commercial!O521+All_Customers_Lighting!O521</f>
        <v>54027.82</v>
      </c>
      <c r="P521" s="5">
        <f>All_Customers_Residential!P521+All_Customers_Small_Commercial!P521+All_Customers_Lighting!P521</f>
        <v>59236.86</v>
      </c>
      <c r="Q521" s="5">
        <f>All_Customers_Residential!Q521+All_Customers_Small_Commercial!Q521+All_Customers_Lighting!Q521</f>
        <v>62433.630000000005</v>
      </c>
      <c r="R521" s="5">
        <f>All_Customers_Residential!R521+All_Customers_Small_Commercial!R521+All_Customers_Lighting!R521</f>
        <v>65521.440000000002</v>
      </c>
      <c r="S521" s="5">
        <f>All_Customers_Residential!S521+All_Customers_Small_Commercial!S521+All_Customers_Lighting!S521</f>
        <v>81530.489999999991</v>
      </c>
      <c r="T521" s="5">
        <f>All_Customers_Residential!T521+All_Customers_Small_Commercial!T521+All_Customers_Lighting!T521</f>
        <v>91124.55</v>
      </c>
      <c r="U521" s="5">
        <f>All_Customers_Residential!U521+All_Customers_Small_Commercial!U521+All_Customers_Lighting!U521</f>
        <v>101950.92</v>
      </c>
      <c r="V521" s="5">
        <f>All_Customers_Residential!V521+All_Customers_Small_Commercial!V521+All_Customers_Lighting!V521</f>
        <v>106139</v>
      </c>
      <c r="W521" s="5">
        <f>All_Customers_Residential!W521+All_Customers_Small_Commercial!W521+All_Customers_Lighting!W521</f>
        <v>102418.7</v>
      </c>
      <c r="X521" s="5">
        <f>All_Customers_Residential!X521+All_Customers_Small_Commercial!X521+All_Customers_Lighting!X521</f>
        <v>89218.950000000012</v>
      </c>
      <c r="Y521" s="5">
        <f>All_Customers_Residential!Y521+All_Customers_Small_Commercial!Y521+All_Customers_Lighting!Y521</f>
        <v>78173.03</v>
      </c>
      <c r="Z521" s="5">
        <f>All_Customers_Residential!Z521+All_Customers_Small_Commercial!Z521+All_Customers_Lighting!Z521</f>
        <v>0</v>
      </c>
      <c r="AA521" s="2">
        <f>IFERROR(INDEX('Holiday Schedule'!$D$3:$D$24,MATCH(A521,'Holiday Schedule'!$C$3:$C$24,0)),0)</f>
        <v>0</v>
      </c>
      <c r="AB521" s="2">
        <f t="shared" si="56"/>
        <v>5</v>
      </c>
      <c r="AC521" s="2">
        <f t="shared" si="57"/>
        <v>1195514.3800000001</v>
      </c>
      <c r="AD521" s="5">
        <f t="shared" si="58"/>
        <v>561374.33999999985</v>
      </c>
      <c r="AE521" s="5">
        <f t="shared" si="59"/>
        <v>1756888.72</v>
      </c>
      <c r="AG521" s="2">
        <f t="shared" si="60"/>
        <v>5</v>
      </c>
      <c r="AH521" s="2">
        <f t="shared" si="61"/>
        <v>2026</v>
      </c>
      <c r="AJ521" s="5">
        <f t="shared" si="62"/>
        <v>106139</v>
      </c>
      <c r="AK521" s="2">
        <f t="shared" si="63"/>
        <v>21</v>
      </c>
    </row>
    <row r="522" spans="1:37" ht="12.75">
      <c r="A522" s="4">
        <v>46171</v>
      </c>
      <c r="B522" s="5">
        <f>All_Customers_Residential!B522+All_Customers_Small_Commercial!B522+All_Customers_Lighting!B522</f>
        <v>69918.929999999993</v>
      </c>
      <c r="C522" s="5">
        <f>All_Customers_Residential!C522+All_Customers_Small_Commercial!C522+All_Customers_Lighting!C522</f>
        <v>66233.52</v>
      </c>
      <c r="D522" s="5">
        <f>All_Customers_Residential!D522+All_Customers_Small_Commercial!D522+All_Customers_Lighting!D522</f>
        <v>64104.76</v>
      </c>
      <c r="E522" s="5">
        <f>All_Customers_Residential!E522+All_Customers_Small_Commercial!E522+All_Customers_Lighting!E522</f>
        <v>64375.199999999997</v>
      </c>
      <c r="F522" s="5">
        <f>All_Customers_Residential!F522+All_Customers_Small_Commercial!F522+All_Customers_Lighting!F522</f>
        <v>66825.14</v>
      </c>
      <c r="G522" s="5">
        <f>All_Customers_Residential!G522+All_Customers_Small_Commercial!G522+All_Customers_Lighting!G522</f>
        <v>71128.17</v>
      </c>
      <c r="H522" s="5">
        <f>All_Customers_Residential!H522+All_Customers_Small_Commercial!H522+All_Customers_Lighting!H522</f>
        <v>75235.709999999992</v>
      </c>
      <c r="I522" s="5">
        <f>All_Customers_Residential!I522+All_Customers_Small_Commercial!I522+All_Customers_Lighting!I522</f>
        <v>73185.740000000005</v>
      </c>
      <c r="J522" s="5">
        <f>All_Customers_Residential!J522+All_Customers_Small_Commercial!J522+All_Customers_Lighting!J522</f>
        <v>66157.3</v>
      </c>
      <c r="K522" s="5">
        <f>All_Customers_Residential!K522+All_Customers_Small_Commercial!K522+All_Customers_Lighting!K522</f>
        <v>51031.630000000005</v>
      </c>
      <c r="L522" s="5">
        <f>All_Customers_Residential!L522+All_Customers_Small_Commercial!L522+All_Customers_Lighting!L522</f>
        <v>45794.22</v>
      </c>
      <c r="M522" s="5">
        <f>All_Customers_Residential!M522+All_Customers_Small_Commercial!M522+All_Customers_Lighting!M522</f>
        <v>48838.91</v>
      </c>
      <c r="N522" s="5">
        <f>All_Customers_Residential!N522+All_Customers_Small_Commercial!N522+All_Customers_Lighting!N522</f>
        <v>49062.46</v>
      </c>
      <c r="O522" s="5">
        <f>All_Customers_Residential!O522+All_Customers_Small_Commercial!O522+All_Customers_Lighting!O522</f>
        <v>46039.590000000004</v>
      </c>
      <c r="P522" s="5">
        <f>All_Customers_Residential!P522+All_Customers_Small_Commercial!P522+All_Customers_Lighting!P522</f>
        <v>48290.939999999995</v>
      </c>
      <c r="Q522" s="5">
        <f>All_Customers_Residential!Q522+All_Customers_Small_Commercial!Q522+All_Customers_Lighting!Q522</f>
        <v>49387.08</v>
      </c>
      <c r="R522" s="5">
        <f>All_Customers_Residential!R522+All_Customers_Small_Commercial!R522+All_Customers_Lighting!R522</f>
        <v>64021.520000000004</v>
      </c>
      <c r="S522" s="5">
        <f>All_Customers_Residential!S522+All_Customers_Small_Commercial!S522+All_Customers_Lighting!S522</f>
        <v>75104.31</v>
      </c>
      <c r="T522" s="5">
        <f>All_Customers_Residential!T522+All_Customers_Small_Commercial!T522+All_Customers_Lighting!T522</f>
        <v>90298.26999999999</v>
      </c>
      <c r="U522" s="5">
        <f>All_Customers_Residential!U522+All_Customers_Small_Commercial!U522+All_Customers_Lighting!U522</f>
        <v>98282.99</v>
      </c>
      <c r="V522" s="5">
        <f>All_Customers_Residential!V522+All_Customers_Small_Commercial!V522+All_Customers_Lighting!V522</f>
        <v>104036.13</v>
      </c>
      <c r="W522" s="5">
        <f>All_Customers_Residential!W522+All_Customers_Small_Commercial!W522+All_Customers_Lighting!W522</f>
        <v>101691.53</v>
      </c>
      <c r="X522" s="5">
        <f>All_Customers_Residential!X522+All_Customers_Small_Commercial!X522+All_Customers_Lighting!X522</f>
        <v>91665.590000000011</v>
      </c>
      <c r="Y522" s="5">
        <f>All_Customers_Residential!Y522+All_Customers_Small_Commercial!Y522+All_Customers_Lighting!Y522</f>
        <v>80107.59</v>
      </c>
      <c r="Z522" s="5">
        <f>All_Customers_Residential!Z522+All_Customers_Small_Commercial!Z522+All_Customers_Lighting!Z522</f>
        <v>0</v>
      </c>
      <c r="AA522" s="2">
        <f>IFERROR(INDEX('Holiday Schedule'!$D$3:$D$24,MATCH(A522,'Holiday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1102888.2100000002</v>
      </c>
      <c r="AD522" s="5">
        <f t="shared" ref="AD522:AD585" si="66">AE522-AC522</f>
        <v>557929.02</v>
      </c>
      <c r="AE522" s="5">
        <f t="shared" ref="AE522:AE585" si="67">SUM(B522:Y522)</f>
        <v>1660817.2300000002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104036.13</v>
      </c>
      <c r="AK522" s="2">
        <f t="shared" ref="AK522:AK585" si="71">IF(AE522&gt;0,INDEX(B$8:Y$8,MATCH(AJ522,B522:Y522,0)),"")</f>
        <v>21</v>
      </c>
    </row>
    <row r="523" spans="1:37" ht="12.75">
      <c r="A523" s="4">
        <v>46172</v>
      </c>
      <c r="B523" s="5">
        <f>All_Customers_Residential!B523+All_Customers_Small_Commercial!B523+All_Customers_Lighting!B523</f>
        <v>72564.72</v>
      </c>
      <c r="C523" s="5">
        <f>All_Customers_Residential!C523+All_Customers_Small_Commercial!C523+All_Customers_Lighting!C523</f>
        <v>68497.180000000008</v>
      </c>
      <c r="D523" s="5">
        <f>All_Customers_Residential!D523+All_Customers_Small_Commercial!D523+All_Customers_Lighting!D523</f>
        <v>66164.47</v>
      </c>
      <c r="E523" s="5">
        <f>All_Customers_Residential!E523+All_Customers_Small_Commercial!E523+All_Customers_Lighting!E523</f>
        <v>65860.7</v>
      </c>
      <c r="F523" s="5">
        <f>All_Customers_Residential!F523+All_Customers_Small_Commercial!F523+All_Customers_Lighting!F523</f>
        <v>67679.47</v>
      </c>
      <c r="G523" s="5">
        <f>All_Customers_Residential!G523+All_Customers_Small_Commercial!G523+All_Customers_Lighting!G523</f>
        <v>69281.459999999992</v>
      </c>
      <c r="H523" s="5">
        <f>All_Customers_Residential!H523+All_Customers_Small_Commercial!H523+All_Customers_Lighting!H523</f>
        <v>74614.909999999989</v>
      </c>
      <c r="I523" s="5">
        <f>All_Customers_Residential!I523+All_Customers_Small_Commercial!I523+All_Customers_Lighting!I523</f>
        <v>79924.090000000011</v>
      </c>
      <c r="J523" s="5">
        <f>All_Customers_Residential!J523+All_Customers_Small_Commercial!J523+All_Customers_Lighting!J523</f>
        <v>82936.350000000006</v>
      </c>
      <c r="K523" s="5">
        <f>All_Customers_Residential!K523+All_Customers_Small_Commercial!K523+All_Customers_Lighting!K523</f>
        <v>71612.490000000005</v>
      </c>
      <c r="L523" s="5">
        <f>All_Customers_Residential!L523+All_Customers_Small_Commercial!L523+All_Customers_Lighting!L523</f>
        <v>67698.33</v>
      </c>
      <c r="M523" s="5">
        <f>All_Customers_Residential!M523+All_Customers_Small_Commercial!M523+All_Customers_Lighting!M523</f>
        <v>63193.05</v>
      </c>
      <c r="N523" s="5">
        <f>All_Customers_Residential!N523+All_Customers_Small_Commercial!N523+All_Customers_Lighting!N523</f>
        <v>56069.05</v>
      </c>
      <c r="O523" s="5">
        <f>All_Customers_Residential!O523+All_Customers_Small_Commercial!O523+All_Customers_Lighting!O523</f>
        <v>52934.47</v>
      </c>
      <c r="P523" s="5">
        <f>All_Customers_Residential!P523+All_Customers_Small_Commercial!P523+All_Customers_Lighting!P523</f>
        <v>55194.37</v>
      </c>
      <c r="Q523" s="5">
        <f>All_Customers_Residential!Q523+All_Customers_Small_Commercial!Q523+All_Customers_Lighting!Q523</f>
        <v>52090.13</v>
      </c>
      <c r="R523" s="5">
        <f>All_Customers_Residential!R523+All_Customers_Small_Commercial!R523+All_Customers_Lighting!R523</f>
        <v>58446.76</v>
      </c>
      <c r="S523" s="5">
        <f>All_Customers_Residential!S523+All_Customers_Small_Commercial!S523+All_Customers_Lighting!S523</f>
        <v>67999.42</v>
      </c>
      <c r="T523" s="5">
        <f>All_Customers_Residential!T523+All_Customers_Small_Commercial!T523+All_Customers_Lighting!T523</f>
        <v>83593.099999999991</v>
      </c>
      <c r="U523" s="5">
        <f>All_Customers_Residential!U523+All_Customers_Small_Commercial!U523+All_Customers_Lighting!U523</f>
        <v>97578.06</v>
      </c>
      <c r="V523" s="5">
        <f>All_Customers_Residential!V523+All_Customers_Small_Commercial!V523+All_Customers_Lighting!V523</f>
        <v>106570.08</v>
      </c>
      <c r="W523" s="5">
        <f>All_Customers_Residential!W523+All_Customers_Small_Commercial!W523+All_Customers_Lighting!W523</f>
        <v>105369.08</v>
      </c>
      <c r="X523" s="5">
        <f>All_Customers_Residential!X523+All_Customers_Small_Commercial!X523+All_Customers_Lighting!X523</f>
        <v>95274.010000000009</v>
      </c>
      <c r="Y523" s="5">
        <f>All_Customers_Residential!Y523+All_Customers_Small_Commercial!Y523+All_Customers_Lighting!Y523</f>
        <v>83973.099999999991</v>
      </c>
      <c r="Z523" s="5">
        <f>All_Customers_Residential!Z523+All_Customers_Small_Commercial!Z523+All_Customers_Lighting!Z523</f>
        <v>0</v>
      </c>
      <c r="AA523" s="2">
        <f>IFERROR(INDEX('Holiday Schedule'!$D$3:$D$24,MATCH(A523,'Holiday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1765118.8500000003</v>
      </c>
      <c r="AE523" s="5">
        <f t="shared" si="67"/>
        <v>1765118.8500000003</v>
      </c>
      <c r="AG523" s="2">
        <f t="shared" si="68"/>
        <v>5</v>
      </c>
      <c r="AH523" s="2">
        <f t="shared" si="69"/>
        <v>2026</v>
      </c>
      <c r="AJ523" s="5">
        <f t="shared" si="70"/>
        <v>106570.08</v>
      </c>
      <c r="AK523" s="2">
        <f t="shared" si="71"/>
        <v>21</v>
      </c>
    </row>
    <row r="524" spans="1:37" ht="12.75">
      <c r="A524" s="4">
        <v>46173</v>
      </c>
      <c r="B524" s="5">
        <f>All_Customers_Residential!B524+All_Customers_Small_Commercial!B524+All_Customers_Lighting!B524</f>
        <v>75895.829999999987</v>
      </c>
      <c r="C524" s="5">
        <f>All_Customers_Residential!C524+All_Customers_Small_Commercial!C524+All_Customers_Lighting!C524</f>
        <v>72506.41</v>
      </c>
      <c r="D524" s="5">
        <f>All_Customers_Residential!D524+All_Customers_Small_Commercial!D524+All_Customers_Lighting!D524</f>
        <v>70248.84</v>
      </c>
      <c r="E524" s="5">
        <f>All_Customers_Residential!E524+All_Customers_Small_Commercial!E524+All_Customers_Lighting!E524</f>
        <v>69908.13</v>
      </c>
      <c r="F524" s="5">
        <f>All_Customers_Residential!F524+All_Customers_Small_Commercial!F524+All_Customers_Lighting!F524</f>
        <v>70850.55</v>
      </c>
      <c r="G524" s="5">
        <f>All_Customers_Residential!G524+All_Customers_Small_Commercial!G524+All_Customers_Lighting!G524</f>
        <v>70639.680000000008</v>
      </c>
      <c r="H524" s="5">
        <f>All_Customers_Residential!H524+All_Customers_Small_Commercial!H524+All_Customers_Lighting!H524</f>
        <v>63036.189999999995</v>
      </c>
      <c r="I524" s="5">
        <f>All_Customers_Residential!I524+All_Customers_Small_Commercial!I524+All_Customers_Lighting!I524</f>
        <v>49233.03</v>
      </c>
      <c r="J524" s="5">
        <f>All_Customers_Residential!J524+All_Customers_Small_Commercial!J524+All_Customers_Lighting!J524</f>
        <v>36012.009999999995</v>
      </c>
      <c r="K524" s="5">
        <f>All_Customers_Residential!K524+All_Customers_Small_Commercial!K524+All_Customers_Lighting!K524</f>
        <v>24617.18</v>
      </c>
      <c r="L524" s="5">
        <f>All_Customers_Residential!L524+All_Customers_Small_Commercial!L524+All_Customers_Lighting!L524</f>
        <v>21345.129999999997</v>
      </c>
      <c r="M524" s="5">
        <f>All_Customers_Residential!M524+All_Customers_Small_Commercial!M524+All_Customers_Lighting!M524</f>
        <v>17771.48</v>
      </c>
      <c r="N524" s="5">
        <f>All_Customers_Residential!N524+All_Customers_Small_Commercial!N524+All_Customers_Lighting!N524</f>
        <v>26339.47</v>
      </c>
      <c r="O524" s="5">
        <f>All_Customers_Residential!O524+All_Customers_Small_Commercial!O524+All_Customers_Lighting!O524</f>
        <v>39790.35</v>
      </c>
      <c r="P524" s="5">
        <f>All_Customers_Residential!P524+All_Customers_Small_Commercial!P524+All_Customers_Lighting!P524</f>
        <v>42460.369999999995</v>
      </c>
      <c r="Q524" s="5">
        <f>All_Customers_Residential!Q524+All_Customers_Small_Commercial!Q524+All_Customers_Lighting!Q524</f>
        <v>53521.740000000005</v>
      </c>
      <c r="R524" s="5">
        <f>All_Customers_Residential!R524+All_Customers_Small_Commercial!R524+All_Customers_Lighting!R524</f>
        <v>64358.28</v>
      </c>
      <c r="S524" s="5">
        <f>All_Customers_Residential!S524+All_Customers_Small_Commercial!S524+All_Customers_Lighting!S524</f>
        <v>79133.84</v>
      </c>
      <c r="T524" s="5">
        <f>All_Customers_Residential!T524+All_Customers_Small_Commercial!T524+All_Customers_Lighting!T524</f>
        <v>94101.2</v>
      </c>
      <c r="U524" s="5">
        <f>All_Customers_Residential!U524+All_Customers_Small_Commercial!U524+All_Customers_Lighting!U524</f>
        <v>106315.14</v>
      </c>
      <c r="V524" s="5">
        <f>All_Customers_Residential!V524+All_Customers_Small_Commercial!V524+All_Customers_Lighting!V524</f>
        <v>112013.79000000001</v>
      </c>
      <c r="W524" s="5">
        <f>All_Customers_Residential!W524+All_Customers_Small_Commercial!W524+All_Customers_Lighting!W524</f>
        <v>106163.20000000001</v>
      </c>
      <c r="X524" s="5">
        <f>All_Customers_Residential!X524+All_Customers_Small_Commercial!X524+All_Customers_Lighting!X524</f>
        <v>92728.15</v>
      </c>
      <c r="Y524" s="5">
        <f>All_Customers_Residential!Y524+All_Customers_Small_Commercial!Y524+All_Customers_Lighting!Y524</f>
        <v>81897.19</v>
      </c>
      <c r="Z524" s="5">
        <f>All_Customers_Residential!Z524+All_Customers_Small_Commercial!Z524+All_Customers_Lighting!Z524</f>
        <v>0</v>
      </c>
      <c r="AA524" s="2">
        <f>IFERROR(INDEX('Holiday Schedule'!$D$3:$D$24,MATCH(A524,'Holiday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1540887.1799999997</v>
      </c>
      <c r="AE524" s="5">
        <f t="shared" si="67"/>
        <v>1540887.1799999997</v>
      </c>
      <c r="AG524" s="2">
        <f t="shared" si="68"/>
        <v>5</v>
      </c>
      <c r="AH524" s="2">
        <f t="shared" si="69"/>
        <v>2026</v>
      </c>
      <c r="AJ524" s="5">
        <f t="shared" si="70"/>
        <v>112013.79000000001</v>
      </c>
      <c r="AK524" s="2">
        <f t="shared" si="71"/>
        <v>21</v>
      </c>
    </row>
    <row r="525" spans="1:37" ht="12.75">
      <c r="A525" s="4">
        <v>46174</v>
      </c>
      <c r="B525" s="5">
        <f>All_Customers_Residential!B525+All_Customers_Small_Commercial!B525+All_Customers_Lighting!B525</f>
        <v>0</v>
      </c>
      <c r="C525" s="5">
        <f>All_Customers_Residential!C525+All_Customers_Small_Commercial!C525+All_Customers_Lighting!C525</f>
        <v>0</v>
      </c>
      <c r="D525" s="5">
        <f>All_Customers_Residential!D525+All_Customers_Small_Commercial!D525+All_Customers_Lighting!D525</f>
        <v>0</v>
      </c>
      <c r="E525" s="5">
        <f>All_Customers_Residential!E525+All_Customers_Small_Commercial!E525+All_Customers_Lighting!E525</f>
        <v>0</v>
      </c>
      <c r="F525" s="5">
        <f>All_Customers_Residential!F525+All_Customers_Small_Commercial!F525+All_Customers_Lighting!F525</f>
        <v>0</v>
      </c>
      <c r="G525" s="5">
        <f>All_Customers_Residential!G525+All_Customers_Small_Commercial!G525+All_Customers_Lighting!G525</f>
        <v>0</v>
      </c>
      <c r="H525" s="5">
        <f>All_Customers_Residential!H525+All_Customers_Small_Commercial!H525+All_Customers_Lighting!H525</f>
        <v>0</v>
      </c>
      <c r="I525" s="5">
        <f>All_Customers_Residential!I525+All_Customers_Small_Commercial!I525+All_Customers_Lighting!I525</f>
        <v>0</v>
      </c>
      <c r="J525" s="5">
        <f>All_Customers_Residential!J525+All_Customers_Small_Commercial!J525+All_Customers_Lighting!J525</f>
        <v>0</v>
      </c>
      <c r="K525" s="5">
        <f>All_Customers_Residential!K525+All_Customers_Small_Commercial!K525+All_Customers_Lighting!K525</f>
        <v>0</v>
      </c>
      <c r="L525" s="5">
        <f>All_Customers_Residential!L525+All_Customers_Small_Commercial!L525+All_Customers_Lighting!L525</f>
        <v>0</v>
      </c>
      <c r="M525" s="5">
        <f>All_Customers_Residential!M525+All_Customers_Small_Commercial!M525+All_Customers_Lighting!M525</f>
        <v>0</v>
      </c>
      <c r="N525" s="5">
        <f>All_Customers_Residential!N525+All_Customers_Small_Commercial!N525+All_Customers_Lighting!N525</f>
        <v>0</v>
      </c>
      <c r="O525" s="5">
        <f>All_Customers_Residential!O525+All_Customers_Small_Commercial!O525+All_Customers_Lighting!O525</f>
        <v>0</v>
      </c>
      <c r="P525" s="5">
        <f>All_Customers_Residential!P525+All_Customers_Small_Commercial!P525+All_Customers_Lighting!P525</f>
        <v>0</v>
      </c>
      <c r="Q525" s="5">
        <f>All_Customers_Residential!Q525+All_Customers_Small_Commercial!Q525+All_Customers_Lighting!Q525</f>
        <v>0</v>
      </c>
      <c r="R525" s="5">
        <f>All_Customers_Residential!R525+All_Customers_Small_Commercial!R525+All_Customers_Lighting!R525</f>
        <v>0</v>
      </c>
      <c r="S525" s="5">
        <f>All_Customers_Residential!S525+All_Customers_Small_Commercial!S525+All_Customers_Lighting!S525</f>
        <v>0</v>
      </c>
      <c r="T525" s="5">
        <f>All_Customers_Residential!T525+All_Customers_Small_Commercial!T525+All_Customers_Lighting!T525</f>
        <v>0</v>
      </c>
      <c r="U525" s="5">
        <f>All_Customers_Residential!U525+All_Customers_Small_Commercial!U525+All_Customers_Lighting!U525</f>
        <v>0</v>
      </c>
      <c r="V525" s="5">
        <f>All_Customers_Residential!V525+All_Customers_Small_Commercial!V525+All_Customers_Lighting!V525</f>
        <v>0</v>
      </c>
      <c r="W525" s="5">
        <f>All_Customers_Residential!W525+All_Customers_Small_Commercial!W525+All_Customers_Lighting!W525</f>
        <v>0</v>
      </c>
      <c r="X525" s="5">
        <f>All_Customers_Residential!X525+All_Customers_Small_Commercial!X525+All_Customers_Lighting!X525</f>
        <v>0</v>
      </c>
      <c r="Y525" s="5">
        <f>All_Customers_Residential!Y525+All_Customers_Small_Commercial!Y525+All_Customers_Lighting!Y525</f>
        <v>0</v>
      </c>
      <c r="Z525" s="5">
        <f>All_Customers_Residential!Z525+All_Customers_Small_Commercial!Z525+All_Customers_Lighting!Z525</f>
        <v>0</v>
      </c>
      <c r="AA525" s="2">
        <f>IFERROR(INDEX('Holiday Schedule'!$D$3:$D$24,MATCH(A525,'Holiday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</row>
    <row r="526" spans="1:37" ht="12.75">
      <c r="A526" s="4">
        <v>46175</v>
      </c>
      <c r="B526" s="5">
        <f>All_Customers_Residential!B526+All_Customers_Small_Commercial!B526+All_Customers_Lighting!B526</f>
        <v>0</v>
      </c>
      <c r="C526" s="5">
        <f>All_Customers_Residential!C526+All_Customers_Small_Commercial!C526+All_Customers_Lighting!C526</f>
        <v>0</v>
      </c>
      <c r="D526" s="5">
        <f>All_Customers_Residential!D526+All_Customers_Small_Commercial!D526+All_Customers_Lighting!D526</f>
        <v>0</v>
      </c>
      <c r="E526" s="5">
        <f>All_Customers_Residential!E526+All_Customers_Small_Commercial!E526+All_Customers_Lighting!E526</f>
        <v>0</v>
      </c>
      <c r="F526" s="5">
        <f>All_Customers_Residential!F526+All_Customers_Small_Commercial!F526+All_Customers_Lighting!F526</f>
        <v>0</v>
      </c>
      <c r="G526" s="5">
        <f>All_Customers_Residential!G526+All_Customers_Small_Commercial!G526+All_Customers_Lighting!G526</f>
        <v>0</v>
      </c>
      <c r="H526" s="5">
        <f>All_Customers_Residential!H526+All_Customers_Small_Commercial!H526+All_Customers_Lighting!H526</f>
        <v>0</v>
      </c>
      <c r="I526" s="5">
        <f>All_Customers_Residential!I526+All_Customers_Small_Commercial!I526+All_Customers_Lighting!I526</f>
        <v>0</v>
      </c>
      <c r="J526" s="5">
        <f>All_Customers_Residential!J526+All_Customers_Small_Commercial!J526+All_Customers_Lighting!J526</f>
        <v>0</v>
      </c>
      <c r="K526" s="5">
        <f>All_Customers_Residential!K526+All_Customers_Small_Commercial!K526+All_Customers_Lighting!K526</f>
        <v>0</v>
      </c>
      <c r="L526" s="5">
        <f>All_Customers_Residential!L526+All_Customers_Small_Commercial!L526+All_Customers_Lighting!L526</f>
        <v>0</v>
      </c>
      <c r="M526" s="5">
        <f>All_Customers_Residential!M526+All_Customers_Small_Commercial!M526+All_Customers_Lighting!M526</f>
        <v>0</v>
      </c>
      <c r="N526" s="5">
        <f>All_Customers_Residential!N526+All_Customers_Small_Commercial!N526+All_Customers_Lighting!N526</f>
        <v>0</v>
      </c>
      <c r="O526" s="5">
        <f>All_Customers_Residential!O526+All_Customers_Small_Commercial!O526+All_Customers_Lighting!O526</f>
        <v>0</v>
      </c>
      <c r="P526" s="5">
        <f>All_Customers_Residential!P526+All_Customers_Small_Commercial!P526+All_Customers_Lighting!P526</f>
        <v>0</v>
      </c>
      <c r="Q526" s="5">
        <f>All_Customers_Residential!Q526+All_Customers_Small_Commercial!Q526+All_Customers_Lighting!Q526</f>
        <v>0</v>
      </c>
      <c r="R526" s="5">
        <f>All_Customers_Residential!R526+All_Customers_Small_Commercial!R526+All_Customers_Lighting!R526</f>
        <v>0</v>
      </c>
      <c r="S526" s="5">
        <f>All_Customers_Residential!S526+All_Customers_Small_Commercial!S526+All_Customers_Lighting!S526</f>
        <v>0</v>
      </c>
      <c r="T526" s="5">
        <f>All_Customers_Residential!T526+All_Customers_Small_Commercial!T526+All_Customers_Lighting!T526</f>
        <v>0</v>
      </c>
      <c r="U526" s="5">
        <f>All_Customers_Residential!U526+All_Customers_Small_Commercial!U526+All_Customers_Lighting!U526</f>
        <v>0</v>
      </c>
      <c r="V526" s="5">
        <f>All_Customers_Residential!V526+All_Customers_Small_Commercial!V526+All_Customers_Lighting!V526</f>
        <v>0</v>
      </c>
      <c r="W526" s="5">
        <f>All_Customers_Residential!W526+All_Customers_Small_Commercial!W526+All_Customers_Lighting!W526</f>
        <v>0</v>
      </c>
      <c r="X526" s="5">
        <f>All_Customers_Residential!X526+All_Customers_Small_Commercial!X526+All_Customers_Lighting!X526</f>
        <v>0</v>
      </c>
      <c r="Y526" s="5">
        <f>All_Customers_Residential!Y526+All_Customers_Small_Commercial!Y526+All_Customers_Lighting!Y526</f>
        <v>0</v>
      </c>
      <c r="Z526" s="5">
        <f>All_Customers_Residential!Z526+All_Customers_Small_Commercial!Z526+All_Customers_Lighting!Z526</f>
        <v>0</v>
      </c>
      <c r="AA526" s="2">
        <f>IFERROR(INDEX('Holiday Schedule'!$D$3:$D$24,MATCH(A526,'Holiday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</row>
    <row r="527" spans="1:37" ht="12.75">
      <c r="A527" s="4">
        <v>46176</v>
      </c>
      <c r="B527" s="5">
        <f>All_Customers_Residential!B527+All_Customers_Small_Commercial!B527+All_Customers_Lighting!B527</f>
        <v>0</v>
      </c>
      <c r="C527" s="5">
        <f>All_Customers_Residential!C527+All_Customers_Small_Commercial!C527+All_Customers_Lighting!C527</f>
        <v>0</v>
      </c>
      <c r="D527" s="5">
        <f>All_Customers_Residential!D527+All_Customers_Small_Commercial!D527+All_Customers_Lighting!D527</f>
        <v>0</v>
      </c>
      <c r="E527" s="5">
        <f>All_Customers_Residential!E527+All_Customers_Small_Commercial!E527+All_Customers_Lighting!E527</f>
        <v>0</v>
      </c>
      <c r="F527" s="5">
        <f>All_Customers_Residential!F527+All_Customers_Small_Commercial!F527+All_Customers_Lighting!F527</f>
        <v>0</v>
      </c>
      <c r="G527" s="5">
        <f>All_Customers_Residential!G527+All_Customers_Small_Commercial!G527+All_Customers_Lighting!G527</f>
        <v>0</v>
      </c>
      <c r="H527" s="5">
        <f>All_Customers_Residential!H527+All_Customers_Small_Commercial!H527+All_Customers_Lighting!H527</f>
        <v>0</v>
      </c>
      <c r="I527" s="5">
        <f>All_Customers_Residential!I527+All_Customers_Small_Commercial!I527+All_Customers_Lighting!I527</f>
        <v>0</v>
      </c>
      <c r="J527" s="5">
        <f>All_Customers_Residential!J527+All_Customers_Small_Commercial!J527+All_Customers_Lighting!J527</f>
        <v>0</v>
      </c>
      <c r="K527" s="5">
        <f>All_Customers_Residential!K527+All_Customers_Small_Commercial!K527+All_Customers_Lighting!K527</f>
        <v>0</v>
      </c>
      <c r="L527" s="5">
        <f>All_Customers_Residential!L527+All_Customers_Small_Commercial!L527+All_Customers_Lighting!L527</f>
        <v>0</v>
      </c>
      <c r="M527" s="5">
        <f>All_Customers_Residential!M527+All_Customers_Small_Commercial!M527+All_Customers_Lighting!M527</f>
        <v>0</v>
      </c>
      <c r="N527" s="5">
        <f>All_Customers_Residential!N527+All_Customers_Small_Commercial!N527+All_Customers_Lighting!N527</f>
        <v>0</v>
      </c>
      <c r="O527" s="5">
        <f>All_Customers_Residential!O527+All_Customers_Small_Commercial!O527+All_Customers_Lighting!O527</f>
        <v>0</v>
      </c>
      <c r="P527" s="5">
        <f>All_Customers_Residential!P527+All_Customers_Small_Commercial!P527+All_Customers_Lighting!P527</f>
        <v>0</v>
      </c>
      <c r="Q527" s="5">
        <f>All_Customers_Residential!Q527+All_Customers_Small_Commercial!Q527+All_Customers_Lighting!Q527</f>
        <v>0</v>
      </c>
      <c r="R527" s="5">
        <f>All_Customers_Residential!R527+All_Customers_Small_Commercial!R527+All_Customers_Lighting!R527</f>
        <v>0</v>
      </c>
      <c r="S527" s="5">
        <f>All_Customers_Residential!S527+All_Customers_Small_Commercial!S527+All_Customers_Lighting!S527</f>
        <v>0</v>
      </c>
      <c r="T527" s="5">
        <f>All_Customers_Residential!T527+All_Customers_Small_Commercial!T527+All_Customers_Lighting!T527</f>
        <v>0</v>
      </c>
      <c r="U527" s="5">
        <f>All_Customers_Residential!U527+All_Customers_Small_Commercial!U527+All_Customers_Lighting!U527</f>
        <v>0</v>
      </c>
      <c r="V527" s="5">
        <f>All_Customers_Residential!V527+All_Customers_Small_Commercial!V527+All_Customers_Lighting!V527</f>
        <v>0</v>
      </c>
      <c r="W527" s="5">
        <f>All_Customers_Residential!W527+All_Customers_Small_Commercial!W527+All_Customers_Lighting!W527</f>
        <v>0</v>
      </c>
      <c r="X527" s="5">
        <f>All_Customers_Residential!X527+All_Customers_Small_Commercial!X527+All_Customers_Lighting!X527</f>
        <v>0</v>
      </c>
      <c r="Y527" s="5">
        <f>All_Customers_Residential!Y527+All_Customers_Small_Commercial!Y527+All_Customers_Lighting!Y527</f>
        <v>0</v>
      </c>
      <c r="Z527" s="5">
        <f>All_Customers_Residential!Z527+All_Customers_Small_Commercial!Z527+All_Customers_Lighting!Z527</f>
        <v>0</v>
      </c>
      <c r="AA527" s="2">
        <f>IFERROR(INDEX('Holiday Schedule'!$D$3:$D$24,MATCH(A527,'Holiday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</row>
    <row r="528" spans="1:37" ht="12.75">
      <c r="A528" s="4">
        <v>46177</v>
      </c>
      <c r="B528" s="5">
        <f>All_Customers_Residential!B528+All_Customers_Small_Commercial!B528+All_Customers_Lighting!B528</f>
        <v>0</v>
      </c>
      <c r="C528" s="5">
        <f>All_Customers_Residential!C528+All_Customers_Small_Commercial!C528+All_Customers_Lighting!C528</f>
        <v>0</v>
      </c>
      <c r="D528" s="5">
        <f>All_Customers_Residential!D528+All_Customers_Small_Commercial!D528+All_Customers_Lighting!D528</f>
        <v>0</v>
      </c>
      <c r="E528" s="5">
        <f>All_Customers_Residential!E528+All_Customers_Small_Commercial!E528+All_Customers_Lighting!E528</f>
        <v>0</v>
      </c>
      <c r="F528" s="5">
        <f>All_Customers_Residential!F528+All_Customers_Small_Commercial!F528+All_Customers_Lighting!F528</f>
        <v>0</v>
      </c>
      <c r="G528" s="5">
        <f>All_Customers_Residential!G528+All_Customers_Small_Commercial!G528+All_Customers_Lighting!G528</f>
        <v>0</v>
      </c>
      <c r="H528" s="5">
        <f>All_Customers_Residential!H528+All_Customers_Small_Commercial!H528+All_Customers_Lighting!H528</f>
        <v>0</v>
      </c>
      <c r="I528" s="5">
        <f>All_Customers_Residential!I528+All_Customers_Small_Commercial!I528+All_Customers_Lighting!I528</f>
        <v>0</v>
      </c>
      <c r="J528" s="5">
        <f>All_Customers_Residential!J528+All_Customers_Small_Commercial!J528+All_Customers_Lighting!J528</f>
        <v>0</v>
      </c>
      <c r="K528" s="5">
        <f>All_Customers_Residential!K528+All_Customers_Small_Commercial!K528+All_Customers_Lighting!K528</f>
        <v>0</v>
      </c>
      <c r="L528" s="5">
        <f>All_Customers_Residential!L528+All_Customers_Small_Commercial!L528+All_Customers_Lighting!L528</f>
        <v>0</v>
      </c>
      <c r="M528" s="5">
        <f>All_Customers_Residential!M528+All_Customers_Small_Commercial!M528+All_Customers_Lighting!M528</f>
        <v>0</v>
      </c>
      <c r="N528" s="5">
        <f>All_Customers_Residential!N528+All_Customers_Small_Commercial!N528+All_Customers_Lighting!N528</f>
        <v>0</v>
      </c>
      <c r="O528" s="5">
        <f>All_Customers_Residential!O528+All_Customers_Small_Commercial!O528+All_Customers_Lighting!O528</f>
        <v>0</v>
      </c>
      <c r="P528" s="5">
        <f>All_Customers_Residential!P528+All_Customers_Small_Commercial!P528+All_Customers_Lighting!P528</f>
        <v>0</v>
      </c>
      <c r="Q528" s="5">
        <f>All_Customers_Residential!Q528+All_Customers_Small_Commercial!Q528+All_Customers_Lighting!Q528</f>
        <v>0</v>
      </c>
      <c r="R528" s="5">
        <f>All_Customers_Residential!R528+All_Customers_Small_Commercial!R528+All_Customers_Lighting!R528</f>
        <v>0</v>
      </c>
      <c r="S528" s="5">
        <f>All_Customers_Residential!S528+All_Customers_Small_Commercial!S528+All_Customers_Lighting!S528</f>
        <v>0</v>
      </c>
      <c r="T528" s="5">
        <f>All_Customers_Residential!T528+All_Customers_Small_Commercial!T528+All_Customers_Lighting!T528</f>
        <v>0</v>
      </c>
      <c r="U528" s="5">
        <f>All_Customers_Residential!U528+All_Customers_Small_Commercial!U528+All_Customers_Lighting!U528</f>
        <v>0</v>
      </c>
      <c r="V528" s="5">
        <f>All_Customers_Residential!V528+All_Customers_Small_Commercial!V528+All_Customers_Lighting!V528</f>
        <v>0</v>
      </c>
      <c r="W528" s="5">
        <f>All_Customers_Residential!W528+All_Customers_Small_Commercial!W528+All_Customers_Lighting!W528</f>
        <v>0</v>
      </c>
      <c r="X528" s="5">
        <f>All_Customers_Residential!X528+All_Customers_Small_Commercial!X528+All_Customers_Lighting!X528</f>
        <v>0</v>
      </c>
      <c r="Y528" s="5">
        <f>All_Customers_Residential!Y528+All_Customers_Small_Commercial!Y528+All_Customers_Lighting!Y528</f>
        <v>0</v>
      </c>
      <c r="Z528" s="5">
        <f>All_Customers_Residential!Z528+All_Customers_Small_Commercial!Z528+All_Customers_Lighting!Z528</f>
        <v>0</v>
      </c>
      <c r="AA528" s="2">
        <f>IFERROR(INDEX('Holiday Schedule'!$D$3:$D$24,MATCH(A528,'Holiday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</row>
    <row r="529" spans="1:37" ht="12.75">
      <c r="A529" s="4">
        <v>46178</v>
      </c>
      <c r="B529" s="5">
        <f>All_Customers_Residential!B529+All_Customers_Small_Commercial!B529+All_Customers_Lighting!B529</f>
        <v>0</v>
      </c>
      <c r="C529" s="5">
        <f>All_Customers_Residential!C529+All_Customers_Small_Commercial!C529+All_Customers_Lighting!C529</f>
        <v>0</v>
      </c>
      <c r="D529" s="5">
        <f>All_Customers_Residential!D529+All_Customers_Small_Commercial!D529+All_Customers_Lighting!D529</f>
        <v>0</v>
      </c>
      <c r="E529" s="5">
        <f>All_Customers_Residential!E529+All_Customers_Small_Commercial!E529+All_Customers_Lighting!E529</f>
        <v>0</v>
      </c>
      <c r="F529" s="5">
        <f>All_Customers_Residential!F529+All_Customers_Small_Commercial!F529+All_Customers_Lighting!F529</f>
        <v>0</v>
      </c>
      <c r="G529" s="5">
        <f>All_Customers_Residential!G529+All_Customers_Small_Commercial!G529+All_Customers_Lighting!G529</f>
        <v>0</v>
      </c>
      <c r="H529" s="5">
        <f>All_Customers_Residential!H529+All_Customers_Small_Commercial!H529+All_Customers_Lighting!H529</f>
        <v>0</v>
      </c>
      <c r="I529" s="5">
        <f>All_Customers_Residential!I529+All_Customers_Small_Commercial!I529+All_Customers_Lighting!I529</f>
        <v>0</v>
      </c>
      <c r="J529" s="5">
        <f>All_Customers_Residential!J529+All_Customers_Small_Commercial!J529+All_Customers_Lighting!J529</f>
        <v>0</v>
      </c>
      <c r="K529" s="5">
        <f>All_Customers_Residential!K529+All_Customers_Small_Commercial!K529+All_Customers_Lighting!K529</f>
        <v>0</v>
      </c>
      <c r="L529" s="5">
        <f>All_Customers_Residential!L529+All_Customers_Small_Commercial!L529+All_Customers_Lighting!L529</f>
        <v>0</v>
      </c>
      <c r="M529" s="5">
        <f>All_Customers_Residential!M529+All_Customers_Small_Commercial!M529+All_Customers_Lighting!M529</f>
        <v>0</v>
      </c>
      <c r="N529" s="5">
        <f>All_Customers_Residential!N529+All_Customers_Small_Commercial!N529+All_Customers_Lighting!N529</f>
        <v>0</v>
      </c>
      <c r="O529" s="5">
        <f>All_Customers_Residential!O529+All_Customers_Small_Commercial!O529+All_Customers_Lighting!O529</f>
        <v>0</v>
      </c>
      <c r="P529" s="5">
        <f>All_Customers_Residential!P529+All_Customers_Small_Commercial!P529+All_Customers_Lighting!P529</f>
        <v>0</v>
      </c>
      <c r="Q529" s="5">
        <f>All_Customers_Residential!Q529+All_Customers_Small_Commercial!Q529+All_Customers_Lighting!Q529</f>
        <v>0</v>
      </c>
      <c r="R529" s="5">
        <f>All_Customers_Residential!R529+All_Customers_Small_Commercial!R529+All_Customers_Lighting!R529</f>
        <v>0</v>
      </c>
      <c r="S529" s="5">
        <f>All_Customers_Residential!S529+All_Customers_Small_Commercial!S529+All_Customers_Lighting!S529</f>
        <v>0</v>
      </c>
      <c r="T529" s="5">
        <f>All_Customers_Residential!T529+All_Customers_Small_Commercial!T529+All_Customers_Lighting!T529</f>
        <v>0</v>
      </c>
      <c r="U529" s="5">
        <f>All_Customers_Residential!U529+All_Customers_Small_Commercial!U529+All_Customers_Lighting!U529</f>
        <v>0</v>
      </c>
      <c r="V529" s="5">
        <f>All_Customers_Residential!V529+All_Customers_Small_Commercial!V529+All_Customers_Lighting!V529</f>
        <v>0</v>
      </c>
      <c r="W529" s="5">
        <f>All_Customers_Residential!W529+All_Customers_Small_Commercial!W529+All_Customers_Lighting!W529</f>
        <v>0</v>
      </c>
      <c r="X529" s="5">
        <f>All_Customers_Residential!X529+All_Customers_Small_Commercial!X529+All_Customers_Lighting!X529</f>
        <v>0</v>
      </c>
      <c r="Y529" s="5">
        <f>All_Customers_Residential!Y529+All_Customers_Small_Commercial!Y529+All_Customers_Lighting!Y529</f>
        <v>0</v>
      </c>
      <c r="Z529" s="5">
        <f>All_Customers_Residential!Z529+All_Customers_Small_Commercial!Z529+All_Customers_Lighting!Z529</f>
        <v>0</v>
      </c>
      <c r="AA529" s="2">
        <f>IFERROR(INDEX('Holiday Schedule'!$D$3:$D$24,MATCH(A529,'Holiday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</row>
    <row r="530" spans="1:37" ht="12.75">
      <c r="A530" s="4">
        <v>46179</v>
      </c>
      <c r="B530" s="5">
        <f>All_Customers_Residential!B530+All_Customers_Small_Commercial!B530+All_Customers_Lighting!B530</f>
        <v>0</v>
      </c>
      <c r="C530" s="5">
        <f>All_Customers_Residential!C530+All_Customers_Small_Commercial!C530+All_Customers_Lighting!C530</f>
        <v>0</v>
      </c>
      <c r="D530" s="5">
        <f>All_Customers_Residential!D530+All_Customers_Small_Commercial!D530+All_Customers_Lighting!D530</f>
        <v>0</v>
      </c>
      <c r="E530" s="5">
        <f>All_Customers_Residential!E530+All_Customers_Small_Commercial!E530+All_Customers_Lighting!E530</f>
        <v>0</v>
      </c>
      <c r="F530" s="5">
        <f>All_Customers_Residential!F530+All_Customers_Small_Commercial!F530+All_Customers_Lighting!F530</f>
        <v>0</v>
      </c>
      <c r="G530" s="5">
        <f>All_Customers_Residential!G530+All_Customers_Small_Commercial!G530+All_Customers_Lighting!G530</f>
        <v>0</v>
      </c>
      <c r="H530" s="5">
        <f>All_Customers_Residential!H530+All_Customers_Small_Commercial!H530+All_Customers_Lighting!H530</f>
        <v>0</v>
      </c>
      <c r="I530" s="5">
        <f>All_Customers_Residential!I530+All_Customers_Small_Commercial!I530+All_Customers_Lighting!I530</f>
        <v>0</v>
      </c>
      <c r="J530" s="5">
        <f>All_Customers_Residential!J530+All_Customers_Small_Commercial!J530+All_Customers_Lighting!J530</f>
        <v>0</v>
      </c>
      <c r="K530" s="5">
        <f>All_Customers_Residential!K530+All_Customers_Small_Commercial!K530+All_Customers_Lighting!K530</f>
        <v>0</v>
      </c>
      <c r="L530" s="5">
        <f>All_Customers_Residential!L530+All_Customers_Small_Commercial!L530+All_Customers_Lighting!L530</f>
        <v>0</v>
      </c>
      <c r="M530" s="5">
        <f>All_Customers_Residential!M530+All_Customers_Small_Commercial!M530+All_Customers_Lighting!M530</f>
        <v>0</v>
      </c>
      <c r="N530" s="5">
        <f>All_Customers_Residential!N530+All_Customers_Small_Commercial!N530+All_Customers_Lighting!N530</f>
        <v>0</v>
      </c>
      <c r="O530" s="5">
        <f>All_Customers_Residential!O530+All_Customers_Small_Commercial!O530+All_Customers_Lighting!O530</f>
        <v>0</v>
      </c>
      <c r="P530" s="5">
        <f>All_Customers_Residential!P530+All_Customers_Small_Commercial!P530+All_Customers_Lighting!P530</f>
        <v>0</v>
      </c>
      <c r="Q530" s="5">
        <f>All_Customers_Residential!Q530+All_Customers_Small_Commercial!Q530+All_Customers_Lighting!Q530</f>
        <v>0</v>
      </c>
      <c r="R530" s="5">
        <f>All_Customers_Residential!R530+All_Customers_Small_Commercial!R530+All_Customers_Lighting!R530</f>
        <v>0</v>
      </c>
      <c r="S530" s="5">
        <f>All_Customers_Residential!S530+All_Customers_Small_Commercial!S530+All_Customers_Lighting!S530</f>
        <v>0</v>
      </c>
      <c r="T530" s="5">
        <f>All_Customers_Residential!T530+All_Customers_Small_Commercial!T530+All_Customers_Lighting!T530</f>
        <v>0</v>
      </c>
      <c r="U530" s="5">
        <f>All_Customers_Residential!U530+All_Customers_Small_Commercial!U530+All_Customers_Lighting!U530</f>
        <v>0</v>
      </c>
      <c r="V530" s="5">
        <f>All_Customers_Residential!V530+All_Customers_Small_Commercial!V530+All_Customers_Lighting!V530</f>
        <v>0</v>
      </c>
      <c r="W530" s="5">
        <f>All_Customers_Residential!W530+All_Customers_Small_Commercial!W530+All_Customers_Lighting!W530</f>
        <v>0</v>
      </c>
      <c r="X530" s="5">
        <f>All_Customers_Residential!X530+All_Customers_Small_Commercial!X530+All_Customers_Lighting!X530</f>
        <v>0</v>
      </c>
      <c r="Y530" s="5">
        <f>All_Customers_Residential!Y530+All_Customers_Small_Commercial!Y530+All_Customers_Lighting!Y530</f>
        <v>0</v>
      </c>
      <c r="Z530" s="5">
        <f>All_Customers_Residential!Z530+All_Customers_Small_Commercial!Z530+All_Customers_Lighting!Z530</f>
        <v>0</v>
      </c>
      <c r="AA530" s="2">
        <f>IFERROR(INDEX('Holiday Schedule'!$D$3:$D$24,MATCH(A530,'Holiday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</row>
    <row r="531" spans="1:37" ht="12.75">
      <c r="A531" s="4">
        <v>46180</v>
      </c>
      <c r="B531" s="5">
        <f>All_Customers_Residential!B531+All_Customers_Small_Commercial!B531+All_Customers_Lighting!B531</f>
        <v>0</v>
      </c>
      <c r="C531" s="5">
        <f>All_Customers_Residential!C531+All_Customers_Small_Commercial!C531+All_Customers_Lighting!C531</f>
        <v>0</v>
      </c>
      <c r="D531" s="5">
        <f>All_Customers_Residential!D531+All_Customers_Small_Commercial!D531+All_Customers_Lighting!D531</f>
        <v>0</v>
      </c>
      <c r="E531" s="5">
        <f>All_Customers_Residential!E531+All_Customers_Small_Commercial!E531+All_Customers_Lighting!E531</f>
        <v>0</v>
      </c>
      <c r="F531" s="5">
        <f>All_Customers_Residential!F531+All_Customers_Small_Commercial!F531+All_Customers_Lighting!F531</f>
        <v>0</v>
      </c>
      <c r="G531" s="5">
        <f>All_Customers_Residential!G531+All_Customers_Small_Commercial!G531+All_Customers_Lighting!G531</f>
        <v>0</v>
      </c>
      <c r="H531" s="5">
        <f>All_Customers_Residential!H531+All_Customers_Small_Commercial!H531+All_Customers_Lighting!H531</f>
        <v>0</v>
      </c>
      <c r="I531" s="5">
        <f>All_Customers_Residential!I531+All_Customers_Small_Commercial!I531+All_Customers_Lighting!I531</f>
        <v>0</v>
      </c>
      <c r="J531" s="5">
        <f>All_Customers_Residential!J531+All_Customers_Small_Commercial!J531+All_Customers_Lighting!J531</f>
        <v>0</v>
      </c>
      <c r="K531" s="5">
        <f>All_Customers_Residential!K531+All_Customers_Small_Commercial!K531+All_Customers_Lighting!K531</f>
        <v>0</v>
      </c>
      <c r="L531" s="5">
        <f>All_Customers_Residential!L531+All_Customers_Small_Commercial!L531+All_Customers_Lighting!L531</f>
        <v>0</v>
      </c>
      <c r="M531" s="5">
        <f>All_Customers_Residential!M531+All_Customers_Small_Commercial!M531+All_Customers_Lighting!M531</f>
        <v>0</v>
      </c>
      <c r="N531" s="5">
        <f>All_Customers_Residential!N531+All_Customers_Small_Commercial!N531+All_Customers_Lighting!N531</f>
        <v>0</v>
      </c>
      <c r="O531" s="5">
        <f>All_Customers_Residential!O531+All_Customers_Small_Commercial!O531+All_Customers_Lighting!O531</f>
        <v>0</v>
      </c>
      <c r="P531" s="5">
        <f>All_Customers_Residential!P531+All_Customers_Small_Commercial!P531+All_Customers_Lighting!P531</f>
        <v>0</v>
      </c>
      <c r="Q531" s="5">
        <f>All_Customers_Residential!Q531+All_Customers_Small_Commercial!Q531+All_Customers_Lighting!Q531</f>
        <v>0</v>
      </c>
      <c r="R531" s="5">
        <f>All_Customers_Residential!R531+All_Customers_Small_Commercial!R531+All_Customers_Lighting!R531</f>
        <v>0</v>
      </c>
      <c r="S531" s="5">
        <f>All_Customers_Residential!S531+All_Customers_Small_Commercial!S531+All_Customers_Lighting!S531</f>
        <v>0</v>
      </c>
      <c r="T531" s="5">
        <f>All_Customers_Residential!T531+All_Customers_Small_Commercial!T531+All_Customers_Lighting!T531</f>
        <v>0</v>
      </c>
      <c r="U531" s="5">
        <f>All_Customers_Residential!U531+All_Customers_Small_Commercial!U531+All_Customers_Lighting!U531</f>
        <v>0</v>
      </c>
      <c r="V531" s="5">
        <f>All_Customers_Residential!V531+All_Customers_Small_Commercial!V531+All_Customers_Lighting!V531</f>
        <v>0</v>
      </c>
      <c r="W531" s="5">
        <f>All_Customers_Residential!W531+All_Customers_Small_Commercial!W531+All_Customers_Lighting!W531</f>
        <v>0</v>
      </c>
      <c r="X531" s="5">
        <f>All_Customers_Residential!X531+All_Customers_Small_Commercial!X531+All_Customers_Lighting!X531</f>
        <v>0</v>
      </c>
      <c r="Y531" s="5">
        <f>All_Customers_Residential!Y531+All_Customers_Small_Commercial!Y531+All_Customers_Lighting!Y531</f>
        <v>0</v>
      </c>
      <c r="Z531" s="5">
        <f>All_Customers_Residential!Z531+All_Customers_Small_Commercial!Z531+All_Customers_Lighting!Z531</f>
        <v>0</v>
      </c>
      <c r="AA531" s="2">
        <f>IFERROR(INDEX('Holiday Schedule'!$D$3:$D$24,MATCH(A531,'Holiday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</row>
    <row r="532" spans="1:37" ht="12.75">
      <c r="A532" s="4">
        <v>46181</v>
      </c>
      <c r="B532" s="5">
        <f>All_Customers_Residential!B532+All_Customers_Small_Commercial!B532+All_Customers_Lighting!B532</f>
        <v>0</v>
      </c>
      <c r="C532" s="5">
        <f>All_Customers_Residential!C532+All_Customers_Small_Commercial!C532+All_Customers_Lighting!C532</f>
        <v>0</v>
      </c>
      <c r="D532" s="5">
        <f>All_Customers_Residential!D532+All_Customers_Small_Commercial!D532+All_Customers_Lighting!D532</f>
        <v>0</v>
      </c>
      <c r="E532" s="5">
        <f>All_Customers_Residential!E532+All_Customers_Small_Commercial!E532+All_Customers_Lighting!E532</f>
        <v>0</v>
      </c>
      <c r="F532" s="5">
        <f>All_Customers_Residential!F532+All_Customers_Small_Commercial!F532+All_Customers_Lighting!F532</f>
        <v>0</v>
      </c>
      <c r="G532" s="5">
        <f>All_Customers_Residential!G532+All_Customers_Small_Commercial!G532+All_Customers_Lighting!G532</f>
        <v>0</v>
      </c>
      <c r="H532" s="5">
        <f>All_Customers_Residential!H532+All_Customers_Small_Commercial!H532+All_Customers_Lighting!H532</f>
        <v>0</v>
      </c>
      <c r="I532" s="5">
        <f>All_Customers_Residential!I532+All_Customers_Small_Commercial!I532+All_Customers_Lighting!I532</f>
        <v>0</v>
      </c>
      <c r="J532" s="5">
        <f>All_Customers_Residential!J532+All_Customers_Small_Commercial!J532+All_Customers_Lighting!J532</f>
        <v>0</v>
      </c>
      <c r="K532" s="5">
        <f>All_Customers_Residential!K532+All_Customers_Small_Commercial!K532+All_Customers_Lighting!K532</f>
        <v>0</v>
      </c>
      <c r="L532" s="5">
        <f>All_Customers_Residential!L532+All_Customers_Small_Commercial!L532+All_Customers_Lighting!L532</f>
        <v>0</v>
      </c>
      <c r="M532" s="5">
        <f>All_Customers_Residential!M532+All_Customers_Small_Commercial!M532+All_Customers_Lighting!M532</f>
        <v>0</v>
      </c>
      <c r="N532" s="5">
        <f>All_Customers_Residential!N532+All_Customers_Small_Commercial!N532+All_Customers_Lighting!N532</f>
        <v>0</v>
      </c>
      <c r="O532" s="5">
        <f>All_Customers_Residential!O532+All_Customers_Small_Commercial!O532+All_Customers_Lighting!O532</f>
        <v>0</v>
      </c>
      <c r="P532" s="5">
        <f>All_Customers_Residential!P532+All_Customers_Small_Commercial!P532+All_Customers_Lighting!P532</f>
        <v>0</v>
      </c>
      <c r="Q532" s="5">
        <f>All_Customers_Residential!Q532+All_Customers_Small_Commercial!Q532+All_Customers_Lighting!Q532</f>
        <v>0</v>
      </c>
      <c r="R532" s="5">
        <f>All_Customers_Residential!R532+All_Customers_Small_Commercial!R532+All_Customers_Lighting!R532</f>
        <v>0</v>
      </c>
      <c r="S532" s="5">
        <f>All_Customers_Residential!S532+All_Customers_Small_Commercial!S532+All_Customers_Lighting!S532</f>
        <v>0</v>
      </c>
      <c r="T532" s="5">
        <f>All_Customers_Residential!T532+All_Customers_Small_Commercial!T532+All_Customers_Lighting!T532</f>
        <v>0</v>
      </c>
      <c r="U532" s="5">
        <f>All_Customers_Residential!U532+All_Customers_Small_Commercial!U532+All_Customers_Lighting!U532</f>
        <v>0</v>
      </c>
      <c r="V532" s="5">
        <f>All_Customers_Residential!V532+All_Customers_Small_Commercial!V532+All_Customers_Lighting!V532</f>
        <v>0</v>
      </c>
      <c r="W532" s="5">
        <f>All_Customers_Residential!W532+All_Customers_Small_Commercial!W532+All_Customers_Lighting!W532</f>
        <v>0</v>
      </c>
      <c r="X532" s="5">
        <f>All_Customers_Residential!X532+All_Customers_Small_Commercial!X532+All_Customers_Lighting!X532</f>
        <v>0</v>
      </c>
      <c r="Y532" s="5">
        <f>All_Customers_Residential!Y532+All_Customers_Small_Commercial!Y532+All_Customers_Lighting!Y532</f>
        <v>0</v>
      </c>
      <c r="Z532" s="5">
        <f>All_Customers_Residential!Z532+All_Customers_Small_Commercial!Z532+All_Customers_Lighting!Z532</f>
        <v>0</v>
      </c>
      <c r="AA532" s="2">
        <f>IFERROR(INDEX('Holiday Schedule'!$D$3:$D$24,MATCH(A532,'Holiday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</row>
    <row r="533" spans="1:37" ht="12.75">
      <c r="A533" s="4">
        <v>46182</v>
      </c>
      <c r="B533" s="5">
        <f>All_Customers_Residential!B533+All_Customers_Small_Commercial!B533+All_Customers_Lighting!B533</f>
        <v>0</v>
      </c>
      <c r="C533" s="5">
        <f>All_Customers_Residential!C533+All_Customers_Small_Commercial!C533+All_Customers_Lighting!C533</f>
        <v>0</v>
      </c>
      <c r="D533" s="5">
        <f>All_Customers_Residential!D533+All_Customers_Small_Commercial!D533+All_Customers_Lighting!D533</f>
        <v>0</v>
      </c>
      <c r="E533" s="5">
        <f>All_Customers_Residential!E533+All_Customers_Small_Commercial!E533+All_Customers_Lighting!E533</f>
        <v>0</v>
      </c>
      <c r="F533" s="5">
        <f>All_Customers_Residential!F533+All_Customers_Small_Commercial!F533+All_Customers_Lighting!F533</f>
        <v>0</v>
      </c>
      <c r="G533" s="5">
        <f>All_Customers_Residential!G533+All_Customers_Small_Commercial!G533+All_Customers_Lighting!G533</f>
        <v>0</v>
      </c>
      <c r="H533" s="5">
        <f>All_Customers_Residential!H533+All_Customers_Small_Commercial!H533+All_Customers_Lighting!H533</f>
        <v>0</v>
      </c>
      <c r="I533" s="5">
        <f>All_Customers_Residential!I533+All_Customers_Small_Commercial!I533+All_Customers_Lighting!I533</f>
        <v>0</v>
      </c>
      <c r="J533" s="5">
        <f>All_Customers_Residential!J533+All_Customers_Small_Commercial!J533+All_Customers_Lighting!J533</f>
        <v>0</v>
      </c>
      <c r="K533" s="5">
        <f>All_Customers_Residential!K533+All_Customers_Small_Commercial!K533+All_Customers_Lighting!K533</f>
        <v>0</v>
      </c>
      <c r="L533" s="5">
        <f>All_Customers_Residential!L533+All_Customers_Small_Commercial!L533+All_Customers_Lighting!L533</f>
        <v>0</v>
      </c>
      <c r="M533" s="5">
        <f>All_Customers_Residential!M533+All_Customers_Small_Commercial!M533+All_Customers_Lighting!M533</f>
        <v>0</v>
      </c>
      <c r="N533" s="5">
        <f>All_Customers_Residential!N533+All_Customers_Small_Commercial!N533+All_Customers_Lighting!N533</f>
        <v>0</v>
      </c>
      <c r="O533" s="5">
        <f>All_Customers_Residential!O533+All_Customers_Small_Commercial!O533+All_Customers_Lighting!O533</f>
        <v>0</v>
      </c>
      <c r="P533" s="5">
        <f>All_Customers_Residential!P533+All_Customers_Small_Commercial!P533+All_Customers_Lighting!P533</f>
        <v>0</v>
      </c>
      <c r="Q533" s="5">
        <f>All_Customers_Residential!Q533+All_Customers_Small_Commercial!Q533+All_Customers_Lighting!Q533</f>
        <v>0</v>
      </c>
      <c r="R533" s="5">
        <f>All_Customers_Residential!R533+All_Customers_Small_Commercial!R533+All_Customers_Lighting!R533</f>
        <v>0</v>
      </c>
      <c r="S533" s="5">
        <f>All_Customers_Residential!S533+All_Customers_Small_Commercial!S533+All_Customers_Lighting!S533</f>
        <v>0</v>
      </c>
      <c r="T533" s="5">
        <f>All_Customers_Residential!T533+All_Customers_Small_Commercial!T533+All_Customers_Lighting!T533</f>
        <v>0</v>
      </c>
      <c r="U533" s="5">
        <f>All_Customers_Residential!U533+All_Customers_Small_Commercial!U533+All_Customers_Lighting!U533</f>
        <v>0</v>
      </c>
      <c r="V533" s="5">
        <f>All_Customers_Residential!V533+All_Customers_Small_Commercial!V533+All_Customers_Lighting!V533</f>
        <v>0</v>
      </c>
      <c r="W533" s="5">
        <f>All_Customers_Residential!W533+All_Customers_Small_Commercial!W533+All_Customers_Lighting!W533</f>
        <v>0</v>
      </c>
      <c r="X533" s="5">
        <f>All_Customers_Residential!X533+All_Customers_Small_Commercial!X533+All_Customers_Lighting!X533</f>
        <v>0</v>
      </c>
      <c r="Y533" s="5">
        <f>All_Customers_Residential!Y533+All_Customers_Small_Commercial!Y533+All_Customers_Lighting!Y533</f>
        <v>0</v>
      </c>
      <c r="Z533" s="5">
        <f>All_Customers_Residential!Z533+All_Customers_Small_Commercial!Z533+All_Customers_Lighting!Z533</f>
        <v>0</v>
      </c>
      <c r="AA533" s="2">
        <f>IFERROR(INDEX('Holiday Schedule'!$D$3:$D$24,MATCH(A533,'Holiday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</row>
    <row r="534" spans="1:37" ht="12.75">
      <c r="A534" s="4">
        <v>46183</v>
      </c>
      <c r="B534" s="5">
        <f>All_Customers_Residential!B534+All_Customers_Small_Commercial!B534+All_Customers_Lighting!B534</f>
        <v>0</v>
      </c>
      <c r="C534" s="5">
        <f>All_Customers_Residential!C534+All_Customers_Small_Commercial!C534+All_Customers_Lighting!C534</f>
        <v>0</v>
      </c>
      <c r="D534" s="5">
        <f>All_Customers_Residential!D534+All_Customers_Small_Commercial!D534+All_Customers_Lighting!D534</f>
        <v>0</v>
      </c>
      <c r="E534" s="5">
        <f>All_Customers_Residential!E534+All_Customers_Small_Commercial!E534+All_Customers_Lighting!E534</f>
        <v>0</v>
      </c>
      <c r="F534" s="5">
        <f>All_Customers_Residential!F534+All_Customers_Small_Commercial!F534+All_Customers_Lighting!F534</f>
        <v>0</v>
      </c>
      <c r="G534" s="5">
        <f>All_Customers_Residential!G534+All_Customers_Small_Commercial!G534+All_Customers_Lighting!G534</f>
        <v>0</v>
      </c>
      <c r="H534" s="5">
        <f>All_Customers_Residential!H534+All_Customers_Small_Commercial!H534+All_Customers_Lighting!H534</f>
        <v>0</v>
      </c>
      <c r="I534" s="5">
        <f>All_Customers_Residential!I534+All_Customers_Small_Commercial!I534+All_Customers_Lighting!I534</f>
        <v>0</v>
      </c>
      <c r="J534" s="5">
        <f>All_Customers_Residential!J534+All_Customers_Small_Commercial!J534+All_Customers_Lighting!J534</f>
        <v>0</v>
      </c>
      <c r="K534" s="5">
        <f>All_Customers_Residential!K534+All_Customers_Small_Commercial!K534+All_Customers_Lighting!K534</f>
        <v>0</v>
      </c>
      <c r="L534" s="5">
        <f>All_Customers_Residential!L534+All_Customers_Small_Commercial!L534+All_Customers_Lighting!L534</f>
        <v>0</v>
      </c>
      <c r="M534" s="5">
        <f>All_Customers_Residential!M534+All_Customers_Small_Commercial!M534+All_Customers_Lighting!M534</f>
        <v>0</v>
      </c>
      <c r="N534" s="5">
        <f>All_Customers_Residential!N534+All_Customers_Small_Commercial!N534+All_Customers_Lighting!N534</f>
        <v>0</v>
      </c>
      <c r="O534" s="5">
        <f>All_Customers_Residential!O534+All_Customers_Small_Commercial!O534+All_Customers_Lighting!O534</f>
        <v>0</v>
      </c>
      <c r="P534" s="5">
        <f>All_Customers_Residential!P534+All_Customers_Small_Commercial!P534+All_Customers_Lighting!P534</f>
        <v>0</v>
      </c>
      <c r="Q534" s="5">
        <f>All_Customers_Residential!Q534+All_Customers_Small_Commercial!Q534+All_Customers_Lighting!Q534</f>
        <v>0</v>
      </c>
      <c r="R534" s="5">
        <f>All_Customers_Residential!R534+All_Customers_Small_Commercial!R534+All_Customers_Lighting!R534</f>
        <v>0</v>
      </c>
      <c r="S534" s="5">
        <f>All_Customers_Residential!S534+All_Customers_Small_Commercial!S534+All_Customers_Lighting!S534</f>
        <v>0</v>
      </c>
      <c r="T534" s="5">
        <f>All_Customers_Residential!T534+All_Customers_Small_Commercial!T534+All_Customers_Lighting!T534</f>
        <v>0</v>
      </c>
      <c r="U534" s="5">
        <f>All_Customers_Residential!U534+All_Customers_Small_Commercial!U534+All_Customers_Lighting!U534</f>
        <v>0</v>
      </c>
      <c r="V534" s="5">
        <f>All_Customers_Residential!V534+All_Customers_Small_Commercial!V534+All_Customers_Lighting!V534</f>
        <v>0</v>
      </c>
      <c r="W534" s="5">
        <f>All_Customers_Residential!W534+All_Customers_Small_Commercial!W534+All_Customers_Lighting!W534</f>
        <v>0</v>
      </c>
      <c r="X534" s="5">
        <f>All_Customers_Residential!X534+All_Customers_Small_Commercial!X534+All_Customers_Lighting!X534</f>
        <v>0</v>
      </c>
      <c r="Y534" s="5">
        <f>All_Customers_Residential!Y534+All_Customers_Small_Commercial!Y534+All_Customers_Lighting!Y534</f>
        <v>0</v>
      </c>
      <c r="Z534" s="5">
        <f>All_Customers_Residential!Z534+All_Customers_Small_Commercial!Z534+All_Customers_Lighting!Z534</f>
        <v>0</v>
      </c>
      <c r="AA534" s="2">
        <f>IFERROR(INDEX('Holiday Schedule'!$D$3:$D$24,MATCH(A534,'Holiday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</row>
    <row r="535" spans="1:37" ht="12.75">
      <c r="A535" s="4">
        <v>46184</v>
      </c>
      <c r="B535" s="5">
        <f>All_Customers_Residential!B535+All_Customers_Small_Commercial!B535+All_Customers_Lighting!B535</f>
        <v>0</v>
      </c>
      <c r="C535" s="5">
        <f>All_Customers_Residential!C535+All_Customers_Small_Commercial!C535+All_Customers_Lighting!C535</f>
        <v>0</v>
      </c>
      <c r="D535" s="5">
        <f>All_Customers_Residential!D535+All_Customers_Small_Commercial!D535+All_Customers_Lighting!D535</f>
        <v>0</v>
      </c>
      <c r="E535" s="5">
        <f>All_Customers_Residential!E535+All_Customers_Small_Commercial!E535+All_Customers_Lighting!E535</f>
        <v>0</v>
      </c>
      <c r="F535" s="5">
        <f>All_Customers_Residential!F535+All_Customers_Small_Commercial!F535+All_Customers_Lighting!F535</f>
        <v>0</v>
      </c>
      <c r="G535" s="5">
        <f>All_Customers_Residential!G535+All_Customers_Small_Commercial!G535+All_Customers_Lighting!G535</f>
        <v>0</v>
      </c>
      <c r="H535" s="5">
        <f>All_Customers_Residential!H535+All_Customers_Small_Commercial!H535+All_Customers_Lighting!H535</f>
        <v>0</v>
      </c>
      <c r="I535" s="5">
        <f>All_Customers_Residential!I535+All_Customers_Small_Commercial!I535+All_Customers_Lighting!I535</f>
        <v>0</v>
      </c>
      <c r="J535" s="5">
        <f>All_Customers_Residential!J535+All_Customers_Small_Commercial!J535+All_Customers_Lighting!J535</f>
        <v>0</v>
      </c>
      <c r="K535" s="5">
        <f>All_Customers_Residential!K535+All_Customers_Small_Commercial!K535+All_Customers_Lighting!K535</f>
        <v>0</v>
      </c>
      <c r="L535" s="5">
        <f>All_Customers_Residential!L535+All_Customers_Small_Commercial!L535+All_Customers_Lighting!L535</f>
        <v>0</v>
      </c>
      <c r="M535" s="5">
        <f>All_Customers_Residential!M535+All_Customers_Small_Commercial!M535+All_Customers_Lighting!M535</f>
        <v>0</v>
      </c>
      <c r="N535" s="5">
        <f>All_Customers_Residential!N535+All_Customers_Small_Commercial!N535+All_Customers_Lighting!N535</f>
        <v>0</v>
      </c>
      <c r="O535" s="5">
        <f>All_Customers_Residential!O535+All_Customers_Small_Commercial!O535+All_Customers_Lighting!O535</f>
        <v>0</v>
      </c>
      <c r="P535" s="5">
        <f>All_Customers_Residential!P535+All_Customers_Small_Commercial!P535+All_Customers_Lighting!P535</f>
        <v>0</v>
      </c>
      <c r="Q535" s="5">
        <f>All_Customers_Residential!Q535+All_Customers_Small_Commercial!Q535+All_Customers_Lighting!Q535</f>
        <v>0</v>
      </c>
      <c r="R535" s="5">
        <f>All_Customers_Residential!R535+All_Customers_Small_Commercial!R535+All_Customers_Lighting!R535</f>
        <v>0</v>
      </c>
      <c r="S535" s="5">
        <f>All_Customers_Residential!S535+All_Customers_Small_Commercial!S535+All_Customers_Lighting!S535</f>
        <v>0</v>
      </c>
      <c r="T535" s="5">
        <f>All_Customers_Residential!T535+All_Customers_Small_Commercial!T535+All_Customers_Lighting!T535</f>
        <v>0</v>
      </c>
      <c r="U535" s="5">
        <f>All_Customers_Residential!U535+All_Customers_Small_Commercial!U535+All_Customers_Lighting!U535</f>
        <v>0</v>
      </c>
      <c r="V535" s="5">
        <f>All_Customers_Residential!V535+All_Customers_Small_Commercial!V535+All_Customers_Lighting!V535</f>
        <v>0</v>
      </c>
      <c r="W535" s="5">
        <f>All_Customers_Residential!W535+All_Customers_Small_Commercial!W535+All_Customers_Lighting!W535</f>
        <v>0</v>
      </c>
      <c r="X535" s="5">
        <f>All_Customers_Residential!X535+All_Customers_Small_Commercial!X535+All_Customers_Lighting!X535</f>
        <v>0</v>
      </c>
      <c r="Y535" s="5">
        <f>All_Customers_Residential!Y535+All_Customers_Small_Commercial!Y535+All_Customers_Lighting!Y535</f>
        <v>0</v>
      </c>
      <c r="Z535" s="5">
        <f>All_Customers_Residential!Z535+All_Customers_Small_Commercial!Z535+All_Customers_Lighting!Z535</f>
        <v>0</v>
      </c>
      <c r="AA535" s="2">
        <f>IFERROR(INDEX('Holiday Schedule'!$D$3:$D$24,MATCH(A535,'Holiday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</row>
    <row r="536" spans="1:37" ht="12.75">
      <c r="A536" s="4">
        <v>46185</v>
      </c>
      <c r="B536" s="5">
        <f>All_Customers_Residential!B536+All_Customers_Small_Commercial!B536+All_Customers_Lighting!B536</f>
        <v>0</v>
      </c>
      <c r="C536" s="5">
        <f>All_Customers_Residential!C536+All_Customers_Small_Commercial!C536+All_Customers_Lighting!C536</f>
        <v>0</v>
      </c>
      <c r="D536" s="5">
        <f>All_Customers_Residential!D536+All_Customers_Small_Commercial!D536+All_Customers_Lighting!D536</f>
        <v>0</v>
      </c>
      <c r="E536" s="5">
        <f>All_Customers_Residential!E536+All_Customers_Small_Commercial!E536+All_Customers_Lighting!E536</f>
        <v>0</v>
      </c>
      <c r="F536" s="5">
        <f>All_Customers_Residential!F536+All_Customers_Small_Commercial!F536+All_Customers_Lighting!F536</f>
        <v>0</v>
      </c>
      <c r="G536" s="5">
        <f>All_Customers_Residential!G536+All_Customers_Small_Commercial!G536+All_Customers_Lighting!G536</f>
        <v>0</v>
      </c>
      <c r="H536" s="5">
        <f>All_Customers_Residential!H536+All_Customers_Small_Commercial!H536+All_Customers_Lighting!H536</f>
        <v>0</v>
      </c>
      <c r="I536" s="5">
        <f>All_Customers_Residential!I536+All_Customers_Small_Commercial!I536+All_Customers_Lighting!I536</f>
        <v>0</v>
      </c>
      <c r="J536" s="5">
        <f>All_Customers_Residential!J536+All_Customers_Small_Commercial!J536+All_Customers_Lighting!J536</f>
        <v>0</v>
      </c>
      <c r="K536" s="5">
        <f>All_Customers_Residential!K536+All_Customers_Small_Commercial!K536+All_Customers_Lighting!K536</f>
        <v>0</v>
      </c>
      <c r="L536" s="5">
        <f>All_Customers_Residential!L536+All_Customers_Small_Commercial!L536+All_Customers_Lighting!L536</f>
        <v>0</v>
      </c>
      <c r="M536" s="5">
        <f>All_Customers_Residential!M536+All_Customers_Small_Commercial!M536+All_Customers_Lighting!M536</f>
        <v>0</v>
      </c>
      <c r="N536" s="5">
        <f>All_Customers_Residential!N536+All_Customers_Small_Commercial!N536+All_Customers_Lighting!N536</f>
        <v>0</v>
      </c>
      <c r="O536" s="5">
        <f>All_Customers_Residential!O536+All_Customers_Small_Commercial!O536+All_Customers_Lighting!O536</f>
        <v>0</v>
      </c>
      <c r="P536" s="5">
        <f>All_Customers_Residential!P536+All_Customers_Small_Commercial!P536+All_Customers_Lighting!P536</f>
        <v>0</v>
      </c>
      <c r="Q536" s="5">
        <f>All_Customers_Residential!Q536+All_Customers_Small_Commercial!Q536+All_Customers_Lighting!Q536</f>
        <v>0</v>
      </c>
      <c r="R536" s="5">
        <f>All_Customers_Residential!R536+All_Customers_Small_Commercial!R536+All_Customers_Lighting!R536</f>
        <v>0</v>
      </c>
      <c r="S536" s="5">
        <f>All_Customers_Residential!S536+All_Customers_Small_Commercial!S536+All_Customers_Lighting!S536</f>
        <v>0</v>
      </c>
      <c r="T536" s="5">
        <f>All_Customers_Residential!T536+All_Customers_Small_Commercial!T536+All_Customers_Lighting!T536</f>
        <v>0</v>
      </c>
      <c r="U536" s="5">
        <f>All_Customers_Residential!U536+All_Customers_Small_Commercial!U536+All_Customers_Lighting!U536</f>
        <v>0</v>
      </c>
      <c r="V536" s="5">
        <f>All_Customers_Residential!V536+All_Customers_Small_Commercial!V536+All_Customers_Lighting!V536</f>
        <v>0</v>
      </c>
      <c r="W536" s="5">
        <f>All_Customers_Residential!W536+All_Customers_Small_Commercial!W536+All_Customers_Lighting!W536</f>
        <v>0</v>
      </c>
      <c r="X536" s="5">
        <f>All_Customers_Residential!X536+All_Customers_Small_Commercial!X536+All_Customers_Lighting!X536</f>
        <v>0</v>
      </c>
      <c r="Y536" s="5">
        <f>All_Customers_Residential!Y536+All_Customers_Small_Commercial!Y536+All_Customers_Lighting!Y536</f>
        <v>0</v>
      </c>
      <c r="Z536" s="5">
        <f>All_Customers_Residential!Z536+All_Customers_Small_Commercial!Z536+All_Customers_Lighting!Z536</f>
        <v>0</v>
      </c>
      <c r="AA536" s="2">
        <f>IFERROR(INDEX('Holiday Schedule'!$D$3:$D$24,MATCH(A536,'Holiday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</row>
    <row r="537" spans="1:37" ht="12.75">
      <c r="A537" s="4">
        <v>46186</v>
      </c>
      <c r="B537" s="5">
        <f>All_Customers_Residential!B537+All_Customers_Small_Commercial!B537+All_Customers_Lighting!B537</f>
        <v>0</v>
      </c>
      <c r="C537" s="5">
        <f>All_Customers_Residential!C537+All_Customers_Small_Commercial!C537+All_Customers_Lighting!C537</f>
        <v>0</v>
      </c>
      <c r="D537" s="5">
        <f>All_Customers_Residential!D537+All_Customers_Small_Commercial!D537+All_Customers_Lighting!D537</f>
        <v>0</v>
      </c>
      <c r="E537" s="5">
        <f>All_Customers_Residential!E537+All_Customers_Small_Commercial!E537+All_Customers_Lighting!E537</f>
        <v>0</v>
      </c>
      <c r="F537" s="5">
        <f>All_Customers_Residential!F537+All_Customers_Small_Commercial!F537+All_Customers_Lighting!F537</f>
        <v>0</v>
      </c>
      <c r="G537" s="5">
        <f>All_Customers_Residential!G537+All_Customers_Small_Commercial!G537+All_Customers_Lighting!G537</f>
        <v>0</v>
      </c>
      <c r="H537" s="5">
        <f>All_Customers_Residential!H537+All_Customers_Small_Commercial!H537+All_Customers_Lighting!H537</f>
        <v>0</v>
      </c>
      <c r="I537" s="5">
        <f>All_Customers_Residential!I537+All_Customers_Small_Commercial!I537+All_Customers_Lighting!I537</f>
        <v>0</v>
      </c>
      <c r="J537" s="5">
        <f>All_Customers_Residential!J537+All_Customers_Small_Commercial!J537+All_Customers_Lighting!J537</f>
        <v>0</v>
      </c>
      <c r="K537" s="5">
        <f>All_Customers_Residential!K537+All_Customers_Small_Commercial!K537+All_Customers_Lighting!K537</f>
        <v>0</v>
      </c>
      <c r="L537" s="5">
        <f>All_Customers_Residential!L537+All_Customers_Small_Commercial!L537+All_Customers_Lighting!L537</f>
        <v>0</v>
      </c>
      <c r="M537" s="5">
        <f>All_Customers_Residential!M537+All_Customers_Small_Commercial!M537+All_Customers_Lighting!M537</f>
        <v>0</v>
      </c>
      <c r="N537" s="5">
        <f>All_Customers_Residential!N537+All_Customers_Small_Commercial!N537+All_Customers_Lighting!N537</f>
        <v>0</v>
      </c>
      <c r="O537" s="5">
        <f>All_Customers_Residential!O537+All_Customers_Small_Commercial!O537+All_Customers_Lighting!O537</f>
        <v>0</v>
      </c>
      <c r="P537" s="5">
        <f>All_Customers_Residential!P537+All_Customers_Small_Commercial!P537+All_Customers_Lighting!P537</f>
        <v>0</v>
      </c>
      <c r="Q537" s="5">
        <f>All_Customers_Residential!Q537+All_Customers_Small_Commercial!Q537+All_Customers_Lighting!Q537</f>
        <v>0</v>
      </c>
      <c r="R537" s="5">
        <f>All_Customers_Residential!R537+All_Customers_Small_Commercial!R537+All_Customers_Lighting!R537</f>
        <v>0</v>
      </c>
      <c r="S537" s="5">
        <f>All_Customers_Residential!S537+All_Customers_Small_Commercial!S537+All_Customers_Lighting!S537</f>
        <v>0</v>
      </c>
      <c r="T537" s="5">
        <f>All_Customers_Residential!T537+All_Customers_Small_Commercial!T537+All_Customers_Lighting!T537</f>
        <v>0</v>
      </c>
      <c r="U537" s="5">
        <f>All_Customers_Residential!U537+All_Customers_Small_Commercial!U537+All_Customers_Lighting!U537</f>
        <v>0</v>
      </c>
      <c r="V537" s="5">
        <f>All_Customers_Residential!V537+All_Customers_Small_Commercial!V537+All_Customers_Lighting!V537</f>
        <v>0</v>
      </c>
      <c r="W537" s="5">
        <f>All_Customers_Residential!W537+All_Customers_Small_Commercial!W537+All_Customers_Lighting!W537</f>
        <v>0</v>
      </c>
      <c r="X537" s="5">
        <f>All_Customers_Residential!X537+All_Customers_Small_Commercial!X537+All_Customers_Lighting!X537</f>
        <v>0</v>
      </c>
      <c r="Y537" s="5">
        <f>All_Customers_Residential!Y537+All_Customers_Small_Commercial!Y537+All_Customers_Lighting!Y537</f>
        <v>0</v>
      </c>
      <c r="Z537" s="5">
        <f>All_Customers_Residential!Z537+All_Customers_Small_Commercial!Z537+All_Customers_Lighting!Z537</f>
        <v>0</v>
      </c>
      <c r="AA537" s="2">
        <f>IFERROR(INDEX('Holiday Schedule'!$D$3:$D$24,MATCH(A537,'Holiday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</row>
    <row r="538" spans="1:37" ht="12.75">
      <c r="A538" s="4">
        <v>46187</v>
      </c>
      <c r="B538" s="5">
        <f>All_Customers_Residential!B538+All_Customers_Small_Commercial!B538+All_Customers_Lighting!B538</f>
        <v>0</v>
      </c>
      <c r="C538" s="5">
        <f>All_Customers_Residential!C538+All_Customers_Small_Commercial!C538+All_Customers_Lighting!C538</f>
        <v>0</v>
      </c>
      <c r="D538" s="5">
        <f>All_Customers_Residential!D538+All_Customers_Small_Commercial!D538+All_Customers_Lighting!D538</f>
        <v>0</v>
      </c>
      <c r="E538" s="5">
        <f>All_Customers_Residential!E538+All_Customers_Small_Commercial!E538+All_Customers_Lighting!E538</f>
        <v>0</v>
      </c>
      <c r="F538" s="5">
        <f>All_Customers_Residential!F538+All_Customers_Small_Commercial!F538+All_Customers_Lighting!F538</f>
        <v>0</v>
      </c>
      <c r="G538" s="5">
        <f>All_Customers_Residential!G538+All_Customers_Small_Commercial!G538+All_Customers_Lighting!G538</f>
        <v>0</v>
      </c>
      <c r="H538" s="5">
        <f>All_Customers_Residential!H538+All_Customers_Small_Commercial!H538+All_Customers_Lighting!H538</f>
        <v>0</v>
      </c>
      <c r="I538" s="5">
        <f>All_Customers_Residential!I538+All_Customers_Small_Commercial!I538+All_Customers_Lighting!I538</f>
        <v>0</v>
      </c>
      <c r="J538" s="5">
        <f>All_Customers_Residential!J538+All_Customers_Small_Commercial!J538+All_Customers_Lighting!J538</f>
        <v>0</v>
      </c>
      <c r="K538" s="5">
        <f>All_Customers_Residential!K538+All_Customers_Small_Commercial!K538+All_Customers_Lighting!K538</f>
        <v>0</v>
      </c>
      <c r="L538" s="5">
        <f>All_Customers_Residential!L538+All_Customers_Small_Commercial!L538+All_Customers_Lighting!L538</f>
        <v>0</v>
      </c>
      <c r="M538" s="5">
        <f>All_Customers_Residential!M538+All_Customers_Small_Commercial!M538+All_Customers_Lighting!M538</f>
        <v>0</v>
      </c>
      <c r="N538" s="5">
        <f>All_Customers_Residential!N538+All_Customers_Small_Commercial!N538+All_Customers_Lighting!N538</f>
        <v>0</v>
      </c>
      <c r="O538" s="5">
        <f>All_Customers_Residential!O538+All_Customers_Small_Commercial!O538+All_Customers_Lighting!O538</f>
        <v>0</v>
      </c>
      <c r="P538" s="5">
        <f>All_Customers_Residential!P538+All_Customers_Small_Commercial!P538+All_Customers_Lighting!P538</f>
        <v>0</v>
      </c>
      <c r="Q538" s="5">
        <f>All_Customers_Residential!Q538+All_Customers_Small_Commercial!Q538+All_Customers_Lighting!Q538</f>
        <v>0</v>
      </c>
      <c r="R538" s="5">
        <f>All_Customers_Residential!R538+All_Customers_Small_Commercial!R538+All_Customers_Lighting!R538</f>
        <v>0</v>
      </c>
      <c r="S538" s="5">
        <f>All_Customers_Residential!S538+All_Customers_Small_Commercial!S538+All_Customers_Lighting!S538</f>
        <v>0</v>
      </c>
      <c r="T538" s="5">
        <f>All_Customers_Residential!T538+All_Customers_Small_Commercial!T538+All_Customers_Lighting!T538</f>
        <v>0</v>
      </c>
      <c r="U538" s="5">
        <f>All_Customers_Residential!U538+All_Customers_Small_Commercial!U538+All_Customers_Lighting!U538</f>
        <v>0</v>
      </c>
      <c r="V538" s="5">
        <f>All_Customers_Residential!V538+All_Customers_Small_Commercial!V538+All_Customers_Lighting!V538</f>
        <v>0</v>
      </c>
      <c r="W538" s="5">
        <f>All_Customers_Residential!W538+All_Customers_Small_Commercial!W538+All_Customers_Lighting!W538</f>
        <v>0</v>
      </c>
      <c r="X538" s="5">
        <f>All_Customers_Residential!X538+All_Customers_Small_Commercial!X538+All_Customers_Lighting!X538</f>
        <v>0</v>
      </c>
      <c r="Y538" s="5">
        <f>All_Customers_Residential!Y538+All_Customers_Small_Commercial!Y538+All_Customers_Lighting!Y538</f>
        <v>0</v>
      </c>
      <c r="Z538" s="5">
        <f>All_Customers_Residential!Z538+All_Customers_Small_Commercial!Z538+All_Customers_Lighting!Z538</f>
        <v>0</v>
      </c>
      <c r="AA538" s="2">
        <f>IFERROR(INDEX('Holiday Schedule'!$D$3:$D$24,MATCH(A538,'Holiday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</row>
    <row r="539" spans="1:37" ht="12.75">
      <c r="A539" s="4">
        <v>46188</v>
      </c>
      <c r="B539" s="5">
        <f>All_Customers_Residential!B539+All_Customers_Small_Commercial!B539+All_Customers_Lighting!B539</f>
        <v>0</v>
      </c>
      <c r="C539" s="5">
        <f>All_Customers_Residential!C539+All_Customers_Small_Commercial!C539+All_Customers_Lighting!C539</f>
        <v>0</v>
      </c>
      <c r="D539" s="5">
        <f>All_Customers_Residential!D539+All_Customers_Small_Commercial!D539+All_Customers_Lighting!D539</f>
        <v>0</v>
      </c>
      <c r="E539" s="5">
        <f>All_Customers_Residential!E539+All_Customers_Small_Commercial!E539+All_Customers_Lighting!E539</f>
        <v>0</v>
      </c>
      <c r="F539" s="5">
        <f>All_Customers_Residential!F539+All_Customers_Small_Commercial!F539+All_Customers_Lighting!F539</f>
        <v>0</v>
      </c>
      <c r="G539" s="5">
        <f>All_Customers_Residential!G539+All_Customers_Small_Commercial!G539+All_Customers_Lighting!G539</f>
        <v>0</v>
      </c>
      <c r="H539" s="5">
        <f>All_Customers_Residential!H539+All_Customers_Small_Commercial!H539+All_Customers_Lighting!H539</f>
        <v>0</v>
      </c>
      <c r="I539" s="5">
        <f>All_Customers_Residential!I539+All_Customers_Small_Commercial!I539+All_Customers_Lighting!I539</f>
        <v>0</v>
      </c>
      <c r="J539" s="5">
        <f>All_Customers_Residential!J539+All_Customers_Small_Commercial!J539+All_Customers_Lighting!J539</f>
        <v>0</v>
      </c>
      <c r="K539" s="5">
        <f>All_Customers_Residential!K539+All_Customers_Small_Commercial!K539+All_Customers_Lighting!K539</f>
        <v>0</v>
      </c>
      <c r="L539" s="5">
        <f>All_Customers_Residential!L539+All_Customers_Small_Commercial!L539+All_Customers_Lighting!L539</f>
        <v>0</v>
      </c>
      <c r="M539" s="5">
        <f>All_Customers_Residential!M539+All_Customers_Small_Commercial!M539+All_Customers_Lighting!M539</f>
        <v>0</v>
      </c>
      <c r="N539" s="5">
        <f>All_Customers_Residential!N539+All_Customers_Small_Commercial!N539+All_Customers_Lighting!N539</f>
        <v>0</v>
      </c>
      <c r="O539" s="5">
        <f>All_Customers_Residential!O539+All_Customers_Small_Commercial!O539+All_Customers_Lighting!O539</f>
        <v>0</v>
      </c>
      <c r="P539" s="5">
        <f>All_Customers_Residential!P539+All_Customers_Small_Commercial!P539+All_Customers_Lighting!P539</f>
        <v>0</v>
      </c>
      <c r="Q539" s="5">
        <f>All_Customers_Residential!Q539+All_Customers_Small_Commercial!Q539+All_Customers_Lighting!Q539</f>
        <v>0</v>
      </c>
      <c r="R539" s="5">
        <f>All_Customers_Residential!R539+All_Customers_Small_Commercial!R539+All_Customers_Lighting!R539</f>
        <v>0</v>
      </c>
      <c r="S539" s="5">
        <f>All_Customers_Residential!S539+All_Customers_Small_Commercial!S539+All_Customers_Lighting!S539</f>
        <v>0</v>
      </c>
      <c r="T539" s="5">
        <f>All_Customers_Residential!T539+All_Customers_Small_Commercial!T539+All_Customers_Lighting!T539</f>
        <v>0</v>
      </c>
      <c r="U539" s="5">
        <f>All_Customers_Residential!U539+All_Customers_Small_Commercial!U539+All_Customers_Lighting!U539</f>
        <v>0</v>
      </c>
      <c r="V539" s="5">
        <f>All_Customers_Residential!V539+All_Customers_Small_Commercial!V539+All_Customers_Lighting!V539</f>
        <v>0</v>
      </c>
      <c r="W539" s="5">
        <f>All_Customers_Residential!W539+All_Customers_Small_Commercial!W539+All_Customers_Lighting!W539</f>
        <v>0</v>
      </c>
      <c r="X539" s="5">
        <f>All_Customers_Residential!X539+All_Customers_Small_Commercial!X539+All_Customers_Lighting!X539</f>
        <v>0</v>
      </c>
      <c r="Y539" s="5">
        <f>All_Customers_Residential!Y539+All_Customers_Small_Commercial!Y539+All_Customers_Lighting!Y539</f>
        <v>0</v>
      </c>
      <c r="Z539" s="5">
        <f>All_Customers_Residential!Z539+All_Customers_Small_Commercial!Z539+All_Customers_Lighting!Z539</f>
        <v>0</v>
      </c>
      <c r="AA539" s="2">
        <f>IFERROR(INDEX('Holiday Schedule'!$D$3:$D$24,MATCH(A539,'Holiday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</row>
    <row r="540" spans="1:37" ht="12.75">
      <c r="A540" s="4">
        <v>46189</v>
      </c>
      <c r="B540" s="5">
        <f>All_Customers_Residential!B540+All_Customers_Small_Commercial!B540+All_Customers_Lighting!B540</f>
        <v>0</v>
      </c>
      <c r="C540" s="5">
        <f>All_Customers_Residential!C540+All_Customers_Small_Commercial!C540+All_Customers_Lighting!C540</f>
        <v>0</v>
      </c>
      <c r="D540" s="5">
        <f>All_Customers_Residential!D540+All_Customers_Small_Commercial!D540+All_Customers_Lighting!D540</f>
        <v>0</v>
      </c>
      <c r="E540" s="5">
        <f>All_Customers_Residential!E540+All_Customers_Small_Commercial!E540+All_Customers_Lighting!E540</f>
        <v>0</v>
      </c>
      <c r="F540" s="5">
        <f>All_Customers_Residential!F540+All_Customers_Small_Commercial!F540+All_Customers_Lighting!F540</f>
        <v>0</v>
      </c>
      <c r="G540" s="5">
        <f>All_Customers_Residential!G540+All_Customers_Small_Commercial!G540+All_Customers_Lighting!G540</f>
        <v>0</v>
      </c>
      <c r="H540" s="5">
        <f>All_Customers_Residential!H540+All_Customers_Small_Commercial!H540+All_Customers_Lighting!H540</f>
        <v>0</v>
      </c>
      <c r="I540" s="5">
        <f>All_Customers_Residential!I540+All_Customers_Small_Commercial!I540+All_Customers_Lighting!I540</f>
        <v>0</v>
      </c>
      <c r="J540" s="5">
        <f>All_Customers_Residential!J540+All_Customers_Small_Commercial!J540+All_Customers_Lighting!J540</f>
        <v>0</v>
      </c>
      <c r="K540" s="5">
        <f>All_Customers_Residential!K540+All_Customers_Small_Commercial!K540+All_Customers_Lighting!K540</f>
        <v>0</v>
      </c>
      <c r="L540" s="5">
        <f>All_Customers_Residential!L540+All_Customers_Small_Commercial!L540+All_Customers_Lighting!L540</f>
        <v>0</v>
      </c>
      <c r="M540" s="5">
        <f>All_Customers_Residential!M540+All_Customers_Small_Commercial!M540+All_Customers_Lighting!M540</f>
        <v>0</v>
      </c>
      <c r="N540" s="5">
        <f>All_Customers_Residential!N540+All_Customers_Small_Commercial!N540+All_Customers_Lighting!N540</f>
        <v>0</v>
      </c>
      <c r="O540" s="5">
        <f>All_Customers_Residential!O540+All_Customers_Small_Commercial!O540+All_Customers_Lighting!O540</f>
        <v>0</v>
      </c>
      <c r="P540" s="5">
        <f>All_Customers_Residential!P540+All_Customers_Small_Commercial!P540+All_Customers_Lighting!P540</f>
        <v>0</v>
      </c>
      <c r="Q540" s="5">
        <f>All_Customers_Residential!Q540+All_Customers_Small_Commercial!Q540+All_Customers_Lighting!Q540</f>
        <v>0</v>
      </c>
      <c r="R540" s="5">
        <f>All_Customers_Residential!R540+All_Customers_Small_Commercial!R540+All_Customers_Lighting!R540</f>
        <v>0</v>
      </c>
      <c r="S540" s="5">
        <f>All_Customers_Residential!S540+All_Customers_Small_Commercial!S540+All_Customers_Lighting!S540</f>
        <v>0</v>
      </c>
      <c r="T540" s="5">
        <f>All_Customers_Residential!T540+All_Customers_Small_Commercial!T540+All_Customers_Lighting!T540</f>
        <v>0</v>
      </c>
      <c r="U540" s="5">
        <f>All_Customers_Residential!U540+All_Customers_Small_Commercial!U540+All_Customers_Lighting!U540</f>
        <v>0</v>
      </c>
      <c r="V540" s="5">
        <f>All_Customers_Residential!V540+All_Customers_Small_Commercial!V540+All_Customers_Lighting!V540</f>
        <v>0</v>
      </c>
      <c r="W540" s="5">
        <f>All_Customers_Residential!W540+All_Customers_Small_Commercial!W540+All_Customers_Lighting!W540</f>
        <v>0</v>
      </c>
      <c r="X540" s="5">
        <f>All_Customers_Residential!X540+All_Customers_Small_Commercial!X540+All_Customers_Lighting!X540</f>
        <v>0</v>
      </c>
      <c r="Y540" s="5">
        <f>All_Customers_Residential!Y540+All_Customers_Small_Commercial!Y540+All_Customers_Lighting!Y540</f>
        <v>0</v>
      </c>
      <c r="Z540" s="5">
        <f>All_Customers_Residential!Z540+All_Customers_Small_Commercial!Z540+All_Customers_Lighting!Z540</f>
        <v>0</v>
      </c>
      <c r="AA540" s="2">
        <f>IFERROR(INDEX('Holiday Schedule'!$D$3:$D$24,MATCH(A540,'Holiday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</row>
    <row r="541" spans="1:37" ht="12.75">
      <c r="A541" s="4">
        <v>46190</v>
      </c>
      <c r="B541" s="5">
        <f>All_Customers_Residential!B541+All_Customers_Small_Commercial!B541+All_Customers_Lighting!B541</f>
        <v>0</v>
      </c>
      <c r="C541" s="5">
        <f>All_Customers_Residential!C541+All_Customers_Small_Commercial!C541+All_Customers_Lighting!C541</f>
        <v>0</v>
      </c>
      <c r="D541" s="5">
        <f>All_Customers_Residential!D541+All_Customers_Small_Commercial!D541+All_Customers_Lighting!D541</f>
        <v>0</v>
      </c>
      <c r="E541" s="5">
        <f>All_Customers_Residential!E541+All_Customers_Small_Commercial!E541+All_Customers_Lighting!E541</f>
        <v>0</v>
      </c>
      <c r="F541" s="5">
        <f>All_Customers_Residential!F541+All_Customers_Small_Commercial!F541+All_Customers_Lighting!F541</f>
        <v>0</v>
      </c>
      <c r="G541" s="5">
        <f>All_Customers_Residential!G541+All_Customers_Small_Commercial!G541+All_Customers_Lighting!G541</f>
        <v>0</v>
      </c>
      <c r="H541" s="5">
        <f>All_Customers_Residential!H541+All_Customers_Small_Commercial!H541+All_Customers_Lighting!H541</f>
        <v>0</v>
      </c>
      <c r="I541" s="5">
        <f>All_Customers_Residential!I541+All_Customers_Small_Commercial!I541+All_Customers_Lighting!I541</f>
        <v>0</v>
      </c>
      <c r="J541" s="5">
        <f>All_Customers_Residential!J541+All_Customers_Small_Commercial!J541+All_Customers_Lighting!J541</f>
        <v>0</v>
      </c>
      <c r="K541" s="5">
        <f>All_Customers_Residential!K541+All_Customers_Small_Commercial!K541+All_Customers_Lighting!K541</f>
        <v>0</v>
      </c>
      <c r="L541" s="5">
        <f>All_Customers_Residential!L541+All_Customers_Small_Commercial!L541+All_Customers_Lighting!L541</f>
        <v>0</v>
      </c>
      <c r="M541" s="5">
        <f>All_Customers_Residential!M541+All_Customers_Small_Commercial!M541+All_Customers_Lighting!M541</f>
        <v>0</v>
      </c>
      <c r="N541" s="5">
        <f>All_Customers_Residential!N541+All_Customers_Small_Commercial!N541+All_Customers_Lighting!N541</f>
        <v>0</v>
      </c>
      <c r="O541" s="5">
        <f>All_Customers_Residential!O541+All_Customers_Small_Commercial!O541+All_Customers_Lighting!O541</f>
        <v>0</v>
      </c>
      <c r="P541" s="5">
        <f>All_Customers_Residential!P541+All_Customers_Small_Commercial!P541+All_Customers_Lighting!P541</f>
        <v>0</v>
      </c>
      <c r="Q541" s="5">
        <f>All_Customers_Residential!Q541+All_Customers_Small_Commercial!Q541+All_Customers_Lighting!Q541</f>
        <v>0</v>
      </c>
      <c r="R541" s="5">
        <f>All_Customers_Residential!R541+All_Customers_Small_Commercial!R541+All_Customers_Lighting!R541</f>
        <v>0</v>
      </c>
      <c r="S541" s="5">
        <f>All_Customers_Residential!S541+All_Customers_Small_Commercial!S541+All_Customers_Lighting!S541</f>
        <v>0</v>
      </c>
      <c r="T541" s="5">
        <f>All_Customers_Residential!T541+All_Customers_Small_Commercial!T541+All_Customers_Lighting!T541</f>
        <v>0</v>
      </c>
      <c r="U541" s="5">
        <f>All_Customers_Residential!U541+All_Customers_Small_Commercial!U541+All_Customers_Lighting!U541</f>
        <v>0</v>
      </c>
      <c r="V541" s="5">
        <f>All_Customers_Residential!V541+All_Customers_Small_Commercial!V541+All_Customers_Lighting!V541</f>
        <v>0</v>
      </c>
      <c r="W541" s="5">
        <f>All_Customers_Residential!W541+All_Customers_Small_Commercial!W541+All_Customers_Lighting!W541</f>
        <v>0</v>
      </c>
      <c r="X541" s="5">
        <f>All_Customers_Residential!X541+All_Customers_Small_Commercial!X541+All_Customers_Lighting!X541</f>
        <v>0</v>
      </c>
      <c r="Y541" s="5">
        <f>All_Customers_Residential!Y541+All_Customers_Small_Commercial!Y541+All_Customers_Lighting!Y541</f>
        <v>0</v>
      </c>
      <c r="Z541" s="5">
        <f>All_Customers_Residential!Z541+All_Customers_Small_Commercial!Z541+All_Customers_Lighting!Z541</f>
        <v>0</v>
      </c>
      <c r="AA541" s="2">
        <f>IFERROR(INDEX('Holiday Schedule'!$D$3:$D$24,MATCH(A541,'Holiday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</row>
    <row r="542" spans="1:37" ht="12.75">
      <c r="A542" s="4">
        <v>46191</v>
      </c>
      <c r="B542" s="5">
        <f>All_Customers_Residential!B542+All_Customers_Small_Commercial!B542+All_Customers_Lighting!B542</f>
        <v>0</v>
      </c>
      <c r="C542" s="5">
        <f>All_Customers_Residential!C542+All_Customers_Small_Commercial!C542+All_Customers_Lighting!C542</f>
        <v>0</v>
      </c>
      <c r="D542" s="5">
        <f>All_Customers_Residential!D542+All_Customers_Small_Commercial!D542+All_Customers_Lighting!D542</f>
        <v>0</v>
      </c>
      <c r="E542" s="5">
        <f>All_Customers_Residential!E542+All_Customers_Small_Commercial!E542+All_Customers_Lighting!E542</f>
        <v>0</v>
      </c>
      <c r="F542" s="5">
        <f>All_Customers_Residential!F542+All_Customers_Small_Commercial!F542+All_Customers_Lighting!F542</f>
        <v>0</v>
      </c>
      <c r="G542" s="5">
        <f>All_Customers_Residential!G542+All_Customers_Small_Commercial!G542+All_Customers_Lighting!G542</f>
        <v>0</v>
      </c>
      <c r="H542" s="5">
        <f>All_Customers_Residential!H542+All_Customers_Small_Commercial!H542+All_Customers_Lighting!H542</f>
        <v>0</v>
      </c>
      <c r="I542" s="5">
        <f>All_Customers_Residential!I542+All_Customers_Small_Commercial!I542+All_Customers_Lighting!I542</f>
        <v>0</v>
      </c>
      <c r="J542" s="5">
        <f>All_Customers_Residential!J542+All_Customers_Small_Commercial!J542+All_Customers_Lighting!J542</f>
        <v>0</v>
      </c>
      <c r="K542" s="5">
        <f>All_Customers_Residential!K542+All_Customers_Small_Commercial!K542+All_Customers_Lighting!K542</f>
        <v>0</v>
      </c>
      <c r="L542" s="5">
        <f>All_Customers_Residential!L542+All_Customers_Small_Commercial!L542+All_Customers_Lighting!L542</f>
        <v>0</v>
      </c>
      <c r="M542" s="5">
        <f>All_Customers_Residential!M542+All_Customers_Small_Commercial!M542+All_Customers_Lighting!M542</f>
        <v>0</v>
      </c>
      <c r="N542" s="5">
        <f>All_Customers_Residential!N542+All_Customers_Small_Commercial!N542+All_Customers_Lighting!N542</f>
        <v>0</v>
      </c>
      <c r="O542" s="5">
        <f>All_Customers_Residential!O542+All_Customers_Small_Commercial!O542+All_Customers_Lighting!O542</f>
        <v>0</v>
      </c>
      <c r="P542" s="5">
        <f>All_Customers_Residential!P542+All_Customers_Small_Commercial!P542+All_Customers_Lighting!P542</f>
        <v>0</v>
      </c>
      <c r="Q542" s="5">
        <f>All_Customers_Residential!Q542+All_Customers_Small_Commercial!Q542+All_Customers_Lighting!Q542</f>
        <v>0</v>
      </c>
      <c r="R542" s="5">
        <f>All_Customers_Residential!R542+All_Customers_Small_Commercial!R542+All_Customers_Lighting!R542</f>
        <v>0</v>
      </c>
      <c r="S542" s="5">
        <f>All_Customers_Residential!S542+All_Customers_Small_Commercial!S542+All_Customers_Lighting!S542</f>
        <v>0</v>
      </c>
      <c r="T542" s="5">
        <f>All_Customers_Residential!T542+All_Customers_Small_Commercial!T542+All_Customers_Lighting!T542</f>
        <v>0</v>
      </c>
      <c r="U542" s="5">
        <f>All_Customers_Residential!U542+All_Customers_Small_Commercial!U542+All_Customers_Lighting!U542</f>
        <v>0</v>
      </c>
      <c r="V542" s="5">
        <f>All_Customers_Residential!V542+All_Customers_Small_Commercial!V542+All_Customers_Lighting!V542</f>
        <v>0</v>
      </c>
      <c r="W542" s="5">
        <f>All_Customers_Residential!W542+All_Customers_Small_Commercial!W542+All_Customers_Lighting!W542</f>
        <v>0</v>
      </c>
      <c r="X542" s="5">
        <f>All_Customers_Residential!X542+All_Customers_Small_Commercial!X542+All_Customers_Lighting!X542</f>
        <v>0</v>
      </c>
      <c r="Y542" s="5">
        <f>All_Customers_Residential!Y542+All_Customers_Small_Commercial!Y542+All_Customers_Lighting!Y542</f>
        <v>0</v>
      </c>
      <c r="Z542" s="5">
        <f>All_Customers_Residential!Z542+All_Customers_Small_Commercial!Z542+All_Customers_Lighting!Z542</f>
        <v>0</v>
      </c>
      <c r="AA542" s="2">
        <f>IFERROR(INDEX('Holiday Schedule'!$D$3:$D$24,MATCH(A542,'Holiday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</row>
    <row r="543" spans="1:37" ht="12.75">
      <c r="A543" s="4">
        <v>46192</v>
      </c>
      <c r="B543" s="5">
        <f>All_Customers_Residential!B543+All_Customers_Small_Commercial!B543+All_Customers_Lighting!B543</f>
        <v>0</v>
      </c>
      <c r="C543" s="5">
        <f>All_Customers_Residential!C543+All_Customers_Small_Commercial!C543+All_Customers_Lighting!C543</f>
        <v>0</v>
      </c>
      <c r="D543" s="5">
        <f>All_Customers_Residential!D543+All_Customers_Small_Commercial!D543+All_Customers_Lighting!D543</f>
        <v>0</v>
      </c>
      <c r="E543" s="5">
        <f>All_Customers_Residential!E543+All_Customers_Small_Commercial!E543+All_Customers_Lighting!E543</f>
        <v>0</v>
      </c>
      <c r="F543" s="5">
        <f>All_Customers_Residential!F543+All_Customers_Small_Commercial!F543+All_Customers_Lighting!F543</f>
        <v>0</v>
      </c>
      <c r="G543" s="5">
        <f>All_Customers_Residential!G543+All_Customers_Small_Commercial!G543+All_Customers_Lighting!G543</f>
        <v>0</v>
      </c>
      <c r="H543" s="5">
        <f>All_Customers_Residential!H543+All_Customers_Small_Commercial!H543+All_Customers_Lighting!H543</f>
        <v>0</v>
      </c>
      <c r="I543" s="5">
        <f>All_Customers_Residential!I543+All_Customers_Small_Commercial!I543+All_Customers_Lighting!I543</f>
        <v>0</v>
      </c>
      <c r="J543" s="5">
        <f>All_Customers_Residential!J543+All_Customers_Small_Commercial!J543+All_Customers_Lighting!J543</f>
        <v>0</v>
      </c>
      <c r="K543" s="5">
        <f>All_Customers_Residential!K543+All_Customers_Small_Commercial!K543+All_Customers_Lighting!K543</f>
        <v>0</v>
      </c>
      <c r="L543" s="5">
        <f>All_Customers_Residential!L543+All_Customers_Small_Commercial!L543+All_Customers_Lighting!L543</f>
        <v>0</v>
      </c>
      <c r="M543" s="5">
        <f>All_Customers_Residential!M543+All_Customers_Small_Commercial!M543+All_Customers_Lighting!M543</f>
        <v>0</v>
      </c>
      <c r="N543" s="5">
        <f>All_Customers_Residential!N543+All_Customers_Small_Commercial!N543+All_Customers_Lighting!N543</f>
        <v>0</v>
      </c>
      <c r="O543" s="5">
        <f>All_Customers_Residential!O543+All_Customers_Small_Commercial!O543+All_Customers_Lighting!O543</f>
        <v>0</v>
      </c>
      <c r="P543" s="5">
        <f>All_Customers_Residential!P543+All_Customers_Small_Commercial!P543+All_Customers_Lighting!P543</f>
        <v>0</v>
      </c>
      <c r="Q543" s="5">
        <f>All_Customers_Residential!Q543+All_Customers_Small_Commercial!Q543+All_Customers_Lighting!Q543</f>
        <v>0</v>
      </c>
      <c r="R543" s="5">
        <f>All_Customers_Residential!R543+All_Customers_Small_Commercial!R543+All_Customers_Lighting!R543</f>
        <v>0</v>
      </c>
      <c r="S543" s="5">
        <f>All_Customers_Residential!S543+All_Customers_Small_Commercial!S543+All_Customers_Lighting!S543</f>
        <v>0</v>
      </c>
      <c r="T543" s="5">
        <f>All_Customers_Residential!T543+All_Customers_Small_Commercial!T543+All_Customers_Lighting!T543</f>
        <v>0</v>
      </c>
      <c r="U543" s="5">
        <f>All_Customers_Residential!U543+All_Customers_Small_Commercial!U543+All_Customers_Lighting!U543</f>
        <v>0</v>
      </c>
      <c r="V543" s="5">
        <f>All_Customers_Residential!V543+All_Customers_Small_Commercial!V543+All_Customers_Lighting!V543</f>
        <v>0</v>
      </c>
      <c r="W543" s="5">
        <f>All_Customers_Residential!W543+All_Customers_Small_Commercial!W543+All_Customers_Lighting!W543</f>
        <v>0</v>
      </c>
      <c r="X543" s="5">
        <f>All_Customers_Residential!X543+All_Customers_Small_Commercial!X543+All_Customers_Lighting!X543</f>
        <v>0</v>
      </c>
      <c r="Y543" s="5">
        <f>All_Customers_Residential!Y543+All_Customers_Small_Commercial!Y543+All_Customers_Lighting!Y543</f>
        <v>0</v>
      </c>
      <c r="Z543" s="5">
        <f>All_Customers_Residential!Z543+All_Customers_Small_Commercial!Z543+All_Customers_Lighting!Z543</f>
        <v>0</v>
      </c>
      <c r="AA543" s="2">
        <f>IFERROR(INDEX('Holiday Schedule'!$D$3:$D$24,MATCH(A543,'Holiday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</row>
    <row r="544" spans="1:37" ht="12.75">
      <c r="A544" s="4">
        <v>46193</v>
      </c>
      <c r="B544" s="5">
        <f>All_Customers_Residential!B544+All_Customers_Small_Commercial!B544+All_Customers_Lighting!B544</f>
        <v>0</v>
      </c>
      <c r="C544" s="5">
        <f>All_Customers_Residential!C544+All_Customers_Small_Commercial!C544+All_Customers_Lighting!C544</f>
        <v>0</v>
      </c>
      <c r="D544" s="5">
        <f>All_Customers_Residential!D544+All_Customers_Small_Commercial!D544+All_Customers_Lighting!D544</f>
        <v>0</v>
      </c>
      <c r="E544" s="5">
        <f>All_Customers_Residential!E544+All_Customers_Small_Commercial!E544+All_Customers_Lighting!E544</f>
        <v>0</v>
      </c>
      <c r="F544" s="5">
        <f>All_Customers_Residential!F544+All_Customers_Small_Commercial!F544+All_Customers_Lighting!F544</f>
        <v>0</v>
      </c>
      <c r="G544" s="5">
        <f>All_Customers_Residential!G544+All_Customers_Small_Commercial!G544+All_Customers_Lighting!G544</f>
        <v>0</v>
      </c>
      <c r="H544" s="5">
        <f>All_Customers_Residential!H544+All_Customers_Small_Commercial!H544+All_Customers_Lighting!H544</f>
        <v>0</v>
      </c>
      <c r="I544" s="5">
        <f>All_Customers_Residential!I544+All_Customers_Small_Commercial!I544+All_Customers_Lighting!I544</f>
        <v>0</v>
      </c>
      <c r="J544" s="5">
        <f>All_Customers_Residential!J544+All_Customers_Small_Commercial!J544+All_Customers_Lighting!J544</f>
        <v>0</v>
      </c>
      <c r="K544" s="5">
        <f>All_Customers_Residential!K544+All_Customers_Small_Commercial!K544+All_Customers_Lighting!K544</f>
        <v>0</v>
      </c>
      <c r="L544" s="5">
        <f>All_Customers_Residential!L544+All_Customers_Small_Commercial!L544+All_Customers_Lighting!L544</f>
        <v>0</v>
      </c>
      <c r="M544" s="5">
        <f>All_Customers_Residential!M544+All_Customers_Small_Commercial!M544+All_Customers_Lighting!M544</f>
        <v>0</v>
      </c>
      <c r="N544" s="5">
        <f>All_Customers_Residential!N544+All_Customers_Small_Commercial!N544+All_Customers_Lighting!N544</f>
        <v>0</v>
      </c>
      <c r="O544" s="5">
        <f>All_Customers_Residential!O544+All_Customers_Small_Commercial!O544+All_Customers_Lighting!O544</f>
        <v>0</v>
      </c>
      <c r="P544" s="5">
        <f>All_Customers_Residential!P544+All_Customers_Small_Commercial!P544+All_Customers_Lighting!P544</f>
        <v>0</v>
      </c>
      <c r="Q544" s="5">
        <f>All_Customers_Residential!Q544+All_Customers_Small_Commercial!Q544+All_Customers_Lighting!Q544</f>
        <v>0</v>
      </c>
      <c r="R544" s="5">
        <f>All_Customers_Residential!R544+All_Customers_Small_Commercial!R544+All_Customers_Lighting!R544</f>
        <v>0</v>
      </c>
      <c r="S544" s="5">
        <f>All_Customers_Residential!S544+All_Customers_Small_Commercial!S544+All_Customers_Lighting!S544</f>
        <v>0</v>
      </c>
      <c r="T544" s="5">
        <f>All_Customers_Residential!T544+All_Customers_Small_Commercial!T544+All_Customers_Lighting!T544</f>
        <v>0</v>
      </c>
      <c r="U544" s="5">
        <f>All_Customers_Residential!U544+All_Customers_Small_Commercial!U544+All_Customers_Lighting!U544</f>
        <v>0</v>
      </c>
      <c r="V544" s="5">
        <f>All_Customers_Residential!V544+All_Customers_Small_Commercial!V544+All_Customers_Lighting!V544</f>
        <v>0</v>
      </c>
      <c r="W544" s="5">
        <f>All_Customers_Residential!W544+All_Customers_Small_Commercial!W544+All_Customers_Lighting!W544</f>
        <v>0</v>
      </c>
      <c r="X544" s="5">
        <f>All_Customers_Residential!X544+All_Customers_Small_Commercial!X544+All_Customers_Lighting!X544</f>
        <v>0</v>
      </c>
      <c r="Y544" s="5">
        <f>All_Customers_Residential!Y544+All_Customers_Small_Commercial!Y544+All_Customers_Lighting!Y544</f>
        <v>0</v>
      </c>
      <c r="Z544" s="5">
        <f>All_Customers_Residential!Z544+All_Customers_Small_Commercial!Z544+All_Customers_Lighting!Z544</f>
        <v>0</v>
      </c>
      <c r="AA544" s="2">
        <f>IFERROR(INDEX('Holiday Schedule'!$D$3:$D$24,MATCH(A544,'Holiday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</row>
    <row r="545" spans="1:37" ht="12.75">
      <c r="A545" s="4">
        <v>46194</v>
      </c>
      <c r="B545" s="5">
        <f>All_Customers_Residential!B545+All_Customers_Small_Commercial!B545+All_Customers_Lighting!B545</f>
        <v>0</v>
      </c>
      <c r="C545" s="5">
        <f>All_Customers_Residential!C545+All_Customers_Small_Commercial!C545+All_Customers_Lighting!C545</f>
        <v>0</v>
      </c>
      <c r="D545" s="5">
        <f>All_Customers_Residential!D545+All_Customers_Small_Commercial!D545+All_Customers_Lighting!D545</f>
        <v>0</v>
      </c>
      <c r="E545" s="5">
        <f>All_Customers_Residential!E545+All_Customers_Small_Commercial!E545+All_Customers_Lighting!E545</f>
        <v>0</v>
      </c>
      <c r="F545" s="5">
        <f>All_Customers_Residential!F545+All_Customers_Small_Commercial!F545+All_Customers_Lighting!F545</f>
        <v>0</v>
      </c>
      <c r="G545" s="5">
        <f>All_Customers_Residential!G545+All_Customers_Small_Commercial!G545+All_Customers_Lighting!G545</f>
        <v>0</v>
      </c>
      <c r="H545" s="5">
        <f>All_Customers_Residential!H545+All_Customers_Small_Commercial!H545+All_Customers_Lighting!H545</f>
        <v>0</v>
      </c>
      <c r="I545" s="5">
        <f>All_Customers_Residential!I545+All_Customers_Small_Commercial!I545+All_Customers_Lighting!I545</f>
        <v>0</v>
      </c>
      <c r="J545" s="5">
        <f>All_Customers_Residential!J545+All_Customers_Small_Commercial!J545+All_Customers_Lighting!J545</f>
        <v>0</v>
      </c>
      <c r="K545" s="5">
        <f>All_Customers_Residential!K545+All_Customers_Small_Commercial!K545+All_Customers_Lighting!K545</f>
        <v>0</v>
      </c>
      <c r="L545" s="5">
        <f>All_Customers_Residential!L545+All_Customers_Small_Commercial!L545+All_Customers_Lighting!L545</f>
        <v>0</v>
      </c>
      <c r="M545" s="5">
        <f>All_Customers_Residential!M545+All_Customers_Small_Commercial!M545+All_Customers_Lighting!M545</f>
        <v>0</v>
      </c>
      <c r="N545" s="5">
        <f>All_Customers_Residential!N545+All_Customers_Small_Commercial!N545+All_Customers_Lighting!N545</f>
        <v>0</v>
      </c>
      <c r="O545" s="5">
        <f>All_Customers_Residential!O545+All_Customers_Small_Commercial!O545+All_Customers_Lighting!O545</f>
        <v>0</v>
      </c>
      <c r="P545" s="5">
        <f>All_Customers_Residential!P545+All_Customers_Small_Commercial!P545+All_Customers_Lighting!P545</f>
        <v>0</v>
      </c>
      <c r="Q545" s="5">
        <f>All_Customers_Residential!Q545+All_Customers_Small_Commercial!Q545+All_Customers_Lighting!Q545</f>
        <v>0</v>
      </c>
      <c r="R545" s="5">
        <f>All_Customers_Residential!R545+All_Customers_Small_Commercial!R545+All_Customers_Lighting!R545</f>
        <v>0</v>
      </c>
      <c r="S545" s="5">
        <f>All_Customers_Residential!S545+All_Customers_Small_Commercial!S545+All_Customers_Lighting!S545</f>
        <v>0</v>
      </c>
      <c r="T545" s="5">
        <f>All_Customers_Residential!T545+All_Customers_Small_Commercial!T545+All_Customers_Lighting!T545</f>
        <v>0</v>
      </c>
      <c r="U545" s="5">
        <f>All_Customers_Residential!U545+All_Customers_Small_Commercial!U545+All_Customers_Lighting!U545</f>
        <v>0</v>
      </c>
      <c r="V545" s="5">
        <f>All_Customers_Residential!V545+All_Customers_Small_Commercial!V545+All_Customers_Lighting!V545</f>
        <v>0</v>
      </c>
      <c r="W545" s="5">
        <f>All_Customers_Residential!W545+All_Customers_Small_Commercial!W545+All_Customers_Lighting!W545</f>
        <v>0</v>
      </c>
      <c r="X545" s="5">
        <f>All_Customers_Residential!X545+All_Customers_Small_Commercial!X545+All_Customers_Lighting!X545</f>
        <v>0</v>
      </c>
      <c r="Y545" s="5">
        <f>All_Customers_Residential!Y545+All_Customers_Small_Commercial!Y545+All_Customers_Lighting!Y545</f>
        <v>0</v>
      </c>
      <c r="Z545" s="5">
        <f>All_Customers_Residential!Z545+All_Customers_Small_Commercial!Z545+All_Customers_Lighting!Z545</f>
        <v>0</v>
      </c>
      <c r="AA545" s="2">
        <f>IFERROR(INDEX('Holiday Schedule'!$D$3:$D$24,MATCH(A545,'Holiday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</row>
    <row r="546" spans="1:37" ht="12.75">
      <c r="A546" s="4">
        <v>46195</v>
      </c>
      <c r="B546" s="5">
        <f>All_Customers_Residential!B546+All_Customers_Small_Commercial!B546+All_Customers_Lighting!B546</f>
        <v>0</v>
      </c>
      <c r="C546" s="5">
        <f>All_Customers_Residential!C546+All_Customers_Small_Commercial!C546+All_Customers_Lighting!C546</f>
        <v>0</v>
      </c>
      <c r="D546" s="5">
        <f>All_Customers_Residential!D546+All_Customers_Small_Commercial!D546+All_Customers_Lighting!D546</f>
        <v>0</v>
      </c>
      <c r="E546" s="5">
        <f>All_Customers_Residential!E546+All_Customers_Small_Commercial!E546+All_Customers_Lighting!E546</f>
        <v>0</v>
      </c>
      <c r="F546" s="5">
        <f>All_Customers_Residential!F546+All_Customers_Small_Commercial!F546+All_Customers_Lighting!F546</f>
        <v>0</v>
      </c>
      <c r="G546" s="5">
        <f>All_Customers_Residential!G546+All_Customers_Small_Commercial!G546+All_Customers_Lighting!G546</f>
        <v>0</v>
      </c>
      <c r="H546" s="5">
        <f>All_Customers_Residential!H546+All_Customers_Small_Commercial!H546+All_Customers_Lighting!H546</f>
        <v>0</v>
      </c>
      <c r="I546" s="5">
        <f>All_Customers_Residential!I546+All_Customers_Small_Commercial!I546+All_Customers_Lighting!I546</f>
        <v>0</v>
      </c>
      <c r="J546" s="5">
        <f>All_Customers_Residential!J546+All_Customers_Small_Commercial!J546+All_Customers_Lighting!J546</f>
        <v>0</v>
      </c>
      <c r="K546" s="5">
        <f>All_Customers_Residential!K546+All_Customers_Small_Commercial!K546+All_Customers_Lighting!K546</f>
        <v>0</v>
      </c>
      <c r="L546" s="5">
        <f>All_Customers_Residential!L546+All_Customers_Small_Commercial!L546+All_Customers_Lighting!L546</f>
        <v>0</v>
      </c>
      <c r="M546" s="5">
        <f>All_Customers_Residential!M546+All_Customers_Small_Commercial!M546+All_Customers_Lighting!M546</f>
        <v>0</v>
      </c>
      <c r="N546" s="5">
        <f>All_Customers_Residential!N546+All_Customers_Small_Commercial!N546+All_Customers_Lighting!N546</f>
        <v>0</v>
      </c>
      <c r="O546" s="5">
        <f>All_Customers_Residential!O546+All_Customers_Small_Commercial!O546+All_Customers_Lighting!O546</f>
        <v>0</v>
      </c>
      <c r="P546" s="5">
        <f>All_Customers_Residential!P546+All_Customers_Small_Commercial!P546+All_Customers_Lighting!P546</f>
        <v>0</v>
      </c>
      <c r="Q546" s="5">
        <f>All_Customers_Residential!Q546+All_Customers_Small_Commercial!Q546+All_Customers_Lighting!Q546</f>
        <v>0</v>
      </c>
      <c r="R546" s="5">
        <f>All_Customers_Residential!R546+All_Customers_Small_Commercial!R546+All_Customers_Lighting!R546</f>
        <v>0</v>
      </c>
      <c r="S546" s="5">
        <f>All_Customers_Residential!S546+All_Customers_Small_Commercial!S546+All_Customers_Lighting!S546</f>
        <v>0</v>
      </c>
      <c r="T546" s="5">
        <f>All_Customers_Residential!T546+All_Customers_Small_Commercial!T546+All_Customers_Lighting!T546</f>
        <v>0</v>
      </c>
      <c r="U546" s="5">
        <f>All_Customers_Residential!U546+All_Customers_Small_Commercial!U546+All_Customers_Lighting!U546</f>
        <v>0</v>
      </c>
      <c r="V546" s="5">
        <f>All_Customers_Residential!V546+All_Customers_Small_Commercial!V546+All_Customers_Lighting!V546</f>
        <v>0</v>
      </c>
      <c r="W546" s="5">
        <f>All_Customers_Residential!W546+All_Customers_Small_Commercial!W546+All_Customers_Lighting!W546</f>
        <v>0</v>
      </c>
      <c r="X546" s="5">
        <f>All_Customers_Residential!X546+All_Customers_Small_Commercial!X546+All_Customers_Lighting!X546</f>
        <v>0</v>
      </c>
      <c r="Y546" s="5">
        <f>All_Customers_Residential!Y546+All_Customers_Small_Commercial!Y546+All_Customers_Lighting!Y546</f>
        <v>0</v>
      </c>
      <c r="Z546" s="5">
        <f>All_Customers_Residential!Z546+All_Customers_Small_Commercial!Z546+All_Customers_Lighting!Z546</f>
        <v>0</v>
      </c>
      <c r="AA546" s="2">
        <f>IFERROR(INDEX('Holiday Schedule'!$D$3:$D$24,MATCH(A546,'Holiday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</row>
    <row r="547" spans="1:37" ht="12.75">
      <c r="A547" s="4">
        <v>46196</v>
      </c>
      <c r="B547" s="5">
        <f>All_Customers_Residential!B547+All_Customers_Small_Commercial!B547+All_Customers_Lighting!B547</f>
        <v>0</v>
      </c>
      <c r="C547" s="5">
        <f>All_Customers_Residential!C547+All_Customers_Small_Commercial!C547+All_Customers_Lighting!C547</f>
        <v>0</v>
      </c>
      <c r="D547" s="5">
        <f>All_Customers_Residential!D547+All_Customers_Small_Commercial!D547+All_Customers_Lighting!D547</f>
        <v>0</v>
      </c>
      <c r="E547" s="5">
        <f>All_Customers_Residential!E547+All_Customers_Small_Commercial!E547+All_Customers_Lighting!E547</f>
        <v>0</v>
      </c>
      <c r="F547" s="5">
        <f>All_Customers_Residential!F547+All_Customers_Small_Commercial!F547+All_Customers_Lighting!F547</f>
        <v>0</v>
      </c>
      <c r="G547" s="5">
        <f>All_Customers_Residential!G547+All_Customers_Small_Commercial!G547+All_Customers_Lighting!G547</f>
        <v>0</v>
      </c>
      <c r="H547" s="5">
        <f>All_Customers_Residential!H547+All_Customers_Small_Commercial!H547+All_Customers_Lighting!H547</f>
        <v>0</v>
      </c>
      <c r="I547" s="5">
        <f>All_Customers_Residential!I547+All_Customers_Small_Commercial!I547+All_Customers_Lighting!I547</f>
        <v>0</v>
      </c>
      <c r="J547" s="5">
        <f>All_Customers_Residential!J547+All_Customers_Small_Commercial!J547+All_Customers_Lighting!J547</f>
        <v>0</v>
      </c>
      <c r="K547" s="5">
        <f>All_Customers_Residential!K547+All_Customers_Small_Commercial!K547+All_Customers_Lighting!K547</f>
        <v>0</v>
      </c>
      <c r="L547" s="5">
        <f>All_Customers_Residential!L547+All_Customers_Small_Commercial!L547+All_Customers_Lighting!L547</f>
        <v>0</v>
      </c>
      <c r="M547" s="5">
        <f>All_Customers_Residential!M547+All_Customers_Small_Commercial!M547+All_Customers_Lighting!M547</f>
        <v>0</v>
      </c>
      <c r="N547" s="5">
        <f>All_Customers_Residential!N547+All_Customers_Small_Commercial!N547+All_Customers_Lighting!N547</f>
        <v>0</v>
      </c>
      <c r="O547" s="5">
        <f>All_Customers_Residential!O547+All_Customers_Small_Commercial!O547+All_Customers_Lighting!O547</f>
        <v>0</v>
      </c>
      <c r="P547" s="5">
        <f>All_Customers_Residential!P547+All_Customers_Small_Commercial!P547+All_Customers_Lighting!P547</f>
        <v>0</v>
      </c>
      <c r="Q547" s="5">
        <f>All_Customers_Residential!Q547+All_Customers_Small_Commercial!Q547+All_Customers_Lighting!Q547</f>
        <v>0</v>
      </c>
      <c r="R547" s="5">
        <f>All_Customers_Residential!R547+All_Customers_Small_Commercial!R547+All_Customers_Lighting!R547</f>
        <v>0</v>
      </c>
      <c r="S547" s="5">
        <f>All_Customers_Residential!S547+All_Customers_Small_Commercial!S547+All_Customers_Lighting!S547</f>
        <v>0</v>
      </c>
      <c r="T547" s="5">
        <f>All_Customers_Residential!T547+All_Customers_Small_Commercial!T547+All_Customers_Lighting!T547</f>
        <v>0</v>
      </c>
      <c r="U547" s="5">
        <f>All_Customers_Residential!U547+All_Customers_Small_Commercial!U547+All_Customers_Lighting!U547</f>
        <v>0</v>
      </c>
      <c r="V547" s="5">
        <f>All_Customers_Residential!V547+All_Customers_Small_Commercial!V547+All_Customers_Lighting!V547</f>
        <v>0</v>
      </c>
      <c r="W547" s="5">
        <f>All_Customers_Residential!W547+All_Customers_Small_Commercial!W547+All_Customers_Lighting!W547</f>
        <v>0</v>
      </c>
      <c r="X547" s="5">
        <f>All_Customers_Residential!X547+All_Customers_Small_Commercial!X547+All_Customers_Lighting!X547</f>
        <v>0</v>
      </c>
      <c r="Y547" s="5">
        <f>All_Customers_Residential!Y547+All_Customers_Small_Commercial!Y547+All_Customers_Lighting!Y547</f>
        <v>0</v>
      </c>
      <c r="Z547" s="5">
        <f>All_Customers_Residential!Z547+All_Customers_Small_Commercial!Z547+All_Customers_Lighting!Z547</f>
        <v>0</v>
      </c>
      <c r="AA547" s="2">
        <f>IFERROR(INDEX('Holiday Schedule'!$D$3:$D$24,MATCH(A547,'Holiday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</row>
    <row r="548" spans="1:37" ht="12.75">
      <c r="A548" s="4">
        <v>46197</v>
      </c>
      <c r="B548" s="5">
        <f>All_Customers_Residential!B548+All_Customers_Small_Commercial!B548+All_Customers_Lighting!B548</f>
        <v>0</v>
      </c>
      <c r="C548" s="5">
        <f>All_Customers_Residential!C548+All_Customers_Small_Commercial!C548+All_Customers_Lighting!C548</f>
        <v>0</v>
      </c>
      <c r="D548" s="5">
        <f>All_Customers_Residential!D548+All_Customers_Small_Commercial!D548+All_Customers_Lighting!D548</f>
        <v>0</v>
      </c>
      <c r="E548" s="5">
        <f>All_Customers_Residential!E548+All_Customers_Small_Commercial!E548+All_Customers_Lighting!E548</f>
        <v>0</v>
      </c>
      <c r="F548" s="5">
        <f>All_Customers_Residential!F548+All_Customers_Small_Commercial!F548+All_Customers_Lighting!F548</f>
        <v>0</v>
      </c>
      <c r="G548" s="5">
        <f>All_Customers_Residential!G548+All_Customers_Small_Commercial!G548+All_Customers_Lighting!G548</f>
        <v>0</v>
      </c>
      <c r="H548" s="5">
        <f>All_Customers_Residential!H548+All_Customers_Small_Commercial!H548+All_Customers_Lighting!H548</f>
        <v>0</v>
      </c>
      <c r="I548" s="5">
        <f>All_Customers_Residential!I548+All_Customers_Small_Commercial!I548+All_Customers_Lighting!I548</f>
        <v>0</v>
      </c>
      <c r="J548" s="5">
        <f>All_Customers_Residential!J548+All_Customers_Small_Commercial!J548+All_Customers_Lighting!J548</f>
        <v>0</v>
      </c>
      <c r="K548" s="5">
        <f>All_Customers_Residential!K548+All_Customers_Small_Commercial!K548+All_Customers_Lighting!K548</f>
        <v>0</v>
      </c>
      <c r="L548" s="5">
        <f>All_Customers_Residential!L548+All_Customers_Small_Commercial!L548+All_Customers_Lighting!L548</f>
        <v>0</v>
      </c>
      <c r="M548" s="5">
        <f>All_Customers_Residential!M548+All_Customers_Small_Commercial!M548+All_Customers_Lighting!M548</f>
        <v>0</v>
      </c>
      <c r="N548" s="5">
        <f>All_Customers_Residential!N548+All_Customers_Small_Commercial!N548+All_Customers_Lighting!N548</f>
        <v>0</v>
      </c>
      <c r="O548" s="5">
        <f>All_Customers_Residential!O548+All_Customers_Small_Commercial!O548+All_Customers_Lighting!O548</f>
        <v>0</v>
      </c>
      <c r="P548" s="5">
        <f>All_Customers_Residential!P548+All_Customers_Small_Commercial!P548+All_Customers_Lighting!P548</f>
        <v>0</v>
      </c>
      <c r="Q548" s="5">
        <f>All_Customers_Residential!Q548+All_Customers_Small_Commercial!Q548+All_Customers_Lighting!Q548</f>
        <v>0</v>
      </c>
      <c r="R548" s="5">
        <f>All_Customers_Residential!R548+All_Customers_Small_Commercial!R548+All_Customers_Lighting!R548</f>
        <v>0</v>
      </c>
      <c r="S548" s="5">
        <f>All_Customers_Residential!S548+All_Customers_Small_Commercial!S548+All_Customers_Lighting!S548</f>
        <v>0</v>
      </c>
      <c r="T548" s="5">
        <f>All_Customers_Residential!T548+All_Customers_Small_Commercial!T548+All_Customers_Lighting!T548</f>
        <v>0</v>
      </c>
      <c r="U548" s="5">
        <f>All_Customers_Residential!U548+All_Customers_Small_Commercial!U548+All_Customers_Lighting!U548</f>
        <v>0</v>
      </c>
      <c r="V548" s="5">
        <f>All_Customers_Residential!V548+All_Customers_Small_Commercial!V548+All_Customers_Lighting!V548</f>
        <v>0</v>
      </c>
      <c r="W548" s="5">
        <f>All_Customers_Residential!W548+All_Customers_Small_Commercial!W548+All_Customers_Lighting!W548</f>
        <v>0</v>
      </c>
      <c r="X548" s="5">
        <f>All_Customers_Residential!X548+All_Customers_Small_Commercial!X548+All_Customers_Lighting!X548</f>
        <v>0</v>
      </c>
      <c r="Y548" s="5">
        <f>All_Customers_Residential!Y548+All_Customers_Small_Commercial!Y548+All_Customers_Lighting!Y548</f>
        <v>0</v>
      </c>
      <c r="Z548" s="5">
        <f>All_Customers_Residential!Z548+All_Customers_Small_Commercial!Z548+All_Customers_Lighting!Z548</f>
        <v>0</v>
      </c>
      <c r="AA548" s="2">
        <f>IFERROR(INDEX('Holiday Schedule'!$D$3:$D$24,MATCH(A548,'Holiday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</row>
    <row r="549" spans="1:37" ht="12.75">
      <c r="A549" s="4">
        <v>46198</v>
      </c>
      <c r="B549" s="5">
        <f>All_Customers_Residential!B549+All_Customers_Small_Commercial!B549+All_Customers_Lighting!B549</f>
        <v>0</v>
      </c>
      <c r="C549" s="5">
        <f>All_Customers_Residential!C549+All_Customers_Small_Commercial!C549+All_Customers_Lighting!C549</f>
        <v>0</v>
      </c>
      <c r="D549" s="5">
        <f>All_Customers_Residential!D549+All_Customers_Small_Commercial!D549+All_Customers_Lighting!D549</f>
        <v>0</v>
      </c>
      <c r="E549" s="5">
        <f>All_Customers_Residential!E549+All_Customers_Small_Commercial!E549+All_Customers_Lighting!E549</f>
        <v>0</v>
      </c>
      <c r="F549" s="5">
        <f>All_Customers_Residential!F549+All_Customers_Small_Commercial!F549+All_Customers_Lighting!F549</f>
        <v>0</v>
      </c>
      <c r="G549" s="5">
        <f>All_Customers_Residential!G549+All_Customers_Small_Commercial!G549+All_Customers_Lighting!G549</f>
        <v>0</v>
      </c>
      <c r="H549" s="5">
        <f>All_Customers_Residential!H549+All_Customers_Small_Commercial!H549+All_Customers_Lighting!H549</f>
        <v>0</v>
      </c>
      <c r="I549" s="5">
        <f>All_Customers_Residential!I549+All_Customers_Small_Commercial!I549+All_Customers_Lighting!I549</f>
        <v>0</v>
      </c>
      <c r="J549" s="5">
        <f>All_Customers_Residential!J549+All_Customers_Small_Commercial!J549+All_Customers_Lighting!J549</f>
        <v>0</v>
      </c>
      <c r="K549" s="5">
        <f>All_Customers_Residential!K549+All_Customers_Small_Commercial!K549+All_Customers_Lighting!K549</f>
        <v>0</v>
      </c>
      <c r="L549" s="5">
        <f>All_Customers_Residential!L549+All_Customers_Small_Commercial!L549+All_Customers_Lighting!L549</f>
        <v>0</v>
      </c>
      <c r="M549" s="5">
        <f>All_Customers_Residential!M549+All_Customers_Small_Commercial!M549+All_Customers_Lighting!M549</f>
        <v>0</v>
      </c>
      <c r="N549" s="5">
        <f>All_Customers_Residential!N549+All_Customers_Small_Commercial!N549+All_Customers_Lighting!N549</f>
        <v>0</v>
      </c>
      <c r="O549" s="5">
        <f>All_Customers_Residential!O549+All_Customers_Small_Commercial!O549+All_Customers_Lighting!O549</f>
        <v>0</v>
      </c>
      <c r="P549" s="5">
        <f>All_Customers_Residential!P549+All_Customers_Small_Commercial!P549+All_Customers_Lighting!P549</f>
        <v>0</v>
      </c>
      <c r="Q549" s="5">
        <f>All_Customers_Residential!Q549+All_Customers_Small_Commercial!Q549+All_Customers_Lighting!Q549</f>
        <v>0</v>
      </c>
      <c r="R549" s="5">
        <f>All_Customers_Residential!R549+All_Customers_Small_Commercial!R549+All_Customers_Lighting!R549</f>
        <v>0</v>
      </c>
      <c r="S549" s="5">
        <f>All_Customers_Residential!S549+All_Customers_Small_Commercial!S549+All_Customers_Lighting!S549</f>
        <v>0</v>
      </c>
      <c r="T549" s="5">
        <f>All_Customers_Residential!T549+All_Customers_Small_Commercial!T549+All_Customers_Lighting!T549</f>
        <v>0</v>
      </c>
      <c r="U549" s="5">
        <f>All_Customers_Residential!U549+All_Customers_Small_Commercial!U549+All_Customers_Lighting!U549</f>
        <v>0</v>
      </c>
      <c r="V549" s="5">
        <f>All_Customers_Residential!V549+All_Customers_Small_Commercial!V549+All_Customers_Lighting!V549</f>
        <v>0</v>
      </c>
      <c r="W549" s="5">
        <f>All_Customers_Residential!W549+All_Customers_Small_Commercial!W549+All_Customers_Lighting!W549</f>
        <v>0</v>
      </c>
      <c r="X549" s="5">
        <f>All_Customers_Residential!X549+All_Customers_Small_Commercial!X549+All_Customers_Lighting!X549</f>
        <v>0</v>
      </c>
      <c r="Y549" s="5">
        <f>All_Customers_Residential!Y549+All_Customers_Small_Commercial!Y549+All_Customers_Lighting!Y549</f>
        <v>0</v>
      </c>
      <c r="Z549" s="5">
        <f>All_Customers_Residential!Z549+All_Customers_Small_Commercial!Z549+All_Customers_Lighting!Z549</f>
        <v>0</v>
      </c>
      <c r="AA549" s="2">
        <f>IFERROR(INDEX('Holiday Schedule'!$D$3:$D$24,MATCH(A549,'Holiday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</row>
    <row r="550" spans="1:37" ht="12.75">
      <c r="A550" s="4">
        <v>46199</v>
      </c>
      <c r="B550" s="5">
        <f>All_Customers_Residential!B550+All_Customers_Small_Commercial!B550+All_Customers_Lighting!B550</f>
        <v>0</v>
      </c>
      <c r="C550" s="5">
        <f>All_Customers_Residential!C550+All_Customers_Small_Commercial!C550+All_Customers_Lighting!C550</f>
        <v>0</v>
      </c>
      <c r="D550" s="5">
        <f>All_Customers_Residential!D550+All_Customers_Small_Commercial!D550+All_Customers_Lighting!D550</f>
        <v>0</v>
      </c>
      <c r="E550" s="5">
        <f>All_Customers_Residential!E550+All_Customers_Small_Commercial!E550+All_Customers_Lighting!E550</f>
        <v>0</v>
      </c>
      <c r="F550" s="5">
        <f>All_Customers_Residential!F550+All_Customers_Small_Commercial!F550+All_Customers_Lighting!F550</f>
        <v>0</v>
      </c>
      <c r="G550" s="5">
        <f>All_Customers_Residential!G550+All_Customers_Small_Commercial!G550+All_Customers_Lighting!G550</f>
        <v>0</v>
      </c>
      <c r="H550" s="5">
        <f>All_Customers_Residential!H550+All_Customers_Small_Commercial!H550+All_Customers_Lighting!H550</f>
        <v>0</v>
      </c>
      <c r="I550" s="5">
        <f>All_Customers_Residential!I550+All_Customers_Small_Commercial!I550+All_Customers_Lighting!I550</f>
        <v>0</v>
      </c>
      <c r="J550" s="5">
        <f>All_Customers_Residential!J550+All_Customers_Small_Commercial!J550+All_Customers_Lighting!J550</f>
        <v>0</v>
      </c>
      <c r="K550" s="5">
        <f>All_Customers_Residential!K550+All_Customers_Small_Commercial!K550+All_Customers_Lighting!K550</f>
        <v>0</v>
      </c>
      <c r="L550" s="5">
        <f>All_Customers_Residential!L550+All_Customers_Small_Commercial!L550+All_Customers_Lighting!L550</f>
        <v>0</v>
      </c>
      <c r="M550" s="5">
        <f>All_Customers_Residential!M550+All_Customers_Small_Commercial!M550+All_Customers_Lighting!M550</f>
        <v>0</v>
      </c>
      <c r="N550" s="5">
        <f>All_Customers_Residential!N550+All_Customers_Small_Commercial!N550+All_Customers_Lighting!N550</f>
        <v>0</v>
      </c>
      <c r="O550" s="5">
        <f>All_Customers_Residential!O550+All_Customers_Small_Commercial!O550+All_Customers_Lighting!O550</f>
        <v>0</v>
      </c>
      <c r="P550" s="5">
        <f>All_Customers_Residential!P550+All_Customers_Small_Commercial!P550+All_Customers_Lighting!P550</f>
        <v>0</v>
      </c>
      <c r="Q550" s="5">
        <f>All_Customers_Residential!Q550+All_Customers_Small_Commercial!Q550+All_Customers_Lighting!Q550</f>
        <v>0</v>
      </c>
      <c r="R550" s="5">
        <f>All_Customers_Residential!R550+All_Customers_Small_Commercial!R550+All_Customers_Lighting!R550</f>
        <v>0</v>
      </c>
      <c r="S550" s="5">
        <f>All_Customers_Residential!S550+All_Customers_Small_Commercial!S550+All_Customers_Lighting!S550</f>
        <v>0</v>
      </c>
      <c r="T550" s="5">
        <f>All_Customers_Residential!T550+All_Customers_Small_Commercial!T550+All_Customers_Lighting!T550</f>
        <v>0</v>
      </c>
      <c r="U550" s="5">
        <f>All_Customers_Residential!U550+All_Customers_Small_Commercial!U550+All_Customers_Lighting!U550</f>
        <v>0</v>
      </c>
      <c r="V550" s="5">
        <f>All_Customers_Residential!V550+All_Customers_Small_Commercial!V550+All_Customers_Lighting!V550</f>
        <v>0</v>
      </c>
      <c r="W550" s="5">
        <f>All_Customers_Residential!W550+All_Customers_Small_Commercial!W550+All_Customers_Lighting!W550</f>
        <v>0</v>
      </c>
      <c r="X550" s="5">
        <f>All_Customers_Residential!X550+All_Customers_Small_Commercial!X550+All_Customers_Lighting!X550</f>
        <v>0</v>
      </c>
      <c r="Y550" s="5">
        <f>All_Customers_Residential!Y550+All_Customers_Small_Commercial!Y550+All_Customers_Lighting!Y550</f>
        <v>0</v>
      </c>
      <c r="Z550" s="5">
        <f>All_Customers_Residential!Z550+All_Customers_Small_Commercial!Z550+All_Customers_Lighting!Z550</f>
        <v>0</v>
      </c>
      <c r="AA550" s="2">
        <f>IFERROR(INDEX('Holiday Schedule'!$D$3:$D$24,MATCH(A550,'Holiday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</row>
    <row r="551" spans="1:37" ht="12.75">
      <c r="A551" s="4">
        <v>46200</v>
      </c>
      <c r="B551" s="5">
        <f>All_Customers_Residential!B551+All_Customers_Small_Commercial!B551+All_Customers_Lighting!B551</f>
        <v>0</v>
      </c>
      <c r="C551" s="5">
        <f>All_Customers_Residential!C551+All_Customers_Small_Commercial!C551+All_Customers_Lighting!C551</f>
        <v>0</v>
      </c>
      <c r="D551" s="5">
        <f>All_Customers_Residential!D551+All_Customers_Small_Commercial!D551+All_Customers_Lighting!D551</f>
        <v>0</v>
      </c>
      <c r="E551" s="5">
        <f>All_Customers_Residential!E551+All_Customers_Small_Commercial!E551+All_Customers_Lighting!E551</f>
        <v>0</v>
      </c>
      <c r="F551" s="5">
        <f>All_Customers_Residential!F551+All_Customers_Small_Commercial!F551+All_Customers_Lighting!F551</f>
        <v>0</v>
      </c>
      <c r="G551" s="5">
        <f>All_Customers_Residential!G551+All_Customers_Small_Commercial!G551+All_Customers_Lighting!G551</f>
        <v>0</v>
      </c>
      <c r="H551" s="5">
        <f>All_Customers_Residential!H551+All_Customers_Small_Commercial!H551+All_Customers_Lighting!H551</f>
        <v>0</v>
      </c>
      <c r="I551" s="5">
        <f>All_Customers_Residential!I551+All_Customers_Small_Commercial!I551+All_Customers_Lighting!I551</f>
        <v>0</v>
      </c>
      <c r="J551" s="5">
        <f>All_Customers_Residential!J551+All_Customers_Small_Commercial!J551+All_Customers_Lighting!J551</f>
        <v>0</v>
      </c>
      <c r="K551" s="5">
        <f>All_Customers_Residential!K551+All_Customers_Small_Commercial!K551+All_Customers_Lighting!K551</f>
        <v>0</v>
      </c>
      <c r="L551" s="5">
        <f>All_Customers_Residential!L551+All_Customers_Small_Commercial!L551+All_Customers_Lighting!L551</f>
        <v>0</v>
      </c>
      <c r="M551" s="5">
        <f>All_Customers_Residential!M551+All_Customers_Small_Commercial!M551+All_Customers_Lighting!M551</f>
        <v>0</v>
      </c>
      <c r="N551" s="5">
        <f>All_Customers_Residential!N551+All_Customers_Small_Commercial!N551+All_Customers_Lighting!N551</f>
        <v>0</v>
      </c>
      <c r="O551" s="5">
        <f>All_Customers_Residential!O551+All_Customers_Small_Commercial!O551+All_Customers_Lighting!O551</f>
        <v>0</v>
      </c>
      <c r="P551" s="5">
        <f>All_Customers_Residential!P551+All_Customers_Small_Commercial!P551+All_Customers_Lighting!P551</f>
        <v>0</v>
      </c>
      <c r="Q551" s="5">
        <f>All_Customers_Residential!Q551+All_Customers_Small_Commercial!Q551+All_Customers_Lighting!Q551</f>
        <v>0</v>
      </c>
      <c r="R551" s="5">
        <f>All_Customers_Residential!R551+All_Customers_Small_Commercial!R551+All_Customers_Lighting!R551</f>
        <v>0</v>
      </c>
      <c r="S551" s="5">
        <f>All_Customers_Residential!S551+All_Customers_Small_Commercial!S551+All_Customers_Lighting!S551</f>
        <v>0</v>
      </c>
      <c r="T551" s="5">
        <f>All_Customers_Residential!T551+All_Customers_Small_Commercial!T551+All_Customers_Lighting!T551</f>
        <v>0</v>
      </c>
      <c r="U551" s="5">
        <f>All_Customers_Residential!U551+All_Customers_Small_Commercial!U551+All_Customers_Lighting!U551</f>
        <v>0</v>
      </c>
      <c r="V551" s="5">
        <f>All_Customers_Residential!V551+All_Customers_Small_Commercial!V551+All_Customers_Lighting!V551</f>
        <v>0</v>
      </c>
      <c r="W551" s="5">
        <f>All_Customers_Residential!W551+All_Customers_Small_Commercial!W551+All_Customers_Lighting!W551</f>
        <v>0</v>
      </c>
      <c r="X551" s="5">
        <f>All_Customers_Residential!X551+All_Customers_Small_Commercial!X551+All_Customers_Lighting!X551</f>
        <v>0</v>
      </c>
      <c r="Y551" s="5">
        <f>All_Customers_Residential!Y551+All_Customers_Small_Commercial!Y551+All_Customers_Lighting!Y551</f>
        <v>0</v>
      </c>
      <c r="Z551" s="5">
        <f>All_Customers_Residential!Z551+All_Customers_Small_Commercial!Z551+All_Customers_Lighting!Z551</f>
        <v>0</v>
      </c>
      <c r="AA551" s="2">
        <f>IFERROR(INDEX('Holiday Schedule'!$D$3:$D$24,MATCH(A551,'Holiday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</row>
    <row r="552" spans="1:37" ht="12.75">
      <c r="A552" s="4">
        <v>46201</v>
      </c>
      <c r="B552" s="5">
        <f>All_Customers_Residential!B552+All_Customers_Small_Commercial!B552+All_Customers_Lighting!B552</f>
        <v>0</v>
      </c>
      <c r="C552" s="5">
        <f>All_Customers_Residential!C552+All_Customers_Small_Commercial!C552+All_Customers_Lighting!C552</f>
        <v>0</v>
      </c>
      <c r="D552" s="5">
        <f>All_Customers_Residential!D552+All_Customers_Small_Commercial!D552+All_Customers_Lighting!D552</f>
        <v>0</v>
      </c>
      <c r="E552" s="5">
        <f>All_Customers_Residential!E552+All_Customers_Small_Commercial!E552+All_Customers_Lighting!E552</f>
        <v>0</v>
      </c>
      <c r="F552" s="5">
        <f>All_Customers_Residential!F552+All_Customers_Small_Commercial!F552+All_Customers_Lighting!F552</f>
        <v>0</v>
      </c>
      <c r="G552" s="5">
        <f>All_Customers_Residential!G552+All_Customers_Small_Commercial!G552+All_Customers_Lighting!G552</f>
        <v>0</v>
      </c>
      <c r="H552" s="5">
        <f>All_Customers_Residential!H552+All_Customers_Small_Commercial!H552+All_Customers_Lighting!H552</f>
        <v>0</v>
      </c>
      <c r="I552" s="5">
        <f>All_Customers_Residential!I552+All_Customers_Small_Commercial!I552+All_Customers_Lighting!I552</f>
        <v>0</v>
      </c>
      <c r="J552" s="5">
        <f>All_Customers_Residential!J552+All_Customers_Small_Commercial!J552+All_Customers_Lighting!J552</f>
        <v>0</v>
      </c>
      <c r="K552" s="5">
        <f>All_Customers_Residential!K552+All_Customers_Small_Commercial!K552+All_Customers_Lighting!K552</f>
        <v>0</v>
      </c>
      <c r="L552" s="5">
        <f>All_Customers_Residential!L552+All_Customers_Small_Commercial!L552+All_Customers_Lighting!L552</f>
        <v>0</v>
      </c>
      <c r="M552" s="5">
        <f>All_Customers_Residential!M552+All_Customers_Small_Commercial!M552+All_Customers_Lighting!M552</f>
        <v>0</v>
      </c>
      <c r="N552" s="5">
        <f>All_Customers_Residential!N552+All_Customers_Small_Commercial!N552+All_Customers_Lighting!N552</f>
        <v>0</v>
      </c>
      <c r="O552" s="5">
        <f>All_Customers_Residential!O552+All_Customers_Small_Commercial!O552+All_Customers_Lighting!O552</f>
        <v>0</v>
      </c>
      <c r="P552" s="5">
        <f>All_Customers_Residential!P552+All_Customers_Small_Commercial!P552+All_Customers_Lighting!P552</f>
        <v>0</v>
      </c>
      <c r="Q552" s="5">
        <f>All_Customers_Residential!Q552+All_Customers_Small_Commercial!Q552+All_Customers_Lighting!Q552</f>
        <v>0</v>
      </c>
      <c r="R552" s="5">
        <f>All_Customers_Residential!R552+All_Customers_Small_Commercial!R552+All_Customers_Lighting!R552</f>
        <v>0</v>
      </c>
      <c r="S552" s="5">
        <f>All_Customers_Residential!S552+All_Customers_Small_Commercial!S552+All_Customers_Lighting!S552</f>
        <v>0</v>
      </c>
      <c r="T552" s="5">
        <f>All_Customers_Residential!T552+All_Customers_Small_Commercial!T552+All_Customers_Lighting!T552</f>
        <v>0</v>
      </c>
      <c r="U552" s="5">
        <f>All_Customers_Residential!U552+All_Customers_Small_Commercial!U552+All_Customers_Lighting!U552</f>
        <v>0</v>
      </c>
      <c r="V552" s="5">
        <f>All_Customers_Residential!V552+All_Customers_Small_Commercial!V552+All_Customers_Lighting!V552</f>
        <v>0</v>
      </c>
      <c r="W552" s="5">
        <f>All_Customers_Residential!W552+All_Customers_Small_Commercial!W552+All_Customers_Lighting!W552</f>
        <v>0</v>
      </c>
      <c r="X552" s="5">
        <f>All_Customers_Residential!X552+All_Customers_Small_Commercial!X552+All_Customers_Lighting!X552</f>
        <v>0</v>
      </c>
      <c r="Y552" s="5">
        <f>All_Customers_Residential!Y552+All_Customers_Small_Commercial!Y552+All_Customers_Lighting!Y552</f>
        <v>0</v>
      </c>
      <c r="Z552" s="5">
        <f>All_Customers_Residential!Z552+All_Customers_Small_Commercial!Z552+All_Customers_Lighting!Z552</f>
        <v>0</v>
      </c>
      <c r="AA552" s="2">
        <f>IFERROR(INDEX('Holiday Schedule'!$D$3:$D$24,MATCH(A552,'Holiday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</row>
    <row r="553" spans="1:37" ht="12.75">
      <c r="A553" s="4">
        <v>46202</v>
      </c>
      <c r="B553" s="5">
        <f>All_Customers_Residential!B553+All_Customers_Small_Commercial!B553+All_Customers_Lighting!B553</f>
        <v>0</v>
      </c>
      <c r="C553" s="5">
        <f>All_Customers_Residential!C553+All_Customers_Small_Commercial!C553+All_Customers_Lighting!C553</f>
        <v>0</v>
      </c>
      <c r="D553" s="5">
        <f>All_Customers_Residential!D553+All_Customers_Small_Commercial!D553+All_Customers_Lighting!D553</f>
        <v>0</v>
      </c>
      <c r="E553" s="5">
        <f>All_Customers_Residential!E553+All_Customers_Small_Commercial!E553+All_Customers_Lighting!E553</f>
        <v>0</v>
      </c>
      <c r="F553" s="5">
        <f>All_Customers_Residential!F553+All_Customers_Small_Commercial!F553+All_Customers_Lighting!F553</f>
        <v>0</v>
      </c>
      <c r="G553" s="5">
        <f>All_Customers_Residential!G553+All_Customers_Small_Commercial!G553+All_Customers_Lighting!G553</f>
        <v>0</v>
      </c>
      <c r="H553" s="5">
        <f>All_Customers_Residential!H553+All_Customers_Small_Commercial!H553+All_Customers_Lighting!H553</f>
        <v>0</v>
      </c>
      <c r="I553" s="5">
        <f>All_Customers_Residential!I553+All_Customers_Small_Commercial!I553+All_Customers_Lighting!I553</f>
        <v>0</v>
      </c>
      <c r="J553" s="5">
        <f>All_Customers_Residential!J553+All_Customers_Small_Commercial!J553+All_Customers_Lighting!J553</f>
        <v>0</v>
      </c>
      <c r="K553" s="5">
        <f>All_Customers_Residential!K553+All_Customers_Small_Commercial!K553+All_Customers_Lighting!K553</f>
        <v>0</v>
      </c>
      <c r="L553" s="5">
        <f>All_Customers_Residential!L553+All_Customers_Small_Commercial!L553+All_Customers_Lighting!L553</f>
        <v>0</v>
      </c>
      <c r="M553" s="5">
        <f>All_Customers_Residential!M553+All_Customers_Small_Commercial!M553+All_Customers_Lighting!M553</f>
        <v>0</v>
      </c>
      <c r="N553" s="5">
        <f>All_Customers_Residential!N553+All_Customers_Small_Commercial!N553+All_Customers_Lighting!N553</f>
        <v>0</v>
      </c>
      <c r="O553" s="5">
        <f>All_Customers_Residential!O553+All_Customers_Small_Commercial!O553+All_Customers_Lighting!O553</f>
        <v>0</v>
      </c>
      <c r="P553" s="5">
        <f>All_Customers_Residential!P553+All_Customers_Small_Commercial!P553+All_Customers_Lighting!P553</f>
        <v>0</v>
      </c>
      <c r="Q553" s="5">
        <f>All_Customers_Residential!Q553+All_Customers_Small_Commercial!Q553+All_Customers_Lighting!Q553</f>
        <v>0</v>
      </c>
      <c r="R553" s="5">
        <f>All_Customers_Residential!R553+All_Customers_Small_Commercial!R553+All_Customers_Lighting!R553</f>
        <v>0</v>
      </c>
      <c r="S553" s="5">
        <f>All_Customers_Residential!S553+All_Customers_Small_Commercial!S553+All_Customers_Lighting!S553</f>
        <v>0</v>
      </c>
      <c r="T553" s="5">
        <f>All_Customers_Residential!T553+All_Customers_Small_Commercial!T553+All_Customers_Lighting!T553</f>
        <v>0</v>
      </c>
      <c r="U553" s="5">
        <f>All_Customers_Residential!U553+All_Customers_Small_Commercial!U553+All_Customers_Lighting!U553</f>
        <v>0</v>
      </c>
      <c r="V553" s="5">
        <f>All_Customers_Residential!V553+All_Customers_Small_Commercial!V553+All_Customers_Lighting!V553</f>
        <v>0</v>
      </c>
      <c r="W553" s="5">
        <f>All_Customers_Residential!W553+All_Customers_Small_Commercial!W553+All_Customers_Lighting!W553</f>
        <v>0</v>
      </c>
      <c r="X553" s="5">
        <f>All_Customers_Residential!X553+All_Customers_Small_Commercial!X553+All_Customers_Lighting!X553</f>
        <v>0</v>
      </c>
      <c r="Y553" s="5">
        <f>All_Customers_Residential!Y553+All_Customers_Small_Commercial!Y553+All_Customers_Lighting!Y553</f>
        <v>0</v>
      </c>
      <c r="Z553" s="5">
        <f>All_Customers_Residential!Z553+All_Customers_Small_Commercial!Z553+All_Customers_Lighting!Z553</f>
        <v>0</v>
      </c>
      <c r="AA553" s="2">
        <f>IFERROR(INDEX('Holiday Schedule'!$D$3:$D$24,MATCH(A553,'Holiday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</row>
    <row r="554" spans="1:37" ht="12.75">
      <c r="A554" s="4">
        <v>46203</v>
      </c>
      <c r="B554" s="5">
        <f>All_Customers_Residential!B554+All_Customers_Small_Commercial!B554+All_Customers_Lighting!B554</f>
        <v>0</v>
      </c>
      <c r="C554" s="5">
        <f>All_Customers_Residential!C554+All_Customers_Small_Commercial!C554+All_Customers_Lighting!C554</f>
        <v>0</v>
      </c>
      <c r="D554" s="5">
        <f>All_Customers_Residential!D554+All_Customers_Small_Commercial!D554+All_Customers_Lighting!D554</f>
        <v>0</v>
      </c>
      <c r="E554" s="5">
        <f>All_Customers_Residential!E554+All_Customers_Small_Commercial!E554+All_Customers_Lighting!E554</f>
        <v>0</v>
      </c>
      <c r="F554" s="5">
        <f>All_Customers_Residential!F554+All_Customers_Small_Commercial!F554+All_Customers_Lighting!F554</f>
        <v>0</v>
      </c>
      <c r="G554" s="5">
        <f>All_Customers_Residential!G554+All_Customers_Small_Commercial!G554+All_Customers_Lighting!G554</f>
        <v>0</v>
      </c>
      <c r="H554" s="5">
        <f>All_Customers_Residential!H554+All_Customers_Small_Commercial!H554+All_Customers_Lighting!H554</f>
        <v>0</v>
      </c>
      <c r="I554" s="5">
        <f>All_Customers_Residential!I554+All_Customers_Small_Commercial!I554+All_Customers_Lighting!I554</f>
        <v>0</v>
      </c>
      <c r="J554" s="5">
        <f>All_Customers_Residential!J554+All_Customers_Small_Commercial!J554+All_Customers_Lighting!J554</f>
        <v>0</v>
      </c>
      <c r="K554" s="5">
        <f>All_Customers_Residential!K554+All_Customers_Small_Commercial!K554+All_Customers_Lighting!K554</f>
        <v>0</v>
      </c>
      <c r="L554" s="5">
        <f>All_Customers_Residential!L554+All_Customers_Small_Commercial!L554+All_Customers_Lighting!L554</f>
        <v>0</v>
      </c>
      <c r="M554" s="5">
        <f>All_Customers_Residential!M554+All_Customers_Small_Commercial!M554+All_Customers_Lighting!M554</f>
        <v>0</v>
      </c>
      <c r="N554" s="5">
        <f>All_Customers_Residential!N554+All_Customers_Small_Commercial!N554+All_Customers_Lighting!N554</f>
        <v>0</v>
      </c>
      <c r="O554" s="5">
        <f>All_Customers_Residential!O554+All_Customers_Small_Commercial!O554+All_Customers_Lighting!O554</f>
        <v>0</v>
      </c>
      <c r="P554" s="5">
        <f>All_Customers_Residential!P554+All_Customers_Small_Commercial!P554+All_Customers_Lighting!P554</f>
        <v>0</v>
      </c>
      <c r="Q554" s="5">
        <f>All_Customers_Residential!Q554+All_Customers_Small_Commercial!Q554+All_Customers_Lighting!Q554</f>
        <v>0</v>
      </c>
      <c r="R554" s="5">
        <f>All_Customers_Residential!R554+All_Customers_Small_Commercial!R554+All_Customers_Lighting!R554</f>
        <v>0</v>
      </c>
      <c r="S554" s="5">
        <f>All_Customers_Residential!S554+All_Customers_Small_Commercial!S554+All_Customers_Lighting!S554</f>
        <v>0</v>
      </c>
      <c r="T554" s="5">
        <f>All_Customers_Residential!T554+All_Customers_Small_Commercial!T554+All_Customers_Lighting!T554</f>
        <v>0</v>
      </c>
      <c r="U554" s="5">
        <f>All_Customers_Residential!U554+All_Customers_Small_Commercial!U554+All_Customers_Lighting!U554</f>
        <v>0</v>
      </c>
      <c r="V554" s="5">
        <f>All_Customers_Residential!V554+All_Customers_Small_Commercial!V554+All_Customers_Lighting!V554</f>
        <v>0</v>
      </c>
      <c r="W554" s="5">
        <f>All_Customers_Residential!W554+All_Customers_Small_Commercial!W554+All_Customers_Lighting!W554</f>
        <v>0</v>
      </c>
      <c r="X554" s="5">
        <f>All_Customers_Residential!X554+All_Customers_Small_Commercial!X554+All_Customers_Lighting!X554</f>
        <v>0</v>
      </c>
      <c r="Y554" s="5">
        <f>All_Customers_Residential!Y554+All_Customers_Small_Commercial!Y554+All_Customers_Lighting!Y554</f>
        <v>0</v>
      </c>
      <c r="Z554" s="5">
        <f>All_Customers_Residential!Z554+All_Customers_Small_Commercial!Z554+All_Customers_Lighting!Z554</f>
        <v>0</v>
      </c>
      <c r="AA554" s="2">
        <f>IFERROR(INDEX('Holiday Schedule'!$D$3:$D$24,MATCH(A554,'Holiday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</row>
    <row r="555" spans="1:37" ht="12.75">
      <c r="A555" s="4">
        <v>46204</v>
      </c>
      <c r="B555" s="5">
        <f>All_Customers_Residential!B555+All_Customers_Small_Commercial!B555+All_Customers_Lighting!B555</f>
        <v>0</v>
      </c>
      <c r="C555" s="5">
        <f>All_Customers_Residential!C555+All_Customers_Small_Commercial!C555+All_Customers_Lighting!C555</f>
        <v>0</v>
      </c>
      <c r="D555" s="5">
        <f>All_Customers_Residential!D555+All_Customers_Small_Commercial!D555+All_Customers_Lighting!D555</f>
        <v>0</v>
      </c>
      <c r="E555" s="5">
        <f>All_Customers_Residential!E555+All_Customers_Small_Commercial!E555+All_Customers_Lighting!E555</f>
        <v>0</v>
      </c>
      <c r="F555" s="5">
        <f>All_Customers_Residential!F555+All_Customers_Small_Commercial!F555+All_Customers_Lighting!F555</f>
        <v>0</v>
      </c>
      <c r="G555" s="5">
        <f>All_Customers_Residential!G555+All_Customers_Small_Commercial!G555+All_Customers_Lighting!G555</f>
        <v>0</v>
      </c>
      <c r="H555" s="5">
        <f>All_Customers_Residential!H555+All_Customers_Small_Commercial!H555+All_Customers_Lighting!H555</f>
        <v>0</v>
      </c>
      <c r="I555" s="5">
        <f>All_Customers_Residential!I555+All_Customers_Small_Commercial!I555+All_Customers_Lighting!I555</f>
        <v>0</v>
      </c>
      <c r="J555" s="5">
        <f>All_Customers_Residential!J555+All_Customers_Small_Commercial!J555+All_Customers_Lighting!J555</f>
        <v>0</v>
      </c>
      <c r="K555" s="5">
        <f>All_Customers_Residential!K555+All_Customers_Small_Commercial!K555+All_Customers_Lighting!K555</f>
        <v>0</v>
      </c>
      <c r="L555" s="5">
        <f>All_Customers_Residential!L555+All_Customers_Small_Commercial!L555+All_Customers_Lighting!L555</f>
        <v>0</v>
      </c>
      <c r="M555" s="5">
        <f>All_Customers_Residential!M555+All_Customers_Small_Commercial!M555+All_Customers_Lighting!M555</f>
        <v>0</v>
      </c>
      <c r="N555" s="5">
        <f>All_Customers_Residential!N555+All_Customers_Small_Commercial!N555+All_Customers_Lighting!N555</f>
        <v>0</v>
      </c>
      <c r="O555" s="5">
        <f>All_Customers_Residential!O555+All_Customers_Small_Commercial!O555+All_Customers_Lighting!O555</f>
        <v>0</v>
      </c>
      <c r="P555" s="5">
        <f>All_Customers_Residential!P555+All_Customers_Small_Commercial!P555+All_Customers_Lighting!P555</f>
        <v>0</v>
      </c>
      <c r="Q555" s="5">
        <f>All_Customers_Residential!Q555+All_Customers_Small_Commercial!Q555+All_Customers_Lighting!Q555</f>
        <v>0</v>
      </c>
      <c r="R555" s="5">
        <f>All_Customers_Residential!R555+All_Customers_Small_Commercial!R555+All_Customers_Lighting!R555</f>
        <v>0</v>
      </c>
      <c r="S555" s="5">
        <f>All_Customers_Residential!S555+All_Customers_Small_Commercial!S555+All_Customers_Lighting!S555</f>
        <v>0</v>
      </c>
      <c r="T555" s="5">
        <f>All_Customers_Residential!T555+All_Customers_Small_Commercial!T555+All_Customers_Lighting!T555</f>
        <v>0</v>
      </c>
      <c r="U555" s="5">
        <f>All_Customers_Residential!U555+All_Customers_Small_Commercial!U555+All_Customers_Lighting!U555</f>
        <v>0</v>
      </c>
      <c r="V555" s="5">
        <f>All_Customers_Residential!V555+All_Customers_Small_Commercial!V555+All_Customers_Lighting!V555</f>
        <v>0</v>
      </c>
      <c r="W555" s="5">
        <f>All_Customers_Residential!W555+All_Customers_Small_Commercial!W555+All_Customers_Lighting!W555</f>
        <v>0</v>
      </c>
      <c r="X555" s="5">
        <f>All_Customers_Residential!X555+All_Customers_Small_Commercial!X555+All_Customers_Lighting!X555</f>
        <v>0</v>
      </c>
      <c r="Y555" s="5">
        <f>All_Customers_Residential!Y555+All_Customers_Small_Commercial!Y555+All_Customers_Lighting!Y555</f>
        <v>0</v>
      </c>
      <c r="Z555" s="5">
        <f>All_Customers_Residential!Z555+All_Customers_Small_Commercial!Z555+All_Customers_Lighting!Z555</f>
        <v>0</v>
      </c>
      <c r="AA555" s="2">
        <f>IFERROR(INDEX('Holiday Schedule'!$D$3:$D$24,MATCH(A555,'Holiday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</row>
    <row r="556" spans="1:37" ht="12.75">
      <c r="A556" s="4">
        <v>46205</v>
      </c>
      <c r="B556" s="5">
        <f>All_Customers_Residential!B556+All_Customers_Small_Commercial!B556+All_Customers_Lighting!B556</f>
        <v>0</v>
      </c>
      <c r="C556" s="5">
        <f>All_Customers_Residential!C556+All_Customers_Small_Commercial!C556+All_Customers_Lighting!C556</f>
        <v>0</v>
      </c>
      <c r="D556" s="5">
        <f>All_Customers_Residential!D556+All_Customers_Small_Commercial!D556+All_Customers_Lighting!D556</f>
        <v>0</v>
      </c>
      <c r="E556" s="5">
        <f>All_Customers_Residential!E556+All_Customers_Small_Commercial!E556+All_Customers_Lighting!E556</f>
        <v>0</v>
      </c>
      <c r="F556" s="5">
        <f>All_Customers_Residential!F556+All_Customers_Small_Commercial!F556+All_Customers_Lighting!F556</f>
        <v>0</v>
      </c>
      <c r="G556" s="5">
        <f>All_Customers_Residential!G556+All_Customers_Small_Commercial!G556+All_Customers_Lighting!G556</f>
        <v>0</v>
      </c>
      <c r="H556" s="5">
        <f>All_Customers_Residential!H556+All_Customers_Small_Commercial!H556+All_Customers_Lighting!H556</f>
        <v>0</v>
      </c>
      <c r="I556" s="5">
        <f>All_Customers_Residential!I556+All_Customers_Small_Commercial!I556+All_Customers_Lighting!I556</f>
        <v>0</v>
      </c>
      <c r="J556" s="5">
        <f>All_Customers_Residential!J556+All_Customers_Small_Commercial!J556+All_Customers_Lighting!J556</f>
        <v>0</v>
      </c>
      <c r="K556" s="5">
        <f>All_Customers_Residential!K556+All_Customers_Small_Commercial!K556+All_Customers_Lighting!K556</f>
        <v>0</v>
      </c>
      <c r="L556" s="5">
        <f>All_Customers_Residential!L556+All_Customers_Small_Commercial!L556+All_Customers_Lighting!L556</f>
        <v>0</v>
      </c>
      <c r="M556" s="5">
        <f>All_Customers_Residential!M556+All_Customers_Small_Commercial!M556+All_Customers_Lighting!M556</f>
        <v>0</v>
      </c>
      <c r="N556" s="5">
        <f>All_Customers_Residential!N556+All_Customers_Small_Commercial!N556+All_Customers_Lighting!N556</f>
        <v>0</v>
      </c>
      <c r="O556" s="5">
        <f>All_Customers_Residential!O556+All_Customers_Small_Commercial!O556+All_Customers_Lighting!O556</f>
        <v>0</v>
      </c>
      <c r="P556" s="5">
        <f>All_Customers_Residential!P556+All_Customers_Small_Commercial!P556+All_Customers_Lighting!P556</f>
        <v>0</v>
      </c>
      <c r="Q556" s="5">
        <f>All_Customers_Residential!Q556+All_Customers_Small_Commercial!Q556+All_Customers_Lighting!Q556</f>
        <v>0</v>
      </c>
      <c r="R556" s="5">
        <f>All_Customers_Residential!R556+All_Customers_Small_Commercial!R556+All_Customers_Lighting!R556</f>
        <v>0</v>
      </c>
      <c r="S556" s="5">
        <f>All_Customers_Residential!S556+All_Customers_Small_Commercial!S556+All_Customers_Lighting!S556</f>
        <v>0</v>
      </c>
      <c r="T556" s="5">
        <f>All_Customers_Residential!T556+All_Customers_Small_Commercial!T556+All_Customers_Lighting!T556</f>
        <v>0</v>
      </c>
      <c r="U556" s="5">
        <f>All_Customers_Residential!U556+All_Customers_Small_Commercial!U556+All_Customers_Lighting!U556</f>
        <v>0</v>
      </c>
      <c r="V556" s="5">
        <f>All_Customers_Residential!V556+All_Customers_Small_Commercial!V556+All_Customers_Lighting!V556</f>
        <v>0</v>
      </c>
      <c r="W556" s="5">
        <f>All_Customers_Residential!W556+All_Customers_Small_Commercial!W556+All_Customers_Lighting!W556</f>
        <v>0</v>
      </c>
      <c r="X556" s="5">
        <f>All_Customers_Residential!X556+All_Customers_Small_Commercial!X556+All_Customers_Lighting!X556</f>
        <v>0</v>
      </c>
      <c r="Y556" s="5">
        <f>All_Customers_Residential!Y556+All_Customers_Small_Commercial!Y556+All_Customers_Lighting!Y556</f>
        <v>0</v>
      </c>
      <c r="Z556" s="5">
        <f>All_Customers_Residential!Z556+All_Customers_Small_Commercial!Z556+All_Customers_Lighting!Z556</f>
        <v>0</v>
      </c>
      <c r="AA556" s="2">
        <f>IFERROR(INDEX('Holiday Schedule'!$D$3:$D$24,MATCH(A556,'Holiday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</row>
    <row r="557" spans="1:37" ht="12.75">
      <c r="A557" s="4">
        <v>46206</v>
      </c>
      <c r="B557" s="5">
        <f>All_Customers_Residential!B557+All_Customers_Small_Commercial!B557+All_Customers_Lighting!B557</f>
        <v>0</v>
      </c>
      <c r="C557" s="5">
        <f>All_Customers_Residential!C557+All_Customers_Small_Commercial!C557+All_Customers_Lighting!C557</f>
        <v>0</v>
      </c>
      <c r="D557" s="5">
        <f>All_Customers_Residential!D557+All_Customers_Small_Commercial!D557+All_Customers_Lighting!D557</f>
        <v>0</v>
      </c>
      <c r="E557" s="5">
        <f>All_Customers_Residential!E557+All_Customers_Small_Commercial!E557+All_Customers_Lighting!E557</f>
        <v>0</v>
      </c>
      <c r="F557" s="5">
        <f>All_Customers_Residential!F557+All_Customers_Small_Commercial!F557+All_Customers_Lighting!F557</f>
        <v>0</v>
      </c>
      <c r="G557" s="5">
        <f>All_Customers_Residential!G557+All_Customers_Small_Commercial!G557+All_Customers_Lighting!G557</f>
        <v>0</v>
      </c>
      <c r="H557" s="5">
        <f>All_Customers_Residential!H557+All_Customers_Small_Commercial!H557+All_Customers_Lighting!H557</f>
        <v>0</v>
      </c>
      <c r="I557" s="5">
        <f>All_Customers_Residential!I557+All_Customers_Small_Commercial!I557+All_Customers_Lighting!I557</f>
        <v>0</v>
      </c>
      <c r="J557" s="5">
        <f>All_Customers_Residential!J557+All_Customers_Small_Commercial!J557+All_Customers_Lighting!J557</f>
        <v>0</v>
      </c>
      <c r="K557" s="5">
        <f>All_Customers_Residential!K557+All_Customers_Small_Commercial!K557+All_Customers_Lighting!K557</f>
        <v>0</v>
      </c>
      <c r="L557" s="5">
        <f>All_Customers_Residential!L557+All_Customers_Small_Commercial!L557+All_Customers_Lighting!L557</f>
        <v>0</v>
      </c>
      <c r="M557" s="5">
        <f>All_Customers_Residential!M557+All_Customers_Small_Commercial!M557+All_Customers_Lighting!M557</f>
        <v>0</v>
      </c>
      <c r="N557" s="5">
        <f>All_Customers_Residential!N557+All_Customers_Small_Commercial!N557+All_Customers_Lighting!N557</f>
        <v>0</v>
      </c>
      <c r="O557" s="5">
        <f>All_Customers_Residential!O557+All_Customers_Small_Commercial!O557+All_Customers_Lighting!O557</f>
        <v>0</v>
      </c>
      <c r="P557" s="5">
        <f>All_Customers_Residential!P557+All_Customers_Small_Commercial!P557+All_Customers_Lighting!P557</f>
        <v>0</v>
      </c>
      <c r="Q557" s="5">
        <f>All_Customers_Residential!Q557+All_Customers_Small_Commercial!Q557+All_Customers_Lighting!Q557</f>
        <v>0</v>
      </c>
      <c r="R557" s="5">
        <f>All_Customers_Residential!R557+All_Customers_Small_Commercial!R557+All_Customers_Lighting!R557</f>
        <v>0</v>
      </c>
      <c r="S557" s="5">
        <f>All_Customers_Residential!S557+All_Customers_Small_Commercial!S557+All_Customers_Lighting!S557</f>
        <v>0</v>
      </c>
      <c r="T557" s="5">
        <f>All_Customers_Residential!T557+All_Customers_Small_Commercial!T557+All_Customers_Lighting!T557</f>
        <v>0</v>
      </c>
      <c r="U557" s="5">
        <f>All_Customers_Residential!U557+All_Customers_Small_Commercial!U557+All_Customers_Lighting!U557</f>
        <v>0</v>
      </c>
      <c r="V557" s="5">
        <f>All_Customers_Residential!V557+All_Customers_Small_Commercial!V557+All_Customers_Lighting!V557</f>
        <v>0</v>
      </c>
      <c r="W557" s="5">
        <f>All_Customers_Residential!W557+All_Customers_Small_Commercial!W557+All_Customers_Lighting!W557</f>
        <v>0</v>
      </c>
      <c r="X557" s="5">
        <f>All_Customers_Residential!X557+All_Customers_Small_Commercial!X557+All_Customers_Lighting!X557</f>
        <v>0</v>
      </c>
      <c r="Y557" s="5">
        <f>All_Customers_Residential!Y557+All_Customers_Small_Commercial!Y557+All_Customers_Lighting!Y557</f>
        <v>0</v>
      </c>
      <c r="Z557" s="5">
        <f>All_Customers_Residential!Z557+All_Customers_Small_Commercial!Z557+All_Customers_Lighting!Z557</f>
        <v>0</v>
      </c>
      <c r="AA557" s="2">
        <f>IFERROR(INDEX('Holiday Schedule'!$D$3:$D$24,MATCH(A557,'Holiday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</row>
    <row r="558" spans="1:37" ht="12.75">
      <c r="A558" s="4">
        <v>46207</v>
      </c>
      <c r="B558" s="5">
        <f>All_Customers_Residential!B558+All_Customers_Small_Commercial!B558+All_Customers_Lighting!B558</f>
        <v>0</v>
      </c>
      <c r="C558" s="5">
        <f>All_Customers_Residential!C558+All_Customers_Small_Commercial!C558+All_Customers_Lighting!C558</f>
        <v>0</v>
      </c>
      <c r="D558" s="5">
        <f>All_Customers_Residential!D558+All_Customers_Small_Commercial!D558+All_Customers_Lighting!D558</f>
        <v>0</v>
      </c>
      <c r="E558" s="5">
        <f>All_Customers_Residential!E558+All_Customers_Small_Commercial!E558+All_Customers_Lighting!E558</f>
        <v>0</v>
      </c>
      <c r="F558" s="5">
        <f>All_Customers_Residential!F558+All_Customers_Small_Commercial!F558+All_Customers_Lighting!F558</f>
        <v>0</v>
      </c>
      <c r="G558" s="5">
        <f>All_Customers_Residential!G558+All_Customers_Small_Commercial!G558+All_Customers_Lighting!G558</f>
        <v>0</v>
      </c>
      <c r="H558" s="5">
        <f>All_Customers_Residential!H558+All_Customers_Small_Commercial!H558+All_Customers_Lighting!H558</f>
        <v>0</v>
      </c>
      <c r="I558" s="5">
        <f>All_Customers_Residential!I558+All_Customers_Small_Commercial!I558+All_Customers_Lighting!I558</f>
        <v>0</v>
      </c>
      <c r="J558" s="5">
        <f>All_Customers_Residential!J558+All_Customers_Small_Commercial!J558+All_Customers_Lighting!J558</f>
        <v>0</v>
      </c>
      <c r="K558" s="5">
        <f>All_Customers_Residential!K558+All_Customers_Small_Commercial!K558+All_Customers_Lighting!K558</f>
        <v>0</v>
      </c>
      <c r="L558" s="5">
        <f>All_Customers_Residential!L558+All_Customers_Small_Commercial!L558+All_Customers_Lighting!L558</f>
        <v>0</v>
      </c>
      <c r="M558" s="5">
        <f>All_Customers_Residential!M558+All_Customers_Small_Commercial!M558+All_Customers_Lighting!M558</f>
        <v>0</v>
      </c>
      <c r="N558" s="5">
        <f>All_Customers_Residential!N558+All_Customers_Small_Commercial!N558+All_Customers_Lighting!N558</f>
        <v>0</v>
      </c>
      <c r="O558" s="5">
        <f>All_Customers_Residential!O558+All_Customers_Small_Commercial!O558+All_Customers_Lighting!O558</f>
        <v>0</v>
      </c>
      <c r="P558" s="5">
        <f>All_Customers_Residential!P558+All_Customers_Small_Commercial!P558+All_Customers_Lighting!P558</f>
        <v>0</v>
      </c>
      <c r="Q558" s="5">
        <f>All_Customers_Residential!Q558+All_Customers_Small_Commercial!Q558+All_Customers_Lighting!Q558</f>
        <v>0</v>
      </c>
      <c r="R558" s="5">
        <f>All_Customers_Residential!R558+All_Customers_Small_Commercial!R558+All_Customers_Lighting!R558</f>
        <v>0</v>
      </c>
      <c r="S558" s="5">
        <f>All_Customers_Residential!S558+All_Customers_Small_Commercial!S558+All_Customers_Lighting!S558</f>
        <v>0</v>
      </c>
      <c r="T558" s="5">
        <f>All_Customers_Residential!T558+All_Customers_Small_Commercial!T558+All_Customers_Lighting!T558</f>
        <v>0</v>
      </c>
      <c r="U558" s="5">
        <f>All_Customers_Residential!U558+All_Customers_Small_Commercial!U558+All_Customers_Lighting!U558</f>
        <v>0</v>
      </c>
      <c r="V558" s="5">
        <f>All_Customers_Residential!V558+All_Customers_Small_Commercial!V558+All_Customers_Lighting!V558</f>
        <v>0</v>
      </c>
      <c r="W558" s="5">
        <f>All_Customers_Residential!W558+All_Customers_Small_Commercial!W558+All_Customers_Lighting!W558</f>
        <v>0</v>
      </c>
      <c r="X558" s="5">
        <f>All_Customers_Residential!X558+All_Customers_Small_Commercial!X558+All_Customers_Lighting!X558</f>
        <v>0</v>
      </c>
      <c r="Y558" s="5">
        <f>All_Customers_Residential!Y558+All_Customers_Small_Commercial!Y558+All_Customers_Lighting!Y558</f>
        <v>0</v>
      </c>
      <c r="Z558" s="5">
        <f>All_Customers_Residential!Z558+All_Customers_Small_Commercial!Z558+All_Customers_Lighting!Z558</f>
        <v>0</v>
      </c>
      <c r="AA558" s="2">
        <f>IFERROR(INDEX('Holiday Schedule'!$D$3:$D$24,MATCH(A558,'Holiday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</row>
    <row r="559" spans="1:37" ht="12.75">
      <c r="A559" s="4">
        <v>46208</v>
      </c>
      <c r="B559" s="5">
        <f>All_Customers_Residential!B559+All_Customers_Small_Commercial!B559+All_Customers_Lighting!B559</f>
        <v>0</v>
      </c>
      <c r="C559" s="5">
        <f>All_Customers_Residential!C559+All_Customers_Small_Commercial!C559+All_Customers_Lighting!C559</f>
        <v>0</v>
      </c>
      <c r="D559" s="5">
        <f>All_Customers_Residential!D559+All_Customers_Small_Commercial!D559+All_Customers_Lighting!D559</f>
        <v>0</v>
      </c>
      <c r="E559" s="5">
        <f>All_Customers_Residential!E559+All_Customers_Small_Commercial!E559+All_Customers_Lighting!E559</f>
        <v>0</v>
      </c>
      <c r="F559" s="5">
        <f>All_Customers_Residential!F559+All_Customers_Small_Commercial!F559+All_Customers_Lighting!F559</f>
        <v>0</v>
      </c>
      <c r="G559" s="5">
        <f>All_Customers_Residential!G559+All_Customers_Small_Commercial!G559+All_Customers_Lighting!G559</f>
        <v>0</v>
      </c>
      <c r="H559" s="5">
        <f>All_Customers_Residential!H559+All_Customers_Small_Commercial!H559+All_Customers_Lighting!H559</f>
        <v>0</v>
      </c>
      <c r="I559" s="5">
        <f>All_Customers_Residential!I559+All_Customers_Small_Commercial!I559+All_Customers_Lighting!I559</f>
        <v>0</v>
      </c>
      <c r="J559" s="5">
        <f>All_Customers_Residential!J559+All_Customers_Small_Commercial!J559+All_Customers_Lighting!J559</f>
        <v>0</v>
      </c>
      <c r="K559" s="5">
        <f>All_Customers_Residential!K559+All_Customers_Small_Commercial!K559+All_Customers_Lighting!K559</f>
        <v>0</v>
      </c>
      <c r="L559" s="5">
        <f>All_Customers_Residential!L559+All_Customers_Small_Commercial!L559+All_Customers_Lighting!L559</f>
        <v>0</v>
      </c>
      <c r="M559" s="5">
        <f>All_Customers_Residential!M559+All_Customers_Small_Commercial!M559+All_Customers_Lighting!M559</f>
        <v>0</v>
      </c>
      <c r="N559" s="5">
        <f>All_Customers_Residential!N559+All_Customers_Small_Commercial!N559+All_Customers_Lighting!N559</f>
        <v>0</v>
      </c>
      <c r="O559" s="5">
        <f>All_Customers_Residential!O559+All_Customers_Small_Commercial!O559+All_Customers_Lighting!O559</f>
        <v>0</v>
      </c>
      <c r="P559" s="5">
        <f>All_Customers_Residential!P559+All_Customers_Small_Commercial!P559+All_Customers_Lighting!P559</f>
        <v>0</v>
      </c>
      <c r="Q559" s="5">
        <f>All_Customers_Residential!Q559+All_Customers_Small_Commercial!Q559+All_Customers_Lighting!Q559</f>
        <v>0</v>
      </c>
      <c r="R559" s="5">
        <f>All_Customers_Residential!R559+All_Customers_Small_Commercial!R559+All_Customers_Lighting!R559</f>
        <v>0</v>
      </c>
      <c r="S559" s="5">
        <f>All_Customers_Residential!S559+All_Customers_Small_Commercial!S559+All_Customers_Lighting!S559</f>
        <v>0</v>
      </c>
      <c r="T559" s="5">
        <f>All_Customers_Residential!T559+All_Customers_Small_Commercial!T559+All_Customers_Lighting!T559</f>
        <v>0</v>
      </c>
      <c r="U559" s="5">
        <f>All_Customers_Residential!U559+All_Customers_Small_Commercial!U559+All_Customers_Lighting!U559</f>
        <v>0</v>
      </c>
      <c r="V559" s="5">
        <f>All_Customers_Residential!V559+All_Customers_Small_Commercial!V559+All_Customers_Lighting!V559</f>
        <v>0</v>
      </c>
      <c r="W559" s="5">
        <f>All_Customers_Residential!W559+All_Customers_Small_Commercial!W559+All_Customers_Lighting!W559</f>
        <v>0</v>
      </c>
      <c r="X559" s="5">
        <f>All_Customers_Residential!X559+All_Customers_Small_Commercial!X559+All_Customers_Lighting!X559</f>
        <v>0</v>
      </c>
      <c r="Y559" s="5">
        <f>All_Customers_Residential!Y559+All_Customers_Small_Commercial!Y559+All_Customers_Lighting!Y559</f>
        <v>0</v>
      </c>
      <c r="Z559" s="5">
        <f>All_Customers_Residential!Z559+All_Customers_Small_Commercial!Z559+All_Customers_Lighting!Z559</f>
        <v>0</v>
      </c>
      <c r="AA559" s="2">
        <f>IFERROR(INDEX('Holiday Schedule'!$D$3:$D$24,MATCH(A559,'Holiday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</row>
    <row r="560" spans="1:37" ht="12.75">
      <c r="A560" s="4">
        <v>46209</v>
      </c>
      <c r="B560" s="5">
        <f>All_Customers_Residential!B560+All_Customers_Small_Commercial!B560+All_Customers_Lighting!B560</f>
        <v>0</v>
      </c>
      <c r="C560" s="5">
        <f>All_Customers_Residential!C560+All_Customers_Small_Commercial!C560+All_Customers_Lighting!C560</f>
        <v>0</v>
      </c>
      <c r="D560" s="5">
        <f>All_Customers_Residential!D560+All_Customers_Small_Commercial!D560+All_Customers_Lighting!D560</f>
        <v>0</v>
      </c>
      <c r="E560" s="5">
        <f>All_Customers_Residential!E560+All_Customers_Small_Commercial!E560+All_Customers_Lighting!E560</f>
        <v>0</v>
      </c>
      <c r="F560" s="5">
        <f>All_Customers_Residential!F560+All_Customers_Small_Commercial!F560+All_Customers_Lighting!F560</f>
        <v>0</v>
      </c>
      <c r="G560" s="5">
        <f>All_Customers_Residential!G560+All_Customers_Small_Commercial!G560+All_Customers_Lighting!G560</f>
        <v>0</v>
      </c>
      <c r="H560" s="5">
        <f>All_Customers_Residential!H560+All_Customers_Small_Commercial!H560+All_Customers_Lighting!H560</f>
        <v>0</v>
      </c>
      <c r="I560" s="5">
        <f>All_Customers_Residential!I560+All_Customers_Small_Commercial!I560+All_Customers_Lighting!I560</f>
        <v>0</v>
      </c>
      <c r="J560" s="5">
        <f>All_Customers_Residential!J560+All_Customers_Small_Commercial!J560+All_Customers_Lighting!J560</f>
        <v>0</v>
      </c>
      <c r="K560" s="5">
        <f>All_Customers_Residential!K560+All_Customers_Small_Commercial!K560+All_Customers_Lighting!K560</f>
        <v>0</v>
      </c>
      <c r="L560" s="5">
        <f>All_Customers_Residential!L560+All_Customers_Small_Commercial!L560+All_Customers_Lighting!L560</f>
        <v>0</v>
      </c>
      <c r="M560" s="5">
        <f>All_Customers_Residential!M560+All_Customers_Small_Commercial!M560+All_Customers_Lighting!M560</f>
        <v>0</v>
      </c>
      <c r="N560" s="5">
        <f>All_Customers_Residential!N560+All_Customers_Small_Commercial!N560+All_Customers_Lighting!N560</f>
        <v>0</v>
      </c>
      <c r="O560" s="5">
        <f>All_Customers_Residential!O560+All_Customers_Small_Commercial!O560+All_Customers_Lighting!O560</f>
        <v>0</v>
      </c>
      <c r="P560" s="5">
        <f>All_Customers_Residential!P560+All_Customers_Small_Commercial!P560+All_Customers_Lighting!P560</f>
        <v>0</v>
      </c>
      <c r="Q560" s="5">
        <f>All_Customers_Residential!Q560+All_Customers_Small_Commercial!Q560+All_Customers_Lighting!Q560</f>
        <v>0</v>
      </c>
      <c r="R560" s="5">
        <f>All_Customers_Residential!R560+All_Customers_Small_Commercial!R560+All_Customers_Lighting!R560</f>
        <v>0</v>
      </c>
      <c r="S560" s="5">
        <f>All_Customers_Residential!S560+All_Customers_Small_Commercial!S560+All_Customers_Lighting!S560</f>
        <v>0</v>
      </c>
      <c r="T560" s="5">
        <f>All_Customers_Residential!T560+All_Customers_Small_Commercial!T560+All_Customers_Lighting!T560</f>
        <v>0</v>
      </c>
      <c r="U560" s="5">
        <f>All_Customers_Residential!U560+All_Customers_Small_Commercial!U560+All_Customers_Lighting!U560</f>
        <v>0</v>
      </c>
      <c r="V560" s="5">
        <f>All_Customers_Residential!V560+All_Customers_Small_Commercial!V560+All_Customers_Lighting!V560</f>
        <v>0</v>
      </c>
      <c r="W560" s="5">
        <f>All_Customers_Residential!W560+All_Customers_Small_Commercial!W560+All_Customers_Lighting!W560</f>
        <v>0</v>
      </c>
      <c r="X560" s="5">
        <f>All_Customers_Residential!X560+All_Customers_Small_Commercial!X560+All_Customers_Lighting!X560</f>
        <v>0</v>
      </c>
      <c r="Y560" s="5">
        <f>All_Customers_Residential!Y560+All_Customers_Small_Commercial!Y560+All_Customers_Lighting!Y560</f>
        <v>0</v>
      </c>
      <c r="Z560" s="5">
        <f>All_Customers_Residential!Z560+All_Customers_Small_Commercial!Z560+All_Customers_Lighting!Z560</f>
        <v>0</v>
      </c>
      <c r="AA560" s="2">
        <f>IFERROR(INDEX('Holiday Schedule'!$D$3:$D$24,MATCH(A560,'Holiday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</row>
    <row r="561" spans="1:37" ht="12.75">
      <c r="A561" s="4">
        <v>46210</v>
      </c>
      <c r="B561" s="5">
        <f>All_Customers_Residential!B561+All_Customers_Small_Commercial!B561+All_Customers_Lighting!B561</f>
        <v>0</v>
      </c>
      <c r="C561" s="5">
        <f>All_Customers_Residential!C561+All_Customers_Small_Commercial!C561+All_Customers_Lighting!C561</f>
        <v>0</v>
      </c>
      <c r="D561" s="5">
        <f>All_Customers_Residential!D561+All_Customers_Small_Commercial!D561+All_Customers_Lighting!D561</f>
        <v>0</v>
      </c>
      <c r="E561" s="5">
        <f>All_Customers_Residential!E561+All_Customers_Small_Commercial!E561+All_Customers_Lighting!E561</f>
        <v>0</v>
      </c>
      <c r="F561" s="5">
        <f>All_Customers_Residential!F561+All_Customers_Small_Commercial!F561+All_Customers_Lighting!F561</f>
        <v>0</v>
      </c>
      <c r="G561" s="5">
        <f>All_Customers_Residential!G561+All_Customers_Small_Commercial!G561+All_Customers_Lighting!G561</f>
        <v>0</v>
      </c>
      <c r="H561" s="5">
        <f>All_Customers_Residential!H561+All_Customers_Small_Commercial!H561+All_Customers_Lighting!H561</f>
        <v>0</v>
      </c>
      <c r="I561" s="5">
        <f>All_Customers_Residential!I561+All_Customers_Small_Commercial!I561+All_Customers_Lighting!I561</f>
        <v>0</v>
      </c>
      <c r="J561" s="5">
        <f>All_Customers_Residential!J561+All_Customers_Small_Commercial!J561+All_Customers_Lighting!J561</f>
        <v>0</v>
      </c>
      <c r="K561" s="5">
        <f>All_Customers_Residential!K561+All_Customers_Small_Commercial!K561+All_Customers_Lighting!K561</f>
        <v>0</v>
      </c>
      <c r="L561" s="5">
        <f>All_Customers_Residential!L561+All_Customers_Small_Commercial!L561+All_Customers_Lighting!L561</f>
        <v>0</v>
      </c>
      <c r="M561" s="5">
        <f>All_Customers_Residential!M561+All_Customers_Small_Commercial!M561+All_Customers_Lighting!M561</f>
        <v>0</v>
      </c>
      <c r="N561" s="5">
        <f>All_Customers_Residential!N561+All_Customers_Small_Commercial!N561+All_Customers_Lighting!N561</f>
        <v>0</v>
      </c>
      <c r="O561" s="5">
        <f>All_Customers_Residential!O561+All_Customers_Small_Commercial!O561+All_Customers_Lighting!O561</f>
        <v>0</v>
      </c>
      <c r="P561" s="5">
        <f>All_Customers_Residential!P561+All_Customers_Small_Commercial!P561+All_Customers_Lighting!P561</f>
        <v>0</v>
      </c>
      <c r="Q561" s="5">
        <f>All_Customers_Residential!Q561+All_Customers_Small_Commercial!Q561+All_Customers_Lighting!Q561</f>
        <v>0</v>
      </c>
      <c r="R561" s="5">
        <f>All_Customers_Residential!R561+All_Customers_Small_Commercial!R561+All_Customers_Lighting!R561</f>
        <v>0</v>
      </c>
      <c r="S561" s="5">
        <f>All_Customers_Residential!S561+All_Customers_Small_Commercial!S561+All_Customers_Lighting!S561</f>
        <v>0</v>
      </c>
      <c r="T561" s="5">
        <f>All_Customers_Residential!T561+All_Customers_Small_Commercial!T561+All_Customers_Lighting!T561</f>
        <v>0</v>
      </c>
      <c r="U561" s="5">
        <f>All_Customers_Residential!U561+All_Customers_Small_Commercial!U561+All_Customers_Lighting!U561</f>
        <v>0</v>
      </c>
      <c r="V561" s="5">
        <f>All_Customers_Residential!V561+All_Customers_Small_Commercial!V561+All_Customers_Lighting!V561</f>
        <v>0</v>
      </c>
      <c r="W561" s="5">
        <f>All_Customers_Residential!W561+All_Customers_Small_Commercial!W561+All_Customers_Lighting!W561</f>
        <v>0</v>
      </c>
      <c r="X561" s="5">
        <f>All_Customers_Residential!X561+All_Customers_Small_Commercial!X561+All_Customers_Lighting!X561</f>
        <v>0</v>
      </c>
      <c r="Y561" s="5">
        <f>All_Customers_Residential!Y561+All_Customers_Small_Commercial!Y561+All_Customers_Lighting!Y561</f>
        <v>0</v>
      </c>
      <c r="Z561" s="5">
        <f>All_Customers_Residential!Z561+All_Customers_Small_Commercial!Z561+All_Customers_Lighting!Z561</f>
        <v>0</v>
      </c>
      <c r="AA561" s="2">
        <f>IFERROR(INDEX('Holiday Schedule'!$D$3:$D$24,MATCH(A561,'Holiday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</row>
    <row r="562" spans="1:37" ht="12.75">
      <c r="A562" s="4">
        <v>46211</v>
      </c>
      <c r="B562" s="5">
        <f>All_Customers_Residential!B562+All_Customers_Small_Commercial!B562+All_Customers_Lighting!B562</f>
        <v>0</v>
      </c>
      <c r="C562" s="5">
        <f>All_Customers_Residential!C562+All_Customers_Small_Commercial!C562+All_Customers_Lighting!C562</f>
        <v>0</v>
      </c>
      <c r="D562" s="5">
        <f>All_Customers_Residential!D562+All_Customers_Small_Commercial!D562+All_Customers_Lighting!D562</f>
        <v>0</v>
      </c>
      <c r="E562" s="5">
        <f>All_Customers_Residential!E562+All_Customers_Small_Commercial!E562+All_Customers_Lighting!E562</f>
        <v>0</v>
      </c>
      <c r="F562" s="5">
        <f>All_Customers_Residential!F562+All_Customers_Small_Commercial!F562+All_Customers_Lighting!F562</f>
        <v>0</v>
      </c>
      <c r="G562" s="5">
        <f>All_Customers_Residential!G562+All_Customers_Small_Commercial!G562+All_Customers_Lighting!G562</f>
        <v>0</v>
      </c>
      <c r="H562" s="5">
        <f>All_Customers_Residential!H562+All_Customers_Small_Commercial!H562+All_Customers_Lighting!H562</f>
        <v>0</v>
      </c>
      <c r="I562" s="5">
        <f>All_Customers_Residential!I562+All_Customers_Small_Commercial!I562+All_Customers_Lighting!I562</f>
        <v>0</v>
      </c>
      <c r="J562" s="5">
        <f>All_Customers_Residential!J562+All_Customers_Small_Commercial!J562+All_Customers_Lighting!J562</f>
        <v>0</v>
      </c>
      <c r="K562" s="5">
        <f>All_Customers_Residential!K562+All_Customers_Small_Commercial!K562+All_Customers_Lighting!K562</f>
        <v>0</v>
      </c>
      <c r="L562" s="5">
        <f>All_Customers_Residential!L562+All_Customers_Small_Commercial!L562+All_Customers_Lighting!L562</f>
        <v>0</v>
      </c>
      <c r="M562" s="5">
        <f>All_Customers_Residential!M562+All_Customers_Small_Commercial!M562+All_Customers_Lighting!M562</f>
        <v>0</v>
      </c>
      <c r="N562" s="5">
        <f>All_Customers_Residential!N562+All_Customers_Small_Commercial!N562+All_Customers_Lighting!N562</f>
        <v>0</v>
      </c>
      <c r="O562" s="5">
        <f>All_Customers_Residential!O562+All_Customers_Small_Commercial!O562+All_Customers_Lighting!O562</f>
        <v>0</v>
      </c>
      <c r="P562" s="5">
        <f>All_Customers_Residential!P562+All_Customers_Small_Commercial!P562+All_Customers_Lighting!P562</f>
        <v>0</v>
      </c>
      <c r="Q562" s="5">
        <f>All_Customers_Residential!Q562+All_Customers_Small_Commercial!Q562+All_Customers_Lighting!Q562</f>
        <v>0</v>
      </c>
      <c r="R562" s="5">
        <f>All_Customers_Residential!R562+All_Customers_Small_Commercial!R562+All_Customers_Lighting!R562</f>
        <v>0</v>
      </c>
      <c r="S562" s="5">
        <f>All_Customers_Residential!S562+All_Customers_Small_Commercial!S562+All_Customers_Lighting!S562</f>
        <v>0</v>
      </c>
      <c r="T562" s="5">
        <f>All_Customers_Residential!T562+All_Customers_Small_Commercial!T562+All_Customers_Lighting!T562</f>
        <v>0</v>
      </c>
      <c r="U562" s="5">
        <f>All_Customers_Residential!U562+All_Customers_Small_Commercial!U562+All_Customers_Lighting!U562</f>
        <v>0</v>
      </c>
      <c r="V562" s="5">
        <f>All_Customers_Residential!V562+All_Customers_Small_Commercial!V562+All_Customers_Lighting!V562</f>
        <v>0</v>
      </c>
      <c r="W562" s="5">
        <f>All_Customers_Residential!W562+All_Customers_Small_Commercial!W562+All_Customers_Lighting!W562</f>
        <v>0</v>
      </c>
      <c r="X562" s="5">
        <f>All_Customers_Residential!X562+All_Customers_Small_Commercial!X562+All_Customers_Lighting!X562</f>
        <v>0</v>
      </c>
      <c r="Y562" s="5">
        <f>All_Customers_Residential!Y562+All_Customers_Small_Commercial!Y562+All_Customers_Lighting!Y562</f>
        <v>0</v>
      </c>
      <c r="Z562" s="5">
        <f>All_Customers_Residential!Z562+All_Customers_Small_Commercial!Z562+All_Customers_Lighting!Z562</f>
        <v>0</v>
      </c>
      <c r="AA562" s="2">
        <f>IFERROR(INDEX('Holiday Schedule'!$D$3:$D$24,MATCH(A562,'Holiday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</row>
    <row r="563" spans="1:37" ht="12.75">
      <c r="A563" s="4">
        <v>46212</v>
      </c>
      <c r="B563" s="5">
        <f>All_Customers_Residential!B563+All_Customers_Small_Commercial!B563+All_Customers_Lighting!B563</f>
        <v>0</v>
      </c>
      <c r="C563" s="5">
        <f>All_Customers_Residential!C563+All_Customers_Small_Commercial!C563+All_Customers_Lighting!C563</f>
        <v>0</v>
      </c>
      <c r="D563" s="5">
        <f>All_Customers_Residential!D563+All_Customers_Small_Commercial!D563+All_Customers_Lighting!D563</f>
        <v>0</v>
      </c>
      <c r="E563" s="5">
        <f>All_Customers_Residential!E563+All_Customers_Small_Commercial!E563+All_Customers_Lighting!E563</f>
        <v>0</v>
      </c>
      <c r="F563" s="5">
        <f>All_Customers_Residential!F563+All_Customers_Small_Commercial!F563+All_Customers_Lighting!F563</f>
        <v>0</v>
      </c>
      <c r="G563" s="5">
        <f>All_Customers_Residential!G563+All_Customers_Small_Commercial!G563+All_Customers_Lighting!G563</f>
        <v>0</v>
      </c>
      <c r="H563" s="5">
        <f>All_Customers_Residential!H563+All_Customers_Small_Commercial!H563+All_Customers_Lighting!H563</f>
        <v>0</v>
      </c>
      <c r="I563" s="5">
        <f>All_Customers_Residential!I563+All_Customers_Small_Commercial!I563+All_Customers_Lighting!I563</f>
        <v>0</v>
      </c>
      <c r="J563" s="5">
        <f>All_Customers_Residential!J563+All_Customers_Small_Commercial!J563+All_Customers_Lighting!J563</f>
        <v>0</v>
      </c>
      <c r="K563" s="5">
        <f>All_Customers_Residential!K563+All_Customers_Small_Commercial!K563+All_Customers_Lighting!K563</f>
        <v>0</v>
      </c>
      <c r="L563" s="5">
        <f>All_Customers_Residential!L563+All_Customers_Small_Commercial!L563+All_Customers_Lighting!L563</f>
        <v>0</v>
      </c>
      <c r="M563" s="5">
        <f>All_Customers_Residential!M563+All_Customers_Small_Commercial!M563+All_Customers_Lighting!M563</f>
        <v>0</v>
      </c>
      <c r="N563" s="5">
        <f>All_Customers_Residential!N563+All_Customers_Small_Commercial!N563+All_Customers_Lighting!N563</f>
        <v>0</v>
      </c>
      <c r="O563" s="5">
        <f>All_Customers_Residential!O563+All_Customers_Small_Commercial!O563+All_Customers_Lighting!O563</f>
        <v>0</v>
      </c>
      <c r="P563" s="5">
        <f>All_Customers_Residential!P563+All_Customers_Small_Commercial!P563+All_Customers_Lighting!P563</f>
        <v>0</v>
      </c>
      <c r="Q563" s="5">
        <f>All_Customers_Residential!Q563+All_Customers_Small_Commercial!Q563+All_Customers_Lighting!Q563</f>
        <v>0</v>
      </c>
      <c r="R563" s="5">
        <f>All_Customers_Residential!R563+All_Customers_Small_Commercial!R563+All_Customers_Lighting!R563</f>
        <v>0</v>
      </c>
      <c r="S563" s="5">
        <f>All_Customers_Residential!S563+All_Customers_Small_Commercial!S563+All_Customers_Lighting!S563</f>
        <v>0</v>
      </c>
      <c r="T563" s="5">
        <f>All_Customers_Residential!T563+All_Customers_Small_Commercial!T563+All_Customers_Lighting!T563</f>
        <v>0</v>
      </c>
      <c r="U563" s="5">
        <f>All_Customers_Residential!U563+All_Customers_Small_Commercial!U563+All_Customers_Lighting!U563</f>
        <v>0</v>
      </c>
      <c r="V563" s="5">
        <f>All_Customers_Residential!V563+All_Customers_Small_Commercial!V563+All_Customers_Lighting!V563</f>
        <v>0</v>
      </c>
      <c r="W563" s="5">
        <f>All_Customers_Residential!W563+All_Customers_Small_Commercial!W563+All_Customers_Lighting!W563</f>
        <v>0</v>
      </c>
      <c r="X563" s="5">
        <f>All_Customers_Residential!X563+All_Customers_Small_Commercial!X563+All_Customers_Lighting!X563</f>
        <v>0</v>
      </c>
      <c r="Y563" s="5">
        <f>All_Customers_Residential!Y563+All_Customers_Small_Commercial!Y563+All_Customers_Lighting!Y563</f>
        <v>0</v>
      </c>
      <c r="Z563" s="5">
        <f>All_Customers_Residential!Z563+All_Customers_Small_Commercial!Z563+All_Customers_Lighting!Z563</f>
        <v>0</v>
      </c>
      <c r="AA563" s="2">
        <f>IFERROR(INDEX('Holiday Schedule'!$D$3:$D$24,MATCH(A563,'Holiday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</row>
    <row r="564" spans="1:37" ht="12.75">
      <c r="A564" s="4">
        <v>46213</v>
      </c>
      <c r="B564" s="5">
        <f>All_Customers_Residential!B564+All_Customers_Small_Commercial!B564+All_Customers_Lighting!B564</f>
        <v>0</v>
      </c>
      <c r="C564" s="5">
        <f>All_Customers_Residential!C564+All_Customers_Small_Commercial!C564+All_Customers_Lighting!C564</f>
        <v>0</v>
      </c>
      <c r="D564" s="5">
        <f>All_Customers_Residential!D564+All_Customers_Small_Commercial!D564+All_Customers_Lighting!D564</f>
        <v>0</v>
      </c>
      <c r="E564" s="5">
        <f>All_Customers_Residential!E564+All_Customers_Small_Commercial!E564+All_Customers_Lighting!E564</f>
        <v>0</v>
      </c>
      <c r="F564" s="5">
        <f>All_Customers_Residential!F564+All_Customers_Small_Commercial!F564+All_Customers_Lighting!F564</f>
        <v>0</v>
      </c>
      <c r="G564" s="5">
        <f>All_Customers_Residential!G564+All_Customers_Small_Commercial!G564+All_Customers_Lighting!G564</f>
        <v>0</v>
      </c>
      <c r="H564" s="5">
        <f>All_Customers_Residential!H564+All_Customers_Small_Commercial!H564+All_Customers_Lighting!H564</f>
        <v>0</v>
      </c>
      <c r="I564" s="5">
        <f>All_Customers_Residential!I564+All_Customers_Small_Commercial!I564+All_Customers_Lighting!I564</f>
        <v>0</v>
      </c>
      <c r="J564" s="5">
        <f>All_Customers_Residential!J564+All_Customers_Small_Commercial!J564+All_Customers_Lighting!J564</f>
        <v>0</v>
      </c>
      <c r="K564" s="5">
        <f>All_Customers_Residential!K564+All_Customers_Small_Commercial!K564+All_Customers_Lighting!K564</f>
        <v>0</v>
      </c>
      <c r="L564" s="5">
        <f>All_Customers_Residential!L564+All_Customers_Small_Commercial!L564+All_Customers_Lighting!L564</f>
        <v>0</v>
      </c>
      <c r="M564" s="5">
        <f>All_Customers_Residential!M564+All_Customers_Small_Commercial!M564+All_Customers_Lighting!M564</f>
        <v>0</v>
      </c>
      <c r="N564" s="5">
        <f>All_Customers_Residential!N564+All_Customers_Small_Commercial!N564+All_Customers_Lighting!N564</f>
        <v>0</v>
      </c>
      <c r="O564" s="5">
        <f>All_Customers_Residential!O564+All_Customers_Small_Commercial!O564+All_Customers_Lighting!O564</f>
        <v>0</v>
      </c>
      <c r="P564" s="5">
        <f>All_Customers_Residential!P564+All_Customers_Small_Commercial!P564+All_Customers_Lighting!P564</f>
        <v>0</v>
      </c>
      <c r="Q564" s="5">
        <f>All_Customers_Residential!Q564+All_Customers_Small_Commercial!Q564+All_Customers_Lighting!Q564</f>
        <v>0</v>
      </c>
      <c r="R564" s="5">
        <f>All_Customers_Residential!R564+All_Customers_Small_Commercial!R564+All_Customers_Lighting!R564</f>
        <v>0</v>
      </c>
      <c r="S564" s="5">
        <f>All_Customers_Residential!S564+All_Customers_Small_Commercial!S564+All_Customers_Lighting!S564</f>
        <v>0</v>
      </c>
      <c r="T564" s="5">
        <f>All_Customers_Residential!T564+All_Customers_Small_Commercial!T564+All_Customers_Lighting!T564</f>
        <v>0</v>
      </c>
      <c r="U564" s="5">
        <f>All_Customers_Residential!U564+All_Customers_Small_Commercial!U564+All_Customers_Lighting!U564</f>
        <v>0</v>
      </c>
      <c r="V564" s="5">
        <f>All_Customers_Residential!V564+All_Customers_Small_Commercial!V564+All_Customers_Lighting!V564</f>
        <v>0</v>
      </c>
      <c r="W564" s="5">
        <f>All_Customers_Residential!W564+All_Customers_Small_Commercial!W564+All_Customers_Lighting!W564</f>
        <v>0</v>
      </c>
      <c r="X564" s="5">
        <f>All_Customers_Residential!X564+All_Customers_Small_Commercial!X564+All_Customers_Lighting!X564</f>
        <v>0</v>
      </c>
      <c r="Y564" s="5">
        <f>All_Customers_Residential!Y564+All_Customers_Small_Commercial!Y564+All_Customers_Lighting!Y564</f>
        <v>0</v>
      </c>
      <c r="Z564" s="5">
        <f>All_Customers_Residential!Z564+All_Customers_Small_Commercial!Z564+All_Customers_Lighting!Z564</f>
        <v>0</v>
      </c>
      <c r="AA564" s="2">
        <f>IFERROR(INDEX('Holiday Schedule'!$D$3:$D$24,MATCH(A564,'Holiday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</row>
    <row r="565" spans="1:37" ht="12.75">
      <c r="A565" s="4">
        <v>46214</v>
      </c>
      <c r="B565" s="5">
        <f>All_Customers_Residential!B565+All_Customers_Small_Commercial!B565+All_Customers_Lighting!B565</f>
        <v>0</v>
      </c>
      <c r="C565" s="5">
        <f>All_Customers_Residential!C565+All_Customers_Small_Commercial!C565+All_Customers_Lighting!C565</f>
        <v>0</v>
      </c>
      <c r="D565" s="5">
        <f>All_Customers_Residential!D565+All_Customers_Small_Commercial!D565+All_Customers_Lighting!D565</f>
        <v>0</v>
      </c>
      <c r="E565" s="5">
        <f>All_Customers_Residential!E565+All_Customers_Small_Commercial!E565+All_Customers_Lighting!E565</f>
        <v>0</v>
      </c>
      <c r="F565" s="5">
        <f>All_Customers_Residential!F565+All_Customers_Small_Commercial!F565+All_Customers_Lighting!F565</f>
        <v>0</v>
      </c>
      <c r="G565" s="5">
        <f>All_Customers_Residential!G565+All_Customers_Small_Commercial!G565+All_Customers_Lighting!G565</f>
        <v>0</v>
      </c>
      <c r="H565" s="5">
        <f>All_Customers_Residential!H565+All_Customers_Small_Commercial!H565+All_Customers_Lighting!H565</f>
        <v>0</v>
      </c>
      <c r="I565" s="5">
        <f>All_Customers_Residential!I565+All_Customers_Small_Commercial!I565+All_Customers_Lighting!I565</f>
        <v>0</v>
      </c>
      <c r="J565" s="5">
        <f>All_Customers_Residential!J565+All_Customers_Small_Commercial!J565+All_Customers_Lighting!J565</f>
        <v>0</v>
      </c>
      <c r="K565" s="5">
        <f>All_Customers_Residential!K565+All_Customers_Small_Commercial!K565+All_Customers_Lighting!K565</f>
        <v>0</v>
      </c>
      <c r="L565" s="5">
        <f>All_Customers_Residential!L565+All_Customers_Small_Commercial!L565+All_Customers_Lighting!L565</f>
        <v>0</v>
      </c>
      <c r="M565" s="5">
        <f>All_Customers_Residential!M565+All_Customers_Small_Commercial!M565+All_Customers_Lighting!M565</f>
        <v>0</v>
      </c>
      <c r="N565" s="5">
        <f>All_Customers_Residential!N565+All_Customers_Small_Commercial!N565+All_Customers_Lighting!N565</f>
        <v>0</v>
      </c>
      <c r="O565" s="5">
        <f>All_Customers_Residential!O565+All_Customers_Small_Commercial!O565+All_Customers_Lighting!O565</f>
        <v>0</v>
      </c>
      <c r="P565" s="5">
        <f>All_Customers_Residential!P565+All_Customers_Small_Commercial!P565+All_Customers_Lighting!P565</f>
        <v>0</v>
      </c>
      <c r="Q565" s="5">
        <f>All_Customers_Residential!Q565+All_Customers_Small_Commercial!Q565+All_Customers_Lighting!Q565</f>
        <v>0</v>
      </c>
      <c r="R565" s="5">
        <f>All_Customers_Residential!R565+All_Customers_Small_Commercial!R565+All_Customers_Lighting!R565</f>
        <v>0</v>
      </c>
      <c r="S565" s="5">
        <f>All_Customers_Residential!S565+All_Customers_Small_Commercial!S565+All_Customers_Lighting!S565</f>
        <v>0</v>
      </c>
      <c r="T565" s="5">
        <f>All_Customers_Residential!T565+All_Customers_Small_Commercial!T565+All_Customers_Lighting!T565</f>
        <v>0</v>
      </c>
      <c r="U565" s="5">
        <f>All_Customers_Residential!U565+All_Customers_Small_Commercial!U565+All_Customers_Lighting!U565</f>
        <v>0</v>
      </c>
      <c r="V565" s="5">
        <f>All_Customers_Residential!V565+All_Customers_Small_Commercial!V565+All_Customers_Lighting!V565</f>
        <v>0</v>
      </c>
      <c r="W565" s="5">
        <f>All_Customers_Residential!W565+All_Customers_Small_Commercial!W565+All_Customers_Lighting!W565</f>
        <v>0</v>
      </c>
      <c r="X565" s="5">
        <f>All_Customers_Residential!X565+All_Customers_Small_Commercial!X565+All_Customers_Lighting!X565</f>
        <v>0</v>
      </c>
      <c r="Y565" s="5">
        <f>All_Customers_Residential!Y565+All_Customers_Small_Commercial!Y565+All_Customers_Lighting!Y565</f>
        <v>0</v>
      </c>
      <c r="Z565" s="5">
        <f>All_Customers_Residential!Z565+All_Customers_Small_Commercial!Z565+All_Customers_Lighting!Z565</f>
        <v>0</v>
      </c>
      <c r="AA565" s="2">
        <f>IFERROR(INDEX('Holiday Schedule'!$D$3:$D$24,MATCH(A565,'Holiday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</row>
    <row r="566" spans="1:37" ht="12.75">
      <c r="A566" s="4">
        <v>46215</v>
      </c>
      <c r="B566" s="5">
        <f>All_Customers_Residential!B566+All_Customers_Small_Commercial!B566+All_Customers_Lighting!B566</f>
        <v>0</v>
      </c>
      <c r="C566" s="5">
        <f>All_Customers_Residential!C566+All_Customers_Small_Commercial!C566+All_Customers_Lighting!C566</f>
        <v>0</v>
      </c>
      <c r="D566" s="5">
        <f>All_Customers_Residential!D566+All_Customers_Small_Commercial!D566+All_Customers_Lighting!D566</f>
        <v>0</v>
      </c>
      <c r="E566" s="5">
        <f>All_Customers_Residential!E566+All_Customers_Small_Commercial!E566+All_Customers_Lighting!E566</f>
        <v>0</v>
      </c>
      <c r="F566" s="5">
        <f>All_Customers_Residential!F566+All_Customers_Small_Commercial!F566+All_Customers_Lighting!F566</f>
        <v>0</v>
      </c>
      <c r="G566" s="5">
        <f>All_Customers_Residential!G566+All_Customers_Small_Commercial!G566+All_Customers_Lighting!G566</f>
        <v>0</v>
      </c>
      <c r="H566" s="5">
        <f>All_Customers_Residential!H566+All_Customers_Small_Commercial!H566+All_Customers_Lighting!H566</f>
        <v>0</v>
      </c>
      <c r="I566" s="5">
        <f>All_Customers_Residential!I566+All_Customers_Small_Commercial!I566+All_Customers_Lighting!I566</f>
        <v>0</v>
      </c>
      <c r="J566" s="5">
        <f>All_Customers_Residential!J566+All_Customers_Small_Commercial!J566+All_Customers_Lighting!J566</f>
        <v>0</v>
      </c>
      <c r="K566" s="5">
        <f>All_Customers_Residential!K566+All_Customers_Small_Commercial!K566+All_Customers_Lighting!K566</f>
        <v>0</v>
      </c>
      <c r="L566" s="5">
        <f>All_Customers_Residential!L566+All_Customers_Small_Commercial!L566+All_Customers_Lighting!L566</f>
        <v>0</v>
      </c>
      <c r="M566" s="5">
        <f>All_Customers_Residential!M566+All_Customers_Small_Commercial!M566+All_Customers_Lighting!M566</f>
        <v>0</v>
      </c>
      <c r="N566" s="5">
        <f>All_Customers_Residential!N566+All_Customers_Small_Commercial!N566+All_Customers_Lighting!N566</f>
        <v>0</v>
      </c>
      <c r="O566" s="5">
        <f>All_Customers_Residential!O566+All_Customers_Small_Commercial!O566+All_Customers_Lighting!O566</f>
        <v>0</v>
      </c>
      <c r="P566" s="5">
        <f>All_Customers_Residential!P566+All_Customers_Small_Commercial!P566+All_Customers_Lighting!P566</f>
        <v>0</v>
      </c>
      <c r="Q566" s="5">
        <f>All_Customers_Residential!Q566+All_Customers_Small_Commercial!Q566+All_Customers_Lighting!Q566</f>
        <v>0</v>
      </c>
      <c r="R566" s="5">
        <f>All_Customers_Residential!R566+All_Customers_Small_Commercial!R566+All_Customers_Lighting!R566</f>
        <v>0</v>
      </c>
      <c r="S566" s="5">
        <f>All_Customers_Residential!S566+All_Customers_Small_Commercial!S566+All_Customers_Lighting!S566</f>
        <v>0</v>
      </c>
      <c r="T566" s="5">
        <f>All_Customers_Residential!T566+All_Customers_Small_Commercial!T566+All_Customers_Lighting!T566</f>
        <v>0</v>
      </c>
      <c r="U566" s="5">
        <f>All_Customers_Residential!U566+All_Customers_Small_Commercial!U566+All_Customers_Lighting!U566</f>
        <v>0</v>
      </c>
      <c r="V566" s="5">
        <f>All_Customers_Residential!V566+All_Customers_Small_Commercial!V566+All_Customers_Lighting!V566</f>
        <v>0</v>
      </c>
      <c r="W566" s="5">
        <f>All_Customers_Residential!W566+All_Customers_Small_Commercial!W566+All_Customers_Lighting!W566</f>
        <v>0</v>
      </c>
      <c r="X566" s="5">
        <f>All_Customers_Residential!X566+All_Customers_Small_Commercial!X566+All_Customers_Lighting!X566</f>
        <v>0</v>
      </c>
      <c r="Y566" s="5">
        <f>All_Customers_Residential!Y566+All_Customers_Small_Commercial!Y566+All_Customers_Lighting!Y566</f>
        <v>0</v>
      </c>
      <c r="Z566" s="5">
        <f>All_Customers_Residential!Z566+All_Customers_Small_Commercial!Z566+All_Customers_Lighting!Z566</f>
        <v>0</v>
      </c>
      <c r="AA566" s="2">
        <f>IFERROR(INDEX('Holiday Schedule'!$D$3:$D$24,MATCH(A566,'Holiday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</row>
    <row r="567" spans="1:37" ht="12.75">
      <c r="A567" s="4">
        <v>46216</v>
      </c>
      <c r="B567" s="5">
        <f>All_Customers_Residential!B567+All_Customers_Small_Commercial!B567+All_Customers_Lighting!B567</f>
        <v>0</v>
      </c>
      <c r="C567" s="5">
        <f>All_Customers_Residential!C567+All_Customers_Small_Commercial!C567+All_Customers_Lighting!C567</f>
        <v>0</v>
      </c>
      <c r="D567" s="5">
        <f>All_Customers_Residential!D567+All_Customers_Small_Commercial!D567+All_Customers_Lighting!D567</f>
        <v>0</v>
      </c>
      <c r="E567" s="5">
        <f>All_Customers_Residential!E567+All_Customers_Small_Commercial!E567+All_Customers_Lighting!E567</f>
        <v>0</v>
      </c>
      <c r="F567" s="5">
        <f>All_Customers_Residential!F567+All_Customers_Small_Commercial!F567+All_Customers_Lighting!F567</f>
        <v>0</v>
      </c>
      <c r="G567" s="5">
        <f>All_Customers_Residential!G567+All_Customers_Small_Commercial!G567+All_Customers_Lighting!G567</f>
        <v>0</v>
      </c>
      <c r="H567" s="5">
        <f>All_Customers_Residential!H567+All_Customers_Small_Commercial!H567+All_Customers_Lighting!H567</f>
        <v>0</v>
      </c>
      <c r="I567" s="5">
        <f>All_Customers_Residential!I567+All_Customers_Small_Commercial!I567+All_Customers_Lighting!I567</f>
        <v>0</v>
      </c>
      <c r="J567" s="5">
        <f>All_Customers_Residential!J567+All_Customers_Small_Commercial!J567+All_Customers_Lighting!J567</f>
        <v>0</v>
      </c>
      <c r="K567" s="5">
        <f>All_Customers_Residential!K567+All_Customers_Small_Commercial!K567+All_Customers_Lighting!K567</f>
        <v>0</v>
      </c>
      <c r="L567" s="5">
        <f>All_Customers_Residential!L567+All_Customers_Small_Commercial!L567+All_Customers_Lighting!L567</f>
        <v>0</v>
      </c>
      <c r="M567" s="5">
        <f>All_Customers_Residential!M567+All_Customers_Small_Commercial!M567+All_Customers_Lighting!M567</f>
        <v>0</v>
      </c>
      <c r="N567" s="5">
        <f>All_Customers_Residential!N567+All_Customers_Small_Commercial!N567+All_Customers_Lighting!N567</f>
        <v>0</v>
      </c>
      <c r="O567" s="5">
        <f>All_Customers_Residential!O567+All_Customers_Small_Commercial!O567+All_Customers_Lighting!O567</f>
        <v>0</v>
      </c>
      <c r="P567" s="5">
        <f>All_Customers_Residential!P567+All_Customers_Small_Commercial!P567+All_Customers_Lighting!P567</f>
        <v>0</v>
      </c>
      <c r="Q567" s="5">
        <f>All_Customers_Residential!Q567+All_Customers_Small_Commercial!Q567+All_Customers_Lighting!Q567</f>
        <v>0</v>
      </c>
      <c r="R567" s="5">
        <f>All_Customers_Residential!R567+All_Customers_Small_Commercial!R567+All_Customers_Lighting!R567</f>
        <v>0</v>
      </c>
      <c r="S567" s="5">
        <f>All_Customers_Residential!S567+All_Customers_Small_Commercial!S567+All_Customers_Lighting!S567</f>
        <v>0</v>
      </c>
      <c r="T567" s="5">
        <f>All_Customers_Residential!T567+All_Customers_Small_Commercial!T567+All_Customers_Lighting!T567</f>
        <v>0</v>
      </c>
      <c r="U567" s="5">
        <f>All_Customers_Residential!U567+All_Customers_Small_Commercial!U567+All_Customers_Lighting!U567</f>
        <v>0</v>
      </c>
      <c r="V567" s="5">
        <f>All_Customers_Residential!V567+All_Customers_Small_Commercial!V567+All_Customers_Lighting!V567</f>
        <v>0</v>
      </c>
      <c r="W567" s="5">
        <f>All_Customers_Residential!W567+All_Customers_Small_Commercial!W567+All_Customers_Lighting!W567</f>
        <v>0</v>
      </c>
      <c r="X567" s="5">
        <f>All_Customers_Residential!X567+All_Customers_Small_Commercial!X567+All_Customers_Lighting!X567</f>
        <v>0</v>
      </c>
      <c r="Y567" s="5">
        <f>All_Customers_Residential!Y567+All_Customers_Small_Commercial!Y567+All_Customers_Lighting!Y567</f>
        <v>0</v>
      </c>
      <c r="Z567" s="5">
        <f>All_Customers_Residential!Z567+All_Customers_Small_Commercial!Z567+All_Customers_Lighting!Z567</f>
        <v>0</v>
      </c>
      <c r="AA567" s="2">
        <f>IFERROR(INDEX('Holiday Schedule'!$D$3:$D$24,MATCH(A567,'Holiday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</row>
    <row r="568" spans="1:37" ht="12.75">
      <c r="A568" s="4">
        <v>46217</v>
      </c>
      <c r="B568" s="5">
        <f>All_Customers_Residential!B568+All_Customers_Small_Commercial!B568+All_Customers_Lighting!B568</f>
        <v>0</v>
      </c>
      <c r="C568" s="5">
        <f>All_Customers_Residential!C568+All_Customers_Small_Commercial!C568+All_Customers_Lighting!C568</f>
        <v>0</v>
      </c>
      <c r="D568" s="5">
        <f>All_Customers_Residential!D568+All_Customers_Small_Commercial!D568+All_Customers_Lighting!D568</f>
        <v>0</v>
      </c>
      <c r="E568" s="5">
        <f>All_Customers_Residential!E568+All_Customers_Small_Commercial!E568+All_Customers_Lighting!E568</f>
        <v>0</v>
      </c>
      <c r="F568" s="5">
        <f>All_Customers_Residential!F568+All_Customers_Small_Commercial!F568+All_Customers_Lighting!F568</f>
        <v>0</v>
      </c>
      <c r="G568" s="5">
        <f>All_Customers_Residential!G568+All_Customers_Small_Commercial!G568+All_Customers_Lighting!G568</f>
        <v>0</v>
      </c>
      <c r="H568" s="5">
        <f>All_Customers_Residential!H568+All_Customers_Small_Commercial!H568+All_Customers_Lighting!H568</f>
        <v>0</v>
      </c>
      <c r="I568" s="5">
        <f>All_Customers_Residential!I568+All_Customers_Small_Commercial!I568+All_Customers_Lighting!I568</f>
        <v>0</v>
      </c>
      <c r="J568" s="5">
        <f>All_Customers_Residential!J568+All_Customers_Small_Commercial!J568+All_Customers_Lighting!J568</f>
        <v>0</v>
      </c>
      <c r="K568" s="5">
        <f>All_Customers_Residential!K568+All_Customers_Small_Commercial!K568+All_Customers_Lighting!K568</f>
        <v>0</v>
      </c>
      <c r="L568" s="5">
        <f>All_Customers_Residential!L568+All_Customers_Small_Commercial!L568+All_Customers_Lighting!L568</f>
        <v>0</v>
      </c>
      <c r="M568" s="5">
        <f>All_Customers_Residential!M568+All_Customers_Small_Commercial!M568+All_Customers_Lighting!M568</f>
        <v>0</v>
      </c>
      <c r="N568" s="5">
        <f>All_Customers_Residential!N568+All_Customers_Small_Commercial!N568+All_Customers_Lighting!N568</f>
        <v>0</v>
      </c>
      <c r="O568" s="5">
        <f>All_Customers_Residential!O568+All_Customers_Small_Commercial!O568+All_Customers_Lighting!O568</f>
        <v>0</v>
      </c>
      <c r="P568" s="5">
        <f>All_Customers_Residential!P568+All_Customers_Small_Commercial!P568+All_Customers_Lighting!P568</f>
        <v>0</v>
      </c>
      <c r="Q568" s="5">
        <f>All_Customers_Residential!Q568+All_Customers_Small_Commercial!Q568+All_Customers_Lighting!Q568</f>
        <v>0</v>
      </c>
      <c r="R568" s="5">
        <f>All_Customers_Residential!R568+All_Customers_Small_Commercial!R568+All_Customers_Lighting!R568</f>
        <v>0</v>
      </c>
      <c r="S568" s="5">
        <f>All_Customers_Residential!S568+All_Customers_Small_Commercial!S568+All_Customers_Lighting!S568</f>
        <v>0</v>
      </c>
      <c r="T568" s="5">
        <f>All_Customers_Residential!T568+All_Customers_Small_Commercial!T568+All_Customers_Lighting!T568</f>
        <v>0</v>
      </c>
      <c r="U568" s="5">
        <f>All_Customers_Residential!U568+All_Customers_Small_Commercial!U568+All_Customers_Lighting!U568</f>
        <v>0</v>
      </c>
      <c r="V568" s="5">
        <f>All_Customers_Residential!V568+All_Customers_Small_Commercial!V568+All_Customers_Lighting!V568</f>
        <v>0</v>
      </c>
      <c r="W568" s="5">
        <f>All_Customers_Residential!W568+All_Customers_Small_Commercial!W568+All_Customers_Lighting!W568</f>
        <v>0</v>
      </c>
      <c r="X568" s="5">
        <f>All_Customers_Residential!X568+All_Customers_Small_Commercial!X568+All_Customers_Lighting!X568</f>
        <v>0</v>
      </c>
      <c r="Y568" s="5">
        <f>All_Customers_Residential!Y568+All_Customers_Small_Commercial!Y568+All_Customers_Lighting!Y568</f>
        <v>0</v>
      </c>
      <c r="Z568" s="5">
        <f>All_Customers_Residential!Z568+All_Customers_Small_Commercial!Z568+All_Customers_Lighting!Z568</f>
        <v>0</v>
      </c>
      <c r="AA568" s="2">
        <f>IFERROR(INDEX('Holiday Schedule'!$D$3:$D$24,MATCH(A568,'Holiday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</row>
    <row r="569" spans="1:37" ht="12.75">
      <c r="A569" s="4">
        <v>46218</v>
      </c>
      <c r="B569" s="5">
        <f>All_Customers_Residential!B569+All_Customers_Small_Commercial!B569+All_Customers_Lighting!B569</f>
        <v>0</v>
      </c>
      <c r="C569" s="5">
        <f>All_Customers_Residential!C569+All_Customers_Small_Commercial!C569+All_Customers_Lighting!C569</f>
        <v>0</v>
      </c>
      <c r="D569" s="5">
        <f>All_Customers_Residential!D569+All_Customers_Small_Commercial!D569+All_Customers_Lighting!D569</f>
        <v>0</v>
      </c>
      <c r="E569" s="5">
        <f>All_Customers_Residential!E569+All_Customers_Small_Commercial!E569+All_Customers_Lighting!E569</f>
        <v>0</v>
      </c>
      <c r="F569" s="5">
        <f>All_Customers_Residential!F569+All_Customers_Small_Commercial!F569+All_Customers_Lighting!F569</f>
        <v>0</v>
      </c>
      <c r="G569" s="5">
        <f>All_Customers_Residential!G569+All_Customers_Small_Commercial!G569+All_Customers_Lighting!G569</f>
        <v>0</v>
      </c>
      <c r="H569" s="5">
        <f>All_Customers_Residential!H569+All_Customers_Small_Commercial!H569+All_Customers_Lighting!H569</f>
        <v>0</v>
      </c>
      <c r="I569" s="5">
        <f>All_Customers_Residential!I569+All_Customers_Small_Commercial!I569+All_Customers_Lighting!I569</f>
        <v>0</v>
      </c>
      <c r="J569" s="5">
        <f>All_Customers_Residential!J569+All_Customers_Small_Commercial!J569+All_Customers_Lighting!J569</f>
        <v>0</v>
      </c>
      <c r="K569" s="5">
        <f>All_Customers_Residential!K569+All_Customers_Small_Commercial!K569+All_Customers_Lighting!K569</f>
        <v>0</v>
      </c>
      <c r="L569" s="5">
        <f>All_Customers_Residential!L569+All_Customers_Small_Commercial!L569+All_Customers_Lighting!L569</f>
        <v>0</v>
      </c>
      <c r="M569" s="5">
        <f>All_Customers_Residential!M569+All_Customers_Small_Commercial!M569+All_Customers_Lighting!M569</f>
        <v>0</v>
      </c>
      <c r="N569" s="5">
        <f>All_Customers_Residential!N569+All_Customers_Small_Commercial!N569+All_Customers_Lighting!N569</f>
        <v>0</v>
      </c>
      <c r="O569" s="5">
        <f>All_Customers_Residential!O569+All_Customers_Small_Commercial!O569+All_Customers_Lighting!O569</f>
        <v>0</v>
      </c>
      <c r="P569" s="5">
        <f>All_Customers_Residential!P569+All_Customers_Small_Commercial!P569+All_Customers_Lighting!P569</f>
        <v>0</v>
      </c>
      <c r="Q569" s="5">
        <f>All_Customers_Residential!Q569+All_Customers_Small_Commercial!Q569+All_Customers_Lighting!Q569</f>
        <v>0</v>
      </c>
      <c r="R569" s="5">
        <f>All_Customers_Residential!R569+All_Customers_Small_Commercial!R569+All_Customers_Lighting!R569</f>
        <v>0</v>
      </c>
      <c r="S569" s="5">
        <f>All_Customers_Residential!S569+All_Customers_Small_Commercial!S569+All_Customers_Lighting!S569</f>
        <v>0</v>
      </c>
      <c r="T569" s="5">
        <f>All_Customers_Residential!T569+All_Customers_Small_Commercial!T569+All_Customers_Lighting!T569</f>
        <v>0</v>
      </c>
      <c r="U569" s="5">
        <f>All_Customers_Residential!U569+All_Customers_Small_Commercial!U569+All_Customers_Lighting!U569</f>
        <v>0</v>
      </c>
      <c r="V569" s="5">
        <f>All_Customers_Residential!V569+All_Customers_Small_Commercial!V569+All_Customers_Lighting!V569</f>
        <v>0</v>
      </c>
      <c r="W569" s="5">
        <f>All_Customers_Residential!W569+All_Customers_Small_Commercial!W569+All_Customers_Lighting!W569</f>
        <v>0</v>
      </c>
      <c r="X569" s="5">
        <f>All_Customers_Residential!X569+All_Customers_Small_Commercial!X569+All_Customers_Lighting!X569</f>
        <v>0</v>
      </c>
      <c r="Y569" s="5">
        <f>All_Customers_Residential!Y569+All_Customers_Small_Commercial!Y569+All_Customers_Lighting!Y569</f>
        <v>0</v>
      </c>
      <c r="Z569" s="5">
        <f>All_Customers_Residential!Z569+All_Customers_Small_Commercial!Z569+All_Customers_Lighting!Z569</f>
        <v>0</v>
      </c>
      <c r="AA569" s="2">
        <f>IFERROR(INDEX('Holiday Schedule'!$D$3:$D$24,MATCH(A569,'Holiday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</row>
    <row r="570" spans="1:37" ht="12.75">
      <c r="A570" s="4">
        <v>46219</v>
      </c>
      <c r="B570" s="5">
        <f>All_Customers_Residential!B570+All_Customers_Small_Commercial!B570+All_Customers_Lighting!B570</f>
        <v>0</v>
      </c>
      <c r="C570" s="5">
        <f>All_Customers_Residential!C570+All_Customers_Small_Commercial!C570+All_Customers_Lighting!C570</f>
        <v>0</v>
      </c>
      <c r="D570" s="5">
        <f>All_Customers_Residential!D570+All_Customers_Small_Commercial!D570+All_Customers_Lighting!D570</f>
        <v>0</v>
      </c>
      <c r="E570" s="5">
        <f>All_Customers_Residential!E570+All_Customers_Small_Commercial!E570+All_Customers_Lighting!E570</f>
        <v>0</v>
      </c>
      <c r="F570" s="5">
        <f>All_Customers_Residential!F570+All_Customers_Small_Commercial!F570+All_Customers_Lighting!F570</f>
        <v>0</v>
      </c>
      <c r="G570" s="5">
        <f>All_Customers_Residential!G570+All_Customers_Small_Commercial!G570+All_Customers_Lighting!G570</f>
        <v>0</v>
      </c>
      <c r="H570" s="5">
        <f>All_Customers_Residential!H570+All_Customers_Small_Commercial!H570+All_Customers_Lighting!H570</f>
        <v>0</v>
      </c>
      <c r="I570" s="5">
        <f>All_Customers_Residential!I570+All_Customers_Small_Commercial!I570+All_Customers_Lighting!I570</f>
        <v>0</v>
      </c>
      <c r="J570" s="5">
        <f>All_Customers_Residential!J570+All_Customers_Small_Commercial!J570+All_Customers_Lighting!J570</f>
        <v>0</v>
      </c>
      <c r="K570" s="5">
        <f>All_Customers_Residential!K570+All_Customers_Small_Commercial!K570+All_Customers_Lighting!K570</f>
        <v>0</v>
      </c>
      <c r="L570" s="5">
        <f>All_Customers_Residential!L570+All_Customers_Small_Commercial!L570+All_Customers_Lighting!L570</f>
        <v>0</v>
      </c>
      <c r="M570" s="5">
        <f>All_Customers_Residential!M570+All_Customers_Small_Commercial!M570+All_Customers_Lighting!M570</f>
        <v>0</v>
      </c>
      <c r="N570" s="5">
        <f>All_Customers_Residential!N570+All_Customers_Small_Commercial!N570+All_Customers_Lighting!N570</f>
        <v>0</v>
      </c>
      <c r="O570" s="5">
        <f>All_Customers_Residential!O570+All_Customers_Small_Commercial!O570+All_Customers_Lighting!O570</f>
        <v>0</v>
      </c>
      <c r="P570" s="5">
        <f>All_Customers_Residential!P570+All_Customers_Small_Commercial!P570+All_Customers_Lighting!P570</f>
        <v>0</v>
      </c>
      <c r="Q570" s="5">
        <f>All_Customers_Residential!Q570+All_Customers_Small_Commercial!Q570+All_Customers_Lighting!Q570</f>
        <v>0</v>
      </c>
      <c r="R570" s="5">
        <f>All_Customers_Residential!R570+All_Customers_Small_Commercial!R570+All_Customers_Lighting!R570</f>
        <v>0</v>
      </c>
      <c r="S570" s="5">
        <f>All_Customers_Residential!S570+All_Customers_Small_Commercial!S570+All_Customers_Lighting!S570</f>
        <v>0</v>
      </c>
      <c r="T570" s="5">
        <f>All_Customers_Residential!T570+All_Customers_Small_Commercial!T570+All_Customers_Lighting!T570</f>
        <v>0</v>
      </c>
      <c r="U570" s="5">
        <f>All_Customers_Residential!U570+All_Customers_Small_Commercial!U570+All_Customers_Lighting!U570</f>
        <v>0</v>
      </c>
      <c r="V570" s="5">
        <f>All_Customers_Residential!V570+All_Customers_Small_Commercial!V570+All_Customers_Lighting!V570</f>
        <v>0</v>
      </c>
      <c r="W570" s="5">
        <f>All_Customers_Residential!W570+All_Customers_Small_Commercial!W570+All_Customers_Lighting!W570</f>
        <v>0</v>
      </c>
      <c r="X570" s="5">
        <f>All_Customers_Residential!X570+All_Customers_Small_Commercial!X570+All_Customers_Lighting!X570</f>
        <v>0</v>
      </c>
      <c r="Y570" s="5">
        <f>All_Customers_Residential!Y570+All_Customers_Small_Commercial!Y570+All_Customers_Lighting!Y570</f>
        <v>0</v>
      </c>
      <c r="Z570" s="5">
        <f>All_Customers_Residential!Z570+All_Customers_Small_Commercial!Z570+All_Customers_Lighting!Z570</f>
        <v>0</v>
      </c>
      <c r="AA570" s="2">
        <f>IFERROR(INDEX('Holiday Schedule'!$D$3:$D$24,MATCH(A570,'Holiday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</row>
    <row r="571" spans="1:37" ht="12.75">
      <c r="A571" s="4">
        <v>46220</v>
      </c>
      <c r="B571" s="5">
        <f>All_Customers_Residential!B571+All_Customers_Small_Commercial!B571+All_Customers_Lighting!B571</f>
        <v>0</v>
      </c>
      <c r="C571" s="5">
        <f>All_Customers_Residential!C571+All_Customers_Small_Commercial!C571+All_Customers_Lighting!C571</f>
        <v>0</v>
      </c>
      <c r="D571" s="5">
        <f>All_Customers_Residential!D571+All_Customers_Small_Commercial!D571+All_Customers_Lighting!D571</f>
        <v>0</v>
      </c>
      <c r="E571" s="5">
        <f>All_Customers_Residential!E571+All_Customers_Small_Commercial!E571+All_Customers_Lighting!E571</f>
        <v>0</v>
      </c>
      <c r="F571" s="5">
        <f>All_Customers_Residential!F571+All_Customers_Small_Commercial!F571+All_Customers_Lighting!F571</f>
        <v>0</v>
      </c>
      <c r="G571" s="5">
        <f>All_Customers_Residential!G571+All_Customers_Small_Commercial!G571+All_Customers_Lighting!G571</f>
        <v>0</v>
      </c>
      <c r="H571" s="5">
        <f>All_Customers_Residential!H571+All_Customers_Small_Commercial!H571+All_Customers_Lighting!H571</f>
        <v>0</v>
      </c>
      <c r="I571" s="5">
        <f>All_Customers_Residential!I571+All_Customers_Small_Commercial!I571+All_Customers_Lighting!I571</f>
        <v>0</v>
      </c>
      <c r="J571" s="5">
        <f>All_Customers_Residential!J571+All_Customers_Small_Commercial!J571+All_Customers_Lighting!J571</f>
        <v>0</v>
      </c>
      <c r="K571" s="5">
        <f>All_Customers_Residential!K571+All_Customers_Small_Commercial!K571+All_Customers_Lighting!K571</f>
        <v>0</v>
      </c>
      <c r="L571" s="5">
        <f>All_Customers_Residential!L571+All_Customers_Small_Commercial!L571+All_Customers_Lighting!L571</f>
        <v>0</v>
      </c>
      <c r="M571" s="5">
        <f>All_Customers_Residential!M571+All_Customers_Small_Commercial!M571+All_Customers_Lighting!M571</f>
        <v>0</v>
      </c>
      <c r="N571" s="5">
        <f>All_Customers_Residential!N571+All_Customers_Small_Commercial!N571+All_Customers_Lighting!N571</f>
        <v>0</v>
      </c>
      <c r="O571" s="5">
        <f>All_Customers_Residential!O571+All_Customers_Small_Commercial!O571+All_Customers_Lighting!O571</f>
        <v>0</v>
      </c>
      <c r="P571" s="5">
        <f>All_Customers_Residential!P571+All_Customers_Small_Commercial!P571+All_Customers_Lighting!P571</f>
        <v>0</v>
      </c>
      <c r="Q571" s="5">
        <f>All_Customers_Residential!Q571+All_Customers_Small_Commercial!Q571+All_Customers_Lighting!Q571</f>
        <v>0</v>
      </c>
      <c r="R571" s="5">
        <f>All_Customers_Residential!R571+All_Customers_Small_Commercial!R571+All_Customers_Lighting!R571</f>
        <v>0</v>
      </c>
      <c r="S571" s="5">
        <f>All_Customers_Residential!S571+All_Customers_Small_Commercial!S571+All_Customers_Lighting!S571</f>
        <v>0</v>
      </c>
      <c r="T571" s="5">
        <f>All_Customers_Residential!T571+All_Customers_Small_Commercial!T571+All_Customers_Lighting!T571</f>
        <v>0</v>
      </c>
      <c r="U571" s="5">
        <f>All_Customers_Residential!U571+All_Customers_Small_Commercial!U571+All_Customers_Lighting!U571</f>
        <v>0</v>
      </c>
      <c r="V571" s="5">
        <f>All_Customers_Residential!V571+All_Customers_Small_Commercial!V571+All_Customers_Lighting!V571</f>
        <v>0</v>
      </c>
      <c r="W571" s="5">
        <f>All_Customers_Residential!W571+All_Customers_Small_Commercial!W571+All_Customers_Lighting!W571</f>
        <v>0</v>
      </c>
      <c r="X571" s="5">
        <f>All_Customers_Residential!X571+All_Customers_Small_Commercial!X571+All_Customers_Lighting!X571</f>
        <v>0</v>
      </c>
      <c r="Y571" s="5">
        <f>All_Customers_Residential!Y571+All_Customers_Small_Commercial!Y571+All_Customers_Lighting!Y571</f>
        <v>0</v>
      </c>
      <c r="Z571" s="5">
        <f>All_Customers_Residential!Z571+All_Customers_Small_Commercial!Z571+All_Customers_Lighting!Z571</f>
        <v>0</v>
      </c>
      <c r="AA571" s="2">
        <f>IFERROR(INDEX('Holiday Schedule'!$D$3:$D$24,MATCH(A571,'Holiday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</row>
    <row r="572" spans="1:37" ht="12.75">
      <c r="A572" s="4">
        <v>46221</v>
      </c>
      <c r="B572" s="5">
        <f>All_Customers_Residential!B572+All_Customers_Small_Commercial!B572+All_Customers_Lighting!B572</f>
        <v>0</v>
      </c>
      <c r="C572" s="5">
        <f>All_Customers_Residential!C572+All_Customers_Small_Commercial!C572+All_Customers_Lighting!C572</f>
        <v>0</v>
      </c>
      <c r="D572" s="5">
        <f>All_Customers_Residential!D572+All_Customers_Small_Commercial!D572+All_Customers_Lighting!D572</f>
        <v>0</v>
      </c>
      <c r="E572" s="5">
        <f>All_Customers_Residential!E572+All_Customers_Small_Commercial!E572+All_Customers_Lighting!E572</f>
        <v>0</v>
      </c>
      <c r="F572" s="5">
        <f>All_Customers_Residential!F572+All_Customers_Small_Commercial!F572+All_Customers_Lighting!F572</f>
        <v>0</v>
      </c>
      <c r="G572" s="5">
        <f>All_Customers_Residential!G572+All_Customers_Small_Commercial!G572+All_Customers_Lighting!G572</f>
        <v>0</v>
      </c>
      <c r="H572" s="5">
        <f>All_Customers_Residential!H572+All_Customers_Small_Commercial!H572+All_Customers_Lighting!H572</f>
        <v>0</v>
      </c>
      <c r="I572" s="5">
        <f>All_Customers_Residential!I572+All_Customers_Small_Commercial!I572+All_Customers_Lighting!I572</f>
        <v>0</v>
      </c>
      <c r="J572" s="5">
        <f>All_Customers_Residential!J572+All_Customers_Small_Commercial!J572+All_Customers_Lighting!J572</f>
        <v>0</v>
      </c>
      <c r="K572" s="5">
        <f>All_Customers_Residential!K572+All_Customers_Small_Commercial!K572+All_Customers_Lighting!K572</f>
        <v>0</v>
      </c>
      <c r="L572" s="5">
        <f>All_Customers_Residential!L572+All_Customers_Small_Commercial!L572+All_Customers_Lighting!L572</f>
        <v>0</v>
      </c>
      <c r="M572" s="5">
        <f>All_Customers_Residential!M572+All_Customers_Small_Commercial!M572+All_Customers_Lighting!M572</f>
        <v>0</v>
      </c>
      <c r="N572" s="5">
        <f>All_Customers_Residential!N572+All_Customers_Small_Commercial!N572+All_Customers_Lighting!N572</f>
        <v>0</v>
      </c>
      <c r="O572" s="5">
        <f>All_Customers_Residential!O572+All_Customers_Small_Commercial!O572+All_Customers_Lighting!O572</f>
        <v>0</v>
      </c>
      <c r="P572" s="5">
        <f>All_Customers_Residential!P572+All_Customers_Small_Commercial!P572+All_Customers_Lighting!P572</f>
        <v>0</v>
      </c>
      <c r="Q572" s="5">
        <f>All_Customers_Residential!Q572+All_Customers_Small_Commercial!Q572+All_Customers_Lighting!Q572</f>
        <v>0</v>
      </c>
      <c r="R572" s="5">
        <f>All_Customers_Residential!R572+All_Customers_Small_Commercial!R572+All_Customers_Lighting!R572</f>
        <v>0</v>
      </c>
      <c r="S572" s="5">
        <f>All_Customers_Residential!S572+All_Customers_Small_Commercial!S572+All_Customers_Lighting!S572</f>
        <v>0</v>
      </c>
      <c r="T572" s="5">
        <f>All_Customers_Residential!T572+All_Customers_Small_Commercial!T572+All_Customers_Lighting!T572</f>
        <v>0</v>
      </c>
      <c r="U572" s="5">
        <f>All_Customers_Residential!U572+All_Customers_Small_Commercial!U572+All_Customers_Lighting!U572</f>
        <v>0</v>
      </c>
      <c r="V572" s="5">
        <f>All_Customers_Residential!V572+All_Customers_Small_Commercial!V572+All_Customers_Lighting!V572</f>
        <v>0</v>
      </c>
      <c r="W572" s="5">
        <f>All_Customers_Residential!W572+All_Customers_Small_Commercial!W572+All_Customers_Lighting!W572</f>
        <v>0</v>
      </c>
      <c r="X572" s="5">
        <f>All_Customers_Residential!X572+All_Customers_Small_Commercial!X572+All_Customers_Lighting!X572</f>
        <v>0</v>
      </c>
      <c r="Y572" s="5">
        <f>All_Customers_Residential!Y572+All_Customers_Small_Commercial!Y572+All_Customers_Lighting!Y572</f>
        <v>0</v>
      </c>
      <c r="Z572" s="5">
        <f>All_Customers_Residential!Z572+All_Customers_Small_Commercial!Z572+All_Customers_Lighting!Z572</f>
        <v>0</v>
      </c>
      <c r="AA572" s="2">
        <f>IFERROR(INDEX('Holiday Schedule'!$D$3:$D$24,MATCH(A572,'Holiday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</row>
    <row r="573" spans="1:37" ht="12.75">
      <c r="A573" s="4">
        <v>46222</v>
      </c>
      <c r="B573" s="5">
        <f>All_Customers_Residential!B573+All_Customers_Small_Commercial!B573+All_Customers_Lighting!B573</f>
        <v>0</v>
      </c>
      <c r="C573" s="5">
        <f>All_Customers_Residential!C573+All_Customers_Small_Commercial!C573+All_Customers_Lighting!C573</f>
        <v>0</v>
      </c>
      <c r="D573" s="5">
        <f>All_Customers_Residential!D573+All_Customers_Small_Commercial!D573+All_Customers_Lighting!D573</f>
        <v>0</v>
      </c>
      <c r="E573" s="5">
        <f>All_Customers_Residential!E573+All_Customers_Small_Commercial!E573+All_Customers_Lighting!E573</f>
        <v>0</v>
      </c>
      <c r="F573" s="5">
        <f>All_Customers_Residential!F573+All_Customers_Small_Commercial!F573+All_Customers_Lighting!F573</f>
        <v>0</v>
      </c>
      <c r="G573" s="5">
        <f>All_Customers_Residential!G573+All_Customers_Small_Commercial!G573+All_Customers_Lighting!G573</f>
        <v>0</v>
      </c>
      <c r="H573" s="5">
        <f>All_Customers_Residential!H573+All_Customers_Small_Commercial!H573+All_Customers_Lighting!H573</f>
        <v>0</v>
      </c>
      <c r="I573" s="5">
        <f>All_Customers_Residential!I573+All_Customers_Small_Commercial!I573+All_Customers_Lighting!I573</f>
        <v>0</v>
      </c>
      <c r="J573" s="5">
        <f>All_Customers_Residential!J573+All_Customers_Small_Commercial!J573+All_Customers_Lighting!J573</f>
        <v>0</v>
      </c>
      <c r="K573" s="5">
        <f>All_Customers_Residential!K573+All_Customers_Small_Commercial!K573+All_Customers_Lighting!K573</f>
        <v>0</v>
      </c>
      <c r="L573" s="5">
        <f>All_Customers_Residential!L573+All_Customers_Small_Commercial!L573+All_Customers_Lighting!L573</f>
        <v>0</v>
      </c>
      <c r="M573" s="5">
        <f>All_Customers_Residential!M573+All_Customers_Small_Commercial!M573+All_Customers_Lighting!M573</f>
        <v>0</v>
      </c>
      <c r="N573" s="5">
        <f>All_Customers_Residential!N573+All_Customers_Small_Commercial!N573+All_Customers_Lighting!N573</f>
        <v>0</v>
      </c>
      <c r="O573" s="5">
        <f>All_Customers_Residential!O573+All_Customers_Small_Commercial!O573+All_Customers_Lighting!O573</f>
        <v>0</v>
      </c>
      <c r="P573" s="5">
        <f>All_Customers_Residential!P573+All_Customers_Small_Commercial!P573+All_Customers_Lighting!P573</f>
        <v>0</v>
      </c>
      <c r="Q573" s="5">
        <f>All_Customers_Residential!Q573+All_Customers_Small_Commercial!Q573+All_Customers_Lighting!Q573</f>
        <v>0</v>
      </c>
      <c r="R573" s="5">
        <f>All_Customers_Residential!R573+All_Customers_Small_Commercial!R573+All_Customers_Lighting!R573</f>
        <v>0</v>
      </c>
      <c r="S573" s="5">
        <f>All_Customers_Residential!S573+All_Customers_Small_Commercial!S573+All_Customers_Lighting!S573</f>
        <v>0</v>
      </c>
      <c r="T573" s="5">
        <f>All_Customers_Residential!T573+All_Customers_Small_Commercial!T573+All_Customers_Lighting!T573</f>
        <v>0</v>
      </c>
      <c r="U573" s="5">
        <f>All_Customers_Residential!U573+All_Customers_Small_Commercial!U573+All_Customers_Lighting!U573</f>
        <v>0</v>
      </c>
      <c r="V573" s="5">
        <f>All_Customers_Residential!V573+All_Customers_Small_Commercial!V573+All_Customers_Lighting!V573</f>
        <v>0</v>
      </c>
      <c r="W573" s="5">
        <f>All_Customers_Residential!W573+All_Customers_Small_Commercial!W573+All_Customers_Lighting!W573</f>
        <v>0</v>
      </c>
      <c r="X573" s="5">
        <f>All_Customers_Residential!X573+All_Customers_Small_Commercial!X573+All_Customers_Lighting!X573</f>
        <v>0</v>
      </c>
      <c r="Y573" s="5">
        <f>All_Customers_Residential!Y573+All_Customers_Small_Commercial!Y573+All_Customers_Lighting!Y573</f>
        <v>0</v>
      </c>
      <c r="Z573" s="5">
        <f>All_Customers_Residential!Z573+All_Customers_Small_Commercial!Z573+All_Customers_Lighting!Z573</f>
        <v>0</v>
      </c>
      <c r="AA573" s="2">
        <f>IFERROR(INDEX('Holiday Schedule'!$D$3:$D$24,MATCH(A573,'Holiday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</row>
    <row r="574" spans="1:37" ht="12.75">
      <c r="A574" s="4">
        <v>46223</v>
      </c>
      <c r="B574" s="5">
        <f>All_Customers_Residential!B574+All_Customers_Small_Commercial!B574+All_Customers_Lighting!B574</f>
        <v>0</v>
      </c>
      <c r="C574" s="5">
        <f>All_Customers_Residential!C574+All_Customers_Small_Commercial!C574+All_Customers_Lighting!C574</f>
        <v>0</v>
      </c>
      <c r="D574" s="5">
        <f>All_Customers_Residential!D574+All_Customers_Small_Commercial!D574+All_Customers_Lighting!D574</f>
        <v>0</v>
      </c>
      <c r="E574" s="5">
        <f>All_Customers_Residential!E574+All_Customers_Small_Commercial!E574+All_Customers_Lighting!E574</f>
        <v>0</v>
      </c>
      <c r="F574" s="5">
        <f>All_Customers_Residential!F574+All_Customers_Small_Commercial!F574+All_Customers_Lighting!F574</f>
        <v>0</v>
      </c>
      <c r="G574" s="5">
        <f>All_Customers_Residential!G574+All_Customers_Small_Commercial!G574+All_Customers_Lighting!G574</f>
        <v>0</v>
      </c>
      <c r="H574" s="5">
        <f>All_Customers_Residential!H574+All_Customers_Small_Commercial!H574+All_Customers_Lighting!H574</f>
        <v>0</v>
      </c>
      <c r="I574" s="5">
        <f>All_Customers_Residential!I574+All_Customers_Small_Commercial!I574+All_Customers_Lighting!I574</f>
        <v>0</v>
      </c>
      <c r="J574" s="5">
        <f>All_Customers_Residential!J574+All_Customers_Small_Commercial!J574+All_Customers_Lighting!J574</f>
        <v>0</v>
      </c>
      <c r="K574" s="5">
        <f>All_Customers_Residential!K574+All_Customers_Small_Commercial!K574+All_Customers_Lighting!K574</f>
        <v>0</v>
      </c>
      <c r="L574" s="5">
        <f>All_Customers_Residential!L574+All_Customers_Small_Commercial!L574+All_Customers_Lighting!L574</f>
        <v>0</v>
      </c>
      <c r="M574" s="5">
        <f>All_Customers_Residential!M574+All_Customers_Small_Commercial!M574+All_Customers_Lighting!M574</f>
        <v>0</v>
      </c>
      <c r="N574" s="5">
        <f>All_Customers_Residential!N574+All_Customers_Small_Commercial!N574+All_Customers_Lighting!N574</f>
        <v>0</v>
      </c>
      <c r="O574" s="5">
        <f>All_Customers_Residential!O574+All_Customers_Small_Commercial!O574+All_Customers_Lighting!O574</f>
        <v>0</v>
      </c>
      <c r="P574" s="5">
        <f>All_Customers_Residential!P574+All_Customers_Small_Commercial!P574+All_Customers_Lighting!P574</f>
        <v>0</v>
      </c>
      <c r="Q574" s="5">
        <f>All_Customers_Residential!Q574+All_Customers_Small_Commercial!Q574+All_Customers_Lighting!Q574</f>
        <v>0</v>
      </c>
      <c r="R574" s="5">
        <f>All_Customers_Residential!R574+All_Customers_Small_Commercial!R574+All_Customers_Lighting!R574</f>
        <v>0</v>
      </c>
      <c r="S574" s="5">
        <f>All_Customers_Residential!S574+All_Customers_Small_Commercial!S574+All_Customers_Lighting!S574</f>
        <v>0</v>
      </c>
      <c r="T574" s="5">
        <f>All_Customers_Residential!T574+All_Customers_Small_Commercial!T574+All_Customers_Lighting!T574</f>
        <v>0</v>
      </c>
      <c r="U574" s="5">
        <f>All_Customers_Residential!U574+All_Customers_Small_Commercial!U574+All_Customers_Lighting!U574</f>
        <v>0</v>
      </c>
      <c r="V574" s="5">
        <f>All_Customers_Residential!V574+All_Customers_Small_Commercial!V574+All_Customers_Lighting!V574</f>
        <v>0</v>
      </c>
      <c r="W574" s="5">
        <f>All_Customers_Residential!W574+All_Customers_Small_Commercial!W574+All_Customers_Lighting!W574</f>
        <v>0</v>
      </c>
      <c r="X574" s="5">
        <f>All_Customers_Residential!X574+All_Customers_Small_Commercial!X574+All_Customers_Lighting!X574</f>
        <v>0</v>
      </c>
      <c r="Y574" s="5">
        <f>All_Customers_Residential!Y574+All_Customers_Small_Commercial!Y574+All_Customers_Lighting!Y574</f>
        <v>0</v>
      </c>
      <c r="Z574" s="5">
        <f>All_Customers_Residential!Z574+All_Customers_Small_Commercial!Z574+All_Customers_Lighting!Z574</f>
        <v>0</v>
      </c>
      <c r="AA574" s="2">
        <f>IFERROR(INDEX('Holiday Schedule'!$D$3:$D$24,MATCH(A574,'Holiday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</row>
    <row r="575" spans="1:37" ht="12.75">
      <c r="A575" s="4">
        <v>46224</v>
      </c>
      <c r="B575" s="5">
        <f>All_Customers_Residential!B575+All_Customers_Small_Commercial!B575+All_Customers_Lighting!B575</f>
        <v>0</v>
      </c>
      <c r="C575" s="5">
        <f>All_Customers_Residential!C575+All_Customers_Small_Commercial!C575+All_Customers_Lighting!C575</f>
        <v>0</v>
      </c>
      <c r="D575" s="5">
        <f>All_Customers_Residential!D575+All_Customers_Small_Commercial!D575+All_Customers_Lighting!D575</f>
        <v>0</v>
      </c>
      <c r="E575" s="5">
        <f>All_Customers_Residential!E575+All_Customers_Small_Commercial!E575+All_Customers_Lighting!E575</f>
        <v>0</v>
      </c>
      <c r="F575" s="5">
        <f>All_Customers_Residential!F575+All_Customers_Small_Commercial!F575+All_Customers_Lighting!F575</f>
        <v>0</v>
      </c>
      <c r="G575" s="5">
        <f>All_Customers_Residential!G575+All_Customers_Small_Commercial!G575+All_Customers_Lighting!G575</f>
        <v>0</v>
      </c>
      <c r="H575" s="5">
        <f>All_Customers_Residential!H575+All_Customers_Small_Commercial!H575+All_Customers_Lighting!H575</f>
        <v>0</v>
      </c>
      <c r="I575" s="5">
        <f>All_Customers_Residential!I575+All_Customers_Small_Commercial!I575+All_Customers_Lighting!I575</f>
        <v>0</v>
      </c>
      <c r="J575" s="5">
        <f>All_Customers_Residential!J575+All_Customers_Small_Commercial!J575+All_Customers_Lighting!J575</f>
        <v>0</v>
      </c>
      <c r="K575" s="5">
        <f>All_Customers_Residential!K575+All_Customers_Small_Commercial!K575+All_Customers_Lighting!K575</f>
        <v>0</v>
      </c>
      <c r="L575" s="5">
        <f>All_Customers_Residential!L575+All_Customers_Small_Commercial!L575+All_Customers_Lighting!L575</f>
        <v>0</v>
      </c>
      <c r="M575" s="5">
        <f>All_Customers_Residential!M575+All_Customers_Small_Commercial!M575+All_Customers_Lighting!M575</f>
        <v>0</v>
      </c>
      <c r="N575" s="5">
        <f>All_Customers_Residential!N575+All_Customers_Small_Commercial!N575+All_Customers_Lighting!N575</f>
        <v>0</v>
      </c>
      <c r="O575" s="5">
        <f>All_Customers_Residential!O575+All_Customers_Small_Commercial!O575+All_Customers_Lighting!O575</f>
        <v>0</v>
      </c>
      <c r="P575" s="5">
        <f>All_Customers_Residential!P575+All_Customers_Small_Commercial!P575+All_Customers_Lighting!P575</f>
        <v>0</v>
      </c>
      <c r="Q575" s="5">
        <f>All_Customers_Residential!Q575+All_Customers_Small_Commercial!Q575+All_Customers_Lighting!Q575</f>
        <v>0</v>
      </c>
      <c r="R575" s="5">
        <f>All_Customers_Residential!R575+All_Customers_Small_Commercial!R575+All_Customers_Lighting!R575</f>
        <v>0</v>
      </c>
      <c r="S575" s="5">
        <f>All_Customers_Residential!S575+All_Customers_Small_Commercial!S575+All_Customers_Lighting!S575</f>
        <v>0</v>
      </c>
      <c r="T575" s="5">
        <f>All_Customers_Residential!T575+All_Customers_Small_Commercial!T575+All_Customers_Lighting!T575</f>
        <v>0</v>
      </c>
      <c r="U575" s="5">
        <f>All_Customers_Residential!U575+All_Customers_Small_Commercial!U575+All_Customers_Lighting!U575</f>
        <v>0</v>
      </c>
      <c r="V575" s="5">
        <f>All_Customers_Residential!V575+All_Customers_Small_Commercial!V575+All_Customers_Lighting!V575</f>
        <v>0</v>
      </c>
      <c r="W575" s="5">
        <f>All_Customers_Residential!W575+All_Customers_Small_Commercial!W575+All_Customers_Lighting!W575</f>
        <v>0</v>
      </c>
      <c r="X575" s="5">
        <f>All_Customers_Residential!X575+All_Customers_Small_Commercial!X575+All_Customers_Lighting!X575</f>
        <v>0</v>
      </c>
      <c r="Y575" s="5">
        <f>All_Customers_Residential!Y575+All_Customers_Small_Commercial!Y575+All_Customers_Lighting!Y575</f>
        <v>0</v>
      </c>
      <c r="Z575" s="5">
        <f>All_Customers_Residential!Z575+All_Customers_Small_Commercial!Z575+All_Customers_Lighting!Z575</f>
        <v>0</v>
      </c>
      <c r="AA575" s="2">
        <f>IFERROR(INDEX('Holiday Schedule'!$D$3:$D$24,MATCH(A575,'Holiday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</row>
    <row r="576" spans="1:37" ht="12.75">
      <c r="A576" s="4">
        <v>46225</v>
      </c>
      <c r="B576" s="5">
        <f>All_Customers_Residential!B576+All_Customers_Small_Commercial!B576+All_Customers_Lighting!B576</f>
        <v>0</v>
      </c>
      <c r="C576" s="5">
        <f>All_Customers_Residential!C576+All_Customers_Small_Commercial!C576+All_Customers_Lighting!C576</f>
        <v>0</v>
      </c>
      <c r="D576" s="5">
        <f>All_Customers_Residential!D576+All_Customers_Small_Commercial!D576+All_Customers_Lighting!D576</f>
        <v>0</v>
      </c>
      <c r="E576" s="5">
        <f>All_Customers_Residential!E576+All_Customers_Small_Commercial!E576+All_Customers_Lighting!E576</f>
        <v>0</v>
      </c>
      <c r="F576" s="5">
        <f>All_Customers_Residential!F576+All_Customers_Small_Commercial!F576+All_Customers_Lighting!F576</f>
        <v>0</v>
      </c>
      <c r="G576" s="5">
        <f>All_Customers_Residential!G576+All_Customers_Small_Commercial!G576+All_Customers_Lighting!G576</f>
        <v>0</v>
      </c>
      <c r="H576" s="5">
        <f>All_Customers_Residential!H576+All_Customers_Small_Commercial!H576+All_Customers_Lighting!H576</f>
        <v>0</v>
      </c>
      <c r="I576" s="5">
        <f>All_Customers_Residential!I576+All_Customers_Small_Commercial!I576+All_Customers_Lighting!I576</f>
        <v>0</v>
      </c>
      <c r="J576" s="5">
        <f>All_Customers_Residential!J576+All_Customers_Small_Commercial!J576+All_Customers_Lighting!J576</f>
        <v>0</v>
      </c>
      <c r="K576" s="5">
        <f>All_Customers_Residential!K576+All_Customers_Small_Commercial!K576+All_Customers_Lighting!K576</f>
        <v>0</v>
      </c>
      <c r="L576" s="5">
        <f>All_Customers_Residential!L576+All_Customers_Small_Commercial!L576+All_Customers_Lighting!L576</f>
        <v>0</v>
      </c>
      <c r="M576" s="5">
        <f>All_Customers_Residential!M576+All_Customers_Small_Commercial!M576+All_Customers_Lighting!M576</f>
        <v>0</v>
      </c>
      <c r="N576" s="5">
        <f>All_Customers_Residential!N576+All_Customers_Small_Commercial!N576+All_Customers_Lighting!N576</f>
        <v>0</v>
      </c>
      <c r="O576" s="5">
        <f>All_Customers_Residential!O576+All_Customers_Small_Commercial!O576+All_Customers_Lighting!O576</f>
        <v>0</v>
      </c>
      <c r="P576" s="5">
        <f>All_Customers_Residential!P576+All_Customers_Small_Commercial!P576+All_Customers_Lighting!P576</f>
        <v>0</v>
      </c>
      <c r="Q576" s="5">
        <f>All_Customers_Residential!Q576+All_Customers_Small_Commercial!Q576+All_Customers_Lighting!Q576</f>
        <v>0</v>
      </c>
      <c r="R576" s="5">
        <f>All_Customers_Residential!R576+All_Customers_Small_Commercial!R576+All_Customers_Lighting!R576</f>
        <v>0</v>
      </c>
      <c r="S576" s="5">
        <f>All_Customers_Residential!S576+All_Customers_Small_Commercial!S576+All_Customers_Lighting!S576</f>
        <v>0</v>
      </c>
      <c r="T576" s="5">
        <f>All_Customers_Residential!T576+All_Customers_Small_Commercial!T576+All_Customers_Lighting!T576</f>
        <v>0</v>
      </c>
      <c r="U576" s="5">
        <f>All_Customers_Residential!U576+All_Customers_Small_Commercial!U576+All_Customers_Lighting!U576</f>
        <v>0</v>
      </c>
      <c r="V576" s="5">
        <f>All_Customers_Residential!V576+All_Customers_Small_Commercial!V576+All_Customers_Lighting!V576</f>
        <v>0</v>
      </c>
      <c r="W576" s="5">
        <f>All_Customers_Residential!W576+All_Customers_Small_Commercial!W576+All_Customers_Lighting!W576</f>
        <v>0</v>
      </c>
      <c r="X576" s="5">
        <f>All_Customers_Residential!X576+All_Customers_Small_Commercial!X576+All_Customers_Lighting!X576</f>
        <v>0</v>
      </c>
      <c r="Y576" s="5">
        <f>All_Customers_Residential!Y576+All_Customers_Small_Commercial!Y576+All_Customers_Lighting!Y576</f>
        <v>0</v>
      </c>
      <c r="Z576" s="5">
        <f>All_Customers_Residential!Z576+All_Customers_Small_Commercial!Z576+All_Customers_Lighting!Z576</f>
        <v>0</v>
      </c>
      <c r="AA576" s="2">
        <f>IFERROR(INDEX('Holiday Schedule'!$D$3:$D$24,MATCH(A576,'Holiday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</row>
    <row r="577" spans="1:37" ht="12.75">
      <c r="A577" s="4">
        <v>46226</v>
      </c>
      <c r="B577" s="5">
        <f>All_Customers_Residential!B577+All_Customers_Small_Commercial!B577+All_Customers_Lighting!B577</f>
        <v>0</v>
      </c>
      <c r="C577" s="5">
        <f>All_Customers_Residential!C577+All_Customers_Small_Commercial!C577+All_Customers_Lighting!C577</f>
        <v>0</v>
      </c>
      <c r="D577" s="5">
        <f>All_Customers_Residential!D577+All_Customers_Small_Commercial!D577+All_Customers_Lighting!D577</f>
        <v>0</v>
      </c>
      <c r="E577" s="5">
        <f>All_Customers_Residential!E577+All_Customers_Small_Commercial!E577+All_Customers_Lighting!E577</f>
        <v>0</v>
      </c>
      <c r="F577" s="5">
        <f>All_Customers_Residential!F577+All_Customers_Small_Commercial!F577+All_Customers_Lighting!F577</f>
        <v>0</v>
      </c>
      <c r="G577" s="5">
        <f>All_Customers_Residential!G577+All_Customers_Small_Commercial!G577+All_Customers_Lighting!G577</f>
        <v>0</v>
      </c>
      <c r="H577" s="5">
        <f>All_Customers_Residential!H577+All_Customers_Small_Commercial!H577+All_Customers_Lighting!H577</f>
        <v>0</v>
      </c>
      <c r="I577" s="5">
        <f>All_Customers_Residential!I577+All_Customers_Small_Commercial!I577+All_Customers_Lighting!I577</f>
        <v>0</v>
      </c>
      <c r="J577" s="5">
        <f>All_Customers_Residential!J577+All_Customers_Small_Commercial!J577+All_Customers_Lighting!J577</f>
        <v>0</v>
      </c>
      <c r="K577" s="5">
        <f>All_Customers_Residential!K577+All_Customers_Small_Commercial!K577+All_Customers_Lighting!K577</f>
        <v>0</v>
      </c>
      <c r="L577" s="5">
        <f>All_Customers_Residential!L577+All_Customers_Small_Commercial!L577+All_Customers_Lighting!L577</f>
        <v>0</v>
      </c>
      <c r="M577" s="5">
        <f>All_Customers_Residential!M577+All_Customers_Small_Commercial!M577+All_Customers_Lighting!M577</f>
        <v>0</v>
      </c>
      <c r="N577" s="5">
        <f>All_Customers_Residential!N577+All_Customers_Small_Commercial!N577+All_Customers_Lighting!N577</f>
        <v>0</v>
      </c>
      <c r="O577" s="5">
        <f>All_Customers_Residential!O577+All_Customers_Small_Commercial!O577+All_Customers_Lighting!O577</f>
        <v>0</v>
      </c>
      <c r="P577" s="5">
        <f>All_Customers_Residential!P577+All_Customers_Small_Commercial!P577+All_Customers_Lighting!P577</f>
        <v>0</v>
      </c>
      <c r="Q577" s="5">
        <f>All_Customers_Residential!Q577+All_Customers_Small_Commercial!Q577+All_Customers_Lighting!Q577</f>
        <v>0</v>
      </c>
      <c r="R577" s="5">
        <f>All_Customers_Residential!R577+All_Customers_Small_Commercial!R577+All_Customers_Lighting!R577</f>
        <v>0</v>
      </c>
      <c r="S577" s="5">
        <f>All_Customers_Residential!S577+All_Customers_Small_Commercial!S577+All_Customers_Lighting!S577</f>
        <v>0</v>
      </c>
      <c r="T577" s="5">
        <f>All_Customers_Residential!T577+All_Customers_Small_Commercial!T577+All_Customers_Lighting!T577</f>
        <v>0</v>
      </c>
      <c r="U577" s="5">
        <f>All_Customers_Residential!U577+All_Customers_Small_Commercial!U577+All_Customers_Lighting!U577</f>
        <v>0</v>
      </c>
      <c r="V577" s="5">
        <f>All_Customers_Residential!V577+All_Customers_Small_Commercial!V577+All_Customers_Lighting!V577</f>
        <v>0</v>
      </c>
      <c r="W577" s="5">
        <f>All_Customers_Residential!W577+All_Customers_Small_Commercial!W577+All_Customers_Lighting!W577</f>
        <v>0</v>
      </c>
      <c r="X577" s="5">
        <f>All_Customers_Residential!X577+All_Customers_Small_Commercial!X577+All_Customers_Lighting!X577</f>
        <v>0</v>
      </c>
      <c r="Y577" s="5">
        <f>All_Customers_Residential!Y577+All_Customers_Small_Commercial!Y577+All_Customers_Lighting!Y577</f>
        <v>0</v>
      </c>
      <c r="Z577" s="5">
        <f>All_Customers_Residential!Z577+All_Customers_Small_Commercial!Z577+All_Customers_Lighting!Z577</f>
        <v>0</v>
      </c>
      <c r="AA577" s="2">
        <f>IFERROR(INDEX('Holiday Schedule'!$D$3:$D$24,MATCH(A577,'Holiday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</row>
    <row r="578" spans="1:37" ht="12.75">
      <c r="A578" s="4">
        <v>46227</v>
      </c>
      <c r="B578" s="5">
        <f>All_Customers_Residential!B578+All_Customers_Small_Commercial!B578+All_Customers_Lighting!B578</f>
        <v>0</v>
      </c>
      <c r="C578" s="5">
        <f>All_Customers_Residential!C578+All_Customers_Small_Commercial!C578+All_Customers_Lighting!C578</f>
        <v>0</v>
      </c>
      <c r="D578" s="5">
        <f>All_Customers_Residential!D578+All_Customers_Small_Commercial!D578+All_Customers_Lighting!D578</f>
        <v>0</v>
      </c>
      <c r="E578" s="5">
        <f>All_Customers_Residential!E578+All_Customers_Small_Commercial!E578+All_Customers_Lighting!E578</f>
        <v>0</v>
      </c>
      <c r="F578" s="5">
        <f>All_Customers_Residential!F578+All_Customers_Small_Commercial!F578+All_Customers_Lighting!F578</f>
        <v>0</v>
      </c>
      <c r="G578" s="5">
        <f>All_Customers_Residential!G578+All_Customers_Small_Commercial!G578+All_Customers_Lighting!G578</f>
        <v>0</v>
      </c>
      <c r="H578" s="5">
        <f>All_Customers_Residential!H578+All_Customers_Small_Commercial!H578+All_Customers_Lighting!H578</f>
        <v>0</v>
      </c>
      <c r="I578" s="5">
        <f>All_Customers_Residential!I578+All_Customers_Small_Commercial!I578+All_Customers_Lighting!I578</f>
        <v>0</v>
      </c>
      <c r="J578" s="5">
        <f>All_Customers_Residential!J578+All_Customers_Small_Commercial!J578+All_Customers_Lighting!J578</f>
        <v>0</v>
      </c>
      <c r="K578" s="5">
        <f>All_Customers_Residential!K578+All_Customers_Small_Commercial!K578+All_Customers_Lighting!K578</f>
        <v>0</v>
      </c>
      <c r="L578" s="5">
        <f>All_Customers_Residential!L578+All_Customers_Small_Commercial!L578+All_Customers_Lighting!L578</f>
        <v>0</v>
      </c>
      <c r="M578" s="5">
        <f>All_Customers_Residential!M578+All_Customers_Small_Commercial!M578+All_Customers_Lighting!M578</f>
        <v>0</v>
      </c>
      <c r="N578" s="5">
        <f>All_Customers_Residential!N578+All_Customers_Small_Commercial!N578+All_Customers_Lighting!N578</f>
        <v>0</v>
      </c>
      <c r="O578" s="5">
        <f>All_Customers_Residential!O578+All_Customers_Small_Commercial!O578+All_Customers_Lighting!O578</f>
        <v>0</v>
      </c>
      <c r="P578" s="5">
        <f>All_Customers_Residential!P578+All_Customers_Small_Commercial!P578+All_Customers_Lighting!P578</f>
        <v>0</v>
      </c>
      <c r="Q578" s="5">
        <f>All_Customers_Residential!Q578+All_Customers_Small_Commercial!Q578+All_Customers_Lighting!Q578</f>
        <v>0</v>
      </c>
      <c r="R578" s="5">
        <f>All_Customers_Residential!R578+All_Customers_Small_Commercial!R578+All_Customers_Lighting!R578</f>
        <v>0</v>
      </c>
      <c r="S578" s="5">
        <f>All_Customers_Residential!S578+All_Customers_Small_Commercial!S578+All_Customers_Lighting!S578</f>
        <v>0</v>
      </c>
      <c r="T578" s="5">
        <f>All_Customers_Residential!T578+All_Customers_Small_Commercial!T578+All_Customers_Lighting!T578</f>
        <v>0</v>
      </c>
      <c r="U578" s="5">
        <f>All_Customers_Residential!U578+All_Customers_Small_Commercial!U578+All_Customers_Lighting!U578</f>
        <v>0</v>
      </c>
      <c r="V578" s="5">
        <f>All_Customers_Residential!V578+All_Customers_Small_Commercial!V578+All_Customers_Lighting!V578</f>
        <v>0</v>
      </c>
      <c r="W578" s="5">
        <f>All_Customers_Residential!W578+All_Customers_Small_Commercial!W578+All_Customers_Lighting!W578</f>
        <v>0</v>
      </c>
      <c r="X578" s="5">
        <f>All_Customers_Residential!X578+All_Customers_Small_Commercial!X578+All_Customers_Lighting!X578</f>
        <v>0</v>
      </c>
      <c r="Y578" s="5">
        <f>All_Customers_Residential!Y578+All_Customers_Small_Commercial!Y578+All_Customers_Lighting!Y578</f>
        <v>0</v>
      </c>
      <c r="Z578" s="5">
        <f>All_Customers_Residential!Z578+All_Customers_Small_Commercial!Z578+All_Customers_Lighting!Z578</f>
        <v>0</v>
      </c>
      <c r="AA578" s="2">
        <f>IFERROR(INDEX('Holiday Schedule'!$D$3:$D$24,MATCH(A578,'Holiday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</row>
    <row r="579" spans="1:37" ht="12.75">
      <c r="A579" s="4">
        <v>46228</v>
      </c>
      <c r="B579" s="5">
        <f>All_Customers_Residential!B579+All_Customers_Small_Commercial!B579+All_Customers_Lighting!B579</f>
        <v>0</v>
      </c>
      <c r="C579" s="5">
        <f>All_Customers_Residential!C579+All_Customers_Small_Commercial!C579+All_Customers_Lighting!C579</f>
        <v>0</v>
      </c>
      <c r="D579" s="5">
        <f>All_Customers_Residential!D579+All_Customers_Small_Commercial!D579+All_Customers_Lighting!D579</f>
        <v>0</v>
      </c>
      <c r="E579" s="5">
        <f>All_Customers_Residential!E579+All_Customers_Small_Commercial!E579+All_Customers_Lighting!E579</f>
        <v>0</v>
      </c>
      <c r="F579" s="5">
        <f>All_Customers_Residential!F579+All_Customers_Small_Commercial!F579+All_Customers_Lighting!F579</f>
        <v>0</v>
      </c>
      <c r="G579" s="5">
        <f>All_Customers_Residential!G579+All_Customers_Small_Commercial!G579+All_Customers_Lighting!G579</f>
        <v>0</v>
      </c>
      <c r="H579" s="5">
        <f>All_Customers_Residential!H579+All_Customers_Small_Commercial!H579+All_Customers_Lighting!H579</f>
        <v>0</v>
      </c>
      <c r="I579" s="5">
        <f>All_Customers_Residential!I579+All_Customers_Small_Commercial!I579+All_Customers_Lighting!I579</f>
        <v>0</v>
      </c>
      <c r="J579" s="5">
        <f>All_Customers_Residential!J579+All_Customers_Small_Commercial!J579+All_Customers_Lighting!J579</f>
        <v>0</v>
      </c>
      <c r="K579" s="5">
        <f>All_Customers_Residential!K579+All_Customers_Small_Commercial!K579+All_Customers_Lighting!K579</f>
        <v>0</v>
      </c>
      <c r="L579" s="5">
        <f>All_Customers_Residential!L579+All_Customers_Small_Commercial!L579+All_Customers_Lighting!L579</f>
        <v>0</v>
      </c>
      <c r="M579" s="5">
        <f>All_Customers_Residential!M579+All_Customers_Small_Commercial!M579+All_Customers_Lighting!M579</f>
        <v>0</v>
      </c>
      <c r="N579" s="5">
        <f>All_Customers_Residential!N579+All_Customers_Small_Commercial!N579+All_Customers_Lighting!N579</f>
        <v>0</v>
      </c>
      <c r="O579" s="5">
        <f>All_Customers_Residential!O579+All_Customers_Small_Commercial!O579+All_Customers_Lighting!O579</f>
        <v>0</v>
      </c>
      <c r="P579" s="5">
        <f>All_Customers_Residential!P579+All_Customers_Small_Commercial!P579+All_Customers_Lighting!P579</f>
        <v>0</v>
      </c>
      <c r="Q579" s="5">
        <f>All_Customers_Residential!Q579+All_Customers_Small_Commercial!Q579+All_Customers_Lighting!Q579</f>
        <v>0</v>
      </c>
      <c r="R579" s="5">
        <f>All_Customers_Residential!R579+All_Customers_Small_Commercial!R579+All_Customers_Lighting!R579</f>
        <v>0</v>
      </c>
      <c r="S579" s="5">
        <f>All_Customers_Residential!S579+All_Customers_Small_Commercial!S579+All_Customers_Lighting!S579</f>
        <v>0</v>
      </c>
      <c r="T579" s="5">
        <f>All_Customers_Residential!T579+All_Customers_Small_Commercial!T579+All_Customers_Lighting!T579</f>
        <v>0</v>
      </c>
      <c r="U579" s="5">
        <f>All_Customers_Residential!U579+All_Customers_Small_Commercial!U579+All_Customers_Lighting!U579</f>
        <v>0</v>
      </c>
      <c r="V579" s="5">
        <f>All_Customers_Residential!V579+All_Customers_Small_Commercial!V579+All_Customers_Lighting!V579</f>
        <v>0</v>
      </c>
      <c r="W579" s="5">
        <f>All_Customers_Residential!W579+All_Customers_Small_Commercial!W579+All_Customers_Lighting!W579</f>
        <v>0</v>
      </c>
      <c r="X579" s="5">
        <f>All_Customers_Residential!X579+All_Customers_Small_Commercial!X579+All_Customers_Lighting!X579</f>
        <v>0</v>
      </c>
      <c r="Y579" s="5">
        <f>All_Customers_Residential!Y579+All_Customers_Small_Commercial!Y579+All_Customers_Lighting!Y579</f>
        <v>0</v>
      </c>
      <c r="Z579" s="5">
        <f>All_Customers_Residential!Z579+All_Customers_Small_Commercial!Z579+All_Customers_Lighting!Z579</f>
        <v>0</v>
      </c>
      <c r="AA579" s="2">
        <f>IFERROR(INDEX('Holiday Schedule'!$D$3:$D$24,MATCH(A579,'Holiday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</row>
    <row r="580" spans="1:37" ht="12.75">
      <c r="A580" s="4">
        <v>46229</v>
      </c>
      <c r="B580" s="5">
        <f>All_Customers_Residential!B580+All_Customers_Small_Commercial!B580+All_Customers_Lighting!B580</f>
        <v>0</v>
      </c>
      <c r="C580" s="5">
        <f>All_Customers_Residential!C580+All_Customers_Small_Commercial!C580+All_Customers_Lighting!C580</f>
        <v>0</v>
      </c>
      <c r="D580" s="5">
        <f>All_Customers_Residential!D580+All_Customers_Small_Commercial!D580+All_Customers_Lighting!D580</f>
        <v>0</v>
      </c>
      <c r="E580" s="5">
        <f>All_Customers_Residential!E580+All_Customers_Small_Commercial!E580+All_Customers_Lighting!E580</f>
        <v>0</v>
      </c>
      <c r="F580" s="5">
        <f>All_Customers_Residential!F580+All_Customers_Small_Commercial!F580+All_Customers_Lighting!F580</f>
        <v>0</v>
      </c>
      <c r="G580" s="5">
        <f>All_Customers_Residential!G580+All_Customers_Small_Commercial!G580+All_Customers_Lighting!G580</f>
        <v>0</v>
      </c>
      <c r="H580" s="5">
        <f>All_Customers_Residential!H580+All_Customers_Small_Commercial!H580+All_Customers_Lighting!H580</f>
        <v>0</v>
      </c>
      <c r="I580" s="5">
        <f>All_Customers_Residential!I580+All_Customers_Small_Commercial!I580+All_Customers_Lighting!I580</f>
        <v>0</v>
      </c>
      <c r="J580" s="5">
        <f>All_Customers_Residential!J580+All_Customers_Small_Commercial!J580+All_Customers_Lighting!J580</f>
        <v>0</v>
      </c>
      <c r="K580" s="5">
        <f>All_Customers_Residential!K580+All_Customers_Small_Commercial!K580+All_Customers_Lighting!K580</f>
        <v>0</v>
      </c>
      <c r="L580" s="5">
        <f>All_Customers_Residential!L580+All_Customers_Small_Commercial!L580+All_Customers_Lighting!L580</f>
        <v>0</v>
      </c>
      <c r="M580" s="5">
        <f>All_Customers_Residential!M580+All_Customers_Small_Commercial!M580+All_Customers_Lighting!M580</f>
        <v>0</v>
      </c>
      <c r="N580" s="5">
        <f>All_Customers_Residential!N580+All_Customers_Small_Commercial!N580+All_Customers_Lighting!N580</f>
        <v>0</v>
      </c>
      <c r="O580" s="5">
        <f>All_Customers_Residential!O580+All_Customers_Small_Commercial!O580+All_Customers_Lighting!O580</f>
        <v>0</v>
      </c>
      <c r="P580" s="5">
        <f>All_Customers_Residential!P580+All_Customers_Small_Commercial!P580+All_Customers_Lighting!P580</f>
        <v>0</v>
      </c>
      <c r="Q580" s="5">
        <f>All_Customers_Residential!Q580+All_Customers_Small_Commercial!Q580+All_Customers_Lighting!Q580</f>
        <v>0</v>
      </c>
      <c r="R580" s="5">
        <f>All_Customers_Residential!R580+All_Customers_Small_Commercial!R580+All_Customers_Lighting!R580</f>
        <v>0</v>
      </c>
      <c r="S580" s="5">
        <f>All_Customers_Residential!S580+All_Customers_Small_Commercial!S580+All_Customers_Lighting!S580</f>
        <v>0</v>
      </c>
      <c r="T580" s="5">
        <f>All_Customers_Residential!T580+All_Customers_Small_Commercial!T580+All_Customers_Lighting!T580</f>
        <v>0</v>
      </c>
      <c r="U580" s="5">
        <f>All_Customers_Residential!U580+All_Customers_Small_Commercial!U580+All_Customers_Lighting!U580</f>
        <v>0</v>
      </c>
      <c r="V580" s="5">
        <f>All_Customers_Residential!V580+All_Customers_Small_Commercial!V580+All_Customers_Lighting!V580</f>
        <v>0</v>
      </c>
      <c r="W580" s="5">
        <f>All_Customers_Residential!W580+All_Customers_Small_Commercial!W580+All_Customers_Lighting!W580</f>
        <v>0</v>
      </c>
      <c r="X580" s="5">
        <f>All_Customers_Residential!X580+All_Customers_Small_Commercial!X580+All_Customers_Lighting!X580</f>
        <v>0</v>
      </c>
      <c r="Y580" s="5">
        <f>All_Customers_Residential!Y580+All_Customers_Small_Commercial!Y580+All_Customers_Lighting!Y580</f>
        <v>0</v>
      </c>
      <c r="Z580" s="5">
        <f>All_Customers_Residential!Z580+All_Customers_Small_Commercial!Z580+All_Customers_Lighting!Z580</f>
        <v>0</v>
      </c>
      <c r="AA580" s="2">
        <f>IFERROR(INDEX('Holiday Schedule'!$D$3:$D$24,MATCH(A580,'Holiday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</row>
    <row r="581" spans="1:37" ht="12.75">
      <c r="A581" s="4">
        <v>46230</v>
      </c>
      <c r="B581" s="5">
        <f>All_Customers_Residential!B581+All_Customers_Small_Commercial!B581+All_Customers_Lighting!B581</f>
        <v>0</v>
      </c>
      <c r="C581" s="5">
        <f>All_Customers_Residential!C581+All_Customers_Small_Commercial!C581+All_Customers_Lighting!C581</f>
        <v>0</v>
      </c>
      <c r="D581" s="5">
        <f>All_Customers_Residential!D581+All_Customers_Small_Commercial!D581+All_Customers_Lighting!D581</f>
        <v>0</v>
      </c>
      <c r="E581" s="5">
        <f>All_Customers_Residential!E581+All_Customers_Small_Commercial!E581+All_Customers_Lighting!E581</f>
        <v>0</v>
      </c>
      <c r="F581" s="5">
        <f>All_Customers_Residential!F581+All_Customers_Small_Commercial!F581+All_Customers_Lighting!F581</f>
        <v>0</v>
      </c>
      <c r="G581" s="5">
        <f>All_Customers_Residential!G581+All_Customers_Small_Commercial!G581+All_Customers_Lighting!G581</f>
        <v>0</v>
      </c>
      <c r="H581" s="5">
        <f>All_Customers_Residential!H581+All_Customers_Small_Commercial!H581+All_Customers_Lighting!H581</f>
        <v>0</v>
      </c>
      <c r="I581" s="5">
        <f>All_Customers_Residential!I581+All_Customers_Small_Commercial!I581+All_Customers_Lighting!I581</f>
        <v>0</v>
      </c>
      <c r="J581" s="5">
        <f>All_Customers_Residential!J581+All_Customers_Small_Commercial!J581+All_Customers_Lighting!J581</f>
        <v>0</v>
      </c>
      <c r="K581" s="5">
        <f>All_Customers_Residential!K581+All_Customers_Small_Commercial!K581+All_Customers_Lighting!K581</f>
        <v>0</v>
      </c>
      <c r="L581" s="5">
        <f>All_Customers_Residential!L581+All_Customers_Small_Commercial!L581+All_Customers_Lighting!L581</f>
        <v>0</v>
      </c>
      <c r="M581" s="5">
        <f>All_Customers_Residential!M581+All_Customers_Small_Commercial!M581+All_Customers_Lighting!M581</f>
        <v>0</v>
      </c>
      <c r="N581" s="5">
        <f>All_Customers_Residential!N581+All_Customers_Small_Commercial!N581+All_Customers_Lighting!N581</f>
        <v>0</v>
      </c>
      <c r="O581" s="5">
        <f>All_Customers_Residential!O581+All_Customers_Small_Commercial!O581+All_Customers_Lighting!O581</f>
        <v>0</v>
      </c>
      <c r="P581" s="5">
        <f>All_Customers_Residential!P581+All_Customers_Small_Commercial!P581+All_Customers_Lighting!P581</f>
        <v>0</v>
      </c>
      <c r="Q581" s="5">
        <f>All_Customers_Residential!Q581+All_Customers_Small_Commercial!Q581+All_Customers_Lighting!Q581</f>
        <v>0</v>
      </c>
      <c r="R581" s="5">
        <f>All_Customers_Residential!R581+All_Customers_Small_Commercial!R581+All_Customers_Lighting!R581</f>
        <v>0</v>
      </c>
      <c r="S581" s="5">
        <f>All_Customers_Residential!S581+All_Customers_Small_Commercial!S581+All_Customers_Lighting!S581</f>
        <v>0</v>
      </c>
      <c r="T581" s="5">
        <f>All_Customers_Residential!T581+All_Customers_Small_Commercial!T581+All_Customers_Lighting!T581</f>
        <v>0</v>
      </c>
      <c r="U581" s="5">
        <f>All_Customers_Residential!U581+All_Customers_Small_Commercial!U581+All_Customers_Lighting!U581</f>
        <v>0</v>
      </c>
      <c r="V581" s="5">
        <f>All_Customers_Residential!V581+All_Customers_Small_Commercial!V581+All_Customers_Lighting!V581</f>
        <v>0</v>
      </c>
      <c r="W581" s="5">
        <f>All_Customers_Residential!W581+All_Customers_Small_Commercial!W581+All_Customers_Lighting!W581</f>
        <v>0</v>
      </c>
      <c r="X581" s="5">
        <f>All_Customers_Residential!X581+All_Customers_Small_Commercial!X581+All_Customers_Lighting!X581</f>
        <v>0</v>
      </c>
      <c r="Y581" s="5">
        <f>All_Customers_Residential!Y581+All_Customers_Small_Commercial!Y581+All_Customers_Lighting!Y581</f>
        <v>0</v>
      </c>
      <c r="Z581" s="5">
        <f>All_Customers_Residential!Z581+All_Customers_Small_Commercial!Z581+All_Customers_Lighting!Z581</f>
        <v>0</v>
      </c>
      <c r="AA581" s="2">
        <f>IFERROR(INDEX('Holiday Schedule'!$D$3:$D$24,MATCH(A581,'Holiday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</row>
    <row r="582" spans="1:37" ht="12.75">
      <c r="A582" s="4">
        <v>46231</v>
      </c>
      <c r="B582" s="5">
        <f>All_Customers_Residential!B582+All_Customers_Small_Commercial!B582+All_Customers_Lighting!B582</f>
        <v>0</v>
      </c>
      <c r="C582" s="5">
        <f>All_Customers_Residential!C582+All_Customers_Small_Commercial!C582+All_Customers_Lighting!C582</f>
        <v>0</v>
      </c>
      <c r="D582" s="5">
        <f>All_Customers_Residential!D582+All_Customers_Small_Commercial!D582+All_Customers_Lighting!D582</f>
        <v>0</v>
      </c>
      <c r="E582" s="5">
        <f>All_Customers_Residential!E582+All_Customers_Small_Commercial!E582+All_Customers_Lighting!E582</f>
        <v>0</v>
      </c>
      <c r="F582" s="5">
        <f>All_Customers_Residential!F582+All_Customers_Small_Commercial!F582+All_Customers_Lighting!F582</f>
        <v>0</v>
      </c>
      <c r="G582" s="5">
        <f>All_Customers_Residential!G582+All_Customers_Small_Commercial!G582+All_Customers_Lighting!G582</f>
        <v>0</v>
      </c>
      <c r="H582" s="5">
        <f>All_Customers_Residential!H582+All_Customers_Small_Commercial!H582+All_Customers_Lighting!H582</f>
        <v>0</v>
      </c>
      <c r="I582" s="5">
        <f>All_Customers_Residential!I582+All_Customers_Small_Commercial!I582+All_Customers_Lighting!I582</f>
        <v>0</v>
      </c>
      <c r="J582" s="5">
        <f>All_Customers_Residential!J582+All_Customers_Small_Commercial!J582+All_Customers_Lighting!J582</f>
        <v>0</v>
      </c>
      <c r="K582" s="5">
        <f>All_Customers_Residential!K582+All_Customers_Small_Commercial!K582+All_Customers_Lighting!K582</f>
        <v>0</v>
      </c>
      <c r="L582" s="5">
        <f>All_Customers_Residential!L582+All_Customers_Small_Commercial!L582+All_Customers_Lighting!L582</f>
        <v>0</v>
      </c>
      <c r="M582" s="5">
        <f>All_Customers_Residential!M582+All_Customers_Small_Commercial!M582+All_Customers_Lighting!M582</f>
        <v>0</v>
      </c>
      <c r="N582" s="5">
        <f>All_Customers_Residential!N582+All_Customers_Small_Commercial!N582+All_Customers_Lighting!N582</f>
        <v>0</v>
      </c>
      <c r="O582" s="5">
        <f>All_Customers_Residential!O582+All_Customers_Small_Commercial!O582+All_Customers_Lighting!O582</f>
        <v>0</v>
      </c>
      <c r="P582" s="5">
        <f>All_Customers_Residential!P582+All_Customers_Small_Commercial!P582+All_Customers_Lighting!P582</f>
        <v>0</v>
      </c>
      <c r="Q582" s="5">
        <f>All_Customers_Residential!Q582+All_Customers_Small_Commercial!Q582+All_Customers_Lighting!Q582</f>
        <v>0</v>
      </c>
      <c r="R582" s="5">
        <f>All_Customers_Residential!R582+All_Customers_Small_Commercial!R582+All_Customers_Lighting!R582</f>
        <v>0</v>
      </c>
      <c r="S582" s="5">
        <f>All_Customers_Residential!S582+All_Customers_Small_Commercial!S582+All_Customers_Lighting!S582</f>
        <v>0</v>
      </c>
      <c r="T582" s="5">
        <f>All_Customers_Residential!T582+All_Customers_Small_Commercial!T582+All_Customers_Lighting!T582</f>
        <v>0</v>
      </c>
      <c r="U582" s="5">
        <f>All_Customers_Residential!U582+All_Customers_Small_Commercial!U582+All_Customers_Lighting!U582</f>
        <v>0</v>
      </c>
      <c r="V582" s="5">
        <f>All_Customers_Residential!V582+All_Customers_Small_Commercial!V582+All_Customers_Lighting!V582</f>
        <v>0</v>
      </c>
      <c r="W582" s="5">
        <f>All_Customers_Residential!W582+All_Customers_Small_Commercial!W582+All_Customers_Lighting!W582</f>
        <v>0</v>
      </c>
      <c r="X582" s="5">
        <f>All_Customers_Residential!X582+All_Customers_Small_Commercial!X582+All_Customers_Lighting!X582</f>
        <v>0</v>
      </c>
      <c r="Y582" s="5">
        <f>All_Customers_Residential!Y582+All_Customers_Small_Commercial!Y582+All_Customers_Lighting!Y582</f>
        <v>0</v>
      </c>
      <c r="Z582" s="5">
        <f>All_Customers_Residential!Z582+All_Customers_Small_Commercial!Z582+All_Customers_Lighting!Z582</f>
        <v>0</v>
      </c>
      <c r="AA582" s="2">
        <f>IFERROR(INDEX('Holiday Schedule'!$D$3:$D$24,MATCH(A582,'Holiday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</row>
    <row r="583" spans="1:37" ht="12.75">
      <c r="A583" s="4">
        <v>46232</v>
      </c>
      <c r="B583" s="5">
        <f>All_Customers_Residential!B583+All_Customers_Small_Commercial!B583+All_Customers_Lighting!B583</f>
        <v>0</v>
      </c>
      <c r="C583" s="5">
        <f>All_Customers_Residential!C583+All_Customers_Small_Commercial!C583+All_Customers_Lighting!C583</f>
        <v>0</v>
      </c>
      <c r="D583" s="5">
        <f>All_Customers_Residential!D583+All_Customers_Small_Commercial!D583+All_Customers_Lighting!D583</f>
        <v>0</v>
      </c>
      <c r="E583" s="5">
        <f>All_Customers_Residential!E583+All_Customers_Small_Commercial!E583+All_Customers_Lighting!E583</f>
        <v>0</v>
      </c>
      <c r="F583" s="5">
        <f>All_Customers_Residential!F583+All_Customers_Small_Commercial!F583+All_Customers_Lighting!F583</f>
        <v>0</v>
      </c>
      <c r="G583" s="5">
        <f>All_Customers_Residential!G583+All_Customers_Small_Commercial!G583+All_Customers_Lighting!G583</f>
        <v>0</v>
      </c>
      <c r="H583" s="5">
        <f>All_Customers_Residential!H583+All_Customers_Small_Commercial!H583+All_Customers_Lighting!H583</f>
        <v>0</v>
      </c>
      <c r="I583" s="5">
        <f>All_Customers_Residential!I583+All_Customers_Small_Commercial!I583+All_Customers_Lighting!I583</f>
        <v>0</v>
      </c>
      <c r="J583" s="5">
        <f>All_Customers_Residential!J583+All_Customers_Small_Commercial!J583+All_Customers_Lighting!J583</f>
        <v>0</v>
      </c>
      <c r="K583" s="5">
        <f>All_Customers_Residential!K583+All_Customers_Small_Commercial!K583+All_Customers_Lighting!K583</f>
        <v>0</v>
      </c>
      <c r="L583" s="5">
        <f>All_Customers_Residential!L583+All_Customers_Small_Commercial!L583+All_Customers_Lighting!L583</f>
        <v>0</v>
      </c>
      <c r="M583" s="5">
        <f>All_Customers_Residential!M583+All_Customers_Small_Commercial!M583+All_Customers_Lighting!M583</f>
        <v>0</v>
      </c>
      <c r="N583" s="5">
        <f>All_Customers_Residential!N583+All_Customers_Small_Commercial!N583+All_Customers_Lighting!N583</f>
        <v>0</v>
      </c>
      <c r="O583" s="5">
        <f>All_Customers_Residential!O583+All_Customers_Small_Commercial!O583+All_Customers_Lighting!O583</f>
        <v>0</v>
      </c>
      <c r="P583" s="5">
        <f>All_Customers_Residential!P583+All_Customers_Small_Commercial!P583+All_Customers_Lighting!P583</f>
        <v>0</v>
      </c>
      <c r="Q583" s="5">
        <f>All_Customers_Residential!Q583+All_Customers_Small_Commercial!Q583+All_Customers_Lighting!Q583</f>
        <v>0</v>
      </c>
      <c r="R583" s="5">
        <f>All_Customers_Residential!R583+All_Customers_Small_Commercial!R583+All_Customers_Lighting!R583</f>
        <v>0</v>
      </c>
      <c r="S583" s="5">
        <f>All_Customers_Residential!S583+All_Customers_Small_Commercial!S583+All_Customers_Lighting!S583</f>
        <v>0</v>
      </c>
      <c r="T583" s="5">
        <f>All_Customers_Residential!T583+All_Customers_Small_Commercial!T583+All_Customers_Lighting!T583</f>
        <v>0</v>
      </c>
      <c r="U583" s="5">
        <f>All_Customers_Residential!U583+All_Customers_Small_Commercial!U583+All_Customers_Lighting!U583</f>
        <v>0</v>
      </c>
      <c r="V583" s="5">
        <f>All_Customers_Residential!V583+All_Customers_Small_Commercial!V583+All_Customers_Lighting!V583</f>
        <v>0</v>
      </c>
      <c r="W583" s="5">
        <f>All_Customers_Residential!W583+All_Customers_Small_Commercial!W583+All_Customers_Lighting!W583</f>
        <v>0</v>
      </c>
      <c r="X583" s="5">
        <f>All_Customers_Residential!X583+All_Customers_Small_Commercial!X583+All_Customers_Lighting!X583</f>
        <v>0</v>
      </c>
      <c r="Y583" s="5">
        <f>All_Customers_Residential!Y583+All_Customers_Small_Commercial!Y583+All_Customers_Lighting!Y583</f>
        <v>0</v>
      </c>
      <c r="Z583" s="5">
        <f>All_Customers_Residential!Z583+All_Customers_Small_Commercial!Z583+All_Customers_Lighting!Z583</f>
        <v>0</v>
      </c>
      <c r="AA583" s="2">
        <f>IFERROR(INDEX('Holiday Schedule'!$D$3:$D$24,MATCH(A583,'Holiday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</row>
    <row r="584" spans="1:37" ht="12.75">
      <c r="A584" s="4">
        <v>46233</v>
      </c>
      <c r="B584" s="5">
        <f>All_Customers_Residential!B584+All_Customers_Small_Commercial!B584+All_Customers_Lighting!B584</f>
        <v>0</v>
      </c>
      <c r="C584" s="5">
        <f>All_Customers_Residential!C584+All_Customers_Small_Commercial!C584+All_Customers_Lighting!C584</f>
        <v>0</v>
      </c>
      <c r="D584" s="5">
        <f>All_Customers_Residential!D584+All_Customers_Small_Commercial!D584+All_Customers_Lighting!D584</f>
        <v>0</v>
      </c>
      <c r="E584" s="5">
        <f>All_Customers_Residential!E584+All_Customers_Small_Commercial!E584+All_Customers_Lighting!E584</f>
        <v>0</v>
      </c>
      <c r="F584" s="5">
        <f>All_Customers_Residential!F584+All_Customers_Small_Commercial!F584+All_Customers_Lighting!F584</f>
        <v>0</v>
      </c>
      <c r="G584" s="5">
        <f>All_Customers_Residential!G584+All_Customers_Small_Commercial!G584+All_Customers_Lighting!G584</f>
        <v>0</v>
      </c>
      <c r="H584" s="5">
        <f>All_Customers_Residential!H584+All_Customers_Small_Commercial!H584+All_Customers_Lighting!H584</f>
        <v>0</v>
      </c>
      <c r="I584" s="5">
        <f>All_Customers_Residential!I584+All_Customers_Small_Commercial!I584+All_Customers_Lighting!I584</f>
        <v>0</v>
      </c>
      <c r="J584" s="5">
        <f>All_Customers_Residential!J584+All_Customers_Small_Commercial!J584+All_Customers_Lighting!J584</f>
        <v>0</v>
      </c>
      <c r="K584" s="5">
        <f>All_Customers_Residential!K584+All_Customers_Small_Commercial!K584+All_Customers_Lighting!K584</f>
        <v>0</v>
      </c>
      <c r="L584" s="5">
        <f>All_Customers_Residential!L584+All_Customers_Small_Commercial!L584+All_Customers_Lighting!L584</f>
        <v>0</v>
      </c>
      <c r="M584" s="5">
        <f>All_Customers_Residential!M584+All_Customers_Small_Commercial!M584+All_Customers_Lighting!M584</f>
        <v>0</v>
      </c>
      <c r="N584" s="5">
        <f>All_Customers_Residential!N584+All_Customers_Small_Commercial!N584+All_Customers_Lighting!N584</f>
        <v>0</v>
      </c>
      <c r="O584" s="5">
        <f>All_Customers_Residential!O584+All_Customers_Small_Commercial!O584+All_Customers_Lighting!O584</f>
        <v>0</v>
      </c>
      <c r="P584" s="5">
        <f>All_Customers_Residential!P584+All_Customers_Small_Commercial!P584+All_Customers_Lighting!P584</f>
        <v>0</v>
      </c>
      <c r="Q584" s="5">
        <f>All_Customers_Residential!Q584+All_Customers_Small_Commercial!Q584+All_Customers_Lighting!Q584</f>
        <v>0</v>
      </c>
      <c r="R584" s="5">
        <f>All_Customers_Residential!R584+All_Customers_Small_Commercial!R584+All_Customers_Lighting!R584</f>
        <v>0</v>
      </c>
      <c r="S584" s="5">
        <f>All_Customers_Residential!S584+All_Customers_Small_Commercial!S584+All_Customers_Lighting!S584</f>
        <v>0</v>
      </c>
      <c r="T584" s="5">
        <f>All_Customers_Residential!T584+All_Customers_Small_Commercial!T584+All_Customers_Lighting!T584</f>
        <v>0</v>
      </c>
      <c r="U584" s="5">
        <f>All_Customers_Residential!U584+All_Customers_Small_Commercial!U584+All_Customers_Lighting!U584</f>
        <v>0</v>
      </c>
      <c r="V584" s="5">
        <f>All_Customers_Residential!V584+All_Customers_Small_Commercial!V584+All_Customers_Lighting!V584</f>
        <v>0</v>
      </c>
      <c r="W584" s="5">
        <f>All_Customers_Residential!W584+All_Customers_Small_Commercial!W584+All_Customers_Lighting!W584</f>
        <v>0</v>
      </c>
      <c r="X584" s="5">
        <f>All_Customers_Residential!X584+All_Customers_Small_Commercial!X584+All_Customers_Lighting!X584</f>
        <v>0</v>
      </c>
      <c r="Y584" s="5">
        <f>All_Customers_Residential!Y584+All_Customers_Small_Commercial!Y584+All_Customers_Lighting!Y584</f>
        <v>0</v>
      </c>
      <c r="Z584" s="5">
        <f>All_Customers_Residential!Z584+All_Customers_Small_Commercial!Z584+All_Customers_Lighting!Z584</f>
        <v>0</v>
      </c>
      <c r="AA584" s="2">
        <f>IFERROR(INDEX('Holiday Schedule'!$D$3:$D$24,MATCH(A584,'Holiday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</row>
    <row r="585" spans="1:37" ht="12.75">
      <c r="A585" s="4">
        <v>46234</v>
      </c>
      <c r="B585" s="5">
        <f>All_Customers_Residential!B585+All_Customers_Small_Commercial!B585+All_Customers_Lighting!B585</f>
        <v>0</v>
      </c>
      <c r="C585" s="5">
        <f>All_Customers_Residential!C585+All_Customers_Small_Commercial!C585+All_Customers_Lighting!C585</f>
        <v>0</v>
      </c>
      <c r="D585" s="5">
        <f>All_Customers_Residential!D585+All_Customers_Small_Commercial!D585+All_Customers_Lighting!D585</f>
        <v>0</v>
      </c>
      <c r="E585" s="5">
        <f>All_Customers_Residential!E585+All_Customers_Small_Commercial!E585+All_Customers_Lighting!E585</f>
        <v>0</v>
      </c>
      <c r="F585" s="5">
        <f>All_Customers_Residential!F585+All_Customers_Small_Commercial!F585+All_Customers_Lighting!F585</f>
        <v>0</v>
      </c>
      <c r="G585" s="5">
        <f>All_Customers_Residential!G585+All_Customers_Small_Commercial!G585+All_Customers_Lighting!G585</f>
        <v>0</v>
      </c>
      <c r="H585" s="5">
        <f>All_Customers_Residential!H585+All_Customers_Small_Commercial!H585+All_Customers_Lighting!H585</f>
        <v>0</v>
      </c>
      <c r="I585" s="5">
        <f>All_Customers_Residential!I585+All_Customers_Small_Commercial!I585+All_Customers_Lighting!I585</f>
        <v>0</v>
      </c>
      <c r="J585" s="5">
        <f>All_Customers_Residential!J585+All_Customers_Small_Commercial!J585+All_Customers_Lighting!J585</f>
        <v>0</v>
      </c>
      <c r="K585" s="5">
        <f>All_Customers_Residential!K585+All_Customers_Small_Commercial!K585+All_Customers_Lighting!K585</f>
        <v>0</v>
      </c>
      <c r="L585" s="5">
        <f>All_Customers_Residential!L585+All_Customers_Small_Commercial!L585+All_Customers_Lighting!L585</f>
        <v>0</v>
      </c>
      <c r="M585" s="5">
        <f>All_Customers_Residential!M585+All_Customers_Small_Commercial!M585+All_Customers_Lighting!M585</f>
        <v>0</v>
      </c>
      <c r="N585" s="5">
        <f>All_Customers_Residential!N585+All_Customers_Small_Commercial!N585+All_Customers_Lighting!N585</f>
        <v>0</v>
      </c>
      <c r="O585" s="5">
        <f>All_Customers_Residential!O585+All_Customers_Small_Commercial!O585+All_Customers_Lighting!O585</f>
        <v>0</v>
      </c>
      <c r="P585" s="5">
        <f>All_Customers_Residential!P585+All_Customers_Small_Commercial!P585+All_Customers_Lighting!P585</f>
        <v>0</v>
      </c>
      <c r="Q585" s="5">
        <f>All_Customers_Residential!Q585+All_Customers_Small_Commercial!Q585+All_Customers_Lighting!Q585</f>
        <v>0</v>
      </c>
      <c r="R585" s="5">
        <f>All_Customers_Residential!R585+All_Customers_Small_Commercial!R585+All_Customers_Lighting!R585</f>
        <v>0</v>
      </c>
      <c r="S585" s="5">
        <f>All_Customers_Residential!S585+All_Customers_Small_Commercial!S585+All_Customers_Lighting!S585</f>
        <v>0</v>
      </c>
      <c r="T585" s="5">
        <f>All_Customers_Residential!T585+All_Customers_Small_Commercial!T585+All_Customers_Lighting!T585</f>
        <v>0</v>
      </c>
      <c r="U585" s="5">
        <f>All_Customers_Residential!U585+All_Customers_Small_Commercial!U585+All_Customers_Lighting!U585</f>
        <v>0</v>
      </c>
      <c r="V585" s="5">
        <f>All_Customers_Residential!V585+All_Customers_Small_Commercial!V585+All_Customers_Lighting!V585</f>
        <v>0</v>
      </c>
      <c r="W585" s="5">
        <f>All_Customers_Residential!W585+All_Customers_Small_Commercial!W585+All_Customers_Lighting!W585</f>
        <v>0</v>
      </c>
      <c r="X585" s="5">
        <f>All_Customers_Residential!X585+All_Customers_Small_Commercial!X585+All_Customers_Lighting!X585</f>
        <v>0</v>
      </c>
      <c r="Y585" s="5">
        <f>All_Customers_Residential!Y585+All_Customers_Small_Commercial!Y585+All_Customers_Lighting!Y585</f>
        <v>0</v>
      </c>
      <c r="Z585" s="5">
        <f>All_Customers_Residential!Z585+All_Customers_Small_Commercial!Z585+All_Customers_Lighting!Z585</f>
        <v>0</v>
      </c>
      <c r="AA585" s="2">
        <f>IFERROR(INDEX('Holiday Schedule'!$D$3:$D$24,MATCH(A585,'Holiday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</row>
    <row r="586" spans="1:37" ht="12.75">
      <c r="A586" s="4">
        <v>46235</v>
      </c>
      <c r="B586" s="5">
        <f>All_Customers_Residential!B586+All_Customers_Small_Commercial!B586+All_Customers_Lighting!B586</f>
        <v>0</v>
      </c>
      <c r="C586" s="5">
        <f>All_Customers_Residential!C586+All_Customers_Small_Commercial!C586+All_Customers_Lighting!C586</f>
        <v>0</v>
      </c>
      <c r="D586" s="5">
        <f>All_Customers_Residential!D586+All_Customers_Small_Commercial!D586+All_Customers_Lighting!D586</f>
        <v>0</v>
      </c>
      <c r="E586" s="5">
        <f>All_Customers_Residential!E586+All_Customers_Small_Commercial!E586+All_Customers_Lighting!E586</f>
        <v>0</v>
      </c>
      <c r="F586" s="5">
        <f>All_Customers_Residential!F586+All_Customers_Small_Commercial!F586+All_Customers_Lighting!F586</f>
        <v>0</v>
      </c>
      <c r="G586" s="5">
        <f>All_Customers_Residential!G586+All_Customers_Small_Commercial!G586+All_Customers_Lighting!G586</f>
        <v>0</v>
      </c>
      <c r="H586" s="5">
        <f>All_Customers_Residential!H586+All_Customers_Small_Commercial!H586+All_Customers_Lighting!H586</f>
        <v>0</v>
      </c>
      <c r="I586" s="5">
        <f>All_Customers_Residential!I586+All_Customers_Small_Commercial!I586+All_Customers_Lighting!I586</f>
        <v>0</v>
      </c>
      <c r="J586" s="5">
        <f>All_Customers_Residential!J586+All_Customers_Small_Commercial!J586+All_Customers_Lighting!J586</f>
        <v>0</v>
      </c>
      <c r="K586" s="5">
        <f>All_Customers_Residential!K586+All_Customers_Small_Commercial!K586+All_Customers_Lighting!K586</f>
        <v>0</v>
      </c>
      <c r="L586" s="5">
        <f>All_Customers_Residential!L586+All_Customers_Small_Commercial!L586+All_Customers_Lighting!L586</f>
        <v>0</v>
      </c>
      <c r="M586" s="5">
        <f>All_Customers_Residential!M586+All_Customers_Small_Commercial!M586+All_Customers_Lighting!M586</f>
        <v>0</v>
      </c>
      <c r="N586" s="5">
        <f>All_Customers_Residential!N586+All_Customers_Small_Commercial!N586+All_Customers_Lighting!N586</f>
        <v>0</v>
      </c>
      <c r="O586" s="5">
        <f>All_Customers_Residential!O586+All_Customers_Small_Commercial!O586+All_Customers_Lighting!O586</f>
        <v>0</v>
      </c>
      <c r="P586" s="5">
        <f>All_Customers_Residential!P586+All_Customers_Small_Commercial!P586+All_Customers_Lighting!P586</f>
        <v>0</v>
      </c>
      <c r="Q586" s="5">
        <f>All_Customers_Residential!Q586+All_Customers_Small_Commercial!Q586+All_Customers_Lighting!Q586</f>
        <v>0</v>
      </c>
      <c r="R586" s="5">
        <f>All_Customers_Residential!R586+All_Customers_Small_Commercial!R586+All_Customers_Lighting!R586</f>
        <v>0</v>
      </c>
      <c r="S586" s="5">
        <f>All_Customers_Residential!S586+All_Customers_Small_Commercial!S586+All_Customers_Lighting!S586</f>
        <v>0</v>
      </c>
      <c r="T586" s="5">
        <f>All_Customers_Residential!T586+All_Customers_Small_Commercial!T586+All_Customers_Lighting!T586</f>
        <v>0</v>
      </c>
      <c r="U586" s="5">
        <f>All_Customers_Residential!U586+All_Customers_Small_Commercial!U586+All_Customers_Lighting!U586</f>
        <v>0</v>
      </c>
      <c r="V586" s="5">
        <f>All_Customers_Residential!V586+All_Customers_Small_Commercial!V586+All_Customers_Lighting!V586</f>
        <v>0</v>
      </c>
      <c r="W586" s="5">
        <f>All_Customers_Residential!W586+All_Customers_Small_Commercial!W586+All_Customers_Lighting!W586</f>
        <v>0</v>
      </c>
      <c r="X586" s="5">
        <f>All_Customers_Residential!X586+All_Customers_Small_Commercial!X586+All_Customers_Lighting!X586</f>
        <v>0</v>
      </c>
      <c r="Y586" s="5">
        <f>All_Customers_Residential!Y586+All_Customers_Small_Commercial!Y586+All_Customers_Lighting!Y586</f>
        <v>0</v>
      </c>
      <c r="Z586" s="5">
        <f>All_Customers_Residential!Z586+All_Customers_Small_Commercial!Z586+All_Customers_Lighting!Z586</f>
        <v>0</v>
      </c>
      <c r="AA586" s="2">
        <f>IFERROR(INDEX('Holiday Schedule'!$D$3:$D$24,MATCH(A586,'Holiday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</row>
    <row r="587" spans="1:37" ht="12.75">
      <c r="A587" s="4">
        <v>46236</v>
      </c>
      <c r="B587" s="5">
        <f>All_Customers_Residential!B587+All_Customers_Small_Commercial!B587+All_Customers_Lighting!B587</f>
        <v>0</v>
      </c>
      <c r="C587" s="5">
        <f>All_Customers_Residential!C587+All_Customers_Small_Commercial!C587+All_Customers_Lighting!C587</f>
        <v>0</v>
      </c>
      <c r="D587" s="5">
        <f>All_Customers_Residential!D587+All_Customers_Small_Commercial!D587+All_Customers_Lighting!D587</f>
        <v>0</v>
      </c>
      <c r="E587" s="5">
        <f>All_Customers_Residential!E587+All_Customers_Small_Commercial!E587+All_Customers_Lighting!E587</f>
        <v>0</v>
      </c>
      <c r="F587" s="5">
        <f>All_Customers_Residential!F587+All_Customers_Small_Commercial!F587+All_Customers_Lighting!F587</f>
        <v>0</v>
      </c>
      <c r="G587" s="5">
        <f>All_Customers_Residential!G587+All_Customers_Small_Commercial!G587+All_Customers_Lighting!G587</f>
        <v>0</v>
      </c>
      <c r="H587" s="5">
        <f>All_Customers_Residential!H587+All_Customers_Small_Commercial!H587+All_Customers_Lighting!H587</f>
        <v>0</v>
      </c>
      <c r="I587" s="5">
        <f>All_Customers_Residential!I587+All_Customers_Small_Commercial!I587+All_Customers_Lighting!I587</f>
        <v>0</v>
      </c>
      <c r="J587" s="5">
        <f>All_Customers_Residential!J587+All_Customers_Small_Commercial!J587+All_Customers_Lighting!J587</f>
        <v>0</v>
      </c>
      <c r="K587" s="5">
        <f>All_Customers_Residential!K587+All_Customers_Small_Commercial!K587+All_Customers_Lighting!K587</f>
        <v>0</v>
      </c>
      <c r="L587" s="5">
        <f>All_Customers_Residential!L587+All_Customers_Small_Commercial!L587+All_Customers_Lighting!L587</f>
        <v>0</v>
      </c>
      <c r="M587" s="5">
        <f>All_Customers_Residential!M587+All_Customers_Small_Commercial!M587+All_Customers_Lighting!M587</f>
        <v>0</v>
      </c>
      <c r="N587" s="5">
        <f>All_Customers_Residential!N587+All_Customers_Small_Commercial!N587+All_Customers_Lighting!N587</f>
        <v>0</v>
      </c>
      <c r="O587" s="5">
        <f>All_Customers_Residential!O587+All_Customers_Small_Commercial!O587+All_Customers_Lighting!O587</f>
        <v>0</v>
      </c>
      <c r="P587" s="5">
        <f>All_Customers_Residential!P587+All_Customers_Small_Commercial!P587+All_Customers_Lighting!P587</f>
        <v>0</v>
      </c>
      <c r="Q587" s="5">
        <f>All_Customers_Residential!Q587+All_Customers_Small_Commercial!Q587+All_Customers_Lighting!Q587</f>
        <v>0</v>
      </c>
      <c r="R587" s="5">
        <f>All_Customers_Residential!R587+All_Customers_Small_Commercial!R587+All_Customers_Lighting!R587</f>
        <v>0</v>
      </c>
      <c r="S587" s="5">
        <f>All_Customers_Residential!S587+All_Customers_Small_Commercial!S587+All_Customers_Lighting!S587</f>
        <v>0</v>
      </c>
      <c r="T587" s="5">
        <f>All_Customers_Residential!T587+All_Customers_Small_Commercial!T587+All_Customers_Lighting!T587</f>
        <v>0</v>
      </c>
      <c r="U587" s="5">
        <f>All_Customers_Residential!U587+All_Customers_Small_Commercial!U587+All_Customers_Lighting!U587</f>
        <v>0</v>
      </c>
      <c r="V587" s="5">
        <f>All_Customers_Residential!V587+All_Customers_Small_Commercial!V587+All_Customers_Lighting!V587</f>
        <v>0</v>
      </c>
      <c r="W587" s="5">
        <f>All_Customers_Residential!W587+All_Customers_Small_Commercial!W587+All_Customers_Lighting!W587</f>
        <v>0</v>
      </c>
      <c r="X587" s="5">
        <f>All_Customers_Residential!X587+All_Customers_Small_Commercial!X587+All_Customers_Lighting!X587</f>
        <v>0</v>
      </c>
      <c r="Y587" s="5">
        <f>All_Customers_Residential!Y587+All_Customers_Small_Commercial!Y587+All_Customers_Lighting!Y587</f>
        <v>0</v>
      </c>
      <c r="Z587" s="5">
        <f>All_Customers_Residential!Z587+All_Customers_Small_Commercial!Z587+All_Customers_Lighting!Z587</f>
        <v>0</v>
      </c>
      <c r="AA587" s="2">
        <f>IFERROR(INDEX('Holiday Schedule'!$D$3:$D$24,MATCH(A587,'Holiday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</row>
    <row r="588" spans="1:37" ht="12.75">
      <c r="A588" s="4">
        <v>46237</v>
      </c>
      <c r="B588" s="5">
        <f>All_Customers_Residential!B588+All_Customers_Small_Commercial!B588+All_Customers_Lighting!B588</f>
        <v>0</v>
      </c>
      <c r="C588" s="5">
        <f>All_Customers_Residential!C588+All_Customers_Small_Commercial!C588+All_Customers_Lighting!C588</f>
        <v>0</v>
      </c>
      <c r="D588" s="5">
        <f>All_Customers_Residential!D588+All_Customers_Small_Commercial!D588+All_Customers_Lighting!D588</f>
        <v>0</v>
      </c>
      <c r="E588" s="5">
        <f>All_Customers_Residential!E588+All_Customers_Small_Commercial!E588+All_Customers_Lighting!E588</f>
        <v>0</v>
      </c>
      <c r="F588" s="5">
        <f>All_Customers_Residential!F588+All_Customers_Small_Commercial!F588+All_Customers_Lighting!F588</f>
        <v>0</v>
      </c>
      <c r="G588" s="5">
        <f>All_Customers_Residential!G588+All_Customers_Small_Commercial!G588+All_Customers_Lighting!G588</f>
        <v>0</v>
      </c>
      <c r="H588" s="5">
        <f>All_Customers_Residential!H588+All_Customers_Small_Commercial!H588+All_Customers_Lighting!H588</f>
        <v>0</v>
      </c>
      <c r="I588" s="5">
        <f>All_Customers_Residential!I588+All_Customers_Small_Commercial!I588+All_Customers_Lighting!I588</f>
        <v>0</v>
      </c>
      <c r="J588" s="5">
        <f>All_Customers_Residential!J588+All_Customers_Small_Commercial!J588+All_Customers_Lighting!J588</f>
        <v>0</v>
      </c>
      <c r="K588" s="5">
        <f>All_Customers_Residential!K588+All_Customers_Small_Commercial!K588+All_Customers_Lighting!K588</f>
        <v>0</v>
      </c>
      <c r="L588" s="5">
        <f>All_Customers_Residential!L588+All_Customers_Small_Commercial!L588+All_Customers_Lighting!L588</f>
        <v>0</v>
      </c>
      <c r="M588" s="5">
        <f>All_Customers_Residential!M588+All_Customers_Small_Commercial!M588+All_Customers_Lighting!M588</f>
        <v>0</v>
      </c>
      <c r="N588" s="5">
        <f>All_Customers_Residential!N588+All_Customers_Small_Commercial!N588+All_Customers_Lighting!N588</f>
        <v>0</v>
      </c>
      <c r="O588" s="5">
        <f>All_Customers_Residential!O588+All_Customers_Small_Commercial!O588+All_Customers_Lighting!O588</f>
        <v>0</v>
      </c>
      <c r="P588" s="5">
        <f>All_Customers_Residential!P588+All_Customers_Small_Commercial!P588+All_Customers_Lighting!P588</f>
        <v>0</v>
      </c>
      <c r="Q588" s="5">
        <f>All_Customers_Residential!Q588+All_Customers_Small_Commercial!Q588+All_Customers_Lighting!Q588</f>
        <v>0</v>
      </c>
      <c r="R588" s="5">
        <f>All_Customers_Residential!R588+All_Customers_Small_Commercial!R588+All_Customers_Lighting!R588</f>
        <v>0</v>
      </c>
      <c r="S588" s="5">
        <f>All_Customers_Residential!S588+All_Customers_Small_Commercial!S588+All_Customers_Lighting!S588</f>
        <v>0</v>
      </c>
      <c r="T588" s="5">
        <f>All_Customers_Residential!T588+All_Customers_Small_Commercial!T588+All_Customers_Lighting!T588</f>
        <v>0</v>
      </c>
      <c r="U588" s="5">
        <f>All_Customers_Residential!U588+All_Customers_Small_Commercial!U588+All_Customers_Lighting!U588</f>
        <v>0</v>
      </c>
      <c r="V588" s="5">
        <f>All_Customers_Residential!V588+All_Customers_Small_Commercial!V588+All_Customers_Lighting!V588</f>
        <v>0</v>
      </c>
      <c r="W588" s="5">
        <f>All_Customers_Residential!W588+All_Customers_Small_Commercial!W588+All_Customers_Lighting!W588</f>
        <v>0</v>
      </c>
      <c r="X588" s="5">
        <f>All_Customers_Residential!X588+All_Customers_Small_Commercial!X588+All_Customers_Lighting!X588</f>
        <v>0</v>
      </c>
      <c r="Y588" s="5">
        <f>All_Customers_Residential!Y588+All_Customers_Small_Commercial!Y588+All_Customers_Lighting!Y588</f>
        <v>0</v>
      </c>
      <c r="Z588" s="5">
        <f>All_Customers_Residential!Z588+All_Customers_Small_Commercial!Z588+All_Customers_Lighting!Z588</f>
        <v>0</v>
      </c>
      <c r="AA588" s="2">
        <f>IFERROR(INDEX('Holiday Schedule'!$D$3:$D$24,MATCH(A588,'Holiday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</row>
    <row r="589" spans="1:37" ht="12.75">
      <c r="A589" s="4">
        <v>46238</v>
      </c>
      <c r="B589" s="5">
        <f>All_Customers_Residential!B589+All_Customers_Small_Commercial!B589+All_Customers_Lighting!B589</f>
        <v>0</v>
      </c>
      <c r="C589" s="5">
        <f>All_Customers_Residential!C589+All_Customers_Small_Commercial!C589+All_Customers_Lighting!C589</f>
        <v>0</v>
      </c>
      <c r="D589" s="5">
        <f>All_Customers_Residential!D589+All_Customers_Small_Commercial!D589+All_Customers_Lighting!D589</f>
        <v>0</v>
      </c>
      <c r="E589" s="5">
        <f>All_Customers_Residential!E589+All_Customers_Small_Commercial!E589+All_Customers_Lighting!E589</f>
        <v>0</v>
      </c>
      <c r="F589" s="5">
        <f>All_Customers_Residential!F589+All_Customers_Small_Commercial!F589+All_Customers_Lighting!F589</f>
        <v>0</v>
      </c>
      <c r="G589" s="5">
        <f>All_Customers_Residential!G589+All_Customers_Small_Commercial!G589+All_Customers_Lighting!G589</f>
        <v>0</v>
      </c>
      <c r="H589" s="5">
        <f>All_Customers_Residential!H589+All_Customers_Small_Commercial!H589+All_Customers_Lighting!H589</f>
        <v>0</v>
      </c>
      <c r="I589" s="5">
        <f>All_Customers_Residential!I589+All_Customers_Small_Commercial!I589+All_Customers_Lighting!I589</f>
        <v>0</v>
      </c>
      <c r="J589" s="5">
        <f>All_Customers_Residential!J589+All_Customers_Small_Commercial!J589+All_Customers_Lighting!J589</f>
        <v>0</v>
      </c>
      <c r="K589" s="5">
        <f>All_Customers_Residential!K589+All_Customers_Small_Commercial!K589+All_Customers_Lighting!K589</f>
        <v>0</v>
      </c>
      <c r="L589" s="5">
        <f>All_Customers_Residential!L589+All_Customers_Small_Commercial!L589+All_Customers_Lighting!L589</f>
        <v>0</v>
      </c>
      <c r="M589" s="5">
        <f>All_Customers_Residential!M589+All_Customers_Small_Commercial!M589+All_Customers_Lighting!M589</f>
        <v>0</v>
      </c>
      <c r="N589" s="5">
        <f>All_Customers_Residential!N589+All_Customers_Small_Commercial!N589+All_Customers_Lighting!N589</f>
        <v>0</v>
      </c>
      <c r="O589" s="5">
        <f>All_Customers_Residential!O589+All_Customers_Small_Commercial!O589+All_Customers_Lighting!O589</f>
        <v>0</v>
      </c>
      <c r="P589" s="5">
        <f>All_Customers_Residential!P589+All_Customers_Small_Commercial!P589+All_Customers_Lighting!P589</f>
        <v>0</v>
      </c>
      <c r="Q589" s="5">
        <f>All_Customers_Residential!Q589+All_Customers_Small_Commercial!Q589+All_Customers_Lighting!Q589</f>
        <v>0</v>
      </c>
      <c r="R589" s="5">
        <f>All_Customers_Residential!R589+All_Customers_Small_Commercial!R589+All_Customers_Lighting!R589</f>
        <v>0</v>
      </c>
      <c r="S589" s="5">
        <f>All_Customers_Residential!S589+All_Customers_Small_Commercial!S589+All_Customers_Lighting!S589</f>
        <v>0</v>
      </c>
      <c r="T589" s="5">
        <f>All_Customers_Residential!T589+All_Customers_Small_Commercial!T589+All_Customers_Lighting!T589</f>
        <v>0</v>
      </c>
      <c r="U589" s="5">
        <f>All_Customers_Residential!U589+All_Customers_Small_Commercial!U589+All_Customers_Lighting!U589</f>
        <v>0</v>
      </c>
      <c r="V589" s="5">
        <f>All_Customers_Residential!V589+All_Customers_Small_Commercial!V589+All_Customers_Lighting!V589</f>
        <v>0</v>
      </c>
      <c r="W589" s="5">
        <f>All_Customers_Residential!W589+All_Customers_Small_Commercial!W589+All_Customers_Lighting!W589</f>
        <v>0</v>
      </c>
      <c r="X589" s="5">
        <f>All_Customers_Residential!X589+All_Customers_Small_Commercial!X589+All_Customers_Lighting!X589</f>
        <v>0</v>
      </c>
      <c r="Y589" s="5">
        <f>All_Customers_Residential!Y589+All_Customers_Small_Commercial!Y589+All_Customers_Lighting!Y589</f>
        <v>0</v>
      </c>
      <c r="Z589" s="5">
        <f>All_Customers_Residential!Z589+All_Customers_Small_Commercial!Z589+All_Customers_Lighting!Z589</f>
        <v>0</v>
      </c>
      <c r="AA589" s="2">
        <f>IFERROR(INDEX('Holiday Schedule'!$D$3:$D$24,MATCH(A589,'Holiday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37" ht="12.75">
      <c r="A590" s="4">
        <v>46239</v>
      </c>
      <c r="B590" s="5">
        <f>All_Customers_Residential!B590+All_Customers_Small_Commercial!B590+All_Customers_Lighting!B590</f>
        <v>0</v>
      </c>
      <c r="C590" s="5">
        <f>All_Customers_Residential!C590+All_Customers_Small_Commercial!C590+All_Customers_Lighting!C590</f>
        <v>0</v>
      </c>
      <c r="D590" s="5">
        <f>All_Customers_Residential!D590+All_Customers_Small_Commercial!D590+All_Customers_Lighting!D590</f>
        <v>0</v>
      </c>
      <c r="E590" s="5">
        <f>All_Customers_Residential!E590+All_Customers_Small_Commercial!E590+All_Customers_Lighting!E590</f>
        <v>0</v>
      </c>
      <c r="F590" s="5">
        <f>All_Customers_Residential!F590+All_Customers_Small_Commercial!F590+All_Customers_Lighting!F590</f>
        <v>0</v>
      </c>
      <c r="G590" s="5">
        <f>All_Customers_Residential!G590+All_Customers_Small_Commercial!G590+All_Customers_Lighting!G590</f>
        <v>0</v>
      </c>
      <c r="H590" s="5">
        <f>All_Customers_Residential!H590+All_Customers_Small_Commercial!H590+All_Customers_Lighting!H590</f>
        <v>0</v>
      </c>
      <c r="I590" s="5">
        <f>All_Customers_Residential!I590+All_Customers_Small_Commercial!I590+All_Customers_Lighting!I590</f>
        <v>0</v>
      </c>
      <c r="J590" s="5">
        <f>All_Customers_Residential!J590+All_Customers_Small_Commercial!J590+All_Customers_Lighting!J590</f>
        <v>0</v>
      </c>
      <c r="K590" s="5">
        <f>All_Customers_Residential!K590+All_Customers_Small_Commercial!K590+All_Customers_Lighting!K590</f>
        <v>0</v>
      </c>
      <c r="L590" s="5">
        <f>All_Customers_Residential!L590+All_Customers_Small_Commercial!L590+All_Customers_Lighting!L590</f>
        <v>0</v>
      </c>
      <c r="M590" s="5">
        <f>All_Customers_Residential!M590+All_Customers_Small_Commercial!M590+All_Customers_Lighting!M590</f>
        <v>0</v>
      </c>
      <c r="N590" s="5">
        <f>All_Customers_Residential!N590+All_Customers_Small_Commercial!N590+All_Customers_Lighting!N590</f>
        <v>0</v>
      </c>
      <c r="O590" s="5">
        <f>All_Customers_Residential!O590+All_Customers_Small_Commercial!O590+All_Customers_Lighting!O590</f>
        <v>0</v>
      </c>
      <c r="P590" s="5">
        <f>All_Customers_Residential!P590+All_Customers_Small_Commercial!P590+All_Customers_Lighting!P590</f>
        <v>0</v>
      </c>
      <c r="Q590" s="5">
        <f>All_Customers_Residential!Q590+All_Customers_Small_Commercial!Q590+All_Customers_Lighting!Q590</f>
        <v>0</v>
      </c>
      <c r="R590" s="5">
        <f>All_Customers_Residential!R590+All_Customers_Small_Commercial!R590+All_Customers_Lighting!R590</f>
        <v>0</v>
      </c>
      <c r="S590" s="5">
        <f>All_Customers_Residential!S590+All_Customers_Small_Commercial!S590+All_Customers_Lighting!S590</f>
        <v>0</v>
      </c>
      <c r="T590" s="5">
        <f>All_Customers_Residential!T590+All_Customers_Small_Commercial!T590+All_Customers_Lighting!T590</f>
        <v>0</v>
      </c>
      <c r="U590" s="5">
        <f>All_Customers_Residential!U590+All_Customers_Small_Commercial!U590+All_Customers_Lighting!U590</f>
        <v>0</v>
      </c>
      <c r="V590" s="5">
        <f>All_Customers_Residential!V590+All_Customers_Small_Commercial!V590+All_Customers_Lighting!V590</f>
        <v>0</v>
      </c>
      <c r="W590" s="5">
        <f>All_Customers_Residential!W590+All_Customers_Small_Commercial!W590+All_Customers_Lighting!W590</f>
        <v>0</v>
      </c>
      <c r="X590" s="5">
        <f>All_Customers_Residential!X590+All_Customers_Small_Commercial!X590+All_Customers_Lighting!X590</f>
        <v>0</v>
      </c>
      <c r="Y590" s="5">
        <f>All_Customers_Residential!Y590+All_Customers_Small_Commercial!Y590+All_Customers_Lighting!Y590</f>
        <v>0</v>
      </c>
      <c r="Z590" s="5">
        <f>All_Customers_Residential!Z590+All_Customers_Small_Commercial!Z590+All_Customers_Lighting!Z590</f>
        <v>0</v>
      </c>
      <c r="AA590" s="2">
        <f>IFERROR(INDEX('Holiday Schedule'!$D$3:$D$24,MATCH(A590,'Holiday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37" ht="12.75">
      <c r="A591" s="4">
        <v>46240</v>
      </c>
      <c r="B591" s="5">
        <f>All_Customers_Residential!B591+All_Customers_Small_Commercial!B591+All_Customers_Lighting!B591</f>
        <v>0</v>
      </c>
      <c r="C591" s="5">
        <f>All_Customers_Residential!C591+All_Customers_Small_Commercial!C591+All_Customers_Lighting!C591</f>
        <v>0</v>
      </c>
      <c r="D591" s="5">
        <f>All_Customers_Residential!D591+All_Customers_Small_Commercial!D591+All_Customers_Lighting!D591</f>
        <v>0</v>
      </c>
      <c r="E591" s="5">
        <f>All_Customers_Residential!E591+All_Customers_Small_Commercial!E591+All_Customers_Lighting!E591</f>
        <v>0</v>
      </c>
      <c r="F591" s="5">
        <f>All_Customers_Residential!F591+All_Customers_Small_Commercial!F591+All_Customers_Lighting!F591</f>
        <v>0</v>
      </c>
      <c r="G591" s="5">
        <f>All_Customers_Residential!G591+All_Customers_Small_Commercial!G591+All_Customers_Lighting!G591</f>
        <v>0</v>
      </c>
      <c r="H591" s="5">
        <f>All_Customers_Residential!H591+All_Customers_Small_Commercial!H591+All_Customers_Lighting!H591</f>
        <v>0</v>
      </c>
      <c r="I591" s="5">
        <f>All_Customers_Residential!I591+All_Customers_Small_Commercial!I591+All_Customers_Lighting!I591</f>
        <v>0</v>
      </c>
      <c r="J591" s="5">
        <f>All_Customers_Residential!J591+All_Customers_Small_Commercial!J591+All_Customers_Lighting!J591</f>
        <v>0</v>
      </c>
      <c r="K591" s="5">
        <f>All_Customers_Residential!K591+All_Customers_Small_Commercial!K591+All_Customers_Lighting!K591</f>
        <v>0</v>
      </c>
      <c r="L591" s="5">
        <f>All_Customers_Residential!L591+All_Customers_Small_Commercial!L591+All_Customers_Lighting!L591</f>
        <v>0</v>
      </c>
      <c r="M591" s="5">
        <f>All_Customers_Residential!M591+All_Customers_Small_Commercial!M591+All_Customers_Lighting!M591</f>
        <v>0</v>
      </c>
      <c r="N591" s="5">
        <f>All_Customers_Residential!N591+All_Customers_Small_Commercial!N591+All_Customers_Lighting!N591</f>
        <v>0</v>
      </c>
      <c r="O591" s="5">
        <f>All_Customers_Residential!O591+All_Customers_Small_Commercial!O591+All_Customers_Lighting!O591</f>
        <v>0</v>
      </c>
      <c r="P591" s="5">
        <f>All_Customers_Residential!P591+All_Customers_Small_Commercial!P591+All_Customers_Lighting!P591</f>
        <v>0</v>
      </c>
      <c r="Q591" s="5">
        <f>All_Customers_Residential!Q591+All_Customers_Small_Commercial!Q591+All_Customers_Lighting!Q591</f>
        <v>0</v>
      </c>
      <c r="R591" s="5">
        <f>All_Customers_Residential!R591+All_Customers_Small_Commercial!R591+All_Customers_Lighting!R591</f>
        <v>0</v>
      </c>
      <c r="S591" s="5">
        <f>All_Customers_Residential!S591+All_Customers_Small_Commercial!S591+All_Customers_Lighting!S591</f>
        <v>0</v>
      </c>
      <c r="T591" s="5">
        <f>All_Customers_Residential!T591+All_Customers_Small_Commercial!T591+All_Customers_Lighting!T591</f>
        <v>0</v>
      </c>
      <c r="U591" s="5">
        <f>All_Customers_Residential!U591+All_Customers_Small_Commercial!U591+All_Customers_Lighting!U591</f>
        <v>0</v>
      </c>
      <c r="V591" s="5">
        <f>All_Customers_Residential!V591+All_Customers_Small_Commercial!V591+All_Customers_Lighting!V591</f>
        <v>0</v>
      </c>
      <c r="W591" s="5">
        <f>All_Customers_Residential!W591+All_Customers_Small_Commercial!W591+All_Customers_Lighting!W591</f>
        <v>0</v>
      </c>
      <c r="X591" s="5">
        <f>All_Customers_Residential!X591+All_Customers_Small_Commercial!X591+All_Customers_Lighting!X591</f>
        <v>0</v>
      </c>
      <c r="Y591" s="5">
        <f>All_Customers_Residential!Y591+All_Customers_Small_Commercial!Y591+All_Customers_Lighting!Y591</f>
        <v>0</v>
      </c>
      <c r="Z591" s="5">
        <f>All_Customers_Residential!Z591+All_Customers_Small_Commercial!Z591+All_Customers_Lighting!Z591</f>
        <v>0</v>
      </c>
      <c r="AA591" s="2">
        <f>IFERROR(INDEX('Holiday Schedule'!$D$3:$D$24,MATCH(A591,'Holiday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37" ht="12.75">
      <c r="A592" s="4">
        <v>46241</v>
      </c>
      <c r="B592" s="5">
        <f>All_Customers_Residential!B592+All_Customers_Small_Commercial!B592+All_Customers_Lighting!B592</f>
        <v>0</v>
      </c>
      <c r="C592" s="5">
        <f>All_Customers_Residential!C592+All_Customers_Small_Commercial!C592+All_Customers_Lighting!C592</f>
        <v>0</v>
      </c>
      <c r="D592" s="5">
        <f>All_Customers_Residential!D592+All_Customers_Small_Commercial!D592+All_Customers_Lighting!D592</f>
        <v>0</v>
      </c>
      <c r="E592" s="5">
        <f>All_Customers_Residential!E592+All_Customers_Small_Commercial!E592+All_Customers_Lighting!E592</f>
        <v>0</v>
      </c>
      <c r="F592" s="5">
        <f>All_Customers_Residential!F592+All_Customers_Small_Commercial!F592+All_Customers_Lighting!F592</f>
        <v>0</v>
      </c>
      <c r="G592" s="5">
        <f>All_Customers_Residential!G592+All_Customers_Small_Commercial!G592+All_Customers_Lighting!G592</f>
        <v>0</v>
      </c>
      <c r="H592" s="5">
        <f>All_Customers_Residential!H592+All_Customers_Small_Commercial!H592+All_Customers_Lighting!H592</f>
        <v>0</v>
      </c>
      <c r="I592" s="5">
        <f>All_Customers_Residential!I592+All_Customers_Small_Commercial!I592+All_Customers_Lighting!I592</f>
        <v>0</v>
      </c>
      <c r="J592" s="5">
        <f>All_Customers_Residential!J592+All_Customers_Small_Commercial!J592+All_Customers_Lighting!J592</f>
        <v>0</v>
      </c>
      <c r="K592" s="5">
        <f>All_Customers_Residential!K592+All_Customers_Small_Commercial!K592+All_Customers_Lighting!K592</f>
        <v>0</v>
      </c>
      <c r="L592" s="5">
        <f>All_Customers_Residential!L592+All_Customers_Small_Commercial!L592+All_Customers_Lighting!L592</f>
        <v>0</v>
      </c>
      <c r="M592" s="5">
        <f>All_Customers_Residential!M592+All_Customers_Small_Commercial!M592+All_Customers_Lighting!M592</f>
        <v>0</v>
      </c>
      <c r="N592" s="5">
        <f>All_Customers_Residential!N592+All_Customers_Small_Commercial!N592+All_Customers_Lighting!N592</f>
        <v>0</v>
      </c>
      <c r="O592" s="5">
        <f>All_Customers_Residential!O592+All_Customers_Small_Commercial!O592+All_Customers_Lighting!O592</f>
        <v>0</v>
      </c>
      <c r="P592" s="5">
        <f>All_Customers_Residential!P592+All_Customers_Small_Commercial!P592+All_Customers_Lighting!P592</f>
        <v>0</v>
      </c>
      <c r="Q592" s="5">
        <f>All_Customers_Residential!Q592+All_Customers_Small_Commercial!Q592+All_Customers_Lighting!Q592</f>
        <v>0</v>
      </c>
      <c r="R592" s="5">
        <f>All_Customers_Residential!R592+All_Customers_Small_Commercial!R592+All_Customers_Lighting!R592</f>
        <v>0</v>
      </c>
      <c r="S592" s="5">
        <f>All_Customers_Residential!S592+All_Customers_Small_Commercial!S592+All_Customers_Lighting!S592</f>
        <v>0</v>
      </c>
      <c r="T592" s="5">
        <f>All_Customers_Residential!T592+All_Customers_Small_Commercial!T592+All_Customers_Lighting!T592</f>
        <v>0</v>
      </c>
      <c r="U592" s="5">
        <f>All_Customers_Residential!U592+All_Customers_Small_Commercial!U592+All_Customers_Lighting!U592</f>
        <v>0</v>
      </c>
      <c r="V592" s="5">
        <f>All_Customers_Residential!V592+All_Customers_Small_Commercial!V592+All_Customers_Lighting!V592</f>
        <v>0</v>
      </c>
      <c r="W592" s="5">
        <f>All_Customers_Residential!W592+All_Customers_Small_Commercial!W592+All_Customers_Lighting!W592</f>
        <v>0</v>
      </c>
      <c r="X592" s="5">
        <f>All_Customers_Residential!X592+All_Customers_Small_Commercial!X592+All_Customers_Lighting!X592</f>
        <v>0</v>
      </c>
      <c r="Y592" s="5">
        <f>All_Customers_Residential!Y592+All_Customers_Small_Commercial!Y592+All_Customers_Lighting!Y592</f>
        <v>0</v>
      </c>
      <c r="Z592" s="5">
        <f>All_Customers_Residential!Z592+All_Customers_Small_Commercial!Z592+All_Customers_Lighting!Z592</f>
        <v>0</v>
      </c>
      <c r="AA592" s="2">
        <f>IFERROR(INDEX('Holiday Schedule'!$D$3:$D$24,MATCH(A592,'Holiday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 ht="12.75">
      <c r="A593" s="4">
        <v>46242</v>
      </c>
      <c r="B593" s="5">
        <f>All_Customers_Residential!B593+All_Customers_Small_Commercial!B593+All_Customers_Lighting!B593</f>
        <v>0</v>
      </c>
      <c r="C593" s="5">
        <f>All_Customers_Residential!C593+All_Customers_Small_Commercial!C593+All_Customers_Lighting!C593</f>
        <v>0</v>
      </c>
      <c r="D593" s="5">
        <f>All_Customers_Residential!D593+All_Customers_Small_Commercial!D593+All_Customers_Lighting!D593</f>
        <v>0</v>
      </c>
      <c r="E593" s="5">
        <f>All_Customers_Residential!E593+All_Customers_Small_Commercial!E593+All_Customers_Lighting!E593</f>
        <v>0</v>
      </c>
      <c r="F593" s="5">
        <f>All_Customers_Residential!F593+All_Customers_Small_Commercial!F593+All_Customers_Lighting!F593</f>
        <v>0</v>
      </c>
      <c r="G593" s="5">
        <f>All_Customers_Residential!G593+All_Customers_Small_Commercial!G593+All_Customers_Lighting!G593</f>
        <v>0</v>
      </c>
      <c r="H593" s="5">
        <f>All_Customers_Residential!H593+All_Customers_Small_Commercial!H593+All_Customers_Lighting!H593</f>
        <v>0</v>
      </c>
      <c r="I593" s="5">
        <f>All_Customers_Residential!I593+All_Customers_Small_Commercial!I593+All_Customers_Lighting!I593</f>
        <v>0</v>
      </c>
      <c r="J593" s="5">
        <f>All_Customers_Residential!J593+All_Customers_Small_Commercial!J593+All_Customers_Lighting!J593</f>
        <v>0</v>
      </c>
      <c r="K593" s="5">
        <f>All_Customers_Residential!K593+All_Customers_Small_Commercial!K593+All_Customers_Lighting!K593</f>
        <v>0</v>
      </c>
      <c r="L593" s="5">
        <f>All_Customers_Residential!L593+All_Customers_Small_Commercial!L593+All_Customers_Lighting!L593</f>
        <v>0</v>
      </c>
      <c r="M593" s="5">
        <f>All_Customers_Residential!M593+All_Customers_Small_Commercial!M593+All_Customers_Lighting!M593</f>
        <v>0</v>
      </c>
      <c r="N593" s="5">
        <f>All_Customers_Residential!N593+All_Customers_Small_Commercial!N593+All_Customers_Lighting!N593</f>
        <v>0</v>
      </c>
      <c r="O593" s="5">
        <f>All_Customers_Residential!O593+All_Customers_Small_Commercial!O593+All_Customers_Lighting!O593</f>
        <v>0</v>
      </c>
      <c r="P593" s="5">
        <f>All_Customers_Residential!P593+All_Customers_Small_Commercial!P593+All_Customers_Lighting!P593</f>
        <v>0</v>
      </c>
      <c r="Q593" s="5">
        <f>All_Customers_Residential!Q593+All_Customers_Small_Commercial!Q593+All_Customers_Lighting!Q593</f>
        <v>0</v>
      </c>
      <c r="R593" s="5">
        <f>All_Customers_Residential!R593+All_Customers_Small_Commercial!R593+All_Customers_Lighting!R593</f>
        <v>0</v>
      </c>
      <c r="S593" s="5">
        <f>All_Customers_Residential!S593+All_Customers_Small_Commercial!S593+All_Customers_Lighting!S593</f>
        <v>0</v>
      </c>
      <c r="T593" s="5">
        <f>All_Customers_Residential!T593+All_Customers_Small_Commercial!T593+All_Customers_Lighting!T593</f>
        <v>0</v>
      </c>
      <c r="U593" s="5">
        <f>All_Customers_Residential!U593+All_Customers_Small_Commercial!U593+All_Customers_Lighting!U593</f>
        <v>0</v>
      </c>
      <c r="V593" s="5">
        <f>All_Customers_Residential!V593+All_Customers_Small_Commercial!V593+All_Customers_Lighting!V593</f>
        <v>0</v>
      </c>
      <c r="W593" s="5">
        <f>All_Customers_Residential!W593+All_Customers_Small_Commercial!W593+All_Customers_Lighting!W593</f>
        <v>0</v>
      </c>
      <c r="X593" s="5">
        <f>All_Customers_Residential!X593+All_Customers_Small_Commercial!X593+All_Customers_Lighting!X593</f>
        <v>0</v>
      </c>
      <c r="Y593" s="5">
        <f>All_Customers_Residential!Y593+All_Customers_Small_Commercial!Y593+All_Customers_Lighting!Y593</f>
        <v>0</v>
      </c>
      <c r="Z593" s="5">
        <f>All_Customers_Residential!Z593+All_Customers_Small_Commercial!Z593+All_Customers_Lighting!Z593</f>
        <v>0</v>
      </c>
      <c r="AA593" s="2">
        <f>IFERROR(INDEX('Holiday Schedule'!$D$3:$D$24,MATCH(A593,'Holiday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 ht="12.75">
      <c r="A594" s="4">
        <v>46243</v>
      </c>
      <c r="B594" s="5">
        <f>All_Customers_Residential!B594+All_Customers_Small_Commercial!B594+All_Customers_Lighting!B594</f>
        <v>0</v>
      </c>
      <c r="C594" s="5">
        <f>All_Customers_Residential!C594+All_Customers_Small_Commercial!C594+All_Customers_Lighting!C594</f>
        <v>0</v>
      </c>
      <c r="D594" s="5">
        <f>All_Customers_Residential!D594+All_Customers_Small_Commercial!D594+All_Customers_Lighting!D594</f>
        <v>0</v>
      </c>
      <c r="E594" s="5">
        <f>All_Customers_Residential!E594+All_Customers_Small_Commercial!E594+All_Customers_Lighting!E594</f>
        <v>0</v>
      </c>
      <c r="F594" s="5">
        <f>All_Customers_Residential!F594+All_Customers_Small_Commercial!F594+All_Customers_Lighting!F594</f>
        <v>0</v>
      </c>
      <c r="G594" s="5">
        <f>All_Customers_Residential!G594+All_Customers_Small_Commercial!G594+All_Customers_Lighting!G594</f>
        <v>0</v>
      </c>
      <c r="H594" s="5">
        <f>All_Customers_Residential!H594+All_Customers_Small_Commercial!H594+All_Customers_Lighting!H594</f>
        <v>0</v>
      </c>
      <c r="I594" s="5">
        <f>All_Customers_Residential!I594+All_Customers_Small_Commercial!I594+All_Customers_Lighting!I594</f>
        <v>0</v>
      </c>
      <c r="J594" s="5">
        <f>All_Customers_Residential!J594+All_Customers_Small_Commercial!J594+All_Customers_Lighting!J594</f>
        <v>0</v>
      </c>
      <c r="K594" s="5">
        <f>All_Customers_Residential!K594+All_Customers_Small_Commercial!K594+All_Customers_Lighting!K594</f>
        <v>0</v>
      </c>
      <c r="L594" s="5">
        <f>All_Customers_Residential!L594+All_Customers_Small_Commercial!L594+All_Customers_Lighting!L594</f>
        <v>0</v>
      </c>
      <c r="M594" s="5">
        <f>All_Customers_Residential!M594+All_Customers_Small_Commercial!M594+All_Customers_Lighting!M594</f>
        <v>0</v>
      </c>
      <c r="N594" s="5">
        <f>All_Customers_Residential!N594+All_Customers_Small_Commercial!N594+All_Customers_Lighting!N594</f>
        <v>0</v>
      </c>
      <c r="O594" s="5">
        <f>All_Customers_Residential!O594+All_Customers_Small_Commercial!O594+All_Customers_Lighting!O594</f>
        <v>0</v>
      </c>
      <c r="P594" s="5">
        <f>All_Customers_Residential!P594+All_Customers_Small_Commercial!P594+All_Customers_Lighting!P594</f>
        <v>0</v>
      </c>
      <c r="Q594" s="5">
        <f>All_Customers_Residential!Q594+All_Customers_Small_Commercial!Q594+All_Customers_Lighting!Q594</f>
        <v>0</v>
      </c>
      <c r="R594" s="5">
        <f>All_Customers_Residential!R594+All_Customers_Small_Commercial!R594+All_Customers_Lighting!R594</f>
        <v>0</v>
      </c>
      <c r="S594" s="5">
        <f>All_Customers_Residential!S594+All_Customers_Small_Commercial!S594+All_Customers_Lighting!S594</f>
        <v>0</v>
      </c>
      <c r="T594" s="5">
        <f>All_Customers_Residential!T594+All_Customers_Small_Commercial!T594+All_Customers_Lighting!T594</f>
        <v>0</v>
      </c>
      <c r="U594" s="5">
        <f>All_Customers_Residential!U594+All_Customers_Small_Commercial!U594+All_Customers_Lighting!U594</f>
        <v>0</v>
      </c>
      <c r="V594" s="5">
        <f>All_Customers_Residential!V594+All_Customers_Small_Commercial!V594+All_Customers_Lighting!V594</f>
        <v>0</v>
      </c>
      <c r="W594" s="5">
        <f>All_Customers_Residential!W594+All_Customers_Small_Commercial!W594+All_Customers_Lighting!W594</f>
        <v>0</v>
      </c>
      <c r="X594" s="5">
        <f>All_Customers_Residential!X594+All_Customers_Small_Commercial!X594+All_Customers_Lighting!X594</f>
        <v>0</v>
      </c>
      <c r="Y594" s="5">
        <f>All_Customers_Residential!Y594+All_Customers_Small_Commercial!Y594+All_Customers_Lighting!Y594</f>
        <v>0</v>
      </c>
      <c r="Z594" s="5">
        <f>All_Customers_Residential!Z594+All_Customers_Small_Commercial!Z594+All_Customers_Lighting!Z594</f>
        <v>0</v>
      </c>
      <c r="AA594" s="2">
        <f>IFERROR(INDEX('Holiday Schedule'!$D$3:$D$24,MATCH(A594,'Holiday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 ht="12.75">
      <c r="A595" s="4">
        <v>46244</v>
      </c>
      <c r="B595" s="5">
        <f>All_Customers_Residential!B595+All_Customers_Small_Commercial!B595+All_Customers_Lighting!B595</f>
        <v>0</v>
      </c>
      <c r="C595" s="5">
        <f>All_Customers_Residential!C595+All_Customers_Small_Commercial!C595+All_Customers_Lighting!C595</f>
        <v>0</v>
      </c>
      <c r="D595" s="5">
        <f>All_Customers_Residential!D595+All_Customers_Small_Commercial!D595+All_Customers_Lighting!D595</f>
        <v>0</v>
      </c>
      <c r="E595" s="5">
        <f>All_Customers_Residential!E595+All_Customers_Small_Commercial!E595+All_Customers_Lighting!E595</f>
        <v>0</v>
      </c>
      <c r="F595" s="5">
        <f>All_Customers_Residential!F595+All_Customers_Small_Commercial!F595+All_Customers_Lighting!F595</f>
        <v>0</v>
      </c>
      <c r="G595" s="5">
        <f>All_Customers_Residential!G595+All_Customers_Small_Commercial!G595+All_Customers_Lighting!G595</f>
        <v>0</v>
      </c>
      <c r="H595" s="5">
        <f>All_Customers_Residential!H595+All_Customers_Small_Commercial!H595+All_Customers_Lighting!H595</f>
        <v>0</v>
      </c>
      <c r="I595" s="5">
        <f>All_Customers_Residential!I595+All_Customers_Small_Commercial!I595+All_Customers_Lighting!I595</f>
        <v>0</v>
      </c>
      <c r="J595" s="5">
        <f>All_Customers_Residential!J595+All_Customers_Small_Commercial!J595+All_Customers_Lighting!J595</f>
        <v>0</v>
      </c>
      <c r="K595" s="5">
        <f>All_Customers_Residential!K595+All_Customers_Small_Commercial!K595+All_Customers_Lighting!K595</f>
        <v>0</v>
      </c>
      <c r="L595" s="5">
        <f>All_Customers_Residential!L595+All_Customers_Small_Commercial!L595+All_Customers_Lighting!L595</f>
        <v>0</v>
      </c>
      <c r="M595" s="5">
        <f>All_Customers_Residential!M595+All_Customers_Small_Commercial!M595+All_Customers_Lighting!M595</f>
        <v>0</v>
      </c>
      <c r="N595" s="5">
        <f>All_Customers_Residential!N595+All_Customers_Small_Commercial!N595+All_Customers_Lighting!N595</f>
        <v>0</v>
      </c>
      <c r="O595" s="5">
        <f>All_Customers_Residential!O595+All_Customers_Small_Commercial!O595+All_Customers_Lighting!O595</f>
        <v>0</v>
      </c>
      <c r="P595" s="5">
        <f>All_Customers_Residential!P595+All_Customers_Small_Commercial!P595+All_Customers_Lighting!P595</f>
        <v>0</v>
      </c>
      <c r="Q595" s="5">
        <f>All_Customers_Residential!Q595+All_Customers_Small_Commercial!Q595+All_Customers_Lighting!Q595</f>
        <v>0</v>
      </c>
      <c r="R595" s="5">
        <f>All_Customers_Residential!R595+All_Customers_Small_Commercial!R595+All_Customers_Lighting!R595</f>
        <v>0</v>
      </c>
      <c r="S595" s="5">
        <f>All_Customers_Residential!S595+All_Customers_Small_Commercial!S595+All_Customers_Lighting!S595</f>
        <v>0</v>
      </c>
      <c r="T595" s="5">
        <f>All_Customers_Residential!T595+All_Customers_Small_Commercial!T595+All_Customers_Lighting!T595</f>
        <v>0</v>
      </c>
      <c r="U595" s="5">
        <f>All_Customers_Residential!U595+All_Customers_Small_Commercial!U595+All_Customers_Lighting!U595</f>
        <v>0</v>
      </c>
      <c r="V595" s="5">
        <f>All_Customers_Residential!V595+All_Customers_Small_Commercial!V595+All_Customers_Lighting!V595</f>
        <v>0</v>
      </c>
      <c r="W595" s="5">
        <f>All_Customers_Residential!W595+All_Customers_Small_Commercial!W595+All_Customers_Lighting!W595</f>
        <v>0</v>
      </c>
      <c r="X595" s="5">
        <f>All_Customers_Residential!X595+All_Customers_Small_Commercial!X595+All_Customers_Lighting!X595</f>
        <v>0</v>
      </c>
      <c r="Y595" s="5">
        <f>All_Customers_Residential!Y595+All_Customers_Small_Commercial!Y595+All_Customers_Lighting!Y595</f>
        <v>0</v>
      </c>
      <c r="Z595" s="5">
        <f>All_Customers_Residential!Z595+All_Customers_Small_Commercial!Z595+All_Customers_Lighting!Z595</f>
        <v>0</v>
      </c>
      <c r="AA595" s="2">
        <f>IFERROR(INDEX('Holiday Schedule'!$D$3:$D$24,MATCH(A595,'Holiday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 ht="12.75">
      <c r="A596" s="4">
        <v>46245</v>
      </c>
      <c r="B596" s="5">
        <f>All_Customers_Residential!B596+All_Customers_Small_Commercial!B596+All_Customers_Lighting!B596</f>
        <v>0</v>
      </c>
      <c r="C596" s="5">
        <f>All_Customers_Residential!C596+All_Customers_Small_Commercial!C596+All_Customers_Lighting!C596</f>
        <v>0</v>
      </c>
      <c r="D596" s="5">
        <f>All_Customers_Residential!D596+All_Customers_Small_Commercial!D596+All_Customers_Lighting!D596</f>
        <v>0</v>
      </c>
      <c r="E596" s="5">
        <f>All_Customers_Residential!E596+All_Customers_Small_Commercial!E596+All_Customers_Lighting!E596</f>
        <v>0</v>
      </c>
      <c r="F596" s="5">
        <f>All_Customers_Residential!F596+All_Customers_Small_Commercial!F596+All_Customers_Lighting!F596</f>
        <v>0</v>
      </c>
      <c r="G596" s="5">
        <f>All_Customers_Residential!G596+All_Customers_Small_Commercial!G596+All_Customers_Lighting!G596</f>
        <v>0</v>
      </c>
      <c r="H596" s="5">
        <f>All_Customers_Residential!H596+All_Customers_Small_Commercial!H596+All_Customers_Lighting!H596</f>
        <v>0</v>
      </c>
      <c r="I596" s="5">
        <f>All_Customers_Residential!I596+All_Customers_Small_Commercial!I596+All_Customers_Lighting!I596</f>
        <v>0</v>
      </c>
      <c r="J596" s="5">
        <f>All_Customers_Residential!J596+All_Customers_Small_Commercial!J596+All_Customers_Lighting!J596</f>
        <v>0</v>
      </c>
      <c r="K596" s="5">
        <f>All_Customers_Residential!K596+All_Customers_Small_Commercial!K596+All_Customers_Lighting!K596</f>
        <v>0</v>
      </c>
      <c r="L596" s="5">
        <f>All_Customers_Residential!L596+All_Customers_Small_Commercial!L596+All_Customers_Lighting!L596</f>
        <v>0</v>
      </c>
      <c r="M596" s="5">
        <f>All_Customers_Residential!M596+All_Customers_Small_Commercial!M596+All_Customers_Lighting!M596</f>
        <v>0</v>
      </c>
      <c r="N596" s="5">
        <f>All_Customers_Residential!N596+All_Customers_Small_Commercial!N596+All_Customers_Lighting!N596</f>
        <v>0</v>
      </c>
      <c r="O596" s="5">
        <f>All_Customers_Residential!O596+All_Customers_Small_Commercial!O596+All_Customers_Lighting!O596</f>
        <v>0</v>
      </c>
      <c r="P596" s="5">
        <f>All_Customers_Residential!P596+All_Customers_Small_Commercial!P596+All_Customers_Lighting!P596</f>
        <v>0</v>
      </c>
      <c r="Q596" s="5">
        <f>All_Customers_Residential!Q596+All_Customers_Small_Commercial!Q596+All_Customers_Lighting!Q596</f>
        <v>0</v>
      </c>
      <c r="R596" s="5">
        <f>All_Customers_Residential!R596+All_Customers_Small_Commercial!R596+All_Customers_Lighting!R596</f>
        <v>0</v>
      </c>
      <c r="S596" s="5">
        <f>All_Customers_Residential!S596+All_Customers_Small_Commercial!S596+All_Customers_Lighting!S596</f>
        <v>0</v>
      </c>
      <c r="T596" s="5">
        <f>All_Customers_Residential!T596+All_Customers_Small_Commercial!T596+All_Customers_Lighting!T596</f>
        <v>0</v>
      </c>
      <c r="U596" s="5">
        <f>All_Customers_Residential!U596+All_Customers_Small_Commercial!U596+All_Customers_Lighting!U596</f>
        <v>0</v>
      </c>
      <c r="V596" s="5">
        <f>All_Customers_Residential!V596+All_Customers_Small_Commercial!V596+All_Customers_Lighting!V596</f>
        <v>0</v>
      </c>
      <c r="W596" s="5">
        <f>All_Customers_Residential!W596+All_Customers_Small_Commercial!W596+All_Customers_Lighting!W596</f>
        <v>0</v>
      </c>
      <c r="X596" s="5">
        <f>All_Customers_Residential!X596+All_Customers_Small_Commercial!X596+All_Customers_Lighting!X596</f>
        <v>0</v>
      </c>
      <c r="Y596" s="5">
        <f>All_Customers_Residential!Y596+All_Customers_Small_Commercial!Y596+All_Customers_Lighting!Y596</f>
        <v>0</v>
      </c>
      <c r="Z596" s="5">
        <f>All_Customers_Residential!Z596+All_Customers_Small_Commercial!Z596+All_Customers_Lighting!Z596</f>
        <v>0</v>
      </c>
      <c r="AA596" s="2">
        <f>IFERROR(INDEX('Holiday Schedule'!$D$3:$D$24,MATCH(A596,'Holiday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 ht="12.75">
      <c r="A597" s="4">
        <v>46246</v>
      </c>
      <c r="B597" s="5">
        <f>All_Customers_Residential!B597+All_Customers_Small_Commercial!B597+All_Customers_Lighting!B597</f>
        <v>0</v>
      </c>
      <c r="C597" s="5">
        <f>All_Customers_Residential!C597+All_Customers_Small_Commercial!C597+All_Customers_Lighting!C597</f>
        <v>0</v>
      </c>
      <c r="D597" s="5">
        <f>All_Customers_Residential!D597+All_Customers_Small_Commercial!D597+All_Customers_Lighting!D597</f>
        <v>0</v>
      </c>
      <c r="E597" s="5">
        <f>All_Customers_Residential!E597+All_Customers_Small_Commercial!E597+All_Customers_Lighting!E597</f>
        <v>0</v>
      </c>
      <c r="F597" s="5">
        <f>All_Customers_Residential!F597+All_Customers_Small_Commercial!F597+All_Customers_Lighting!F597</f>
        <v>0</v>
      </c>
      <c r="G597" s="5">
        <f>All_Customers_Residential!G597+All_Customers_Small_Commercial!G597+All_Customers_Lighting!G597</f>
        <v>0</v>
      </c>
      <c r="H597" s="5">
        <f>All_Customers_Residential!H597+All_Customers_Small_Commercial!H597+All_Customers_Lighting!H597</f>
        <v>0</v>
      </c>
      <c r="I597" s="5">
        <f>All_Customers_Residential!I597+All_Customers_Small_Commercial!I597+All_Customers_Lighting!I597</f>
        <v>0</v>
      </c>
      <c r="J597" s="5">
        <f>All_Customers_Residential!J597+All_Customers_Small_Commercial!J597+All_Customers_Lighting!J597</f>
        <v>0</v>
      </c>
      <c r="K597" s="5">
        <f>All_Customers_Residential!K597+All_Customers_Small_Commercial!K597+All_Customers_Lighting!K597</f>
        <v>0</v>
      </c>
      <c r="L597" s="5">
        <f>All_Customers_Residential!L597+All_Customers_Small_Commercial!L597+All_Customers_Lighting!L597</f>
        <v>0</v>
      </c>
      <c r="M597" s="5">
        <f>All_Customers_Residential!M597+All_Customers_Small_Commercial!M597+All_Customers_Lighting!M597</f>
        <v>0</v>
      </c>
      <c r="N597" s="5">
        <f>All_Customers_Residential!N597+All_Customers_Small_Commercial!N597+All_Customers_Lighting!N597</f>
        <v>0</v>
      </c>
      <c r="O597" s="5">
        <f>All_Customers_Residential!O597+All_Customers_Small_Commercial!O597+All_Customers_Lighting!O597</f>
        <v>0</v>
      </c>
      <c r="P597" s="5">
        <f>All_Customers_Residential!P597+All_Customers_Small_Commercial!P597+All_Customers_Lighting!P597</f>
        <v>0</v>
      </c>
      <c r="Q597" s="5">
        <f>All_Customers_Residential!Q597+All_Customers_Small_Commercial!Q597+All_Customers_Lighting!Q597</f>
        <v>0</v>
      </c>
      <c r="R597" s="5">
        <f>All_Customers_Residential!R597+All_Customers_Small_Commercial!R597+All_Customers_Lighting!R597</f>
        <v>0</v>
      </c>
      <c r="S597" s="5">
        <f>All_Customers_Residential!S597+All_Customers_Small_Commercial!S597+All_Customers_Lighting!S597</f>
        <v>0</v>
      </c>
      <c r="T597" s="5">
        <f>All_Customers_Residential!T597+All_Customers_Small_Commercial!T597+All_Customers_Lighting!T597</f>
        <v>0</v>
      </c>
      <c r="U597" s="5">
        <f>All_Customers_Residential!U597+All_Customers_Small_Commercial!U597+All_Customers_Lighting!U597</f>
        <v>0</v>
      </c>
      <c r="V597" s="5">
        <f>All_Customers_Residential!V597+All_Customers_Small_Commercial!V597+All_Customers_Lighting!V597</f>
        <v>0</v>
      </c>
      <c r="W597" s="5">
        <f>All_Customers_Residential!W597+All_Customers_Small_Commercial!W597+All_Customers_Lighting!W597</f>
        <v>0</v>
      </c>
      <c r="X597" s="5">
        <f>All_Customers_Residential!X597+All_Customers_Small_Commercial!X597+All_Customers_Lighting!X597</f>
        <v>0</v>
      </c>
      <c r="Y597" s="5">
        <f>All_Customers_Residential!Y597+All_Customers_Small_Commercial!Y597+All_Customers_Lighting!Y597</f>
        <v>0</v>
      </c>
      <c r="Z597" s="5">
        <f>All_Customers_Residential!Z597+All_Customers_Small_Commercial!Z597+All_Customers_Lighting!Z597</f>
        <v>0</v>
      </c>
      <c r="AA597" s="2">
        <f>IFERROR(INDEX('Holiday Schedule'!$D$3:$D$24,MATCH(A597,'Holiday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 ht="12.75">
      <c r="A598" s="4">
        <v>46247</v>
      </c>
      <c r="B598" s="5">
        <f>All_Customers_Residential!B598+All_Customers_Small_Commercial!B598+All_Customers_Lighting!B598</f>
        <v>0</v>
      </c>
      <c r="C598" s="5">
        <f>All_Customers_Residential!C598+All_Customers_Small_Commercial!C598+All_Customers_Lighting!C598</f>
        <v>0</v>
      </c>
      <c r="D598" s="5">
        <f>All_Customers_Residential!D598+All_Customers_Small_Commercial!D598+All_Customers_Lighting!D598</f>
        <v>0</v>
      </c>
      <c r="E598" s="5">
        <f>All_Customers_Residential!E598+All_Customers_Small_Commercial!E598+All_Customers_Lighting!E598</f>
        <v>0</v>
      </c>
      <c r="F598" s="5">
        <f>All_Customers_Residential!F598+All_Customers_Small_Commercial!F598+All_Customers_Lighting!F598</f>
        <v>0</v>
      </c>
      <c r="G598" s="5">
        <f>All_Customers_Residential!G598+All_Customers_Small_Commercial!G598+All_Customers_Lighting!G598</f>
        <v>0</v>
      </c>
      <c r="H598" s="5">
        <f>All_Customers_Residential!H598+All_Customers_Small_Commercial!H598+All_Customers_Lighting!H598</f>
        <v>0</v>
      </c>
      <c r="I598" s="5">
        <f>All_Customers_Residential!I598+All_Customers_Small_Commercial!I598+All_Customers_Lighting!I598</f>
        <v>0</v>
      </c>
      <c r="J598" s="5">
        <f>All_Customers_Residential!J598+All_Customers_Small_Commercial!J598+All_Customers_Lighting!J598</f>
        <v>0</v>
      </c>
      <c r="K598" s="5">
        <f>All_Customers_Residential!K598+All_Customers_Small_Commercial!K598+All_Customers_Lighting!K598</f>
        <v>0</v>
      </c>
      <c r="L598" s="5">
        <f>All_Customers_Residential!L598+All_Customers_Small_Commercial!L598+All_Customers_Lighting!L598</f>
        <v>0</v>
      </c>
      <c r="M598" s="5">
        <f>All_Customers_Residential!M598+All_Customers_Small_Commercial!M598+All_Customers_Lighting!M598</f>
        <v>0</v>
      </c>
      <c r="N598" s="5">
        <f>All_Customers_Residential!N598+All_Customers_Small_Commercial!N598+All_Customers_Lighting!N598</f>
        <v>0</v>
      </c>
      <c r="O598" s="5">
        <f>All_Customers_Residential!O598+All_Customers_Small_Commercial!O598+All_Customers_Lighting!O598</f>
        <v>0</v>
      </c>
      <c r="P598" s="5">
        <f>All_Customers_Residential!P598+All_Customers_Small_Commercial!P598+All_Customers_Lighting!P598</f>
        <v>0</v>
      </c>
      <c r="Q598" s="5">
        <f>All_Customers_Residential!Q598+All_Customers_Small_Commercial!Q598+All_Customers_Lighting!Q598</f>
        <v>0</v>
      </c>
      <c r="R598" s="5">
        <f>All_Customers_Residential!R598+All_Customers_Small_Commercial!R598+All_Customers_Lighting!R598</f>
        <v>0</v>
      </c>
      <c r="S598" s="5">
        <f>All_Customers_Residential!S598+All_Customers_Small_Commercial!S598+All_Customers_Lighting!S598</f>
        <v>0</v>
      </c>
      <c r="T598" s="5">
        <f>All_Customers_Residential!T598+All_Customers_Small_Commercial!T598+All_Customers_Lighting!T598</f>
        <v>0</v>
      </c>
      <c r="U598" s="5">
        <f>All_Customers_Residential!U598+All_Customers_Small_Commercial!U598+All_Customers_Lighting!U598</f>
        <v>0</v>
      </c>
      <c r="V598" s="5">
        <f>All_Customers_Residential!V598+All_Customers_Small_Commercial!V598+All_Customers_Lighting!V598</f>
        <v>0</v>
      </c>
      <c r="W598" s="5">
        <f>All_Customers_Residential!W598+All_Customers_Small_Commercial!W598+All_Customers_Lighting!W598</f>
        <v>0</v>
      </c>
      <c r="X598" s="5">
        <f>All_Customers_Residential!X598+All_Customers_Small_Commercial!X598+All_Customers_Lighting!X598</f>
        <v>0</v>
      </c>
      <c r="Y598" s="5">
        <f>All_Customers_Residential!Y598+All_Customers_Small_Commercial!Y598+All_Customers_Lighting!Y598</f>
        <v>0</v>
      </c>
      <c r="Z598" s="5">
        <f>All_Customers_Residential!Z598+All_Customers_Small_Commercial!Z598+All_Customers_Lighting!Z598</f>
        <v>0</v>
      </c>
      <c r="AA598" s="2">
        <f>IFERROR(INDEX('Holiday Schedule'!$D$3:$D$24,MATCH(A598,'Holiday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 ht="12.75">
      <c r="A599" s="4">
        <v>46248</v>
      </c>
      <c r="B599" s="5">
        <f>All_Customers_Residential!B599+All_Customers_Small_Commercial!B599+All_Customers_Lighting!B599</f>
        <v>0</v>
      </c>
      <c r="C599" s="5">
        <f>All_Customers_Residential!C599+All_Customers_Small_Commercial!C599+All_Customers_Lighting!C599</f>
        <v>0</v>
      </c>
      <c r="D599" s="5">
        <f>All_Customers_Residential!D599+All_Customers_Small_Commercial!D599+All_Customers_Lighting!D599</f>
        <v>0</v>
      </c>
      <c r="E599" s="5">
        <f>All_Customers_Residential!E599+All_Customers_Small_Commercial!E599+All_Customers_Lighting!E599</f>
        <v>0</v>
      </c>
      <c r="F599" s="5">
        <f>All_Customers_Residential!F599+All_Customers_Small_Commercial!F599+All_Customers_Lighting!F599</f>
        <v>0</v>
      </c>
      <c r="G599" s="5">
        <f>All_Customers_Residential!G599+All_Customers_Small_Commercial!G599+All_Customers_Lighting!G599</f>
        <v>0</v>
      </c>
      <c r="H599" s="5">
        <f>All_Customers_Residential!H599+All_Customers_Small_Commercial!H599+All_Customers_Lighting!H599</f>
        <v>0</v>
      </c>
      <c r="I599" s="5">
        <f>All_Customers_Residential!I599+All_Customers_Small_Commercial!I599+All_Customers_Lighting!I599</f>
        <v>0</v>
      </c>
      <c r="J599" s="5">
        <f>All_Customers_Residential!J599+All_Customers_Small_Commercial!J599+All_Customers_Lighting!J599</f>
        <v>0</v>
      </c>
      <c r="K599" s="5">
        <f>All_Customers_Residential!K599+All_Customers_Small_Commercial!K599+All_Customers_Lighting!K599</f>
        <v>0</v>
      </c>
      <c r="L599" s="5">
        <f>All_Customers_Residential!L599+All_Customers_Small_Commercial!L599+All_Customers_Lighting!L599</f>
        <v>0</v>
      </c>
      <c r="M599" s="5">
        <f>All_Customers_Residential!M599+All_Customers_Small_Commercial!M599+All_Customers_Lighting!M599</f>
        <v>0</v>
      </c>
      <c r="N599" s="5">
        <f>All_Customers_Residential!N599+All_Customers_Small_Commercial!N599+All_Customers_Lighting!N599</f>
        <v>0</v>
      </c>
      <c r="O599" s="5">
        <f>All_Customers_Residential!O599+All_Customers_Small_Commercial!O599+All_Customers_Lighting!O599</f>
        <v>0</v>
      </c>
      <c r="P599" s="5">
        <f>All_Customers_Residential!P599+All_Customers_Small_Commercial!P599+All_Customers_Lighting!P599</f>
        <v>0</v>
      </c>
      <c r="Q599" s="5">
        <f>All_Customers_Residential!Q599+All_Customers_Small_Commercial!Q599+All_Customers_Lighting!Q599</f>
        <v>0</v>
      </c>
      <c r="R599" s="5">
        <f>All_Customers_Residential!R599+All_Customers_Small_Commercial!R599+All_Customers_Lighting!R599</f>
        <v>0</v>
      </c>
      <c r="S599" s="5">
        <f>All_Customers_Residential!S599+All_Customers_Small_Commercial!S599+All_Customers_Lighting!S599</f>
        <v>0</v>
      </c>
      <c r="T599" s="5">
        <f>All_Customers_Residential!T599+All_Customers_Small_Commercial!T599+All_Customers_Lighting!T599</f>
        <v>0</v>
      </c>
      <c r="U599" s="5">
        <f>All_Customers_Residential!U599+All_Customers_Small_Commercial!U599+All_Customers_Lighting!U599</f>
        <v>0</v>
      </c>
      <c r="V599" s="5">
        <f>All_Customers_Residential!V599+All_Customers_Small_Commercial!V599+All_Customers_Lighting!V599</f>
        <v>0</v>
      </c>
      <c r="W599" s="5">
        <f>All_Customers_Residential!W599+All_Customers_Small_Commercial!W599+All_Customers_Lighting!W599</f>
        <v>0</v>
      </c>
      <c r="X599" s="5">
        <f>All_Customers_Residential!X599+All_Customers_Small_Commercial!X599+All_Customers_Lighting!X599</f>
        <v>0</v>
      </c>
      <c r="Y599" s="5">
        <f>All_Customers_Residential!Y599+All_Customers_Small_Commercial!Y599+All_Customers_Lighting!Y599</f>
        <v>0</v>
      </c>
      <c r="Z599" s="5">
        <f>All_Customers_Residential!Z599+All_Customers_Small_Commercial!Z599+All_Customers_Lighting!Z599</f>
        <v>0</v>
      </c>
      <c r="AA599" s="2">
        <f>IFERROR(INDEX('Holiday Schedule'!$D$3:$D$24,MATCH(A599,'Holiday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 ht="12.75">
      <c r="A600" s="4">
        <v>46249</v>
      </c>
      <c r="B600" s="5">
        <f>All_Customers_Residential!B600+All_Customers_Small_Commercial!B600+All_Customers_Lighting!B600</f>
        <v>0</v>
      </c>
      <c r="C600" s="5">
        <f>All_Customers_Residential!C600+All_Customers_Small_Commercial!C600+All_Customers_Lighting!C600</f>
        <v>0</v>
      </c>
      <c r="D600" s="5">
        <f>All_Customers_Residential!D600+All_Customers_Small_Commercial!D600+All_Customers_Lighting!D600</f>
        <v>0</v>
      </c>
      <c r="E600" s="5">
        <f>All_Customers_Residential!E600+All_Customers_Small_Commercial!E600+All_Customers_Lighting!E600</f>
        <v>0</v>
      </c>
      <c r="F600" s="5">
        <f>All_Customers_Residential!F600+All_Customers_Small_Commercial!F600+All_Customers_Lighting!F600</f>
        <v>0</v>
      </c>
      <c r="G600" s="5">
        <f>All_Customers_Residential!G600+All_Customers_Small_Commercial!G600+All_Customers_Lighting!G600</f>
        <v>0</v>
      </c>
      <c r="H600" s="5">
        <f>All_Customers_Residential!H600+All_Customers_Small_Commercial!H600+All_Customers_Lighting!H600</f>
        <v>0</v>
      </c>
      <c r="I600" s="5">
        <f>All_Customers_Residential!I600+All_Customers_Small_Commercial!I600+All_Customers_Lighting!I600</f>
        <v>0</v>
      </c>
      <c r="J600" s="5">
        <f>All_Customers_Residential!J600+All_Customers_Small_Commercial!J600+All_Customers_Lighting!J600</f>
        <v>0</v>
      </c>
      <c r="K600" s="5">
        <f>All_Customers_Residential!K600+All_Customers_Small_Commercial!K600+All_Customers_Lighting!K600</f>
        <v>0</v>
      </c>
      <c r="L600" s="5">
        <f>All_Customers_Residential!L600+All_Customers_Small_Commercial!L600+All_Customers_Lighting!L600</f>
        <v>0</v>
      </c>
      <c r="M600" s="5">
        <f>All_Customers_Residential!M600+All_Customers_Small_Commercial!M600+All_Customers_Lighting!M600</f>
        <v>0</v>
      </c>
      <c r="N600" s="5">
        <f>All_Customers_Residential!N600+All_Customers_Small_Commercial!N600+All_Customers_Lighting!N600</f>
        <v>0</v>
      </c>
      <c r="O600" s="5">
        <f>All_Customers_Residential!O600+All_Customers_Small_Commercial!O600+All_Customers_Lighting!O600</f>
        <v>0</v>
      </c>
      <c r="P600" s="5">
        <f>All_Customers_Residential!P600+All_Customers_Small_Commercial!P600+All_Customers_Lighting!P600</f>
        <v>0</v>
      </c>
      <c r="Q600" s="5">
        <f>All_Customers_Residential!Q600+All_Customers_Small_Commercial!Q600+All_Customers_Lighting!Q600</f>
        <v>0</v>
      </c>
      <c r="R600" s="5">
        <f>All_Customers_Residential!R600+All_Customers_Small_Commercial!R600+All_Customers_Lighting!R600</f>
        <v>0</v>
      </c>
      <c r="S600" s="5">
        <f>All_Customers_Residential!S600+All_Customers_Small_Commercial!S600+All_Customers_Lighting!S600</f>
        <v>0</v>
      </c>
      <c r="T600" s="5">
        <f>All_Customers_Residential!T600+All_Customers_Small_Commercial!T600+All_Customers_Lighting!T600</f>
        <v>0</v>
      </c>
      <c r="U600" s="5">
        <f>All_Customers_Residential!U600+All_Customers_Small_Commercial!U600+All_Customers_Lighting!U600</f>
        <v>0</v>
      </c>
      <c r="V600" s="5">
        <f>All_Customers_Residential!V600+All_Customers_Small_Commercial!V600+All_Customers_Lighting!V600</f>
        <v>0</v>
      </c>
      <c r="W600" s="5">
        <f>All_Customers_Residential!W600+All_Customers_Small_Commercial!W600+All_Customers_Lighting!W600</f>
        <v>0</v>
      </c>
      <c r="X600" s="5">
        <f>All_Customers_Residential!X600+All_Customers_Small_Commercial!X600+All_Customers_Lighting!X600</f>
        <v>0</v>
      </c>
      <c r="Y600" s="5">
        <f>All_Customers_Residential!Y600+All_Customers_Small_Commercial!Y600+All_Customers_Lighting!Y600</f>
        <v>0</v>
      </c>
      <c r="Z600" s="5">
        <f>All_Customers_Residential!Z600+All_Customers_Small_Commercial!Z600+All_Customers_Lighting!Z600</f>
        <v>0</v>
      </c>
      <c r="AA600" s="2">
        <f>IFERROR(INDEX('Holiday Schedule'!$D$3:$D$24,MATCH(A600,'Holiday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 ht="12.75">
      <c r="A601" s="4">
        <v>46250</v>
      </c>
      <c r="B601" s="5">
        <f>All_Customers_Residential!B601+All_Customers_Small_Commercial!B601+All_Customers_Lighting!B601</f>
        <v>0</v>
      </c>
      <c r="C601" s="5">
        <f>All_Customers_Residential!C601+All_Customers_Small_Commercial!C601+All_Customers_Lighting!C601</f>
        <v>0</v>
      </c>
      <c r="D601" s="5">
        <f>All_Customers_Residential!D601+All_Customers_Small_Commercial!D601+All_Customers_Lighting!D601</f>
        <v>0</v>
      </c>
      <c r="E601" s="5">
        <f>All_Customers_Residential!E601+All_Customers_Small_Commercial!E601+All_Customers_Lighting!E601</f>
        <v>0</v>
      </c>
      <c r="F601" s="5">
        <f>All_Customers_Residential!F601+All_Customers_Small_Commercial!F601+All_Customers_Lighting!F601</f>
        <v>0</v>
      </c>
      <c r="G601" s="5">
        <f>All_Customers_Residential!G601+All_Customers_Small_Commercial!G601+All_Customers_Lighting!G601</f>
        <v>0</v>
      </c>
      <c r="H601" s="5">
        <f>All_Customers_Residential!H601+All_Customers_Small_Commercial!H601+All_Customers_Lighting!H601</f>
        <v>0</v>
      </c>
      <c r="I601" s="5">
        <f>All_Customers_Residential!I601+All_Customers_Small_Commercial!I601+All_Customers_Lighting!I601</f>
        <v>0</v>
      </c>
      <c r="J601" s="5">
        <f>All_Customers_Residential!J601+All_Customers_Small_Commercial!J601+All_Customers_Lighting!J601</f>
        <v>0</v>
      </c>
      <c r="K601" s="5">
        <f>All_Customers_Residential!K601+All_Customers_Small_Commercial!K601+All_Customers_Lighting!K601</f>
        <v>0</v>
      </c>
      <c r="L601" s="5">
        <f>All_Customers_Residential!L601+All_Customers_Small_Commercial!L601+All_Customers_Lighting!L601</f>
        <v>0</v>
      </c>
      <c r="M601" s="5">
        <f>All_Customers_Residential!M601+All_Customers_Small_Commercial!M601+All_Customers_Lighting!M601</f>
        <v>0</v>
      </c>
      <c r="N601" s="5">
        <f>All_Customers_Residential!N601+All_Customers_Small_Commercial!N601+All_Customers_Lighting!N601</f>
        <v>0</v>
      </c>
      <c r="O601" s="5">
        <f>All_Customers_Residential!O601+All_Customers_Small_Commercial!O601+All_Customers_Lighting!O601</f>
        <v>0</v>
      </c>
      <c r="P601" s="5">
        <f>All_Customers_Residential!P601+All_Customers_Small_Commercial!P601+All_Customers_Lighting!P601</f>
        <v>0</v>
      </c>
      <c r="Q601" s="5">
        <f>All_Customers_Residential!Q601+All_Customers_Small_Commercial!Q601+All_Customers_Lighting!Q601</f>
        <v>0</v>
      </c>
      <c r="R601" s="5">
        <f>All_Customers_Residential!R601+All_Customers_Small_Commercial!R601+All_Customers_Lighting!R601</f>
        <v>0</v>
      </c>
      <c r="S601" s="5">
        <f>All_Customers_Residential!S601+All_Customers_Small_Commercial!S601+All_Customers_Lighting!S601</f>
        <v>0</v>
      </c>
      <c r="T601" s="5">
        <f>All_Customers_Residential!T601+All_Customers_Small_Commercial!T601+All_Customers_Lighting!T601</f>
        <v>0</v>
      </c>
      <c r="U601" s="5">
        <f>All_Customers_Residential!U601+All_Customers_Small_Commercial!U601+All_Customers_Lighting!U601</f>
        <v>0</v>
      </c>
      <c r="V601" s="5">
        <f>All_Customers_Residential!V601+All_Customers_Small_Commercial!V601+All_Customers_Lighting!V601</f>
        <v>0</v>
      </c>
      <c r="W601" s="5">
        <f>All_Customers_Residential!W601+All_Customers_Small_Commercial!W601+All_Customers_Lighting!W601</f>
        <v>0</v>
      </c>
      <c r="X601" s="5">
        <f>All_Customers_Residential!X601+All_Customers_Small_Commercial!X601+All_Customers_Lighting!X601</f>
        <v>0</v>
      </c>
      <c r="Y601" s="5">
        <f>All_Customers_Residential!Y601+All_Customers_Small_Commercial!Y601+All_Customers_Lighting!Y601</f>
        <v>0</v>
      </c>
      <c r="Z601" s="5">
        <f>All_Customers_Residential!Z601+All_Customers_Small_Commercial!Z601+All_Customers_Lighting!Z601</f>
        <v>0</v>
      </c>
      <c r="AA601" s="2">
        <f>IFERROR(INDEX('Holiday Schedule'!$D$3:$D$24,MATCH(A601,'Holiday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 ht="12.75">
      <c r="A602" s="4">
        <v>46251</v>
      </c>
      <c r="B602" s="5">
        <f>All_Customers_Residential!B602+All_Customers_Small_Commercial!B602+All_Customers_Lighting!B602</f>
        <v>0</v>
      </c>
      <c r="C602" s="5">
        <f>All_Customers_Residential!C602+All_Customers_Small_Commercial!C602+All_Customers_Lighting!C602</f>
        <v>0</v>
      </c>
      <c r="D602" s="5">
        <f>All_Customers_Residential!D602+All_Customers_Small_Commercial!D602+All_Customers_Lighting!D602</f>
        <v>0</v>
      </c>
      <c r="E602" s="5">
        <f>All_Customers_Residential!E602+All_Customers_Small_Commercial!E602+All_Customers_Lighting!E602</f>
        <v>0</v>
      </c>
      <c r="F602" s="5">
        <f>All_Customers_Residential!F602+All_Customers_Small_Commercial!F602+All_Customers_Lighting!F602</f>
        <v>0</v>
      </c>
      <c r="G602" s="5">
        <f>All_Customers_Residential!G602+All_Customers_Small_Commercial!G602+All_Customers_Lighting!G602</f>
        <v>0</v>
      </c>
      <c r="H602" s="5">
        <f>All_Customers_Residential!H602+All_Customers_Small_Commercial!H602+All_Customers_Lighting!H602</f>
        <v>0</v>
      </c>
      <c r="I602" s="5">
        <f>All_Customers_Residential!I602+All_Customers_Small_Commercial!I602+All_Customers_Lighting!I602</f>
        <v>0</v>
      </c>
      <c r="J602" s="5">
        <f>All_Customers_Residential!J602+All_Customers_Small_Commercial!J602+All_Customers_Lighting!J602</f>
        <v>0</v>
      </c>
      <c r="K602" s="5">
        <f>All_Customers_Residential!K602+All_Customers_Small_Commercial!K602+All_Customers_Lighting!K602</f>
        <v>0</v>
      </c>
      <c r="L602" s="5">
        <f>All_Customers_Residential!L602+All_Customers_Small_Commercial!L602+All_Customers_Lighting!L602</f>
        <v>0</v>
      </c>
      <c r="M602" s="5">
        <f>All_Customers_Residential!M602+All_Customers_Small_Commercial!M602+All_Customers_Lighting!M602</f>
        <v>0</v>
      </c>
      <c r="N602" s="5">
        <f>All_Customers_Residential!N602+All_Customers_Small_Commercial!N602+All_Customers_Lighting!N602</f>
        <v>0</v>
      </c>
      <c r="O602" s="5">
        <f>All_Customers_Residential!O602+All_Customers_Small_Commercial!O602+All_Customers_Lighting!O602</f>
        <v>0</v>
      </c>
      <c r="P602" s="5">
        <f>All_Customers_Residential!P602+All_Customers_Small_Commercial!P602+All_Customers_Lighting!P602</f>
        <v>0</v>
      </c>
      <c r="Q602" s="5">
        <f>All_Customers_Residential!Q602+All_Customers_Small_Commercial!Q602+All_Customers_Lighting!Q602</f>
        <v>0</v>
      </c>
      <c r="R602" s="5">
        <f>All_Customers_Residential!R602+All_Customers_Small_Commercial!R602+All_Customers_Lighting!R602</f>
        <v>0</v>
      </c>
      <c r="S602" s="5">
        <f>All_Customers_Residential!S602+All_Customers_Small_Commercial!S602+All_Customers_Lighting!S602</f>
        <v>0</v>
      </c>
      <c r="T602" s="5">
        <f>All_Customers_Residential!T602+All_Customers_Small_Commercial!T602+All_Customers_Lighting!T602</f>
        <v>0</v>
      </c>
      <c r="U602" s="5">
        <f>All_Customers_Residential!U602+All_Customers_Small_Commercial!U602+All_Customers_Lighting!U602</f>
        <v>0</v>
      </c>
      <c r="V602" s="5">
        <f>All_Customers_Residential!V602+All_Customers_Small_Commercial!V602+All_Customers_Lighting!V602</f>
        <v>0</v>
      </c>
      <c r="W602" s="5">
        <f>All_Customers_Residential!W602+All_Customers_Small_Commercial!W602+All_Customers_Lighting!W602</f>
        <v>0</v>
      </c>
      <c r="X602" s="5">
        <f>All_Customers_Residential!X602+All_Customers_Small_Commercial!X602+All_Customers_Lighting!X602</f>
        <v>0</v>
      </c>
      <c r="Y602" s="5">
        <f>All_Customers_Residential!Y602+All_Customers_Small_Commercial!Y602+All_Customers_Lighting!Y602</f>
        <v>0</v>
      </c>
      <c r="Z602" s="5">
        <f>All_Customers_Residential!Z602+All_Customers_Small_Commercial!Z602+All_Customers_Lighting!Z602</f>
        <v>0</v>
      </c>
      <c r="AA602" s="2">
        <f>IFERROR(INDEX('Holiday Schedule'!$D$3:$D$24,MATCH(A602,'Holiday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 ht="12.75">
      <c r="A603" s="4">
        <v>46252</v>
      </c>
      <c r="B603" s="5">
        <f>All_Customers_Residential!B603+All_Customers_Small_Commercial!B603+All_Customers_Lighting!B603</f>
        <v>0</v>
      </c>
      <c r="C603" s="5">
        <f>All_Customers_Residential!C603+All_Customers_Small_Commercial!C603+All_Customers_Lighting!C603</f>
        <v>0</v>
      </c>
      <c r="D603" s="5">
        <f>All_Customers_Residential!D603+All_Customers_Small_Commercial!D603+All_Customers_Lighting!D603</f>
        <v>0</v>
      </c>
      <c r="E603" s="5">
        <f>All_Customers_Residential!E603+All_Customers_Small_Commercial!E603+All_Customers_Lighting!E603</f>
        <v>0</v>
      </c>
      <c r="F603" s="5">
        <f>All_Customers_Residential!F603+All_Customers_Small_Commercial!F603+All_Customers_Lighting!F603</f>
        <v>0</v>
      </c>
      <c r="G603" s="5">
        <f>All_Customers_Residential!G603+All_Customers_Small_Commercial!G603+All_Customers_Lighting!G603</f>
        <v>0</v>
      </c>
      <c r="H603" s="5">
        <f>All_Customers_Residential!H603+All_Customers_Small_Commercial!H603+All_Customers_Lighting!H603</f>
        <v>0</v>
      </c>
      <c r="I603" s="5">
        <f>All_Customers_Residential!I603+All_Customers_Small_Commercial!I603+All_Customers_Lighting!I603</f>
        <v>0</v>
      </c>
      <c r="J603" s="5">
        <f>All_Customers_Residential!J603+All_Customers_Small_Commercial!J603+All_Customers_Lighting!J603</f>
        <v>0</v>
      </c>
      <c r="K603" s="5">
        <f>All_Customers_Residential!K603+All_Customers_Small_Commercial!K603+All_Customers_Lighting!K603</f>
        <v>0</v>
      </c>
      <c r="L603" s="5">
        <f>All_Customers_Residential!L603+All_Customers_Small_Commercial!L603+All_Customers_Lighting!L603</f>
        <v>0</v>
      </c>
      <c r="M603" s="5">
        <f>All_Customers_Residential!M603+All_Customers_Small_Commercial!M603+All_Customers_Lighting!M603</f>
        <v>0</v>
      </c>
      <c r="N603" s="5">
        <f>All_Customers_Residential!N603+All_Customers_Small_Commercial!N603+All_Customers_Lighting!N603</f>
        <v>0</v>
      </c>
      <c r="O603" s="5">
        <f>All_Customers_Residential!O603+All_Customers_Small_Commercial!O603+All_Customers_Lighting!O603</f>
        <v>0</v>
      </c>
      <c r="P603" s="5">
        <f>All_Customers_Residential!P603+All_Customers_Small_Commercial!P603+All_Customers_Lighting!P603</f>
        <v>0</v>
      </c>
      <c r="Q603" s="5">
        <f>All_Customers_Residential!Q603+All_Customers_Small_Commercial!Q603+All_Customers_Lighting!Q603</f>
        <v>0</v>
      </c>
      <c r="R603" s="5">
        <f>All_Customers_Residential!R603+All_Customers_Small_Commercial!R603+All_Customers_Lighting!R603</f>
        <v>0</v>
      </c>
      <c r="S603" s="5">
        <f>All_Customers_Residential!S603+All_Customers_Small_Commercial!S603+All_Customers_Lighting!S603</f>
        <v>0</v>
      </c>
      <c r="T603" s="5">
        <f>All_Customers_Residential!T603+All_Customers_Small_Commercial!T603+All_Customers_Lighting!T603</f>
        <v>0</v>
      </c>
      <c r="U603" s="5">
        <f>All_Customers_Residential!U603+All_Customers_Small_Commercial!U603+All_Customers_Lighting!U603</f>
        <v>0</v>
      </c>
      <c r="V603" s="5">
        <f>All_Customers_Residential!V603+All_Customers_Small_Commercial!V603+All_Customers_Lighting!V603</f>
        <v>0</v>
      </c>
      <c r="W603" s="5">
        <f>All_Customers_Residential!W603+All_Customers_Small_Commercial!W603+All_Customers_Lighting!W603</f>
        <v>0</v>
      </c>
      <c r="X603" s="5">
        <f>All_Customers_Residential!X603+All_Customers_Small_Commercial!X603+All_Customers_Lighting!X603</f>
        <v>0</v>
      </c>
      <c r="Y603" s="5">
        <f>All_Customers_Residential!Y603+All_Customers_Small_Commercial!Y603+All_Customers_Lighting!Y603</f>
        <v>0</v>
      </c>
      <c r="Z603" s="5">
        <f>All_Customers_Residential!Z603+All_Customers_Small_Commercial!Z603+All_Customers_Lighting!Z603</f>
        <v>0</v>
      </c>
      <c r="AA603" s="2">
        <f>IFERROR(INDEX('Holiday Schedule'!$D$3:$D$24,MATCH(A603,'Holiday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 ht="12.75">
      <c r="A604" s="4">
        <v>46253</v>
      </c>
      <c r="B604" s="5">
        <f>All_Customers_Residential!B604+All_Customers_Small_Commercial!B604+All_Customers_Lighting!B604</f>
        <v>0</v>
      </c>
      <c r="C604" s="5">
        <f>All_Customers_Residential!C604+All_Customers_Small_Commercial!C604+All_Customers_Lighting!C604</f>
        <v>0</v>
      </c>
      <c r="D604" s="5">
        <f>All_Customers_Residential!D604+All_Customers_Small_Commercial!D604+All_Customers_Lighting!D604</f>
        <v>0</v>
      </c>
      <c r="E604" s="5">
        <f>All_Customers_Residential!E604+All_Customers_Small_Commercial!E604+All_Customers_Lighting!E604</f>
        <v>0</v>
      </c>
      <c r="F604" s="5">
        <f>All_Customers_Residential!F604+All_Customers_Small_Commercial!F604+All_Customers_Lighting!F604</f>
        <v>0</v>
      </c>
      <c r="G604" s="5">
        <f>All_Customers_Residential!G604+All_Customers_Small_Commercial!G604+All_Customers_Lighting!G604</f>
        <v>0</v>
      </c>
      <c r="H604" s="5">
        <f>All_Customers_Residential!H604+All_Customers_Small_Commercial!H604+All_Customers_Lighting!H604</f>
        <v>0</v>
      </c>
      <c r="I604" s="5">
        <f>All_Customers_Residential!I604+All_Customers_Small_Commercial!I604+All_Customers_Lighting!I604</f>
        <v>0</v>
      </c>
      <c r="J604" s="5">
        <f>All_Customers_Residential!J604+All_Customers_Small_Commercial!J604+All_Customers_Lighting!J604</f>
        <v>0</v>
      </c>
      <c r="K604" s="5">
        <f>All_Customers_Residential!K604+All_Customers_Small_Commercial!K604+All_Customers_Lighting!K604</f>
        <v>0</v>
      </c>
      <c r="L604" s="5">
        <f>All_Customers_Residential!L604+All_Customers_Small_Commercial!L604+All_Customers_Lighting!L604</f>
        <v>0</v>
      </c>
      <c r="M604" s="5">
        <f>All_Customers_Residential!M604+All_Customers_Small_Commercial!M604+All_Customers_Lighting!M604</f>
        <v>0</v>
      </c>
      <c r="N604" s="5">
        <f>All_Customers_Residential!N604+All_Customers_Small_Commercial!N604+All_Customers_Lighting!N604</f>
        <v>0</v>
      </c>
      <c r="O604" s="5">
        <f>All_Customers_Residential!O604+All_Customers_Small_Commercial!O604+All_Customers_Lighting!O604</f>
        <v>0</v>
      </c>
      <c r="P604" s="5">
        <f>All_Customers_Residential!P604+All_Customers_Small_Commercial!P604+All_Customers_Lighting!P604</f>
        <v>0</v>
      </c>
      <c r="Q604" s="5">
        <f>All_Customers_Residential!Q604+All_Customers_Small_Commercial!Q604+All_Customers_Lighting!Q604</f>
        <v>0</v>
      </c>
      <c r="R604" s="5">
        <f>All_Customers_Residential!R604+All_Customers_Small_Commercial!R604+All_Customers_Lighting!R604</f>
        <v>0</v>
      </c>
      <c r="S604" s="5">
        <f>All_Customers_Residential!S604+All_Customers_Small_Commercial!S604+All_Customers_Lighting!S604</f>
        <v>0</v>
      </c>
      <c r="T604" s="5">
        <f>All_Customers_Residential!T604+All_Customers_Small_Commercial!T604+All_Customers_Lighting!T604</f>
        <v>0</v>
      </c>
      <c r="U604" s="5">
        <f>All_Customers_Residential!U604+All_Customers_Small_Commercial!U604+All_Customers_Lighting!U604</f>
        <v>0</v>
      </c>
      <c r="V604" s="5">
        <f>All_Customers_Residential!V604+All_Customers_Small_Commercial!V604+All_Customers_Lighting!V604</f>
        <v>0</v>
      </c>
      <c r="W604" s="5">
        <f>All_Customers_Residential!W604+All_Customers_Small_Commercial!W604+All_Customers_Lighting!W604</f>
        <v>0</v>
      </c>
      <c r="X604" s="5">
        <f>All_Customers_Residential!X604+All_Customers_Small_Commercial!X604+All_Customers_Lighting!X604</f>
        <v>0</v>
      </c>
      <c r="Y604" s="5">
        <f>All_Customers_Residential!Y604+All_Customers_Small_Commercial!Y604+All_Customers_Lighting!Y604</f>
        <v>0</v>
      </c>
      <c r="Z604" s="5">
        <f>All_Customers_Residential!Z604+All_Customers_Small_Commercial!Z604+All_Customers_Lighting!Z604</f>
        <v>0</v>
      </c>
      <c r="AA604" s="2">
        <f>IFERROR(INDEX('Holiday Schedule'!$D$3:$D$24,MATCH(A604,'Holiday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 ht="12.75">
      <c r="A605" s="4">
        <v>46254</v>
      </c>
      <c r="B605" s="5">
        <f>All_Customers_Residential!B605+All_Customers_Small_Commercial!B605+All_Customers_Lighting!B605</f>
        <v>0</v>
      </c>
      <c r="C605" s="5">
        <f>All_Customers_Residential!C605+All_Customers_Small_Commercial!C605+All_Customers_Lighting!C605</f>
        <v>0</v>
      </c>
      <c r="D605" s="5">
        <f>All_Customers_Residential!D605+All_Customers_Small_Commercial!D605+All_Customers_Lighting!D605</f>
        <v>0</v>
      </c>
      <c r="E605" s="5">
        <f>All_Customers_Residential!E605+All_Customers_Small_Commercial!E605+All_Customers_Lighting!E605</f>
        <v>0</v>
      </c>
      <c r="F605" s="5">
        <f>All_Customers_Residential!F605+All_Customers_Small_Commercial!F605+All_Customers_Lighting!F605</f>
        <v>0</v>
      </c>
      <c r="G605" s="5">
        <f>All_Customers_Residential!G605+All_Customers_Small_Commercial!G605+All_Customers_Lighting!G605</f>
        <v>0</v>
      </c>
      <c r="H605" s="5">
        <f>All_Customers_Residential!H605+All_Customers_Small_Commercial!H605+All_Customers_Lighting!H605</f>
        <v>0</v>
      </c>
      <c r="I605" s="5">
        <f>All_Customers_Residential!I605+All_Customers_Small_Commercial!I605+All_Customers_Lighting!I605</f>
        <v>0</v>
      </c>
      <c r="J605" s="5">
        <f>All_Customers_Residential!J605+All_Customers_Small_Commercial!J605+All_Customers_Lighting!J605</f>
        <v>0</v>
      </c>
      <c r="K605" s="5">
        <f>All_Customers_Residential!K605+All_Customers_Small_Commercial!K605+All_Customers_Lighting!K605</f>
        <v>0</v>
      </c>
      <c r="L605" s="5">
        <f>All_Customers_Residential!L605+All_Customers_Small_Commercial!L605+All_Customers_Lighting!L605</f>
        <v>0</v>
      </c>
      <c r="M605" s="5">
        <f>All_Customers_Residential!M605+All_Customers_Small_Commercial!M605+All_Customers_Lighting!M605</f>
        <v>0</v>
      </c>
      <c r="N605" s="5">
        <f>All_Customers_Residential!N605+All_Customers_Small_Commercial!N605+All_Customers_Lighting!N605</f>
        <v>0</v>
      </c>
      <c r="O605" s="5">
        <f>All_Customers_Residential!O605+All_Customers_Small_Commercial!O605+All_Customers_Lighting!O605</f>
        <v>0</v>
      </c>
      <c r="P605" s="5">
        <f>All_Customers_Residential!P605+All_Customers_Small_Commercial!P605+All_Customers_Lighting!P605</f>
        <v>0</v>
      </c>
      <c r="Q605" s="5">
        <f>All_Customers_Residential!Q605+All_Customers_Small_Commercial!Q605+All_Customers_Lighting!Q605</f>
        <v>0</v>
      </c>
      <c r="R605" s="5">
        <f>All_Customers_Residential!R605+All_Customers_Small_Commercial!R605+All_Customers_Lighting!R605</f>
        <v>0</v>
      </c>
      <c r="S605" s="5">
        <f>All_Customers_Residential!S605+All_Customers_Small_Commercial!S605+All_Customers_Lighting!S605</f>
        <v>0</v>
      </c>
      <c r="T605" s="5">
        <f>All_Customers_Residential!T605+All_Customers_Small_Commercial!T605+All_Customers_Lighting!T605</f>
        <v>0</v>
      </c>
      <c r="U605" s="5">
        <f>All_Customers_Residential!U605+All_Customers_Small_Commercial!U605+All_Customers_Lighting!U605</f>
        <v>0</v>
      </c>
      <c r="V605" s="5">
        <f>All_Customers_Residential!V605+All_Customers_Small_Commercial!V605+All_Customers_Lighting!V605</f>
        <v>0</v>
      </c>
      <c r="W605" s="5">
        <f>All_Customers_Residential!W605+All_Customers_Small_Commercial!W605+All_Customers_Lighting!W605</f>
        <v>0</v>
      </c>
      <c r="X605" s="5">
        <f>All_Customers_Residential!X605+All_Customers_Small_Commercial!X605+All_Customers_Lighting!X605</f>
        <v>0</v>
      </c>
      <c r="Y605" s="5">
        <f>All_Customers_Residential!Y605+All_Customers_Small_Commercial!Y605+All_Customers_Lighting!Y605</f>
        <v>0</v>
      </c>
      <c r="Z605" s="5">
        <f>All_Customers_Residential!Z605+All_Customers_Small_Commercial!Z605+All_Customers_Lighting!Z605</f>
        <v>0</v>
      </c>
      <c r="AA605" s="2">
        <f>IFERROR(INDEX('Holiday Schedule'!$D$3:$D$24,MATCH(A605,'Holiday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 ht="12.75">
      <c r="A606" s="4">
        <v>46255</v>
      </c>
      <c r="B606" s="5">
        <f>All_Customers_Residential!B606+All_Customers_Small_Commercial!B606+All_Customers_Lighting!B606</f>
        <v>0</v>
      </c>
      <c r="C606" s="5">
        <f>All_Customers_Residential!C606+All_Customers_Small_Commercial!C606+All_Customers_Lighting!C606</f>
        <v>0</v>
      </c>
      <c r="D606" s="5">
        <f>All_Customers_Residential!D606+All_Customers_Small_Commercial!D606+All_Customers_Lighting!D606</f>
        <v>0</v>
      </c>
      <c r="E606" s="5">
        <f>All_Customers_Residential!E606+All_Customers_Small_Commercial!E606+All_Customers_Lighting!E606</f>
        <v>0</v>
      </c>
      <c r="F606" s="5">
        <f>All_Customers_Residential!F606+All_Customers_Small_Commercial!F606+All_Customers_Lighting!F606</f>
        <v>0</v>
      </c>
      <c r="G606" s="5">
        <f>All_Customers_Residential!G606+All_Customers_Small_Commercial!G606+All_Customers_Lighting!G606</f>
        <v>0</v>
      </c>
      <c r="H606" s="5">
        <f>All_Customers_Residential!H606+All_Customers_Small_Commercial!H606+All_Customers_Lighting!H606</f>
        <v>0</v>
      </c>
      <c r="I606" s="5">
        <f>All_Customers_Residential!I606+All_Customers_Small_Commercial!I606+All_Customers_Lighting!I606</f>
        <v>0</v>
      </c>
      <c r="J606" s="5">
        <f>All_Customers_Residential!J606+All_Customers_Small_Commercial!J606+All_Customers_Lighting!J606</f>
        <v>0</v>
      </c>
      <c r="K606" s="5">
        <f>All_Customers_Residential!K606+All_Customers_Small_Commercial!K606+All_Customers_Lighting!K606</f>
        <v>0</v>
      </c>
      <c r="L606" s="5">
        <f>All_Customers_Residential!L606+All_Customers_Small_Commercial!L606+All_Customers_Lighting!L606</f>
        <v>0</v>
      </c>
      <c r="M606" s="5">
        <f>All_Customers_Residential!M606+All_Customers_Small_Commercial!M606+All_Customers_Lighting!M606</f>
        <v>0</v>
      </c>
      <c r="N606" s="5">
        <f>All_Customers_Residential!N606+All_Customers_Small_Commercial!N606+All_Customers_Lighting!N606</f>
        <v>0</v>
      </c>
      <c r="O606" s="5">
        <f>All_Customers_Residential!O606+All_Customers_Small_Commercial!O606+All_Customers_Lighting!O606</f>
        <v>0</v>
      </c>
      <c r="P606" s="5">
        <f>All_Customers_Residential!P606+All_Customers_Small_Commercial!P606+All_Customers_Lighting!P606</f>
        <v>0</v>
      </c>
      <c r="Q606" s="5">
        <f>All_Customers_Residential!Q606+All_Customers_Small_Commercial!Q606+All_Customers_Lighting!Q606</f>
        <v>0</v>
      </c>
      <c r="R606" s="5">
        <f>All_Customers_Residential!R606+All_Customers_Small_Commercial!R606+All_Customers_Lighting!R606</f>
        <v>0</v>
      </c>
      <c r="S606" s="5">
        <f>All_Customers_Residential!S606+All_Customers_Small_Commercial!S606+All_Customers_Lighting!S606</f>
        <v>0</v>
      </c>
      <c r="T606" s="5">
        <f>All_Customers_Residential!T606+All_Customers_Small_Commercial!T606+All_Customers_Lighting!T606</f>
        <v>0</v>
      </c>
      <c r="U606" s="5">
        <f>All_Customers_Residential!U606+All_Customers_Small_Commercial!U606+All_Customers_Lighting!U606</f>
        <v>0</v>
      </c>
      <c r="V606" s="5">
        <f>All_Customers_Residential!V606+All_Customers_Small_Commercial!V606+All_Customers_Lighting!V606</f>
        <v>0</v>
      </c>
      <c r="W606" s="5">
        <f>All_Customers_Residential!W606+All_Customers_Small_Commercial!W606+All_Customers_Lighting!W606</f>
        <v>0</v>
      </c>
      <c r="X606" s="5">
        <f>All_Customers_Residential!X606+All_Customers_Small_Commercial!X606+All_Customers_Lighting!X606</f>
        <v>0</v>
      </c>
      <c r="Y606" s="5">
        <f>All_Customers_Residential!Y606+All_Customers_Small_Commercial!Y606+All_Customers_Lighting!Y606</f>
        <v>0</v>
      </c>
      <c r="Z606" s="5">
        <f>All_Customers_Residential!Z606+All_Customers_Small_Commercial!Z606+All_Customers_Lighting!Z606</f>
        <v>0</v>
      </c>
      <c r="AA606" s="2">
        <f>IFERROR(INDEX('Holiday Schedule'!$D$3:$D$24,MATCH(A606,'Holiday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 ht="12.75">
      <c r="A607" s="4">
        <v>46256</v>
      </c>
      <c r="B607" s="5">
        <f>All_Customers_Residential!B607+All_Customers_Small_Commercial!B607+All_Customers_Lighting!B607</f>
        <v>0</v>
      </c>
      <c r="C607" s="5">
        <f>All_Customers_Residential!C607+All_Customers_Small_Commercial!C607+All_Customers_Lighting!C607</f>
        <v>0</v>
      </c>
      <c r="D607" s="5">
        <f>All_Customers_Residential!D607+All_Customers_Small_Commercial!D607+All_Customers_Lighting!D607</f>
        <v>0</v>
      </c>
      <c r="E607" s="5">
        <f>All_Customers_Residential!E607+All_Customers_Small_Commercial!E607+All_Customers_Lighting!E607</f>
        <v>0</v>
      </c>
      <c r="F607" s="5">
        <f>All_Customers_Residential!F607+All_Customers_Small_Commercial!F607+All_Customers_Lighting!F607</f>
        <v>0</v>
      </c>
      <c r="G607" s="5">
        <f>All_Customers_Residential!G607+All_Customers_Small_Commercial!G607+All_Customers_Lighting!G607</f>
        <v>0</v>
      </c>
      <c r="H607" s="5">
        <f>All_Customers_Residential!H607+All_Customers_Small_Commercial!H607+All_Customers_Lighting!H607</f>
        <v>0</v>
      </c>
      <c r="I607" s="5">
        <f>All_Customers_Residential!I607+All_Customers_Small_Commercial!I607+All_Customers_Lighting!I607</f>
        <v>0</v>
      </c>
      <c r="J607" s="5">
        <f>All_Customers_Residential!J607+All_Customers_Small_Commercial!J607+All_Customers_Lighting!J607</f>
        <v>0</v>
      </c>
      <c r="K607" s="5">
        <f>All_Customers_Residential!K607+All_Customers_Small_Commercial!K607+All_Customers_Lighting!K607</f>
        <v>0</v>
      </c>
      <c r="L607" s="5">
        <f>All_Customers_Residential!L607+All_Customers_Small_Commercial!L607+All_Customers_Lighting!L607</f>
        <v>0</v>
      </c>
      <c r="M607" s="5">
        <f>All_Customers_Residential!M607+All_Customers_Small_Commercial!M607+All_Customers_Lighting!M607</f>
        <v>0</v>
      </c>
      <c r="N607" s="5">
        <f>All_Customers_Residential!N607+All_Customers_Small_Commercial!N607+All_Customers_Lighting!N607</f>
        <v>0</v>
      </c>
      <c r="O607" s="5">
        <f>All_Customers_Residential!O607+All_Customers_Small_Commercial!O607+All_Customers_Lighting!O607</f>
        <v>0</v>
      </c>
      <c r="P607" s="5">
        <f>All_Customers_Residential!P607+All_Customers_Small_Commercial!P607+All_Customers_Lighting!P607</f>
        <v>0</v>
      </c>
      <c r="Q607" s="5">
        <f>All_Customers_Residential!Q607+All_Customers_Small_Commercial!Q607+All_Customers_Lighting!Q607</f>
        <v>0</v>
      </c>
      <c r="R607" s="5">
        <f>All_Customers_Residential!R607+All_Customers_Small_Commercial!R607+All_Customers_Lighting!R607</f>
        <v>0</v>
      </c>
      <c r="S607" s="5">
        <f>All_Customers_Residential!S607+All_Customers_Small_Commercial!S607+All_Customers_Lighting!S607</f>
        <v>0</v>
      </c>
      <c r="T607" s="5">
        <f>All_Customers_Residential!T607+All_Customers_Small_Commercial!T607+All_Customers_Lighting!T607</f>
        <v>0</v>
      </c>
      <c r="U607" s="5">
        <f>All_Customers_Residential!U607+All_Customers_Small_Commercial!U607+All_Customers_Lighting!U607</f>
        <v>0</v>
      </c>
      <c r="V607" s="5">
        <f>All_Customers_Residential!V607+All_Customers_Small_Commercial!V607+All_Customers_Lighting!V607</f>
        <v>0</v>
      </c>
      <c r="W607" s="5">
        <f>All_Customers_Residential!W607+All_Customers_Small_Commercial!W607+All_Customers_Lighting!W607</f>
        <v>0</v>
      </c>
      <c r="X607" s="5">
        <f>All_Customers_Residential!X607+All_Customers_Small_Commercial!X607+All_Customers_Lighting!X607</f>
        <v>0</v>
      </c>
      <c r="Y607" s="5">
        <f>All_Customers_Residential!Y607+All_Customers_Small_Commercial!Y607+All_Customers_Lighting!Y607</f>
        <v>0</v>
      </c>
      <c r="Z607" s="5">
        <f>All_Customers_Residential!Z607+All_Customers_Small_Commercial!Z607+All_Customers_Lighting!Z607</f>
        <v>0</v>
      </c>
      <c r="AA607" s="2">
        <f>IFERROR(INDEX('Holiday Schedule'!$D$3:$D$24,MATCH(A607,'Holiday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 ht="12.75">
      <c r="A608" s="4">
        <v>46257</v>
      </c>
      <c r="B608" s="5">
        <f>All_Customers_Residential!B608+All_Customers_Small_Commercial!B608+All_Customers_Lighting!B608</f>
        <v>0</v>
      </c>
      <c r="C608" s="5">
        <f>All_Customers_Residential!C608+All_Customers_Small_Commercial!C608+All_Customers_Lighting!C608</f>
        <v>0</v>
      </c>
      <c r="D608" s="5">
        <f>All_Customers_Residential!D608+All_Customers_Small_Commercial!D608+All_Customers_Lighting!D608</f>
        <v>0</v>
      </c>
      <c r="E608" s="5">
        <f>All_Customers_Residential!E608+All_Customers_Small_Commercial!E608+All_Customers_Lighting!E608</f>
        <v>0</v>
      </c>
      <c r="F608" s="5">
        <f>All_Customers_Residential!F608+All_Customers_Small_Commercial!F608+All_Customers_Lighting!F608</f>
        <v>0</v>
      </c>
      <c r="G608" s="5">
        <f>All_Customers_Residential!G608+All_Customers_Small_Commercial!G608+All_Customers_Lighting!G608</f>
        <v>0</v>
      </c>
      <c r="H608" s="5">
        <f>All_Customers_Residential!H608+All_Customers_Small_Commercial!H608+All_Customers_Lighting!H608</f>
        <v>0</v>
      </c>
      <c r="I608" s="5">
        <f>All_Customers_Residential!I608+All_Customers_Small_Commercial!I608+All_Customers_Lighting!I608</f>
        <v>0</v>
      </c>
      <c r="J608" s="5">
        <f>All_Customers_Residential!J608+All_Customers_Small_Commercial!J608+All_Customers_Lighting!J608</f>
        <v>0</v>
      </c>
      <c r="K608" s="5">
        <f>All_Customers_Residential!K608+All_Customers_Small_Commercial!K608+All_Customers_Lighting!K608</f>
        <v>0</v>
      </c>
      <c r="L608" s="5">
        <f>All_Customers_Residential!L608+All_Customers_Small_Commercial!L608+All_Customers_Lighting!L608</f>
        <v>0</v>
      </c>
      <c r="M608" s="5">
        <f>All_Customers_Residential!M608+All_Customers_Small_Commercial!M608+All_Customers_Lighting!M608</f>
        <v>0</v>
      </c>
      <c r="N608" s="5">
        <f>All_Customers_Residential!N608+All_Customers_Small_Commercial!N608+All_Customers_Lighting!N608</f>
        <v>0</v>
      </c>
      <c r="O608" s="5">
        <f>All_Customers_Residential!O608+All_Customers_Small_Commercial!O608+All_Customers_Lighting!O608</f>
        <v>0</v>
      </c>
      <c r="P608" s="5">
        <f>All_Customers_Residential!P608+All_Customers_Small_Commercial!P608+All_Customers_Lighting!P608</f>
        <v>0</v>
      </c>
      <c r="Q608" s="5">
        <f>All_Customers_Residential!Q608+All_Customers_Small_Commercial!Q608+All_Customers_Lighting!Q608</f>
        <v>0</v>
      </c>
      <c r="R608" s="5">
        <f>All_Customers_Residential!R608+All_Customers_Small_Commercial!R608+All_Customers_Lighting!R608</f>
        <v>0</v>
      </c>
      <c r="S608" s="5">
        <f>All_Customers_Residential!S608+All_Customers_Small_Commercial!S608+All_Customers_Lighting!S608</f>
        <v>0</v>
      </c>
      <c r="T608" s="5">
        <f>All_Customers_Residential!T608+All_Customers_Small_Commercial!T608+All_Customers_Lighting!T608</f>
        <v>0</v>
      </c>
      <c r="U608" s="5">
        <f>All_Customers_Residential!U608+All_Customers_Small_Commercial!U608+All_Customers_Lighting!U608</f>
        <v>0</v>
      </c>
      <c r="V608" s="5">
        <f>All_Customers_Residential!V608+All_Customers_Small_Commercial!V608+All_Customers_Lighting!V608</f>
        <v>0</v>
      </c>
      <c r="W608" s="5">
        <f>All_Customers_Residential!W608+All_Customers_Small_Commercial!W608+All_Customers_Lighting!W608</f>
        <v>0</v>
      </c>
      <c r="X608" s="5">
        <f>All_Customers_Residential!X608+All_Customers_Small_Commercial!X608+All_Customers_Lighting!X608</f>
        <v>0</v>
      </c>
      <c r="Y608" s="5">
        <f>All_Customers_Residential!Y608+All_Customers_Small_Commercial!Y608+All_Customers_Lighting!Y608</f>
        <v>0</v>
      </c>
      <c r="Z608" s="5">
        <f>All_Customers_Residential!Z608+All_Customers_Small_Commercial!Z608+All_Customers_Lighting!Z608</f>
        <v>0</v>
      </c>
      <c r="AA608" s="2">
        <f>IFERROR(INDEX('Holiday Schedule'!$D$3:$D$24,MATCH(A608,'Holiday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 ht="12.75">
      <c r="A609" s="4">
        <v>46258</v>
      </c>
      <c r="B609" s="5">
        <f>All_Customers_Residential!B609+All_Customers_Small_Commercial!B609+All_Customers_Lighting!B609</f>
        <v>0</v>
      </c>
      <c r="C609" s="5">
        <f>All_Customers_Residential!C609+All_Customers_Small_Commercial!C609+All_Customers_Lighting!C609</f>
        <v>0</v>
      </c>
      <c r="D609" s="5">
        <f>All_Customers_Residential!D609+All_Customers_Small_Commercial!D609+All_Customers_Lighting!D609</f>
        <v>0</v>
      </c>
      <c r="E609" s="5">
        <f>All_Customers_Residential!E609+All_Customers_Small_Commercial!E609+All_Customers_Lighting!E609</f>
        <v>0</v>
      </c>
      <c r="F609" s="5">
        <f>All_Customers_Residential!F609+All_Customers_Small_Commercial!F609+All_Customers_Lighting!F609</f>
        <v>0</v>
      </c>
      <c r="G609" s="5">
        <f>All_Customers_Residential!G609+All_Customers_Small_Commercial!G609+All_Customers_Lighting!G609</f>
        <v>0</v>
      </c>
      <c r="H609" s="5">
        <f>All_Customers_Residential!H609+All_Customers_Small_Commercial!H609+All_Customers_Lighting!H609</f>
        <v>0</v>
      </c>
      <c r="I609" s="5">
        <f>All_Customers_Residential!I609+All_Customers_Small_Commercial!I609+All_Customers_Lighting!I609</f>
        <v>0</v>
      </c>
      <c r="J609" s="5">
        <f>All_Customers_Residential!J609+All_Customers_Small_Commercial!J609+All_Customers_Lighting!J609</f>
        <v>0</v>
      </c>
      <c r="K609" s="5">
        <f>All_Customers_Residential!K609+All_Customers_Small_Commercial!K609+All_Customers_Lighting!K609</f>
        <v>0</v>
      </c>
      <c r="L609" s="5">
        <f>All_Customers_Residential!L609+All_Customers_Small_Commercial!L609+All_Customers_Lighting!L609</f>
        <v>0</v>
      </c>
      <c r="M609" s="5">
        <f>All_Customers_Residential!M609+All_Customers_Small_Commercial!M609+All_Customers_Lighting!M609</f>
        <v>0</v>
      </c>
      <c r="N609" s="5">
        <f>All_Customers_Residential!N609+All_Customers_Small_Commercial!N609+All_Customers_Lighting!N609</f>
        <v>0</v>
      </c>
      <c r="O609" s="5">
        <f>All_Customers_Residential!O609+All_Customers_Small_Commercial!O609+All_Customers_Lighting!O609</f>
        <v>0</v>
      </c>
      <c r="P609" s="5">
        <f>All_Customers_Residential!P609+All_Customers_Small_Commercial!P609+All_Customers_Lighting!P609</f>
        <v>0</v>
      </c>
      <c r="Q609" s="5">
        <f>All_Customers_Residential!Q609+All_Customers_Small_Commercial!Q609+All_Customers_Lighting!Q609</f>
        <v>0</v>
      </c>
      <c r="R609" s="5">
        <f>All_Customers_Residential!R609+All_Customers_Small_Commercial!R609+All_Customers_Lighting!R609</f>
        <v>0</v>
      </c>
      <c r="S609" s="5">
        <f>All_Customers_Residential!S609+All_Customers_Small_Commercial!S609+All_Customers_Lighting!S609</f>
        <v>0</v>
      </c>
      <c r="T609" s="5">
        <f>All_Customers_Residential!T609+All_Customers_Small_Commercial!T609+All_Customers_Lighting!T609</f>
        <v>0</v>
      </c>
      <c r="U609" s="5">
        <f>All_Customers_Residential!U609+All_Customers_Small_Commercial!U609+All_Customers_Lighting!U609</f>
        <v>0</v>
      </c>
      <c r="V609" s="5">
        <f>All_Customers_Residential!V609+All_Customers_Small_Commercial!V609+All_Customers_Lighting!V609</f>
        <v>0</v>
      </c>
      <c r="W609" s="5">
        <f>All_Customers_Residential!W609+All_Customers_Small_Commercial!W609+All_Customers_Lighting!W609</f>
        <v>0</v>
      </c>
      <c r="X609" s="5">
        <f>All_Customers_Residential!X609+All_Customers_Small_Commercial!X609+All_Customers_Lighting!X609</f>
        <v>0</v>
      </c>
      <c r="Y609" s="5">
        <f>All_Customers_Residential!Y609+All_Customers_Small_Commercial!Y609+All_Customers_Lighting!Y609</f>
        <v>0</v>
      </c>
      <c r="Z609" s="5">
        <f>All_Customers_Residential!Z609+All_Customers_Small_Commercial!Z609+All_Customers_Lighting!Z609</f>
        <v>0</v>
      </c>
      <c r="AA609" s="2">
        <f>IFERROR(INDEX('Holiday Schedule'!$D$3:$D$24,MATCH(A609,'Holiday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 ht="12.75">
      <c r="A610" s="4">
        <v>46259</v>
      </c>
      <c r="B610" s="5">
        <f>All_Customers_Residential!B610+All_Customers_Small_Commercial!B610+All_Customers_Lighting!B610</f>
        <v>0</v>
      </c>
      <c r="C610" s="5">
        <f>All_Customers_Residential!C610+All_Customers_Small_Commercial!C610+All_Customers_Lighting!C610</f>
        <v>0</v>
      </c>
      <c r="D610" s="5">
        <f>All_Customers_Residential!D610+All_Customers_Small_Commercial!D610+All_Customers_Lighting!D610</f>
        <v>0</v>
      </c>
      <c r="E610" s="5">
        <f>All_Customers_Residential!E610+All_Customers_Small_Commercial!E610+All_Customers_Lighting!E610</f>
        <v>0</v>
      </c>
      <c r="F610" s="5">
        <f>All_Customers_Residential!F610+All_Customers_Small_Commercial!F610+All_Customers_Lighting!F610</f>
        <v>0</v>
      </c>
      <c r="G610" s="5">
        <f>All_Customers_Residential!G610+All_Customers_Small_Commercial!G610+All_Customers_Lighting!G610</f>
        <v>0</v>
      </c>
      <c r="H610" s="5">
        <f>All_Customers_Residential!H610+All_Customers_Small_Commercial!H610+All_Customers_Lighting!H610</f>
        <v>0</v>
      </c>
      <c r="I610" s="5">
        <f>All_Customers_Residential!I610+All_Customers_Small_Commercial!I610+All_Customers_Lighting!I610</f>
        <v>0</v>
      </c>
      <c r="J610" s="5">
        <f>All_Customers_Residential!J610+All_Customers_Small_Commercial!J610+All_Customers_Lighting!J610</f>
        <v>0</v>
      </c>
      <c r="K610" s="5">
        <f>All_Customers_Residential!K610+All_Customers_Small_Commercial!K610+All_Customers_Lighting!K610</f>
        <v>0</v>
      </c>
      <c r="L610" s="5">
        <f>All_Customers_Residential!L610+All_Customers_Small_Commercial!L610+All_Customers_Lighting!L610</f>
        <v>0</v>
      </c>
      <c r="M610" s="5">
        <f>All_Customers_Residential!M610+All_Customers_Small_Commercial!M610+All_Customers_Lighting!M610</f>
        <v>0</v>
      </c>
      <c r="N610" s="5">
        <f>All_Customers_Residential!N610+All_Customers_Small_Commercial!N610+All_Customers_Lighting!N610</f>
        <v>0</v>
      </c>
      <c r="O610" s="5">
        <f>All_Customers_Residential!O610+All_Customers_Small_Commercial!O610+All_Customers_Lighting!O610</f>
        <v>0</v>
      </c>
      <c r="P610" s="5">
        <f>All_Customers_Residential!P610+All_Customers_Small_Commercial!P610+All_Customers_Lighting!P610</f>
        <v>0</v>
      </c>
      <c r="Q610" s="5">
        <f>All_Customers_Residential!Q610+All_Customers_Small_Commercial!Q610+All_Customers_Lighting!Q610</f>
        <v>0</v>
      </c>
      <c r="R610" s="5">
        <f>All_Customers_Residential!R610+All_Customers_Small_Commercial!R610+All_Customers_Lighting!R610</f>
        <v>0</v>
      </c>
      <c r="S610" s="5">
        <f>All_Customers_Residential!S610+All_Customers_Small_Commercial!S610+All_Customers_Lighting!S610</f>
        <v>0</v>
      </c>
      <c r="T610" s="5">
        <f>All_Customers_Residential!T610+All_Customers_Small_Commercial!T610+All_Customers_Lighting!T610</f>
        <v>0</v>
      </c>
      <c r="U610" s="5">
        <f>All_Customers_Residential!U610+All_Customers_Small_Commercial!U610+All_Customers_Lighting!U610</f>
        <v>0</v>
      </c>
      <c r="V610" s="5">
        <f>All_Customers_Residential!V610+All_Customers_Small_Commercial!V610+All_Customers_Lighting!V610</f>
        <v>0</v>
      </c>
      <c r="W610" s="5">
        <f>All_Customers_Residential!W610+All_Customers_Small_Commercial!W610+All_Customers_Lighting!W610</f>
        <v>0</v>
      </c>
      <c r="X610" s="5">
        <f>All_Customers_Residential!X610+All_Customers_Small_Commercial!X610+All_Customers_Lighting!X610</f>
        <v>0</v>
      </c>
      <c r="Y610" s="5">
        <f>All_Customers_Residential!Y610+All_Customers_Small_Commercial!Y610+All_Customers_Lighting!Y610</f>
        <v>0</v>
      </c>
      <c r="Z610" s="5">
        <f>All_Customers_Residential!Z610+All_Customers_Small_Commercial!Z610+All_Customers_Lighting!Z610</f>
        <v>0</v>
      </c>
      <c r="AA610" s="2">
        <f>IFERROR(INDEX('Holiday Schedule'!$D$3:$D$24,MATCH(A610,'Holiday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 ht="12.75">
      <c r="A611" s="4">
        <v>46260</v>
      </c>
      <c r="B611" s="5">
        <f>All_Customers_Residential!B611+All_Customers_Small_Commercial!B611+All_Customers_Lighting!B611</f>
        <v>0</v>
      </c>
      <c r="C611" s="5">
        <f>All_Customers_Residential!C611+All_Customers_Small_Commercial!C611+All_Customers_Lighting!C611</f>
        <v>0</v>
      </c>
      <c r="D611" s="5">
        <f>All_Customers_Residential!D611+All_Customers_Small_Commercial!D611+All_Customers_Lighting!D611</f>
        <v>0</v>
      </c>
      <c r="E611" s="5">
        <f>All_Customers_Residential!E611+All_Customers_Small_Commercial!E611+All_Customers_Lighting!E611</f>
        <v>0</v>
      </c>
      <c r="F611" s="5">
        <f>All_Customers_Residential!F611+All_Customers_Small_Commercial!F611+All_Customers_Lighting!F611</f>
        <v>0</v>
      </c>
      <c r="G611" s="5">
        <f>All_Customers_Residential!G611+All_Customers_Small_Commercial!G611+All_Customers_Lighting!G611</f>
        <v>0</v>
      </c>
      <c r="H611" s="5">
        <f>All_Customers_Residential!H611+All_Customers_Small_Commercial!H611+All_Customers_Lighting!H611</f>
        <v>0</v>
      </c>
      <c r="I611" s="5">
        <f>All_Customers_Residential!I611+All_Customers_Small_Commercial!I611+All_Customers_Lighting!I611</f>
        <v>0</v>
      </c>
      <c r="J611" s="5">
        <f>All_Customers_Residential!J611+All_Customers_Small_Commercial!J611+All_Customers_Lighting!J611</f>
        <v>0</v>
      </c>
      <c r="K611" s="5">
        <f>All_Customers_Residential!K611+All_Customers_Small_Commercial!K611+All_Customers_Lighting!K611</f>
        <v>0</v>
      </c>
      <c r="L611" s="5">
        <f>All_Customers_Residential!L611+All_Customers_Small_Commercial!L611+All_Customers_Lighting!L611</f>
        <v>0</v>
      </c>
      <c r="M611" s="5">
        <f>All_Customers_Residential!M611+All_Customers_Small_Commercial!M611+All_Customers_Lighting!M611</f>
        <v>0</v>
      </c>
      <c r="N611" s="5">
        <f>All_Customers_Residential!N611+All_Customers_Small_Commercial!N611+All_Customers_Lighting!N611</f>
        <v>0</v>
      </c>
      <c r="O611" s="5">
        <f>All_Customers_Residential!O611+All_Customers_Small_Commercial!O611+All_Customers_Lighting!O611</f>
        <v>0</v>
      </c>
      <c r="P611" s="5">
        <f>All_Customers_Residential!P611+All_Customers_Small_Commercial!P611+All_Customers_Lighting!P611</f>
        <v>0</v>
      </c>
      <c r="Q611" s="5">
        <f>All_Customers_Residential!Q611+All_Customers_Small_Commercial!Q611+All_Customers_Lighting!Q611</f>
        <v>0</v>
      </c>
      <c r="R611" s="5">
        <f>All_Customers_Residential!R611+All_Customers_Small_Commercial!R611+All_Customers_Lighting!R611</f>
        <v>0</v>
      </c>
      <c r="S611" s="5">
        <f>All_Customers_Residential!S611+All_Customers_Small_Commercial!S611+All_Customers_Lighting!S611</f>
        <v>0</v>
      </c>
      <c r="T611" s="5">
        <f>All_Customers_Residential!T611+All_Customers_Small_Commercial!T611+All_Customers_Lighting!T611</f>
        <v>0</v>
      </c>
      <c r="U611" s="5">
        <f>All_Customers_Residential!U611+All_Customers_Small_Commercial!U611+All_Customers_Lighting!U611</f>
        <v>0</v>
      </c>
      <c r="V611" s="5">
        <f>All_Customers_Residential!V611+All_Customers_Small_Commercial!V611+All_Customers_Lighting!V611</f>
        <v>0</v>
      </c>
      <c r="W611" s="5">
        <f>All_Customers_Residential!W611+All_Customers_Small_Commercial!W611+All_Customers_Lighting!W611</f>
        <v>0</v>
      </c>
      <c r="X611" s="5">
        <f>All_Customers_Residential!X611+All_Customers_Small_Commercial!X611+All_Customers_Lighting!X611</f>
        <v>0</v>
      </c>
      <c r="Y611" s="5">
        <f>All_Customers_Residential!Y611+All_Customers_Small_Commercial!Y611+All_Customers_Lighting!Y611</f>
        <v>0</v>
      </c>
      <c r="Z611" s="5">
        <f>All_Customers_Residential!Z611+All_Customers_Small_Commercial!Z611+All_Customers_Lighting!Z611</f>
        <v>0</v>
      </c>
      <c r="AA611" s="2">
        <f>IFERROR(INDEX('Holiday Schedule'!$D$3:$D$24,MATCH(A611,'Holiday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 ht="12.75">
      <c r="A612" s="4">
        <v>46261</v>
      </c>
      <c r="B612" s="5">
        <f>All_Customers_Residential!B612+All_Customers_Small_Commercial!B612+All_Customers_Lighting!B612</f>
        <v>0</v>
      </c>
      <c r="C612" s="5">
        <f>All_Customers_Residential!C612+All_Customers_Small_Commercial!C612+All_Customers_Lighting!C612</f>
        <v>0</v>
      </c>
      <c r="D612" s="5">
        <f>All_Customers_Residential!D612+All_Customers_Small_Commercial!D612+All_Customers_Lighting!D612</f>
        <v>0</v>
      </c>
      <c r="E612" s="5">
        <f>All_Customers_Residential!E612+All_Customers_Small_Commercial!E612+All_Customers_Lighting!E612</f>
        <v>0</v>
      </c>
      <c r="F612" s="5">
        <f>All_Customers_Residential!F612+All_Customers_Small_Commercial!F612+All_Customers_Lighting!F612</f>
        <v>0</v>
      </c>
      <c r="G612" s="5">
        <f>All_Customers_Residential!G612+All_Customers_Small_Commercial!G612+All_Customers_Lighting!G612</f>
        <v>0</v>
      </c>
      <c r="H612" s="5">
        <f>All_Customers_Residential!H612+All_Customers_Small_Commercial!H612+All_Customers_Lighting!H612</f>
        <v>0</v>
      </c>
      <c r="I612" s="5">
        <f>All_Customers_Residential!I612+All_Customers_Small_Commercial!I612+All_Customers_Lighting!I612</f>
        <v>0</v>
      </c>
      <c r="J612" s="5">
        <f>All_Customers_Residential!J612+All_Customers_Small_Commercial!J612+All_Customers_Lighting!J612</f>
        <v>0</v>
      </c>
      <c r="K612" s="5">
        <f>All_Customers_Residential!K612+All_Customers_Small_Commercial!K612+All_Customers_Lighting!K612</f>
        <v>0</v>
      </c>
      <c r="L612" s="5">
        <f>All_Customers_Residential!L612+All_Customers_Small_Commercial!L612+All_Customers_Lighting!L612</f>
        <v>0</v>
      </c>
      <c r="M612" s="5">
        <f>All_Customers_Residential!M612+All_Customers_Small_Commercial!M612+All_Customers_Lighting!M612</f>
        <v>0</v>
      </c>
      <c r="N612" s="5">
        <f>All_Customers_Residential!N612+All_Customers_Small_Commercial!N612+All_Customers_Lighting!N612</f>
        <v>0</v>
      </c>
      <c r="O612" s="5">
        <f>All_Customers_Residential!O612+All_Customers_Small_Commercial!O612+All_Customers_Lighting!O612</f>
        <v>0</v>
      </c>
      <c r="P612" s="5">
        <f>All_Customers_Residential!P612+All_Customers_Small_Commercial!P612+All_Customers_Lighting!P612</f>
        <v>0</v>
      </c>
      <c r="Q612" s="5">
        <f>All_Customers_Residential!Q612+All_Customers_Small_Commercial!Q612+All_Customers_Lighting!Q612</f>
        <v>0</v>
      </c>
      <c r="R612" s="5">
        <f>All_Customers_Residential!R612+All_Customers_Small_Commercial!R612+All_Customers_Lighting!R612</f>
        <v>0</v>
      </c>
      <c r="S612" s="5">
        <f>All_Customers_Residential!S612+All_Customers_Small_Commercial!S612+All_Customers_Lighting!S612</f>
        <v>0</v>
      </c>
      <c r="T612" s="5">
        <f>All_Customers_Residential!T612+All_Customers_Small_Commercial!T612+All_Customers_Lighting!T612</f>
        <v>0</v>
      </c>
      <c r="U612" s="5">
        <f>All_Customers_Residential!U612+All_Customers_Small_Commercial!U612+All_Customers_Lighting!U612</f>
        <v>0</v>
      </c>
      <c r="V612" s="5">
        <f>All_Customers_Residential!V612+All_Customers_Small_Commercial!V612+All_Customers_Lighting!V612</f>
        <v>0</v>
      </c>
      <c r="W612" s="5">
        <f>All_Customers_Residential!W612+All_Customers_Small_Commercial!W612+All_Customers_Lighting!W612</f>
        <v>0</v>
      </c>
      <c r="X612" s="5">
        <f>All_Customers_Residential!X612+All_Customers_Small_Commercial!X612+All_Customers_Lighting!X612</f>
        <v>0</v>
      </c>
      <c r="Y612" s="5">
        <f>All_Customers_Residential!Y612+All_Customers_Small_Commercial!Y612+All_Customers_Lighting!Y612</f>
        <v>0</v>
      </c>
      <c r="Z612" s="5">
        <f>All_Customers_Residential!Z612+All_Customers_Small_Commercial!Z612+All_Customers_Lighting!Z612</f>
        <v>0</v>
      </c>
      <c r="AA612" s="2">
        <f>IFERROR(INDEX('Holiday Schedule'!$D$3:$D$24,MATCH(A612,'Holiday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 ht="12.75">
      <c r="A613" s="4">
        <v>46262</v>
      </c>
      <c r="B613" s="5">
        <f>All_Customers_Residential!B613+All_Customers_Small_Commercial!B613+All_Customers_Lighting!B613</f>
        <v>0</v>
      </c>
      <c r="C613" s="5">
        <f>All_Customers_Residential!C613+All_Customers_Small_Commercial!C613+All_Customers_Lighting!C613</f>
        <v>0</v>
      </c>
      <c r="D613" s="5">
        <f>All_Customers_Residential!D613+All_Customers_Small_Commercial!D613+All_Customers_Lighting!D613</f>
        <v>0</v>
      </c>
      <c r="E613" s="5">
        <f>All_Customers_Residential!E613+All_Customers_Small_Commercial!E613+All_Customers_Lighting!E613</f>
        <v>0</v>
      </c>
      <c r="F613" s="5">
        <f>All_Customers_Residential!F613+All_Customers_Small_Commercial!F613+All_Customers_Lighting!F613</f>
        <v>0</v>
      </c>
      <c r="G613" s="5">
        <f>All_Customers_Residential!G613+All_Customers_Small_Commercial!G613+All_Customers_Lighting!G613</f>
        <v>0</v>
      </c>
      <c r="H613" s="5">
        <f>All_Customers_Residential!H613+All_Customers_Small_Commercial!H613+All_Customers_Lighting!H613</f>
        <v>0</v>
      </c>
      <c r="I613" s="5">
        <f>All_Customers_Residential!I613+All_Customers_Small_Commercial!I613+All_Customers_Lighting!I613</f>
        <v>0</v>
      </c>
      <c r="J613" s="5">
        <f>All_Customers_Residential!J613+All_Customers_Small_Commercial!J613+All_Customers_Lighting!J613</f>
        <v>0</v>
      </c>
      <c r="K613" s="5">
        <f>All_Customers_Residential!K613+All_Customers_Small_Commercial!K613+All_Customers_Lighting!K613</f>
        <v>0</v>
      </c>
      <c r="L613" s="5">
        <f>All_Customers_Residential!L613+All_Customers_Small_Commercial!L613+All_Customers_Lighting!L613</f>
        <v>0</v>
      </c>
      <c r="M613" s="5">
        <f>All_Customers_Residential!M613+All_Customers_Small_Commercial!M613+All_Customers_Lighting!M613</f>
        <v>0</v>
      </c>
      <c r="N613" s="5">
        <f>All_Customers_Residential!N613+All_Customers_Small_Commercial!N613+All_Customers_Lighting!N613</f>
        <v>0</v>
      </c>
      <c r="O613" s="5">
        <f>All_Customers_Residential!O613+All_Customers_Small_Commercial!O613+All_Customers_Lighting!O613</f>
        <v>0</v>
      </c>
      <c r="P613" s="5">
        <f>All_Customers_Residential!P613+All_Customers_Small_Commercial!P613+All_Customers_Lighting!P613</f>
        <v>0</v>
      </c>
      <c r="Q613" s="5">
        <f>All_Customers_Residential!Q613+All_Customers_Small_Commercial!Q613+All_Customers_Lighting!Q613</f>
        <v>0</v>
      </c>
      <c r="R613" s="5">
        <f>All_Customers_Residential!R613+All_Customers_Small_Commercial!R613+All_Customers_Lighting!R613</f>
        <v>0</v>
      </c>
      <c r="S613" s="5">
        <f>All_Customers_Residential!S613+All_Customers_Small_Commercial!S613+All_Customers_Lighting!S613</f>
        <v>0</v>
      </c>
      <c r="T613" s="5">
        <f>All_Customers_Residential!T613+All_Customers_Small_Commercial!T613+All_Customers_Lighting!T613</f>
        <v>0</v>
      </c>
      <c r="U613" s="5">
        <f>All_Customers_Residential!U613+All_Customers_Small_Commercial!U613+All_Customers_Lighting!U613</f>
        <v>0</v>
      </c>
      <c r="V613" s="5">
        <f>All_Customers_Residential!V613+All_Customers_Small_Commercial!V613+All_Customers_Lighting!V613</f>
        <v>0</v>
      </c>
      <c r="W613" s="5">
        <f>All_Customers_Residential!W613+All_Customers_Small_Commercial!W613+All_Customers_Lighting!W613</f>
        <v>0</v>
      </c>
      <c r="X613" s="5">
        <f>All_Customers_Residential!X613+All_Customers_Small_Commercial!X613+All_Customers_Lighting!X613</f>
        <v>0</v>
      </c>
      <c r="Y613" s="5">
        <f>All_Customers_Residential!Y613+All_Customers_Small_Commercial!Y613+All_Customers_Lighting!Y613</f>
        <v>0</v>
      </c>
      <c r="Z613" s="5">
        <f>All_Customers_Residential!Z613+All_Customers_Small_Commercial!Z613+All_Customers_Lighting!Z613</f>
        <v>0</v>
      </c>
      <c r="AA613" s="2">
        <f>IFERROR(INDEX('Holiday Schedule'!$D$3:$D$24,MATCH(A613,'Holiday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 ht="12.75">
      <c r="A614" s="4">
        <v>46263</v>
      </c>
      <c r="B614" s="5">
        <f>All_Customers_Residential!B614+All_Customers_Small_Commercial!B614+All_Customers_Lighting!B614</f>
        <v>0</v>
      </c>
      <c r="C614" s="5">
        <f>All_Customers_Residential!C614+All_Customers_Small_Commercial!C614+All_Customers_Lighting!C614</f>
        <v>0</v>
      </c>
      <c r="D614" s="5">
        <f>All_Customers_Residential!D614+All_Customers_Small_Commercial!D614+All_Customers_Lighting!D614</f>
        <v>0</v>
      </c>
      <c r="E614" s="5">
        <f>All_Customers_Residential!E614+All_Customers_Small_Commercial!E614+All_Customers_Lighting!E614</f>
        <v>0</v>
      </c>
      <c r="F614" s="5">
        <f>All_Customers_Residential!F614+All_Customers_Small_Commercial!F614+All_Customers_Lighting!F614</f>
        <v>0</v>
      </c>
      <c r="G614" s="5">
        <f>All_Customers_Residential!G614+All_Customers_Small_Commercial!G614+All_Customers_Lighting!G614</f>
        <v>0</v>
      </c>
      <c r="H614" s="5">
        <f>All_Customers_Residential!H614+All_Customers_Small_Commercial!H614+All_Customers_Lighting!H614</f>
        <v>0</v>
      </c>
      <c r="I614" s="5">
        <f>All_Customers_Residential!I614+All_Customers_Small_Commercial!I614+All_Customers_Lighting!I614</f>
        <v>0</v>
      </c>
      <c r="J614" s="5">
        <f>All_Customers_Residential!J614+All_Customers_Small_Commercial!J614+All_Customers_Lighting!J614</f>
        <v>0</v>
      </c>
      <c r="K614" s="5">
        <f>All_Customers_Residential!K614+All_Customers_Small_Commercial!K614+All_Customers_Lighting!K614</f>
        <v>0</v>
      </c>
      <c r="L614" s="5">
        <f>All_Customers_Residential!L614+All_Customers_Small_Commercial!L614+All_Customers_Lighting!L614</f>
        <v>0</v>
      </c>
      <c r="M614" s="5">
        <f>All_Customers_Residential!M614+All_Customers_Small_Commercial!M614+All_Customers_Lighting!M614</f>
        <v>0</v>
      </c>
      <c r="N614" s="5">
        <f>All_Customers_Residential!N614+All_Customers_Small_Commercial!N614+All_Customers_Lighting!N614</f>
        <v>0</v>
      </c>
      <c r="O614" s="5">
        <f>All_Customers_Residential!O614+All_Customers_Small_Commercial!O614+All_Customers_Lighting!O614</f>
        <v>0</v>
      </c>
      <c r="P614" s="5">
        <f>All_Customers_Residential!P614+All_Customers_Small_Commercial!P614+All_Customers_Lighting!P614</f>
        <v>0</v>
      </c>
      <c r="Q614" s="5">
        <f>All_Customers_Residential!Q614+All_Customers_Small_Commercial!Q614+All_Customers_Lighting!Q614</f>
        <v>0</v>
      </c>
      <c r="R614" s="5">
        <f>All_Customers_Residential!R614+All_Customers_Small_Commercial!R614+All_Customers_Lighting!R614</f>
        <v>0</v>
      </c>
      <c r="S614" s="5">
        <f>All_Customers_Residential!S614+All_Customers_Small_Commercial!S614+All_Customers_Lighting!S614</f>
        <v>0</v>
      </c>
      <c r="T614" s="5">
        <f>All_Customers_Residential!T614+All_Customers_Small_Commercial!T614+All_Customers_Lighting!T614</f>
        <v>0</v>
      </c>
      <c r="U614" s="5">
        <f>All_Customers_Residential!U614+All_Customers_Small_Commercial!U614+All_Customers_Lighting!U614</f>
        <v>0</v>
      </c>
      <c r="V614" s="5">
        <f>All_Customers_Residential!V614+All_Customers_Small_Commercial!V614+All_Customers_Lighting!V614</f>
        <v>0</v>
      </c>
      <c r="W614" s="5">
        <f>All_Customers_Residential!W614+All_Customers_Small_Commercial!W614+All_Customers_Lighting!W614</f>
        <v>0</v>
      </c>
      <c r="X614" s="5">
        <f>All_Customers_Residential!X614+All_Customers_Small_Commercial!X614+All_Customers_Lighting!X614</f>
        <v>0</v>
      </c>
      <c r="Y614" s="5">
        <f>All_Customers_Residential!Y614+All_Customers_Small_Commercial!Y614+All_Customers_Lighting!Y614</f>
        <v>0</v>
      </c>
      <c r="Z614" s="5">
        <f>All_Customers_Residential!Z614+All_Customers_Small_Commercial!Z614+All_Customers_Lighting!Z614</f>
        <v>0</v>
      </c>
      <c r="AA614" s="2">
        <f>IFERROR(INDEX('Holiday Schedule'!$D$3:$D$24,MATCH(A614,'Holiday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 ht="12.75">
      <c r="A615" s="4">
        <v>46264</v>
      </c>
      <c r="B615" s="5">
        <f>All_Customers_Residential!B615+All_Customers_Small_Commercial!B615+All_Customers_Lighting!B615</f>
        <v>0</v>
      </c>
      <c r="C615" s="5">
        <f>All_Customers_Residential!C615+All_Customers_Small_Commercial!C615+All_Customers_Lighting!C615</f>
        <v>0</v>
      </c>
      <c r="D615" s="5">
        <f>All_Customers_Residential!D615+All_Customers_Small_Commercial!D615+All_Customers_Lighting!D615</f>
        <v>0</v>
      </c>
      <c r="E615" s="5">
        <f>All_Customers_Residential!E615+All_Customers_Small_Commercial!E615+All_Customers_Lighting!E615</f>
        <v>0</v>
      </c>
      <c r="F615" s="5">
        <f>All_Customers_Residential!F615+All_Customers_Small_Commercial!F615+All_Customers_Lighting!F615</f>
        <v>0</v>
      </c>
      <c r="G615" s="5">
        <f>All_Customers_Residential!G615+All_Customers_Small_Commercial!G615+All_Customers_Lighting!G615</f>
        <v>0</v>
      </c>
      <c r="H615" s="5">
        <f>All_Customers_Residential!H615+All_Customers_Small_Commercial!H615+All_Customers_Lighting!H615</f>
        <v>0</v>
      </c>
      <c r="I615" s="5">
        <f>All_Customers_Residential!I615+All_Customers_Small_Commercial!I615+All_Customers_Lighting!I615</f>
        <v>0</v>
      </c>
      <c r="J615" s="5">
        <f>All_Customers_Residential!J615+All_Customers_Small_Commercial!J615+All_Customers_Lighting!J615</f>
        <v>0</v>
      </c>
      <c r="K615" s="5">
        <f>All_Customers_Residential!K615+All_Customers_Small_Commercial!K615+All_Customers_Lighting!K615</f>
        <v>0</v>
      </c>
      <c r="L615" s="5">
        <f>All_Customers_Residential!L615+All_Customers_Small_Commercial!L615+All_Customers_Lighting!L615</f>
        <v>0</v>
      </c>
      <c r="M615" s="5">
        <f>All_Customers_Residential!M615+All_Customers_Small_Commercial!M615+All_Customers_Lighting!M615</f>
        <v>0</v>
      </c>
      <c r="N615" s="5">
        <f>All_Customers_Residential!N615+All_Customers_Small_Commercial!N615+All_Customers_Lighting!N615</f>
        <v>0</v>
      </c>
      <c r="O615" s="5">
        <f>All_Customers_Residential!O615+All_Customers_Small_Commercial!O615+All_Customers_Lighting!O615</f>
        <v>0</v>
      </c>
      <c r="P615" s="5">
        <f>All_Customers_Residential!P615+All_Customers_Small_Commercial!P615+All_Customers_Lighting!P615</f>
        <v>0</v>
      </c>
      <c r="Q615" s="5">
        <f>All_Customers_Residential!Q615+All_Customers_Small_Commercial!Q615+All_Customers_Lighting!Q615</f>
        <v>0</v>
      </c>
      <c r="R615" s="5">
        <f>All_Customers_Residential!R615+All_Customers_Small_Commercial!R615+All_Customers_Lighting!R615</f>
        <v>0</v>
      </c>
      <c r="S615" s="5">
        <f>All_Customers_Residential!S615+All_Customers_Small_Commercial!S615+All_Customers_Lighting!S615</f>
        <v>0</v>
      </c>
      <c r="T615" s="5">
        <f>All_Customers_Residential!T615+All_Customers_Small_Commercial!T615+All_Customers_Lighting!T615</f>
        <v>0</v>
      </c>
      <c r="U615" s="5">
        <f>All_Customers_Residential!U615+All_Customers_Small_Commercial!U615+All_Customers_Lighting!U615</f>
        <v>0</v>
      </c>
      <c r="V615" s="5">
        <f>All_Customers_Residential!V615+All_Customers_Small_Commercial!V615+All_Customers_Lighting!V615</f>
        <v>0</v>
      </c>
      <c r="W615" s="5">
        <f>All_Customers_Residential!W615+All_Customers_Small_Commercial!W615+All_Customers_Lighting!W615</f>
        <v>0</v>
      </c>
      <c r="X615" s="5">
        <f>All_Customers_Residential!X615+All_Customers_Small_Commercial!X615+All_Customers_Lighting!X615</f>
        <v>0</v>
      </c>
      <c r="Y615" s="5">
        <f>All_Customers_Residential!Y615+All_Customers_Small_Commercial!Y615+All_Customers_Lighting!Y615</f>
        <v>0</v>
      </c>
      <c r="Z615" s="5">
        <f>All_Customers_Residential!Z615+All_Customers_Small_Commercial!Z615+All_Customers_Lighting!Z615</f>
        <v>0</v>
      </c>
      <c r="AA615" s="2">
        <f>IFERROR(INDEX('Holiday Schedule'!$D$3:$D$24,MATCH(A615,'Holiday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 ht="12.75">
      <c r="A616" s="4">
        <v>46265</v>
      </c>
      <c r="B616" s="5">
        <f>All_Customers_Residential!B616+All_Customers_Small_Commercial!B616+All_Customers_Lighting!B616</f>
        <v>0</v>
      </c>
      <c r="C616" s="5">
        <f>All_Customers_Residential!C616+All_Customers_Small_Commercial!C616+All_Customers_Lighting!C616</f>
        <v>0</v>
      </c>
      <c r="D616" s="5">
        <f>All_Customers_Residential!D616+All_Customers_Small_Commercial!D616+All_Customers_Lighting!D616</f>
        <v>0</v>
      </c>
      <c r="E616" s="5">
        <f>All_Customers_Residential!E616+All_Customers_Small_Commercial!E616+All_Customers_Lighting!E616</f>
        <v>0</v>
      </c>
      <c r="F616" s="5">
        <f>All_Customers_Residential!F616+All_Customers_Small_Commercial!F616+All_Customers_Lighting!F616</f>
        <v>0</v>
      </c>
      <c r="G616" s="5">
        <f>All_Customers_Residential!G616+All_Customers_Small_Commercial!G616+All_Customers_Lighting!G616</f>
        <v>0</v>
      </c>
      <c r="H616" s="5">
        <f>All_Customers_Residential!H616+All_Customers_Small_Commercial!H616+All_Customers_Lighting!H616</f>
        <v>0</v>
      </c>
      <c r="I616" s="5">
        <f>All_Customers_Residential!I616+All_Customers_Small_Commercial!I616+All_Customers_Lighting!I616</f>
        <v>0</v>
      </c>
      <c r="J616" s="5">
        <f>All_Customers_Residential!J616+All_Customers_Small_Commercial!J616+All_Customers_Lighting!J616</f>
        <v>0</v>
      </c>
      <c r="K616" s="5">
        <f>All_Customers_Residential!K616+All_Customers_Small_Commercial!K616+All_Customers_Lighting!K616</f>
        <v>0</v>
      </c>
      <c r="L616" s="5">
        <f>All_Customers_Residential!L616+All_Customers_Small_Commercial!L616+All_Customers_Lighting!L616</f>
        <v>0</v>
      </c>
      <c r="M616" s="5">
        <f>All_Customers_Residential!M616+All_Customers_Small_Commercial!M616+All_Customers_Lighting!M616</f>
        <v>0</v>
      </c>
      <c r="N616" s="5">
        <f>All_Customers_Residential!N616+All_Customers_Small_Commercial!N616+All_Customers_Lighting!N616</f>
        <v>0</v>
      </c>
      <c r="O616" s="5">
        <f>All_Customers_Residential!O616+All_Customers_Small_Commercial!O616+All_Customers_Lighting!O616</f>
        <v>0</v>
      </c>
      <c r="P616" s="5">
        <f>All_Customers_Residential!P616+All_Customers_Small_Commercial!P616+All_Customers_Lighting!P616</f>
        <v>0</v>
      </c>
      <c r="Q616" s="5">
        <f>All_Customers_Residential!Q616+All_Customers_Small_Commercial!Q616+All_Customers_Lighting!Q616</f>
        <v>0</v>
      </c>
      <c r="R616" s="5">
        <f>All_Customers_Residential!R616+All_Customers_Small_Commercial!R616+All_Customers_Lighting!R616</f>
        <v>0</v>
      </c>
      <c r="S616" s="5">
        <f>All_Customers_Residential!S616+All_Customers_Small_Commercial!S616+All_Customers_Lighting!S616</f>
        <v>0</v>
      </c>
      <c r="T616" s="5">
        <f>All_Customers_Residential!T616+All_Customers_Small_Commercial!T616+All_Customers_Lighting!T616</f>
        <v>0</v>
      </c>
      <c r="U616" s="5">
        <f>All_Customers_Residential!U616+All_Customers_Small_Commercial!U616+All_Customers_Lighting!U616</f>
        <v>0</v>
      </c>
      <c r="V616" s="5">
        <f>All_Customers_Residential!V616+All_Customers_Small_Commercial!V616+All_Customers_Lighting!V616</f>
        <v>0</v>
      </c>
      <c r="W616" s="5">
        <f>All_Customers_Residential!W616+All_Customers_Small_Commercial!W616+All_Customers_Lighting!W616</f>
        <v>0</v>
      </c>
      <c r="X616" s="5">
        <f>All_Customers_Residential!X616+All_Customers_Small_Commercial!X616+All_Customers_Lighting!X616</f>
        <v>0</v>
      </c>
      <c r="Y616" s="5">
        <f>All_Customers_Residential!Y616+All_Customers_Small_Commercial!Y616+All_Customers_Lighting!Y616</f>
        <v>0</v>
      </c>
      <c r="Z616" s="5">
        <f>All_Customers_Residential!Z616+All_Customers_Small_Commercial!Z616+All_Customers_Lighting!Z616</f>
        <v>0</v>
      </c>
      <c r="AA616" s="2">
        <f>IFERROR(INDEX('Holiday Schedule'!$D$3:$D$24,MATCH(A616,'Holiday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 ht="12.75">
      <c r="A617" s="4">
        <v>46266</v>
      </c>
      <c r="B617" s="5">
        <f>All_Customers_Residential!B617+All_Customers_Small_Commercial!B617+All_Customers_Lighting!B617</f>
        <v>0</v>
      </c>
      <c r="C617" s="5">
        <f>All_Customers_Residential!C617+All_Customers_Small_Commercial!C617+All_Customers_Lighting!C617</f>
        <v>0</v>
      </c>
      <c r="D617" s="5">
        <f>All_Customers_Residential!D617+All_Customers_Small_Commercial!D617+All_Customers_Lighting!D617</f>
        <v>0</v>
      </c>
      <c r="E617" s="5">
        <f>All_Customers_Residential!E617+All_Customers_Small_Commercial!E617+All_Customers_Lighting!E617</f>
        <v>0</v>
      </c>
      <c r="F617" s="5">
        <f>All_Customers_Residential!F617+All_Customers_Small_Commercial!F617+All_Customers_Lighting!F617</f>
        <v>0</v>
      </c>
      <c r="G617" s="5">
        <f>All_Customers_Residential!G617+All_Customers_Small_Commercial!G617+All_Customers_Lighting!G617</f>
        <v>0</v>
      </c>
      <c r="H617" s="5">
        <f>All_Customers_Residential!H617+All_Customers_Small_Commercial!H617+All_Customers_Lighting!H617</f>
        <v>0</v>
      </c>
      <c r="I617" s="5">
        <f>All_Customers_Residential!I617+All_Customers_Small_Commercial!I617+All_Customers_Lighting!I617</f>
        <v>0</v>
      </c>
      <c r="J617" s="5">
        <f>All_Customers_Residential!J617+All_Customers_Small_Commercial!J617+All_Customers_Lighting!J617</f>
        <v>0</v>
      </c>
      <c r="K617" s="5">
        <f>All_Customers_Residential!K617+All_Customers_Small_Commercial!K617+All_Customers_Lighting!K617</f>
        <v>0</v>
      </c>
      <c r="L617" s="5">
        <f>All_Customers_Residential!L617+All_Customers_Small_Commercial!L617+All_Customers_Lighting!L617</f>
        <v>0</v>
      </c>
      <c r="M617" s="5">
        <f>All_Customers_Residential!M617+All_Customers_Small_Commercial!M617+All_Customers_Lighting!M617</f>
        <v>0</v>
      </c>
      <c r="N617" s="5">
        <f>All_Customers_Residential!N617+All_Customers_Small_Commercial!N617+All_Customers_Lighting!N617</f>
        <v>0</v>
      </c>
      <c r="O617" s="5">
        <f>All_Customers_Residential!O617+All_Customers_Small_Commercial!O617+All_Customers_Lighting!O617</f>
        <v>0</v>
      </c>
      <c r="P617" s="5">
        <f>All_Customers_Residential!P617+All_Customers_Small_Commercial!P617+All_Customers_Lighting!P617</f>
        <v>0</v>
      </c>
      <c r="Q617" s="5">
        <f>All_Customers_Residential!Q617+All_Customers_Small_Commercial!Q617+All_Customers_Lighting!Q617</f>
        <v>0</v>
      </c>
      <c r="R617" s="5">
        <f>All_Customers_Residential!R617+All_Customers_Small_Commercial!R617+All_Customers_Lighting!R617</f>
        <v>0</v>
      </c>
      <c r="S617" s="5">
        <f>All_Customers_Residential!S617+All_Customers_Small_Commercial!S617+All_Customers_Lighting!S617</f>
        <v>0</v>
      </c>
      <c r="T617" s="5">
        <f>All_Customers_Residential!T617+All_Customers_Small_Commercial!T617+All_Customers_Lighting!T617</f>
        <v>0</v>
      </c>
      <c r="U617" s="5">
        <f>All_Customers_Residential!U617+All_Customers_Small_Commercial!U617+All_Customers_Lighting!U617</f>
        <v>0</v>
      </c>
      <c r="V617" s="5">
        <f>All_Customers_Residential!V617+All_Customers_Small_Commercial!V617+All_Customers_Lighting!V617</f>
        <v>0</v>
      </c>
      <c r="W617" s="5">
        <f>All_Customers_Residential!W617+All_Customers_Small_Commercial!W617+All_Customers_Lighting!W617</f>
        <v>0</v>
      </c>
      <c r="X617" s="5">
        <f>All_Customers_Residential!X617+All_Customers_Small_Commercial!X617+All_Customers_Lighting!X617</f>
        <v>0</v>
      </c>
      <c r="Y617" s="5">
        <f>All_Customers_Residential!Y617+All_Customers_Small_Commercial!Y617+All_Customers_Lighting!Y617</f>
        <v>0</v>
      </c>
      <c r="Z617" s="5">
        <f>All_Customers_Residential!Z617+All_Customers_Small_Commercial!Z617+All_Customers_Lighting!Z617</f>
        <v>0</v>
      </c>
      <c r="AA617" s="2">
        <f>IFERROR(INDEX('Holiday Schedule'!$D$3:$D$24,MATCH(A617,'Holiday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 ht="12.75">
      <c r="A618" s="4">
        <v>46267</v>
      </c>
      <c r="B618" s="5">
        <f>All_Customers_Residential!B618+All_Customers_Small_Commercial!B618+All_Customers_Lighting!B618</f>
        <v>0</v>
      </c>
      <c r="C618" s="5">
        <f>All_Customers_Residential!C618+All_Customers_Small_Commercial!C618+All_Customers_Lighting!C618</f>
        <v>0</v>
      </c>
      <c r="D618" s="5">
        <f>All_Customers_Residential!D618+All_Customers_Small_Commercial!D618+All_Customers_Lighting!D618</f>
        <v>0</v>
      </c>
      <c r="E618" s="5">
        <f>All_Customers_Residential!E618+All_Customers_Small_Commercial!E618+All_Customers_Lighting!E618</f>
        <v>0</v>
      </c>
      <c r="F618" s="5">
        <f>All_Customers_Residential!F618+All_Customers_Small_Commercial!F618+All_Customers_Lighting!F618</f>
        <v>0</v>
      </c>
      <c r="G618" s="5">
        <f>All_Customers_Residential!G618+All_Customers_Small_Commercial!G618+All_Customers_Lighting!G618</f>
        <v>0</v>
      </c>
      <c r="H618" s="5">
        <f>All_Customers_Residential!H618+All_Customers_Small_Commercial!H618+All_Customers_Lighting!H618</f>
        <v>0</v>
      </c>
      <c r="I618" s="5">
        <f>All_Customers_Residential!I618+All_Customers_Small_Commercial!I618+All_Customers_Lighting!I618</f>
        <v>0</v>
      </c>
      <c r="J618" s="5">
        <f>All_Customers_Residential!J618+All_Customers_Small_Commercial!J618+All_Customers_Lighting!J618</f>
        <v>0</v>
      </c>
      <c r="K618" s="5">
        <f>All_Customers_Residential!K618+All_Customers_Small_Commercial!K618+All_Customers_Lighting!K618</f>
        <v>0</v>
      </c>
      <c r="L618" s="5">
        <f>All_Customers_Residential!L618+All_Customers_Small_Commercial!L618+All_Customers_Lighting!L618</f>
        <v>0</v>
      </c>
      <c r="M618" s="5">
        <f>All_Customers_Residential!M618+All_Customers_Small_Commercial!M618+All_Customers_Lighting!M618</f>
        <v>0</v>
      </c>
      <c r="N618" s="5">
        <f>All_Customers_Residential!N618+All_Customers_Small_Commercial!N618+All_Customers_Lighting!N618</f>
        <v>0</v>
      </c>
      <c r="O618" s="5">
        <f>All_Customers_Residential!O618+All_Customers_Small_Commercial!O618+All_Customers_Lighting!O618</f>
        <v>0</v>
      </c>
      <c r="P618" s="5">
        <f>All_Customers_Residential!P618+All_Customers_Small_Commercial!P618+All_Customers_Lighting!P618</f>
        <v>0</v>
      </c>
      <c r="Q618" s="5">
        <f>All_Customers_Residential!Q618+All_Customers_Small_Commercial!Q618+All_Customers_Lighting!Q618</f>
        <v>0</v>
      </c>
      <c r="R618" s="5">
        <f>All_Customers_Residential!R618+All_Customers_Small_Commercial!R618+All_Customers_Lighting!R618</f>
        <v>0</v>
      </c>
      <c r="S618" s="5">
        <f>All_Customers_Residential!S618+All_Customers_Small_Commercial!S618+All_Customers_Lighting!S618</f>
        <v>0</v>
      </c>
      <c r="T618" s="5">
        <f>All_Customers_Residential!T618+All_Customers_Small_Commercial!T618+All_Customers_Lighting!T618</f>
        <v>0</v>
      </c>
      <c r="U618" s="5">
        <f>All_Customers_Residential!U618+All_Customers_Small_Commercial!U618+All_Customers_Lighting!U618</f>
        <v>0</v>
      </c>
      <c r="V618" s="5">
        <f>All_Customers_Residential!V618+All_Customers_Small_Commercial!V618+All_Customers_Lighting!V618</f>
        <v>0</v>
      </c>
      <c r="W618" s="5">
        <f>All_Customers_Residential!W618+All_Customers_Small_Commercial!W618+All_Customers_Lighting!W618</f>
        <v>0</v>
      </c>
      <c r="X618" s="5">
        <f>All_Customers_Residential!X618+All_Customers_Small_Commercial!X618+All_Customers_Lighting!X618</f>
        <v>0</v>
      </c>
      <c r="Y618" s="5">
        <f>All_Customers_Residential!Y618+All_Customers_Small_Commercial!Y618+All_Customers_Lighting!Y618</f>
        <v>0</v>
      </c>
      <c r="Z618" s="5">
        <f>All_Customers_Residential!Z618+All_Customers_Small_Commercial!Z618+All_Customers_Lighting!Z618</f>
        <v>0</v>
      </c>
      <c r="AA618" s="2">
        <f>IFERROR(INDEX('Holiday Schedule'!$D$3:$D$24,MATCH(A618,'Holiday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 ht="12.75">
      <c r="A619" s="4">
        <v>46268</v>
      </c>
      <c r="B619" s="5">
        <f>All_Customers_Residential!B619+All_Customers_Small_Commercial!B619+All_Customers_Lighting!B619</f>
        <v>0</v>
      </c>
      <c r="C619" s="5">
        <f>All_Customers_Residential!C619+All_Customers_Small_Commercial!C619+All_Customers_Lighting!C619</f>
        <v>0</v>
      </c>
      <c r="D619" s="5">
        <f>All_Customers_Residential!D619+All_Customers_Small_Commercial!D619+All_Customers_Lighting!D619</f>
        <v>0</v>
      </c>
      <c r="E619" s="5">
        <f>All_Customers_Residential!E619+All_Customers_Small_Commercial!E619+All_Customers_Lighting!E619</f>
        <v>0</v>
      </c>
      <c r="F619" s="5">
        <f>All_Customers_Residential!F619+All_Customers_Small_Commercial!F619+All_Customers_Lighting!F619</f>
        <v>0</v>
      </c>
      <c r="G619" s="5">
        <f>All_Customers_Residential!G619+All_Customers_Small_Commercial!G619+All_Customers_Lighting!G619</f>
        <v>0</v>
      </c>
      <c r="H619" s="5">
        <f>All_Customers_Residential!H619+All_Customers_Small_Commercial!H619+All_Customers_Lighting!H619</f>
        <v>0</v>
      </c>
      <c r="I619" s="5">
        <f>All_Customers_Residential!I619+All_Customers_Small_Commercial!I619+All_Customers_Lighting!I619</f>
        <v>0</v>
      </c>
      <c r="J619" s="5">
        <f>All_Customers_Residential!J619+All_Customers_Small_Commercial!J619+All_Customers_Lighting!J619</f>
        <v>0</v>
      </c>
      <c r="K619" s="5">
        <f>All_Customers_Residential!K619+All_Customers_Small_Commercial!K619+All_Customers_Lighting!K619</f>
        <v>0</v>
      </c>
      <c r="L619" s="5">
        <f>All_Customers_Residential!L619+All_Customers_Small_Commercial!L619+All_Customers_Lighting!L619</f>
        <v>0</v>
      </c>
      <c r="M619" s="5">
        <f>All_Customers_Residential!M619+All_Customers_Small_Commercial!M619+All_Customers_Lighting!M619</f>
        <v>0</v>
      </c>
      <c r="N619" s="5">
        <f>All_Customers_Residential!N619+All_Customers_Small_Commercial!N619+All_Customers_Lighting!N619</f>
        <v>0</v>
      </c>
      <c r="O619" s="5">
        <f>All_Customers_Residential!O619+All_Customers_Small_Commercial!O619+All_Customers_Lighting!O619</f>
        <v>0</v>
      </c>
      <c r="P619" s="5">
        <f>All_Customers_Residential!P619+All_Customers_Small_Commercial!P619+All_Customers_Lighting!P619</f>
        <v>0</v>
      </c>
      <c r="Q619" s="5">
        <f>All_Customers_Residential!Q619+All_Customers_Small_Commercial!Q619+All_Customers_Lighting!Q619</f>
        <v>0</v>
      </c>
      <c r="R619" s="5">
        <f>All_Customers_Residential!R619+All_Customers_Small_Commercial!R619+All_Customers_Lighting!R619</f>
        <v>0</v>
      </c>
      <c r="S619" s="5">
        <f>All_Customers_Residential!S619+All_Customers_Small_Commercial!S619+All_Customers_Lighting!S619</f>
        <v>0</v>
      </c>
      <c r="T619" s="5">
        <f>All_Customers_Residential!T619+All_Customers_Small_Commercial!T619+All_Customers_Lighting!T619</f>
        <v>0</v>
      </c>
      <c r="U619" s="5">
        <f>All_Customers_Residential!U619+All_Customers_Small_Commercial!U619+All_Customers_Lighting!U619</f>
        <v>0</v>
      </c>
      <c r="V619" s="5">
        <f>All_Customers_Residential!V619+All_Customers_Small_Commercial!V619+All_Customers_Lighting!V619</f>
        <v>0</v>
      </c>
      <c r="W619" s="5">
        <f>All_Customers_Residential!W619+All_Customers_Small_Commercial!W619+All_Customers_Lighting!W619</f>
        <v>0</v>
      </c>
      <c r="X619" s="5">
        <f>All_Customers_Residential!X619+All_Customers_Small_Commercial!X619+All_Customers_Lighting!X619</f>
        <v>0</v>
      </c>
      <c r="Y619" s="5">
        <f>All_Customers_Residential!Y619+All_Customers_Small_Commercial!Y619+All_Customers_Lighting!Y619</f>
        <v>0</v>
      </c>
      <c r="Z619" s="5">
        <f>All_Customers_Residential!Z619+All_Customers_Small_Commercial!Z619+All_Customers_Lighting!Z619</f>
        <v>0</v>
      </c>
      <c r="AA619" s="2">
        <f>IFERROR(INDEX('Holiday Schedule'!$D$3:$D$24,MATCH(A619,'Holiday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 ht="12.75">
      <c r="A620" s="4">
        <v>46269</v>
      </c>
      <c r="B620" s="5">
        <f>All_Customers_Residential!B620+All_Customers_Small_Commercial!B620+All_Customers_Lighting!B620</f>
        <v>0</v>
      </c>
      <c r="C620" s="5">
        <f>All_Customers_Residential!C620+All_Customers_Small_Commercial!C620+All_Customers_Lighting!C620</f>
        <v>0</v>
      </c>
      <c r="D620" s="5">
        <f>All_Customers_Residential!D620+All_Customers_Small_Commercial!D620+All_Customers_Lighting!D620</f>
        <v>0</v>
      </c>
      <c r="E620" s="5">
        <f>All_Customers_Residential!E620+All_Customers_Small_Commercial!E620+All_Customers_Lighting!E620</f>
        <v>0</v>
      </c>
      <c r="F620" s="5">
        <f>All_Customers_Residential!F620+All_Customers_Small_Commercial!F620+All_Customers_Lighting!F620</f>
        <v>0</v>
      </c>
      <c r="G620" s="5">
        <f>All_Customers_Residential!G620+All_Customers_Small_Commercial!G620+All_Customers_Lighting!G620</f>
        <v>0</v>
      </c>
      <c r="H620" s="5">
        <f>All_Customers_Residential!H620+All_Customers_Small_Commercial!H620+All_Customers_Lighting!H620</f>
        <v>0</v>
      </c>
      <c r="I620" s="5">
        <f>All_Customers_Residential!I620+All_Customers_Small_Commercial!I620+All_Customers_Lighting!I620</f>
        <v>0</v>
      </c>
      <c r="J620" s="5">
        <f>All_Customers_Residential!J620+All_Customers_Small_Commercial!J620+All_Customers_Lighting!J620</f>
        <v>0</v>
      </c>
      <c r="K620" s="5">
        <f>All_Customers_Residential!K620+All_Customers_Small_Commercial!K620+All_Customers_Lighting!K620</f>
        <v>0</v>
      </c>
      <c r="L620" s="5">
        <f>All_Customers_Residential!L620+All_Customers_Small_Commercial!L620+All_Customers_Lighting!L620</f>
        <v>0</v>
      </c>
      <c r="M620" s="5">
        <f>All_Customers_Residential!M620+All_Customers_Small_Commercial!M620+All_Customers_Lighting!M620</f>
        <v>0</v>
      </c>
      <c r="N620" s="5">
        <f>All_Customers_Residential!N620+All_Customers_Small_Commercial!N620+All_Customers_Lighting!N620</f>
        <v>0</v>
      </c>
      <c r="O620" s="5">
        <f>All_Customers_Residential!O620+All_Customers_Small_Commercial!O620+All_Customers_Lighting!O620</f>
        <v>0</v>
      </c>
      <c r="P620" s="5">
        <f>All_Customers_Residential!P620+All_Customers_Small_Commercial!P620+All_Customers_Lighting!P620</f>
        <v>0</v>
      </c>
      <c r="Q620" s="5">
        <f>All_Customers_Residential!Q620+All_Customers_Small_Commercial!Q620+All_Customers_Lighting!Q620</f>
        <v>0</v>
      </c>
      <c r="R620" s="5">
        <f>All_Customers_Residential!R620+All_Customers_Small_Commercial!R620+All_Customers_Lighting!R620</f>
        <v>0</v>
      </c>
      <c r="S620" s="5">
        <f>All_Customers_Residential!S620+All_Customers_Small_Commercial!S620+All_Customers_Lighting!S620</f>
        <v>0</v>
      </c>
      <c r="T620" s="5">
        <f>All_Customers_Residential!T620+All_Customers_Small_Commercial!T620+All_Customers_Lighting!T620</f>
        <v>0</v>
      </c>
      <c r="U620" s="5">
        <f>All_Customers_Residential!U620+All_Customers_Small_Commercial!U620+All_Customers_Lighting!U620</f>
        <v>0</v>
      </c>
      <c r="V620" s="5">
        <f>All_Customers_Residential!V620+All_Customers_Small_Commercial!V620+All_Customers_Lighting!V620</f>
        <v>0</v>
      </c>
      <c r="W620" s="5">
        <f>All_Customers_Residential!W620+All_Customers_Small_Commercial!W620+All_Customers_Lighting!W620</f>
        <v>0</v>
      </c>
      <c r="X620" s="5">
        <f>All_Customers_Residential!X620+All_Customers_Small_Commercial!X620+All_Customers_Lighting!X620</f>
        <v>0</v>
      </c>
      <c r="Y620" s="5">
        <f>All_Customers_Residential!Y620+All_Customers_Small_Commercial!Y620+All_Customers_Lighting!Y620</f>
        <v>0</v>
      </c>
      <c r="Z620" s="5">
        <f>All_Customers_Residential!Z620+All_Customers_Small_Commercial!Z620+All_Customers_Lighting!Z620</f>
        <v>0</v>
      </c>
      <c r="AA620" s="2">
        <f>IFERROR(INDEX('Holiday Schedule'!$D$3:$D$24,MATCH(A620,'Holiday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 ht="12.75">
      <c r="A621" s="4">
        <v>46270</v>
      </c>
      <c r="B621" s="5">
        <f>All_Customers_Residential!B621+All_Customers_Small_Commercial!B621+All_Customers_Lighting!B621</f>
        <v>0</v>
      </c>
      <c r="C621" s="5">
        <f>All_Customers_Residential!C621+All_Customers_Small_Commercial!C621+All_Customers_Lighting!C621</f>
        <v>0</v>
      </c>
      <c r="D621" s="5">
        <f>All_Customers_Residential!D621+All_Customers_Small_Commercial!D621+All_Customers_Lighting!D621</f>
        <v>0</v>
      </c>
      <c r="E621" s="5">
        <f>All_Customers_Residential!E621+All_Customers_Small_Commercial!E621+All_Customers_Lighting!E621</f>
        <v>0</v>
      </c>
      <c r="F621" s="5">
        <f>All_Customers_Residential!F621+All_Customers_Small_Commercial!F621+All_Customers_Lighting!F621</f>
        <v>0</v>
      </c>
      <c r="G621" s="5">
        <f>All_Customers_Residential!G621+All_Customers_Small_Commercial!G621+All_Customers_Lighting!G621</f>
        <v>0</v>
      </c>
      <c r="H621" s="5">
        <f>All_Customers_Residential!H621+All_Customers_Small_Commercial!H621+All_Customers_Lighting!H621</f>
        <v>0</v>
      </c>
      <c r="I621" s="5">
        <f>All_Customers_Residential!I621+All_Customers_Small_Commercial!I621+All_Customers_Lighting!I621</f>
        <v>0</v>
      </c>
      <c r="J621" s="5">
        <f>All_Customers_Residential!J621+All_Customers_Small_Commercial!J621+All_Customers_Lighting!J621</f>
        <v>0</v>
      </c>
      <c r="K621" s="5">
        <f>All_Customers_Residential!K621+All_Customers_Small_Commercial!K621+All_Customers_Lighting!K621</f>
        <v>0</v>
      </c>
      <c r="L621" s="5">
        <f>All_Customers_Residential!L621+All_Customers_Small_Commercial!L621+All_Customers_Lighting!L621</f>
        <v>0</v>
      </c>
      <c r="M621" s="5">
        <f>All_Customers_Residential!M621+All_Customers_Small_Commercial!M621+All_Customers_Lighting!M621</f>
        <v>0</v>
      </c>
      <c r="N621" s="5">
        <f>All_Customers_Residential!N621+All_Customers_Small_Commercial!N621+All_Customers_Lighting!N621</f>
        <v>0</v>
      </c>
      <c r="O621" s="5">
        <f>All_Customers_Residential!O621+All_Customers_Small_Commercial!O621+All_Customers_Lighting!O621</f>
        <v>0</v>
      </c>
      <c r="P621" s="5">
        <f>All_Customers_Residential!P621+All_Customers_Small_Commercial!P621+All_Customers_Lighting!P621</f>
        <v>0</v>
      </c>
      <c r="Q621" s="5">
        <f>All_Customers_Residential!Q621+All_Customers_Small_Commercial!Q621+All_Customers_Lighting!Q621</f>
        <v>0</v>
      </c>
      <c r="R621" s="5">
        <f>All_Customers_Residential!R621+All_Customers_Small_Commercial!R621+All_Customers_Lighting!R621</f>
        <v>0</v>
      </c>
      <c r="S621" s="5">
        <f>All_Customers_Residential!S621+All_Customers_Small_Commercial!S621+All_Customers_Lighting!S621</f>
        <v>0</v>
      </c>
      <c r="T621" s="5">
        <f>All_Customers_Residential!T621+All_Customers_Small_Commercial!T621+All_Customers_Lighting!T621</f>
        <v>0</v>
      </c>
      <c r="U621" s="5">
        <f>All_Customers_Residential!U621+All_Customers_Small_Commercial!U621+All_Customers_Lighting!U621</f>
        <v>0</v>
      </c>
      <c r="V621" s="5">
        <f>All_Customers_Residential!V621+All_Customers_Small_Commercial!V621+All_Customers_Lighting!V621</f>
        <v>0</v>
      </c>
      <c r="W621" s="5">
        <f>All_Customers_Residential!W621+All_Customers_Small_Commercial!W621+All_Customers_Lighting!W621</f>
        <v>0</v>
      </c>
      <c r="X621" s="5">
        <f>All_Customers_Residential!X621+All_Customers_Small_Commercial!X621+All_Customers_Lighting!X621</f>
        <v>0</v>
      </c>
      <c r="Y621" s="5">
        <f>All_Customers_Residential!Y621+All_Customers_Small_Commercial!Y621+All_Customers_Lighting!Y621</f>
        <v>0</v>
      </c>
      <c r="Z621" s="5">
        <f>All_Customers_Residential!Z621+All_Customers_Small_Commercial!Z621+All_Customers_Lighting!Z621</f>
        <v>0</v>
      </c>
      <c r="AA621" s="2">
        <f>IFERROR(INDEX('Holiday Schedule'!$D$3:$D$24,MATCH(A621,'Holiday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 ht="12.75">
      <c r="A622" s="4">
        <v>46271</v>
      </c>
      <c r="B622" s="5">
        <f>All_Customers_Residential!B622+All_Customers_Small_Commercial!B622+All_Customers_Lighting!B622</f>
        <v>0</v>
      </c>
      <c r="C622" s="5">
        <f>All_Customers_Residential!C622+All_Customers_Small_Commercial!C622+All_Customers_Lighting!C622</f>
        <v>0</v>
      </c>
      <c r="D622" s="5">
        <f>All_Customers_Residential!D622+All_Customers_Small_Commercial!D622+All_Customers_Lighting!D622</f>
        <v>0</v>
      </c>
      <c r="E622" s="5">
        <f>All_Customers_Residential!E622+All_Customers_Small_Commercial!E622+All_Customers_Lighting!E622</f>
        <v>0</v>
      </c>
      <c r="F622" s="5">
        <f>All_Customers_Residential!F622+All_Customers_Small_Commercial!F622+All_Customers_Lighting!F622</f>
        <v>0</v>
      </c>
      <c r="G622" s="5">
        <f>All_Customers_Residential!G622+All_Customers_Small_Commercial!G622+All_Customers_Lighting!G622</f>
        <v>0</v>
      </c>
      <c r="H622" s="5">
        <f>All_Customers_Residential!H622+All_Customers_Small_Commercial!H622+All_Customers_Lighting!H622</f>
        <v>0</v>
      </c>
      <c r="I622" s="5">
        <f>All_Customers_Residential!I622+All_Customers_Small_Commercial!I622+All_Customers_Lighting!I622</f>
        <v>0</v>
      </c>
      <c r="J622" s="5">
        <f>All_Customers_Residential!J622+All_Customers_Small_Commercial!J622+All_Customers_Lighting!J622</f>
        <v>0</v>
      </c>
      <c r="K622" s="5">
        <f>All_Customers_Residential!K622+All_Customers_Small_Commercial!K622+All_Customers_Lighting!K622</f>
        <v>0</v>
      </c>
      <c r="L622" s="5">
        <f>All_Customers_Residential!L622+All_Customers_Small_Commercial!L622+All_Customers_Lighting!L622</f>
        <v>0</v>
      </c>
      <c r="M622" s="5">
        <f>All_Customers_Residential!M622+All_Customers_Small_Commercial!M622+All_Customers_Lighting!M622</f>
        <v>0</v>
      </c>
      <c r="N622" s="5">
        <f>All_Customers_Residential!N622+All_Customers_Small_Commercial!N622+All_Customers_Lighting!N622</f>
        <v>0</v>
      </c>
      <c r="O622" s="5">
        <f>All_Customers_Residential!O622+All_Customers_Small_Commercial!O622+All_Customers_Lighting!O622</f>
        <v>0</v>
      </c>
      <c r="P622" s="5">
        <f>All_Customers_Residential!P622+All_Customers_Small_Commercial!P622+All_Customers_Lighting!P622</f>
        <v>0</v>
      </c>
      <c r="Q622" s="5">
        <f>All_Customers_Residential!Q622+All_Customers_Small_Commercial!Q622+All_Customers_Lighting!Q622</f>
        <v>0</v>
      </c>
      <c r="R622" s="5">
        <f>All_Customers_Residential!R622+All_Customers_Small_Commercial!R622+All_Customers_Lighting!R622</f>
        <v>0</v>
      </c>
      <c r="S622" s="5">
        <f>All_Customers_Residential!S622+All_Customers_Small_Commercial!S622+All_Customers_Lighting!S622</f>
        <v>0</v>
      </c>
      <c r="T622" s="5">
        <f>All_Customers_Residential!T622+All_Customers_Small_Commercial!T622+All_Customers_Lighting!T622</f>
        <v>0</v>
      </c>
      <c r="U622" s="5">
        <f>All_Customers_Residential!U622+All_Customers_Small_Commercial!U622+All_Customers_Lighting!U622</f>
        <v>0</v>
      </c>
      <c r="V622" s="5">
        <f>All_Customers_Residential!V622+All_Customers_Small_Commercial!V622+All_Customers_Lighting!V622</f>
        <v>0</v>
      </c>
      <c r="W622" s="5">
        <f>All_Customers_Residential!W622+All_Customers_Small_Commercial!W622+All_Customers_Lighting!W622</f>
        <v>0</v>
      </c>
      <c r="X622" s="5">
        <f>All_Customers_Residential!X622+All_Customers_Small_Commercial!X622+All_Customers_Lighting!X622</f>
        <v>0</v>
      </c>
      <c r="Y622" s="5">
        <f>All_Customers_Residential!Y622+All_Customers_Small_Commercial!Y622+All_Customers_Lighting!Y622</f>
        <v>0</v>
      </c>
      <c r="Z622" s="5">
        <f>All_Customers_Residential!Z622+All_Customers_Small_Commercial!Z622+All_Customers_Lighting!Z622</f>
        <v>0</v>
      </c>
      <c r="AA622" s="2">
        <f>IFERROR(INDEX('Holiday Schedule'!$D$3:$D$24,MATCH(A622,'Holiday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 ht="12.75">
      <c r="A623" s="4">
        <v>46272</v>
      </c>
      <c r="B623" s="5">
        <f>All_Customers_Residential!B623+All_Customers_Small_Commercial!B623+All_Customers_Lighting!B623</f>
        <v>0</v>
      </c>
      <c r="C623" s="5">
        <f>All_Customers_Residential!C623+All_Customers_Small_Commercial!C623+All_Customers_Lighting!C623</f>
        <v>0</v>
      </c>
      <c r="D623" s="5">
        <f>All_Customers_Residential!D623+All_Customers_Small_Commercial!D623+All_Customers_Lighting!D623</f>
        <v>0</v>
      </c>
      <c r="E623" s="5">
        <f>All_Customers_Residential!E623+All_Customers_Small_Commercial!E623+All_Customers_Lighting!E623</f>
        <v>0</v>
      </c>
      <c r="F623" s="5">
        <f>All_Customers_Residential!F623+All_Customers_Small_Commercial!F623+All_Customers_Lighting!F623</f>
        <v>0</v>
      </c>
      <c r="G623" s="5">
        <f>All_Customers_Residential!G623+All_Customers_Small_Commercial!G623+All_Customers_Lighting!G623</f>
        <v>0</v>
      </c>
      <c r="H623" s="5">
        <f>All_Customers_Residential!H623+All_Customers_Small_Commercial!H623+All_Customers_Lighting!H623</f>
        <v>0</v>
      </c>
      <c r="I623" s="5">
        <f>All_Customers_Residential!I623+All_Customers_Small_Commercial!I623+All_Customers_Lighting!I623</f>
        <v>0</v>
      </c>
      <c r="J623" s="5">
        <f>All_Customers_Residential!J623+All_Customers_Small_Commercial!J623+All_Customers_Lighting!J623</f>
        <v>0</v>
      </c>
      <c r="K623" s="5">
        <f>All_Customers_Residential!K623+All_Customers_Small_Commercial!K623+All_Customers_Lighting!K623</f>
        <v>0</v>
      </c>
      <c r="L623" s="5">
        <f>All_Customers_Residential!L623+All_Customers_Small_Commercial!L623+All_Customers_Lighting!L623</f>
        <v>0</v>
      </c>
      <c r="M623" s="5">
        <f>All_Customers_Residential!M623+All_Customers_Small_Commercial!M623+All_Customers_Lighting!M623</f>
        <v>0</v>
      </c>
      <c r="N623" s="5">
        <f>All_Customers_Residential!N623+All_Customers_Small_Commercial!N623+All_Customers_Lighting!N623</f>
        <v>0</v>
      </c>
      <c r="O623" s="5">
        <f>All_Customers_Residential!O623+All_Customers_Small_Commercial!O623+All_Customers_Lighting!O623</f>
        <v>0</v>
      </c>
      <c r="P623" s="5">
        <f>All_Customers_Residential!P623+All_Customers_Small_Commercial!P623+All_Customers_Lighting!P623</f>
        <v>0</v>
      </c>
      <c r="Q623" s="5">
        <f>All_Customers_Residential!Q623+All_Customers_Small_Commercial!Q623+All_Customers_Lighting!Q623</f>
        <v>0</v>
      </c>
      <c r="R623" s="5">
        <f>All_Customers_Residential!R623+All_Customers_Small_Commercial!R623+All_Customers_Lighting!R623</f>
        <v>0</v>
      </c>
      <c r="S623" s="5">
        <f>All_Customers_Residential!S623+All_Customers_Small_Commercial!S623+All_Customers_Lighting!S623</f>
        <v>0</v>
      </c>
      <c r="T623" s="5">
        <f>All_Customers_Residential!T623+All_Customers_Small_Commercial!T623+All_Customers_Lighting!T623</f>
        <v>0</v>
      </c>
      <c r="U623" s="5">
        <f>All_Customers_Residential!U623+All_Customers_Small_Commercial!U623+All_Customers_Lighting!U623</f>
        <v>0</v>
      </c>
      <c r="V623" s="5">
        <f>All_Customers_Residential!V623+All_Customers_Small_Commercial!V623+All_Customers_Lighting!V623</f>
        <v>0</v>
      </c>
      <c r="W623" s="5">
        <f>All_Customers_Residential!W623+All_Customers_Small_Commercial!W623+All_Customers_Lighting!W623</f>
        <v>0</v>
      </c>
      <c r="X623" s="5">
        <f>All_Customers_Residential!X623+All_Customers_Small_Commercial!X623+All_Customers_Lighting!X623</f>
        <v>0</v>
      </c>
      <c r="Y623" s="5">
        <f>All_Customers_Residential!Y623+All_Customers_Small_Commercial!Y623+All_Customers_Lighting!Y623</f>
        <v>0</v>
      </c>
      <c r="Z623" s="5">
        <f>All_Customers_Residential!Z623+All_Customers_Small_Commercial!Z623+All_Customers_Lighting!Z623</f>
        <v>0</v>
      </c>
      <c r="AA623" s="2">
        <f>IFERROR(INDEX('Holiday Schedule'!$D$3:$D$24,MATCH(A623,'Holiday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 ht="12.75">
      <c r="A624" s="4">
        <v>46273</v>
      </c>
      <c r="B624" s="5">
        <f>All_Customers_Residential!B624+All_Customers_Small_Commercial!B624+All_Customers_Lighting!B624</f>
        <v>0</v>
      </c>
      <c r="C624" s="5">
        <f>All_Customers_Residential!C624+All_Customers_Small_Commercial!C624+All_Customers_Lighting!C624</f>
        <v>0</v>
      </c>
      <c r="D624" s="5">
        <f>All_Customers_Residential!D624+All_Customers_Small_Commercial!D624+All_Customers_Lighting!D624</f>
        <v>0</v>
      </c>
      <c r="E624" s="5">
        <f>All_Customers_Residential!E624+All_Customers_Small_Commercial!E624+All_Customers_Lighting!E624</f>
        <v>0</v>
      </c>
      <c r="F624" s="5">
        <f>All_Customers_Residential!F624+All_Customers_Small_Commercial!F624+All_Customers_Lighting!F624</f>
        <v>0</v>
      </c>
      <c r="G624" s="5">
        <f>All_Customers_Residential!G624+All_Customers_Small_Commercial!G624+All_Customers_Lighting!G624</f>
        <v>0</v>
      </c>
      <c r="H624" s="5">
        <f>All_Customers_Residential!H624+All_Customers_Small_Commercial!H624+All_Customers_Lighting!H624</f>
        <v>0</v>
      </c>
      <c r="I624" s="5">
        <f>All_Customers_Residential!I624+All_Customers_Small_Commercial!I624+All_Customers_Lighting!I624</f>
        <v>0</v>
      </c>
      <c r="J624" s="5">
        <f>All_Customers_Residential!J624+All_Customers_Small_Commercial!J624+All_Customers_Lighting!J624</f>
        <v>0</v>
      </c>
      <c r="K624" s="5">
        <f>All_Customers_Residential!K624+All_Customers_Small_Commercial!K624+All_Customers_Lighting!K624</f>
        <v>0</v>
      </c>
      <c r="L624" s="5">
        <f>All_Customers_Residential!L624+All_Customers_Small_Commercial!L624+All_Customers_Lighting!L624</f>
        <v>0</v>
      </c>
      <c r="M624" s="5">
        <f>All_Customers_Residential!M624+All_Customers_Small_Commercial!M624+All_Customers_Lighting!M624</f>
        <v>0</v>
      </c>
      <c r="N624" s="5">
        <f>All_Customers_Residential!N624+All_Customers_Small_Commercial!N624+All_Customers_Lighting!N624</f>
        <v>0</v>
      </c>
      <c r="O624" s="5">
        <f>All_Customers_Residential!O624+All_Customers_Small_Commercial!O624+All_Customers_Lighting!O624</f>
        <v>0</v>
      </c>
      <c r="P624" s="5">
        <f>All_Customers_Residential!P624+All_Customers_Small_Commercial!P624+All_Customers_Lighting!P624</f>
        <v>0</v>
      </c>
      <c r="Q624" s="5">
        <f>All_Customers_Residential!Q624+All_Customers_Small_Commercial!Q624+All_Customers_Lighting!Q624</f>
        <v>0</v>
      </c>
      <c r="R624" s="5">
        <f>All_Customers_Residential!R624+All_Customers_Small_Commercial!R624+All_Customers_Lighting!R624</f>
        <v>0</v>
      </c>
      <c r="S624" s="5">
        <f>All_Customers_Residential!S624+All_Customers_Small_Commercial!S624+All_Customers_Lighting!S624</f>
        <v>0</v>
      </c>
      <c r="T624" s="5">
        <f>All_Customers_Residential!T624+All_Customers_Small_Commercial!T624+All_Customers_Lighting!T624</f>
        <v>0</v>
      </c>
      <c r="U624" s="5">
        <f>All_Customers_Residential!U624+All_Customers_Small_Commercial!U624+All_Customers_Lighting!U624</f>
        <v>0</v>
      </c>
      <c r="V624" s="5">
        <f>All_Customers_Residential!V624+All_Customers_Small_Commercial!V624+All_Customers_Lighting!V624</f>
        <v>0</v>
      </c>
      <c r="W624" s="5">
        <f>All_Customers_Residential!W624+All_Customers_Small_Commercial!W624+All_Customers_Lighting!W624</f>
        <v>0</v>
      </c>
      <c r="X624" s="5">
        <f>All_Customers_Residential!X624+All_Customers_Small_Commercial!X624+All_Customers_Lighting!X624</f>
        <v>0</v>
      </c>
      <c r="Y624" s="5">
        <f>All_Customers_Residential!Y624+All_Customers_Small_Commercial!Y624+All_Customers_Lighting!Y624</f>
        <v>0</v>
      </c>
      <c r="Z624" s="5">
        <f>All_Customers_Residential!Z624+All_Customers_Small_Commercial!Z624+All_Customers_Lighting!Z624</f>
        <v>0</v>
      </c>
      <c r="AA624" s="2">
        <f>IFERROR(INDEX('Holiday Schedule'!$D$3:$D$24,MATCH(A624,'Holiday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 ht="12.75">
      <c r="A625" s="4">
        <v>46274</v>
      </c>
      <c r="B625" s="5">
        <f>All_Customers_Residential!B625+All_Customers_Small_Commercial!B625+All_Customers_Lighting!B625</f>
        <v>0</v>
      </c>
      <c r="C625" s="5">
        <f>All_Customers_Residential!C625+All_Customers_Small_Commercial!C625+All_Customers_Lighting!C625</f>
        <v>0</v>
      </c>
      <c r="D625" s="5">
        <f>All_Customers_Residential!D625+All_Customers_Small_Commercial!D625+All_Customers_Lighting!D625</f>
        <v>0</v>
      </c>
      <c r="E625" s="5">
        <f>All_Customers_Residential!E625+All_Customers_Small_Commercial!E625+All_Customers_Lighting!E625</f>
        <v>0</v>
      </c>
      <c r="F625" s="5">
        <f>All_Customers_Residential!F625+All_Customers_Small_Commercial!F625+All_Customers_Lighting!F625</f>
        <v>0</v>
      </c>
      <c r="G625" s="5">
        <f>All_Customers_Residential!G625+All_Customers_Small_Commercial!G625+All_Customers_Lighting!G625</f>
        <v>0</v>
      </c>
      <c r="H625" s="5">
        <f>All_Customers_Residential!H625+All_Customers_Small_Commercial!H625+All_Customers_Lighting!H625</f>
        <v>0</v>
      </c>
      <c r="I625" s="5">
        <f>All_Customers_Residential!I625+All_Customers_Small_Commercial!I625+All_Customers_Lighting!I625</f>
        <v>0</v>
      </c>
      <c r="J625" s="5">
        <f>All_Customers_Residential!J625+All_Customers_Small_Commercial!J625+All_Customers_Lighting!J625</f>
        <v>0</v>
      </c>
      <c r="K625" s="5">
        <f>All_Customers_Residential!K625+All_Customers_Small_Commercial!K625+All_Customers_Lighting!K625</f>
        <v>0</v>
      </c>
      <c r="L625" s="5">
        <f>All_Customers_Residential!L625+All_Customers_Small_Commercial!L625+All_Customers_Lighting!L625</f>
        <v>0</v>
      </c>
      <c r="M625" s="5">
        <f>All_Customers_Residential!M625+All_Customers_Small_Commercial!M625+All_Customers_Lighting!M625</f>
        <v>0</v>
      </c>
      <c r="N625" s="5">
        <f>All_Customers_Residential!N625+All_Customers_Small_Commercial!N625+All_Customers_Lighting!N625</f>
        <v>0</v>
      </c>
      <c r="O625" s="5">
        <f>All_Customers_Residential!O625+All_Customers_Small_Commercial!O625+All_Customers_Lighting!O625</f>
        <v>0</v>
      </c>
      <c r="P625" s="5">
        <f>All_Customers_Residential!P625+All_Customers_Small_Commercial!P625+All_Customers_Lighting!P625</f>
        <v>0</v>
      </c>
      <c r="Q625" s="5">
        <f>All_Customers_Residential!Q625+All_Customers_Small_Commercial!Q625+All_Customers_Lighting!Q625</f>
        <v>0</v>
      </c>
      <c r="R625" s="5">
        <f>All_Customers_Residential!R625+All_Customers_Small_Commercial!R625+All_Customers_Lighting!R625</f>
        <v>0</v>
      </c>
      <c r="S625" s="5">
        <f>All_Customers_Residential!S625+All_Customers_Small_Commercial!S625+All_Customers_Lighting!S625</f>
        <v>0</v>
      </c>
      <c r="T625" s="5">
        <f>All_Customers_Residential!T625+All_Customers_Small_Commercial!T625+All_Customers_Lighting!T625</f>
        <v>0</v>
      </c>
      <c r="U625" s="5">
        <f>All_Customers_Residential!U625+All_Customers_Small_Commercial!U625+All_Customers_Lighting!U625</f>
        <v>0</v>
      </c>
      <c r="V625" s="5">
        <f>All_Customers_Residential!V625+All_Customers_Small_Commercial!V625+All_Customers_Lighting!V625</f>
        <v>0</v>
      </c>
      <c r="W625" s="5">
        <f>All_Customers_Residential!W625+All_Customers_Small_Commercial!W625+All_Customers_Lighting!W625</f>
        <v>0</v>
      </c>
      <c r="X625" s="5">
        <f>All_Customers_Residential!X625+All_Customers_Small_Commercial!X625+All_Customers_Lighting!X625</f>
        <v>0</v>
      </c>
      <c r="Y625" s="5">
        <f>All_Customers_Residential!Y625+All_Customers_Small_Commercial!Y625+All_Customers_Lighting!Y625</f>
        <v>0</v>
      </c>
      <c r="Z625" s="5">
        <f>All_Customers_Residential!Z625+All_Customers_Small_Commercial!Z625+All_Customers_Lighting!Z625</f>
        <v>0</v>
      </c>
      <c r="AA625" s="2">
        <f>IFERROR(INDEX('Holiday Schedule'!$D$3:$D$24,MATCH(A625,'Holiday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 ht="12.75">
      <c r="A626" s="4">
        <v>46275</v>
      </c>
      <c r="B626" s="5">
        <f>All_Customers_Residential!B626+All_Customers_Small_Commercial!B626+All_Customers_Lighting!B626</f>
        <v>0</v>
      </c>
      <c r="C626" s="5">
        <f>All_Customers_Residential!C626+All_Customers_Small_Commercial!C626+All_Customers_Lighting!C626</f>
        <v>0</v>
      </c>
      <c r="D626" s="5">
        <f>All_Customers_Residential!D626+All_Customers_Small_Commercial!D626+All_Customers_Lighting!D626</f>
        <v>0</v>
      </c>
      <c r="E626" s="5">
        <f>All_Customers_Residential!E626+All_Customers_Small_Commercial!E626+All_Customers_Lighting!E626</f>
        <v>0</v>
      </c>
      <c r="F626" s="5">
        <f>All_Customers_Residential!F626+All_Customers_Small_Commercial!F626+All_Customers_Lighting!F626</f>
        <v>0</v>
      </c>
      <c r="G626" s="5">
        <f>All_Customers_Residential!G626+All_Customers_Small_Commercial!G626+All_Customers_Lighting!G626</f>
        <v>0</v>
      </c>
      <c r="H626" s="5">
        <f>All_Customers_Residential!H626+All_Customers_Small_Commercial!H626+All_Customers_Lighting!H626</f>
        <v>0</v>
      </c>
      <c r="I626" s="5">
        <f>All_Customers_Residential!I626+All_Customers_Small_Commercial!I626+All_Customers_Lighting!I626</f>
        <v>0</v>
      </c>
      <c r="J626" s="5">
        <f>All_Customers_Residential!J626+All_Customers_Small_Commercial!J626+All_Customers_Lighting!J626</f>
        <v>0</v>
      </c>
      <c r="K626" s="5">
        <f>All_Customers_Residential!K626+All_Customers_Small_Commercial!K626+All_Customers_Lighting!K626</f>
        <v>0</v>
      </c>
      <c r="L626" s="5">
        <f>All_Customers_Residential!L626+All_Customers_Small_Commercial!L626+All_Customers_Lighting!L626</f>
        <v>0</v>
      </c>
      <c r="M626" s="5">
        <f>All_Customers_Residential!M626+All_Customers_Small_Commercial!M626+All_Customers_Lighting!M626</f>
        <v>0</v>
      </c>
      <c r="N626" s="5">
        <f>All_Customers_Residential!N626+All_Customers_Small_Commercial!N626+All_Customers_Lighting!N626</f>
        <v>0</v>
      </c>
      <c r="O626" s="5">
        <f>All_Customers_Residential!O626+All_Customers_Small_Commercial!O626+All_Customers_Lighting!O626</f>
        <v>0</v>
      </c>
      <c r="P626" s="5">
        <f>All_Customers_Residential!P626+All_Customers_Small_Commercial!P626+All_Customers_Lighting!P626</f>
        <v>0</v>
      </c>
      <c r="Q626" s="5">
        <f>All_Customers_Residential!Q626+All_Customers_Small_Commercial!Q626+All_Customers_Lighting!Q626</f>
        <v>0</v>
      </c>
      <c r="R626" s="5">
        <f>All_Customers_Residential!R626+All_Customers_Small_Commercial!R626+All_Customers_Lighting!R626</f>
        <v>0</v>
      </c>
      <c r="S626" s="5">
        <f>All_Customers_Residential!S626+All_Customers_Small_Commercial!S626+All_Customers_Lighting!S626</f>
        <v>0</v>
      </c>
      <c r="T626" s="5">
        <f>All_Customers_Residential!T626+All_Customers_Small_Commercial!T626+All_Customers_Lighting!T626</f>
        <v>0</v>
      </c>
      <c r="U626" s="5">
        <f>All_Customers_Residential!U626+All_Customers_Small_Commercial!U626+All_Customers_Lighting!U626</f>
        <v>0</v>
      </c>
      <c r="V626" s="5">
        <f>All_Customers_Residential!V626+All_Customers_Small_Commercial!V626+All_Customers_Lighting!V626</f>
        <v>0</v>
      </c>
      <c r="W626" s="5">
        <f>All_Customers_Residential!W626+All_Customers_Small_Commercial!W626+All_Customers_Lighting!W626</f>
        <v>0</v>
      </c>
      <c r="X626" s="5">
        <f>All_Customers_Residential!X626+All_Customers_Small_Commercial!X626+All_Customers_Lighting!X626</f>
        <v>0</v>
      </c>
      <c r="Y626" s="5">
        <f>All_Customers_Residential!Y626+All_Customers_Small_Commercial!Y626+All_Customers_Lighting!Y626</f>
        <v>0</v>
      </c>
      <c r="Z626" s="5">
        <f>All_Customers_Residential!Z626+All_Customers_Small_Commercial!Z626+All_Customers_Lighting!Z626</f>
        <v>0</v>
      </c>
      <c r="AA626" s="2">
        <f>IFERROR(INDEX('Holiday Schedule'!$D$3:$D$24,MATCH(A626,'Holiday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 ht="12.75">
      <c r="A627" s="4">
        <v>46276</v>
      </c>
      <c r="B627" s="5">
        <f>All_Customers_Residential!B627+All_Customers_Small_Commercial!B627+All_Customers_Lighting!B627</f>
        <v>0</v>
      </c>
      <c r="C627" s="5">
        <f>All_Customers_Residential!C627+All_Customers_Small_Commercial!C627+All_Customers_Lighting!C627</f>
        <v>0</v>
      </c>
      <c r="D627" s="5">
        <f>All_Customers_Residential!D627+All_Customers_Small_Commercial!D627+All_Customers_Lighting!D627</f>
        <v>0</v>
      </c>
      <c r="E627" s="5">
        <f>All_Customers_Residential!E627+All_Customers_Small_Commercial!E627+All_Customers_Lighting!E627</f>
        <v>0</v>
      </c>
      <c r="F627" s="5">
        <f>All_Customers_Residential!F627+All_Customers_Small_Commercial!F627+All_Customers_Lighting!F627</f>
        <v>0</v>
      </c>
      <c r="G627" s="5">
        <f>All_Customers_Residential!G627+All_Customers_Small_Commercial!G627+All_Customers_Lighting!G627</f>
        <v>0</v>
      </c>
      <c r="H627" s="5">
        <f>All_Customers_Residential!H627+All_Customers_Small_Commercial!H627+All_Customers_Lighting!H627</f>
        <v>0</v>
      </c>
      <c r="I627" s="5">
        <f>All_Customers_Residential!I627+All_Customers_Small_Commercial!I627+All_Customers_Lighting!I627</f>
        <v>0</v>
      </c>
      <c r="J627" s="5">
        <f>All_Customers_Residential!J627+All_Customers_Small_Commercial!J627+All_Customers_Lighting!J627</f>
        <v>0</v>
      </c>
      <c r="K627" s="5">
        <f>All_Customers_Residential!K627+All_Customers_Small_Commercial!K627+All_Customers_Lighting!K627</f>
        <v>0</v>
      </c>
      <c r="L627" s="5">
        <f>All_Customers_Residential!L627+All_Customers_Small_Commercial!L627+All_Customers_Lighting!L627</f>
        <v>0</v>
      </c>
      <c r="M627" s="5">
        <f>All_Customers_Residential!M627+All_Customers_Small_Commercial!M627+All_Customers_Lighting!M627</f>
        <v>0</v>
      </c>
      <c r="N627" s="5">
        <f>All_Customers_Residential!N627+All_Customers_Small_Commercial!N627+All_Customers_Lighting!N627</f>
        <v>0</v>
      </c>
      <c r="O627" s="5">
        <f>All_Customers_Residential!O627+All_Customers_Small_Commercial!O627+All_Customers_Lighting!O627</f>
        <v>0</v>
      </c>
      <c r="P627" s="5">
        <f>All_Customers_Residential!P627+All_Customers_Small_Commercial!P627+All_Customers_Lighting!P627</f>
        <v>0</v>
      </c>
      <c r="Q627" s="5">
        <f>All_Customers_Residential!Q627+All_Customers_Small_Commercial!Q627+All_Customers_Lighting!Q627</f>
        <v>0</v>
      </c>
      <c r="R627" s="5">
        <f>All_Customers_Residential!R627+All_Customers_Small_Commercial!R627+All_Customers_Lighting!R627</f>
        <v>0</v>
      </c>
      <c r="S627" s="5">
        <f>All_Customers_Residential!S627+All_Customers_Small_Commercial!S627+All_Customers_Lighting!S627</f>
        <v>0</v>
      </c>
      <c r="T627" s="5">
        <f>All_Customers_Residential!T627+All_Customers_Small_Commercial!T627+All_Customers_Lighting!T627</f>
        <v>0</v>
      </c>
      <c r="U627" s="5">
        <f>All_Customers_Residential!U627+All_Customers_Small_Commercial!U627+All_Customers_Lighting!U627</f>
        <v>0</v>
      </c>
      <c r="V627" s="5">
        <f>All_Customers_Residential!V627+All_Customers_Small_Commercial!V627+All_Customers_Lighting!V627</f>
        <v>0</v>
      </c>
      <c r="W627" s="5">
        <f>All_Customers_Residential!W627+All_Customers_Small_Commercial!W627+All_Customers_Lighting!W627</f>
        <v>0</v>
      </c>
      <c r="X627" s="5">
        <f>All_Customers_Residential!X627+All_Customers_Small_Commercial!X627+All_Customers_Lighting!X627</f>
        <v>0</v>
      </c>
      <c r="Y627" s="5">
        <f>All_Customers_Residential!Y627+All_Customers_Small_Commercial!Y627+All_Customers_Lighting!Y627</f>
        <v>0</v>
      </c>
      <c r="Z627" s="5">
        <f>All_Customers_Residential!Z627+All_Customers_Small_Commercial!Z627+All_Customers_Lighting!Z627</f>
        <v>0</v>
      </c>
      <c r="AA627" s="2">
        <f>IFERROR(INDEX('Holiday Schedule'!$D$3:$D$24,MATCH(A627,'Holiday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 ht="12.75">
      <c r="A628" s="4">
        <v>46277</v>
      </c>
      <c r="B628" s="5">
        <f>All_Customers_Residential!B628+All_Customers_Small_Commercial!B628+All_Customers_Lighting!B628</f>
        <v>0</v>
      </c>
      <c r="C628" s="5">
        <f>All_Customers_Residential!C628+All_Customers_Small_Commercial!C628+All_Customers_Lighting!C628</f>
        <v>0</v>
      </c>
      <c r="D628" s="5">
        <f>All_Customers_Residential!D628+All_Customers_Small_Commercial!D628+All_Customers_Lighting!D628</f>
        <v>0</v>
      </c>
      <c r="E628" s="5">
        <f>All_Customers_Residential!E628+All_Customers_Small_Commercial!E628+All_Customers_Lighting!E628</f>
        <v>0</v>
      </c>
      <c r="F628" s="5">
        <f>All_Customers_Residential!F628+All_Customers_Small_Commercial!F628+All_Customers_Lighting!F628</f>
        <v>0</v>
      </c>
      <c r="G628" s="5">
        <f>All_Customers_Residential!G628+All_Customers_Small_Commercial!G628+All_Customers_Lighting!G628</f>
        <v>0</v>
      </c>
      <c r="H628" s="5">
        <f>All_Customers_Residential!H628+All_Customers_Small_Commercial!H628+All_Customers_Lighting!H628</f>
        <v>0</v>
      </c>
      <c r="I628" s="5">
        <f>All_Customers_Residential!I628+All_Customers_Small_Commercial!I628+All_Customers_Lighting!I628</f>
        <v>0</v>
      </c>
      <c r="J628" s="5">
        <f>All_Customers_Residential!J628+All_Customers_Small_Commercial!J628+All_Customers_Lighting!J628</f>
        <v>0</v>
      </c>
      <c r="K628" s="5">
        <f>All_Customers_Residential!K628+All_Customers_Small_Commercial!K628+All_Customers_Lighting!K628</f>
        <v>0</v>
      </c>
      <c r="L628" s="5">
        <f>All_Customers_Residential!L628+All_Customers_Small_Commercial!L628+All_Customers_Lighting!L628</f>
        <v>0</v>
      </c>
      <c r="M628" s="5">
        <f>All_Customers_Residential!M628+All_Customers_Small_Commercial!M628+All_Customers_Lighting!M628</f>
        <v>0</v>
      </c>
      <c r="N628" s="5">
        <f>All_Customers_Residential!N628+All_Customers_Small_Commercial!N628+All_Customers_Lighting!N628</f>
        <v>0</v>
      </c>
      <c r="O628" s="5">
        <f>All_Customers_Residential!O628+All_Customers_Small_Commercial!O628+All_Customers_Lighting!O628</f>
        <v>0</v>
      </c>
      <c r="P628" s="5">
        <f>All_Customers_Residential!P628+All_Customers_Small_Commercial!P628+All_Customers_Lighting!P628</f>
        <v>0</v>
      </c>
      <c r="Q628" s="5">
        <f>All_Customers_Residential!Q628+All_Customers_Small_Commercial!Q628+All_Customers_Lighting!Q628</f>
        <v>0</v>
      </c>
      <c r="R628" s="5">
        <f>All_Customers_Residential!R628+All_Customers_Small_Commercial!R628+All_Customers_Lighting!R628</f>
        <v>0</v>
      </c>
      <c r="S628" s="5">
        <f>All_Customers_Residential!S628+All_Customers_Small_Commercial!S628+All_Customers_Lighting!S628</f>
        <v>0</v>
      </c>
      <c r="T628" s="5">
        <f>All_Customers_Residential!T628+All_Customers_Small_Commercial!T628+All_Customers_Lighting!T628</f>
        <v>0</v>
      </c>
      <c r="U628" s="5">
        <f>All_Customers_Residential!U628+All_Customers_Small_Commercial!U628+All_Customers_Lighting!U628</f>
        <v>0</v>
      </c>
      <c r="V628" s="5">
        <f>All_Customers_Residential!V628+All_Customers_Small_Commercial!V628+All_Customers_Lighting!V628</f>
        <v>0</v>
      </c>
      <c r="W628" s="5">
        <f>All_Customers_Residential!W628+All_Customers_Small_Commercial!W628+All_Customers_Lighting!W628</f>
        <v>0</v>
      </c>
      <c r="X628" s="5">
        <f>All_Customers_Residential!X628+All_Customers_Small_Commercial!X628+All_Customers_Lighting!X628</f>
        <v>0</v>
      </c>
      <c r="Y628" s="5">
        <f>All_Customers_Residential!Y628+All_Customers_Small_Commercial!Y628+All_Customers_Lighting!Y628</f>
        <v>0</v>
      </c>
      <c r="Z628" s="5">
        <f>All_Customers_Residential!Z628+All_Customers_Small_Commercial!Z628+All_Customers_Lighting!Z628</f>
        <v>0</v>
      </c>
      <c r="AA628" s="2">
        <f>IFERROR(INDEX('Holiday Schedule'!$D$3:$D$24,MATCH(A628,'Holiday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 ht="12.75">
      <c r="A629" s="4">
        <v>46278</v>
      </c>
      <c r="B629" s="5">
        <f>All_Customers_Residential!B629+All_Customers_Small_Commercial!B629+All_Customers_Lighting!B629</f>
        <v>0</v>
      </c>
      <c r="C629" s="5">
        <f>All_Customers_Residential!C629+All_Customers_Small_Commercial!C629+All_Customers_Lighting!C629</f>
        <v>0</v>
      </c>
      <c r="D629" s="5">
        <f>All_Customers_Residential!D629+All_Customers_Small_Commercial!D629+All_Customers_Lighting!D629</f>
        <v>0</v>
      </c>
      <c r="E629" s="5">
        <f>All_Customers_Residential!E629+All_Customers_Small_Commercial!E629+All_Customers_Lighting!E629</f>
        <v>0</v>
      </c>
      <c r="F629" s="5">
        <f>All_Customers_Residential!F629+All_Customers_Small_Commercial!F629+All_Customers_Lighting!F629</f>
        <v>0</v>
      </c>
      <c r="G629" s="5">
        <f>All_Customers_Residential!G629+All_Customers_Small_Commercial!G629+All_Customers_Lighting!G629</f>
        <v>0</v>
      </c>
      <c r="H629" s="5">
        <f>All_Customers_Residential!H629+All_Customers_Small_Commercial!H629+All_Customers_Lighting!H629</f>
        <v>0</v>
      </c>
      <c r="I629" s="5">
        <f>All_Customers_Residential!I629+All_Customers_Small_Commercial!I629+All_Customers_Lighting!I629</f>
        <v>0</v>
      </c>
      <c r="J629" s="5">
        <f>All_Customers_Residential!J629+All_Customers_Small_Commercial!J629+All_Customers_Lighting!J629</f>
        <v>0</v>
      </c>
      <c r="K629" s="5">
        <f>All_Customers_Residential!K629+All_Customers_Small_Commercial!K629+All_Customers_Lighting!K629</f>
        <v>0</v>
      </c>
      <c r="L629" s="5">
        <f>All_Customers_Residential!L629+All_Customers_Small_Commercial!L629+All_Customers_Lighting!L629</f>
        <v>0</v>
      </c>
      <c r="M629" s="5">
        <f>All_Customers_Residential!M629+All_Customers_Small_Commercial!M629+All_Customers_Lighting!M629</f>
        <v>0</v>
      </c>
      <c r="N629" s="5">
        <f>All_Customers_Residential!N629+All_Customers_Small_Commercial!N629+All_Customers_Lighting!N629</f>
        <v>0</v>
      </c>
      <c r="O629" s="5">
        <f>All_Customers_Residential!O629+All_Customers_Small_Commercial!O629+All_Customers_Lighting!O629</f>
        <v>0</v>
      </c>
      <c r="P629" s="5">
        <f>All_Customers_Residential!P629+All_Customers_Small_Commercial!P629+All_Customers_Lighting!P629</f>
        <v>0</v>
      </c>
      <c r="Q629" s="5">
        <f>All_Customers_Residential!Q629+All_Customers_Small_Commercial!Q629+All_Customers_Lighting!Q629</f>
        <v>0</v>
      </c>
      <c r="R629" s="5">
        <f>All_Customers_Residential!R629+All_Customers_Small_Commercial!R629+All_Customers_Lighting!R629</f>
        <v>0</v>
      </c>
      <c r="S629" s="5">
        <f>All_Customers_Residential!S629+All_Customers_Small_Commercial!S629+All_Customers_Lighting!S629</f>
        <v>0</v>
      </c>
      <c r="T629" s="5">
        <f>All_Customers_Residential!T629+All_Customers_Small_Commercial!T629+All_Customers_Lighting!T629</f>
        <v>0</v>
      </c>
      <c r="U629" s="5">
        <f>All_Customers_Residential!U629+All_Customers_Small_Commercial!U629+All_Customers_Lighting!U629</f>
        <v>0</v>
      </c>
      <c r="V629" s="5">
        <f>All_Customers_Residential!V629+All_Customers_Small_Commercial!V629+All_Customers_Lighting!V629</f>
        <v>0</v>
      </c>
      <c r="W629" s="5">
        <f>All_Customers_Residential!W629+All_Customers_Small_Commercial!W629+All_Customers_Lighting!W629</f>
        <v>0</v>
      </c>
      <c r="X629" s="5">
        <f>All_Customers_Residential!X629+All_Customers_Small_Commercial!X629+All_Customers_Lighting!X629</f>
        <v>0</v>
      </c>
      <c r="Y629" s="5">
        <f>All_Customers_Residential!Y629+All_Customers_Small_Commercial!Y629+All_Customers_Lighting!Y629</f>
        <v>0</v>
      </c>
      <c r="Z629" s="5">
        <f>All_Customers_Residential!Z629+All_Customers_Small_Commercial!Z629+All_Customers_Lighting!Z629</f>
        <v>0</v>
      </c>
      <c r="AA629" s="2">
        <f>IFERROR(INDEX('Holiday Schedule'!$D$3:$D$24,MATCH(A629,'Holiday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 ht="12.75">
      <c r="A630" s="4">
        <v>46279</v>
      </c>
      <c r="B630" s="5">
        <f>All_Customers_Residential!B630+All_Customers_Small_Commercial!B630+All_Customers_Lighting!B630</f>
        <v>0</v>
      </c>
      <c r="C630" s="5">
        <f>All_Customers_Residential!C630+All_Customers_Small_Commercial!C630+All_Customers_Lighting!C630</f>
        <v>0</v>
      </c>
      <c r="D630" s="5">
        <f>All_Customers_Residential!D630+All_Customers_Small_Commercial!D630+All_Customers_Lighting!D630</f>
        <v>0</v>
      </c>
      <c r="E630" s="5">
        <f>All_Customers_Residential!E630+All_Customers_Small_Commercial!E630+All_Customers_Lighting!E630</f>
        <v>0</v>
      </c>
      <c r="F630" s="5">
        <f>All_Customers_Residential!F630+All_Customers_Small_Commercial!F630+All_Customers_Lighting!F630</f>
        <v>0</v>
      </c>
      <c r="G630" s="5">
        <f>All_Customers_Residential!G630+All_Customers_Small_Commercial!G630+All_Customers_Lighting!G630</f>
        <v>0</v>
      </c>
      <c r="H630" s="5">
        <f>All_Customers_Residential!H630+All_Customers_Small_Commercial!H630+All_Customers_Lighting!H630</f>
        <v>0</v>
      </c>
      <c r="I630" s="5">
        <f>All_Customers_Residential!I630+All_Customers_Small_Commercial!I630+All_Customers_Lighting!I630</f>
        <v>0</v>
      </c>
      <c r="J630" s="5">
        <f>All_Customers_Residential!J630+All_Customers_Small_Commercial!J630+All_Customers_Lighting!J630</f>
        <v>0</v>
      </c>
      <c r="K630" s="5">
        <f>All_Customers_Residential!K630+All_Customers_Small_Commercial!K630+All_Customers_Lighting!K630</f>
        <v>0</v>
      </c>
      <c r="L630" s="5">
        <f>All_Customers_Residential!L630+All_Customers_Small_Commercial!L630+All_Customers_Lighting!L630</f>
        <v>0</v>
      </c>
      <c r="M630" s="5">
        <f>All_Customers_Residential!M630+All_Customers_Small_Commercial!M630+All_Customers_Lighting!M630</f>
        <v>0</v>
      </c>
      <c r="N630" s="5">
        <f>All_Customers_Residential!N630+All_Customers_Small_Commercial!N630+All_Customers_Lighting!N630</f>
        <v>0</v>
      </c>
      <c r="O630" s="5">
        <f>All_Customers_Residential!O630+All_Customers_Small_Commercial!O630+All_Customers_Lighting!O630</f>
        <v>0</v>
      </c>
      <c r="P630" s="5">
        <f>All_Customers_Residential!P630+All_Customers_Small_Commercial!P630+All_Customers_Lighting!P630</f>
        <v>0</v>
      </c>
      <c r="Q630" s="5">
        <f>All_Customers_Residential!Q630+All_Customers_Small_Commercial!Q630+All_Customers_Lighting!Q630</f>
        <v>0</v>
      </c>
      <c r="R630" s="5">
        <f>All_Customers_Residential!R630+All_Customers_Small_Commercial!R630+All_Customers_Lighting!R630</f>
        <v>0</v>
      </c>
      <c r="S630" s="5">
        <f>All_Customers_Residential!S630+All_Customers_Small_Commercial!S630+All_Customers_Lighting!S630</f>
        <v>0</v>
      </c>
      <c r="T630" s="5">
        <f>All_Customers_Residential!T630+All_Customers_Small_Commercial!T630+All_Customers_Lighting!T630</f>
        <v>0</v>
      </c>
      <c r="U630" s="5">
        <f>All_Customers_Residential!U630+All_Customers_Small_Commercial!U630+All_Customers_Lighting!U630</f>
        <v>0</v>
      </c>
      <c r="V630" s="5">
        <f>All_Customers_Residential!V630+All_Customers_Small_Commercial!V630+All_Customers_Lighting!V630</f>
        <v>0</v>
      </c>
      <c r="W630" s="5">
        <f>All_Customers_Residential!W630+All_Customers_Small_Commercial!W630+All_Customers_Lighting!W630</f>
        <v>0</v>
      </c>
      <c r="X630" s="5">
        <f>All_Customers_Residential!X630+All_Customers_Small_Commercial!X630+All_Customers_Lighting!X630</f>
        <v>0</v>
      </c>
      <c r="Y630" s="5">
        <f>All_Customers_Residential!Y630+All_Customers_Small_Commercial!Y630+All_Customers_Lighting!Y630</f>
        <v>0</v>
      </c>
      <c r="Z630" s="5">
        <f>All_Customers_Residential!Z630+All_Customers_Small_Commercial!Z630+All_Customers_Lighting!Z630</f>
        <v>0</v>
      </c>
      <c r="AA630" s="2">
        <f>IFERROR(INDEX('Holiday Schedule'!$D$3:$D$24,MATCH(A630,'Holiday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 ht="12.75">
      <c r="A631" s="4">
        <v>46280</v>
      </c>
      <c r="B631" s="5">
        <f>All_Customers_Residential!B631+All_Customers_Small_Commercial!B631+All_Customers_Lighting!B631</f>
        <v>0</v>
      </c>
      <c r="C631" s="5">
        <f>All_Customers_Residential!C631+All_Customers_Small_Commercial!C631+All_Customers_Lighting!C631</f>
        <v>0</v>
      </c>
      <c r="D631" s="5">
        <f>All_Customers_Residential!D631+All_Customers_Small_Commercial!D631+All_Customers_Lighting!D631</f>
        <v>0</v>
      </c>
      <c r="E631" s="5">
        <f>All_Customers_Residential!E631+All_Customers_Small_Commercial!E631+All_Customers_Lighting!E631</f>
        <v>0</v>
      </c>
      <c r="F631" s="5">
        <f>All_Customers_Residential!F631+All_Customers_Small_Commercial!F631+All_Customers_Lighting!F631</f>
        <v>0</v>
      </c>
      <c r="G631" s="5">
        <f>All_Customers_Residential!G631+All_Customers_Small_Commercial!G631+All_Customers_Lighting!G631</f>
        <v>0</v>
      </c>
      <c r="H631" s="5">
        <f>All_Customers_Residential!H631+All_Customers_Small_Commercial!H631+All_Customers_Lighting!H631</f>
        <v>0</v>
      </c>
      <c r="I631" s="5">
        <f>All_Customers_Residential!I631+All_Customers_Small_Commercial!I631+All_Customers_Lighting!I631</f>
        <v>0</v>
      </c>
      <c r="J631" s="5">
        <f>All_Customers_Residential!J631+All_Customers_Small_Commercial!J631+All_Customers_Lighting!J631</f>
        <v>0</v>
      </c>
      <c r="K631" s="5">
        <f>All_Customers_Residential!K631+All_Customers_Small_Commercial!K631+All_Customers_Lighting!K631</f>
        <v>0</v>
      </c>
      <c r="L631" s="5">
        <f>All_Customers_Residential!L631+All_Customers_Small_Commercial!L631+All_Customers_Lighting!L631</f>
        <v>0</v>
      </c>
      <c r="M631" s="5">
        <f>All_Customers_Residential!M631+All_Customers_Small_Commercial!M631+All_Customers_Lighting!M631</f>
        <v>0</v>
      </c>
      <c r="N631" s="5">
        <f>All_Customers_Residential!N631+All_Customers_Small_Commercial!N631+All_Customers_Lighting!N631</f>
        <v>0</v>
      </c>
      <c r="O631" s="5">
        <f>All_Customers_Residential!O631+All_Customers_Small_Commercial!O631+All_Customers_Lighting!O631</f>
        <v>0</v>
      </c>
      <c r="P631" s="5">
        <f>All_Customers_Residential!P631+All_Customers_Small_Commercial!P631+All_Customers_Lighting!P631</f>
        <v>0</v>
      </c>
      <c r="Q631" s="5">
        <f>All_Customers_Residential!Q631+All_Customers_Small_Commercial!Q631+All_Customers_Lighting!Q631</f>
        <v>0</v>
      </c>
      <c r="R631" s="5">
        <f>All_Customers_Residential!R631+All_Customers_Small_Commercial!R631+All_Customers_Lighting!R631</f>
        <v>0</v>
      </c>
      <c r="S631" s="5">
        <f>All_Customers_Residential!S631+All_Customers_Small_Commercial!S631+All_Customers_Lighting!S631</f>
        <v>0</v>
      </c>
      <c r="T631" s="5">
        <f>All_Customers_Residential!T631+All_Customers_Small_Commercial!T631+All_Customers_Lighting!T631</f>
        <v>0</v>
      </c>
      <c r="U631" s="5">
        <f>All_Customers_Residential!U631+All_Customers_Small_Commercial!U631+All_Customers_Lighting!U631</f>
        <v>0</v>
      </c>
      <c r="V631" s="5">
        <f>All_Customers_Residential!V631+All_Customers_Small_Commercial!V631+All_Customers_Lighting!V631</f>
        <v>0</v>
      </c>
      <c r="W631" s="5">
        <f>All_Customers_Residential!W631+All_Customers_Small_Commercial!W631+All_Customers_Lighting!W631</f>
        <v>0</v>
      </c>
      <c r="X631" s="5">
        <f>All_Customers_Residential!X631+All_Customers_Small_Commercial!X631+All_Customers_Lighting!X631</f>
        <v>0</v>
      </c>
      <c r="Y631" s="5">
        <f>All_Customers_Residential!Y631+All_Customers_Small_Commercial!Y631+All_Customers_Lighting!Y631</f>
        <v>0</v>
      </c>
      <c r="Z631" s="5">
        <f>All_Customers_Residential!Z631+All_Customers_Small_Commercial!Z631+All_Customers_Lighting!Z631</f>
        <v>0</v>
      </c>
      <c r="AA631" s="2">
        <f>IFERROR(INDEX('Holiday Schedule'!$D$3:$D$24,MATCH(A631,'Holiday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 ht="12.75">
      <c r="A632" s="4">
        <v>46281</v>
      </c>
      <c r="B632" s="5">
        <f>All_Customers_Residential!B632+All_Customers_Small_Commercial!B632+All_Customers_Lighting!B632</f>
        <v>0</v>
      </c>
      <c r="C632" s="5">
        <f>All_Customers_Residential!C632+All_Customers_Small_Commercial!C632+All_Customers_Lighting!C632</f>
        <v>0</v>
      </c>
      <c r="D632" s="5">
        <f>All_Customers_Residential!D632+All_Customers_Small_Commercial!D632+All_Customers_Lighting!D632</f>
        <v>0</v>
      </c>
      <c r="E632" s="5">
        <f>All_Customers_Residential!E632+All_Customers_Small_Commercial!E632+All_Customers_Lighting!E632</f>
        <v>0</v>
      </c>
      <c r="F632" s="5">
        <f>All_Customers_Residential!F632+All_Customers_Small_Commercial!F632+All_Customers_Lighting!F632</f>
        <v>0</v>
      </c>
      <c r="G632" s="5">
        <f>All_Customers_Residential!G632+All_Customers_Small_Commercial!G632+All_Customers_Lighting!G632</f>
        <v>0</v>
      </c>
      <c r="H632" s="5">
        <f>All_Customers_Residential!H632+All_Customers_Small_Commercial!H632+All_Customers_Lighting!H632</f>
        <v>0</v>
      </c>
      <c r="I632" s="5">
        <f>All_Customers_Residential!I632+All_Customers_Small_Commercial!I632+All_Customers_Lighting!I632</f>
        <v>0</v>
      </c>
      <c r="J632" s="5">
        <f>All_Customers_Residential!J632+All_Customers_Small_Commercial!J632+All_Customers_Lighting!J632</f>
        <v>0</v>
      </c>
      <c r="K632" s="5">
        <f>All_Customers_Residential!K632+All_Customers_Small_Commercial!K632+All_Customers_Lighting!K632</f>
        <v>0</v>
      </c>
      <c r="L632" s="5">
        <f>All_Customers_Residential!L632+All_Customers_Small_Commercial!L632+All_Customers_Lighting!L632</f>
        <v>0</v>
      </c>
      <c r="M632" s="5">
        <f>All_Customers_Residential!M632+All_Customers_Small_Commercial!M632+All_Customers_Lighting!M632</f>
        <v>0</v>
      </c>
      <c r="N632" s="5">
        <f>All_Customers_Residential!N632+All_Customers_Small_Commercial!N632+All_Customers_Lighting!N632</f>
        <v>0</v>
      </c>
      <c r="O632" s="5">
        <f>All_Customers_Residential!O632+All_Customers_Small_Commercial!O632+All_Customers_Lighting!O632</f>
        <v>0</v>
      </c>
      <c r="P632" s="5">
        <f>All_Customers_Residential!P632+All_Customers_Small_Commercial!P632+All_Customers_Lighting!P632</f>
        <v>0</v>
      </c>
      <c r="Q632" s="5">
        <f>All_Customers_Residential!Q632+All_Customers_Small_Commercial!Q632+All_Customers_Lighting!Q632</f>
        <v>0</v>
      </c>
      <c r="R632" s="5">
        <f>All_Customers_Residential!R632+All_Customers_Small_Commercial!R632+All_Customers_Lighting!R632</f>
        <v>0</v>
      </c>
      <c r="S632" s="5">
        <f>All_Customers_Residential!S632+All_Customers_Small_Commercial!S632+All_Customers_Lighting!S632</f>
        <v>0</v>
      </c>
      <c r="T632" s="5">
        <f>All_Customers_Residential!T632+All_Customers_Small_Commercial!T632+All_Customers_Lighting!T632</f>
        <v>0</v>
      </c>
      <c r="U632" s="5">
        <f>All_Customers_Residential!U632+All_Customers_Small_Commercial!U632+All_Customers_Lighting!U632</f>
        <v>0</v>
      </c>
      <c r="V632" s="5">
        <f>All_Customers_Residential!V632+All_Customers_Small_Commercial!V632+All_Customers_Lighting!V632</f>
        <v>0</v>
      </c>
      <c r="W632" s="5">
        <f>All_Customers_Residential!W632+All_Customers_Small_Commercial!W632+All_Customers_Lighting!W632</f>
        <v>0</v>
      </c>
      <c r="X632" s="5">
        <f>All_Customers_Residential!X632+All_Customers_Small_Commercial!X632+All_Customers_Lighting!X632</f>
        <v>0</v>
      </c>
      <c r="Y632" s="5">
        <f>All_Customers_Residential!Y632+All_Customers_Small_Commercial!Y632+All_Customers_Lighting!Y632</f>
        <v>0</v>
      </c>
      <c r="Z632" s="5">
        <f>All_Customers_Residential!Z632+All_Customers_Small_Commercial!Z632+All_Customers_Lighting!Z632</f>
        <v>0</v>
      </c>
      <c r="AA632" s="2">
        <f>IFERROR(INDEX('Holiday Schedule'!$D$3:$D$24,MATCH(A632,'Holiday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 ht="12.75">
      <c r="A633" s="4">
        <v>46282</v>
      </c>
      <c r="B633" s="5">
        <f>All_Customers_Residential!B633+All_Customers_Small_Commercial!B633+All_Customers_Lighting!B633</f>
        <v>0</v>
      </c>
      <c r="C633" s="5">
        <f>All_Customers_Residential!C633+All_Customers_Small_Commercial!C633+All_Customers_Lighting!C633</f>
        <v>0</v>
      </c>
      <c r="D633" s="5">
        <f>All_Customers_Residential!D633+All_Customers_Small_Commercial!D633+All_Customers_Lighting!D633</f>
        <v>0</v>
      </c>
      <c r="E633" s="5">
        <f>All_Customers_Residential!E633+All_Customers_Small_Commercial!E633+All_Customers_Lighting!E633</f>
        <v>0</v>
      </c>
      <c r="F633" s="5">
        <f>All_Customers_Residential!F633+All_Customers_Small_Commercial!F633+All_Customers_Lighting!F633</f>
        <v>0</v>
      </c>
      <c r="G633" s="5">
        <f>All_Customers_Residential!G633+All_Customers_Small_Commercial!G633+All_Customers_Lighting!G633</f>
        <v>0</v>
      </c>
      <c r="H633" s="5">
        <f>All_Customers_Residential!H633+All_Customers_Small_Commercial!H633+All_Customers_Lighting!H633</f>
        <v>0</v>
      </c>
      <c r="I633" s="5">
        <f>All_Customers_Residential!I633+All_Customers_Small_Commercial!I633+All_Customers_Lighting!I633</f>
        <v>0</v>
      </c>
      <c r="J633" s="5">
        <f>All_Customers_Residential!J633+All_Customers_Small_Commercial!J633+All_Customers_Lighting!J633</f>
        <v>0</v>
      </c>
      <c r="K633" s="5">
        <f>All_Customers_Residential!K633+All_Customers_Small_Commercial!K633+All_Customers_Lighting!K633</f>
        <v>0</v>
      </c>
      <c r="L633" s="5">
        <f>All_Customers_Residential!L633+All_Customers_Small_Commercial!L633+All_Customers_Lighting!L633</f>
        <v>0</v>
      </c>
      <c r="M633" s="5">
        <f>All_Customers_Residential!M633+All_Customers_Small_Commercial!M633+All_Customers_Lighting!M633</f>
        <v>0</v>
      </c>
      <c r="N633" s="5">
        <f>All_Customers_Residential!N633+All_Customers_Small_Commercial!N633+All_Customers_Lighting!N633</f>
        <v>0</v>
      </c>
      <c r="O633" s="5">
        <f>All_Customers_Residential!O633+All_Customers_Small_Commercial!O633+All_Customers_Lighting!O633</f>
        <v>0</v>
      </c>
      <c r="P633" s="5">
        <f>All_Customers_Residential!P633+All_Customers_Small_Commercial!P633+All_Customers_Lighting!P633</f>
        <v>0</v>
      </c>
      <c r="Q633" s="5">
        <f>All_Customers_Residential!Q633+All_Customers_Small_Commercial!Q633+All_Customers_Lighting!Q633</f>
        <v>0</v>
      </c>
      <c r="R633" s="5">
        <f>All_Customers_Residential!R633+All_Customers_Small_Commercial!R633+All_Customers_Lighting!R633</f>
        <v>0</v>
      </c>
      <c r="S633" s="5">
        <f>All_Customers_Residential!S633+All_Customers_Small_Commercial!S633+All_Customers_Lighting!S633</f>
        <v>0</v>
      </c>
      <c r="T633" s="5">
        <f>All_Customers_Residential!T633+All_Customers_Small_Commercial!T633+All_Customers_Lighting!T633</f>
        <v>0</v>
      </c>
      <c r="U633" s="5">
        <f>All_Customers_Residential!U633+All_Customers_Small_Commercial!U633+All_Customers_Lighting!U633</f>
        <v>0</v>
      </c>
      <c r="V633" s="5">
        <f>All_Customers_Residential!V633+All_Customers_Small_Commercial!V633+All_Customers_Lighting!V633</f>
        <v>0</v>
      </c>
      <c r="W633" s="5">
        <f>All_Customers_Residential!W633+All_Customers_Small_Commercial!W633+All_Customers_Lighting!W633</f>
        <v>0</v>
      </c>
      <c r="X633" s="5">
        <f>All_Customers_Residential!X633+All_Customers_Small_Commercial!X633+All_Customers_Lighting!X633</f>
        <v>0</v>
      </c>
      <c r="Y633" s="5">
        <f>All_Customers_Residential!Y633+All_Customers_Small_Commercial!Y633+All_Customers_Lighting!Y633</f>
        <v>0</v>
      </c>
      <c r="Z633" s="5">
        <f>All_Customers_Residential!Z633+All_Customers_Small_Commercial!Z633+All_Customers_Lighting!Z633</f>
        <v>0</v>
      </c>
      <c r="AA633" s="2">
        <f>IFERROR(INDEX('Holiday Schedule'!$D$3:$D$24,MATCH(A633,'Holiday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 ht="12.75">
      <c r="A634" s="4">
        <v>46283</v>
      </c>
      <c r="B634" s="5">
        <f>All_Customers_Residential!B634+All_Customers_Small_Commercial!B634+All_Customers_Lighting!B634</f>
        <v>0</v>
      </c>
      <c r="C634" s="5">
        <f>All_Customers_Residential!C634+All_Customers_Small_Commercial!C634+All_Customers_Lighting!C634</f>
        <v>0</v>
      </c>
      <c r="D634" s="5">
        <f>All_Customers_Residential!D634+All_Customers_Small_Commercial!D634+All_Customers_Lighting!D634</f>
        <v>0</v>
      </c>
      <c r="E634" s="5">
        <f>All_Customers_Residential!E634+All_Customers_Small_Commercial!E634+All_Customers_Lighting!E634</f>
        <v>0</v>
      </c>
      <c r="F634" s="5">
        <f>All_Customers_Residential!F634+All_Customers_Small_Commercial!F634+All_Customers_Lighting!F634</f>
        <v>0</v>
      </c>
      <c r="G634" s="5">
        <f>All_Customers_Residential!G634+All_Customers_Small_Commercial!G634+All_Customers_Lighting!G634</f>
        <v>0</v>
      </c>
      <c r="H634" s="5">
        <f>All_Customers_Residential!H634+All_Customers_Small_Commercial!H634+All_Customers_Lighting!H634</f>
        <v>0</v>
      </c>
      <c r="I634" s="5">
        <f>All_Customers_Residential!I634+All_Customers_Small_Commercial!I634+All_Customers_Lighting!I634</f>
        <v>0</v>
      </c>
      <c r="J634" s="5">
        <f>All_Customers_Residential!J634+All_Customers_Small_Commercial!J634+All_Customers_Lighting!J634</f>
        <v>0</v>
      </c>
      <c r="K634" s="5">
        <f>All_Customers_Residential!K634+All_Customers_Small_Commercial!K634+All_Customers_Lighting!K634</f>
        <v>0</v>
      </c>
      <c r="L634" s="5">
        <f>All_Customers_Residential!L634+All_Customers_Small_Commercial!L634+All_Customers_Lighting!L634</f>
        <v>0</v>
      </c>
      <c r="M634" s="5">
        <f>All_Customers_Residential!M634+All_Customers_Small_Commercial!M634+All_Customers_Lighting!M634</f>
        <v>0</v>
      </c>
      <c r="N634" s="5">
        <f>All_Customers_Residential!N634+All_Customers_Small_Commercial!N634+All_Customers_Lighting!N634</f>
        <v>0</v>
      </c>
      <c r="O634" s="5">
        <f>All_Customers_Residential!O634+All_Customers_Small_Commercial!O634+All_Customers_Lighting!O634</f>
        <v>0</v>
      </c>
      <c r="P634" s="5">
        <f>All_Customers_Residential!P634+All_Customers_Small_Commercial!P634+All_Customers_Lighting!P634</f>
        <v>0</v>
      </c>
      <c r="Q634" s="5">
        <f>All_Customers_Residential!Q634+All_Customers_Small_Commercial!Q634+All_Customers_Lighting!Q634</f>
        <v>0</v>
      </c>
      <c r="R634" s="5">
        <f>All_Customers_Residential!R634+All_Customers_Small_Commercial!R634+All_Customers_Lighting!R634</f>
        <v>0</v>
      </c>
      <c r="S634" s="5">
        <f>All_Customers_Residential!S634+All_Customers_Small_Commercial!S634+All_Customers_Lighting!S634</f>
        <v>0</v>
      </c>
      <c r="T634" s="5">
        <f>All_Customers_Residential!T634+All_Customers_Small_Commercial!T634+All_Customers_Lighting!T634</f>
        <v>0</v>
      </c>
      <c r="U634" s="5">
        <f>All_Customers_Residential!U634+All_Customers_Small_Commercial!U634+All_Customers_Lighting!U634</f>
        <v>0</v>
      </c>
      <c r="V634" s="5">
        <f>All_Customers_Residential!V634+All_Customers_Small_Commercial!V634+All_Customers_Lighting!V634</f>
        <v>0</v>
      </c>
      <c r="W634" s="5">
        <f>All_Customers_Residential!W634+All_Customers_Small_Commercial!W634+All_Customers_Lighting!W634</f>
        <v>0</v>
      </c>
      <c r="X634" s="5">
        <f>All_Customers_Residential!X634+All_Customers_Small_Commercial!X634+All_Customers_Lighting!X634</f>
        <v>0</v>
      </c>
      <c r="Y634" s="5">
        <f>All_Customers_Residential!Y634+All_Customers_Small_Commercial!Y634+All_Customers_Lighting!Y634</f>
        <v>0</v>
      </c>
      <c r="Z634" s="5">
        <f>All_Customers_Residential!Z634+All_Customers_Small_Commercial!Z634+All_Customers_Lighting!Z634</f>
        <v>0</v>
      </c>
      <c r="AA634" s="2">
        <f>IFERROR(INDEX('Holiday Schedule'!$D$3:$D$24,MATCH(A634,'Holiday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 ht="12.75">
      <c r="A635" s="4">
        <v>46284</v>
      </c>
      <c r="B635" s="5">
        <f>All_Customers_Residential!B635+All_Customers_Small_Commercial!B635+All_Customers_Lighting!B635</f>
        <v>0</v>
      </c>
      <c r="C635" s="5">
        <f>All_Customers_Residential!C635+All_Customers_Small_Commercial!C635+All_Customers_Lighting!C635</f>
        <v>0</v>
      </c>
      <c r="D635" s="5">
        <f>All_Customers_Residential!D635+All_Customers_Small_Commercial!D635+All_Customers_Lighting!D635</f>
        <v>0</v>
      </c>
      <c r="E635" s="5">
        <f>All_Customers_Residential!E635+All_Customers_Small_Commercial!E635+All_Customers_Lighting!E635</f>
        <v>0</v>
      </c>
      <c r="F635" s="5">
        <f>All_Customers_Residential!F635+All_Customers_Small_Commercial!F635+All_Customers_Lighting!F635</f>
        <v>0</v>
      </c>
      <c r="G635" s="5">
        <f>All_Customers_Residential!G635+All_Customers_Small_Commercial!G635+All_Customers_Lighting!G635</f>
        <v>0</v>
      </c>
      <c r="H635" s="5">
        <f>All_Customers_Residential!H635+All_Customers_Small_Commercial!H635+All_Customers_Lighting!H635</f>
        <v>0</v>
      </c>
      <c r="I635" s="5">
        <f>All_Customers_Residential!I635+All_Customers_Small_Commercial!I635+All_Customers_Lighting!I635</f>
        <v>0</v>
      </c>
      <c r="J635" s="5">
        <f>All_Customers_Residential!J635+All_Customers_Small_Commercial!J635+All_Customers_Lighting!J635</f>
        <v>0</v>
      </c>
      <c r="K635" s="5">
        <f>All_Customers_Residential!K635+All_Customers_Small_Commercial!K635+All_Customers_Lighting!K635</f>
        <v>0</v>
      </c>
      <c r="L635" s="5">
        <f>All_Customers_Residential!L635+All_Customers_Small_Commercial!L635+All_Customers_Lighting!L635</f>
        <v>0</v>
      </c>
      <c r="M635" s="5">
        <f>All_Customers_Residential!M635+All_Customers_Small_Commercial!M635+All_Customers_Lighting!M635</f>
        <v>0</v>
      </c>
      <c r="N635" s="5">
        <f>All_Customers_Residential!N635+All_Customers_Small_Commercial!N635+All_Customers_Lighting!N635</f>
        <v>0</v>
      </c>
      <c r="O635" s="5">
        <f>All_Customers_Residential!O635+All_Customers_Small_Commercial!O635+All_Customers_Lighting!O635</f>
        <v>0</v>
      </c>
      <c r="P635" s="5">
        <f>All_Customers_Residential!P635+All_Customers_Small_Commercial!P635+All_Customers_Lighting!P635</f>
        <v>0</v>
      </c>
      <c r="Q635" s="5">
        <f>All_Customers_Residential!Q635+All_Customers_Small_Commercial!Q635+All_Customers_Lighting!Q635</f>
        <v>0</v>
      </c>
      <c r="R635" s="5">
        <f>All_Customers_Residential!R635+All_Customers_Small_Commercial!R635+All_Customers_Lighting!R635</f>
        <v>0</v>
      </c>
      <c r="S635" s="5">
        <f>All_Customers_Residential!S635+All_Customers_Small_Commercial!S635+All_Customers_Lighting!S635</f>
        <v>0</v>
      </c>
      <c r="T635" s="5">
        <f>All_Customers_Residential!T635+All_Customers_Small_Commercial!T635+All_Customers_Lighting!T635</f>
        <v>0</v>
      </c>
      <c r="U635" s="5">
        <f>All_Customers_Residential!U635+All_Customers_Small_Commercial!U635+All_Customers_Lighting!U635</f>
        <v>0</v>
      </c>
      <c r="V635" s="5">
        <f>All_Customers_Residential!V635+All_Customers_Small_Commercial!V635+All_Customers_Lighting!V635</f>
        <v>0</v>
      </c>
      <c r="W635" s="5">
        <f>All_Customers_Residential!W635+All_Customers_Small_Commercial!W635+All_Customers_Lighting!W635</f>
        <v>0</v>
      </c>
      <c r="X635" s="5">
        <f>All_Customers_Residential!X635+All_Customers_Small_Commercial!X635+All_Customers_Lighting!X635</f>
        <v>0</v>
      </c>
      <c r="Y635" s="5">
        <f>All_Customers_Residential!Y635+All_Customers_Small_Commercial!Y635+All_Customers_Lighting!Y635</f>
        <v>0</v>
      </c>
      <c r="Z635" s="5">
        <f>All_Customers_Residential!Z635+All_Customers_Small_Commercial!Z635+All_Customers_Lighting!Z635</f>
        <v>0</v>
      </c>
      <c r="AA635" s="2">
        <f>IFERROR(INDEX('Holiday Schedule'!$D$3:$D$24,MATCH(A635,'Holiday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 ht="12.75">
      <c r="A636" s="4">
        <v>46285</v>
      </c>
      <c r="B636" s="5">
        <f>All_Customers_Residential!B636+All_Customers_Small_Commercial!B636+All_Customers_Lighting!B636</f>
        <v>0</v>
      </c>
      <c r="C636" s="5">
        <f>All_Customers_Residential!C636+All_Customers_Small_Commercial!C636+All_Customers_Lighting!C636</f>
        <v>0</v>
      </c>
      <c r="D636" s="5">
        <f>All_Customers_Residential!D636+All_Customers_Small_Commercial!D636+All_Customers_Lighting!D636</f>
        <v>0</v>
      </c>
      <c r="E636" s="5">
        <f>All_Customers_Residential!E636+All_Customers_Small_Commercial!E636+All_Customers_Lighting!E636</f>
        <v>0</v>
      </c>
      <c r="F636" s="5">
        <f>All_Customers_Residential!F636+All_Customers_Small_Commercial!F636+All_Customers_Lighting!F636</f>
        <v>0</v>
      </c>
      <c r="G636" s="5">
        <f>All_Customers_Residential!G636+All_Customers_Small_Commercial!G636+All_Customers_Lighting!G636</f>
        <v>0</v>
      </c>
      <c r="H636" s="5">
        <f>All_Customers_Residential!H636+All_Customers_Small_Commercial!H636+All_Customers_Lighting!H636</f>
        <v>0</v>
      </c>
      <c r="I636" s="5">
        <f>All_Customers_Residential!I636+All_Customers_Small_Commercial!I636+All_Customers_Lighting!I636</f>
        <v>0</v>
      </c>
      <c r="J636" s="5">
        <f>All_Customers_Residential!J636+All_Customers_Small_Commercial!J636+All_Customers_Lighting!J636</f>
        <v>0</v>
      </c>
      <c r="K636" s="5">
        <f>All_Customers_Residential!K636+All_Customers_Small_Commercial!K636+All_Customers_Lighting!K636</f>
        <v>0</v>
      </c>
      <c r="L636" s="5">
        <f>All_Customers_Residential!L636+All_Customers_Small_Commercial!L636+All_Customers_Lighting!L636</f>
        <v>0</v>
      </c>
      <c r="M636" s="5">
        <f>All_Customers_Residential!M636+All_Customers_Small_Commercial!M636+All_Customers_Lighting!M636</f>
        <v>0</v>
      </c>
      <c r="N636" s="5">
        <f>All_Customers_Residential!N636+All_Customers_Small_Commercial!N636+All_Customers_Lighting!N636</f>
        <v>0</v>
      </c>
      <c r="O636" s="5">
        <f>All_Customers_Residential!O636+All_Customers_Small_Commercial!O636+All_Customers_Lighting!O636</f>
        <v>0</v>
      </c>
      <c r="P636" s="5">
        <f>All_Customers_Residential!P636+All_Customers_Small_Commercial!P636+All_Customers_Lighting!P636</f>
        <v>0</v>
      </c>
      <c r="Q636" s="5">
        <f>All_Customers_Residential!Q636+All_Customers_Small_Commercial!Q636+All_Customers_Lighting!Q636</f>
        <v>0</v>
      </c>
      <c r="R636" s="5">
        <f>All_Customers_Residential!R636+All_Customers_Small_Commercial!R636+All_Customers_Lighting!R636</f>
        <v>0</v>
      </c>
      <c r="S636" s="5">
        <f>All_Customers_Residential!S636+All_Customers_Small_Commercial!S636+All_Customers_Lighting!S636</f>
        <v>0</v>
      </c>
      <c r="T636" s="5">
        <f>All_Customers_Residential!T636+All_Customers_Small_Commercial!T636+All_Customers_Lighting!T636</f>
        <v>0</v>
      </c>
      <c r="U636" s="5">
        <f>All_Customers_Residential!U636+All_Customers_Small_Commercial!U636+All_Customers_Lighting!U636</f>
        <v>0</v>
      </c>
      <c r="V636" s="5">
        <f>All_Customers_Residential!V636+All_Customers_Small_Commercial!V636+All_Customers_Lighting!V636</f>
        <v>0</v>
      </c>
      <c r="W636" s="5">
        <f>All_Customers_Residential!W636+All_Customers_Small_Commercial!W636+All_Customers_Lighting!W636</f>
        <v>0</v>
      </c>
      <c r="X636" s="5">
        <f>All_Customers_Residential!X636+All_Customers_Small_Commercial!X636+All_Customers_Lighting!X636</f>
        <v>0</v>
      </c>
      <c r="Y636" s="5">
        <f>All_Customers_Residential!Y636+All_Customers_Small_Commercial!Y636+All_Customers_Lighting!Y636</f>
        <v>0</v>
      </c>
      <c r="Z636" s="5">
        <f>All_Customers_Residential!Z636+All_Customers_Small_Commercial!Z636+All_Customers_Lighting!Z636</f>
        <v>0</v>
      </c>
      <c r="AA636" s="2">
        <f>IFERROR(INDEX('Holiday Schedule'!$D$3:$D$24,MATCH(A636,'Holiday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 ht="12.75">
      <c r="A637" s="4">
        <v>46286</v>
      </c>
      <c r="B637" s="5">
        <f>All_Customers_Residential!B637+All_Customers_Small_Commercial!B637+All_Customers_Lighting!B637</f>
        <v>0</v>
      </c>
      <c r="C637" s="5">
        <f>All_Customers_Residential!C637+All_Customers_Small_Commercial!C637+All_Customers_Lighting!C637</f>
        <v>0</v>
      </c>
      <c r="D637" s="5">
        <f>All_Customers_Residential!D637+All_Customers_Small_Commercial!D637+All_Customers_Lighting!D637</f>
        <v>0</v>
      </c>
      <c r="E637" s="5">
        <f>All_Customers_Residential!E637+All_Customers_Small_Commercial!E637+All_Customers_Lighting!E637</f>
        <v>0</v>
      </c>
      <c r="F637" s="5">
        <f>All_Customers_Residential!F637+All_Customers_Small_Commercial!F637+All_Customers_Lighting!F637</f>
        <v>0</v>
      </c>
      <c r="G637" s="5">
        <f>All_Customers_Residential!G637+All_Customers_Small_Commercial!G637+All_Customers_Lighting!G637</f>
        <v>0</v>
      </c>
      <c r="H637" s="5">
        <f>All_Customers_Residential!H637+All_Customers_Small_Commercial!H637+All_Customers_Lighting!H637</f>
        <v>0</v>
      </c>
      <c r="I637" s="5">
        <f>All_Customers_Residential!I637+All_Customers_Small_Commercial!I637+All_Customers_Lighting!I637</f>
        <v>0</v>
      </c>
      <c r="J637" s="5">
        <f>All_Customers_Residential!J637+All_Customers_Small_Commercial!J637+All_Customers_Lighting!J637</f>
        <v>0</v>
      </c>
      <c r="K637" s="5">
        <f>All_Customers_Residential!K637+All_Customers_Small_Commercial!K637+All_Customers_Lighting!K637</f>
        <v>0</v>
      </c>
      <c r="L637" s="5">
        <f>All_Customers_Residential!L637+All_Customers_Small_Commercial!L637+All_Customers_Lighting!L637</f>
        <v>0</v>
      </c>
      <c r="M637" s="5">
        <f>All_Customers_Residential!M637+All_Customers_Small_Commercial!M637+All_Customers_Lighting!M637</f>
        <v>0</v>
      </c>
      <c r="N637" s="5">
        <f>All_Customers_Residential!N637+All_Customers_Small_Commercial!N637+All_Customers_Lighting!N637</f>
        <v>0</v>
      </c>
      <c r="O637" s="5">
        <f>All_Customers_Residential!O637+All_Customers_Small_Commercial!O637+All_Customers_Lighting!O637</f>
        <v>0</v>
      </c>
      <c r="P637" s="5">
        <f>All_Customers_Residential!P637+All_Customers_Small_Commercial!P637+All_Customers_Lighting!P637</f>
        <v>0</v>
      </c>
      <c r="Q637" s="5">
        <f>All_Customers_Residential!Q637+All_Customers_Small_Commercial!Q637+All_Customers_Lighting!Q637</f>
        <v>0</v>
      </c>
      <c r="R637" s="5">
        <f>All_Customers_Residential!R637+All_Customers_Small_Commercial!R637+All_Customers_Lighting!R637</f>
        <v>0</v>
      </c>
      <c r="S637" s="5">
        <f>All_Customers_Residential!S637+All_Customers_Small_Commercial!S637+All_Customers_Lighting!S637</f>
        <v>0</v>
      </c>
      <c r="T637" s="5">
        <f>All_Customers_Residential!T637+All_Customers_Small_Commercial!T637+All_Customers_Lighting!T637</f>
        <v>0</v>
      </c>
      <c r="U637" s="5">
        <f>All_Customers_Residential!U637+All_Customers_Small_Commercial!U637+All_Customers_Lighting!U637</f>
        <v>0</v>
      </c>
      <c r="V637" s="5">
        <f>All_Customers_Residential!V637+All_Customers_Small_Commercial!V637+All_Customers_Lighting!V637</f>
        <v>0</v>
      </c>
      <c r="W637" s="5">
        <f>All_Customers_Residential!W637+All_Customers_Small_Commercial!W637+All_Customers_Lighting!W637</f>
        <v>0</v>
      </c>
      <c r="X637" s="5">
        <f>All_Customers_Residential!X637+All_Customers_Small_Commercial!X637+All_Customers_Lighting!X637</f>
        <v>0</v>
      </c>
      <c r="Y637" s="5">
        <f>All_Customers_Residential!Y637+All_Customers_Small_Commercial!Y637+All_Customers_Lighting!Y637</f>
        <v>0</v>
      </c>
      <c r="Z637" s="5">
        <f>All_Customers_Residential!Z637+All_Customers_Small_Commercial!Z637+All_Customers_Lighting!Z637</f>
        <v>0</v>
      </c>
      <c r="AA637" s="2">
        <f>IFERROR(INDEX('Holiday Schedule'!$D$3:$D$24,MATCH(A637,'Holiday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 ht="12.75">
      <c r="A638" s="4">
        <v>46287</v>
      </c>
      <c r="B638" s="5">
        <f>All_Customers_Residential!B638+All_Customers_Small_Commercial!B638+All_Customers_Lighting!B638</f>
        <v>0</v>
      </c>
      <c r="C638" s="5">
        <f>All_Customers_Residential!C638+All_Customers_Small_Commercial!C638+All_Customers_Lighting!C638</f>
        <v>0</v>
      </c>
      <c r="D638" s="5">
        <f>All_Customers_Residential!D638+All_Customers_Small_Commercial!D638+All_Customers_Lighting!D638</f>
        <v>0</v>
      </c>
      <c r="E638" s="5">
        <f>All_Customers_Residential!E638+All_Customers_Small_Commercial!E638+All_Customers_Lighting!E638</f>
        <v>0</v>
      </c>
      <c r="F638" s="5">
        <f>All_Customers_Residential!F638+All_Customers_Small_Commercial!F638+All_Customers_Lighting!F638</f>
        <v>0</v>
      </c>
      <c r="G638" s="5">
        <f>All_Customers_Residential!G638+All_Customers_Small_Commercial!G638+All_Customers_Lighting!G638</f>
        <v>0</v>
      </c>
      <c r="H638" s="5">
        <f>All_Customers_Residential!H638+All_Customers_Small_Commercial!H638+All_Customers_Lighting!H638</f>
        <v>0</v>
      </c>
      <c r="I638" s="5">
        <f>All_Customers_Residential!I638+All_Customers_Small_Commercial!I638+All_Customers_Lighting!I638</f>
        <v>0</v>
      </c>
      <c r="J638" s="5">
        <f>All_Customers_Residential!J638+All_Customers_Small_Commercial!J638+All_Customers_Lighting!J638</f>
        <v>0</v>
      </c>
      <c r="K638" s="5">
        <f>All_Customers_Residential!K638+All_Customers_Small_Commercial!K638+All_Customers_Lighting!K638</f>
        <v>0</v>
      </c>
      <c r="L638" s="5">
        <f>All_Customers_Residential!L638+All_Customers_Small_Commercial!L638+All_Customers_Lighting!L638</f>
        <v>0</v>
      </c>
      <c r="M638" s="5">
        <f>All_Customers_Residential!M638+All_Customers_Small_Commercial!M638+All_Customers_Lighting!M638</f>
        <v>0</v>
      </c>
      <c r="N638" s="5">
        <f>All_Customers_Residential!N638+All_Customers_Small_Commercial!N638+All_Customers_Lighting!N638</f>
        <v>0</v>
      </c>
      <c r="O638" s="5">
        <f>All_Customers_Residential!O638+All_Customers_Small_Commercial!O638+All_Customers_Lighting!O638</f>
        <v>0</v>
      </c>
      <c r="P638" s="5">
        <f>All_Customers_Residential!P638+All_Customers_Small_Commercial!P638+All_Customers_Lighting!P638</f>
        <v>0</v>
      </c>
      <c r="Q638" s="5">
        <f>All_Customers_Residential!Q638+All_Customers_Small_Commercial!Q638+All_Customers_Lighting!Q638</f>
        <v>0</v>
      </c>
      <c r="R638" s="5">
        <f>All_Customers_Residential!R638+All_Customers_Small_Commercial!R638+All_Customers_Lighting!R638</f>
        <v>0</v>
      </c>
      <c r="S638" s="5">
        <f>All_Customers_Residential!S638+All_Customers_Small_Commercial!S638+All_Customers_Lighting!S638</f>
        <v>0</v>
      </c>
      <c r="T638" s="5">
        <f>All_Customers_Residential!T638+All_Customers_Small_Commercial!T638+All_Customers_Lighting!T638</f>
        <v>0</v>
      </c>
      <c r="U638" s="5">
        <f>All_Customers_Residential!U638+All_Customers_Small_Commercial!U638+All_Customers_Lighting!U638</f>
        <v>0</v>
      </c>
      <c r="V638" s="5">
        <f>All_Customers_Residential!V638+All_Customers_Small_Commercial!V638+All_Customers_Lighting!V638</f>
        <v>0</v>
      </c>
      <c r="W638" s="5">
        <f>All_Customers_Residential!W638+All_Customers_Small_Commercial!W638+All_Customers_Lighting!W638</f>
        <v>0</v>
      </c>
      <c r="X638" s="5">
        <f>All_Customers_Residential!X638+All_Customers_Small_Commercial!X638+All_Customers_Lighting!X638</f>
        <v>0</v>
      </c>
      <c r="Y638" s="5">
        <f>All_Customers_Residential!Y638+All_Customers_Small_Commercial!Y638+All_Customers_Lighting!Y638</f>
        <v>0</v>
      </c>
      <c r="Z638" s="5">
        <f>All_Customers_Residential!Z638+All_Customers_Small_Commercial!Z638+All_Customers_Lighting!Z638</f>
        <v>0</v>
      </c>
      <c r="AA638" s="2">
        <f>IFERROR(INDEX('Holiday Schedule'!$D$3:$D$24,MATCH(A638,'Holiday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 ht="12.75">
      <c r="A639" s="4">
        <v>46288</v>
      </c>
      <c r="B639" s="5">
        <f>All_Customers_Residential!B639+All_Customers_Small_Commercial!B639+All_Customers_Lighting!B639</f>
        <v>0</v>
      </c>
      <c r="C639" s="5">
        <f>All_Customers_Residential!C639+All_Customers_Small_Commercial!C639+All_Customers_Lighting!C639</f>
        <v>0</v>
      </c>
      <c r="D639" s="5">
        <f>All_Customers_Residential!D639+All_Customers_Small_Commercial!D639+All_Customers_Lighting!D639</f>
        <v>0</v>
      </c>
      <c r="E639" s="5">
        <f>All_Customers_Residential!E639+All_Customers_Small_Commercial!E639+All_Customers_Lighting!E639</f>
        <v>0</v>
      </c>
      <c r="F639" s="5">
        <f>All_Customers_Residential!F639+All_Customers_Small_Commercial!F639+All_Customers_Lighting!F639</f>
        <v>0</v>
      </c>
      <c r="G639" s="5">
        <f>All_Customers_Residential!G639+All_Customers_Small_Commercial!G639+All_Customers_Lighting!G639</f>
        <v>0</v>
      </c>
      <c r="H639" s="5">
        <f>All_Customers_Residential!H639+All_Customers_Small_Commercial!H639+All_Customers_Lighting!H639</f>
        <v>0</v>
      </c>
      <c r="I639" s="5">
        <f>All_Customers_Residential!I639+All_Customers_Small_Commercial!I639+All_Customers_Lighting!I639</f>
        <v>0</v>
      </c>
      <c r="J639" s="5">
        <f>All_Customers_Residential!J639+All_Customers_Small_Commercial!J639+All_Customers_Lighting!J639</f>
        <v>0</v>
      </c>
      <c r="K639" s="5">
        <f>All_Customers_Residential!K639+All_Customers_Small_Commercial!K639+All_Customers_Lighting!K639</f>
        <v>0</v>
      </c>
      <c r="L639" s="5">
        <f>All_Customers_Residential!L639+All_Customers_Small_Commercial!L639+All_Customers_Lighting!L639</f>
        <v>0</v>
      </c>
      <c r="M639" s="5">
        <f>All_Customers_Residential!M639+All_Customers_Small_Commercial!M639+All_Customers_Lighting!M639</f>
        <v>0</v>
      </c>
      <c r="N639" s="5">
        <f>All_Customers_Residential!N639+All_Customers_Small_Commercial!N639+All_Customers_Lighting!N639</f>
        <v>0</v>
      </c>
      <c r="O639" s="5">
        <f>All_Customers_Residential!O639+All_Customers_Small_Commercial!O639+All_Customers_Lighting!O639</f>
        <v>0</v>
      </c>
      <c r="P639" s="5">
        <f>All_Customers_Residential!P639+All_Customers_Small_Commercial!P639+All_Customers_Lighting!P639</f>
        <v>0</v>
      </c>
      <c r="Q639" s="5">
        <f>All_Customers_Residential!Q639+All_Customers_Small_Commercial!Q639+All_Customers_Lighting!Q639</f>
        <v>0</v>
      </c>
      <c r="R639" s="5">
        <f>All_Customers_Residential!R639+All_Customers_Small_Commercial!R639+All_Customers_Lighting!R639</f>
        <v>0</v>
      </c>
      <c r="S639" s="5">
        <f>All_Customers_Residential!S639+All_Customers_Small_Commercial!S639+All_Customers_Lighting!S639</f>
        <v>0</v>
      </c>
      <c r="T639" s="5">
        <f>All_Customers_Residential!T639+All_Customers_Small_Commercial!T639+All_Customers_Lighting!T639</f>
        <v>0</v>
      </c>
      <c r="U639" s="5">
        <f>All_Customers_Residential!U639+All_Customers_Small_Commercial!U639+All_Customers_Lighting!U639</f>
        <v>0</v>
      </c>
      <c r="V639" s="5">
        <f>All_Customers_Residential!V639+All_Customers_Small_Commercial!V639+All_Customers_Lighting!V639</f>
        <v>0</v>
      </c>
      <c r="W639" s="5">
        <f>All_Customers_Residential!W639+All_Customers_Small_Commercial!W639+All_Customers_Lighting!W639</f>
        <v>0</v>
      </c>
      <c r="X639" s="5">
        <f>All_Customers_Residential!X639+All_Customers_Small_Commercial!X639+All_Customers_Lighting!X639</f>
        <v>0</v>
      </c>
      <c r="Y639" s="5">
        <f>All_Customers_Residential!Y639+All_Customers_Small_Commercial!Y639+All_Customers_Lighting!Y639</f>
        <v>0</v>
      </c>
      <c r="Z639" s="5">
        <f>All_Customers_Residential!Z639+All_Customers_Small_Commercial!Z639+All_Customers_Lighting!Z639</f>
        <v>0</v>
      </c>
      <c r="AA639" s="2">
        <f>IFERROR(INDEX('Holiday Schedule'!$D$3:$D$24,MATCH(A639,'Holiday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 ht="12.75">
      <c r="A640" s="4">
        <v>46289</v>
      </c>
      <c r="B640" s="5">
        <f>All_Customers_Residential!B640+All_Customers_Small_Commercial!B640+All_Customers_Lighting!B640</f>
        <v>0</v>
      </c>
      <c r="C640" s="5">
        <f>All_Customers_Residential!C640+All_Customers_Small_Commercial!C640+All_Customers_Lighting!C640</f>
        <v>0</v>
      </c>
      <c r="D640" s="5">
        <f>All_Customers_Residential!D640+All_Customers_Small_Commercial!D640+All_Customers_Lighting!D640</f>
        <v>0</v>
      </c>
      <c r="E640" s="5">
        <f>All_Customers_Residential!E640+All_Customers_Small_Commercial!E640+All_Customers_Lighting!E640</f>
        <v>0</v>
      </c>
      <c r="F640" s="5">
        <f>All_Customers_Residential!F640+All_Customers_Small_Commercial!F640+All_Customers_Lighting!F640</f>
        <v>0</v>
      </c>
      <c r="G640" s="5">
        <f>All_Customers_Residential!G640+All_Customers_Small_Commercial!G640+All_Customers_Lighting!G640</f>
        <v>0</v>
      </c>
      <c r="H640" s="5">
        <f>All_Customers_Residential!H640+All_Customers_Small_Commercial!H640+All_Customers_Lighting!H640</f>
        <v>0</v>
      </c>
      <c r="I640" s="5">
        <f>All_Customers_Residential!I640+All_Customers_Small_Commercial!I640+All_Customers_Lighting!I640</f>
        <v>0</v>
      </c>
      <c r="J640" s="5">
        <f>All_Customers_Residential!J640+All_Customers_Small_Commercial!J640+All_Customers_Lighting!J640</f>
        <v>0</v>
      </c>
      <c r="K640" s="5">
        <f>All_Customers_Residential!K640+All_Customers_Small_Commercial!K640+All_Customers_Lighting!K640</f>
        <v>0</v>
      </c>
      <c r="L640" s="5">
        <f>All_Customers_Residential!L640+All_Customers_Small_Commercial!L640+All_Customers_Lighting!L640</f>
        <v>0</v>
      </c>
      <c r="M640" s="5">
        <f>All_Customers_Residential!M640+All_Customers_Small_Commercial!M640+All_Customers_Lighting!M640</f>
        <v>0</v>
      </c>
      <c r="N640" s="5">
        <f>All_Customers_Residential!N640+All_Customers_Small_Commercial!N640+All_Customers_Lighting!N640</f>
        <v>0</v>
      </c>
      <c r="O640" s="5">
        <f>All_Customers_Residential!O640+All_Customers_Small_Commercial!O640+All_Customers_Lighting!O640</f>
        <v>0</v>
      </c>
      <c r="P640" s="5">
        <f>All_Customers_Residential!P640+All_Customers_Small_Commercial!P640+All_Customers_Lighting!P640</f>
        <v>0</v>
      </c>
      <c r="Q640" s="5">
        <f>All_Customers_Residential!Q640+All_Customers_Small_Commercial!Q640+All_Customers_Lighting!Q640</f>
        <v>0</v>
      </c>
      <c r="R640" s="5">
        <f>All_Customers_Residential!R640+All_Customers_Small_Commercial!R640+All_Customers_Lighting!R640</f>
        <v>0</v>
      </c>
      <c r="S640" s="5">
        <f>All_Customers_Residential!S640+All_Customers_Small_Commercial!S640+All_Customers_Lighting!S640</f>
        <v>0</v>
      </c>
      <c r="T640" s="5">
        <f>All_Customers_Residential!T640+All_Customers_Small_Commercial!T640+All_Customers_Lighting!T640</f>
        <v>0</v>
      </c>
      <c r="U640" s="5">
        <f>All_Customers_Residential!U640+All_Customers_Small_Commercial!U640+All_Customers_Lighting!U640</f>
        <v>0</v>
      </c>
      <c r="V640" s="5">
        <f>All_Customers_Residential!V640+All_Customers_Small_Commercial!V640+All_Customers_Lighting!V640</f>
        <v>0</v>
      </c>
      <c r="W640" s="5">
        <f>All_Customers_Residential!W640+All_Customers_Small_Commercial!W640+All_Customers_Lighting!W640</f>
        <v>0</v>
      </c>
      <c r="X640" s="5">
        <f>All_Customers_Residential!X640+All_Customers_Small_Commercial!X640+All_Customers_Lighting!X640</f>
        <v>0</v>
      </c>
      <c r="Y640" s="5">
        <f>All_Customers_Residential!Y640+All_Customers_Small_Commercial!Y640+All_Customers_Lighting!Y640</f>
        <v>0</v>
      </c>
      <c r="Z640" s="5">
        <f>All_Customers_Residential!Z640+All_Customers_Small_Commercial!Z640+All_Customers_Lighting!Z640</f>
        <v>0</v>
      </c>
      <c r="AA640" s="2">
        <f>IFERROR(INDEX('Holiday Schedule'!$D$3:$D$24,MATCH(A640,'Holiday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 ht="12.75">
      <c r="A641" s="4">
        <v>46290</v>
      </c>
      <c r="B641" s="5">
        <f>All_Customers_Residential!B641+All_Customers_Small_Commercial!B641+All_Customers_Lighting!B641</f>
        <v>0</v>
      </c>
      <c r="C641" s="5">
        <f>All_Customers_Residential!C641+All_Customers_Small_Commercial!C641+All_Customers_Lighting!C641</f>
        <v>0</v>
      </c>
      <c r="D641" s="5">
        <f>All_Customers_Residential!D641+All_Customers_Small_Commercial!D641+All_Customers_Lighting!D641</f>
        <v>0</v>
      </c>
      <c r="E641" s="5">
        <f>All_Customers_Residential!E641+All_Customers_Small_Commercial!E641+All_Customers_Lighting!E641</f>
        <v>0</v>
      </c>
      <c r="F641" s="5">
        <f>All_Customers_Residential!F641+All_Customers_Small_Commercial!F641+All_Customers_Lighting!F641</f>
        <v>0</v>
      </c>
      <c r="G641" s="5">
        <f>All_Customers_Residential!G641+All_Customers_Small_Commercial!G641+All_Customers_Lighting!G641</f>
        <v>0</v>
      </c>
      <c r="H641" s="5">
        <f>All_Customers_Residential!H641+All_Customers_Small_Commercial!H641+All_Customers_Lighting!H641</f>
        <v>0</v>
      </c>
      <c r="I641" s="5">
        <f>All_Customers_Residential!I641+All_Customers_Small_Commercial!I641+All_Customers_Lighting!I641</f>
        <v>0</v>
      </c>
      <c r="J641" s="5">
        <f>All_Customers_Residential!J641+All_Customers_Small_Commercial!J641+All_Customers_Lighting!J641</f>
        <v>0</v>
      </c>
      <c r="K641" s="5">
        <f>All_Customers_Residential!K641+All_Customers_Small_Commercial!K641+All_Customers_Lighting!K641</f>
        <v>0</v>
      </c>
      <c r="L641" s="5">
        <f>All_Customers_Residential!L641+All_Customers_Small_Commercial!L641+All_Customers_Lighting!L641</f>
        <v>0</v>
      </c>
      <c r="M641" s="5">
        <f>All_Customers_Residential!M641+All_Customers_Small_Commercial!M641+All_Customers_Lighting!M641</f>
        <v>0</v>
      </c>
      <c r="N641" s="5">
        <f>All_Customers_Residential!N641+All_Customers_Small_Commercial!N641+All_Customers_Lighting!N641</f>
        <v>0</v>
      </c>
      <c r="O641" s="5">
        <f>All_Customers_Residential!O641+All_Customers_Small_Commercial!O641+All_Customers_Lighting!O641</f>
        <v>0</v>
      </c>
      <c r="P641" s="5">
        <f>All_Customers_Residential!P641+All_Customers_Small_Commercial!P641+All_Customers_Lighting!P641</f>
        <v>0</v>
      </c>
      <c r="Q641" s="5">
        <f>All_Customers_Residential!Q641+All_Customers_Small_Commercial!Q641+All_Customers_Lighting!Q641</f>
        <v>0</v>
      </c>
      <c r="R641" s="5">
        <f>All_Customers_Residential!R641+All_Customers_Small_Commercial!R641+All_Customers_Lighting!R641</f>
        <v>0</v>
      </c>
      <c r="S641" s="5">
        <f>All_Customers_Residential!S641+All_Customers_Small_Commercial!S641+All_Customers_Lighting!S641</f>
        <v>0</v>
      </c>
      <c r="T641" s="5">
        <f>All_Customers_Residential!T641+All_Customers_Small_Commercial!T641+All_Customers_Lighting!T641</f>
        <v>0</v>
      </c>
      <c r="U641" s="5">
        <f>All_Customers_Residential!U641+All_Customers_Small_Commercial!U641+All_Customers_Lighting!U641</f>
        <v>0</v>
      </c>
      <c r="V641" s="5">
        <f>All_Customers_Residential!V641+All_Customers_Small_Commercial!V641+All_Customers_Lighting!V641</f>
        <v>0</v>
      </c>
      <c r="W641" s="5">
        <f>All_Customers_Residential!W641+All_Customers_Small_Commercial!W641+All_Customers_Lighting!W641</f>
        <v>0</v>
      </c>
      <c r="X641" s="5">
        <f>All_Customers_Residential!X641+All_Customers_Small_Commercial!X641+All_Customers_Lighting!X641</f>
        <v>0</v>
      </c>
      <c r="Y641" s="5">
        <f>All_Customers_Residential!Y641+All_Customers_Small_Commercial!Y641+All_Customers_Lighting!Y641</f>
        <v>0</v>
      </c>
      <c r="Z641" s="5">
        <f>All_Customers_Residential!Z641+All_Customers_Small_Commercial!Z641+All_Customers_Lighting!Z641</f>
        <v>0</v>
      </c>
      <c r="AA641" s="2">
        <f>IFERROR(INDEX('Holiday Schedule'!$D$3:$D$24,MATCH(A641,'Holiday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 ht="12.75">
      <c r="A642" s="4">
        <v>46291</v>
      </c>
      <c r="B642" s="5">
        <f>All_Customers_Residential!B642+All_Customers_Small_Commercial!B642+All_Customers_Lighting!B642</f>
        <v>0</v>
      </c>
      <c r="C642" s="5">
        <f>All_Customers_Residential!C642+All_Customers_Small_Commercial!C642+All_Customers_Lighting!C642</f>
        <v>0</v>
      </c>
      <c r="D642" s="5">
        <f>All_Customers_Residential!D642+All_Customers_Small_Commercial!D642+All_Customers_Lighting!D642</f>
        <v>0</v>
      </c>
      <c r="E642" s="5">
        <f>All_Customers_Residential!E642+All_Customers_Small_Commercial!E642+All_Customers_Lighting!E642</f>
        <v>0</v>
      </c>
      <c r="F642" s="5">
        <f>All_Customers_Residential!F642+All_Customers_Small_Commercial!F642+All_Customers_Lighting!F642</f>
        <v>0</v>
      </c>
      <c r="G642" s="5">
        <f>All_Customers_Residential!G642+All_Customers_Small_Commercial!G642+All_Customers_Lighting!G642</f>
        <v>0</v>
      </c>
      <c r="H642" s="5">
        <f>All_Customers_Residential!H642+All_Customers_Small_Commercial!H642+All_Customers_Lighting!H642</f>
        <v>0</v>
      </c>
      <c r="I642" s="5">
        <f>All_Customers_Residential!I642+All_Customers_Small_Commercial!I642+All_Customers_Lighting!I642</f>
        <v>0</v>
      </c>
      <c r="J642" s="5">
        <f>All_Customers_Residential!J642+All_Customers_Small_Commercial!J642+All_Customers_Lighting!J642</f>
        <v>0</v>
      </c>
      <c r="K642" s="5">
        <f>All_Customers_Residential!K642+All_Customers_Small_Commercial!K642+All_Customers_Lighting!K642</f>
        <v>0</v>
      </c>
      <c r="L642" s="5">
        <f>All_Customers_Residential!L642+All_Customers_Small_Commercial!L642+All_Customers_Lighting!L642</f>
        <v>0</v>
      </c>
      <c r="M642" s="5">
        <f>All_Customers_Residential!M642+All_Customers_Small_Commercial!M642+All_Customers_Lighting!M642</f>
        <v>0</v>
      </c>
      <c r="N642" s="5">
        <f>All_Customers_Residential!N642+All_Customers_Small_Commercial!N642+All_Customers_Lighting!N642</f>
        <v>0</v>
      </c>
      <c r="O642" s="5">
        <f>All_Customers_Residential!O642+All_Customers_Small_Commercial!O642+All_Customers_Lighting!O642</f>
        <v>0</v>
      </c>
      <c r="P642" s="5">
        <f>All_Customers_Residential!P642+All_Customers_Small_Commercial!P642+All_Customers_Lighting!P642</f>
        <v>0</v>
      </c>
      <c r="Q642" s="5">
        <f>All_Customers_Residential!Q642+All_Customers_Small_Commercial!Q642+All_Customers_Lighting!Q642</f>
        <v>0</v>
      </c>
      <c r="R642" s="5">
        <f>All_Customers_Residential!R642+All_Customers_Small_Commercial!R642+All_Customers_Lighting!R642</f>
        <v>0</v>
      </c>
      <c r="S642" s="5">
        <f>All_Customers_Residential!S642+All_Customers_Small_Commercial!S642+All_Customers_Lighting!S642</f>
        <v>0</v>
      </c>
      <c r="T642" s="5">
        <f>All_Customers_Residential!T642+All_Customers_Small_Commercial!T642+All_Customers_Lighting!T642</f>
        <v>0</v>
      </c>
      <c r="U642" s="5">
        <f>All_Customers_Residential!U642+All_Customers_Small_Commercial!U642+All_Customers_Lighting!U642</f>
        <v>0</v>
      </c>
      <c r="V642" s="5">
        <f>All_Customers_Residential!V642+All_Customers_Small_Commercial!V642+All_Customers_Lighting!V642</f>
        <v>0</v>
      </c>
      <c r="W642" s="5">
        <f>All_Customers_Residential!W642+All_Customers_Small_Commercial!W642+All_Customers_Lighting!W642</f>
        <v>0</v>
      </c>
      <c r="X642" s="5">
        <f>All_Customers_Residential!X642+All_Customers_Small_Commercial!X642+All_Customers_Lighting!X642</f>
        <v>0</v>
      </c>
      <c r="Y642" s="5">
        <f>All_Customers_Residential!Y642+All_Customers_Small_Commercial!Y642+All_Customers_Lighting!Y642</f>
        <v>0</v>
      </c>
      <c r="Z642" s="5">
        <f>All_Customers_Residential!Z642+All_Customers_Small_Commercial!Z642+All_Customers_Lighting!Z642</f>
        <v>0</v>
      </c>
      <c r="AA642" s="2">
        <f>IFERROR(INDEX('Holiday Schedule'!$D$3:$D$24,MATCH(A642,'Holiday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 ht="12.75">
      <c r="A643" s="4">
        <v>46292</v>
      </c>
      <c r="B643" s="5">
        <f>All_Customers_Residential!B643+All_Customers_Small_Commercial!B643+All_Customers_Lighting!B643</f>
        <v>0</v>
      </c>
      <c r="C643" s="5">
        <f>All_Customers_Residential!C643+All_Customers_Small_Commercial!C643+All_Customers_Lighting!C643</f>
        <v>0</v>
      </c>
      <c r="D643" s="5">
        <f>All_Customers_Residential!D643+All_Customers_Small_Commercial!D643+All_Customers_Lighting!D643</f>
        <v>0</v>
      </c>
      <c r="E643" s="5">
        <f>All_Customers_Residential!E643+All_Customers_Small_Commercial!E643+All_Customers_Lighting!E643</f>
        <v>0</v>
      </c>
      <c r="F643" s="5">
        <f>All_Customers_Residential!F643+All_Customers_Small_Commercial!F643+All_Customers_Lighting!F643</f>
        <v>0</v>
      </c>
      <c r="G643" s="5">
        <f>All_Customers_Residential!G643+All_Customers_Small_Commercial!G643+All_Customers_Lighting!G643</f>
        <v>0</v>
      </c>
      <c r="H643" s="5">
        <f>All_Customers_Residential!H643+All_Customers_Small_Commercial!H643+All_Customers_Lighting!H643</f>
        <v>0</v>
      </c>
      <c r="I643" s="5">
        <f>All_Customers_Residential!I643+All_Customers_Small_Commercial!I643+All_Customers_Lighting!I643</f>
        <v>0</v>
      </c>
      <c r="J643" s="5">
        <f>All_Customers_Residential!J643+All_Customers_Small_Commercial!J643+All_Customers_Lighting!J643</f>
        <v>0</v>
      </c>
      <c r="K643" s="5">
        <f>All_Customers_Residential!K643+All_Customers_Small_Commercial!K643+All_Customers_Lighting!K643</f>
        <v>0</v>
      </c>
      <c r="L643" s="5">
        <f>All_Customers_Residential!L643+All_Customers_Small_Commercial!L643+All_Customers_Lighting!L643</f>
        <v>0</v>
      </c>
      <c r="M643" s="5">
        <f>All_Customers_Residential!M643+All_Customers_Small_Commercial!M643+All_Customers_Lighting!M643</f>
        <v>0</v>
      </c>
      <c r="N643" s="5">
        <f>All_Customers_Residential!N643+All_Customers_Small_Commercial!N643+All_Customers_Lighting!N643</f>
        <v>0</v>
      </c>
      <c r="O643" s="5">
        <f>All_Customers_Residential!O643+All_Customers_Small_Commercial!O643+All_Customers_Lighting!O643</f>
        <v>0</v>
      </c>
      <c r="P643" s="5">
        <f>All_Customers_Residential!P643+All_Customers_Small_Commercial!P643+All_Customers_Lighting!P643</f>
        <v>0</v>
      </c>
      <c r="Q643" s="5">
        <f>All_Customers_Residential!Q643+All_Customers_Small_Commercial!Q643+All_Customers_Lighting!Q643</f>
        <v>0</v>
      </c>
      <c r="R643" s="5">
        <f>All_Customers_Residential!R643+All_Customers_Small_Commercial!R643+All_Customers_Lighting!R643</f>
        <v>0</v>
      </c>
      <c r="S643" s="5">
        <f>All_Customers_Residential!S643+All_Customers_Small_Commercial!S643+All_Customers_Lighting!S643</f>
        <v>0</v>
      </c>
      <c r="T643" s="5">
        <f>All_Customers_Residential!T643+All_Customers_Small_Commercial!T643+All_Customers_Lighting!T643</f>
        <v>0</v>
      </c>
      <c r="U643" s="5">
        <f>All_Customers_Residential!U643+All_Customers_Small_Commercial!U643+All_Customers_Lighting!U643</f>
        <v>0</v>
      </c>
      <c r="V643" s="5">
        <f>All_Customers_Residential!V643+All_Customers_Small_Commercial!V643+All_Customers_Lighting!V643</f>
        <v>0</v>
      </c>
      <c r="W643" s="5">
        <f>All_Customers_Residential!W643+All_Customers_Small_Commercial!W643+All_Customers_Lighting!W643</f>
        <v>0</v>
      </c>
      <c r="X643" s="5">
        <f>All_Customers_Residential!X643+All_Customers_Small_Commercial!X643+All_Customers_Lighting!X643</f>
        <v>0</v>
      </c>
      <c r="Y643" s="5">
        <f>All_Customers_Residential!Y643+All_Customers_Small_Commercial!Y643+All_Customers_Lighting!Y643</f>
        <v>0</v>
      </c>
      <c r="Z643" s="5">
        <f>All_Customers_Residential!Z643+All_Customers_Small_Commercial!Z643+All_Customers_Lighting!Z643</f>
        <v>0</v>
      </c>
      <c r="AA643" s="2">
        <f>IFERROR(INDEX('Holiday Schedule'!$D$3:$D$24,MATCH(A643,'Holiday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 ht="12.75">
      <c r="A644" s="4">
        <v>46293</v>
      </c>
      <c r="B644" s="5">
        <f>All_Customers_Residential!B644+All_Customers_Small_Commercial!B644+All_Customers_Lighting!B644</f>
        <v>0</v>
      </c>
      <c r="C644" s="5">
        <f>All_Customers_Residential!C644+All_Customers_Small_Commercial!C644+All_Customers_Lighting!C644</f>
        <v>0</v>
      </c>
      <c r="D644" s="5">
        <f>All_Customers_Residential!D644+All_Customers_Small_Commercial!D644+All_Customers_Lighting!D644</f>
        <v>0</v>
      </c>
      <c r="E644" s="5">
        <f>All_Customers_Residential!E644+All_Customers_Small_Commercial!E644+All_Customers_Lighting!E644</f>
        <v>0</v>
      </c>
      <c r="F644" s="5">
        <f>All_Customers_Residential!F644+All_Customers_Small_Commercial!F644+All_Customers_Lighting!F644</f>
        <v>0</v>
      </c>
      <c r="G644" s="5">
        <f>All_Customers_Residential!G644+All_Customers_Small_Commercial!G644+All_Customers_Lighting!G644</f>
        <v>0</v>
      </c>
      <c r="H644" s="5">
        <f>All_Customers_Residential!H644+All_Customers_Small_Commercial!H644+All_Customers_Lighting!H644</f>
        <v>0</v>
      </c>
      <c r="I644" s="5">
        <f>All_Customers_Residential!I644+All_Customers_Small_Commercial!I644+All_Customers_Lighting!I644</f>
        <v>0</v>
      </c>
      <c r="J644" s="5">
        <f>All_Customers_Residential!J644+All_Customers_Small_Commercial!J644+All_Customers_Lighting!J644</f>
        <v>0</v>
      </c>
      <c r="K644" s="5">
        <f>All_Customers_Residential!K644+All_Customers_Small_Commercial!K644+All_Customers_Lighting!K644</f>
        <v>0</v>
      </c>
      <c r="L644" s="5">
        <f>All_Customers_Residential!L644+All_Customers_Small_Commercial!L644+All_Customers_Lighting!L644</f>
        <v>0</v>
      </c>
      <c r="M644" s="5">
        <f>All_Customers_Residential!M644+All_Customers_Small_Commercial!M644+All_Customers_Lighting!M644</f>
        <v>0</v>
      </c>
      <c r="N644" s="5">
        <f>All_Customers_Residential!N644+All_Customers_Small_Commercial!N644+All_Customers_Lighting!N644</f>
        <v>0</v>
      </c>
      <c r="O644" s="5">
        <f>All_Customers_Residential!O644+All_Customers_Small_Commercial!O644+All_Customers_Lighting!O644</f>
        <v>0</v>
      </c>
      <c r="P644" s="5">
        <f>All_Customers_Residential!P644+All_Customers_Small_Commercial!P644+All_Customers_Lighting!P644</f>
        <v>0</v>
      </c>
      <c r="Q644" s="5">
        <f>All_Customers_Residential!Q644+All_Customers_Small_Commercial!Q644+All_Customers_Lighting!Q644</f>
        <v>0</v>
      </c>
      <c r="R644" s="5">
        <f>All_Customers_Residential!R644+All_Customers_Small_Commercial!R644+All_Customers_Lighting!R644</f>
        <v>0</v>
      </c>
      <c r="S644" s="5">
        <f>All_Customers_Residential!S644+All_Customers_Small_Commercial!S644+All_Customers_Lighting!S644</f>
        <v>0</v>
      </c>
      <c r="T644" s="5">
        <f>All_Customers_Residential!T644+All_Customers_Small_Commercial!T644+All_Customers_Lighting!T644</f>
        <v>0</v>
      </c>
      <c r="U644" s="5">
        <f>All_Customers_Residential!U644+All_Customers_Small_Commercial!U644+All_Customers_Lighting!U644</f>
        <v>0</v>
      </c>
      <c r="V644" s="5">
        <f>All_Customers_Residential!V644+All_Customers_Small_Commercial!V644+All_Customers_Lighting!V644</f>
        <v>0</v>
      </c>
      <c r="W644" s="5">
        <f>All_Customers_Residential!W644+All_Customers_Small_Commercial!W644+All_Customers_Lighting!W644</f>
        <v>0</v>
      </c>
      <c r="X644" s="5">
        <f>All_Customers_Residential!X644+All_Customers_Small_Commercial!X644+All_Customers_Lighting!X644</f>
        <v>0</v>
      </c>
      <c r="Y644" s="5">
        <f>All_Customers_Residential!Y644+All_Customers_Small_Commercial!Y644+All_Customers_Lighting!Y644</f>
        <v>0</v>
      </c>
      <c r="Z644" s="5">
        <f>All_Customers_Residential!Z644+All_Customers_Small_Commercial!Z644+All_Customers_Lighting!Z644</f>
        <v>0</v>
      </c>
      <c r="AA644" s="2">
        <f>IFERROR(INDEX('Holiday Schedule'!$D$3:$D$24,MATCH(A644,'Holiday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 ht="12.75">
      <c r="A645" s="4">
        <v>46294</v>
      </c>
      <c r="B645" s="5">
        <f>All_Customers_Residential!B645+All_Customers_Small_Commercial!B645+All_Customers_Lighting!B645</f>
        <v>0</v>
      </c>
      <c r="C645" s="5">
        <f>All_Customers_Residential!C645+All_Customers_Small_Commercial!C645+All_Customers_Lighting!C645</f>
        <v>0</v>
      </c>
      <c r="D645" s="5">
        <f>All_Customers_Residential!D645+All_Customers_Small_Commercial!D645+All_Customers_Lighting!D645</f>
        <v>0</v>
      </c>
      <c r="E645" s="5">
        <f>All_Customers_Residential!E645+All_Customers_Small_Commercial!E645+All_Customers_Lighting!E645</f>
        <v>0</v>
      </c>
      <c r="F645" s="5">
        <f>All_Customers_Residential!F645+All_Customers_Small_Commercial!F645+All_Customers_Lighting!F645</f>
        <v>0</v>
      </c>
      <c r="G645" s="5">
        <f>All_Customers_Residential!G645+All_Customers_Small_Commercial!G645+All_Customers_Lighting!G645</f>
        <v>0</v>
      </c>
      <c r="H645" s="5">
        <f>All_Customers_Residential!H645+All_Customers_Small_Commercial!H645+All_Customers_Lighting!H645</f>
        <v>0</v>
      </c>
      <c r="I645" s="5">
        <f>All_Customers_Residential!I645+All_Customers_Small_Commercial!I645+All_Customers_Lighting!I645</f>
        <v>0</v>
      </c>
      <c r="J645" s="5">
        <f>All_Customers_Residential!J645+All_Customers_Small_Commercial!J645+All_Customers_Lighting!J645</f>
        <v>0</v>
      </c>
      <c r="K645" s="5">
        <f>All_Customers_Residential!K645+All_Customers_Small_Commercial!K645+All_Customers_Lighting!K645</f>
        <v>0</v>
      </c>
      <c r="L645" s="5">
        <f>All_Customers_Residential!L645+All_Customers_Small_Commercial!L645+All_Customers_Lighting!L645</f>
        <v>0</v>
      </c>
      <c r="M645" s="5">
        <f>All_Customers_Residential!M645+All_Customers_Small_Commercial!M645+All_Customers_Lighting!M645</f>
        <v>0</v>
      </c>
      <c r="N645" s="5">
        <f>All_Customers_Residential!N645+All_Customers_Small_Commercial!N645+All_Customers_Lighting!N645</f>
        <v>0</v>
      </c>
      <c r="O645" s="5">
        <f>All_Customers_Residential!O645+All_Customers_Small_Commercial!O645+All_Customers_Lighting!O645</f>
        <v>0</v>
      </c>
      <c r="P645" s="5">
        <f>All_Customers_Residential!P645+All_Customers_Small_Commercial!P645+All_Customers_Lighting!P645</f>
        <v>0</v>
      </c>
      <c r="Q645" s="5">
        <f>All_Customers_Residential!Q645+All_Customers_Small_Commercial!Q645+All_Customers_Lighting!Q645</f>
        <v>0</v>
      </c>
      <c r="R645" s="5">
        <f>All_Customers_Residential!R645+All_Customers_Small_Commercial!R645+All_Customers_Lighting!R645</f>
        <v>0</v>
      </c>
      <c r="S645" s="5">
        <f>All_Customers_Residential!S645+All_Customers_Small_Commercial!S645+All_Customers_Lighting!S645</f>
        <v>0</v>
      </c>
      <c r="T645" s="5">
        <f>All_Customers_Residential!T645+All_Customers_Small_Commercial!T645+All_Customers_Lighting!T645</f>
        <v>0</v>
      </c>
      <c r="U645" s="5">
        <f>All_Customers_Residential!U645+All_Customers_Small_Commercial!U645+All_Customers_Lighting!U645</f>
        <v>0</v>
      </c>
      <c r="V645" s="5">
        <f>All_Customers_Residential!V645+All_Customers_Small_Commercial!V645+All_Customers_Lighting!V645</f>
        <v>0</v>
      </c>
      <c r="W645" s="5">
        <f>All_Customers_Residential!W645+All_Customers_Small_Commercial!W645+All_Customers_Lighting!W645</f>
        <v>0</v>
      </c>
      <c r="X645" s="5">
        <f>All_Customers_Residential!X645+All_Customers_Small_Commercial!X645+All_Customers_Lighting!X645</f>
        <v>0</v>
      </c>
      <c r="Y645" s="5">
        <f>All_Customers_Residential!Y645+All_Customers_Small_Commercial!Y645+All_Customers_Lighting!Y645</f>
        <v>0</v>
      </c>
      <c r="Z645" s="5">
        <f>All_Customers_Residential!Z645+All_Customers_Small_Commercial!Z645+All_Customers_Lighting!Z645</f>
        <v>0</v>
      </c>
      <c r="AA645" s="2">
        <f>IFERROR(INDEX('Holiday Schedule'!$D$3:$D$24,MATCH(A645,'Holiday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 ht="12.75">
      <c r="A646" s="4">
        <v>46295</v>
      </c>
      <c r="B646" s="5">
        <f>All_Customers_Residential!B646+All_Customers_Small_Commercial!B646+All_Customers_Lighting!B646</f>
        <v>0</v>
      </c>
      <c r="C646" s="5">
        <f>All_Customers_Residential!C646+All_Customers_Small_Commercial!C646+All_Customers_Lighting!C646</f>
        <v>0</v>
      </c>
      <c r="D646" s="5">
        <f>All_Customers_Residential!D646+All_Customers_Small_Commercial!D646+All_Customers_Lighting!D646</f>
        <v>0</v>
      </c>
      <c r="E646" s="5">
        <f>All_Customers_Residential!E646+All_Customers_Small_Commercial!E646+All_Customers_Lighting!E646</f>
        <v>0</v>
      </c>
      <c r="F646" s="5">
        <f>All_Customers_Residential!F646+All_Customers_Small_Commercial!F646+All_Customers_Lighting!F646</f>
        <v>0</v>
      </c>
      <c r="G646" s="5">
        <f>All_Customers_Residential!G646+All_Customers_Small_Commercial!G646+All_Customers_Lighting!G646</f>
        <v>0</v>
      </c>
      <c r="H646" s="5">
        <f>All_Customers_Residential!H646+All_Customers_Small_Commercial!H646+All_Customers_Lighting!H646</f>
        <v>0</v>
      </c>
      <c r="I646" s="5">
        <f>All_Customers_Residential!I646+All_Customers_Small_Commercial!I646+All_Customers_Lighting!I646</f>
        <v>0</v>
      </c>
      <c r="J646" s="5">
        <f>All_Customers_Residential!J646+All_Customers_Small_Commercial!J646+All_Customers_Lighting!J646</f>
        <v>0</v>
      </c>
      <c r="K646" s="5">
        <f>All_Customers_Residential!K646+All_Customers_Small_Commercial!K646+All_Customers_Lighting!K646</f>
        <v>0</v>
      </c>
      <c r="L646" s="5">
        <f>All_Customers_Residential!L646+All_Customers_Small_Commercial!L646+All_Customers_Lighting!L646</f>
        <v>0</v>
      </c>
      <c r="M646" s="5">
        <f>All_Customers_Residential!M646+All_Customers_Small_Commercial!M646+All_Customers_Lighting!M646</f>
        <v>0</v>
      </c>
      <c r="N646" s="5">
        <f>All_Customers_Residential!N646+All_Customers_Small_Commercial!N646+All_Customers_Lighting!N646</f>
        <v>0</v>
      </c>
      <c r="O646" s="5">
        <f>All_Customers_Residential!O646+All_Customers_Small_Commercial!O646+All_Customers_Lighting!O646</f>
        <v>0</v>
      </c>
      <c r="P646" s="5">
        <f>All_Customers_Residential!P646+All_Customers_Small_Commercial!P646+All_Customers_Lighting!P646</f>
        <v>0</v>
      </c>
      <c r="Q646" s="5">
        <f>All_Customers_Residential!Q646+All_Customers_Small_Commercial!Q646+All_Customers_Lighting!Q646</f>
        <v>0</v>
      </c>
      <c r="R646" s="5">
        <f>All_Customers_Residential!R646+All_Customers_Small_Commercial!R646+All_Customers_Lighting!R646</f>
        <v>0</v>
      </c>
      <c r="S646" s="5">
        <f>All_Customers_Residential!S646+All_Customers_Small_Commercial!S646+All_Customers_Lighting!S646</f>
        <v>0</v>
      </c>
      <c r="T646" s="5">
        <f>All_Customers_Residential!T646+All_Customers_Small_Commercial!T646+All_Customers_Lighting!T646</f>
        <v>0</v>
      </c>
      <c r="U646" s="5">
        <f>All_Customers_Residential!U646+All_Customers_Small_Commercial!U646+All_Customers_Lighting!U646</f>
        <v>0</v>
      </c>
      <c r="V646" s="5">
        <f>All_Customers_Residential!V646+All_Customers_Small_Commercial!V646+All_Customers_Lighting!V646</f>
        <v>0</v>
      </c>
      <c r="W646" s="5">
        <f>All_Customers_Residential!W646+All_Customers_Small_Commercial!W646+All_Customers_Lighting!W646</f>
        <v>0</v>
      </c>
      <c r="X646" s="5">
        <f>All_Customers_Residential!X646+All_Customers_Small_Commercial!X646+All_Customers_Lighting!X646</f>
        <v>0</v>
      </c>
      <c r="Y646" s="5">
        <f>All_Customers_Residential!Y646+All_Customers_Small_Commercial!Y646+All_Customers_Lighting!Y646</f>
        <v>0</v>
      </c>
      <c r="Z646" s="5">
        <f>All_Customers_Residential!Z646+All_Customers_Small_Commercial!Z646+All_Customers_Lighting!Z646</f>
        <v>0</v>
      </c>
      <c r="AA646" s="2">
        <f>IFERROR(INDEX('Holiday Schedule'!$D$3:$D$24,MATCH(A646,'Holiday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 ht="12.75">
      <c r="A647" s="4">
        <v>46296</v>
      </c>
      <c r="B647" s="5">
        <f>All_Customers_Residential!B647+All_Customers_Small_Commercial!B647+All_Customers_Lighting!B647</f>
        <v>0</v>
      </c>
      <c r="C647" s="5">
        <f>All_Customers_Residential!C647+All_Customers_Small_Commercial!C647+All_Customers_Lighting!C647</f>
        <v>0</v>
      </c>
      <c r="D647" s="5">
        <f>All_Customers_Residential!D647+All_Customers_Small_Commercial!D647+All_Customers_Lighting!D647</f>
        <v>0</v>
      </c>
      <c r="E647" s="5">
        <f>All_Customers_Residential!E647+All_Customers_Small_Commercial!E647+All_Customers_Lighting!E647</f>
        <v>0</v>
      </c>
      <c r="F647" s="5">
        <f>All_Customers_Residential!F647+All_Customers_Small_Commercial!F647+All_Customers_Lighting!F647</f>
        <v>0</v>
      </c>
      <c r="G647" s="5">
        <f>All_Customers_Residential!G647+All_Customers_Small_Commercial!G647+All_Customers_Lighting!G647</f>
        <v>0</v>
      </c>
      <c r="H647" s="5">
        <f>All_Customers_Residential!H647+All_Customers_Small_Commercial!H647+All_Customers_Lighting!H647</f>
        <v>0</v>
      </c>
      <c r="I647" s="5">
        <f>All_Customers_Residential!I647+All_Customers_Small_Commercial!I647+All_Customers_Lighting!I647</f>
        <v>0</v>
      </c>
      <c r="J647" s="5">
        <f>All_Customers_Residential!J647+All_Customers_Small_Commercial!J647+All_Customers_Lighting!J647</f>
        <v>0</v>
      </c>
      <c r="K647" s="5">
        <f>All_Customers_Residential!K647+All_Customers_Small_Commercial!K647+All_Customers_Lighting!K647</f>
        <v>0</v>
      </c>
      <c r="L647" s="5">
        <f>All_Customers_Residential!L647+All_Customers_Small_Commercial!L647+All_Customers_Lighting!L647</f>
        <v>0</v>
      </c>
      <c r="M647" s="5">
        <f>All_Customers_Residential!M647+All_Customers_Small_Commercial!M647+All_Customers_Lighting!M647</f>
        <v>0</v>
      </c>
      <c r="N647" s="5">
        <f>All_Customers_Residential!N647+All_Customers_Small_Commercial!N647+All_Customers_Lighting!N647</f>
        <v>0</v>
      </c>
      <c r="O647" s="5">
        <f>All_Customers_Residential!O647+All_Customers_Small_Commercial!O647+All_Customers_Lighting!O647</f>
        <v>0</v>
      </c>
      <c r="P647" s="5">
        <f>All_Customers_Residential!P647+All_Customers_Small_Commercial!P647+All_Customers_Lighting!P647</f>
        <v>0</v>
      </c>
      <c r="Q647" s="5">
        <f>All_Customers_Residential!Q647+All_Customers_Small_Commercial!Q647+All_Customers_Lighting!Q647</f>
        <v>0</v>
      </c>
      <c r="R647" s="5">
        <f>All_Customers_Residential!R647+All_Customers_Small_Commercial!R647+All_Customers_Lighting!R647</f>
        <v>0</v>
      </c>
      <c r="S647" s="5">
        <f>All_Customers_Residential!S647+All_Customers_Small_Commercial!S647+All_Customers_Lighting!S647</f>
        <v>0</v>
      </c>
      <c r="T647" s="5">
        <f>All_Customers_Residential!T647+All_Customers_Small_Commercial!T647+All_Customers_Lighting!T647</f>
        <v>0</v>
      </c>
      <c r="U647" s="5">
        <f>All_Customers_Residential!U647+All_Customers_Small_Commercial!U647+All_Customers_Lighting!U647</f>
        <v>0</v>
      </c>
      <c r="V647" s="5">
        <f>All_Customers_Residential!V647+All_Customers_Small_Commercial!V647+All_Customers_Lighting!V647</f>
        <v>0</v>
      </c>
      <c r="W647" s="5">
        <f>All_Customers_Residential!W647+All_Customers_Small_Commercial!W647+All_Customers_Lighting!W647</f>
        <v>0</v>
      </c>
      <c r="X647" s="5">
        <f>All_Customers_Residential!X647+All_Customers_Small_Commercial!X647+All_Customers_Lighting!X647</f>
        <v>0</v>
      </c>
      <c r="Y647" s="5">
        <f>All_Customers_Residential!Y647+All_Customers_Small_Commercial!Y647+All_Customers_Lighting!Y647</f>
        <v>0</v>
      </c>
      <c r="Z647" s="5">
        <f>All_Customers_Residential!Z647+All_Customers_Small_Commercial!Z647+All_Customers_Lighting!Z647</f>
        <v>0</v>
      </c>
      <c r="AA647" s="2">
        <f>IFERROR(INDEX('Holiday Schedule'!$D$3:$D$24,MATCH(A647,'Holiday Schedule'!$C$3:$C$24,0)),0)</f>
        <v>0</v>
      </c>
      <c r="AB647" s="2">
        <f t="shared" si="72"/>
        <v>5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10</v>
      </c>
      <c r="AH647" s="2">
        <f t="shared" si="77"/>
        <v>2026</v>
      </c>
      <c r="AJ647" s="5">
        <f t="shared" si="78"/>
        <v>0</v>
      </c>
      <c r="AK647" s="2" t="str">
        <f t="shared" si="79"/>
        <v/>
      </c>
    </row>
    <row r="648" spans="1:37" ht="12.75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AB648" s="2"/>
      <c r="AD648" s="5"/>
      <c r="AE648" s="5"/>
      <c r="AJ648" s="5"/>
    </row>
    <row r="649" spans="1:37" ht="12.75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AB649" s="2"/>
      <c r="AD649" s="5"/>
      <c r="AE649" s="5"/>
      <c r="AJ649" s="5"/>
    </row>
    <row r="650" spans="1:37" ht="12.75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AB650" s="2"/>
      <c r="AD650" s="5"/>
      <c r="AE650" s="5"/>
      <c r="AJ650" s="5"/>
    </row>
    <row r="651" spans="1:37" ht="12.75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AB651" s="2"/>
      <c r="AD651" s="5"/>
      <c r="AE651" s="5"/>
      <c r="AJ651" s="5"/>
    </row>
    <row r="652" spans="1:37" ht="12.75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AB652" s="2"/>
      <c r="AD652" s="5"/>
      <c r="AE652" s="5"/>
      <c r="AJ652" s="5"/>
    </row>
    <row r="653" spans="1:37" ht="12.75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AB653" s="2"/>
      <c r="AD653" s="5"/>
      <c r="AE653" s="5"/>
      <c r="AJ653" s="5"/>
    </row>
    <row r="654" spans="1:37" ht="12.75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AB654" s="2"/>
      <c r="AD654" s="5"/>
      <c r="AE654" s="5"/>
      <c r="AJ654" s="5"/>
    </row>
    <row r="655" spans="1:37" ht="12.75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AB655" s="2"/>
      <c r="AD655" s="5"/>
      <c r="AE655" s="5"/>
      <c r="AJ655" s="5"/>
    </row>
    <row r="656" spans="1:37" ht="12.75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AB656" s="2"/>
      <c r="AD656" s="5"/>
      <c r="AE656" s="5"/>
      <c r="AJ656" s="5"/>
    </row>
    <row r="657" spans="1:36" ht="12.75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AB657" s="2"/>
      <c r="AD657" s="5"/>
      <c r="AE657" s="5"/>
      <c r="AJ657" s="5"/>
    </row>
    <row r="658" spans="1:36" ht="12.75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AB658" s="2"/>
      <c r="AD658" s="5"/>
      <c r="AE658" s="5"/>
      <c r="AJ658" s="5"/>
    </row>
    <row r="659" spans="1:36" ht="12.75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AB659" s="2"/>
      <c r="AD659" s="5"/>
      <c r="AE659" s="5"/>
      <c r="AJ659" s="5"/>
    </row>
    <row r="660" spans="1:36" ht="12.75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AB660" s="2"/>
      <c r="AD660" s="5"/>
      <c r="AE660" s="5"/>
      <c r="AJ660" s="5"/>
    </row>
    <row r="661" spans="1:36" ht="12.75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AB661" s="2"/>
      <c r="AD661" s="5"/>
      <c r="AE661" s="5"/>
      <c r="AJ661" s="5"/>
    </row>
    <row r="662" spans="1:36" ht="12.75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AB662" s="2"/>
      <c r="AD662" s="5"/>
      <c r="AE662" s="5"/>
      <c r="AJ662" s="5"/>
    </row>
    <row r="663" spans="1:36" ht="12.75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AB663" s="2"/>
      <c r="AD663" s="5"/>
      <c r="AE663" s="5"/>
      <c r="AJ663" s="5"/>
    </row>
    <row r="664" spans="1:36" ht="12.75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AB664" s="2"/>
      <c r="AD664" s="5"/>
      <c r="AE664" s="5"/>
      <c r="AJ664" s="5"/>
    </row>
    <row r="665" spans="1:36" ht="12.75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AB665" s="2"/>
      <c r="AD665" s="5"/>
      <c r="AE665" s="5"/>
      <c r="AJ665" s="5"/>
    </row>
    <row r="666" spans="1:36" ht="12.75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AB666" s="2"/>
      <c r="AD666" s="5"/>
      <c r="AE666" s="5"/>
      <c r="AJ666" s="5"/>
    </row>
    <row r="667" spans="1:36" ht="12.75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AB667" s="2"/>
      <c r="AD667" s="5"/>
      <c r="AE667" s="5"/>
      <c r="AJ667" s="5"/>
    </row>
    <row r="668" spans="1:36" ht="12.75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AB668" s="2"/>
      <c r="AD668" s="5"/>
      <c r="AE668" s="5"/>
      <c r="AJ668" s="5"/>
    </row>
    <row r="669" spans="1:36" ht="12.75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AB669" s="2"/>
      <c r="AD669" s="5"/>
      <c r="AE669" s="5"/>
      <c r="AJ669" s="5"/>
    </row>
    <row r="670" spans="1:36" ht="12.75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AB670" s="2"/>
      <c r="AD670" s="5"/>
      <c r="AE670" s="5"/>
      <c r="AJ670" s="5"/>
    </row>
    <row r="671" spans="1:36" ht="12.75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AB671" s="2"/>
      <c r="AD671" s="5"/>
      <c r="AE671" s="5"/>
      <c r="AJ671" s="5"/>
    </row>
    <row r="672" spans="1:36" ht="12.75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AB672" s="2"/>
      <c r="AD672" s="5"/>
      <c r="AE672" s="5"/>
      <c r="AJ672" s="5"/>
    </row>
    <row r="673" spans="1:36" ht="12.75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AB673" s="2"/>
      <c r="AD673" s="5"/>
      <c r="AE673" s="5"/>
      <c r="AJ673" s="5"/>
    </row>
    <row r="674" spans="1:36" ht="12.75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AB674" s="2"/>
      <c r="AD674" s="5"/>
      <c r="AE674" s="5"/>
      <c r="AJ674" s="5"/>
    </row>
    <row r="675" spans="1:36" ht="12.75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AB675" s="2"/>
      <c r="AD675" s="5"/>
      <c r="AE675" s="5"/>
      <c r="AJ675" s="5"/>
    </row>
    <row r="676" spans="1:36" ht="12.75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AB676" s="2"/>
      <c r="AD676" s="5"/>
      <c r="AE676" s="5"/>
      <c r="AJ676" s="5"/>
    </row>
    <row r="677" spans="1:36" ht="12.75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AB677" s="2"/>
      <c r="AD677" s="5"/>
      <c r="AE677" s="5"/>
      <c r="AJ677" s="5"/>
    </row>
    <row r="678" spans="1:36" ht="12.75">
      <c r="A678" s="4"/>
      <c r="AB678" s="2"/>
      <c r="AD678" s="5"/>
      <c r="AE678" s="5"/>
      <c r="AJ678" s="5"/>
    </row>
    <row r="679" spans="1:36" ht="12.75">
      <c r="A679" s="4"/>
      <c r="AB679" s="2"/>
      <c r="AD679" s="5"/>
      <c r="AE679" s="5"/>
      <c r="AJ679" s="5"/>
    </row>
    <row r="680" spans="1:36" ht="12.75">
      <c r="A680" s="4"/>
      <c r="AB680" s="2"/>
      <c r="AD680" s="5"/>
      <c r="AE680" s="5"/>
      <c r="AJ680" s="5"/>
    </row>
    <row r="681" spans="1:36" ht="12.75">
      <c r="A681" s="4"/>
      <c r="AB681" s="2"/>
      <c r="AD681" s="5"/>
      <c r="AE681" s="5"/>
      <c r="AJ681" s="5"/>
    </row>
    <row r="682" spans="1:36" ht="12.75">
      <c r="A682" s="4"/>
      <c r="AB682" s="2"/>
      <c r="AD682" s="5"/>
      <c r="AE682" s="5"/>
      <c r="AJ682" s="5"/>
    </row>
    <row r="683" spans="1:36" ht="12.75">
      <c r="A683" s="4"/>
      <c r="AB683" s="2"/>
      <c r="AD683" s="5"/>
      <c r="AE683" s="5"/>
      <c r="AJ683" s="5"/>
    </row>
    <row r="684" spans="1:36" ht="12.75">
      <c r="A684" s="4"/>
      <c r="AB684" s="2"/>
      <c r="AD684" s="5"/>
      <c r="AE684" s="5"/>
      <c r="AJ684" s="5"/>
    </row>
    <row r="685" spans="1:36" ht="12.75">
      <c r="A685" s="4"/>
      <c r="AB685" s="2"/>
      <c r="AD685" s="5"/>
      <c r="AE685" s="5"/>
      <c r="AJ685" s="5"/>
    </row>
    <row r="686" spans="1:36" ht="12.75">
      <c r="A686" s="4"/>
      <c r="AB686" s="2"/>
      <c r="AD686" s="5"/>
      <c r="AE686" s="5"/>
      <c r="AJ686" s="5"/>
    </row>
    <row r="687" spans="1:36" ht="12.75">
      <c r="A687" s="4"/>
      <c r="AB687" s="2"/>
      <c r="AD687" s="5"/>
      <c r="AE687" s="5"/>
      <c r="AJ687" s="5"/>
    </row>
    <row r="688" spans="1:36" ht="12.75">
      <c r="A688" s="4"/>
      <c r="AB688" s="2"/>
      <c r="AD688" s="5"/>
      <c r="AE688" s="5"/>
      <c r="AJ688" s="5"/>
    </row>
    <row r="689" spans="1:36" ht="12.75">
      <c r="A689" s="4"/>
      <c r="AB689" s="2"/>
      <c r="AD689" s="5"/>
      <c r="AE689" s="5"/>
      <c r="AJ689" s="5"/>
    </row>
    <row r="690" spans="1:36" ht="12.75">
      <c r="A690" s="4"/>
      <c r="AB690" s="2"/>
      <c r="AD690" s="5"/>
      <c r="AE690" s="5"/>
      <c r="AJ690" s="5"/>
    </row>
    <row r="691" spans="1:36" ht="12.75">
      <c r="A691" s="4"/>
      <c r="AB691" s="2"/>
      <c r="AD691" s="5"/>
      <c r="AE691" s="5"/>
      <c r="AJ691" s="5"/>
    </row>
    <row r="692" spans="1:36" ht="12.75">
      <c r="A692" s="4"/>
      <c r="AB692" s="2"/>
      <c r="AD692" s="5"/>
      <c r="AE692" s="5"/>
      <c r="AJ692" s="5"/>
    </row>
    <row r="693" spans="1:36" ht="12.75">
      <c r="A693" s="4"/>
      <c r="AB693" s="2"/>
      <c r="AD693" s="5"/>
      <c r="AE693" s="5"/>
      <c r="AJ693" s="5"/>
    </row>
    <row r="694" spans="1:36" ht="12.75">
      <c r="A694" s="4"/>
      <c r="AB694" s="2"/>
      <c r="AD694" s="5"/>
      <c r="AE694" s="5"/>
      <c r="AJ694" s="5"/>
    </row>
    <row r="695" spans="1:36" ht="12.75">
      <c r="A695" s="4"/>
      <c r="AB695" s="2"/>
      <c r="AD695" s="5"/>
      <c r="AE695" s="5"/>
      <c r="AJ695" s="5"/>
    </row>
    <row r="696" spans="1:36" ht="12.75">
      <c r="A696" s="4"/>
      <c r="AB696" s="2"/>
      <c r="AD696" s="5"/>
      <c r="AE696" s="5"/>
      <c r="AJ696" s="5"/>
    </row>
    <row r="697" spans="1:36" ht="12.75">
      <c r="A697" s="4"/>
      <c r="AB697" s="2"/>
      <c r="AD697" s="5"/>
      <c r="AE697" s="5"/>
      <c r="AJ697" s="5"/>
    </row>
    <row r="698" spans="1:36" ht="12.75">
      <c r="A698" s="4"/>
      <c r="AB698" s="2"/>
      <c r="AD698" s="5"/>
      <c r="AE698" s="5"/>
      <c r="AJ698" s="5"/>
    </row>
    <row r="699" spans="1:36" ht="12.75">
      <c r="A699" s="4"/>
      <c r="AB699" s="2"/>
      <c r="AD699" s="5"/>
      <c r="AE699" s="5"/>
      <c r="AJ699" s="5"/>
    </row>
    <row r="700" spans="1:36" ht="12.75">
      <c r="A700" s="4"/>
      <c r="AB700" s="2"/>
      <c r="AD700" s="5"/>
      <c r="AE700" s="5"/>
      <c r="AJ700" s="5"/>
    </row>
    <row r="701" spans="1:36" ht="12.75">
      <c r="A701" s="4"/>
      <c r="AB701" s="2"/>
      <c r="AD701" s="5"/>
      <c r="AE701" s="5"/>
      <c r="AJ701" s="5"/>
    </row>
    <row r="702" spans="1:36" ht="12.75">
      <c r="A702" s="4"/>
      <c r="AB702" s="2"/>
      <c r="AD702" s="5"/>
      <c r="AE702" s="5"/>
      <c r="AJ702" s="5"/>
    </row>
    <row r="703" spans="1:36" ht="12.75">
      <c r="A703" s="4"/>
      <c r="AB703" s="2"/>
      <c r="AD703" s="5"/>
      <c r="AE703" s="5"/>
      <c r="AJ703" s="5"/>
    </row>
    <row r="704" spans="1:36" ht="12.75">
      <c r="A704" s="4"/>
      <c r="AB704" s="2"/>
      <c r="AD704" s="5"/>
      <c r="AE704" s="5"/>
      <c r="AJ704" s="5"/>
    </row>
    <row r="705" spans="1:36" ht="12.75">
      <c r="A705" s="4"/>
      <c r="AB705" s="2"/>
      <c r="AD705" s="5"/>
      <c r="AE705" s="5"/>
      <c r="AJ705" s="5"/>
    </row>
    <row r="706" spans="1:36" ht="12.75">
      <c r="A706" s="4"/>
      <c r="AB706" s="2"/>
      <c r="AD706" s="5"/>
      <c r="AE706" s="5"/>
      <c r="AJ706" s="5"/>
    </row>
    <row r="707" spans="1:36" ht="12.75">
      <c r="A707" s="4"/>
      <c r="AB707" s="2"/>
      <c r="AD707" s="5"/>
      <c r="AE707" s="5"/>
      <c r="AJ707" s="5"/>
    </row>
    <row r="708" spans="1:36" ht="12.75">
      <c r="A708" s="4"/>
      <c r="AB708" s="2"/>
      <c r="AD708" s="5"/>
      <c r="AE708" s="5"/>
      <c r="AJ708" s="5"/>
    </row>
    <row r="709" spans="1:36" ht="12.75">
      <c r="A709" s="4"/>
      <c r="AB709" s="2"/>
      <c r="AD709" s="5"/>
      <c r="AE709" s="5"/>
      <c r="AJ709" s="5"/>
    </row>
    <row r="710" spans="1:36" ht="12.75">
      <c r="A710" s="4"/>
      <c r="AB710" s="2"/>
      <c r="AD710" s="5"/>
      <c r="AE710" s="5"/>
      <c r="AJ710" s="5"/>
    </row>
    <row r="711" spans="1:36" ht="12.75">
      <c r="A711" s="4"/>
      <c r="AB711" s="2"/>
      <c r="AD711" s="5"/>
      <c r="AE711" s="5"/>
      <c r="AJ711" s="5"/>
    </row>
    <row r="712" spans="1:36" ht="12.75">
      <c r="A712" s="4"/>
      <c r="AB712" s="2"/>
      <c r="AD712" s="5"/>
      <c r="AE712" s="5"/>
      <c r="AJ712" s="5"/>
    </row>
    <row r="713" spans="1:36" ht="12.75">
      <c r="A713" s="4"/>
      <c r="AB713" s="2"/>
      <c r="AD713" s="5"/>
      <c r="AE713" s="5"/>
      <c r="AJ713" s="5"/>
    </row>
    <row r="714" spans="1:36" ht="12.75">
      <c r="A714" s="4"/>
      <c r="AB714" s="2"/>
      <c r="AD714" s="5"/>
      <c r="AE714" s="5"/>
      <c r="AJ714" s="5"/>
    </row>
    <row r="715" spans="1:36" ht="12.75">
      <c r="A715" s="4"/>
      <c r="AB715" s="2"/>
      <c r="AD715" s="5"/>
      <c r="AE715" s="5"/>
      <c r="AJ715" s="5"/>
    </row>
    <row r="716" spans="1:36" ht="12.75">
      <c r="A716" s="4"/>
      <c r="AB716" s="2"/>
      <c r="AD716" s="5"/>
      <c r="AE716" s="5"/>
      <c r="AJ716" s="5"/>
    </row>
    <row r="717" spans="1:36" ht="12.75">
      <c r="A717" s="4"/>
      <c r="AB717" s="2"/>
      <c r="AD717" s="5"/>
      <c r="AE717" s="5"/>
      <c r="AJ717" s="5"/>
    </row>
    <row r="718" spans="1:36" ht="12.75">
      <c r="A718" s="4"/>
      <c r="AB718" s="2"/>
      <c r="AD718" s="5"/>
      <c r="AE718" s="5"/>
      <c r="AJ718" s="5"/>
    </row>
    <row r="719" spans="1:36" ht="12.75">
      <c r="A719" s="4"/>
      <c r="AB719" s="2"/>
      <c r="AD719" s="5"/>
      <c r="AE719" s="5"/>
      <c r="AJ719" s="5"/>
    </row>
    <row r="720" spans="1:36" ht="12.75">
      <c r="A720" s="4"/>
      <c r="AB720" s="2"/>
      <c r="AD720" s="5"/>
      <c r="AE720" s="5"/>
      <c r="AJ720" s="5"/>
    </row>
    <row r="721" spans="1:36" ht="12.75">
      <c r="A721" s="4"/>
      <c r="AB721" s="2"/>
      <c r="AD721" s="5"/>
      <c r="AE721" s="5"/>
      <c r="AJ721" s="5"/>
    </row>
    <row r="722" spans="1:36" ht="12.75">
      <c r="A722" s="4"/>
      <c r="AB722" s="2"/>
      <c r="AD722" s="5"/>
      <c r="AE722" s="5"/>
      <c r="AJ722" s="5"/>
    </row>
    <row r="723" spans="1:36" ht="12.75">
      <c r="A723" s="4"/>
      <c r="AB723" s="2"/>
      <c r="AD723" s="5"/>
      <c r="AE723" s="5"/>
      <c r="AJ723" s="5"/>
    </row>
    <row r="724" spans="1:36" ht="12.75">
      <c r="A724" s="4"/>
      <c r="AB724" s="2"/>
      <c r="AD724" s="5"/>
      <c r="AE724" s="5"/>
      <c r="AJ724" s="5"/>
    </row>
    <row r="725" spans="1:36" ht="12.75">
      <c r="A725" s="4"/>
      <c r="AB725" s="2"/>
      <c r="AD725" s="5"/>
      <c r="AE725" s="5"/>
      <c r="AJ725" s="5"/>
    </row>
    <row r="726" spans="1:36" ht="12.75">
      <c r="A726" s="4"/>
      <c r="AB726" s="2"/>
      <c r="AD726" s="5"/>
      <c r="AE726" s="5"/>
      <c r="AJ726" s="5"/>
    </row>
    <row r="727" spans="1:36" ht="12.75">
      <c r="A727" s="4"/>
      <c r="AB727" s="2"/>
      <c r="AD727" s="5"/>
      <c r="AE727" s="5"/>
      <c r="AJ727" s="5"/>
    </row>
    <row r="728" spans="1:36" ht="12.75">
      <c r="A728" s="4"/>
      <c r="AB728" s="2"/>
      <c r="AD728" s="5"/>
      <c r="AE728" s="5"/>
      <c r="AJ728" s="5"/>
    </row>
    <row r="729" spans="1:36" ht="12.75">
      <c r="A729" s="4"/>
      <c r="AB729" s="2"/>
      <c r="AD729" s="5"/>
      <c r="AE729" s="5"/>
      <c r="AJ729" s="5"/>
    </row>
    <row r="730" spans="1:36" ht="12.75">
      <c r="A730" s="4"/>
      <c r="AB730" s="2"/>
      <c r="AD730" s="5"/>
      <c r="AE730" s="5"/>
      <c r="AJ730" s="5"/>
    </row>
    <row r="731" spans="1:36" ht="12.75">
      <c r="A731" s="4"/>
      <c r="AB731" s="2"/>
      <c r="AD731" s="5"/>
      <c r="AE731" s="5"/>
      <c r="AJ731" s="5"/>
    </row>
    <row r="732" spans="1:36" ht="12.75">
      <c r="A732" s="4"/>
      <c r="AB732" s="2"/>
      <c r="AD732" s="5"/>
      <c r="AE732" s="5"/>
      <c r="AJ732" s="5"/>
    </row>
    <row r="733" spans="1:36" ht="12.75">
      <c r="A733" s="4"/>
      <c r="AB733" s="2"/>
      <c r="AD733" s="5"/>
      <c r="AE733" s="5"/>
      <c r="AJ733" s="5"/>
    </row>
    <row r="734" spans="1:36" ht="12.75">
      <c r="A734" s="4"/>
      <c r="AB734" s="2"/>
      <c r="AD734" s="5"/>
      <c r="AE734" s="5"/>
      <c r="AJ734" s="5"/>
    </row>
    <row r="735" spans="1:36" ht="12.75">
      <c r="A735" s="4"/>
      <c r="AB735" s="2"/>
      <c r="AD735" s="5"/>
      <c r="AE735" s="5"/>
      <c r="AJ735" s="5"/>
    </row>
    <row r="736" spans="1:36" ht="12.75">
      <c r="A736" s="4"/>
      <c r="AB736" s="2"/>
      <c r="AD736" s="5"/>
      <c r="AE736" s="5"/>
      <c r="AJ736" s="5"/>
    </row>
    <row r="737" spans="1:36" ht="12.75">
      <c r="A737" s="4"/>
      <c r="AB737" s="2"/>
      <c r="AD737" s="5"/>
      <c r="AE737" s="5"/>
      <c r="AJ737" s="5"/>
    </row>
    <row r="738" spans="1:36" ht="12.75">
      <c r="A738" s="4"/>
      <c r="AB738" s="2"/>
      <c r="AD738" s="5"/>
      <c r="AE738" s="5"/>
      <c r="AJ738" s="5"/>
    </row>
    <row r="739" spans="1:36" ht="12.75">
      <c r="A739" s="4"/>
      <c r="AB739" s="2"/>
      <c r="AD739" s="5"/>
      <c r="AE739" s="5"/>
      <c r="AJ73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6" tint="0.39997558519241921"/>
  </sheetPr>
  <dimension ref="A1:BU739"/>
  <sheetViews>
    <sheetView zoomScale="60" zoomScaleNormal="60" workbookViewId="0">
      <pane xSplit="1" ySplit="8" topLeftCell="B9" activePane="bottomRight" state="frozen"/>
      <selection pane="bottomRight" activeCell="P46" sqref="P46"/>
      <selection pane="bottomLeft" activeCell="A9" sqref="A9"/>
      <selection pane="topRight" activeCell="B1" sqref="B1"/>
    </sheetView>
  </sheetViews>
  <sheetFormatPr defaultColWidth="9.28515625" defaultRowHeight="15"/>
  <cols>
    <col min="1" max="1" width="23" style="2" customWidth="1"/>
    <col min="2" max="2" width="10.140625" style="5" bestFit="1" customWidth="1"/>
    <col min="3" max="6" width="9.28515625" style="5" bestFit="1" customWidth="1"/>
    <col min="7" max="21" width="10.140625" style="5" bestFit="1" customWidth="1"/>
    <col min="22" max="24" width="10.28515625" style="5" bestFit="1" customWidth="1"/>
    <col min="25" max="25" width="10.140625" style="5" bestFit="1" customWidth="1"/>
    <col min="26" max="26" width="9.85546875" style="2" bestFit="1" customWidth="1"/>
    <col min="27" max="27" width="2.28515625" style="2" hidden="1" customWidth="1"/>
    <col min="28" max="28" width="2.28515625" hidden="1" customWidth="1"/>
    <col min="29" max="29" width="10.5703125" style="2" hidden="1" customWidth="1"/>
    <col min="30" max="31" width="11" style="2" hidden="1" customWidth="1"/>
    <col min="32" max="32" width="4.7109375" style="2" hidden="1" customWidth="1"/>
    <col min="33" max="33" width="6.5703125" style="2" hidden="1" customWidth="1"/>
    <col min="34" max="34" width="0" style="2" hidden="1" customWidth="1"/>
    <col min="35" max="35" width="2.85546875" style="2" hidden="1" customWidth="1"/>
    <col min="36" max="36" width="0" style="2" hidden="1" customWidth="1"/>
    <col min="37" max="37" width="3.7109375" style="2" hidden="1" customWidth="1"/>
    <col min="38" max="49" width="9.28515625" style="2"/>
    <col min="50" max="50" width="11.85546875" style="2" bestFit="1" customWidth="1"/>
    <col min="51" max="16384" width="9.28515625" style="2"/>
  </cols>
  <sheetData>
    <row r="1" spans="1:58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/>
    </row>
    <row r="2" spans="1:5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</row>
    <row r="3" spans="1:58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</row>
    <row r="4" spans="1:5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</row>
    <row r="5" spans="1:58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</row>
    <row r="6" spans="1:58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</row>
    <row r="8" spans="1:58" ht="15.75" thickBot="1">
      <c r="A8" s="6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58" ht="15.75" thickTop="1">
      <c r="A9" s="17">
        <v>45658</v>
      </c>
      <c r="B9" s="19">
        <v>62763</v>
      </c>
      <c r="C9" s="19">
        <v>60319</v>
      </c>
      <c r="D9" s="19">
        <v>51875</v>
      </c>
      <c r="E9" s="19">
        <v>47335</v>
      </c>
      <c r="F9" s="19">
        <v>46099</v>
      </c>
      <c r="G9" s="19">
        <v>44860</v>
      </c>
      <c r="H9" s="19">
        <v>52965</v>
      </c>
      <c r="I9" s="19">
        <v>67350</v>
      </c>
      <c r="J9" s="19">
        <v>66753</v>
      </c>
      <c r="K9" s="19">
        <v>66613</v>
      </c>
      <c r="L9" s="19">
        <v>70755</v>
      </c>
      <c r="M9" s="19">
        <v>72208</v>
      </c>
      <c r="N9" s="19">
        <v>71900</v>
      </c>
      <c r="O9" s="19">
        <v>70118</v>
      </c>
      <c r="P9" s="19">
        <v>69809</v>
      </c>
      <c r="Q9" s="19">
        <v>75024</v>
      </c>
      <c r="R9" s="19">
        <v>84481</v>
      </c>
      <c r="S9" s="19">
        <v>93720</v>
      </c>
      <c r="T9" s="19">
        <v>95109</v>
      </c>
      <c r="U9" s="19">
        <v>94073</v>
      </c>
      <c r="V9" s="19">
        <v>93520</v>
      </c>
      <c r="W9" s="19">
        <v>85314</v>
      </c>
      <c r="X9" s="19">
        <v>74240</v>
      </c>
      <c r="Y9" s="19">
        <v>58376</v>
      </c>
      <c r="Z9" s="5">
        <v>0</v>
      </c>
      <c r="AA9" s="2">
        <f>IFERROR(INDEX('Holiday Schedule'!$D$3:$D$24,MATCH(A9,'Holiday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1675579</v>
      </c>
      <c r="AE9" s="5">
        <f>SUM(B9:Y9)</f>
        <v>1675579</v>
      </c>
      <c r="AG9" s="2">
        <f>MONTH(A9)</f>
        <v>1</v>
      </c>
      <c r="AH9" s="2">
        <f>YEAR(A9)</f>
        <v>2025</v>
      </c>
      <c r="AJ9" s="5">
        <f>MAX(B9:Y9)</f>
        <v>95109</v>
      </c>
      <c r="AK9" s="2">
        <f>IF(AE9&gt;0,INDEX(B$8:Y$8,MATCH(AJ9,B9:Y9,0)),"")</f>
        <v>19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36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>
      <c r="A10" s="17">
        <v>45659</v>
      </c>
      <c r="B10" s="19">
        <v>48962</v>
      </c>
      <c r="C10" s="19">
        <v>43689</v>
      </c>
      <c r="D10" s="19">
        <v>42556</v>
      </c>
      <c r="E10" s="19">
        <v>41128</v>
      </c>
      <c r="F10" s="19">
        <v>45583</v>
      </c>
      <c r="G10" s="19">
        <v>53474</v>
      </c>
      <c r="H10" s="19">
        <v>67273</v>
      </c>
      <c r="I10" s="19">
        <v>72263</v>
      </c>
      <c r="J10" s="19">
        <v>69042</v>
      </c>
      <c r="K10" s="19">
        <v>67338</v>
      </c>
      <c r="L10" s="19">
        <v>62107</v>
      </c>
      <c r="M10" s="19">
        <v>60066</v>
      </c>
      <c r="N10" s="19">
        <v>58232</v>
      </c>
      <c r="O10" s="19">
        <v>58408</v>
      </c>
      <c r="P10" s="19">
        <v>60711</v>
      </c>
      <c r="Q10" s="19">
        <v>69626</v>
      </c>
      <c r="R10" s="19">
        <v>84466</v>
      </c>
      <c r="S10" s="19">
        <v>94971</v>
      </c>
      <c r="T10" s="19">
        <v>95268</v>
      </c>
      <c r="U10" s="19">
        <v>91751</v>
      </c>
      <c r="V10" s="19">
        <v>83822</v>
      </c>
      <c r="W10" s="19">
        <v>73494</v>
      </c>
      <c r="X10" s="19">
        <v>64815</v>
      </c>
      <c r="Y10" s="19">
        <v>55867</v>
      </c>
      <c r="Z10" s="5">
        <v>0</v>
      </c>
      <c r="AA10" s="2">
        <f>IFERROR(INDEX('Holiday Schedule'!$D$3:$D$24,MATCH(A10,'Holiday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1166380</v>
      </c>
      <c r="AD10" s="5">
        <f t="shared" ref="AD10:AD73" si="2">AE10-AC10</f>
        <v>398532</v>
      </c>
      <c r="AE10" s="5">
        <f t="shared" ref="AE10:AE73" si="3">SUM(B10:Y10)</f>
        <v>1564912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95268</v>
      </c>
      <c r="AK10" s="2">
        <f t="shared" ref="AK10:AK73" si="7">IF(AE10&gt;0,INDEX(B$8:Y$8,MATCH(AJ10,B10:Y10,0)),"")</f>
        <v>19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36"/>
    </row>
    <row r="11" spans="1:58">
      <c r="A11" s="17">
        <v>45660</v>
      </c>
      <c r="B11" s="19">
        <v>52690</v>
      </c>
      <c r="C11" s="19">
        <v>49529</v>
      </c>
      <c r="D11" s="19">
        <v>48121</v>
      </c>
      <c r="E11" s="19">
        <v>48507</v>
      </c>
      <c r="F11" s="19">
        <v>52235</v>
      </c>
      <c r="G11" s="19">
        <v>58034</v>
      </c>
      <c r="H11" s="19">
        <v>74145</v>
      </c>
      <c r="I11" s="19">
        <v>78368</v>
      </c>
      <c r="J11" s="19">
        <v>74622</v>
      </c>
      <c r="K11" s="19">
        <v>67207</v>
      </c>
      <c r="L11" s="19">
        <v>56671</v>
      </c>
      <c r="M11" s="19">
        <v>51552</v>
      </c>
      <c r="N11" s="19">
        <v>53500</v>
      </c>
      <c r="O11" s="19">
        <v>54724</v>
      </c>
      <c r="P11" s="19">
        <v>59789</v>
      </c>
      <c r="Q11" s="19">
        <v>72674</v>
      </c>
      <c r="R11" s="19">
        <v>87506</v>
      </c>
      <c r="S11" s="19">
        <v>100824</v>
      </c>
      <c r="T11" s="19">
        <v>97171</v>
      </c>
      <c r="U11" s="19">
        <v>94621</v>
      </c>
      <c r="V11" s="19">
        <v>89514</v>
      </c>
      <c r="W11" s="19">
        <v>81467</v>
      </c>
      <c r="X11" s="19">
        <v>69225</v>
      </c>
      <c r="Y11" s="19">
        <v>61980</v>
      </c>
      <c r="Z11" s="5">
        <v>0</v>
      </c>
      <c r="AA11" s="2">
        <f>IFERROR(INDEX('Holiday Schedule'!$D$3:$D$24,MATCH(A11,'Holiday Schedule'!$C$3:$C$24,0)),0)</f>
        <v>0</v>
      </c>
      <c r="AB11" s="2">
        <f t="shared" si="0"/>
        <v>6</v>
      </c>
      <c r="AC11" s="2">
        <f t="shared" si="1"/>
        <v>1189435</v>
      </c>
      <c r="AD11" s="5">
        <f t="shared" si="2"/>
        <v>445241</v>
      </c>
      <c r="AE11" s="5">
        <f t="shared" si="3"/>
        <v>1634676</v>
      </c>
      <c r="AG11" s="2">
        <f t="shared" si="4"/>
        <v>1</v>
      </c>
      <c r="AH11" s="2">
        <f t="shared" si="5"/>
        <v>2025</v>
      </c>
      <c r="AJ11" s="5">
        <f t="shared" si="6"/>
        <v>100824</v>
      </c>
      <c r="AK11" s="2">
        <f t="shared" si="7"/>
        <v>18</v>
      </c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36"/>
    </row>
    <row r="12" spans="1:58">
      <c r="A12" s="17">
        <v>45661</v>
      </c>
      <c r="B12" s="19">
        <v>61799</v>
      </c>
      <c r="C12" s="19">
        <v>57201</v>
      </c>
      <c r="D12" s="19">
        <v>57145</v>
      </c>
      <c r="E12" s="19">
        <v>60182</v>
      </c>
      <c r="F12" s="19">
        <v>62532</v>
      </c>
      <c r="G12" s="19">
        <v>66588</v>
      </c>
      <c r="H12" s="19">
        <v>83353</v>
      </c>
      <c r="I12" s="19">
        <v>87153</v>
      </c>
      <c r="J12" s="19">
        <v>86052</v>
      </c>
      <c r="K12" s="19">
        <v>79863</v>
      </c>
      <c r="L12" s="19">
        <v>73932</v>
      </c>
      <c r="M12" s="19">
        <v>68856</v>
      </c>
      <c r="N12" s="19">
        <v>65250</v>
      </c>
      <c r="O12" s="19">
        <v>64600</v>
      </c>
      <c r="P12" s="19">
        <v>71439</v>
      </c>
      <c r="Q12" s="19">
        <v>88633</v>
      </c>
      <c r="R12" s="19">
        <v>100371</v>
      </c>
      <c r="S12" s="19">
        <v>109769</v>
      </c>
      <c r="T12" s="19">
        <v>114315</v>
      </c>
      <c r="U12" s="19">
        <v>114363</v>
      </c>
      <c r="V12" s="19">
        <v>110574</v>
      </c>
      <c r="W12" s="19">
        <v>102646</v>
      </c>
      <c r="X12" s="19">
        <v>92233</v>
      </c>
      <c r="Y12" s="19">
        <v>83159</v>
      </c>
      <c r="Z12" s="5">
        <v>0</v>
      </c>
      <c r="AA12" s="2">
        <f>IFERROR(INDEX('Holiday Schedule'!$D$3:$D$24,MATCH(A12,'Holiday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1962008</v>
      </c>
      <c r="AE12" s="5">
        <f t="shared" si="3"/>
        <v>1962008</v>
      </c>
      <c r="AG12" s="2">
        <f t="shared" si="4"/>
        <v>1</v>
      </c>
      <c r="AH12" s="2">
        <f t="shared" si="5"/>
        <v>2025</v>
      </c>
      <c r="AJ12" s="5">
        <f t="shared" si="6"/>
        <v>114363</v>
      </c>
      <c r="AK12" s="2">
        <f t="shared" si="7"/>
        <v>20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36"/>
    </row>
    <row r="13" spans="1:58">
      <c r="A13" s="17">
        <v>45662</v>
      </c>
      <c r="B13" s="19">
        <v>77947</v>
      </c>
      <c r="C13" s="19">
        <v>73296</v>
      </c>
      <c r="D13" s="19">
        <v>67024</v>
      </c>
      <c r="E13" s="19">
        <v>65706</v>
      </c>
      <c r="F13" s="19">
        <v>66295</v>
      </c>
      <c r="G13" s="19">
        <v>69812</v>
      </c>
      <c r="H13" s="19">
        <v>81381</v>
      </c>
      <c r="I13" s="19">
        <v>86003</v>
      </c>
      <c r="J13" s="19">
        <v>90199</v>
      </c>
      <c r="K13" s="19">
        <v>81376</v>
      </c>
      <c r="L13" s="19">
        <v>73573</v>
      </c>
      <c r="M13" s="19">
        <v>64000</v>
      </c>
      <c r="N13" s="19">
        <v>61037</v>
      </c>
      <c r="O13" s="19">
        <v>62565</v>
      </c>
      <c r="P13" s="19">
        <v>72224</v>
      </c>
      <c r="Q13" s="19">
        <v>91344</v>
      </c>
      <c r="R13" s="19">
        <v>108577</v>
      </c>
      <c r="S13" s="19">
        <v>116275</v>
      </c>
      <c r="T13" s="19">
        <v>116578</v>
      </c>
      <c r="U13" s="19">
        <v>114917</v>
      </c>
      <c r="V13" s="19">
        <v>105937</v>
      </c>
      <c r="W13" s="19">
        <v>93775</v>
      </c>
      <c r="X13" s="19">
        <v>81603</v>
      </c>
      <c r="Y13" s="19">
        <v>71831</v>
      </c>
      <c r="Z13" s="5">
        <v>0</v>
      </c>
      <c r="AA13" s="2">
        <f>IFERROR(INDEX('Holiday Schedule'!$D$3:$D$24,MATCH(A13,'Holiday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1993275</v>
      </c>
      <c r="AE13" s="5">
        <f t="shared" si="3"/>
        <v>1993275</v>
      </c>
      <c r="AG13" s="2">
        <f t="shared" si="4"/>
        <v>1</v>
      </c>
      <c r="AH13" s="2">
        <f t="shared" si="5"/>
        <v>2025</v>
      </c>
      <c r="AJ13" s="5">
        <f t="shared" si="6"/>
        <v>116578</v>
      </c>
      <c r="AK13" s="2">
        <f t="shared" si="7"/>
        <v>19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36"/>
    </row>
    <row r="14" spans="1:58">
      <c r="A14" s="17">
        <v>45663</v>
      </c>
      <c r="B14" s="19">
        <v>65940</v>
      </c>
      <c r="C14" s="19">
        <v>63864</v>
      </c>
      <c r="D14" s="19">
        <v>62695</v>
      </c>
      <c r="E14" s="19">
        <v>62790</v>
      </c>
      <c r="F14" s="19">
        <v>67303</v>
      </c>
      <c r="G14" s="19">
        <v>78305</v>
      </c>
      <c r="H14" s="19">
        <v>105505</v>
      </c>
      <c r="I14" s="19">
        <v>106981</v>
      </c>
      <c r="J14" s="19">
        <v>94177</v>
      </c>
      <c r="K14" s="19">
        <v>78056</v>
      </c>
      <c r="L14" s="19">
        <v>67150</v>
      </c>
      <c r="M14" s="19">
        <v>63197</v>
      </c>
      <c r="N14" s="19">
        <v>61355</v>
      </c>
      <c r="O14" s="19">
        <v>64069</v>
      </c>
      <c r="P14" s="19">
        <v>74911</v>
      </c>
      <c r="Q14" s="19">
        <v>92246</v>
      </c>
      <c r="R14" s="19">
        <v>111076</v>
      </c>
      <c r="S14" s="19">
        <v>123501</v>
      </c>
      <c r="T14" s="19">
        <v>124694</v>
      </c>
      <c r="U14" s="19">
        <v>123147</v>
      </c>
      <c r="V14" s="19">
        <v>117310</v>
      </c>
      <c r="W14" s="19">
        <v>104826</v>
      </c>
      <c r="X14" s="19">
        <v>88687</v>
      </c>
      <c r="Y14" s="19">
        <v>79820</v>
      </c>
      <c r="Z14" s="5">
        <v>0</v>
      </c>
      <c r="AA14" s="2">
        <f>IFERROR(INDEX('Holiday Schedule'!$D$3:$D$24,MATCH(A14,'Holiday Schedule'!$C$3:$C$24,0)),0)</f>
        <v>0</v>
      </c>
      <c r="AB14" s="2">
        <f t="shared" si="0"/>
        <v>2</v>
      </c>
      <c r="AC14" s="2">
        <f t="shared" si="1"/>
        <v>1495383</v>
      </c>
      <c r="AD14" s="5">
        <f t="shared" si="2"/>
        <v>586222</v>
      </c>
      <c r="AE14" s="5">
        <f t="shared" si="3"/>
        <v>2081605</v>
      </c>
      <c r="AG14" s="2">
        <f t="shared" si="4"/>
        <v>1</v>
      </c>
      <c r="AH14" s="2">
        <f t="shared" si="5"/>
        <v>2025</v>
      </c>
      <c r="AJ14" s="5">
        <f t="shared" si="6"/>
        <v>124694</v>
      </c>
      <c r="AK14" s="2">
        <f t="shared" si="7"/>
        <v>19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36"/>
    </row>
    <row r="15" spans="1:58">
      <c r="A15" s="17">
        <v>45664</v>
      </c>
      <c r="B15" s="19">
        <v>76570</v>
      </c>
      <c r="C15" s="19">
        <v>72984</v>
      </c>
      <c r="D15" s="19">
        <v>72314</v>
      </c>
      <c r="E15" s="19">
        <v>70922</v>
      </c>
      <c r="F15" s="19">
        <v>74545</v>
      </c>
      <c r="G15" s="19">
        <v>83306</v>
      </c>
      <c r="H15" s="19">
        <v>101459</v>
      </c>
      <c r="I15" s="19">
        <v>104962</v>
      </c>
      <c r="J15" s="19">
        <v>98008</v>
      </c>
      <c r="K15" s="19">
        <v>90643</v>
      </c>
      <c r="L15" s="19">
        <v>85707</v>
      </c>
      <c r="M15" s="19">
        <v>84998</v>
      </c>
      <c r="N15" s="19">
        <v>84894</v>
      </c>
      <c r="O15" s="19">
        <v>85501</v>
      </c>
      <c r="P15" s="19">
        <v>86952</v>
      </c>
      <c r="Q15" s="19">
        <v>93120</v>
      </c>
      <c r="R15" s="19">
        <v>105367</v>
      </c>
      <c r="S15" s="19">
        <v>116680</v>
      </c>
      <c r="T15" s="19">
        <v>117169</v>
      </c>
      <c r="U15" s="19">
        <v>114506</v>
      </c>
      <c r="V15" s="19">
        <v>108154</v>
      </c>
      <c r="W15" s="19">
        <v>95924</v>
      </c>
      <c r="X15" s="19">
        <v>80876</v>
      </c>
      <c r="Y15" s="19">
        <v>72997</v>
      </c>
      <c r="Z15" s="5">
        <v>0</v>
      </c>
      <c r="AA15" s="2">
        <f>IFERROR(INDEX('Holiday Schedule'!$D$3:$D$24,MATCH(A15,'Holiday Schedule'!$C$3:$C$24,0)),0)</f>
        <v>0</v>
      </c>
      <c r="AB15" s="2">
        <f t="shared" si="0"/>
        <v>3</v>
      </c>
      <c r="AC15" s="2">
        <f t="shared" si="1"/>
        <v>1553461</v>
      </c>
      <c r="AD15" s="5">
        <f t="shared" si="2"/>
        <v>625097</v>
      </c>
      <c r="AE15" s="5">
        <f t="shared" si="3"/>
        <v>2178558</v>
      </c>
      <c r="AG15" s="2">
        <f t="shared" si="4"/>
        <v>1</v>
      </c>
      <c r="AH15" s="2">
        <f t="shared" si="5"/>
        <v>2025</v>
      </c>
      <c r="AJ15" s="5">
        <f t="shared" si="6"/>
        <v>117169</v>
      </c>
      <c r="AK15" s="2">
        <f t="shared" si="7"/>
        <v>19</v>
      </c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36"/>
    </row>
    <row r="16" spans="1:58">
      <c r="A16" s="17">
        <v>45665</v>
      </c>
      <c r="B16" s="19">
        <v>67638</v>
      </c>
      <c r="C16" s="19">
        <v>64909</v>
      </c>
      <c r="D16" s="19">
        <v>63483</v>
      </c>
      <c r="E16" s="19">
        <v>64826</v>
      </c>
      <c r="F16" s="19">
        <v>69141</v>
      </c>
      <c r="G16" s="19">
        <v>75375</v>
      </c>
      <c r="H16" s="19">
        <v>95786</v>
      </c>
      <c r="I16" s="19">
        <v>98525</v>
      </c>
      <c r="J16" s="19">
        <v>86635</v>
      </c>
      <c r="K16" s="19">
        <v>79656</v>
      </c>
      <c r="L16" s="19">
        <v>78574</v>
      </c>
      <c r="M16" s="19">
        <v>79984</v>
      </c>
      <c r="N16" s="19">
        <v>81039</v>
      </c>
      <c r="O16" s="19">
        <v>84685</v>
      </c>
      <c r="P16" s="19">
        <v>86147</v>
      </c>
      <c r="Q16" s="19">
        <v>97561</v>
      </c>
      <c r="R16" s="19">
        <v>113467</v>
      </c>
      <c r="S16" s="19">
        <v>122796</v>
      </c>
      <c r="T16" s="19">
        <v>123321</v>
      </c>
      <c r="U16" s="19">
        <v>122620</v>
      </c>
      <c r="V16" s="19">
        <v>115874</v>
      </c>
      <c r="W16" s="19">
        <v>101410</v>
      </c>
      <c r="X16" s="19">
        <v>87099</v>
      </c>
      <c r="Y16" s="19">
        <v>78126</v>
      </c>
      <c r="Z16" s="5">
        <v>0</v>
      </c>
      <c r="AA16" s="2">
        <f>IFERROR(INDEX('Holiday Schedule'!$D$3:$D$24,MATCH(A16,'Holiday Schedule'!$C$3:$C$24,0)),0)</f>
        <v>0</v>
      </c>
      <c r="AB16" s="2">
        <f t="shared" si="0"/>
        <v>4</v>
      </c>
      <c r="AC16" s="2">
        <f t="shared" si="1"/>
        <v>1559393</v>
      </c>
      <c r="AD16" s="5">
        <f t="shared" si="2"/>
        <v>579284</v>
      </c>
      <c r="AE16" s="5">
        <f t="shared" si="3"/>
        <v>2138677</v>
      </c>
      <c r="AG16" s="2">
        <f t="shared" si="4"/>
        <v>1</v>
      </c>
      <c r="AH16" s="2">
        <f t="shared" si="5"/>
        <v>2025</v>
      </c>
      <c r="AJ16" s="5">
        <f t="shared" si="6"/>
        <v>123321</v>
      </c>
      <c r="AK16" s="2">
        <f t="shared" si="7"/>
        <v>19</v>
      </c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36"/>
    </row>
    <row r="17" spans="1:48">
      <c r="A17" s="17">
        <v>45666</v>
      </c>
      <c r="B17" s="19">
        <v>72984</v>
      </c>
      <c r="C17" s="19">
        <v>68983</v>
      </c>
      <c r="D17" s="19">
        <v>67069</v>
      </c>
      <c r="E17" s="19">
        <v>67429</v>
      </c>
      <c r="F17" s="19">
        <v>71200</v>
      </c>
      <c r="G17" s="19">
        <v>78965</v>
      </c>
      <c r="H17" s="19">
        <v>96969</v>
      </c>
      <c r="I17" s="19">
        <v>99800</v>
      </c>
      <c r="J17" s="19">
        <v>91817</v>
      </c>
      <c r="K17" s="19">
        <v>81432</v>
      </c>
      <c r="L17" s="19">
        <v>76331</v>
      </c>
      <c r="M17" s="19">
        <v>70201</v>
      </c>
      <c r="N17" s="19">
        <v>70079</v>
      </c>
      <c r="O17" s="19">
        <v>71541</v>
      </c>
      <c r="P17" s="19">
        <v>78520</v>
      </c>
      <c r="Q17" s="19">
        <v>88090</v>
      </c>
      <c r="R17" s="19">
        <v>102823</v>
      </c>
      <c r="S17" s="19">
        <v>112042</v>
      </c>
      <c r="T17" s="19">
        <v>112573</v>
      </c>
      <c r="U17" s="19">
        <v>110876</v>
      </c>
      <c r="V17" s="19">
        <v>102246</v>
      </c>
      <c r="W17" s="19">
        <v>88677</v>
      </c>
      <c r="X17" s="19">
        <v>75408</v>
      </c>
      <c r="Y17" s="19">
        <v>65810</v>
      </c>
      <c r="Z17" s="5">
        <v>0</v>
      </c>
      <c r="AA17" s="2">
        <f>IFERROR(INDEX('Holiday Schedule'!$D$3:$D$24,MATCH(A17,'Holiday Schedule'!$C$3:$C$24,0)),0)</f>
        <v>0</v>
      </c>
      <c r="AB17" s="2">
        <f t="shared" si="0"/>
        <v>5</v>
      </c>
      <c r="AC17" s="2">
        <f t="shared" si="1"/>
        <v>1432456</v>
      </c>
      <c r="AD17" s="5">
        <f t="shared" si="2"/>
        <v>589409</v>
      </c>
      <c r="AE17" s="5">
        <f t="shared" si="3"/>
        <v>2021865</v>
      </c>
      <c r="AG17" s="2">
        <f t="shared" si="4"/>
        <v>1</v>
      </c>
      <c r="AH17" s="2">
        <f t="shared" si="5"/>
        <v>2025</v>
      </c>
      <c r="AJ17" s="5">
        <f t="shared" si="6"/>
        <v>112573</v>
      </c>
      <c r="AK17" s="2">
        <f t="shared" si="7"/>
        <v>19</v>
      </c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36"/>
    </row>
    <row r="18" spans="1:48">
      <c r="A18" s="17">
        <v>45667</v>
      </c>
      <c r="B18" s="19">
        <v>62207</v>
      </c>
      <c r="C18" s="19">
        <v>59224</v>
      </c>
      <c r="D18" s="19">
        <v>57555</v>
      </c>
      <c r="E18" s="19">
        <v>58376</v>
      </c>
      <c r="F18" s="19">
        <v>62142</v>
      </c>
      <c r="G18" s="19">
        <v>69091</v>
      </c>
      <c r="H18" s="19">
        <v>86485</v>
      </c>
      <c r="I18" s="19">
        <v>87991</v>
      </c>
      <c r="J18" s="19">
        <v>79574</v>
      </c>
      <c r="K18" s="19">
        <v>68519</v>
      </c>
      <c r="L18" s="19">
        <v>60997</v>
      </c>
      <c r="M18" s="19">
        <v>56649</v>
      </c>
      <c r="N18" s="19">
        <v>51870</v>
      </c>
      <c r="O18" s="19">
        <v>52710</v>
      </c>
      <c r="P18" s="19">
        <v>61894</v>
      </c>
      <c r="Q18" s="19">
        <v>78253</v>
      </c>
      <c r="R18" s="19">
        <v>95751</v>
      </c>
      <c r="S18" s="19">
        <v>109187</v>
      </c>
      <c r="T18" s="19">
        <v>110206</v>
      </c>
      <c r="U18" s="19">
        <v>110379</v>
      </c>
      <c r="V18" s="19">
        <v>103491</v>
      </c>
      <c r="W18" s="19">
        <v>96937</v>
      </c>
      <c r="X18" s="19">
        <v>84191</v>
      </c>
      <c r="Y18" s="19">
        <v>75460</v>
      </c>
      <c r="Z18" s="5">
        <v>0</v>
      </c>
      <c r="AA18" s="2">
        <f>IFERROR(INDEX('Holiday Schedule'!$D$3:$D$24,MATCH(A18,'Holiday Schedule'!$C$3:$C$24,0)),0)</f>
        <v>0</v>
      </c>
      <c r="AB18" s="2">
        <f t="shared" si="0"/>
        <v>6</v>
      </c>
      <c r="AC18" s="2">
        <f t="shared" si="1"/>
        <v>1308599</v>
      </c>
      <c r="AD18" s="5">
        <f t="shared" si="2"/>
        <v>530540</v>
      </c>
      <c r="AE18" s="5">
        <f t="shared" si="3"/>
        <v>1839139</v>
      </c>
      <c r="AG18" s="2">
        <f t="shared" si="4"/>
        <v>1</v>
      </c>
      <c r="AH18" s="2">
        <f t="shared" si="5"/>
        <v>2025</v>
      </c>
      <c r="AJ18" s="5">
        <f t="shared" si="6"/>
        <v>110379</v>
      </c>
      <c r="AK18" s="2">
        <f t="shared" si="7"/>
        <v>20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36"/>
    </row>
    <row r="19" spans="1:48">
      <c r="A19" s="17">
        <v>45668</v>
      </c>
      <c r="B19" s="19">
        <v>70937</v>
      </c>
      <c r="C19" s="19">
        <v>68277</v>
      </c>
      <c r="D19" s="19">
        <v>66073</v>
      </c>
      <c r="E19" s="19">
        <v>66274</v>
      </c>
      <c r="F19" s="19">
        <v>69374</v>
      </c>
      <c r="G19" s="19">
        <v>73294</v>
      </c>
      <c r="H19" s="19">
        <v>83420</v>
      </c>
      <c r="I19" s="19">
        <v>89058</v>
      </c>
      <c r="J19" s="19">
        <v>93743</v>
      </c>
      <c r="K19" s="19">
        <v>96138</v>
      </c>
      <c r="L19" s="19">
        <v>95409</v>
      </c>
      <c r="M19" s="19">
        <v>95686</v>
      </c>
      <c r="N19" s="19">
        <v>93991</v>
      </c>
      <c r="O19" s="19">
        <v>91819</v>
      </c>
      <c r="P19" s="19">
        <v>89854</v>
      </c>
      <c r="Q19" s="19">
        <v>94460</v>
      </c>
      <c r="R19" s="19">
        <v>107141</v>
      </c>
      <c r="S19" s="19">
        <v>114060</v>
      </c>
      <c r="T19" s="19">
        <v>113119</v>
      </c>
      <c r="U19" s="19">
        <v>110657</v>
      </c>
      <c r="V19" s="19">
        <v>101458</v>
      </c>
      <c r="W19" s="19">
        <v>90576</v>
      </c>
      <c r="X19" s="19">
        <v>79100</v>
      </c>
      <c r="Y19" s="19">
        <v>72105</v>
      </c>
      <c r="Z19" s="5">
        <v>0</v>
      </c>
      <c r="AA19" s="2">
        <f>IFERROR(INDEX('Holiday Schedule'!$D$3:$D$24,MATCH(A19,'Holiday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2126023</v>
      </c>
      <c r="AE19" s="5">
        <f t="shared" si="3"/>
        <v>2126023</v>
      </c>
      <c r="AG19" s="2">
        <f t="shared" si="4"/>
        <v>1</v>
      </c>
      <c r="AH19" s="2">
        <f t="shared" si="5"/>
        <v>2025</v>
      </c>
      <c r="AJ19" s="5">
        <f t="shared" si="6"/>
        <v>114060</v>
      </c>
      <c r="AK19" s="2">
        <f t="shared" si="7"/>
        <v>18</v>
      </c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36"/>
    </row>
    <row r="20" spans="1:48">
      <c r="A20" s="17">
        <v>45669</v>
      </c>
      <c r="B20" s="19">
        <v>69867</v>
      </c>
      <c r="C20" s="19">
        <v>64972</v>
      </c>
      <c r="D20" s="19">
        <v>63216</v>
      </c>
      <c r="E20" s="19">
        <v>63675</v>
      </c>
      <c r="F20" s="19">
        <v>63848</v>
      </c>
      <c r="G20" s="19">
        <v>65815</v>
      </c>
      <c r="H20" s="19">
        <v>78462</v>
      </c>
      <c r="I20" s="19">
        <v>84153</v>
      </c>
      <c r="J20" s="19">
        <v>90197</v>
      </c>
      <c r="K20" s="19">
        <v>92480</v>
      </c>
      <c r="L20" s="19">
        <v>90089</v>
      </c>
      <c r="M20" s="19">
        <v>89997</v>
      </c>
      <c r="N20" s="19">
        <v>90336</v>
      </c>
      <c r="O20" s="19">
        <v>87114</v>
      </c>
      <c r="P20" s="19">
        <v>85336</v>
      </c>
      <c r="Q20" s="19">
        <v>92186</v>
      </c>
      <c r="R20" s="19">
        <v>111502</v>
      </c>
      <c r="S20" s="19">
        <v>124599</v>
      </c>
      <c r="T20" s="19">
        <v>124099</v>
      </c>
      <c r="U20" s="19">
        <v>123659</v>
      </c>
      <c r="V20" s="19">
        <v>114430</v>
      </c>
      <c r="W20" s="19">
        <v>101235</v>
      </c>
      <c r="X20" s="19">
        <v>89226</v>
      </c>
      <c r="Y20" s="19">
        <v>80444</v>
      </c>
      <c r="Z20" s="5">
        <v>0</v>
      </c>
      <c r="AA20" s="2">
        <f>IFERROR(INDEX('Holiday Schedule'!$D$3:$D$24,MATCH(A20,'Holiday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2140937</v>
      </c>
      <c r="AE20" s="5">
        <f t="shared" si="3"/>
        <v>2140937</v>
      </c>
      <c r="AG20" s="2">
        <f t="shared" si="4"/>
        <v>1</v>
      </c>
      <c r="AH20" s="2">
        <f t="shared" si="5"/>
        <v>2025</v>
      </c>
      <c r="AJ20" s="5">
        <f t="shared" si="6"/>
        <v>124599</v>
      </c>
      <c r="AK20" s="2">
        <f t="shared" si="7"/>
        <v>18</v>
      </c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36"/>
    </row>
    <row r="21" spans="1:48">
      <c r="A21" s="17">
        <v>45670</v>
      </c>
      <c r="B21" s="19">
        <v>76496</v>
      </c>
      <c r="C21" s="19">
        <v>72554</v>
      </c>
      <c r="D21" s="19">
        <v>71871</v>
      </c>
      <c r="E21" s="19">
        <v>72080</v>
      </c>
      <c r="F21" s="19">
        <v>75387</v>
      </c>
      <c r="G21" s="19">
        <v>83159</v>
      </c>
      <c r="H21" s="19">
        <v>102164</v>
      </c>
      <c r="I21" s="19">
        <v>106633</v>
      </c>
      <c r="J21" s="19">
        <v>101155</v>
      </c>
      <c r="K21" s="19">
        <v>92920</v>
      </c>
      <c r="L21" s="19">
        <v>85415</v>
      </c>
      <c r="M21" s="19">
        <v>78537</v>
      </c>
      <c r="N21" s="19">
        <v>73689</v>
      </c>
      <c r="O21" s="19">
        <v>73407</v>
      </c>
      <c r="P21" s="19">
        <v>79289</v>
      </c>
      <c r="Q21" s="19">
        <v>90808</v>
      </c>
      <c r="R21" s="19">
        <v>106963</v>
      </c>
      <c r="S21" s="19">
        <v>120434</v>
      </c>
      <c r="T21" s="19">
        <v>121384</v>
      </c>
      <c r="U21" s="19">
        <v>119267</v>
      </c>
      <c r="V21" s="19">
        <v>110994</v>
      </c>
      <c r="W21" s="19">
        <v>98525</v>
      </c>
      <c r="X21" s="19">
        <v>85569</v>
      </c>
      <c r="Y21" s="19">
        <v>76771</v>
      </c>
      <c r="Z21" s="5">
        <v>0</v>
      </c>
      <c r="AA21" s="2">
        <f>IFERROR(INDEX('Holiday Schedule'!$D$3:$D$24,MATCH(A21,'Holiday Schedule'!$C$3:$C$24,0)),0)</f>
        <v>0</v>
      </c>
      <c r="AB21" s="2">
        <f t="shared" si="0"/>
        <v>2</v>
      </c>
      <c r="AC21" s="2">
        <f t="shared" si="1"/>
        <v>1544989</v>
      </c>
      <c r="AD21" s="5">
        <f t="shared" si="2"/>
        <v>630482</v>
      </c>
      <c r="AE21" s="5">
        <f t="shared" si="3"/>
        <v>2175471</v>
      </c>
      <c r="AG21" s="2">
        <f t="shared" si="4"/>
        <v>1</v>
      </c>
      <c r="AH21" s="2">
        <f t="shared" si="5"/>
        <v>2025</v>
      </c>
      <c r="AJ21" s="5">
        <f t="shared" si="6"/>
        <v>121384</v>
      </c>
      <c r="AK21" s="2">
        <f t="shared" si="7"/>
        <v>19</v>
      </c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36"/>
    </row>
    <row r="22" spans="1:48">
      <c r="A22" s="17">
        <v>45671</v>
      </c>
      <c r="B22" s="19">
        <v>72095</v>
      </c>
      <c r="C22" s="19">
        <v>69068</v>
      </c>
      <c r="D22" s="19">
        <v>67902</v>
      </c>
      <c r="E22" s="19">
        <v>67801</v>
      </c>
      <c r="F22" s="19">
        <v>71698</v>
      </c>
      <c r="G22" s="19">
        <v>79212</v>
      </c>
      <c r="H22" s="19">
        <v>98234</v>
      </c>
      <c r="I22" s="19">
        <v>100746</v>
      </c>
      <c r="J22" s="19">
        <v>94350</v>
      </c>
      <c r="K22" s="19">
        <v>84097</v>
      </c>
      <c r="L22" s="19">
        <v>73372</v>
      </c>
      <c r="M22" s="19">
        <v>66116</v>
      </c>
      <c r="N22" s="19">
        <v>75472</v>
      </c>
      <c r="O22" s="19">
        <v>76314</v>
      </c>
      <c r="P22" s="19">
        <v>77438</v>
      </c>
      <c r="Q22" s="19">
        <v>86560</v>
      </c>
      <c r="R22" s="19">
        <v>102013</v>
      </c>
      <c r="S22" s="19">
        <v>112184</v>
      </c>
      <c r="T22" s="19">
        <v>112991</v>
      </c>
      <c r="U22" s="19">
        <v>113621</v>
      </c>
      <c r="V22" s="19">
        <v>103096</v>
      </c>
      <c r="W22" s="19">
        <v>90222</v>
      </c>
      <c r="X22" s="19">
        <v>77293</v>
      </c>
      <c r="Y22" s="19">
        <v>70410</v>
      </c>
      <c r="Z22" s="5">
        <v>0</v>
      </c>
      <c r="AA22" s="2">
        <f>IFERROR(INDEX('Holiday Schedule'!$D$3:$D$24,MATCH(A22,'Holiday Schedule'!$C$3:$C$24,0)),0)</f>
        <v>0</v>
      </c>
      <c r="AB22" s="2">
        <f t="shared" si="0"/>
        <v>3</v>
      </c>
      <c r="AC22" s="2">
        <f t="shared" si="1"/>
        <v>1445885</v>
      </c>
      <c r="AD22" s="5">
        <f t="shared" si="2"/>
        <v>596420</v>
      </c>
      <c r="AE22" s="5">
        <f t="shared" si="3"/>
        <v>2042305</v>
      </c>
      <c r="AG22" s="2">
        <f t="shared" si="4"/>
        <v>1</v>
      </c>
      <c r="AH22" s="2">
        <f t="shared" si="5"/>
        <v>2025</v>
      </c>
      <c r="AJ22" s="5">
        <f t="shared" si="6"/>
        <v>113621</v>
      </c>
      <c r="AK22" s="2">
        <f t="shared" si="7"/>
        <v>20</v>
      </c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36"/>
    </row>
    <row r="23" spans="1:48">
      <c r="A23" s="17">
        <v>45672</v>
      </c>
      <c r="B23" s="19">
        <v>67159</v>
      </c>
      <c r="C23" s="19">
        <v>65065</v>
      </c>
      <c r="D23" s="19">
        <v>63784</v>
      </c>
      <c r="E23" s="19">
        <v>64009</v>
      </c>
      <c r="F23" s="19">
        <v>69728</v>
      </c>
      <c r="G23" s="19">
        <v>77087</v>
      </c>
      <c r="H23" s="19">
        <v>94263</v>
      </c>
      <c r="I23" s="19">
        <v>96339</v>
      </c>
      <c r="J23" s="19">
        <v>91200</v>
      </c>
      <c r="K23" s="19">
        <v>83180</v>
      </c>
      <c r="L23" s="19">
        <v>77566</v>
      </c>
      <c r="M23" s="19">
        <v>74128</v>
      </c>
      <c r="N23" s="19">
        <v>75847</v>
      </c>
      <c r="O23" s="19">
        <v>76769</v>
      </c>
      <c r="P23" s="19">
        <v>77764</v>
      </c>
      <c r="Q23" s="19">
        <v>92132</v>
      </c>
      <c r="R23" s="19">
        <v>109759</v>
      </c>
      <c r="S23" s="19">
        <v>124480</v>
      </c>
      <c r="T23" s="19">
        <v>124007</v>
      </c>
      <c r="U23" s="19">
        <v>123691</v>
      </c>
      <c r="V23" s="19">
        <v>116359</v>
      </c>
      <c r="W23" s="19">
        <v>106480</v>
      </c>
      <c r="X23" s="19">
        <v>90900</v>
      </c>
      <c r="Y23" s="19">
        <v>80241</v>
      </c>
      <c r="Z23" s="5">
        <v>0</v>
      </c>
      <c r="AA23" s="2">
        <f>IFERROR(INDEX('Holiday Schedule'!$D$3:$D$24,MATCH(A23,'Holiday Schedule'!$C$3:$C$24,0)),0)</f>
        <v>0</v>
      </c>
      <c r="AB23" s="2">
        <f t="shared" si="0"/>
        <v>4</v>
      </c>
      <c r="AC23" s="2">
        <f t="shared" si="1"/>
        <v>1540601</v>
      </c>
      <c r="AD23" s="5">
        <f t="shared" si="2"/>
        <v>581336</v>
      </c>
      <c r="AE23" s="5">
        <f t="shared" si="3"/>
        <v>2121937</v>
      </c>
      <c r="AG23" s="2">
        <f t="shared" si="4"/>
        <v>1</v>
      </c>
      <c r="AH23" s="2">
        <f t="shared" si="5"/>
        <v>2025</v>
      </c>
      <c r="AJ23" s="5">
        <f t="shared" si="6"/>
        <v>124480</v>
      </c>
      <c r="AK23" s="2">
        <f t="shared" si="7"/>
        <v>18</v>
      </c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36"/>
    </row>
    <row r="24" spans="1:48">
      <c r="A24" s="17">
        <v>45673</v>
      </c>
      <c r="B24" s="19">
        <v>77236</v>
      </c>
      <c r="C24" s="19">
        <v>72150</v>
      </c>
      <c r="D24" s="19">
        <v>70685</v>
      </c>
      <c r="E24" s="19">
        <v>73045</v>
      </c>
      <c r="F24" s="19">
        <v>78509</v>
      </c>
      <c r="G24" s="19">
        <v>86091</v>
      </c>
      <c r="H24" s="19">
        <v>105953</v>
      </c>
      <c r="I24" s="19">
        <v>108499</v>
      </c>
      <c r="J24" s="19">
        <v>96855</v>
      </c>
      <c r="K24" s="19">
        <v>77100</v>
      </c>
      <c r="L24" s="19">
        <v>69800</v>
      </c>
      <c r="M24" s="19">
        <v>66642</v>
      </c>
      <c r="N24" s="19">
        <v>66577</v>
      </c>
      <c r="O24" s="19">
        <v>71321</v>
      </c>
      <c r="P24" s="19">
        <v>80093</v>
      </c>
      <c r="Q24" s="19">
        <v>90785</v>
      </c>
      <c r="R24" s="19">
        <v>111359</v>
      </c>
      <c r="S24" s="19">
        <v>126395</v>
      </c>
      <c r="T24" s="19">
        <v>129116</v>
      </c>
      <c r="U24" s="19">
        <v>129343</v>
      </c>
      <c r="V24" s="19">
        <v>119969</v>
      </c>
      <c r="W24" s="19">
        <v>108515</v>
      </c>
      <c r="X24" s="19">
        <v>94925</v>
      </c>
      <c r="Y24" s="19">
        <v>85496</v>
      </c>
      <c r="Z24" s="5">
        <v>0</v>
      </c>
      <c r="AA24" s="2">
        <f>IFERROR(INDEX('Holiday Schedule'!$D$3:$D$24,MATCH(A24,'Holiday Schedule'!$C$3:$C$24,0)),0)</f>
        <v>0</v>
      </c>
      <c r="AB24" s="2">
        <f t="shared" si="0"/>
        <v>5</v>
      </c>
      <c r="AC24" s="2">
        <f t="shared" si="1"/>
        <v>1547294</v>
      </c>
      <c r="AD24" s="5">
        <f t="shared" si="2"/>
        <v>649165</v>
      </c>
      <c r="AE24" s="5">
        <f t="shared" si="3"/>
        <v>2196459</v>
      </c>
      <c r="AG24" s="2">
        <f t="shared" si="4"/>
        <v>1</v>
      </c>
      <c r="AH24" s="2">
        <f t="shared" si="5"/>
        <v>2025</v>
      </c>
      <c r="AJ24" s="5">
        <f t="shared" si="6"/>
        <v>129343</v>
      </c>
      <c r="AK24" s="2">
        <f t="shared" si="7"/>
        <v>20</v>
      </c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36"/>
    </row>
    <row r="25" spans="1:48">
      <c r="A25" s="17">
        <v>45674</v>
      </c>
      <c r="B25" s="19">
        <v>82136</v>
      </c>
      <c r="C25" s="19">
        <v>79629</v>
      </c>
      <c r="D25" s="19">
        <v>77410</v>
      </c>
      <c r="E25" s="19">
        <v>78590</v>
      </c>
      <c r="F25" s="19">
        <v>83055</v>
      </c>
      <c r="G25" s="19">
        <v>91171</v>
      </c>
      <c r="H25" s="19">
        <v>111175</v>
      </c>
      <c r="I25" s="19">
        <v>110594</v>
      </c>
      <c r="J25" s="19">
        <v>97416</v>
      </c>
      <c r="K25" s="19">
        <v>80287</v>
      </c>
      <c r="L25" s="19">
        <v>73259</v>
      </c>
      <c r="M25" s="19">
        <v>62811</v>
      </c>
      <c r="N25" s="19">
        <v>64041</v>
      </c>
      <c r="O25" s="19">
        <v>68943</v>
      </c>
      <c r="P25" s="19">
        <v>71509</v>
      </c>
      <c r="Q25" s="19">
        <v>87585</v>
      </c>
      <c r="R25" s="19">
        <v>106277</v>
      </c>
      <c r="S25" s="19">
        <v>118511</v>
      </c>
      <c r="T25" s="19">
        <v>118458</v>
      </c>
      <c r="U25" s="19">
        <v>117016</v>
      </c>
      <c r="V25" s="19">
        <v>110307</v>
      </c>
      <c r="W25" s="19">
        <v>99843</v>
      </c>
      <c r="X25" s="19">
        <v>90848</v>
      </c>
      <c r="Y25" s="19">
        <v>81968</v>
      </c>
      <c r="Z25" s="5">
        <v>0</v>
      </c>
      <c r="AA25" s="2">
        <f>IFERROR(INDEX('Holiday Schedule'!$D$3:$D$24,MATCH(A25,'Holiday Schedule'!$C$3:$C$24,0)),0)</f>
        <v>0</v>
      </c>
      <c r="AB25" s="2">
        <f t="shared" si="0"/>
        <v>6</v>
      </c>
      <c r="AC25" s="2">
        <f t="shared" si="1"/>
        <v>1477705</v>
      </c>
      <c r="AD25" s="5">
        <f t="shared" si="2"/>
        <v>685134</v>
      </c>
      <c r="AE25" s="5">
        <f t="shared" si="3"/>
        <v>2162839</v>
      </c>
      <c r="AG25" s="2">
        <f t="shared" si="4"/>
        <v>1</v>
      </c>
      <c r="AH25" s="2">
        <f t="shared" si="5"/>
        <v>2025</v>
      </c>
      <c r="AJ25" s="5">
        <f t="shared" si="6"/>
        <v>118511</v>
      </c>
      <c r="AK25" s="2">
        <f t="shared" si="7"/>
        <v>18</v>
      </c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36"/>
    </row>
    <row r="26" spans="1:48">
      <c r="A26" s="17">
        <v>45675</v>
      </c>
      <c r="B26" s="19">
        <v>78455</v>
      </c>
      <c r="C26" s="19">
        <v>74320</v>
      </c>
      <c r="D26" s="19">
        <v>69841</v>
      </c>
      <c r="E26" s="19">
        <v>64950</v>
      </c>
      <c r="F26" s="19">
        <v>64907</v>
      </c>
      <c r="G26" s="19">
        <v>68471</v>
      </c>
      <c r="H26" s="19">
        <v>78963</v>
      </c>
      <c r="I26" s="19">
        <v>83481</v>
      </c>
      <c r="J26" s="19">
        <v>84128</v>
      </c>
      <c r="K26" s="19">
        <v>85726</v>
      </c>
      <c r="L26" s="19">
        <v>83426</v>
      </c>
      <c r="M26" s="19">
        <v>80566</v>
      </c>
      <c r="N26" s="19">
        <v>79526</v>
      </c>
      <c r="O26" s="19">
        <v>79320</v>
      </c>
      <c r="P26" s="19">
        <v>79844</v>
      </c>
      <c r="Q26" s="19">
        <v>85634</v>
      </c>
      <c r="R26" s="19">
        <v>97470</v>
      </c>
      <c r="S26" s="19">
        <v>104207</v>
      </c>
      <c r="T26" s="19">
        <v>102486</v>
      </c>
      <c r="U26" s="19">
        <v>98502</v>
      </c>
      <c r="V26" s="19">
        <v>91567</v>
      </c>
      <c r="W26" s="19">
        <v>82115</v>
      </c>
      <c r="X26" s="19">
        <v>73529</v>
      </c>
      <c r="Y26" s="19">
        <v>64415</v>
      </c>
      <c r="Z26" s="5">
        <v>0</v>
      </c>
      <c r="AA26" s="2">
        <f>IFERROR(INDEX('Holiday Schedule'!$D$3:$D$24,MATCH(A26,'Holiday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1955849</v>
      </c>
      <c r="AE26" s="5">
        <f t="shared" si="3"/>
        <v>1955849</v>
      </c>
      <c r="AG26" s="2">
        <f t="shared" si="4"/>
        <v>1</v>
      </c>
      <c r="AH26" s="2">
        <f t="shared" si="5"/>
        <v>2025</v>
      </c>
      <c r="AJ26" s="5">
        <f t="shared" si="6"/>
        <v>104207</v>
      </c>
      <c r="AK26" s="2">
        <f t="shared" si="7"/>
        <v>18</v>
      </c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36"/>
    </row>
    <row r="27" spans="1:48">
      <c r="A27" s="17">
        <v>45676</v>
      </c>
      <c r="B27" s="19">
        <v>56816</v>
      </c>
      <c r="C27" s="19">
        <v>53163</v>
      </c>
      <c r="D27" s="19">
        <v>52894</v>
      </c>
      <c r="E27" s="19">
        <v>54635</v>
      </c>
      <c r="F27" s="19">
        <v>59545</v>
      </c>
      <c r="G27" s="19">
        <v>62501</v>
      </c>
      <c r="H27" s="19">
        <v>70357</v>
      </c>
      <c r="I27" s="19">
        <v>73708</v>
      </c>
      <c r="J27" s="19">
        <v>65384</v>
      </c>
      <c r="K27" s="19">
        <v>54796</v>
      </c>
      <c r="L27" s="19">
        <v>49782</v>
      </c>
      <c r="M27" s="19">
        <v>55140</v>
      </c>
      <c r="N27" s="19">
        <v>61250</v>
      </c>
      <c r="O27" s="19">
        <v>64247</v>
      </c>
      <c r="P27" s="19">
        <v>72364</v>
      </c>
      <c r="Q27" s="19">
        <v>84443</v>
      </c>
      <c r="R27" s="19">
        <v>98973</v>
      </c>
      <c r="S27" s="19">
        <v>108293</v>
      </c>
      <c r="T27" s="19">
        <v>105867</v>
      </c>
      <c r="U27" s="19">
        <v>104448</v>
      </c>
      <c r="V27" s="19">
        <v>96288</v>
      </c>
      <c r="W27" s="19">
        <v>86871</v>
      </c>
      <c r="X27" s="19">
        <v>76097</v>
      </c>
      <c r="Y27" s="19">
        <v>67957</v>
      </c>
      <c r="Z27" s="5">
        <v>0</v>
      </c>
      <c r="AA27" s="2">
        <f>IFERROR(INDEX('Holiday Schedule'!$D$3:$D$24,MATCH(A27,'Holiday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1735819</v>
      </c>
      <c r="AE27" s="5">
        <f t="shared" si="3"/>
        <v>1735819</v>
      </c>
      <c r="AG27" s="2">
        <f t="shared" si="4"/>
        <v>1</v>
      </c>
      <c r="AH27" s="2">
        <f t="shared" si="5"/>
        <v>2025</v>
      </c>
      <c r="AJ27" s="5">
        <f t="shared" si="6"/>
        <v>108293</v>
      </c>
      <c r="AK27" s="2">
        <f t="shared" si="7"/>
        <v>18</v>
      </c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36"/>
    </row>
    <row r="28" spans="1:48">
      <c r="A28" s="17">
        <v>45677</v>
      </c>
      <c r="B28" s="19">
        <v>64253</v>
      </c>
      <c r="C28" s="19">
        <v>62504</v>
      </c>
      <c r="D28" s="19">
        <v>62399</v>
      </c>
      <c r="E28" s="19">
        <v>63642</v>
      </c>
      <c r="F28" s="19">
        <v>65876</v>
      </c>
      <c r="G28" s="19">
        <v>72602</v>
      </c>
      <c r="H28" s="19">
        <v>93185</v>
      </c>
      <c r="I28" s="19">
        <v>100641</v>
      </c>
      <c r="J28" s="19">
        <v>99830</v>
      </c>
      <c r="K28" s="19">
        <v>96705</v>
      </c>
      <c r="L28" s="19">
        <v>93537</v>
      </c>
      <c r="M28" s="19">
        <v>91394</v>
      </c>
      <c r="N28" s="19">
        <v>87241</v>
      </c>
      <c r="O28" s="19">
        <v>85184</v>
      </c>
      <c r="P28" s="19">
        <v>88199</v>
      </c>
      <c r="Q28" s="19">
        <v>101027</v>
      </c>
      <c r="R28" s="19">
        <v>121662</v>
      </c>
      <c r="S28" s="19">
        <v>136407</v>
      </c>
      <c r="T28" s="19">
        <v>137355</v>
      </c>
      <c r="U28" s="19">
        <v>135885</v>
      </c>
      <c r="V28" s="19">
        <v>127249</v>
      </c>
      <c r="W28" s="19">
        <v>114350</v>
      </c>
      <c r="X28" s="19">
        <v>101841</v>
      </c>
      <c r="Y28" s="19">
        <v>92701</v>
      </c>
      <c r="Z28" s="5">
        <v>0</v>
      </c>
      <c r="AA28" s="2">
        <f>IFERROR(INDEX('Holiday Schedule'!$D$3:$D$24,MATCH(A28,'Holiday Schedule'!$C$3:$C$24,0)),0)</f>
        <v>0</v>
      </c>
      <c r="AB28" s="2">
        <f t="shared" si="0"/>
        <v>2</v>
      </c>
      <c r="AC28" s="2">
        <f t="shared" si="1"/>
        <v>1718507</v>
      </c>
      <c r="AD28" s="5">
        <f t="shared" si="2"/>
        <v>577162</v>
      </c>
      <c r="AE28" s="5">
        <f t="shared" si="3"/>
        <v>2295669</v>
      </c>
      <c r="AG28" s="2">
        <f t="shared" si="4"/>
        <v>1</v>
      </c>
      <c r="AH28" s="2">
        <f t="shared" si="5"/>
        <v>2025</v>
      </c>
      <c r="AJ28" s="5">
        <f t="shared" si="6"/>
        <v>137355</v>
      </c>
      <c r="AK28" s="2">
        <f t="shared" si="7"/>
        <v>19</v>
      </c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36"/>
    </row>
    <row r="29" spans="1:48">
      <c r="A29" s="17">
        <v>45678</v>
      </c>
      <c r="B29" s="19">
        <v>88899</v>
      </c>
      <c r="C29" s="19">
        <v>86166</v>
      </c>
      <c r="D29" s="19">
        <v>84989</v>
      </c>
      <c r="E29" s="19">
        <v>85630</v>
      </c>
      <c r="F29" s="19">
        <v>89871</v>
      </c>
      <c r="G29" s="19">
        <v>100832</v>
      </c>
      <c r="H29" s="19">
        <v>121727</v>
      </c>
      <c r="I29" s="19">
        <v>124981</v>
      </c>
      <c r="J29" s="19">
        <v>113780</v>
      </c>
      <c r="K29" s="19">
        <v>100908</v>
      </c>
      <c r="L29" s="19">
        <v>93341</v>
      </c>
      <c r="M29" s="19">
        <v>88715</v>
      </c>
      <c r="N29" s="19">
        <v>84834</v>
      </c>
      <c r="O29" s="19">
        <v>85374</v>
      </c>
      <c r="P29" s="19">
        <v>87938</v>
      </c>
      <c r="Q29" s="19">
        <v>101011</v>
      </c>
      <c r="R29" s="19">
        <v>120850</v>
      </c>
      <c r="S29" s="19">
        <v>137545</v>
      </c>
      <c r="T29" s="19">
        <v>140168</v>
      </c>
      <c r="U29" s="19">
        <v>138995</v>
      </c>
      <c r="V29" s="19">
        <v>131211</v>
      </c>
      <c r="W29" s="19">
        <v>119953</v>
      </c>
      <c r="X29" s="19">
        <v>106579</v>
      </c>
      <c r="Y29" s="19">
        <v>96614</v>
      </c>
      <c r="Z29" s="5">
        <v>0</v>
      </c>
      <c r="AA29" s="2">
        <f>IFERROR(INDEX('Holiday Schedule'!$D$3:$D$24,MATCH(A29,'Holiday Schedule'!$C$3:$C$24,0)),0)</f>
        <v>0</v>
      </c>
      <c r="AB29" s="2">
        <f t="shared" si="0"/>
        <v>3</v>
      </c>
      <c r="AC29" s="2">
        <f t="shared" si="1"/>
        <v>1776183</v>
      </c>
      <c r="AD29" s="5">
        <f t="shared" si="2"/>
        <v>754728</v>
      </c>
      <c r="AE29" s="5">
        <f t="shared" si="3"/>
        <v>2530911</v>
      </c>
      <c r="AG29" s="2">
        <f t="shared" si="4"/>
        <v>1</v>
      </c>
      <c r="AH29" s="2">
        <f t="shared" si="5"/>
        <v>2025</v>
      </c>
      <c r="AJ29" s="5">
        <f t="shared" si="6"/>
        <v>140168</v>
      </c>
      <c r="AK29" s="2">
        <f t="shared" si="7"/>
        <v>19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36"/>
    </row>
    <row r="30" spans="1:48">
      <c r="A30" s="17">
        <v>45679</v>
      </c>
      <c r="B30" s="19">
        <v>92972</v>
      </c>
      <c r="C30" s="19">
        <v>90015</v>
      </c>
      <c r="D30" s="19">
        <v>89324</v>
      </c>
      <c r="E30" s="19">
        <v>90031</v>
      </c>
      <c r="F30" s="19">
        <v>94453</v>
      </c>
      <c r="G30" s="19">
        <v>103451</v>
      </c>
      <c r="H30" s="19">
        <v>125027</v>
      </c>
      <c r="I30" s="19">
        <v>127198</v>
      </c>
      <c r="J30" s="19">
        <v>116247</v>
      </c>
      <c r="K30" s="19">
        <v>102246</v>
      </c>
      <c r="L30" s="19">
        <v>94244</v>
      </c>
      <c r="M30" s="19">
        <v>89367</v>
      </c>
      <c r="N30" s="19">
        <v>84950</v>
      </c>
      <c r="O30" s="19">
        <v>86210</v>
      </c>
      <c r="P30" s="19">
        <v>87838</v>
      </c>
      <c r="Q30" s="19">
        <v>101409</v>
      </c>
      <c r="R30" s="19">
        <v>121594</v>
      </c>
      <c r="S30" s="19">
        <v>139733</v>
      </c>
      <c r="T30" s="19">
        <v>143530</v>
      </c>
      <c r="U30" s="19">
        <v>143539</v>
      </c>
      <c r="V30" s="19">
        <v>135961</v>
      </c>
      <c r="W30" s="19">
        <v>121949</v>
      </c>
      <c r="X30" s="19">
        <v>107657</v>
      </c>
      <c r="Y30" s="19">
        <v>96544</v>
      </c>
      <c r="Z30" s="5">
        <v>0</v>
      </c>
      <c r="AA30" s="2">
        <f>IFERROR(INDEX('Holiday Schedule'!$D$3:$D$24,MATCH(A30,'Holiday Schedule'!$C$3:$C$24,0)),0)</f>
        <v>0</v>
      </c>
      <c r="AB30" s="2">
        <f t="shared" si="0"/>
        <v>4</v>
      </c>
      <c r="AC30" s="2">
        <f t="shared" si="1"/>
        <v>1803672</v>
      </c>
      <c r="AD30" s="5">
        <f t="shared" si="2"/>
        <v>781817</v>
      </c>
      <c r="AE30" s="5">
        <f t="shared" si="3"/>
        <v>2585489</v>
      </c>
      <c r="AG30" s="2">
        <f t="shared" si="4"/>
        <v>1</v>
      </c>
      <c r="AH30" s="2">
        <f t="shared" si="5"/>
        <v>2025</v>
      </c>
      <c r="AJ30" s="5">
        <f t="shared" si="6"/>
        <v>143539</v>
      </c>
      <c r="AK30" s="2">
        <f t="shared" si="7"/>
        <v>20</v>
      </c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36"/>
    </row>
    <row r="31" spans="1:48">
      <c r="A31" s="17">
        <v>45680</v>
      </c>
      <c r="B31" s="19">
        <v>91530</v>
      </c>
      <c r="C31" s="19">
        <v>88174</v>
      </c>
      <c r="D31" s="19">
        <v>86069</v>
      </c>
      <c r="E31" s="19">
        <v>86414</v>
      </c>
      <c r="F31" s="19">
        <v>90280</v>
      </c>
      <c r="G31" s="19">
        <v>98097</v>
      </c>
      <c r="H31" s="19">
        <v>119074</v>
      </c>
      <c r="I31" s="19">
        <v>121982</v>
      </c>
      <c r="J31" s="19">
        <v>109563</v>
      </c>
      <c r="K31" s="19">
        <v>104229</v>
      </c>
      <c r="L31" s="19">
        <v>99773</v>
      </c>
      <c r="M31" s="19">
        <v>94899</v>
      </c>
      <c r="N31" s="19">
        <v>89765</v>
      </c>
      <c r="O31" s="19">
        <v>93635</v>
      </c>
      <c r="P31" s="19">
        <v>95523</v>
      </c>
      <c r="Q31" s="19">
        <v>102522</v>
      </c>
      <c r="R31" s="19">
        <v>117390</v>
      </c>
      <c r="S31" s="19">
        <v>129794</v>
      </c>
      <c r="T31" s="19">
        <v>129416</v>
      </c>
      <c r="U31" s="19">
        <v>121527</v>
      </c>
      <c r="V31" s="19">
        <v>112104</v>
      </c>
      <c r="W31" s="19">
        <v>103719</v>
      </c>
      <c r="X31" s="19">
        <v>93386</v>
      </c>
      <c r="Y31" s="19">
        <v>85488</v>
      </c>
      <c r="Z31" s="5">
        <v>0</v>
      </c>
      <c r="AA31" s="2">
        <f>IFERROR(INDEX('Holiday Schedule'!$D$3:$D$24,MATCH(A31,'Holiday Schedule'!$C$3:$C$24,0)),0)</f>
        <v>0</v>
      </c>
      <c r="AB31" s="2">
        <f t="shared" si="0"/>
        <v>5</v>
      </c>
      <c r="AC31" s="2">
        <f t="shared" si="1"/>
        <v>1719227</v>
      </c>
      <c r="AD31" s="5">
        <f t="shared" si="2"/>
        <v>745126</v>
      </c>
      <c r="AE31" s="5">
        <f t="shared" si="3"/>
        <v>2464353</v>
      </c>
      <c r="AG31" s="2">
        <f t="shared" si="4"/>
        <v>1</v>
      </c>
      <c r="AH31" s="2">
        <f t="shared" si="5"/>
        <v>2025</v>
      </c>
      <c r="AJ31" s="5">
        <f t="shared" si="6"/>
        <v>129794</v>
      </c>
      <c r="AK31" s="2">
        <f t="shared" si="7"/>
        <v>18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36"/>
    </row>
    <row r="32" spans="1:48">
      <c r="A32" s="17">
        <v>45681</v>
      </c>
      <c r="B32" s="19">
        <v>81294</v>
      </c>
      <c r="C32" s="19">
        <v>80682</v>
      </c>
      <c r="D32" s="19">
        <v>80446</v>
      </c>
      <c r="E32" s="19">
        <v>82846</v>
      </c>
      <c r="F32" s="19">
        <v>86055</v>
      </c>
      <c r="G32" s="19">
        <v>94244</v>
      </c>
      <c r="H32" s="19">
        <v>112813</v>
      </c>
      <c r="I32" s="19">
        <v>114269</v>
      </c>
      <c r="J32" s="19">
        <v>100648</v>
      </c>
      <c r="K32" s="19">
        <v>86945</v>
      </c>
      <c r="L32" s="19">
        <v>79218</v>
      </c>
      <c r="M32" s="19">
        <v>69578</v>
      </c>
      <c r="N32" s="19">
        <v>61766</v>
      </c>
      <c r="O32" s="19">
        <v>59795</v>
      </c>
      <c r="P32" s="19">
        <v>68433</v>
      </c>
      <c r="Q32" s="19">
        <v>85958</v>
      </c>
      <c r="R32" s="19">
        <v>107600</v>
      </c>
      <c r="S32" s="19">
        <v>121606</v>
      </c>
      <c r="T32" s="19">
        <v>119295</v>
      </c>
      <c r="U32" s="19">
        <v>118593</v>
      </c>
      <c r="V32" s="19">
        <v>112437</v>
      </c>
      <c r="W32" s="19">
        <v>101630</v>
      </c>
      <c r="X32" s="19">
        <v>91840</v>
      </c>
      <c r="Y32" s="19">
        <v>82258</v>
      </c>
      <c r="Z32" s="5">
        <v>0</v>
      </c>
      <c r="AA32" s="2">
        <f>IFERROR(INDEX('Holiday Schedule'!$D$3:$D$24,MATCH(A32,'Holiday Schedule'!$C$3:$C$24,0)),0)</f>
        <v>0</v>
      </c>
      <c r="AB32" s="2">
        <f t="shared" si="0"/>
        <v>6</v>
      </c>
      <c r="AC32" s="2">
        <f t="shared" si="1"/>
        <v>1499611</v>
      </c>
      <c r="AD32" s="5">
        <f t="shared" si="2"/>
        <v>700638</v>
      </c>
      <c r="AE32" s="5">
        <f t="shared" si="3"/>
        <v>2200249</v>
      </c>
      <c r="AG32" s="2">
        <f t="shared" si="4"/>
        <v>1</v>
      </c>
      <c r="AH32" s="2">
        <f t="shared" si="5"/>
        <v>2025</v>
      </c>
      <c r="AJ32" s="5">
        <f t="shared" si="6"/>
        <v>121606</v>
      </c>
      <c r="AK32" s="2">
        <f t="shared" si="7"/>
        <v>18</v>
      </c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36"/>
    </row>
    <row r="33" spans="1:48">
      <c r="A33" s="17">
        <v>45682</v>
      </c>
      <c r="B33" s="19">
        <v>78735</v>
      </c>
      <c r="C33" s="19">
        <v>75909</v>
      </c>
      <c r="D33" s="19">
        <v>75598</v>
      </c>
      <c r="E33" s="19">
        <v>77135</v>
      </c>
      <c r="F33" s="19">
        <v>80219</v>
      </c>
      <c r="G33" s="19">
        <v>84576</v>
      </c>
      <c r="H33" s="19">
        <v>98698</v>
      </c>
      <c r="I33" s="19">
        <v>102940</v>
      </c>
      <c r="J33" s="19">
        <v>92827</v>
      </c>
      <c r="K33" s="19">
        <v>82364</v>
      </c>
      <c r="L33" s="19">
        <v>79416</v>
      </c>
      <c r="M33" s="19">
        <v>75035</v>
      </c>
      <c r="N33" s="19">
        <v>71562</v>
      </c>
      <c r="O33" s="19">
        <v>69070</v>
      </c>
      <c r="P33" s="19">
        <v>73155</v>
      </c>
      <c r="Q33" s="19">
        <v>93315</v>
      </c>
      <c r="R33" s="19">
        <v>113228</v>
      </c>
      <c r="S33" s="19">
        <v>128034</v>
      </c>
      <c r="T33" s="19">
        <v>127726</v>
      </c>
      <c r="U33" s="19">
        <v>127896</v>
      </c>
      <c r="V33" s="19">
        <v>117209</v>
      </c>
      <c r="W33" s="19">
        <v>108462</v>
      </c>
      <c r="X33" s="19">
        <v>98388</v>
      </c>
      <c r="Y33" s="19">
        <v>92035</v>
      </c>
      <c r="Z33" s="5">
        <v>0</v>
      </c>
      <c r="AA33" s="2">
        <f>IFERROR(INDEX('Holiday Schedule'!$D$3:$D$24,MATCH(A33,'Holiday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2223532</v>
      </c>
      <c r="AE33" s="5">
        <f t="shared" si="3"/>
        <v>2223532</v>
      </c>
      <c r="AG33" s="2">
        <f t="shared" si="4"/>
        <v>1</v>
      </c>
      <c r="AH33" s="2">
        <f t="shared" si="5"/>
        <v>2025</v>
      </c>
      <c r="AJ33" s="5">
        <f t="shared" si="6"/>
        <v>128034</v>
      </c>
      <c r="AK33" s="2">
        <f t="shared" si="7"/>
        <v>18</v>
      </c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36"/>
    </row>
    <row r="34" spans="1:48">
      <c r="A34" s="17">
        <v>45683</v>
      </c>
      <c r="B34" s="19">
        <v>89761</v>
      </c>
      <c r="C34" s="19">
        <v>84482</v>
      </c>
      <c r="D34" s="19">
        <v>82357</v>
      </c>
      <c r="E34" s="19">
        <v>79145</v>
      </c>
      <c r="F34" s="19">
        <v>78875</v>
      </c>
      <c r="G34" s="19">
        <v>82050</v>
      </c>
      <c r="H34" s="19">
        <v>94495</v>
      </c>
      <c r="I34" s="19">
        <v>95674</v>
      </c>
      <c r="J34" s="19">
        <v>91392</v>
      </c>
      <c r="K34" s="19">
        <v>87681</v>
      </c>
      <c r="L34" s="19">
        <v>81937</v>
      </c>
      <c r="M34" s="19">
        <v>75860</v>
      </c>
      <c r="N34" s="19">
        <v>59728</v>
      </c>
      <c r="O34" s="19">
        <v>58586</v>
      </c>
      <c r="P34" s="19">
        <v>66021</v>
      </c>
      <c r="Q34" s="19">
        <v>87630</v>
      </c>
      <c r="R34" s="19">
        <v>104391</v>
      </c>
      <c r="S34" s="19">
        <v>117288</v>
      </c>
      <c r="T34" s="19">
        <v>117353</v>
      </c>
      <c r="U34" s="19">
        <v>112348</v>
      </c>
      <c r="V34" s="19">
        <v>105544</v>
      </c>
      <c r="W34" s="19">
        <v>93191</v>
      </c>
      <c r="X34" s="19">
        <v>82910</v>
      </c>
      <c r="Y34" s="19">
        <v>77206</v>
      </c>
      <c r="Z34" s="5">
        <v>0</v>
      </c>
      <c r="AA34" s="2">
        <f>IFERROR(INDEX('Holiday Schedule'!$D$3:$D$24,MATCH(A34,'Holiday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2105905</v>
      </c>
      <c r="AE34" s="5">
        <f t="shared" si="3"/>
        <v>2105905</v>
      </c>
      <c r="AG34" s="2">
        <f t="shared" si="4"/>
        <v>1</v>
      </c>
      <c r="AH34" s="2">
        <f t="shared" si="5"/>
        <v>2025</v>
      </c>
      <c r="AJ34" s="5">
        <f t="shared" si="6"/>
        <v>117353</v>
      </c>
      <c r="AK34" s="2">
        <f t="shared" si="7"/>
        <v>19</v>
      </c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36"/>
    </row>
    <row r="35" spans="1:48">
      <c r="A35" s="17">
        <v>45684</v>
      </c>
      <c r="B35" s="19">
        <v>70348</v>
      </c>
      <c r="C35" s="19">
        <v>71939</v>
      </c>
      <c r="D35" s="19">
        <v>73010</v>
      </c>
      <c r="E35" s="19">
        <v>73386</v>
      </c>
      <c r="F35" s="19">
        <v>79305</v>
      </c>
      <c r="G35" s="19">
        <v>88384</v>
      </c>
      <c r="H35" s="19">
        <v>106948</v>
      </c>
      <c r="I35" s="19">
        <v>107407</v>
      </c>
      <c r="J35" s="19">
        <v>96050</v>
      </c>
      <c r="K35" s="19">
        <v>80472</v>
      </c>
      <c r="L35" s="19">
        <v>68231</v>
      </c>
      <c r="M35" s="19">
        <v>58170</v>
      </c>
      <c r="N35" s="19">
        <v>50994</v>
      </c>
      <c r="O35" s="19">
        <v>54899</v>
      </c>
      <c r="P35" s="19">
        <v>59251</v>
      </c>
      <c r="Q35" s="19">
        <v>75573</v>
      </c>
      <c r="R35" s="19">
        <v>95649</v>
      </c>
      <c r="S35" s="19">
        <v>110030</v>
      </c>
      <c r="T35" s="19">
        <v>109869</v>
      </c>
      <c r="U35" s="19">
        <v>108160</v>
      </c>
      <c r="V35" s="19">
        <v>98138</v>
      </c>
      <c r="W35" s="19">
        <v>85194</v>
      </c>
      <c r="X35" s="19">
        <v>72324</v>
      </c>
      <c r="Y35" s="19">
        <v>64069</v>
      </c>
      <c r="Z35" s="5">
        <v>0</v>
      </c>
      <c r="AA35" s="2">
        <f>IFERROR(INDEX('Holiday Schedule'!$D$3:$D$24,MATCH(A35,'Holiday Schedule'!$C$3:$C$24,0)),0)</f>
        <v>0</v>
      </c>
      <c r="AB35" s="2">
        <f t="shared" si="0"/>
        <v>2</v>
      </c>
      <c r="AC35" s="2">
        <f t="shared" si="1"/>
        <v>1330411</v>
      </c>
      <c r="AD35" s="5">
        <f t="shared" si="2"/>
        <v>627389</v>
      </c>
      <c r="AE35" s="5">
        <f t="shared" si="3"/>
        <v>1957800</v>
      </c>
      <c r="AG35" s="2">
        <f t="shared" si="4"/>
        <v>1</v>
      </c>
      <c r="AH35" s="2">
        <f t="shared" si="5"/>
        <v>2025</v>
      </c>
      <c r="AJ35" s="5">
        <f t="shared" si="6"/>
        <v>110030</v>
      </c>
      <c r="AK35" s="2">
        <f t="shared" si="7"/>
        <v>18</v>
      </c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36"/>
    </row>
    <row r="36" spans="1:48">
      <c r="A36" s="17">
        <v>45685</v>
      </c>
      <c r="B36" s="19">
        <v>59344</v>
      </c>
      <c r="C36" s="19">
        <v>56945</v>
      </c>
      <c r="D36" s="19">
        <v>56898</v>
      </c>
      <c r="E36" s="19">
        <v>57846</v>
      </c>
      <c r="F36" s="19">
        <v>63559</v>
      </c>
      <c r="G36" s="19">
        <v>73961</v>
      </c>
      <c r="H36" s="19">
        <v>91498</v>
      </c>
      <c r="I36" s="19">
        <v>92064</v>
      </c>
      <c r="J36" s="19">
        <v>88720</v>
      </c>
      <c r="K36" s="19">
        <v>85035</v>
      </c>
      <c r="L36" s="19">
        <v>79173</v>
      </c>
      <c r="M36" s="19">
        <v>68147</v>
      </c>
      <c r="N36" s="19">
        <v>54660</v>
      </c>
      <c r="O36" s="19">
        <v>48625</v>
      </c>
      <c r="P36" s="19">
        <v>55417</v>
      </c>
      <c r="Q36" s="19">
        <v>78200</v>
      </c>
      <c r="R36" s="19">
        <v>101943</v>
      </c>
      <c r="S36" s="19">
        <v>122227</v>
      </c>
      <c r="T36" s="19">
        <v>122164</v>
      </c>
      <c r="U36" s="19">
        <v>124974</v>
      </c>
      <c r="V36" s="19">
        <v>120411</v>
      </c>
      <c r="W36" s="19">
        <v>110034</v>
      </c>
      <c r="X36" s="19">
        <v>96080</v>
      </c>
      <c r="Y36" s="19">
        <v>86957</v>
      </c>
      <c r="Z36" s="5">
        <v>0</v>
      </c>
      <c r="AA36" s="2">
        <f>IFERROR(INDEX('Holiday Schedule'!$D$3:$D$24,MATCH(A36,'Holiday Schedule'!$C$3:$C$24,0)),0)</f>
        <v>0</v>
      </c>
      <c r="AB36" s="2">
        <f t="shared" si="0"/>
        <v>3</v>
      </c>
      <c r="AC36" s="2">
        <f t="shared" si="1"/>
        <v>1447874</v>
      </c>
      <c r="AD36" s="5">
        <f t="shared" si="2"/>
        <v>547008</v>
      </c>
      <c r="AE36" s="5">
        <f t="shared" si="3"/>
        <v>1994882</v>
      </c>
      <c r="AG36" s="2">
        <f t="shared" si="4"/>
        <v>1</v>
      </c>
      <c r="AH36" s="2">
        <f t="shared" si="5"/>
        <v>2025</v>
      </c>
      <c r="AJ36" s="5">
        <f t="shared" si="6"/>
        <v>124974</v>
      </c>
      <c r="AK36" s="2">
        <f t="shared" si="7"/>
        <v>20</v>
      </c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36"/>
    </row>
    <row r="37" spans="1:48">
      <c r="A37" s="17">
        <v>45686</v>
      </c>
      <c r="B37" s="19">
        <v>82979</v>
      </c>
      <c r="C37" s="19">
        <v>80659</v>
      </c>
      <c r="D37" s="19">
        <v>80287</v>
      </c>
      <c r="E37" s="19">
        <v>80486</v>
      </c>
      <c r="F37" s="19">
        <v>84388</v>
      </c>
      <c r="G37" s="19">
        <v>91979</v>
      </c>
      <c r="H37" s="19">
        <v>108731</v>
      </c>
      <c r="I37" s="19">
        <v>109058</v>
      </c>
      <c r="J37" s="19">
        <v>106657</v>
      </c>
      <c r="K37" s="19">
        <v>103995</v>
      </c>
      <c r="L37" s="19">
        <v>102802</v>
      </c>
      <c r="M37" s="19">
        <v>100895</v>
      </c>
      <c r="N37" s="19">
        <v>101041</v>
      </c>
      <c r="O37" s="19">
        <v>99812</v>
      </c>
      <c r="P37" s="19">
        <v>99528</v>
      </c>
      <c r="Q37" s="19">
        <v>103617</v>
      </c>
      <c r="R37" s="19">
        <v>117411</v>
      </c>
      <c r="S37" s="19">
        <v>131418</v>
      </c>
      <c r="T37" s="19">
        <v>133092</v>
      </c>
      <c r="U37" s="19">
        <v>131572</v>
      </c>
      <c r="V37" s="19">
        <v>120278</v>
      </c>
      <c r="W37" s="19">
        <v>105694</v>
      </c>
      <c r="X37" s="19">
        <v>92245</v>
      </c>
      <c r="Y37" s="19">
        <v>81565</v>
      </c>
      <c r="Z37" s="5">
        <v>0</v>
      </c>
      <c r="AA37" s="2">
        <f>IFERROR(INDEX('Holiday Schedule'!$D$3:$D$24,MATCH(A37,'Holiday Schedule'!$C$3:$C$24,0)),0)</f>
        <v>0</v>
      </c>
      <c r="AB37" s="2">
        <f t="shared" si="0"/>
        <v>4</v>
      </c>
      <c r="AC37" s="2">
        <f t="shared" si="1"/>
        <v>1759115</v>
      </c>
      <c r="AD37" s="5">
        <f t="shared" si="2"/>
        <v>691074</v>
      </c>
      <c r="AE37" s="5">
        <f t="shared" si="3"/>
        <v>2450189</v>
      </c>
      <c r="AG37" s="2">
        <f t="shared" si="4"/>
        <v>1</v>
      </c>
      <c r="AH37" s="2">
        <f t="shared" si="5"/>
        <v>2025</v>
      </c>
      <c r="AJ37" s="5">
        <f t="shared" si="6"/>
        <v>133092</v>
      </c>
      <c r="AK37" s="2">
        <f t="shared" si="7"/>
        <v>19</v>
      </c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36"/>
    </row>
    <row r="38" spans="1:48">
      <c r="A38" s="17">
        <v>45687</v>
      </c>
      <c r="B38" s="19">
        <v>78744</v>
      </c>
      <c r="C38" s="19">
        <v>77986</v>
      </c>
      <c r="D38" s="19">
        <v>73927</v>
      </c>
      <c r="E38" s="19">
        <v>77821</v>
      </c>
      <c r="F38" s="19">
        <v>80662</v>
      </c>
      <c r="G38" s="19">
        <v>88798</v>
      </c>
      <c r="H38" s="19">
        <v>108460</v>
      </c>
      <c r="I38" s="19">
        <v>111711</v>
      </c>
      <c r="J38" s="19">
        <v>104414</v>
      </c>
      <c r="K38" s="19">
        <v>99383</v>
      </c>
      <c r="L38" s="19">
        <v>94697</v>
      </c>
      <c r="M38" s="19">
        <v>90848</v>
      </c>
      <c r="N38" s="19">
        <v>88213</v>
      </c>
      <c r="O38" s="19">
        <v>84571</v>
      </c>
      <c r="P38" s="19">
        <v>84734</v>
      </c>
      <c r="Q38" s="19">
        <v>95853</v>
      </c>
      <c r="R38" s="19">
        <v>112616</v>
      </c>
      <c r="S38" s="19">
        <v>132864</v>
      </c>
      <c r="T38" s="19">
        <v>133867</v>
      </c>
      <c r="U38" s="19">
        <v>130750</v>
      </c>
      <c r="V38" s="19">
        <v>122316</v>
      </c>
      <c r="W38" s="19">
        <v>109977</v>
      </c>
      <c r="X38" s="19">
        <v>97464</v>
      </c>
      <c r="Y38" s="19">
        <v>87737</v>
      </c>
      <c r="Z38" s="5">
        <v>0</v>
      </c>
      <c r="AA38" s="2">
        <f>IFERROR(INDEX('Holiday Schedule'!$D$3:$D$24,MATCH(A38,'Holiday Schedule'!$C$3:$C$24,0)),0)</f>
        <v>0</v>
      </c>
      <c r="AB38" s="2">
        <f t="shared" si="0"/>
        <v>5</v>
      </c>
      <c r="AC38" s="2">
        <f t="shared" si="1"/>
        <v>1694278</v>
      </c>
      <c r="AD38" s="5">
        <f t="shared" si="2"/>
        <v>674135</v>
      </c>
      <c r="AE38" s="5">
        <f t="shared" si="3"/>
        <v>2368413</v>
      </c>
      <c r="AG38" s="2">
        <f t="shared" si="4"/>
        <v>1</v>
      </c>
      <c r="AH38" s="2">
        <f t="shared" si="5"/>
        <v>2025</v>
      </c>
      <c r="AJ38" s="5">
        <f t="shared" si="6"/>
        <v>133867</v>
      </c>
      <c r="AK38" s="2">
        <f t="shared" si="7"/>
        <v>19</v>
      </c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36"/>
    </row>
    <row r="39" spans="1:48">
      <c r="A39" s="17">
        <v>45688</v>
      </c>
      <c r="B39" s="19">
        <v>85897</v>
      </c>
      <c r="C39" s="19">
        <v>82944</v>
      </c>
      <c r="D39" s="19">
        <v>78094</v>
      </c>
      <c r="E39" s="19">
        <v>77763</v>
      </c>
      <c r="F39" s="19">
        <v>76536</v>
      </c>
      <c r="G39" s="19">
        <v>83745</v>
      </c>
      <c r="H39" s="19">
        <v>99665</v>
      </c>
      <c r="I39" s="19">
        <v>104535</v>
      </c>
      <c r="J39" s="19">
        <v>100292</v>
      </c>
      <c r="K39" s="19">
        <v>98633</v>
      </c>
      <c r="L39" s="19">
        <v>91841</v>
      </c>
      <c r="M39" s="19">
        <v>88530</v>
      </c>
      <c r="N39" s="19">
        <v>86285</v>
      </c>
      <c r="O39" s="19">
        <v>84587</v>
      </c>
      <c r="P39" s="19">
        <v>86211</v>
      </c>
      <c r="Q39" s="19">
        <v>93530</v>
      </c>
      <c r="R39" s="19">
        <v>105011</v>
      </c>
      <c r="S39" s="19">
        <v>117979</v>
      </c>
      <c r="T39" s="19">
        <v>115626</v>
      </c>
      <c r="U39" s="19">
        <v>116004</v>
      </c>
      <c r="V39" s="19">
        <v>108712</v>
      </c>
      <c r="W39" s="19">
        <v>99652</v>
      </c>
      <c r="X39" s="19">
        <v>89084</v>
      </c>
      <c r="Y39" s="19">
        <v>77750</v>
      </c>
      <c r="Z39" s="5">
        <v>0</v>
      </c>
      <c r="AA39" s="2">
        <f>IFERROR(INDEX('Holiday Schedule'!$D$3:$D$24,MATCH(A39,'Holiday Schedule'!$C$3:$C$24,0)),0)</f>
        <v>0</v>
      </c>
      <c r="AB39" s="2">
        <f t="shared" si="0"/>
        <v>6</v>
      </c>
      <c r="AC39" s="2">
        <f t="shared" si="1"/>
        <v>1586512</v>
      </c>
      <c r="AD39" s="5">
        <f t="shared" si="2"/>
        <v>662394</v>
      </c>
      <c r="AE39" s="5">
        <f t="shared" si="3"/>
        <v>2248906</v>
      </c>
      <c r="AG39" s="2">
        <f t="shared" si="4"/>
        <v>1</v>
      </c>
      <c r="AH39" s="2">
        <f t="shared" si="5"/>
        <v>2025</v>
      </c>
      <c r="AJ39" s="5">
        <f t="shared" si="6"/>
        <v>117979</v>
      </c>
      <c r="AK39" s="2">
        <f t="shared" si="7"/>
        <v>18</v>
      </c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36"/>
    </row>
    <row r="40" spans="1:48">
      <c r="A40" s="17">
        <v>45689</v>
      </c>
      <c r="B40" s="19">
        <v>71561</v>
      </c>
      <c r="C40" s="19">
        <v>70139</v>
      </c>
      <c r="D40" s="19">
        <v>68917</v>
      </c>
      <c r="E40" s="19">
        <v>69373</v>
      </c>
      <c r="F40" s="19">
        <v>72259</v>
      </c>
      <c r="G40" s="19">
        <v>77433</v>
      </c>
      <c r="H40" s="19">
        <v>90095</v>
      </c>
      <c r="I40" s="19">
        <v>94893</v>
      </c>
      <c r="J40" s="19">
        <v>98172</v>
      </c>
      <c r="K40" s="19">
        <v>96067</v>
      </c>
      <c r="L40" s="19">
        <v>88830</v>
      </c>
      <c r="M40" s="19">
        <v>85194</v>
      </c>
      <c r="N40" s="19">
        <v>79468</v>
      </c>
      <c r="O40" s="19">
        <v>75745</v>
      </c>
      <c r="P40" s="19">
        <v>76217</v>
      </c>
      <c r="Q40" s="19">
        <v>88839</v>
      </c>
      <c r="R40" s="19">
        <v>107136</v>
      </c>
      <c r="S40" s="19">
        <v>121237</v>
      </c>
      <c r="T40" s="19">
        <v>124887</v>
      </c>
      <c r="U40" s="19">
        <v>123863</v>
      </c>
      <c r="V40" s="19">
        <v>116631</v>
      </c>
      <c r="W40" s="19">
        <v>108112</v>
      </c>
      <c r="X40" s="19">
        <v>96839</v>
      </c>
      <c r="Y40" s="19">
        <v>89000</v>
      </c>
      <c r="Z40" s="5">
        <v>0</v>
      </c>
      <c r="AA40" s="2">
        <f>IFERROR(INDEX('Holiday Schedule'!$D$3:$D$24,MATCH(A40,'Holiday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2190907</v>
      </c>
      <c r="AE40" s="5">
        <f t="shared" si="3"/>
        <v>2190907</v>
      </c>
      <c r="AG40" s="2">
        <f t="shared" si="4"/>
        <v>2</v>
      </c>
      <c r="AH40" s="2">
        <f t="shared" si="5"/>
        <v>2025</v>
      </c>
      <c r="AJ40" s="5">
        <f t="shared" si="6"/>
        <v>124887</v>
      </c>
      <c r="AK40" s="2">
        <f t="shared" si="7"/>
        <v>19</v>
      </c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36"/>
    </row>
    <row r="41" spans="1:48">
      <c r="A41" s="17">
        <v>45690</v>
      </c>
      <c r="B41" s="19">
        <v>84951</v>
      </c>
      <c r="C41" s="19">
        <v>82515</v>
      </c>
      <c r="D41" s="19">
        <v>81359</v>
      </c>
      <c r="E41" s="19">
        <v>81057</v>
      </c>
      <c r="F41" s="19">
        <v>83886</v>
      </c>
      <c r="G41" s="19">
        <v>87639</v>
      </c>
      <c r="H41" s="19">
        <v>102767</v>
      </c>
      <c r="I41" s="19">
        <v>106822</v>
      </c>
      <c r="J41" s="19">
        <v>103680</v>
      </c>
      <c r="K41" s="19">
        <v>101097</v>
      </c>
      <c r="L41" s="19">
        <v>97239</v>
      </c>
      <c r="M41" s="19">
        <v>93846</v>
      </c>
      <c r="N41" s="19">
        <v>93701</v>
      </c>
      <c r="O41" s="19">
        <v>94014</v>
      </c>
      <c r="P41" s="19">
        <v>95869</v>
      </c>
      <c r="Q41" s="19">
        <v>107580</v>
      </c>
      <c r="R41" s="19">
        <v>120949</v>
      </c>
      <c r="S41" s="19">
        <v>132431</v>
      </c>
      <c r="T41" s="19">
        <v>139495</v>
      </c>
      <c r="U41" s="19">
        <v>134836</v>
      </c>
      <c r="V41" s="19">
        <v>124025</v>
      </c>
      <c r="W41" s="19">
        <v>109685</v>
      </c>
      <c r="X41" s="19">
        <v>94210</v>
      </c>
      <c r="Y41" s="19">
        <v>84899</v>
      </c>
      <c r="Z41" s="5">
        <v>0</v>
      </c>
      <c r="AA41" s="2">
        <f>IFERROR(INDEX('Holiday Schedule'!$D$3:$D$24,MATCH(A41,'Holiday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2438552</v>
      </c>
      <c r="AE41" s="5">
        <f t="shared" si="3"/>
        <v>2438552</v>
      </c>
      <c r="AG41" s="2">
        <f t="shared" si="4"/>
        <v>2</v>
      </c>
      <c r="AH41" s="2">
        <f t="shared" si="5"/>
        <v>2025</v>
      </c>
      <c r="AJ41" s="5">
        <f t="shared" si="6"/>
        <v>139495</v>
      </c>
      <c r="AK41" s="2">
        <f t="shared" si="7"/>
        <v>19</v>
      </c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36"/>
    </row>
    <row r="42" spans="1:48">
      <c r="A42" s="17">
        <v>45691</v>
      </c>
      <c r="B42" s="19">
        <v>78553</v>
      </c>
      <c r="C42" s="19">
        <v>73786</v>
      </c>
      <c r="D42" s="19">
        <v>71357</v>
      </c>
      <c r="E42" s="19">
        <v>69627</v>
      </c>
      <c r="F42" s="19">
        <v>74376</v>
      </c>
      <c r="G42" s="19">
        <v>79065</v>
      </c>
      <c r="H42" s="19">
        <v>97547</v>
      </c>
      <c r="I42" s="19">
        <v>101417</v>
      </c>
      <c r="J42" s="19">
        <v>100050</v>
      </c>
      <c r="K42" s="19">
        <v>95503</v>
      </c>
      <c r="L42" s="19">
        <v>88803</v>
      </c>
      <c r="M42" s="19">
        <v>81239</v>
      </c>
      <c r="N42" s="19">
        <v>75703</v>
      </c>
      <c r="O42" s="19">
        <v>74705</v>
      </c>
      <c r="P42" s="19">
        <v>78265</v>
      </c>
      <c r="Q42" s="19">
        <v>87947</v>
      </c>
      <c r="R42" s="19">
        <v>100517</v>
      </c>
      <c r="S42" s="19">
        <v>114202</v>
      </c>
      <c r="T42" s="19">
        <v>115873</v>
      </c>
      <c r="U42" s="19">
        <v>114641</v>
      </c>
      <c r="V42" s="19">
        <v>105143</v>
      </c>
      <c r="W42" s="19">
        <v>93865</v>
      </c>
      <c r="X42" s="19">
        <v>81974</v>
      </c>
      <c r="Y42" s="19">
        <v>72756</v>
      </c>
      <c r="Z42" s="5">
        <v>0</v>
      </c>
      <c r="AA42" s="2">
        <f>IFERROR(INDEX('Holiday Schedule'!$D$3:$D$24,MATCH(A42,'Holiday Schedule'!$C$3:$C$24,0)),0)</f>
        <v>0</v>
      </c>
      <c r="AB42" s="2">
        <f t="shared" si="0"/>
        <v>2</v>
      </c>
      <c r="AC42" s="2">
        <f t="shared" si="1"/>
        <v>1509847</v>
      </c>
      <c r="AD42" s="5">
        <f t="shared" si="2"/>
        <v>617067</v>
      </c>
      <c r="AE42" s="5">
        <f t="shared" si="3"/>
        <v>2126914</v>
      </c>
      <c r="AG42" s="2">
        <f t="shared" si="4"/>
        <v>2</v>
      </c>
      <c r="AH42" s="2">
        <f t="shared" si="5"/>
        <v>2025</v>
      </c>
      <c r="AJ42" s="5">
        <f t="shared" si="6"/>
        <v>115873</v>
      </c>
      <c r="AK42" s="2">
        <f t="shared" si="7"/>
        <v>19</v>
      </c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36"/>
    </row>
    <row r="43" spans="1:48">
      <c r="A43" s="17">
        <v>45692</v>
      </c>
      <c r="B43" s="19">
        <v>66286</v>
      </c>
      <c r="C43" s="19">
        <v>64545</v>
      </c>
      <c r="D43" s="19">
        <v>64115</v>
      </c>
      <c r="E43" s="19">
        <v>63733</v>
      </c>
      <c r="F43" s="19">
        <v>66607</v>
      </c>
      <c r="G43" s="19">
        <v>74672</v>
      </c>
      <c r="H43" s="19">
        <v>95823</v>
      </c>
      <c r="I43" s="19">
        <v>98474</v>
      </c>
      <c r="J43" s="19">
        <v>92481</v>
      </c>
      <c r="K43" s="19">
        <v>80775</v>
      </c>
      <c r="L43" s="19">
        <v>78654</v>
      </c>
      <c r="M43" s="19">
        <v>75776</v>
      </c>
      <c r="N43" s="19">
        <v>74096</v>
      </c>
      <c r="O43" s="19">
        <v>68339</v>
      </c>
      <c r="P43" s="19">
        <v>72365</v>
      </c>
      <c r="Q43" s="19">
        <v>83573</v>
      </c>
      <c r="R43" s="19">
        <v>99788</v>
      </c>
      <c r="S43" s="19">
        <v>118663</v>
      </c>
      <c r="T43" s="19">
        <v>122954</v>
      </c>
      <c r="U43" s="19">
        <v>122513</v>
      </c>
      <c r="V43" s="19">
        <v>113403</v>
      </c>
      <c r="W43" s="19">
        <v>101978</v>
      </c>
      <c r="X43" s="19">
        <v>89405</v>
      </c>
      <c r="Y43" s="19">
        <v>81657</v>
      </c>
      <c r="Z43" s="5">
        <v>0</v>
      </c>
      <c r="AA43" s="2">
        <f>IFERROR(INDEX('Holiday Schedule'!$D$3:$D$24,MATCH(A43,'Holiday Schedule'!$C$3:$C$24,0)),0)</f>
        <v>0</v>
      </c>
      <c r="AB43" s="2">
        <f t="shared" si="0"/>
        <v>3</v>
      </c>
      <c r="AC43" s="2">
        <f t="shared" si="1"/>
        <v>1493237</v>
      </c>
      <c r="AD43" s="5">
        <f t="shared" si="2"/>
        <v>577438</v>
      </c>
      <c r="AE43" s="5">
        <f t="shared" si="3"/>
        <v>2070675</v>
      </c>
      <c r="AG43" s="2">
        <f t="shared" si="4"/>
        <v>2</v>
      </c>
      <c r="AH43" s="2">
        <f t="shared" si="5"/>
        <v>2025</v>
      </c>
      <c r="AJ43" s="5">
        <f t="shared" si="6"/>
        <v>122954</v>
      </c>
      <c r="AK43" s="2">
        <f t="shared" si="7"/>
        <v>19</v>
      </c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36"/>
    </row>
    <row r="44" spans="1:48">
      <c r="A44" s="17">
        <v>45693</v>
      </c>
      <c r="B44" s="19">
        <v>77497</v>
      </c>
      <c r="C44" s="19">
        <v>76743</v>
      </c>
      <c r="D44" s="19">
        <v>76381</v>
      </c>
      <c r="E44" s="19">
        <v>77379</v>
      </c>
      <c r="F44" s="19">
        <v>82523</v>
      </c>
      <c r="G44" s="19">
        <v>90895</v>
      </c>
      <c r="H44" s="19">
        <v>112083</v>
      </c>
      <c r="I44" s="19">
        <v>111487</v>
      </c>
      <c r="J44" s="19">
        <v>93592</v>
      </c>
      <c r="K44" s="19">
        <v>78851</v>
      </c>
      <c r="L44" s="19">
        <v>72455</v>
      </c>
      <c r="M44" s="19">
        <v>68856</v>
      </c>
      <c r="N44" s="19">
        <v>67183</v>
      </c>
      <c r="O44" s="19">
        <v>65013</v>
      </c>
      <c r="P44" s="19">
        <v>68691</v>
      </c>
      <c r="Q44" s="19">
        <v>88167</v>
      </c>
      <c r="R44" s="19">
        <v>110639</v>
      </c>
      <c r="S44" s="19">
        <v>132236</v>
      </c>
      <c r="T44" s="19">
        <v>135768</v>
      </c>
      <c r="U44" s="19">
        <v>132695</v>
      </c>
      <c r="V44" s="19">
        <v>122289</v>
      </c>
      <c r="W44" s="19">
        <v>110464</v>
      </c>
      <c r="X44" s="19">
        <v>98118</v>
      </c>
      <c r="Y44" s="19">
        <v>90241</v>
      </c>
      <c r="Z44" s="5">
        <v>0</v>
      </c>
      <c r="AA44" s="2">
        <f>IFERROR(INDEX('Holiday Schedule'!$D$3:$D$24,MATCH(A44,'Holiday Schedule'!$C$3:$C$24,0)),0)</f>
        <v>0</v>
      </c>
      <c r="AB44" s="2">
        <f t="shared" si="0"/>
        <v>4</v>
      </c>
      <c r="AC44" s="2">
        <f t="shared" si="1"/>
        <v>1556504</v>
      </c>
      <c r="AD44" s="5">
        <f t="shared" si="2"/>
        <v>683742</v>
      </c>
      <c r="AE44" s="5">
        <f t="shared" si="3"/>
        <v>2240246</v>
      </c>
      <c r="AG44" s="2">
        <f t="shared" si="4"/>
        <v>2</v>
      </c>
      <c r="AH44" s="2">
        <f t="shared" si="5"/>
        <v>2025</v>
      </c>
      <c r="AJ44" s="5">
        <f t="shared" si="6"/>
        <v>135768</v>
      </c>
      <c r="AK44" s="2">
        <f t="shared" si="7"/>
        <v>19</v>
      </c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36"/>
    </row>
    <row r="45" spans="1:48">
      <c r="A45" s="17">
        <v>45694</v>
      </c>
      <c r="B45" s="19">
        <v>87957</v>
      </c>
      <c r="C45" s="19">
        <v>86406</v>
      </c>
      <c r="D45" s="19">
        <v>86470</v>
      </c>
      <c r="E45" s="19">
        <v>88969</v>
      </c>
      <c r="F45" s="19">
        <v>95335</v>
      </c>
      <c r="G45" s="19">
        <v>103206</v>
      </c>
      <c r="H45" s="19">
        <v>126222</v>
      </c>
      <c r="I45" s="19">
        <v>125304</v>
      </c>
      <c r="J45" s="19">
        <v>112496</v>
      </c>
      <c r="K45" s="19">
        <v>97511</v>
      </c>
      <c r="L45" s="19">
        <v>96629</v>
      </c>
      <c r="M45" s="19">
        <v>99963</v>
      </c>
      <c r="N45" s="19">
        <v>103419</v>
      </c>
      <c r="O45" s="19">
        <v>103901</v>
      </c>
      <c r="P45" s="19">
        <v>97780</v>
      </c>
      <c r="Q45" s="19">
        <v>99619</v>
      </c>
      <c r="R45" s="19">
        <v>106984</v>
      </c>
      <c r="S45" s="19">
        <v>121429</v>
      </c>
      <c r="T45" s="19">
        <v>120028</v>
      </c>
      <c r="U45" s="19">
        <v>117837</v>
      </c>
      <c r="V45" s="19">
        <v>112132</v>
      </c>
      <c r="W45" s="19">
        <v>100930</v>
      </c>
      <c r="X45" s="19">
        <v>88745</v>
      </c>
      <c r="Y45" s="19">
        <v>80254</v>
      </c>
      <c r="Z45" s="5">
        <v>0</v>
      </c>
      <c r="AA45" s="2">
        <f>IFERROR(INDEX('Holiday Schedule'!$D$3:$D$24,MATCH(A45,'Holiday Schedule'!$C$3:$C$24,0)),0)</f>
        <v>0</v>
      </c>
      <c r="AB45" s="2">
        <f t="shared" si="0"/>
        <v>5</v>
      </c>
      <c r="AC45" s="2">
        <f t="shared" si="1"/>
        <v>1704707</v>
      </c>
      <c r="AD45" s="5">
        <f t="shared" si="2"/>
        <v>754819</v>
      </c>
      <c r="AE45" s="5">
        <f t="shared" si="3"/>
        <v>2459526</v>
      </c>
      <c r="AG45" s="2">
        <f t="shared" si="4"/>
        <v>2</v>
      </c>
      <c r="AH45" s="2">
        <f t="shared" si="5"/>
        <v>2025</v>
      </c>
      <c r="AJ45" s="5">
        <f t="shared" si="6"/>
        <v>126222</v>
      </c>
      <c r="AK45" s="2">
        <f t="shared" si="7"/>
        <v>7</v>
      </c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36"/>
    </row>
    <row r="46" spans="1:48">
      <c r="A46" s="17">
        <v>45695</v>
      </c>
      <c r="B46" s="19">
        <v>68740</v>
      </c>
      <c r="C46" s="19">
        <v>64989</v>
      </c>
      <c r="D46" s="19">
        <v>62751</v>
      </c>
      <c r="E46" s="19">
        <v>64375</v>
      </c>
      <c r="F46" s="19">
        <v>73156</v>
      </c>
      <c r="G46" s="19">
        <v>81709</v>
      </c>
      <c r="H46" s="19">
        <v>103240</v>
      </c>
      <c r="I46" s="19">
        <v>102507</v>
      </c>
      <c r="J46" s="19">
        <v>92107</v>
      </c>
      <c r="K46" s="19">
        <v>84631</v>
      </c>
      <c r="L46" s="19">
        <v>76019</v>
      </c>
      <c r="M46" s="19">
        <v>73052</v>
      </c>
      <c r="N46" s="19">
        <v>69739</v>
      </c>
      <c r="O46" s="19">
        <v>67589</v>
      </c>
      <c r="P46" s="19">
        <v>70290</v>
      </c>
      <c r="Q46" s="19">
        <v>83225</v>
      </c>
      <c r="R46" s="19">
        <v>100901</v>
      </c>
      <c r="S46" s="19">
        <v>118841</v>
      </c>
      <c r="T46" s="19">
        <v>121263</v>
      </c>
      <c r="U46" s="19">
        <v>121542</v>
      </c>
      <c r="V46" s="19">
        <v>114385</v>
      </c>
      <c r="W46" s="19">
        <v>104289</v>
      </c>
      <c r="X46" s="19">
        <v>91755</v>
      </c>
      <c r="Y46" s="19">
        <v>83581</v>
      </c>
      <c r="Z46" s="5">
        <v>0</v>
      </c>
      <c r="AA46" s="2">
        <f>IFERROR(INDEX('Holiday Schedule'!$D$3:$D$24,MATCH(A46,'Holiday Schedule'!$C$3:$C$24,0)),0)</f>
        <v>0</v>
      </c>
      <c r="AB46" s="2">
        <f t="shared" si="0"/>
        <v>6</v>
      </c>
      <c r="AC46" s="2">
        <f t="shared" si="1"/>
        <v>1492135</v>
      </c>
      <c r="AD46" s="5">
        <f t="shared" si="2"/>
        <v>602541</v>
      </c>
      <c r="AE46" s="5">
        <f t="shared" si="3"/>
        <v>2094676</v>
      </c>
      <c r="AG46" s="2">
        <f t="shared" si="4"/>
        <v>2</v>
      </c>
      <c r="AH46" s="2">
        <f t="shared" si="5"/>
        <v>2025</v>
      </c>
      <c r="AJ46" s="5">
        <f t="shared" si="6"/>
        <v>121542</v>
      </c>
      <c r="AK46" s="2">
        <f t="shared" si="7"/>
        <v>20</v>
      </c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36"/>
    </row>
    <row r="47" spans="1:48">
      <c r="A47" s="17">
        <v>45696</v>
      </c>
      <c r="B47" s="19">
        <v>78429</v>
      </c>
      <c r="C47" s="19">
        <v>77326</v>
      </c>
      <c r="D47" s="19">
        <v>75719</v>
      </c>
      <c r="E47" s="19">
        <v>76140</v>
      </c>
      <c r="F47" s="19">
        <v>79168</v>
      </c>
      <c r="G47" s="19">
        <v>82863</v>
      </c>
      <c r="H47" s="19">
        <v>98162</v>
      </c>
      <c r="I47" s="19">
        <v>99322</v>
      </c>
      <c r="J47" s="19">
        <v>85769</v>
      </c>
      <c r="K47" s="19">
        <v>75307</v>
      </c>
      <c r="L47" s="19">
        <v>70155</v>
      </c>
      <c r="M47" s="19">
        <v>65681</v>
      </c>
      <c r="N47" s="19">
        <v>62789</v>
      </c>
      <c r="O47" s="19">
        <v>61876</v>
      </c>
      <c r="P47" s="19">
        <v>67313</v>
      </c>
      <c r="Q47" s="19">
        <v>84090</v>
      </c>
      <c r="R47" s="19">
        <v>106060</v>
      </c>
      <c r="S47" s="19">
        <v>122471</v>
      </c>
      <c r="T47" s="19">
        <v>124469</v>
      </c>
      <c r="U47" s="19">
        <v>122872</v>
      </c>
      <c r="V47" s="19">
        <v>113582</v>
      </c>
      <c r="W47" s="19">
        <v>104862</v>
      </c>
      <c r="X47" s="19">
        <v>93549</v>
      </c>
      <c r="Y47" s="19">
        <v>85209</v>
      </c>
      <c r="Z47" s="5">
        <v>0</v>
      </c>
      <c r="AA47" s="2">
        <f>IFERROR(INDEX('Holiday Schedule'!$D$3:$D$24,MATCH(A47,'Holiday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2113183</v>
      </c>
      <c r="AE47" s="5">
        <f t="shared" si="3"/>
        <v>2113183</v>
      </c>
      <c r="AG47" s="2">
        <f t="shared" si="4"/>
        <v>2</v>
      </c>
      <c r="AH47" s="2">
        <f t="shared" si="5"/>
        <v>2025</v>
      </c>
      <c r="AJ47" s="5">
        <f t="shared" si="6"/>
        <v>124469</v>
      </c>
      <c r="AK47" s="2">
        <f t="shared" si="7"/>
        <v>19</v>
      </c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36"/>
    </row>
    <row r="48" spans="1:48">
      <c r="A48" s="17">
        <v>45697</v>
      </c>
      <c r="B48" s="19">
        <v>78538</v>
      </c>
      <c r="C48" s="19">
        <v>76568</v>
      </c>
      <c r="D48" s="19">
        <v>75151</v>
      </c>
      <c r="E48" s="19">
        <v>75576</v>
      </c>
      <c r="F48" s="19">
        <v>78734</v>
      </c>
      <c r="G48" s="19">
        <v>80884</v>
      </c>
      <c r="H48" s="19">
        <v>94489</v>
      </c>
      <c r="I48" s="19">
        <v>101129</v>
      </c>
      <c r="J48" s="19">
        <v>104202</v>
      </c>
      <c r="K48" s="19">
        <v>104749</v>
      </c>
      <c r="L48" s="19">
        <v>101590</v>
      </c>
      <c r="M48" s="19">
        <v>98536</v>
      </c>
      <c r="N48" s="19">
        <v>95635</v>
      </c>
      <c r="O48" s="19">
        <v>92588</v>
      </c>
      <c r="P48" s="19">
        <v>91612</v>
      </c>
      <c r="Q48" s="19">
        <v>101063</v>
      </c>
      <c r="R48" s="19">
        <v>115791</v>
      </c>
      <c r="S48" s="19">
        <v>133833</v>
      </c>
      <c r="T48" s="19">
        <v>136324</v>
      </c>
      <c r="U48" s="19">
        <v>131039</v>
      </c>
      <c r="V48" s="19">
        <v>122592</v>
      </c>
      <c r="W48" s="19">
        <v>111397</v>
      </c>
      <c r="X48" s="19">
        <v>101084</v>
      </c>
      <c r="Y48" s="19">
        <v>93084</v>
      </c>
      <c r="Z48" s="5">
        <v>0</v>
      </c>
      <c r="AA48" s="2">
        <f>IFERROR(INDEX('Holiday Schedule'!$D$3:$D$24,MATCH(A48,'Holiday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2396188</v>
      </c>
      <c r="AE48" s="5">
        <f t="shared" si="3"/>
        <v>2396188</v>
      </c>
      <c r="AG48" s="2">
        <f t="shared" si="4"/>
        <v>2</v>
      </c>
      <c r="AH48" s="2">
        <f t="shared" si="5"/>
        <v>2025</v>
      </c>
      <c r="AJ48" s="5">
        <f t="shared" si="6"/>
        <v>136324</v>
      </c>
      <c r="AK48" s="2">
        <f t="shared" si="7"/>
        <v>19</v>
      </c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36"/>
    </row>
    <row r="49" spans="1:48">
      <c r="A49" s="17">
        <v>45698</v>
      </c>
      <c r="B49" s="19">
        <v>86083</v>
      </c>
      <c r="C49" s="19">
        <v>84005</v>
      </c>
      <c r="D49" s="19">
        <v>83887</v>
      </c>
      <c r="E49" s="19">
        <v>83382</v>
      </c>
      <c r="F49" s="19">
        <v>87458</v>
      </c>
      <c r="G49" s="19">
        <v>94783</v>
      </c>
      <c r="H49" s="19">
        <v>118671</v>
      </c>
      <c r="I49" s="19">
        <v>118111</v>
      </c>
      <c r="J49" s="19">
        <v>103552</v>
      </c>
      <c r="K49" s="19">
        <v>91614</v>
      </c>
      <c r="L49" s="19">
        <v>83703</v>
      </c>
      <c r="M49" s="19">
        <v>77642</v>
      </c>
      <c r="N49" s="19">
        <v>74503</v>
      </c>
      <c r="O49" s="19">
        <v>74752</v>
      </c>
      <c r="P49" s="19">
        <v>77346</v>
      </c>
      <c r="Q49" s="19">
        <v>90319</v>
      </c>
      <c r="R49" s="19">
        <v>106755</v>
      </c>
      <c r="S49" s="19">
        <v>128037</v>
      </c>
      <c r="T49" s="19">
        <v>132767</v>
      </c>
      <c r="U49" s="19">
        <v>132579</v>
      </c>
      <c r="V49" s="19">
        <v>124654</v>
      </c>
      <c r="W49" s="19">
        <v>113397</v>
      </c>
      <c r="X49" s="19">
        <v>100621</v>
      </c>
      <c r="Y49" s="19">
        <v>90663</v>
      </c>
      <c r="Z49" s="5">
        <v>0</v>
      </c>
      <c r="AA49" s="2">
        <f>IFERROR(INDEX('Holiday Schedule'!$D$3:$D$24,MATCH(A49,'Holiday Schedule'!$C$3:$C$24,0)),0)</f>
        <v>0</v>
      </c>
      <c r="AB49" s="2">
        <f t="shared" si="0"/>
        <v>2</v>
      </c>
      <c r="AC49" s="2">
        <f t="shared" si="1"/>
        <v>1630352</v>
      </c>
      <c r="AD49" s="5">
        <f t="shared" si="2"/>
        <v>728932</v>
      </c>
      <c r="AE49" s="5">
        <f t="shared" si="3"/>
        <v>2359284</v>
      </c>
      <c r="AG49" s="2">
        <f t="shared" si="4"/>
        <v>2</v>
      </c>
      <c r="AH49" s="2">
        <f t="shared" si="5"/>
        <v>2025</v>
      </c>
      <c r="AJ49" s="5">
        <f t="shared" si="6"/>
        <v>132767</v>
      </c>
      <c r="AK49" s="2">
        <f t="shared" si="7"/>
        <v>19</v>
      </c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36"/>
    </row>
    <row r="50" spans="1:48">
      <c r="A50" s="17">
        <v>45699</v>
      </c>
      <c r="B50" s="19">
        <v>86841</v>
      </c>
      <c r="C50" s="19">
        <v>84756</v>
      </c>
      <c r="D50" s="19">
        <v>84711</v>
      </c>
      <c r="E50" s="19">
        <v>85938</v>
      </c>
      <c r="F50" s="19">
        <v>92818</v>
      </c>
      <c r="G50" s="19">
        <v>100279</v>
      </c>
      <c r="H50" s="19">
        <v>124199</v>
      </c>
      <c r="I50" s="19">
        <v>121910</v>
      </c>
      <c r="J50" s="19">
        <v>102248</v>
      </c>
      <c r="K50" s="19">
        <v>85291</v>
      </c>
      <c r="L50" s="19">
        <v>76107</v>
      </c>
      <c r="M50" s="19">
        <v>66464</v>
      </c>
      <c r="N50" s="19">
        <v>61198</v>
      </c>
      <c r="O50" s="19">
        <v>60080</v>
      </c>
      <c r="P50" s="19">
        <v>63484</v>
      </c>
      <c r="Q50" s="19">
        <v>78390</v>
      </c>
      <c r="R50" s="19">
        <v>97247</v>
      </c>
      <c r="S50" s="19">
        <v>116521</v>
      </c>
      <c r="T50" s="19">
        <v>118019</v>
      </c>
      <c r="U50" s="19">
        <v>118201</v>
      </c>
      <c r="V50" s="19">
        <v>110477</v>
      </c>
      <c r="W50" s="19">
        <v>100279</v>
      </c>
      <c r="X50" s="19">
        <v>87208</v>
      </c>
      <c r="Y50" s="19">
        <v>79904</v>
      </c>
      <c r="Z50" s="5">
        <v>0</v>
      </c>
      <c r="AA50" s="2">
        <f>IFERROR(INDEX('Holiday Schedule'!$D$3:$D$24,MATCH(A50,'Holiday Schedule'!$C$3:$C$24,0)),0)</f>
        <v>0</v>
      </c>
      <c r="AB50" s="2">
        <f t="shared" si="0"/>
        <v>3</v>
      </c>
      <c r="AC50" s="2">
        <f t="shared" si="1"/>
        <v>1463124</v>
      </c>
      <c r="AD50" s="5">
        <f t="shared" si="2"/>
        <v>739446</v>
      </c>
      <c r="AE50" s="5">
        <f t="shared" si="3"/>
        <v>2202570</v>
      </c>
      <c r="AG50" s="2">
        <f t="shared" si="4"/>
        <v>2</v>
      </c>
      <c r="AH50" s="2">
        <f t="shared" si="5"/>
        <v>2025</v>
      </c>
      <c r="AJ50" s="5">
        <f t="shared" si="6"/>
        <v>124199</v>
      </c>
      <c r="AK50" s="2">
        <f t="shared" si="7"/>
        <v>7</v>
      </c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36"/>
    </row>
    <row r="51" spans="1:48">
      <c r="A51" s="17">
        <v>45700</v>
      </c>
      <c r="B51" s="19">
        <v>76100</v>
      </c>
      <c r="C51" s="19">
        <v>75025</v>
      </c>
      <c r="D51" s="19">
        <v>73083</v>
      </c>
      <c r="E51" s="19">
        <v>74698</v>
      </c>
      <c r="F51" s="19">
        <v>77875</v>
      </c>
      <c r="G51" s="19">
        <v>88698</v>
      </c>
      <c r="H51" s="19">
        <v>115623</v>
      </c>
      <c r="I51" s="19">
        <v>110972</v>
      </c>
      <c r="J51" s="19">
        <v>90929</v>
      </c>
      <c r="K51" s="19">
        <v>76701</v>
      </c>
      <c r="L51" s="19">
        <v>71671</v>
      </c>
      <c r="M51" s="19">
        <v>66280</v>
      </c>
      <c r="N51" s="19">
        <v>63051</v>
      </c>
      <c r="O51" s="19">
        <v>61026</v>
      </c>
      <c r="P51" s="19">
        <v>65742</v>
      </c>
      <c r="Q51" s="19">
        <v>83011</v>
      </c>
      <c r="R51" s="19">
        <v>105231</v>
      </c>
      <c r="S51" s="19">
        <v>125251</v>
      </c>
      <c r="T51" s="19">
        <v>129396</v>
      </c>
      <c r="U51" s="19">
        <v>129665</v>
      </c>
      <c r="V51" s="19">
        <v>121130</v>
      </c>
      <c r="W51" s="19">
        <v>108791</v>
      </c>
      <c r="X51" s="19">
        <v>94642</v>
      </c>
      <c r="Y51" s="19">
        <v>87141</v>
      </c>
      <c r="Z51" s="5">
        <v>0</v>
      </c>
      <c r="AA51" s="2">
        <f>IFERROR(INDEX('Holiday Schedule'!$D$3:$D$24,MATCH(A51,'Holiday Schedule'!$C$3:$C$24,0)),0)</f>
        <v>0</v>
      </c>
      <c r="AB51" s="2">
        <f t="shared" si="0"/>
        <v>4</v>
      </c>
      <c r="AC51" s="2">
        <f t="shared" si="1"/>
        <v>1503489</v>
      </c>
      <c r="AD51" s="5">
        <f t="shared" si="2"/>
        <v>668243</v>
      </c>
      <c r="AE51" s="5">
        <f t="shared" si="3"/>
        <v>2171732</v>
      </c>
      <c r="AG51" s="2">
        <f t="shared" si="4"/>
        <v>2</v>
      </c>
      <c r="AH51" s="2">
        <f t="shared" si="5"/>
        <v>2025</v>
      </c>
      <c r="AJ51" s="5">
        <f t="shared" si="6"/>
        <v>129665</v>
      </c>
      <c r="AK51" s="2">
        <f t="shared" si="7"/>
        <v>20</v>
      </c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36"/>
    </row>
    <row r="52" spans="1:48">
      <c r="A52" s="17">
        <v>45701</v>
      </c>
      <c r="B52" s="19">
        <v>79861</v>
      </c>
      <c r="C52" s="19">
        <v>77392</v>
      </c>
      <c r="D52" s="19">
        <v>74265</v>
      </c>
      <c r="E52" s="19">
        <v>73477</v>
      </c>
      <c r="F52" s="19">
        <v>75420</v>
      </c>
      <c r="G52" s="19">
        <v>82389</v>
      </c>
      <c r="H52" s="19">
        <v>101834</v>
      </c>
      <c r="I52" s="19">
        <v>104374</v>
      </c>
      <c r="J52" s="19">
        <v>102568</v>
      </c>
      <c r="K52" s="19">
        <v>99397</v>
      </c>
      <c r="L52" s="19">
        <v>96392</v>
      </c>
      <c r="M52" s="19">
        <v>96477</v>
      </c>
      <c r="N52" s="19">
        <v>93998</v>
      </c>
      <c r="O52" s="19">
        <v>95621</v>
      </c>
      <c r="P52" s="19">
        <v>94013</v>
      </c>
      <c r="Q52" s="19">
        <v>102077</v>
      </c>
      <c r="R52" s="19">
        <v>110357</v>
      </c>
      <c r="S52" s="19">
        <v>125583</v>
      </c>
      <c r="T52" s="19">
        <v>130478</v>
      </c>
      <c r="U52" s="19">
        <v>127755</v>
      </c>
      <c r="V52" s="19">
        <v>118787</v>
      </c>
      <c r="W52" s="19">
        <v>106051</v>
      </c>
      <c r="X52" s="19">
        <v>93937</v>
      </c>
      <c r="Y52" s="19">
        <v>86765</v>
      </c>
      <c r="Z52" s="5">
        <v>0</v>
      </c>
      <c r="AA52" s="2">
        <f>IFERROR(INDEX('Holiday Schedule'!$D$3:$D$24,MATCH(A52,'Holiday Schedule'!$C$3:$C$24,0)),0)</f>
        <v>0</v>
      </c>
      <c r="AB52" s="2">
        <f t="shared" si="0"/>
        <v>5</v>
      </c>
      <c r="AC52" s="2">
        <f t="shared" si="1"/>
        <v>1697865</v>
      </c>
      <c r="AD52" s="5">
        <f t="shared" si="2"/>
        <v>651403</v>
      </c>
      <c r="AE52" s="5">
        <f t="shared" si="3"/>
        <v>2349268</v>
      </c>
      <c r="AG52" s="2">
        <f t="shared" si="4"/>
        <v>2</v>
      </c>
      <c r="AH52" s="2">
        <f t="shared" si="5"/>
        <v>2025</v>
      </c>
      <c r="AJ52" s="5">
        <f t="shared" si="6"/>
        <v>130478</v>
      </c>
      <c r="AK52" s="2">
        <f t="shared" si="7"/>
        <v>19</v>
      </c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36"/>
    </row>
    <row r="53" spans="1:48">
      <c r="A53" s="17">
        <v>45702</v>
      </c>
      <c r="B53" s="19">
        <v>79125</v>
      </c>
      <c r="C53" s="19">
        <v>73633</v>
      </c>
      <c r="D53" s="19">
        <v>70679</v>
      </c>
      <c r="E53" s="19">
        <v>70912</v>
      </c>
      <c r="F53" s="19">
        <v>74777</v>
      </c>
      <c r="G53" s="19">
        <v>80962</v>
      </c>
      <c r="H53" s="19">
        <v>101884</v>
      </c>
      <c r="I53" s="19">
        <v>101254</v>
      </c>
      <c r="J53" s="19">
        <v>89896</v>
      </c>
      <c r="K53" s="19">
        <v>82684</v>
      </c>
      <c r="L53" s="19">
        <v>76795</v>
      </c>
      <c r="M53" s="19">
        <v>72469</v>
      </c>
      <c r="N53" s="19">
        <v>72114</v>
      </c>
      <c r="O53" s="19">
        <v>70233</v>
      </c>
      <c r="P53" s="19">
        <v>71416</v>
      </c>
      <c r="Q53" s="19">
        <v>82253</v>
      </c>
      <c r="R53" s="19">
        <v>100256</v>
      </c>
      <c r="S53" s="19">
        <v>117133</v>
      </c>
      <c r="T53" s="19">
        <v>121323</v>
      </c>
      <c r="U53" s="19">
        <v>120000</v>
      </c>
      <c r="V53" s="19">
        <v>111646</v>
      </c>
      <c r="W53" s="19">
        <v>102960</v>
      </c>
      <c r="X53" s="19">
        <v>92495</v>
      </c>
      <c r="Y53" s="19">
        <v>84793</v>
      </c>
      <c r="Z53" s="5">
        <v>0</v>
      </c>
      <c r="AA53" s="2">
        <f>IFERROR(INDEX('Holiday Schedule'!$D$3:$D$24,MATCH(A53,'Holiday Schedule'!$C$3:$C$24,0)),0)</f>
        <v>0</v>
      </c>
      <c r="AB53" s="2">
        <f t="shared" si="0"/>
        <v>6</v>
      </c>
      <c r="AC53" s="2">
        <f t="shared" si="1"/>
        <v>1484927</v>
      </c>
      <c r="AD53" s="5">
        <f t="shared" si="2"/>
        <v>636765</v>
      </c>
      <c r="AE53" s="5">
        <f t="shared" si="3"/>
        <v>2121692</v>
      </c>
      <c r="AG53" s="2">
        <f t="shared" si="4"/>
        <v>2</v>
      </c>
      <c r="AH53" s="2">
        <f t="shared" si="5"/>
        <v>2025</v>
      </c>
      <c r="AJ53" s="5">
        <f t="shared" si="6"/>
        <v>121323</v>
      </c>
      <c r="AK53" s="2">
        <f t="shared" si="7"/>
        <v>19</v>
      </c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36"/>
    </row>
    <row r="54" spans="1:48">
      <c r="A54" s="17">
        <v>45703</v>
      </c>
      <c r="B54" s="19">
        <v>79951</v>
      </c>
      <c r="C54" s="19">
        <v>77930</v>
      </c>
      <c r="D54" s="19">
        <v>77983</v>
      </c>
      <c r="E54" s="19">
        <v>77584</v>
      </c>
      <c r="F54" s="19">
        <v>79624</v>
      </c>
      <c r="G54" s="19">
        <v>82216</v>
      </c>
      <c r="H54" s="19">
        <v>97337</v>
      </c>
      <c r="I54" s="19">
        <v>101843</v>
      </c>
      <c r="J54" s="19">
        <v>95487</v>
      </c>
      <c r="K54" s="19">
        <v>83223</v>
      </c>
      <c r="L54" s="19">
        <v>79045</v>
      </c>
      <c r="M54" s="19">
        <v>73411</v>
      </c>
      <c r="N54" s="19">
        <v>65685</v>
      </c>
      <c r="O54" s="19">
        <v>62276</v>
      </c>
      <c r="P54" s="19">
        <v>68336</v>
      </c>
      <c r="Q54" s="19">
        <v>85905</v>
      </c>
      <c r="R54" s="19">
        <v>102856</v>
      </c>
      <c r="S54" s="19">
        <v>120275</v>
      </c>
      <c r="T54" s="19">
        <v>122968</v>
      </c>
      <c r="U54" s="19">
        <v>121731</v>
      </c>
      <c r="V54" s="19">
        <v>112676</v>
      </c>
      <c r="W54" s="19">
        <v>103076</v>
      </c>
      <c r="X54" s="19">
        <v>93389</v>
      </c>
      <c r="Y54" s="19">
        <v>84962</v>
      </c>
      <c r="Z54" s="5">
        <v>0</v>
      </c>
      <c r="AA54" s="2">
        <f>IFERROR(INDEX('Holiday Schedule'!$D$3:$D$24,MATCH(A54,'Holiday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2149769</v>
      </c>
      <c r="AE54" s="5">
        <f t="shared" si="3"/>
        <v>2149769</v>
      </c>
      <c r="AG54" s="2">
        <f t="shared" si="4"/>
        <v>2</v>
      </c>
      <c r="AH54" s="2">
        <f t="shared" si="5"/>
        <v>2025</v>
      </c>
      <c r="AJ54" s="5">
        <f t="shared" si="6"/>
        <v>122968</v>
      </c>
      <c r="AK54" s="2">
        <f t="shared" si="7"/>
        <v>19</v>
      </c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36"/>
    </row>
    <row r="55" spans="1:48">
      <c r="A55" s="17">
        <v>45704</v>
      </c>
      <c r="B55" s="19">
        <v>80676</v>
      </c>
      <c r="C55" s="19">
        <v>77857</v>
      </c>
      <c r="D55" s="19">
        <v>75203</v>
      </c>
      <c r="E55" s="19">
        <v>75228</v>
      </c>
      <c r="F55" s="19">
        <v>76956</v>
      </c>
      <c r="G55" s="19">
        <v>79949</v>
      </c>
      <c r="H55" s="19">
        <v>92321</v>
      </c>
      <c r="I55" s="19">
        <v>95754</v>
      </c>
      <c r="J55" s="19">
        <v>98694</v>
      </c>
      <c r="K55" s="19">
        <v>104552</v>
      </c>
      <c r="L55" s="19">
        <v>108651</v>
      </c>
      <c r="M55" s="19">
        <v>109043</v>
      </c>
      <c r="N55" s="19">
        <v>107359</v>
      </c>
      <c r="O55" s="19">
        <v>104567</v>
      </c>
      <c r="P55" s="19">
        <v>100833</v>
      </c>
      <c r="Q55" s="19">
        <v>104148</v>
      </c>
      <c r="R55" s="19">
        <v>114337</v>
      </c>
      <c r="S55" s="19">
        <v>124623</v>
      </c>
      <c r="T55" s="19">
        <v>123965</v>
      </c>
      <c r="U55" s="19">
        <v>119180</v>
      </c>
      <c r="V55" s="19">
        <v>110129</v>
      </c>
      <c r="W55" s="19">
        <v>100613</v>
      </c>
      <c r="X55" s="19">
        <v>92410</v>
      </c>
      <c r="Y55" s="19">
        <v>81719</v>
      </c>
      <c r="Z55" s="5">
        <v>0</v>
      </c>
      <c r="AA55" s="2">
        <f>IFERROR(INDEX('Holiday Schedule'!$D$3:$D$24,MATCH(A55,'Holiday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2358767</v>
      </c>
      <c r="AE55" s="5">
        <f t="shared" si="3"/>
        <v>2358767</v>
      </c>
      <c r="AG55" s="2">
        <f t="shared" si="4"/>
        <v>2</v>
      </c>
      <c r="AH55" s="2">
        <f t="shared" si="5"/>
        <v>2025</v>
      </c>
      <c r="AJ55" s="5">
        <f t="shared" si="6"/>
        <v>124623</v>
      </c>
      <c r="AK55" s="2">
        <f t="shared" si="7"/>
        <v>18</v>
      </c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36"/>
    </row>
    <row r="56" spans="1:48">
      <c r="A56" s="17">
        <v>45705</v>
      </c>
      <c r="B56" s="19">
        <v>76667</v>
      </c>
      <c r="C56" s="19">
        <v>72679</v>
      </c>
      <c r="D56" s="19">
        <v>70285</v>
      </c>
      <c r="E56" s="19">
        <v>71749</v>
      </c>
      <c r="F56" s="19">
        <v>74267</v>
      </c>
      <c r="G56" s="19">
        <v>79475</v>
      </c>
      <c r="H56" s="19">
        <v>93423</v>
      </c>
      <c r="I56" s="19">
        <v>96662</v>
      </c>
      <c r="J56" s="19">
        <v>95925</v>
      </c>
      <c r="K56" s="19">
        <v>94281</v>
      </c>
      <c r="L56" s="19">
        <v>91463</v>
      </c>
      <c r="M56" s="19">
        <v>87908</v>
      </c>
      <c r="N56" s="19">
        <v>84982</v>
      </c>
      <c r="O56" s="19">
        <v>81031</v>
      </c>
      <c r="P56" s="19">
        <v>79191</v>
      </c>
      <c r="Q56" s="19">
        <v>87797</v>
      </c>
      <c r="R56" s="19">
        <v>105956</v>
      </c>
      <c r="S56" s="19">
        <v>124132</v>
      </c>
      <c r="T56" s="19">
        <v>128958</v>
      </c>
      <c r="U56" s="19">
        <v>126637</v>
      </c>
      <c r="V56" s="19">
        <v>114527</v>
      </c>
      <c r="W56" s="19">
        <v>102836</v>
      </c>
      <c r="X56" s="19">
        <v>91489</v>
      </c>
      <c r="Y56" s="19">
        <v>83525</v>
      </c>
      <c r="Z56" s="5">
        <v>0</v>
      </c>
      <c r="AA56" s="2">
        <f>IFERROR(INDEX('Holiday Schedule'!$D$3:$D$24,MATCH(A56,'Holiday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2215845</v>
      </c>
      <c r="AE56" s="5">
        <f t="shared" si="3"/>
        <v>2215845</v>
      </c>
      <c r="AG56" s="2">
        <f t="shared" si="4"/>
        <v>2</v>
      </c>
      <c r="AH56" s="2">
        <f t="shared" si="5"/>
        <v>2025</v>
      </c>
      <c r="AJ56" s="5">
        <f t="shared" si="6"/>
        <v>128958</v>
      </c>
      <c r="AK56" s="2">
        <f t="shared" si="7"/>
        <v>19</v>
      </c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36"/>
    </row>
    <row r="57" spans="1:48">
      <c r="A57" s="17">
        <v>45706</v>
      </c>
      <c r="B57" s="19">
        <v>79480</v>
      </c>
      <c r="C57" s="19">
        <v>76812</v>
      </c>
      <c r="D57" s="19">
        <v>76679</v>
      </c>
      <c r="E57" s="19">
        <v>76525</v>
      </c>
      <c r="F57" s="19">
        <v>80900</v>
      </c>
      <c r="G57" s="19">
        <v>88292</v>
      </c>
      <c r="H57" s="19">
        <v>109002</v>
      </c>
      <c r="I57" s="19">
        <v>107971</v>
      </c>
      <c r="J57" s="19">
        <v>104205</v>
      </c>
      <c r="K57" s="19">
        <v>98066</v>
      </c>
      <c r="L57" s="19">
        <v>91487</v>
      </c>
      <c r="M57" s="19">
        <v>87153</v>
      </c>
      <c r="N57" s="19">
        <v>83365</v>
      </c>
      <c r="O57" s="19">
        <v>79906</v>
      </c>
      <c r="P57" s="19">
        <v>81183</v>
      </c>
      <c r="Q57" s="19">
        <v>92630</v>
      </c>
      <c r="R57" s="19">
        <v>104284</v>
      </c>
      <c r="S57" s="19">
        <v>123904</v>
      </c>
      <c r="T57" s="19">
        <v>130057</v>
      </c>
      <c r="U57" s="19">
        <v>129436</v>
      </c>
      <c r="V57" s="19">
        <v>120688</v>
      </c>
      <c r="W57" s="19">
        <v>108322</v>
      </c>
      <c r="X57" s="19">
        <v>96270</v>
      </c>
      <c r="Y57" s="19">
        <v>88885</v>
      </c>
      <c r="Z57" s="5">
        <v>0</v>
      </c>
      <c r="AA57" s="2">
        <f>IFERROR(INDEX('Holiday Schedule'!$D$3:$D$24,MATCH(A57,'Holiday Schedule'!$C$3:$C$24,0)),0)</f>
        <v>0</v>
      </c>
      <c r="AB57" s="2">
        <f t="shared" si="0"/>
        <v>3</v>
      </c>
      <c r="AC57" s="2">
        <f t="shared" si="1"/>
        <v>1638927</v>
      </c>
      <c r="AD57" s="5">
        <f t="shared" si="2"/>
        <v>676575</v>
      </c>
      <c r="AE57" s="5">
        <f t="shared" si="3"/>
        <v>2315502</v>
      </c>
      <c r="AG57" s="2">
        <f t="shared" si="4"/>
        <v>2</v>
      </c>
      <c r="AH57" s="2">
        <f t="shared" si="5"/>
        <v>2025</v>
      </c>
      <c r="AJ57" s="5">
        <f t="shared" si="6"/>
        <v>130057</v>
      </c>
      <c r="AK57" s="2">
        <f t="shared" si="7"/>
        <v>19</v>
      </c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36"/>
    </row>
    <row r="58" spans="1:48">
      <c r="A58" s="17">
        <v>45707</v>
      </c>
      <c r="B58" s="19">
        <v>83950</v>
      </c>
      <c r="C58" s="19">
        <v>80914</v>
      </c>
      <c r="D58" s="19">
        <v>78807</v>
      </c>
      <c r="E58" s="19">
        <v>79716</v>
      </c>
      <c r="F58" s="19">
        <v>84039</v>
      </c>
      <c r="G58" s="19">
        <v>90283</v>
      </c>
      <c r="H58" s="19">
        <v>109246</v>
      </c>
      <c r="I58" s="19">
        <v>108202</v>
      </c>
      <c r="J58" s="19">
        <v>96478</v>
      </c>
      <c r="K58" s="19">
        <v>91562</v>
      </c>
      <c r="L58" s="19">
        <v>84771</v>
      </c>
      <c r="M58" s="19">
        <v>79648</v>
      </c>
      <c r="N58" s="19">
        <v>73448</v>
      </c>
      <c r="O58" s="19">
        <v>70631</v>
      </c>
      <c r="P58" s="19">
        <v>70569</v>
      </c>
      <c r="Q58" s="19">
        <v>82442</v>
      </c>
      <c r="R58" s="19">
        <v>100334</v>
      </c>
      <c r="S58" s="19">
        <v>120357</v>
      </c>
      <c r="T58" s="19">
        <v>122292</v>
      </c>
      <c r="U58" s="19">
        <v>121064</v>
      </c>
      <c r="V58" s="19">
        <v>112622</v>
      </c>
      <c r="W58" s="19">
        <v>104576</v>
      </c>
      <c r="X58" s="19">
        <v>91045</v>
      </c>
      <c r="Y58" s="19">
        <v>83795</v>
      </c>
      <c r="Z58" s="5">
        <v>0</v>
      </c>
      <c r="AA58" s="2">
        <f>IFERROR(INDEX('Holiday Schedule'!$D$3:$D$24,MATCH(A58,'Holiday Schedule'!$C$3:$C$24,0)),0)</f>
        <v>0</v>
      </c>
      <c r="AB58" s="2">
        <f t="shared" si="0"/>
        <v>4</v>
      </c>
      <c r="AC58" s="2">
        <f t="shared" si="1"/>
        <v>1530041</v>
      </c>
      <c r="AD58" s="5">
        <f t="shared" si="2"/>
        <v>690750</v>
      </c>
      <c r="AE58" s="5">
        <f t="shared" si="3"/>
        <v>2220791</v>
      </c>
      <c r="AG58" s="2">
        <f t="shared" si="4"/>
        <v>2</v>
      </c>
      <c r="AH58" s="2">
        <f t="shared" si="5"/>
        <v>2025</v>
      </c>
      <c r="AJ58" s="5">
        <f t="shared" si="6"/>
        <v>122292</v>
      </c>
      <c r="AK58" s="2">
        <f t="shared" si="7"/>
        <v>19</v>
      </c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36"/>
    </row>
    <row r="59" spans="1:48">
      <c r="A59" s="17">
        <v>45708</v>
      </c>
      <c r="B59" s="19">
        <v>78584</v>
      </c>
      <c r="C59" s="19">
        <v>77361</v>
      </c>
      <c r="D59" s="19">
        <v>75307</v>
      </c>
      <c r="E59" s="19">
        <v>77485</v>
      </c>
      <c r="F59" s="19">
        <v>85390</v>
      </c>
      <c r="G59" s="19">
        <v>90872</v>
      </c>
      <c r="H59" s="19">
        <v>110880</v>
      </c>
      <c r="I59" s="19">
        <v>106741</v>
      </c>
      <c r="J59" s="19">
        <v>94324</v>
      </c>
      <c r="K59" s="19">
        <v>82634</v>
      </c>
      <c r="L59" s="19">
        <v>73045</v>
      </c>
      <c r="M59" s="19">
        <v>66373</v>
      </c>
      <c r="N59" s="19">
        <v>61655</v>
      </c>
      <c r="O59" s="19">
        <v>65550</v>
      </c>
      <c r="P59" s="19">
        <v>71717</v>
      </c>
      <c r="Q59" s="19">
        <v>82817</v>
      </c>
      <c r="R59" s="19">
        <v>97569</v>
      </c>
      <c r="S59" s="19">
        <v>116104</v>
      </c>
      <c r="T59" s="19">
        <v>119932</v>
      </c>
      <c r="U59" s="19">
        <v>117769</v>
      </c>
      <c r="V59" s="19">
        <v>107939</v>
      </c>
      <c r="W59" s="19">
        <v>94419</v>
      </c>
      <c r="X59" s="19">
        <v>82269</v>
      </c>
      <c r="Y59" s="19">
        <v>75245</v>
      </c>
      <c r="Z59" s="5">
        <v>0</v>
      </c>
      <c r="AA59" s="2">
        <f>IFERROR(INDEX('Holiday Schedule'!$D$3:$D$24,MATCH(A59,'Holiday Schedule'!$C$3:$C$24,0)),0)</f>
        <v>0</v>
      </c>
      <c r="AB59" s="2">
        <f t="shared" si="0"/>
        <v>5</v>
      </c>
      <c r="AC59" s="2">
        <f t="shared" si="1"/>
        <v>1440857</v>
      </c>
      <c r="AD59" s="5">
        <f t="shared" si="2"/>
        <v>671124</v>
      </c>
      <c r="AE59" s="5">
        <f t="shared" si="3"/>
        <v>2111981</v>
      </c>
      <c r="AG59" s="2">
        <f t="shared" si="4"/>
        <v>2</v>
      </c>
      <c r="AH59" s="2">
        <f t="shared" si="5"/>
        <v>2025</v>
      </c>
      <c r="AJ59" s="5">
        <f t="shared" si="6"/>
        <v>119932</v>
      </c>
      <c r="AK59" s="2">
        <f t="shared" si="7"/>
        <v>19</v>
      </c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36"/>
    </row>
    <row r="60" spans="1:48">
      <c r="A60" s="17">
        <v>45709</v>
      </c>
      <c r="B60" s="19">
        <v>70547</v>
      </c>
      <c r="C60" s="19">
        <v>65779</v>
      </c>
      <c r="D60" s="19">
        <v>64800</v>
      </c>
      <c r="E60" s="19">
        <v>65305</v>
      </c>
      <c r="F60" s="19">
        <v>69489</v>
      </c>
      <c r="G60" s="19">
        <v>74300</v>
      </c>
      <c r="H60" s="19">
        <v>91898</v>
      </c>
      <c r="I60" s="19">
        <v>90142</v>
      </c>
      <c r="J60" s="19">
        <v>84415</v>
      </c>
      <c r="K60" s="19">
        <v>80280</v>
      </c>
      <c r="L60" s="19">
        <v>68994</v>
      </c>
      <c r="M60" s="19">
        <v>61494</v>
      </c>
      <c r="N60" s="19">
        <v>56648</v>
      </c>
      <c r="O60" s="19">
        <v>54179</v>
      </c>
      <c r="P60" s="19">
        <v>58102</v>
      </c>
      <c r="Q60" s="19">
        <v>73624</v>
      </c>
      <c r="R60" s="19">
        <v>95096</v>
      </c>
      <c r="S60" s="19">
        <v>105793</v>
      </c>
      <c r="T60" s="19">
        <v>109550</v>
      </c>
      <c r="U60" s="19">
        <v>108898</v>
      </c>
      <c r="V60" s="19">
        <v>101427</v>
      </c>
      <c r="W60" s="19">
        <v>94147</v>
      </c>
      <c r="X60" s="19">
        <v>83856</v>
      </c>
      <c r="Y60" s="19">
        <v>76394</v>
      </c>
      <c r="Z60" s="5">
        <v>0</v>
      </c>
      <c r="AA60" s="2">
        <f>IFERROR(INDEX('Holiday Schedule'!$D$3:$D$24,MATCH(A60,'Holiday Schedule'!$C$3:$C$24,0)),0)</f>
        <v>0</v>
      </c>
      <c r="AB60" s="2">
        <f t="shared" si="0"/>
        <v>6</v>
      </c>
      <c r="AC60" s="2">
        <f t="shared" si="1"/>
        <v>1326645</v>
      </c>
      <c r="AD60" s="5">
        <f t="shared" si="2"/>
        <v>578512</v>
      </c>
      <c r="AE60" s="5">
        <f t="shared" si="3"/>
        <v>1905157</v>
      </c>
      <c r="AG60" s="2">
        <f t="shared" si="4"/>
        <v>2</v>
      </c>
      <c r="AH60" s="2">
        <f t="shared" si="5"/>
        <v>2025</v>
      </c>
      <c r="AJ60" s="5">
        <f t="shared" si="6"/>
        <v>109550</v>
      </c>
      <c r="AK60" s="2">
        <f t="shared" si="7"/>
        <v>19</v>
      </c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36"/>
    </row>
    <row r="61" spans="1:48">
      <c r="A61" s="17">
        <v>45710</v>
      </c>
      <c r="B61" s="19">
        <v>71406</v>
      </c>
      <c r="C61" s="19">
        <v>69605</v>
      </c>
      <c r="D61" s="19">
        <v>68036</v>
      </c>
      <c r="E61" s="19">
        <v>70201</v>
      </c>
      <c r="F61" s="19">
        <v>72830</v>
      </c>
      <c r="G61" s="19">
        <v>77364</v>
      </c>
      <c r="H61" s="19">
        <v>92385</v>
      </c>
      <c r="I61" s="19">
        <v>86602</v>
      </c>
      <c r="J61" s="19">
        <v>71295</v>
      </c>
      <c r="K61" s="19">
        <v>63976</v>
      </c>
      <c r="L61" s="19">
        <v>66495</v>
      </c>
      <c r="M61" s="19">
        <v>60230</v>
      </c>
      <c r="N61" s="19">
        <v>57119</v>
      </c>
      <c r="O61" s="19">
        <v>55273</v>
      </c>
      <c r="P61" s="19">
        <v>58561</v>
      </c>
      <c r="Q61" s="19">
        <v>75065</v>
      </c>
      <c r="R61" s="19">
        <v>100187</v>
      </c>
      <c r="S61" s="19">
        <v>116186</v>
      </c>
      <c r="T61" s="19">
        <v>122047</v>
      </c>
      <c r="U61" s="19">
        <v>120257</v>
      </c>
      <c r="V61" s="19">
        <v>111185</v>
      </c>
      <c r="W61" s="19">
        <v>101090</v>
      </c>
      <c r="X61" s="19">
        <v>89592</v>
      </c>
      <c r="Y61" s="19">
        <v>84685</v>
      </c>
      <c r="Z61" s="5">
        <v>0</v>
      </c>
      <c r="AA61" s="2">
        <f>IFERROR(INDEX('Holiday Schedule'!$D$3:$D$24,MATCH(A61,'Holiday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1961672</v>
      </c>
      <c r="AE61" s="5">
        <f t="shared" si="3"/>
        <v>1961672</v>
      </c>
      <c r="AG61" s="2">
        <f t="shared" si="4"/>
        <v>2</v>
      </c>
      <c r="AH61" s="2">
        <f t="shared" si="5"/>
        <v>2025</v>
      </c>
      <c r="AJ61" s="5">
        <f t="shared" si="6"/>
        <v>122047</v>
      </c>
      <c r="AK61" s="2">
        <f t="shared" si="7"/>
        <v>19</v>
      </c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36"/>
    </row>
    <row r="62" spans="1:48">
      <c r="A62" s="17">
        <v>45711</v>
      </c>
      <c r="B62" s="19">
        <v>81591</v>
      </c>
      <c r="C62" s="19">
        <v>78522</v>
      </c>
      <c r="D62" s="19">
        <v>76456</v>
      </c>
      <c r="E62" s="19">
        <v>76131</v>
      </c>
      <c r="F62" s="19">
        <v>76518</v>
      </c>
      <c r="G62" s="19">
        <v>78851</v>
      </c>
      <c r="H62" s="19">
        <v>91052</v>
      </c>
      <c r="I62" s="19">
        <v>89892</v>
      </c>
      <c r="J62" s="19">
        <v>87469</v>
      </c>
      <c r="K62" s="19">
        <v>82446</v>
      </c>
      <c r="L62" s="19">
        <v>76519</v>
      </c>
      <c r="M62" s="19">
        <v>67941</v>
      </c>
      <c r="N62" s="19">
        <v>68137</v>
      </c>
      <c r="O62" s="19">
        <v>72502</v>
      </c>
      <c r="P62" s="19">
        <v>76837</v>
      </c>
      <c r="Q62" s="19">
        <v>86712</v>
      </c>
      <c r="R62" s="19">
        <v>101821</v>
      </c>
      <c r="S62" s="19">
        <v>119546</v>
      </c>
      <c r="T62" s="19">
        <v>122676</v>
      </c>
      <c r="U62" s="19">
        <v>119657</v>
      </c>
      <c r="V62" s="19">
        <v>106582</v>
      </c>
      <c r="W62" s="19">
        <v>92894</v>
      </c>
      <c r="X62" s="19">
        <v>84327</v>
      </c>
      <c r="Y62" s="19">
        <v>75746</v>
      </c>
      <c r="Z62" s="5">
        <v>0</v>
      </c>
      <c r="AA62" s="2">
        <f>IFERROR(INDEX('Holiday Schedule'!$D$3:$D$24,MATCH(A62,'Holiday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2090825</v>
      </c>
      <c r="AE62" s="5">
        <f t="shared" si="3"/>
        <v>2090825</v>
      </c>
      <c r="AG62" s="2">
        <f t="shared" si="4"/>
        <v>2</v>
      </c>
      <c r="AH62" s="2">
        <f t="shared" si="5"/>
        <v>2025</v>
      </c>
      <c r="AJ62" s="5">
        <f t="shared" si="6"/>
        <v>122676</v>
      </c>
      <c r="AK62" s="2">
        <f t="shared" si="7"/>
        <v>19</v>
      </c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36"/>
    </row>
    <row r="63" spans="1:48">
      <c r="A63" s="17">
        <v>45712</v>
      </c>
      <c r="B63" s="19">
        <v>73551</v>
      </c>
      <c r="C63" s="19">
        <v>74510</v>
      </c>
      <c r="D63" s="19">
        <v>74899</v>
      </c>
      <c r="E63" s="19">
        <v>75357</v>
      </c>
      <c r="F63" s="19">
        <v>80334</v>
      </c>
      <c r="G63" s="19">
        <v>88374</v>
      </c>
      <c r="H63" s="19">
        <v>113161</v>
      </c>
      <c r="I63" s="19">
        <v>104545</v>
      </c>
      <c r="J63" s="19">
        <v>82767</v>
      </c>
      <c r="K63" s="19">
        <v>70516</v>
      </c>
      <c r="L63" s="19">
        <v>70282</v>
      </c>
      <c r="M63" s="19">
        <v>67620</v>
      </c>
      <c r="N63" s="19">
        <v>68979</v>
      </c>
      <c r="O63" s="19">
        <v>72014</v>
      </c>
      <c r="P63" s="19">
        <v>78693</v>
      </c>
      <c r="Q63" s="19">
        <v>89244</v>
      </c>
      <c r="R63" s="19">
        <v>97073</v>
      </c>
      <c r="S63" s="19">
        <v>110427</v>
      </c>
      <c r="T63" s="19">
        <v>110284</v>
      </c>
      <c r="U63" s="19">
        <v>107212</v>
      </c>
      <c r="V63" s="19">
        <v>96726</v>
      </c>
      <c r="W63" s="19">
        <v>87645</v>
      </c>
      <c r="X63" s="19">
        <v>72274</v>
      </c>
      <c r="Y63" s="19">
        <v>64655</v>
      </c>
      <c r="Z63" s="5">
        <v>0</v>
      </c>
      <c r="AA63" s="2">
        <f>IFERROR(INDEX('Holiday Schedule'!$D$3:$D$24,MATCH(A63,'Holiday Schedule'!$C$3:$C$24,0)),0)</f>
        <v>0</v>
      </c>
      <c r="AB63" s="2">
        <f t="shared" si="0"/>
        <v>2</v>
      </c>
      <c r="AC63" s="2">
        <f t="shared" si="1"/>
        <v>1386301</v>
      </c>
      <c r="AD63" s="5">
        <f t="shared" si="2"/>
        <v>644841</v>
      </c>
      <c r="AE63" s="5">
        <f t="shared" si="3"/>
        <v>2031142</v>
      </c>
      <c r="AG63" s="2">
        <f t="shared" si="4"/>
        <v>2</v>
      </c>
      <c r="AH63" s="2">
        <f t="shared" si="5"/>
        <v>2025</v>
      </c>
      <c r="AJ63" s="5">
        <f t="shared" si="6"/>
        <v>113161</v>
      </c>
      <c r="AK63" s="2">
        <f t="shared" si="7"/>
        <v>7</v>
      </c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36"/>
    </row>
    <row r="64" spans="1:48">
      <c r="A64" s="17">
        <v>45713</v>
      </c>
      <c r="B64" s="19">
        <v>59827</v>
      </c>
      <c r="C64" s="19">
        <v>57407</v>
      </c>
      <c r="D64" s="19">
        <v>56562</v>
      </c>
      <c r="E64" s="19">
        <v>56892</v>
      </c>
      <c r="F64" s="19">
        <v>61558</v>
      </c>
      <c r="G64" s="19">
        <v>69385</v>
      </c>
      <c r="H64" s="19">
        <v>91191</v>
      </c>
      <c r="I64" s="19">
        <v>84379</v>
      </c>
      <c r="J64" s="19">
        <v>78407</v>
      </c>
      <c r="K64" s="19">
        <v>66255</v>
      </c>
      <c r="L64" s="19">
        <v>56092</v>
      </c>
      <c r="M64" s="19">
        <v>51968</v>
      </c>
      <c r="N64" s="19">
        <v>53713</v>
      </c>
      <c r="O64" s="19">
        <v>51425</v>
      </c>
      <c r="P64" s="19">
        <v>62191</v>
      </c>
      <c r="Q64" s="19">
        <v>74842</v>
      </c>
      <c r="R64" s="19">
        <v>90095</v>
      </c>
      <c r="S64" s="19">
        <v>105111</v>
      </c>
      <c r="T64" s="19">
        <v>111425</v>
      </c>
      <c r="U64" s="19">
        <v>105956</v>
      </c>
      <c r="V64" s="19">
        <v>99211</v>
      </c>
      <c r="W64" s="19">
        <v>86142</v>
      </c>
      <c r="X64" s="19">
        <v>76855</v>
      </c>
      <c r="Y64" s="19">
        <v>71902</v>
      </c>
      <c r="Z64" s="5">
        <v>0</v>
      </c>
      <c r="AA64" s="2">
        <f>IFERROR(INDEX('Holiday Schedule'!$D$3:$D$24,MATCH(A64,'Holiday Schedule'!$C$3:$C$24,0)),0)</f>
        <v>0</v>
      </c>
      <c r="AB64" s="2">
        <f t="shared" si="0"/>
        <v>3</v>
      </c>
      <c r="AC64" s="2">
        <f t="shared" si="1"/>
        <v>1254067</v>
      </c>
      <c r="AD64" s="5">
        <f t="shared" si="2"/>
        <v>524724</v>
      </c>
      <c r="AE64" s="5">
        <f t="shared" si="3"/>
        <v>1778791</v>
      </c>
      <c r="AG64" s="2">
        <f t="shared" si="4"/>
        <v>2</v>
      </c>
      <c r="AH64" s="2">
        <f t="shared" si="5"/>
        <v>2025</v>
      </c>
      <c r="AJ64" s="5">
        <f t="shared" si="6"/>
        <v>111425</v>
      </c>
      <c r="AK64" s="2">
        <f t="shared" si="7"/>
        <v>19</v>
      </c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36"/>
    </row>
    <row r="65" spans="1:48">
      <c r="A65" s="17">
        <v>45714</v>
      </c>
      <c r="B65" s="19">
        <v>67174</v>
      </c>
      <c r="C65" s="19">
        <v>65087</v>
      </c>
      <c r="D65" s="19">
        <v>64115</v>
      </c>
      <c r="E65" s="19">
        <v>63946</v>
      </c>
      <c r="F65" s="19">
        <v>68933</v>
      </c>
      <c r="G65" s="19">
        <v>74100</v>
      </c>
      <c r="H65" s="19">
        <v>88687</v>
      </c>
      <c r="I65" s="19">
        <v>77643</v>
      </c>
      <c r="J65" s="19">
        <v>68408</v>
      </c>
      <c r="K65" s="19">
        <v>66404</v>
      </c>
      <c r="L65" s="19">
        <v>64941</v>
      </c>
      <c r="M65" s="19">
        <v>58794</v>
      </c>
      <c r="N65" s="19">
        <v>55257</v>
      </c>
      <c r="O65" s="19">
        <v>60540</v>
      </c>
      <c r="P65" s="19">
        <v>52959</v>
      </c>
      <c r="Q65" s="19">
        <v>62069</v>
      </c>
      <c r="R65" s="19">
        <v>85336</v>
      </c>
      <c r="S65" s="19">
        <v>108571</v>
      </c>
      <c r="T65" s="19">
        <v>115779</v>
      </c>
      <c r="U65" s="19">
        <v>112606</v>
      </c>
      <c r="V65" s="19">
        <v>105193</v>
      </c>
      <c r="W65" s="19">
        <v>94782</v>
      </c>
      <c r="X65" s="19">
        <v>82868</v>
      </c>
      <c r="Y65" s="19">
        <v>75367</v>
      </c>
      <c r="Z65" s="5">
        <v>0</v>
      </c>
      <c r="AA65" s="2">
        <f>IFERROR(INDEX('Holiday Schedule'!$D$3:$D$24,MATCH(A65,'Holiday Schedule'!$C$3:$C$24,0)),0)</f>
        <v>0</v>
      </c>
      <c r="AB65" s="2">
        <f t="shared" si="0"/>
        <v>4</v>
      </c>
      <c r="AC65" s="2">
        <f t="shared" si="1"/>
        <v>1272150</v>
      </c>
      <c r="AD65" s="5">
        <f t="shared" si="2"/>
        <v>567409</v>
      </c>
      <c r="AE65" s="5">
        <f t="shared" si="3"/>
        <v>1839559</v>
      </c>
      <c r="AG65" s="2">
        <f t="shared" si="4"/>
        <v>2</v>
      </c>
      <c r="AH65" s="2">
        <f t="shared" si="5"/>
        <v>2025</v>
      </c>
      <c r="AJ65" s="5">
        <f t="shared" si="6"/>
        <v>115779</v>
      </c>
      <c r="AK65" s="2">
        <f t="shared" si="7"/>
        <v>19</v>
      </c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36"/>
    </row>
    <row r="66" spans="1:48">
      <c r="A66" s="17">
        <v>45715</v>
      </c>
      <c r="B66" s="19">
        <v>71427</v>
      </c>
      <c r="C66" s="19">
        <v>71024</v>
      </c>
      <c r="D66" s="19">
        <v>69963</v>
      </c>
      <c r="E66" s="19">
        <v>71086</v>
      </c>
      <c r="F66" s="19">
        <v>76334</v>
      </c>
      <c r="G66" s="19">
        <v>84120</v>
      </c>
      <c r="H66" s="19">
        <v>103761</v>
      </c>
      <c r="I66" s="19">
        <v>102673</v>
      </c>
      <c r="J66" s="19">
        <v>90942</v>
      </c>
      <c r="K66" s="19">
        <v>89440</v>
      </c>
      <c r="L66" s="19">
        <v>92735</v>
      </c>
      <c r="M66" s="19">
        <v>90536</v>
      </c>
      <c r="N66" s="19">
        <v>89422</v>
      </c>
      <c r="O66" s="19">
        <v>89274</v>
      </c>
      <c r="P66" s="19">
        <v>91840</v>
      </c>
      <c r="Q66" s="19">
        <v>89579</v>
      </c>
      <c r="R66" s="19">
        <v>95840</v>
      </c>
      <c r="S66" s="19">
        <v>107676</v>
      </c>
      <c r="T66" s="19">
        <v>109961</v>
      </c>
      <c r="U66" s="19">
        <v>107068</v>
      </c>
      <c r="V66" s="19">
        <v>97302</v>
      </c>
      <c r="W66" s="19">
        <v>86312</v>
      </c>
      <c r="X66" s="19">
        <v>75015</v>
      </c>
      <c r="Y66" s="19">
        <v>70344</v>
      </c>
      <c r="Z66" s="5">
        <v>0</v>
      </c>
      <c r="AA66" s="2">
        <f>IFERROR(INDEX('Holiday Schedule'!$D$3:$D$24,MATCH(A66,'Holiday Schedule'!$C$3:$C$24,0)),0)</f>
        <v>0</v>
      </c>
      <c r="AB66" s="2">
        <f t="shared" si="0"/>
        <v>5</v>
      </c>
      <c r="AC66" s="2">
        <f t="shared" si="1"/>
        <v>1505615</v>
      </c>
      <c r="AD66" s="5">
        <f t="shared" si="2"/>
        <v>618059</v>
      </c>
      <c r="AE66" s="5">
        <f t="shared" si="3"/>
        <v>2123674</v>
      </c>
      <c r="AG66" s="2">
        <f t="shared" si="4"/>
        <v>2</v>
      </c>
      <c r="AH66" s="2">
        <f t="shared" si="5"/>
        <v>2025</v>
      </c>
      <c r="AJ66" s="5">
        <f t="shared" si="6"/>
        <v>109961</v>
      </c>
      <c r="AK66" s="2">
        <f t="shared" si="7"/>
        <v>19</v>
      </c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36"/>
    </row>
    <row r="67" spans="1:48">
      <c r="A67" s="17">
        <v>45716</v>
      </c>
      <c r="B67" s="19">
        <v>65694</v>
      </c>
      <c r="C67" s="19">
        <v>64668</v>
      </c>
      <c r="D67" s="19">
        <v>63802</v>
      </c>
      <c r="E67" s="19">
        <v>63118</v>
      </c>
      <c r="F67" s="19">
        <v>69248</v>
      </c>
      <c r="G67" s="19">
        <v>74294</v>
      </c>
      <c r="H67" s="19">
        <v>91830</v>
      </c>
      <c r="I67" s="19">
        <v>80861</v>
      </c>
      <c r="J67" s="19">
        <v>63578</v>
      </c>
      <c r="K67" s="19">
        <v>54461</v>
      </c>
      <c r="L67" s="19">
        <v>63429</v>
      </c>
      <c r="M67" s="19">
        <v>50521</v>
      </c>
      <c r="N67" s="19">
        <v>37151</v>
      </c>
      <c r="O67" s="19">
        <v>32783</v>
      </c>
      <c r="P67" s="19">
        <v>36462</v>
      </c>
      <c r="Q67" s="19">
        <v>52156</v>
      </c>
      <c r="R67" s="19">
        <v>80042</v>
      </c>
      <c r="S67" s="19">
        <v>100247</v>
      </c>
      <c r="T67" s="19">
        <v>106948</v>
      </c>
      <c r="U67" s="19">
        <v>106728</v>
      </c>
      <c r="V67" s="19">
        <v>101133</v>
      </c>
      <c r="W67" s="19">
        <v>97543</v>
      </c>
      <c r="X67" s="19">
        <v>89065</v>
      </c>
      <c r="Y67" s="19">
        <v>82109</v>
      </c>
      <c r="Z67" s="5">
        <v>0</v>
      </c>
      <c r="AA67" s="2">
        <f>IFERROR(INDEX('Holiday Schedule'!$D$3:$D$24,MATCH(A67,'Holiday Schedule'!$C$3:$C$24,0)),0)</f>
        <v>0</v>
      </c>
      <c r="AB67" s="2">
        <f t="shared" si="0"/>
        <v>6</v>
      </c>
      <c r="AC67" s="2">
        <f t="shared" si="1"/>
        <v>1153108</v>
      </c>
      <c r="AD67" s="5">
        <f t="shared" si="2"/>
        <v>574763</v>
      </c>
      <c r="AE67" s="5">
        <f t="shared" si="3"/>
        <v>1727871</v>
      </c>
      <c r="AG67" s="2">
        <f t="shared" si="4"/>
        <v>2</v>
      </c>
      <c r="AH67" s="2">
        <f t="shared" si="5"/>
        <v>2025</v>
      </c>
      <c r="AJ67" s="5">
        <f t="shared" si="6"/>
        <v>106948</v>
      </c>
      <c r="AK67" s="2">
        <f t="shared" si="7"/>
        <v>19</v>
      </c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36"/>
    </row>
    <row r="68" spans="1:48">
      <c r="A68" s="17">
        <v>45717</v>
      </c>
      <c r="B68" s="19">
        <v>76593</v>
      </c>
      <c r="C68" s="19">
        <v>69611</v>
      </c>
      <c r="D68" s="19">
        <v>71567</v>
      </c>
      <c r="E68" s="19">
        <v>70402</v>
      </c>
      <c r="F68" s="19">
        <v>65998</v>
      </c>
      <c r="G68" s="19">
        <v>66275</v>
      </c>
      <c r="H68" s="19">
        <v>75565</v>
      </c>
      <c r="I68" s="19">
        <v>80876</v>
      </c>
      <c r="J68" s="19">
        <v>76456</v>
      </c>
      <c r="K68" s="19">
        <v>73899</v>
      </c>
      <c r="L68" s="19">
        <v>72917</v>
      </c>
      <c r="M68" s="19">
        <v>73232</v>
      </c>
      <c r="N68" s="19">
        <v>73157</v>
      </c>
      <c r="O68" s="19">
        <v>72766</v>
      </c>
      <c r="P68" s="19">
        <v>73313</v>
      </c>
      <c r="Q68" s="19">
        <v>77411</v>
      </c>
      <c r="R68" s="19">
        <v>86378</v>
      </c>
      <c r="S68" s="19">
        <v>94849</v>
      </c>
      <c r="T68" s="19">
        <v>95261</v>
      </c>
      <c r="U68" s="19">
        <v>99753</v>
      </c>
      <c r="V68" s="19">
        <v>96816</v>
      </c>
      <c r="W68" s="19">
        <v>79306</v>
      </c>
      <c r="X68" s="19">
        <v>70514</v>
      </c>
      <c r="Y68" s="19">
        <v>63686</v>
      </c>
      <c r="Z68" s="5">
        <v>0</v>
      </c>
      <c r="AA68" s="2">
        <f>IFERROR(INDEX('Holiday Schedule'!$D$3:$D$24,MATCH(A68,'Holiday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1856601</v>
      </c>
      <c r="AE68" s="5">
        <f t="shared" si="3"/>
        <v>1856601</v>
      </c>
      <c r="AG68" s="2">
        <f t="shared" si="4"/>
        <v>3</v>
      </c>
      <c r="AH68" s="2">
        <f t="shared" si="5"/>
        <v>2025</v>
      </c>
      <c r="AJ68" s="5">
        <f t="shared" si="6"/>
        <v>99753</v>
      </c>
      <c r="AK68" s="2">
        <f t="shared" si="7"/>
        <v>20</v>
      </c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36"/>
    </row>
    <row r="69" spans="1:48">
      <c r="A69" s="17">
        <v>45718</v>
      </c>
      <c r="B69" s="19">
        <v>59635</v>
      </c>
      <c r="C69" s="19">
        <v>55541</v>
      </c>
      <c r="D69" s="19">
        <v>58386</v>
      </c>
      <c r="E69" s="19">
        <v>59322</v>
      </c>
      <c r="F69" s="19">
        <v>60907</v>
      </c>
      <c r="G69" s="19">
        <v>66367</v>
      </c>
      <c r="H69" s="19">
        <v>76902</v>
      </c>
      <c r="I69" s="19">
        <v>74851</v>
      </c>
      <c r="J69" s="19">
        <v>64253</v>
      </c>
      <c r="K69" s="19">
        <v>58269</v>
      </c>
      <c r="L69" s="19">
        <v>50467</v>
      </c>
      <c r="M69" s="19">
        <v>43743</v>
      </c>
      <c r="N69" s="19">
        <v>42275</v>
      </c>
      <c r="O69" s="19">
        <v>42524</v>
      </c>
      <c r="P69" s="19">
        <v>45506</v>
      </c>
      <c r="Q69" s="19">
        <v>59830</v>
      </c>
      <c r="R69" s="19">
        <v>90559</v>
      </c>
      <c r="S69" s="19">
        <v>117116</v>
      </c>
      <c r="T69" s="19">
        <v>123638</v>
      </c>
      <c r="U69" s="19">
        <v>124546</v>
      </c>
      <c r="V69" s="19">
        <v>121098</v>
      </c>
      <c r="W69" s="19">
        <v>108280</v>
      </c>
      <c r="X69" s="19">
        <v>95351</v>
      </c>
      <c r="Y69" s="19">
        <v>86751</v>
      </c>
      <c r="Z69" s="5">
        <v>0</v>
      </c>
      <c r="AA69" s="2">
        <f>IFERROR(INDEX('Holiday Schedule'!$D$3:$D$24,MATCH(A69,'Holiday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1786117</v>
      </c>
      <c r="AE69" s="5">
        <f t="shared" si="3"/>
        <v>1786117</v>
      </c>
      <c r="AG69" s="2">
        <f t="shared" si="4"/>
        <v>3</v>
      </c>
      <c r="AH69" s="2">
        <f t="shared" si="5"/>
        <v>2025</v>
      </c>
      <c r="AJ69" s="5">
        <f t="shared" si="6"/>
        <v>124546</v>
      </c>
      <c r="AK69" s="2">
        <f t="shared" si="7"/>
        <v>20</v>
      </c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36"/>
    </row>
    <row r="70" spans="1:48">
      <c r="A70" s="17">
        <v>45719</v>
      </c>
      <c r="B70" s="19">
        <v>89362</v>
      </c>
      <c r="C70" s="19">
        <v>86063</v>
      </c>
      <c r="D70" s="19">
        <v>85048</v>
      </c>
      <c r="E70" s="19">
        <v>87372</v>
      </c>
      <c r="F70" s="19">
        <v>91252</v>
      </c>
      <c r="G70" s="19">
        <v>101079</v>
      </c>
      <c r="H70" s="19">
        <v>117157</v>
      </c>
      <c r="I70" s="19">
        <v>109585</v>
      </c>
      <c r="J70" s="19">
        <v>81732</v>
      </c>
      <c r="K70" s="19">
        <v>69137</v>
      </c>
      <c r="L70" s="19">
        <v>63742</v>
      </c>
      <c r="M70" s="19">
        <v>59760</v>
      </c>
      <c r="N70" s="19">
        <v>57742</v>
      </c>
      <c r="O70" s="19">
        <v>55165</v>
      </c>
      <c r="P70" s="19">
        <v>55598</v>
      </c>
      <c r="Q70" s="19">
        <v>68766</v>
      </c>
      <c r="R70" s="19">
        <v>95814</v>
      </c>
      <c r="S70" s="19">
        <v>124042</v>
      </c>
      <c r="T70" s="19">
        <v>130292</v>
      </c>
      <c r="U70" s="19">
        <v>134133</v>
      </c>
      <c r="V70" s="19">
        <v>129284</v>
      </c>
      <c r="W70" s="19">
        <v>116430</v>
      </c>
      <c r="X70" s="19">
        <v>100414</v>
      </c>
      <c r="Y70" s="19">
        <v>91600</v>
      </c>
      <c r="Z70" s="5">
        <v>0</v>
      </c>
      <c r="AA70" s="2">
        <f>IFERROR(INDEX('Holiday Schedule'!$D$3:$D$24,MATCH(A70,'Holiday Schedule'!$C$3:$C$24,0)),0)</f>
        <v>0</v>
      </c>
      <c r="AB70" s="2">
        <f t="shared" si="0"/>
        <v>2</v>
      </c>
      <c r="AC70" s="2">
        <f t="shared" si="1"/>
        <v>1451636</v>
      </c>
      <c r="AD70" s="5">
        <f t="shared" si="2"/>
        <v>748933</v>
      </c>
      <c r="AE70" s="5">
        <f t="shared" si="3"/>
        <v>2200569</v>
      </c>
      <c r="AG70" s="2">
        <f t="shared" si="4"/>
        <v>3</v>
      </c>
      <c r="AH70" s="2">
        <f t="shared" si="5"/>
        <v>2025</v>
      </c>
      <c r="AJ70" s="5">
        <f t="shared" si="6"/>
        <v>134133</v>
      </c>
      <c r="AK70" s="2">
        <f t="shared" si="7"/>
        <v>20</v>
      </c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36"/>
    </row>
    <row r="71" spans="1:48">
      <c r="A71" s="17">
        <v>45720</v>
      </c>
      <c r="B71" s="19">
        <v>86589</v>
      </c>
      <c r="C71" s="19">
        <v>83267</v>
      </c>
      <c r="D71" s="19">
        <v>82223</v>
      </c>
      <c r="E71" s="19">
        <v>84415</v>
      </c>
      <c r="F71" s="19">
        <v>87700</v>
      </c>
      <c r="G71" s="19">
        <v>98085</v>
      </c>
      <c r="H71" s="19">
        <v>114170</v>
      </c>
      <c r="I71" s="19">
        <v>112030</v>
      </c>
      <c r="J71" s="19">
        <v>101838</v>
      </c>
      <c r="K71" s="19">
        <v>96098</v>
      </c>
      <c r="L71" s="19">
        <v>85088</v>
      </c>
      <c r="M71" s="19">
        <v>68817</v>
      </c>
      <c r="N71" s="19">
        <v>66874</v>
      </c>
      <c r="O71" s="19">
        <v>68613</v>
      </c>
      <c r="P71" s="19">
        <v>70169</v>
      </c>
      <c r="Q71" s="19">
        <v>81921</v>
      </c>
      <c r="R71" s="19">
        <v>96322</v>
      </c>
      <c r="S71" s="19">
        <v>114024</v>
      </c>
      <c r="T71" s="19">
        <v>117308</v>
      </c>
      <c r="U71" s="19">
        <v>119413</v>
      </c>
      <c r="V71" s="19">
        <v>112320</v>
      </c>
      <c r="W71" s="19">
        <v>99289</v>
      </c>
      <c r="X71" s="19">
        <v>84620</v>
      </c>
      <c r="Y71" s="19">
        <v>76198</v>
      </c>
      <c r="Z71" s="5">
        <v>0</v>
      </c>
      <c r="AA71" s="2">
        <f>IFERROR(INDEX('Holiday Schedule'!$D$3:$D$24,MATCH(A71,'Holiday Schedule'!$C$3:$C$24,0)),0)</f>
        <v>0</v>
      </c>
      <c r="AB71" s="2">
        <f t="shared" si="0"/>
        <v>3</v>
      </c>
      <c r="AC71" s="2">
        <f t="shared" si="1"/>
        <v>1494744</v>
      </c>
      <c r="AD71" s="5">
        <f t="shared" si="2"/>
        <v>712647</v>
      </c>
      <c r="AE71" s="5">
        <f t="shared" si="3"/>
        <v>2207391</v>
      </c>
      <c r="AG71" s="2">
        <f t="shared" si="4"/>
        <v>3</v>
      </c>
      <c r="AH71" s="2">
        <f t="shared" si="5"/>
        <v>2025</v>
      </c>
      <c r="AJ71" s="5">
        <f t="shared" si="6"/>
        <v>119413</v>
      </c>
      <c r="AK71" s="2">
        <f t="shared" si="7"/>
        <v>20</v>
      </c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36"/>
    </row>
    <row r="72" spans="1:48">
      <c r="A72" s="17">
        <v>45721</v>
      </c>
      <c r="B72" s="19">
        <v>71815</v>
      </c>
      <c r="C72" s="19">
        <v>68484</v>
      </c>
      <c r="D72" s="19">
        <v>66770</v>
      </c>
      <c r="E72" s="19">
        <v>67894</v>
      </c>
      <c r="F72" s="19">
        <v>70758</v>
      </c>
      <c r="G72" s="19">
        <v>79643</v>
      </c>
      <c r="H72" s="19">
        <v>95607</v>
      </c>
      <c r="I72" s="19">
        <v>94441</v>
      </c>
      <c r="J72" s="19">
        <v>77405</v>
      </c>
      <c r="K72" s="19">
        <v>75621</v>
      </c>
      <c r="L72" s="19">
        <v>75970</v>
      </c>
      <c r="M72" s="19">
        <v>78027</v>
      </c>
      <c r="N72" s="19">
        <v>80674</v>
      </c>
      <c r="O72" s="19">
        <v>79404</v>
      </c>
      <c r="P72" s="19">
        <v>81367</v>
      </c>
      <c r="Q72" s="19">
        <v>86454</v>
      </c>
      <c r="R72" s="19">
        <v>94504</v>
      </c>
      <c r="S72" s="19">
        <v>108610</v>
      </c>
      <c r="T72" s="19">
        <v>110131</v>
      </c>
      <c r="U72" s="19">
        <v>110284</v>
      </c>
      <c r="V72" s="19">
        <v>104272</v>
      </c>
      <c r="W72" s="19">
        <v>92206</v>
      </c>
      <c r="X72" s="19">
        <v>76963</v>
      </c>
      <c r="Y72" s="19">
        <v>69545</v>
      </c>
      <c r="Z72" s="5">
        <v>0</v>
      </c>
      <c r="AA72" s="2">
        <f>IFERROR(INDEX('Holiday Schedule'!$D$3:$D$24,MATCH(A72,'Holiday Schedule'!$C$3:$C$24,0)),0)</f>
        <v>0</v>
      </c>
      <c r="AB72" s="2">
        <f t="shared" si="0"/>
        <v>4</v>
      </c>
      <c r="AC72" s="2">
        <f t="shared" si="1"/>
        <v>1426333</v>
      </c>
      <c r="AD72" s="5">
        <f t="shared" si="2"/>
        <v>590516</v>
      </c>
      <c r="AE72" s="5">
        <f t="shared" si="3"/>
        <v>2016849</v>
      </c>
      <c r="AG72" s="2">
        <f t="shared" si="4"/>
        <v>3</v>
      </c>
      <c r="AH72" s="2">
        <f t="shared" si="5"/>
        <v>2025</v>
      </c>
      <c r="AJ72" s="5">
        <f t="shared" si="6"/>
        <v>110284</v>
      </c>
      <c r="AK72" s="2">
        <f t="shared" si="7"/>
        <v>20</v>
      </c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36"/>
    </row>
    <row r="73" spans="1:48">
      <c r="A73" s="17">
        <v>45722</v>
      </c>
      <c r="B73" s="19">
        <v>64827</v>
      </c>
      <c r="C73" s="19">
        <v>61879</v>
      </c>
      <c r="D73" s="19">
        <v>60955</v>
      </c>
      <c r="E73" s="19">
        <v>61701</v>
      </c>
      <c r="F73" s="19">
        <v>64334</v>
      </c>
      <c r="G73" s="19">
        <v>71674</v>
      </c>
      <c r="H73" s="19">
        <v>87984</v>
      </c>
      <c r="I73" s="19">
        <v>91495</v>
      </c>
      <c r="J73" s="19">
        <v>87023</v>
      </c>
      <c r="K73" s="19">
        <v>85432</v>
      </c>
      <c r="L73" s="19">
        <v>80663</v>
      </c>
      <c r="M73" s="19">
        <v>76306</v>
      </c>
      <c r="N73" s="19">
        <v>75893</v>
      </c>
      <c r="O73" s="19">
        <v>72360</v>
      </c>
      <c r="P73" s="19">
        <v>73471</v>
      </c>
      <c r="Q73" s="19">
        <v>79943</v>
      </c>
      <c r="R73" s="19">
        <v>88977</v>
      </c>
      <c r="S73" s="19">
        <v>103527</v>
      </c>
      <c r="T73" s="19">
        <v>106167</v>
      </c>
      <c r="U73" s="19">
        <v>108038</v>
      </c>
      <c r="V73" s="19">
        <v>102624</v>
      </c>
      <c r="W73" s="19">
        <v>91534</v>
      </c>
      <c r="X73" s="19">
        <v>77764</v>
      </c>
      <c r="Y73" s="19">
        <v>70220</v>
      </c>
      <c r="Z73" s="5">
        <v>0</v>
      </c>
      <c r="AA73" s="2">
        <f>IFERROR(INDEX('Holiday Schedule'!$D$3:$D$24,MATCH(A73,'Holiday Schedule'!$C$3:$C$24,0)),0)</f>
        <v>0</v>
      </c>
      <c r="AB73" s="2">
        <f t="shared" si="0"/>
        <v>5</v>
      </c>
      <c r="AC73" s="2">
        <f t="shared" si="1"/>
        <v>1401217</v>
      </c>
      <c r="AD73" s="5">
        <f t="shared" si="2"/>
        <v>543574</v>
      </c>
      <c r="AE73" s="5">
        <f t="shared" si="3"/>
        <v>1944791</v>
      </c>
      <c r="AG73" s="2">
        <f t="shared" si="4"/>
        <v>3</v>
      </c>
      <c r="AH73" s="2">
        <f t="shared" si="5"/>
        <v>2025</v>
      </c>
      <c r="AJ73" s="5">
        <f t="shared" si="6"/>
        <v>108038</v>
      </c>
      <c r="AK73" s="2">
        <f t="shared" si="7"/>
        <v>20</v>
      </c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36"/>
    </row>
    <row r="74" spans="1:48">
      <c r="A74" s="17">
        <v>45723</v>
      </c>
      <c r="B74" s="19">
        <v>66064</v>
      </c>
      <c r="C74" s="19">
        <v>63102</v>
      </c>
      <c r="D74" s="19">
        <v>63357</v>
      </c>
      <c r="E74" s="19">
        <v>65936</v>
      </c>
      <c r="F74" s="19">
        <v>69865</v>
      </c>
      <c r="G74" s="19">
        <v>78627</v>
      </c>
      <c r="H74" s="19">
        <v>96101</v>
      </c>
      <c r="I74" s="19">
        <v>102587</v>
      </c>
      <c r="J74" s="19">
        <v>98807</v>
      </c>
      <c r="K74" s="19">
        <v>96233</v>
      </c>
      <c r="L74" s="19">
        <v>93822</v>
      </c>
      <c r="M74" s="19">
        <v>91252</v>
      </c>
      <c r="N74" s="19">
        <v>86710</v>
      </c>
      <c r="O74" s="19">
        <v>79704</v>
      </c>
      <c r="P74" s="19">
        <v>74850</v>
      </c>
      <c r="Q74" s="19">
        <v>82077</v>
      </c>
      <c r="R74" s="19">
        <v>96326</v>
      </c>
      <c r="S74" s="19">
        <v>115632</v>
      </c>
      <c r="T74" s="19">
        <v>119822</v>
      </c>
      <c r="U74" s="19">
        <v>121404</v>
      </c>
      <c r="V74" s="19">
        <v>115466</v>
      </c>
      <c r="W74" s="19">
        <v>104713</v>
      </c>
      <c r="X74" s="19">
        <v>90817</v>
      </c>
      <c r="Y74" s="19">
        <v>82946</v>
      </c>
      <c r="Z74" s="5">
        <v>0</v>
      </c>
      <c r="AA74" s="2">
        <f>IFERROR(INDEX('Holiday Schedule'!$D$3:$D$24,MATCH(A74,'Holiday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1570222</v>
      </c>
      <c r="AD74" s="5">
        <f t="shared" ref="AD74:AD137" si="10">AE74-AC74</f>
        <v>585998</v>
      </c>
      <c r="AE74" s="5">
        <f t="shared" ref="AE74:AE137" si="11">SUM(B74:Y74)</f>
        <v>2156220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121404</v>
      </c>
      <c r="AK74" s="2">
        <f t="shared" ref="AK74:AK137" si="15">IF(AE74&gt;0,INDEX(B$8:Y$8,MATCH(AJ74,B74:Y74,0)),"")</f>
        <v>20</v>
      </c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36"/>
    </row>
    <row r="75" spans="1:48">
      <c r="A75" s="17">
        <v>45724</v>
      </c>
      <c r="B75" s="19">
        <v>78706</v>
      </c>
      <c r="C75" s="19">
        <v>70842</v>
      </c>
      <c r="D75" s="19">
        <v>73818</v>
      </c>
      <c r="E75" s="19">
        <v>73840</v>
      </c>
      <c r="F75" s="19">
        <v>75219</v>
      </c>
      <c r="G75" s="19">
        <v>79739</v>
      </c>
      <c r="H75" s="19">
        <v>87619</v>
      </c>
      <c r="I75" s="19">
        <v>82234</v>
      </c>
      <c r="J75" s="19">
        <v>77889</v>
      </c>
      <c r="K75" s="19">
        <v>73964</v>
      </c>
      <c r="L75" s="19">
        <v>68033</v>
      </c>
      <c r="M75" s="19">
        <v>64176</v>
      </c>
      <c r="N75" s="19">
        <v>67475</v>
      </c>
      <c r="O75" s="19">
        <v>68106</v>
      </c>
      <c r="P75" s="19">
        <v>69777</v>
      </c>
      <c r="Q75" s="19">
        <v>80999</v>
      </c>
      <c r="R75" s="19">
        <v>103080</v>
      </c>
      <c r="S75" s="19">
        <v>121104</v>
      </c>
      <c r="T75" s="19">
        <v>125931</v>
      </c>
      <c r="U75" s="19">
        <v>126170</v>
      </c>
      <c r="V75" s="19">
        <v>121077</v>
      </c>
      <c r="W75" s="19">
        <v>108771</v>
      </c>
      <c r="X75" s="19">
        <v>95186</v>
      </c>
      <c r="Y75" s="19">
        <v>86281</v>
      </c>
      <c r="Z75" s="5">
        <v>0</v>
      </c>
      <c r="AA75" s="2">
        <f>IFERROR(INDEX('Holiday Schedule'!$D$3:$D$24,MATCH(A75,'Holiday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2080036</v>
      </c>
      <c r="AE75" s="5">
        <f t="shared" si="11"/>
        <v>2080036</v>
      </c>
      <c r="AG75" s="2">
        <f t="shared" si="12"/>
        <v>3</v>
      </c>
      <c r="AH75" s="2">
        <f t="shared" si="13"/>
        <v>2025</v>
      </c>
      <c r="AJ75" s="5">
        <f t="shared" si="14"/>
        <v>126170</v>
      </c>
      <c r="AK75" s="2">
        <f t="shared" si="15"/>
        <v>20</v>
      </c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36"/>
    </row>
    <row r="76" spans="1:48">
      <c r="A76" s="17">
        <v>45725</v>
      </c>
      <c r="B76" s="19">
        <v>80431</v>
      </c>
      <c r="C76" s="19">
        <v>0</v>
      </c>
      <c r="D76" s="19">
        <v>56603</v>
      </c>
      <c r="E76" s="19">
        <v>78766</v>
      </c>
      <c r="F76" s="19">
        <v>76449</v>
      </c>
      <c r="G76" s="19">
        <v>79436</v>
      </c>
      <c r="H76" s="19">
        <v>89916</v>
      </c>
      <c r="I76" s="19">
        <v>93348</v>
      </c>
      <c r="J76" s="19">
        <v>79533</v>
      </c>
      <c r="K76" s="19">
        <v>67734</v>
      </c>
      <c r="L76" s="19">
        <v>58843</v>
      </c>
      <c r="M76" s="19">
        <v>54110</v>
      </c>
      <c r="N76" s="19">
        <v>52033</v>
      </c>
      <c r="O76" s="19">
        <v>47950</v>
      </c>
      <c r="P76" s="19">
        <v>52265</v>
      </c>
      <c r="Q76" s="19">
        <v>66488</v>
      </c>
      <c r="R76" s="19">
        <v>82846</v>
      </c>
      <c r="S76" s="19">
        <v>105062</v>
      </c>
      <c r="T76" s="19">
        <v>115374</v>
      </c>
      <c r="U76" s="19">
        <v>122779</v>
      </c>
      <c r="V76" s="19">
        <v>117460</v>
      </c>
      <c r="W76" s="19">
        <v>103072</v>
      </c>
      <c r="X76" s="19">
        <v>88683</v>
      </c>
      <c r="Y76" s="19">
        <v>79789</v>
      </c>
      <c r="Z76" s="5">
        <v>0</v>
      </c>
      <c r="AA76" s="2">
        <f>IFERROR(INDEX('Holiday Schedule'!$D$3:$D$24,MATCH(A76,'Holiday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1848970</v>
      </c>
      <c r="AE76" s="5">
        <f t="shared" si="11"/>
        <v>1848970</v>
      </c>
      <c r="AG76" s="2">
        <f t="shared" si="12"/>
        <v>3</v>
      </c>
      <c r="AH76" s="2">
        <f t="shared" si="13"/>
        <v>2025</v>
      </c>
      <c r="AJ76" s="5">
        <f t="shared" si="14"/>
        <v>122779</v>
      </c>
      <c r="AK76" s="2">
        <f t="shared" si="15"/>
        <v>20</v>
      </c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36"/>
    </row>
    <row r="77" spans="1:48">
      <c r="A77" s="17">
        <v>45726</v>
      </c>
      <c r="B77" s="19">
        <v>73912</v>
      </c>
      <c r="C77" s="19">
        <v>71268</v>
      </c>
      <c r="D77" s="19">
        <v>69402</v>
      </c>
      <c r="E77" s="19">
        <v>70524</v>
      </c>
      <c r="F77" s="19">
        <v>73001</v>
      </c>
      <c r="G77" s="19">
        <v>81912</v>
      </c>
      <c r="H77" s="19">
        <v>100449</v>
      </c>
      <c r="I77" s="19">
        <v>105821</v>
      </c>
      <c r="J77" s="19">
        <v>99411</v>
      </c>
      <c r="K77" s="19">
        <v>87704</v>
      </c>
      <c r="L77" s="19">
        <v>70735</v>
      </c>
      <c r="M77" s="19">
        <v>64728</v>
      </c>
      <c r="N77" s="19">
        <v>62767</v>
      </c>
      <c r="O77" s="19">
        <v>62297</v>
      </c>
      <c r="P77" s="19">
        <v>62671</v>
      </c>
      <c r="Q77" s="19">
        <v>62280</v>
      </c>
      <c r="R77" s="19">
        <v>73893</v>
      </c>
      <c r="S77" s="19">
        <v>94649</v>
      </c>
      <c r="T77" s="19">
        <v>107416</v>
      </c>
      <c r="U77" s="19">
        <v>111051</v>
      </c>
      <c r="V77" s="19">
        <v>107343</v>
      </c>
      <c r="W77" s="19">
        <v>96649</v>
      </c>
      <c r="X77" s="19">
        <v>82547</v>
      </c>
      <c r="Y77" s="19">
        <v>75965</v>
      </c>
      <c r="Z77" s="5">
        <v>0</v>
      </c>
      <c r="AA77" s="2">
        <f>IFERROR(INDEX('Holiday Schedule'!$D$3:$D$24,MATCH(A77,'Holiday Schedule'!$C$3:$C$24,0)),0)</f>
        <v>0</v>
      </c>
      <c r="AB77" s="2">
        <f t="shared" si="8"/>
        <v>2</v>
      </c>
      <c r="AC77" s="2">
        <f t="shared" si="9"/>
        <v>1351962</v>
      </c>
      <c r="AD77" s="5">
        <f t="shared" si="10"/>
        <v>616433</v>
      </c>
      <c r="AE77" s="5">
        <f t="shared" si="11"/>
        <v>1968395</v>
      </c>
      <c r="AG77" s="2">
        <f t="shared" si="12"/>
        <v>3</v>
      </c>
      <c r="AH77" s="2">
        <f t="shared" si="13"/>
        <v>2025</v>
      </c>
      <c r="AJ77" s="5">
        <f t="shared" si="14"/>
        <v>111051</v>
      </c>
      <c r="AK77" s="2">
        <f t="shared" si="15"/>
        <v>20</v>
      </c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36"/>
    </row>
    <row r="78" spans="1:48">
      <c r="A78" s="17">
        <v>45727</v>
      </c>
      <c r="B78" s="19">
        <v>73040</v>
      </c>
      <c r="C78" s="19">
        <v>70097</v>
      </c>
      <c r="D78" s="19">
        <v>69174</v>
      </c>
      <c r="E78" s="19">
        <v>70147</v>
      </c>
      <c r="F78" s="19">
        <v>73089</v>
      </c>
      <c r="G78" s="19">
        <v>81823</v>
      </c>
      <c r="H78" s="19">
        <v>99688</v>
      </c>
      <c r="I78" s="19">
        <v>102081</v>
      </c>
      <c r="J78" s="19">
        <v>87750</v>
      </c>
      <c r="K78" s="19">
        <v>79656</v>
      </c>
      <c r="L78" s="19">
        <v>69485</v>
      </c>
      <c r="M78" s="19">
        <v>54004</v>
      </c>
      <c r="N78" s="19">
        <v>42788</v>
      </c>
      <c r="O78" s="19">
        <v>35264</v>
      </c>
      <c r="P78" s="19">
        <v>37483</v>
      </c>
      <c r="Q78" s="19">
        <v>42333</v>
      </c>
      <c r="R78" s="19">
        <v>62006</v>
      </c>
      <c r="S78" s="19">
        <v>89969</v>
      </c>
      <c r="T78" s="19">
        <v>100291</v>
      </c>
      <c r="U78" s="19">
        <v>108895</v>
      </c>
      <c r="V78" s="19">
        <v>103642</v>
      </c>
      <c r="W78" s="19">
        <v>92014</v>
      </c>
      <c r="X78" s="19">
        <v>76554</v>
      </c>
      <c r="Y78" s="19">
        <v>68331</v>
      </c>
      <c r="Z78" s="5">
        <v>0</v>
      </c>
      <c r="AA78" s="2">
        <f>IFERROR(INDEX('Holiday Schedule'!$D$3:$D$24,MATCH(A78,'Holiday Schedule'!$C$3:$C$24,0)),0)</f>
        <v>0</v>
      </c>
      <c r="AB78" s="2">
        <f t="shared" si="8"/>
        <v>3</v>
      </c>
      <c r="AC78" s="2">
        <f t="shared" si="9"/>
        <v>1184215</v>
      </c>
      <c r="AD78" s="5">
        <f t="shared" si="10"/>
        <v>605389</v>
      </c>
      <c r="AE78" s="5">
        <f t="shared" si="11"/>
        <v>1789604</v>
      </c>
      <c r="AG78" s="2">
        <f t="shared" si="12"/>
        <v>3</v>
      </c>
      <c r="AH78" s="2">
        <f t="shared" si="13"/>
        <v>2025</v>
      </c>
      <c r="AJ78" s="5">
        <f t="shared" si="14"/>
        <v>108895</v>
      </c>
      <c r="AK78" s="2">
        <f t="shared" si="15"/>
        <v>20</v>
      </c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36"/>
    </row>
    <row r="79" spans="1:48">
      <c r="A79" s="17">
        <v>45728</v>
      </c>
      <c r="B79" s="19">
        <v>64154</v>
      </c>
      <c r="C79" s="19">
        <v>61572</v>
      </c>
      <c r="D79" s="19">
        <v>60100</v>
      </c>
      <c r="E79" s="19">
        <v>62136</v>
      </c>
      <c r="F79" s="19">
        <v>66062</v>
      </c>
      <c r="G79" s="19">
        <v>75529</v>
      </c>
      <c r="H79" s="19">
        <v>94717</v>
      </c>
      <c r="I79" s="19">
        <v>96375</v>
      </c>
      <c r="J79" s="19">
        <v>77621</v>
      </c>
      <c r="K79" s="19">
        <v>58746</v>
      </c>
      <c r="L79" s="19">
        <v>48642</v>
      </c>
      <c r="M79" s="19">
        <v>43892</v>
      </c>
      <c r="N79" s="19">
        <v>40510</v>
      </c>
      <c r="O79" s="19">
        <v>36515</v>
      </c>
      <c r="P79" s="19">
        <v>35065</v>
      </c>
      <c r="Q79" s="19">
        <v>42461</v>
      </c>
      <c r="R79" s="19">
        <v>69568</v>
      </c>
      <c r="S79" s="19">
        <v>96479</v>
      </c>
      <c r="T79" s="19">
        <v>109059</v>
      </c>
      <c r="U79" s="19">
        <v>115698</v>
      </c>
      <c r="V79" s="19">
        <v>110820</v>
      </c>
      <c r="W79" s="19">
        <v>99432</v>
      </c>
      <c r="X79" s="19">
        <v>85487</v>
      </c>
      <c r="Y79" s="19">
        <v>77781</v>
      </c>
      <c r="Z79" s="5">
        <v>0</v>
      </c>
      <c r="AA79" s="2">
        <f>IFERROR(INDEX('Holiday Schedule'!$D$3:$D$24,MATCH(A79,'Holiday Schedule'!$C$3:$C$24,0)),0)</f>
        <v>0</v>
      </c>
      <c r="AB79" s="2">
        <f t="shared" si="8"/>
        <v>4</v>
      </c>
      <c r="AC79" s="2">
        <f t="shared" si="9"/>
        <v>1166370</v>
      </c>
      <c r="AD79" s="5">
        <f t="shared" si="10"/>
        <v>562051</v>
      </c>
      <c r="AE79" s="5">
        <f t="shared" si="11"/>
        <v>1728421</v>
      </c>
      <c r="AG79" s="2">
        <f t="shared" si="12"/>
        <v>3</v>
      </c>
      <c r="AH79" s="2">
        <f t="shared" si="13"/>
        <v>2025</v>
      </c>
      <c r="AJ79" s="5">
        <f t="shared" si="14"/>
        <v>115698</v>
      </c>
      <c r="AK79" s="2">
        <f t="shared" si="15"/>
        <v>20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36"/>
    </row>
    <row r="80" spans="1:48">
      <c r="A80" s="17">
        <v>45729</v>
      </c>
      <c r="B80" s="19">
        <v>73509</v>
      </c>
      <c r="C80" s="19">
        <v>70694</v>
      </c>
      <c r="D80" s="19">
        <v>70591</v>
      </c>
      <c r="E80" s="19">
        <v>72048</v>
      </c>
      <c r="F80" s="19">
        <v>75411</v>
      </c>
      <c r="G80" s="19">
        <v>84884</v>
      </c>
      <c r="H80" s="19">
        <v>104855</v>
      </c>
      <c r="I80" s="19">
        <v>105672</v>
      </c>
      <c r="J80" s="19">
        <v>88482</v>
      </c>
      <c r="K80" s="19">
        <v>76355</v>
      </c>
      <c r="L80" s="19">
        <v>64146</v>
      </c>
      <c r="M80" s="19">
        <v>48638</v>
      </c>
      <c r="N80" s="19">
        <v>43910</v>
      </c>
      <c r="O80" s="19">
        <v>40684</v>
      </c>
      <c r="P80" s="19">
        <v>41646</v>
      </c>
      <c r="Q80" s="19">
        <v>49796</v>
      </c>
      <c r="R80" s="19">
        <v>69243</v>
      </c>
      <c r="S80" s="19">
        <v>95589</v>
      </c>
      <c r="T80" s="19">
        <v>108433</v>
      </c>
      <c r="U80" s="19">
        <v>116260</v>
      </c>
      <c r="V80" s="19">
        <v>112383</v>
      </c>
      <c r="W80" s="19">
        <v>101238</v>
      </c>
      <c r="X80" s="19">
        <v>86551</v>
      </c>
      <c r="Y80" s="19">
        <v>78933</v>
      </c>
      <c r="Z80" s="5">
        <v>0</v>
      </c>
      <c r="AA80" s="2">
        <f>IFERROR(INDEX('Holiday Schedule'!$D$3:$D$24,MATCH(A80,'Holiday Schedule'!$C$3:$C$24,0)),0)</f>
        <v>0</v>
      </c>
      <c r="AB80" s="2">
        <f t="shared" si="8"/>
        <v>5</v>
      </c>
      <c r="AC80" s="2">
        <f t="shared" si="9"/>
        <v>1249026</v>
      </c>
      <c r="AD80" s="5">
        <f t="shared" si="10"/>
        <v>630925</v>
      </c>
      <c r="AE80" s="5">
        <f t="shared" si="11"/>
        <v>1879951</v>
      </c>
      <c r="AG80" s="2">
        <f t="shared" si="12"/>
        <v>3</v>
      </c>
      <c r="AH80" s="2">
        <f t="shared" si="13"/>
        <v>2025</v>
      </c>
      <c r="AJ80" s="5">
        <f t="shared" si="14"/>
        <v>116260</v>
      </c>
      <c r="AK80" s="2">
        <f t="shared" si="15"/>
        <v>20</v>
      </c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36"/>
    </row>
    <row r="81" spans="1:48">
      <c r="A81" s="17">
        <v>45730</v>
      </c>
      <c r="B81" s="19">
        <v>73900</v>
      </c>
      <c r="C81" s="19">
        <v>70662</v>
      </c>
      <c r="D81" s="19">
        <v>70022</v>
      </c>
      <c r="E81" s="19">
        <v>71908</v>
      </c>
      <c r="F81" s="19">
        <v>74458</v>
      </c>
      <c r="G81" s="19">
        <v>82686</v>
      </c>
      <c r="H81" s="19">
        <v>99866</v>
      </c>
      <c r="I81" s="19">
        <v>99574</v>
      </c>
      <c r="J81" s="19">
        <v>77615</v>
      </c>
      <c r="K81" s="19">
        <v>57889</v>
      </c>
      <c r="L81" s="19">
        <v>45855</v>
      </c>
      <c r="M81" s="19">
        <v>39135</v>
      </c>
      <c r="N81" s="19">
        <v>34352</v>
      </c>
      <c r="O81" s="19">
        <v>30482</v>
      </c>
      <c r="P81" s="19">
        <v>28822</v>
      </c>
      <c r="Q81" s="19">
        <v>33797</v>
      </c>
      <c r="R81" s="19">
        <v>51152</v>
      </c>
      <c r="S81" s="19">
        <v>78633</v>
      </c>
      <c r="T81" s="19">
        <v>94756</v>
      </c>
      <c r="U81" s="19">
        <v>104207</v>
      </c>
      <c r="V81" s="19">
        <v>100482</v>
      </c>
      <c r="W81" s="19">
        <v>92107</v>
      </c>
      <c r="X81" s="19">
        <v>80374</v>
      </c>
      <c r="Y81" s="19">
        <v>73119</v>
      </c>
      <c r="Z81" s="5">
        <v>0</v>
      </c>
      <c r="AA81" s="2">
        <f>IFERROR(INDEX('Holiday Schedule'!$D$3:$D$24,MATCH(A81,'Holiday Schedule'!$C$3:$C$24,0)),0)</f>
        <v>0</v>
      </c>
      <c r="AB81" s="2">
        <f t="shared" si="8"/>
        <v>6</v>
      </c>
      <c r="AC81" s="2">
        <f t="shared" si="9"/>
        <v>1049232</v>
      </c>
      <c r="AD81" s="5">
        <f t="shared" si="10"/>
        <v>616621</v>
      </c>
      <c r="AE81" s="5">
        <f t="shared" si="11"/>
        <v>1665853</v>
      </c>
      <c r="AG81" s="2">
        <f t="shared" si="12"/>
        <v>3</v>
      </c>
      <c r="AH81" s="2">
        <f t="shared" si="13"/>
        <v>2025</v>
      </c>
      <c r="AJ81" s="5">
        <f t="shared" si="14"/>
        <v>104207</v>
      </c>
      <c r="AK81" s="2">
        <f t="shared" si="15"/>
        <v>20</v>
      </c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36"/>
    </row>
    <row r="82" spans="1:48">
      <c r="A82" s="17">
        <v>45731</v>
      </c>
      <c r="B82" s="19">
        <v>69039</v>
      </c>
      <c r="C82" s="19">
        <v>61612</v>
      </c>
      <c r="D82" s="19">
        <v>64359</v>
      </c>
      <c r="E82" s="19">
        <v>64524</v>
      </c>
      <c r="F82" s="19">
        <v>65408</v>
      </c>
      <c r="G82" s="19">
        <v>69493</v>
      </c>
      <c r="H82" s="19">
        <v>80616</v>
      </c>
      <c r="I82" s="19">
        <v>85509</v>
      </c>
      <c r="J82" s="19">
        <v>84174</v>
      </c>
      <c r="K82" s="19">
        <v>78969</v>
      </c>
      <c r="L82" s="19">
        <v>65981</v>
      </c>
      <c r="M82" s="19">
        <v>52706</v>
      </c>
      <c r="N82" s="19">
        <v>39421</v>
      </c>
      <c r="O82" s="19">
        <v>32980</v>
      </c>
      <c r="P82" s="19">
        <v>32260</v>
      </c>
      <c r="Q82" s="19">
        <v>42102</v>
      </c>
      <c r="R82" s="19">
        <v>60293</v>
      </c>
      <c r="S82" s="19">
        <v>86070</v>
      </c>
      <c r="T82" s="19">
        <v>99566</v>
      </c>
      <c r="U82" s="19">
        <v>104826</v>
      </c>
      <c r="V82" s="19">
        <v>100601</v>
      </c>
      <c r="W82" s="19">
        <v>90766</v>
      </c>
      <c r="X82" s="19">
        <v>77949</v>
      </c>
      <c r="Y82" s="19">
        <v>70487</v>
      </c>
      <c r="Z82" s="5">
        <v>0</v>
      </c>
      <c r="AA82" s="2">
        <f>IFERROR(INDEX('Holiday Schedule'!$D$3:$D$24,MATCH(A82,'Holiday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1679711</v>
      </c>
      <c r="AE82" s="5">
        <f t="shared" si="11"/>
        <v>1679711</v>
      </c>
      <c r="AG82" s="2">
        <f t="shared" si="12"/>
        <v>3</v>
      </c>
      <c r="AH82" s="2">
        <f t="shared" si="13"/>
        <v>2025</v>
      </c>
      <c r="AJ82" s="5">
        <f t="shared" si="14"/>
        <v>104826</v>
      </c>
      <c r="AK82" s="2">
        <f t="shared" si="15"/>
        <v>20</v>
      </c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36"/>
    </row>
    <row r="83" spans="1:48">
      <c r="A83" s="17">
        <v>45732</v>
      </c>
      <c r="B83" s="19">
        <v>65319</v>
      </c>
      <c r="C83" s="19">
        <v>57812</v>
      </c>
      <c r="D83" s="19">
        <v>60097</v>
      </c>
      <c r="E83" s="19">
        <v>59432</v>
      </c>
      <c r="F83" s="19">
        <v>60326</v>
      </c>
      <c r="G83" s="19">
        <v>63092</v>
      </c>
      <c r="H83" s="19">
        <v>72865</v>
      </c>
      <c r="I83" s="19">
        <v>79068</v>
      </c>
      <c r="J83" s="19">
        <v>80577</v>
      </c>
      <c r="K83" s="19">
        <v>81673</v>
      </c>
      <c r="L83" s="19">
        <v>80821</v>
      </c>
      <c r="M83" s="19">
        <v>76888</v>
      </c>
      <c r="N83" s="19">
        <v>73018</v>
      </c>
      <c r="O83" s="19">
        <v>72781</v>
      </c>
      <c r="P83" s="19">
        <v>74066</v>
      </c>
      <c r="Q83" s="19">
        <v>79725</v>
      </c>
      <c r="R83" s="19">
        <v>87416</v>
      </c>
      <c r="S83" s="19">
        <v>97551</v>
      </c>
      <c r="T83" s="19">
        <v>103086</v>
      </c>
      <c r="U83" s="19">
        <v>106764</v>
      </c>
      <c r="V83" s="19">
        <v>101577</v>
      </c>
      <c r="W83" s="19">
        <v>86677</v>
      </c>
      <c r="X83" s="19">
        <v>73570</v>
      </c>
      <c r="Y83" s="19">
        <v>64678</v>
      </c>
      <c r="Z83" s="5">
        <v>0</v>
      </c>
      <c r="AA83" s="2">
        <f>IFERROR(INDEX('Holiday Schedule'!$D$3:$D$24,MATCH(A83,'Holiday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1858879</v>
      </c>
      <c r="AE83" s="5">
        <f t="shared" si="11"/>
        <v>1858879</v>
      </c>
      <c r="AG83" s="2">
        <f t="shared" si="12"/>
        <v>3</v>
      </c>
      <c r="AH83" s="2">
        <f t="shared" si="13"/>
        <v>2025</v>
      </c>
      <c r="AJ83" s="5">
        <f t="shared" si="14"/>
        <v>106764</v>
      </c>
      <c r="AK83" s="2">
        <f t="shared" si="15"/>
        <v>20</v>
      </c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36"/>
    </row>
    <row r="84" spans="1:48">
      <c r="A84" s="17">
        <v>45733</v>
      </c>
      <c r="B84" s="19">
        <v>58820</v>
      </c>
      <c r="C84" s="19">
        <v>55813</v>
      </c>
      <c r="D84" s="19">
        <v>54759</v>
      </c>
      <c r="E84" s="19">
        <v>54913</v>
      </c>
      <c r="F84" s="19">
        <v>57424</v>
      </c>
      <c r="G84" s="19">
        <v>65814</v>
      </c>
      <c r="H84" s="19">
        <v>82710</v>
      </c>
      <c r="I84" s="19">
        <v>88815</v>
      </c>
      <c r="J84" s="19">
        <v>85861</v>
      </c>
      <c r="K84" s="19">
        <v>85174</v>
      </c>
      <c r="L84" s="19">
        <v>80936</v>
      </c>
      <c r="M84" s="19">
        <v>77805</v>
      </c>
      <c r="N84" s="19">
        <v>75824</v>
      </c>
      <c r="O84" s="19">
        <v>73295</v>
      </c>
      <c r="P84" s="19">
        <v>74726</v>
      </c>
      <c r="Q84" s="19">
        <v>79654</v>
      </c>
      <c r="R84" s="19">
        <v>86077</v>
      </c>
      <c r="S84" s="19">
        <v>97892</v>
      </c>
      <c r="T84" s="19">
        <v>100998</v>
      </c>
      <c r="U84" s="19">
        <v>104466</v>
      </c>
      <c r="V84" s="19">
        <v>99004</v>
      </c>
      <c r="W84" s="19">
        <v>88724</v>
      </c>
      <c r="X84" s="19">
        <v>75322</v>
      </c>
      <c r="Y84" s="19">
        <v>67837</v>
      </c>
      <c r="Z84" s="5">
        <v>0</v>
      </c>
      <c r="AA84" s="2">
        <f>IFERROR(INDEX('Holiday Schedule'!$D$3:$D$24,MATCH(A84,'Holiday Schedule'!$C$3:$C$24,0)),0)</f>
        <v>0</v>
      </c>
      <c r="AB84" s="2">
        <f t="shared" si="8"/>
        <v>2</v>
      </c>
      <c r="AC84" s="2">
        <f t="shared" si="9"/>
        <v>1374573</v>
      </c>
      <c r="AD84" s="5">
        <f t="shared" si="10"/>
        <v>498090</v>
      </c>
      <c r="AE84" s="5">
        <f t="shared" si="11"/>
        <v>1872663</v>
      </c>
      <c r="AG84" s="2">
        <f t="shared" si="12"/>
        <v>3</v>
      </c>
      <c r="AH84" s="2">
        <f t="shared" si="13"/>
        <v>2025</v>
      </c>
      <c r="AJ84" s="5">
        <f t="shared" si="14"/>
        <v>104466</v>
      </c>
      <c r="AK84" s="2">
        <f t="shared" si="15"/>
        <v>20</v>
      </c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36"/>
    </row>
    <row r="85" spans="1:48">
      <c r="A85" s="17">
        <v>45734</v>
      </c>
      <c r="B85" s="19">
        <v>63515</v>
      </c>
      <c r="C85" s="19">
        <v>60759</v>
      </c>
      <c r="D85" s="19">
        <v>59851</v>
      </c>
      <c r="E85" s="19">
        <v>61582</v>
      </c>
      <c r="F85" s="19">
        <v>65061</v>
      </c>
      <c r="G85" s="19">
        <v>73677</v>
      </c>
      <c r="H85" s="19">
        <v>91736</v>
      </c>
      <c r="I85" s="19">
        <v>93747</v>
      </c>
      <c r="J85" s="19">
        <v>84085</v>
      </c>
      <c r="K85" s="19">
        <v>74705</v>
      </c>
      <c r="L85" s="19">
        <v>64975</v>
      </c>
      <c r="M85" s="19">
        <v>57694</v>
      </c>
      <c r="N85" s="19">
        <v>51110</v>
      </c>
      <c r="O85" s="19">
        <v>46773</v>
      </c>
      <c r="P85" s="19">
        <v>50474</v>
      </c>
      <c r="Q85" s="19">
        <v>60166</v>
      </c>
      <c r="R85" s="19">
        <v>74660</v>
      </c>
      <c r="S85" s="19">
        <v>91193</v>
      </c>
      <c r="T85" s="19">
        <v>100677</v>
      </c>
      <c r="U85" s="19">
        <v>111628</v>
      </c>
      <c r="V85" s="19">
        <v>107652</v>
      </c>
      <c r="W85" s="19">
        <v>95951</v>
      </c>
      <c r="X85" s="19">
        <v>81907</v>
      </c>
      <c r="Y85" s="19">
        <v>73958</v>
      </c>
      <c r="Z85" s="5">
        <v>0</v>
      </c>
      <c r="AA85" s="2">
        <f>IFERROR(INDEX('Holiday Schedule'!$D$3:$D$24,MATCH(A85,'Holiday Schedule'!$C$3:$C$24,0)),0)</f>
        <v>0</v>
      </c>
      <c r="AB85" s="2">
        <f t="shared" si="8"/>
        <v>3</v>
      </c>
      <c r="AC85" s="2">
        <f t="shared" si="9"/>
        <v>1247397</v>
      </c>
      <c r="AD85" s="5">
        <f t="shared" si="10"/>
        <v>550139</v>
      </c>
      <c r="AE85" s="5">
        <f t="shared" si="11"/>
        <v>1797536</v>
      </c>
      <c r="AG85" s="2">
        <f t="shared" si="12"/>
        <v>3</v>
      </c>
      <c r="AH85" s="2">
        <f t="shared" si="13"/>
        <v>2025</v>
      </c>
      <c r="AJ85" s="5">
        <f t="shared" si="14"/>
        <v>111628</v>
      </c>
      <c r="AK85" s="2">
        <f t="shared" si="15"/>
        <v>20</v>
      </c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36"/>
    </row>
    <row r="86" spans="1:48">
      <c r="A86" s="17">
        <v>45735</v>
      </c>
      <c r="B86" s="19">
        <v>68838</v>
      </c>
      <c r="C86" s="19">
        <v>66166</v>
      </c>
      <c r="D86" s="19">
        <v>65532</v>
      </c>
      <c r="E86" s="19">
        <v>66856</v>
      </c>
      <c r="F86" s="19">
        <v>69551</v>
      </c>
      <c r="G86" s="19">
        <v>78323</v>
      </c>
      <c r="H86" s="19">
        <v>93335</v>
      </c>
      <c r="I86" s="19">
        <v>100386</v>
      </c>
      <c r="J86" s="19">
        <v>86807</v>
      </c>
      <c r="K86" s="19">
        <v>77243</v>
      </c>
      <c r="L86" s="19">
        <v>65389</v>
      </c>
      <c r="M86" s="19">
        <v>53111</v>
      </c>
      <c r="N86" s="19">
        <v>38994</v>
      </c>
      <c r="O86" s="19">
        <v>31400</v>
      </c>
      <c r="P86" s="19">
        <v>29212</v>
      </c>
      <c r="Q86" s="19">
        <v>33215</v>
      </c>
      <c r="R86" s="19">
        <v>49018</v>
      </c>
      <c r="S86" s="19">
        <v>77404</v>
      </c>
      <c r="T86" s="19">
        <v>94823</v>
      </c>
      <c r="U86" s="19">
        <v>104859</v>
      </c>
      <c r="V86" s="19">
        <v>101792</v>
      </c>
      <c r="W86" s="19">
        <v>90719</v>
      </c>
      <c r="X86" s="19">
        <v>76629</v>
      </c>
      <c r="Y86" s="19">
        <v>68732</v>
      </c>
      <c r="Z86" s="5">
        <v>0</v>
      </c>
      <c r="AA86" s="2">
        <f>IFERROR(INDEX('Holiday Schedule'!$D$3:$D$24,MATCH(A86,'Holiday Schedule'!$C$3:$C$24,0)),0)</f>
        <v>0</v>
      </c>
      <c r="AB86" s="2">
        <f t="shared" si="8"/>
        <v>4</v>
      </c>
      <c r="AC86" s="2">
        <f t="shared" si="9"/>
        <v>1111001</v>
      </c>
      <c r="AD86" s="5">
        <f t="shared" si="10"/>
        <v>577333</v>
      </c>
      <c r="AE86" s="5">
        <f t="shared" si="11"/>
        <v>1688334</v>
      </c>
      <c r="AG86" s="2">
        <f t="shared" si="12"/>
        <v>3</v>
      </c>
      <c r="AH86" s="2">
        <f t="shared" si="13"/>
        <v>2025</v>
      </c>
      <c r="AJ86" s="5">
        <f t="shared" si="14"/>
        <v>104859</v>
      </c>
      <c r="AK86" s="2">
        <f t="shared" si="15"/>
        <v>20</v>
      </c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36"/>
    </row>
    <row r="87" spans="1:48">
      <c r="A87" s="17">
        <v>45736</v>
      </c>
      <c r="B87" s="19">
        <v>63645</v>
      </c>
      <c r="C87" s="19">
        <v>60693</v>
      </c>
      <c r="D87" s="19">
        <v>59237</v>
      </c>
      <c r="E87" s="19">
        <v>60880</v>
      </c>
      <c r="F87" s="19">
        <v>63560</v>
      </c>
      <c r="G87" s="19">
        <v>71968</v>
      </c>
      <c r="H87" s="19">
        <v>88840</v>
      </c>
      <c r="I87" s="19">
        <v>93578</v>
      </c>
      <c r="J87" s="19">
        <v>85770</v>
      </c>
      <c r="K87" s="19">
        <v>79752</v>
      </c>
      <c r="L87" s="19">
        <v>75276</v>
      </c>
      <c r="M87" s="19">
        <v>68049</v>
      </c>
      <c r="N87" s="19">
        <v>64417</v>
      </c>
      <c r="O87" s="19">
        <v>61408</v>
      </c>
      <c r="P87" s="19">
        <v>63506</v>
      </c>
      <c r="Q87" s="19">
        <v>69597</v>
      </c>
      <c r="R87" s="19">
        <v>80030</v>
      </c>
      <c r="S87" s="19">
        <v>94741</v>
      </c>
      <c r="T87" s="19">
        <v>102837</v>
      </c>
      <c r="U87" s="19">
        <v>107830</v>
      </c>
      <c r="V87" s="19">
        <v>102763</v>
      </c>
      <c r="W87" s="19">
        <v>90681</v>
      </c>
      <c r="X87" s="19">
        <v>76718</v>
      </c>
      <c r="Y87" s="19">
        <v>68134</v>
      </c>
      <c r="Z87" s="5">
        <v>0</v>
      </c>
      <c r="AA87" s="2">
        <f>IFERROR(INDEX('Holiday Schedule'!$D$3:$D$24,MATCH(A87,'Holiday Schedule'!$C$3:$C$24,0)),0)</f>
        <v>0</v>
      </c>
      <c r="AB87" s="2">
        <f t="shared" si="8"/>
        <v>5</v>
      </c>
      <c r="AC87" s="2">
        <f t="shared" si="9"/>
        <v>1316953</v>
      </c>
      <c r="AD87" s="5">
        <f t="shared" si="10"/>
        <v>536957</v>
      </c>
      <c r="AE87" s="5">
        <f t="shared" si="11"/>
        <v>1853910</v>
      </c>
      <c r="AG87" s="2">
        <f t="shared" si="12"/>
        <v>3</v>
      </c>
      <c r="AH87" s="2">
        <f t="shared" si="13"/>
        <v>2025</v>
      </c>
      <c r="AJ87" s="5">
        <f t="shared" si="14"/>
        <v>107830</v>
      </c>
      <c r="AK87" s="2">
        <f t="shared" si="15"/>
        <v>20</v>
      </c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36"/>
    </row>
    <row r="88" spans="1:48">
      <c r="A88" s="17">
        <v>45737</v>
      </c>
      <c r="B88" s="19">
        <v>64152</v>
      </c>
      <c r="C88" s="19">
        <v>60012</v>
      </c>
      <c r="D88" s="19">
        <v>59207</v>
      </c>
      <c r="E88" s="19">
        <v>60155</v>
      </c>
      <c r="F88" s="19">
        <v>62520</v>
      </c>
      <c r="G88" s="19">
        <v>70815</v>
      </c>
      <c r="H88" s="19">
        <v>87196</v>
      </c>
      <c r="I88" s="19">
        <v>93129</v>
      </c>
      <c r="J88" s="19">
        <v>89020</v>
      </c>
      <c r="K88" s="19">
        <v>85367</v>
      </c>
      <c r="L88" s="19">
        <v>86321</v>
      </c>
      <c r="M88" s="19">
        <v>81899</v>
      </c>
      <c r="N88" s="19">
        <v>81386</v>
      </c>
      <c r="O88" s="19">
        <v>79641</v>
      </c>
      <c r="P88" s="19">
        <v>78937</v>
      </c>
      <c r="Q88" s="19">
        <v>83702</v>
      </c>
      <c r="R88" s="19">
        <v>92266</v>
      </c>
      <c r="S88" s="19">
        <v>104134</v>
      </c>
      <c r="T88" s="19">
        <v>107681</v>
      </c>
      <c r="U88" s="19">
        <v>112629</v>
      </c>
      <c r="V88" s="19">
        <v>107606</v>
      </c>
      <c r="W88" s="19">
        <v>97081</v>
      </c>
      <c r="X88" s="19">
        <v>83506</v>
      </c>
      <c r="Y88" s="19">
        <v>75897</v>
      </c>
      <c r="Z88" s="5">
        <v>0</v>
      </c>
      <c r="AA88" s="2">
        <f>IFERROR(INDEX('Holiday Schedule'!$D$3:$D$24,MATCH(A88,'Holiday Schedule'!$C$3:$C$24,0)),0)</f>
        <v>0</v>
      </c>
      <c r="AB88" s="2">
        <f t="shared" si="8"/>
        <v>6</v>
      </c>
      <c r="AC88" s="2">
        <f t="shared" si="9"/>
        <v>1464305</v>
      </c>
      <c r="AD88" s="5">
        <f t="shared" si="10"/>
        <v>539954</v>
      </c>
      <c r="AE88" s="5">
        <f t="shared" si="11"/>
        <v>2004259</v>
      </c>
      <c r="AG88" s="2">
        <f t="shared" si="12"/>
        <v>3</v>
      </c>
      <c r="AH88" s="2">
        <f t="shared" si="13"/>
        <v>2025</v>
      </c>
      <c r="AJ88" s="5">
        <f t="shared" si="14"/>
        <v>112629</v>
      </c>
      <c r="AK88" s="2">
        <f t="shared" si="15"/>
        <v>20</v>
      </c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36"/>
    </row>
    <row r="89" spans="1:48">
      <c r="A89" s="17">
        <v>45738</v>
      </c>
      <c r="B89" s="19">
        <v>70945</v>
      </c>
      <c r="C89" s="19">
        <v>63438</v>
      </c>
      <c r="D89" s="19">
        <v>65899</v>
      </c>
      <c r="E89" s="19">
        <v>65943</v>
      </c>
      <c r="F89" s="19">
        <v>67605</v>
      </c>
      <c r="G89" s="19">
        <v>71244</v>
      </c>
      <c r="H89" s="19">
        <v>81694</v>
      </c>
      <c r="I89" s="19">
        <v>81458</v>
      </c>
      <c r="J89" s="19">
        <v>64717</v>
      </c>
      <c r="K89" s="19">
        <v>51890</v>
      </c>
      <c r="L89" s="19">
        <v>40921</v>
      </c>
      <c r="M89" s="19">
        <v>35455</v>
      </c>
      <c r="N89" s="19">
        <v>31303</v>
      </c>
      <c r="O89" s="19">
        <v>27029</v>
      </c>
      <c r="P89" s="19">
        <v>24612</v>
      </c>
      <c r="Q89" s="19">
        <v>30506</v>
      </c>
      <c r="R89" s="19">
        <v>50109</v>
      </c>
      <c r="S89" s="19">
        <v>81172</v>
      </c>
      <c r="T89" s="19">
        <v>95491</v>
      </c>
      <c r="U89" s="19">
        <v>101724</v>
      </c>
      <c r="V89" s="19">
        <v>98142</v>
      </c>
      <c r="W89" s="19">
        <v>86178</v>
      </c>
      <c r="X89" s="19">
        <v>75514</v>
      </c>
      <c r="Y89" s="19">
        <v>68046</v>
      </c>
      <c r="Z89" s="5">
        <v>0</v>
      </c>
      <c r="AA89" s="2">
        <f>IFERROR(INDEX('Holiday Schedule'!$D$3:$D$24,MATCH(A89,'Holiday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1531035</v>
      </c>
      <c r="AE89" s="5">
        <f t="shared" si="11"/>
        <v>1531035</v>
      </c>
      <c r="AG89" s="2">
        <f t="shared" si="12"/>
        <v>3</v>
      </c>
      <c r="AH89" s="2">
        <f t="shared" si="13"/>
        <v>2025</v>
      </c>
      <c r="AJ89" s="5">
        <f t="shared" si="14"/>
        <v>101724</v>
      </c>
      <c r="AK89" s="2">
        <f t="shared" si="15"/>
        <v>20</v>
      </c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36"/>
    </row>
    <row r="90" spans="1:48">
      <c r="A90" s="17">
        <v>45739</v>
      </c>
      <c r="B90" s="19">
        <v>63508</v>
      </c>
      <c r="C90" s="19">
        <v>56381</v>
      </c>
      <c r="D90" s="19">
        <v>59477</v>
      </c>
      <c r="E90" s="19">
        <v>60420</v>
      </c>
      <c r="F90" s="19">
        <v>63393</v>
      </c>
      <c r="G90" s="19">
        <v>68267</v>
      </c>
      <c r="H90" s="19">
        <v>80016</v>
      </c>
      <c r="I90" s="19">
        <v>81552</v>
      </c>
      <c r="J90" s="19">
        <v>70252</v>
      </c>
      <c r="K90" s="19">
        <v>60043</v>
      </c>
      <c r="L90" s="19">
        <v>49602</v>
      </c>
      <c r="M90" s="19">
        <v>45872</v>
      </c>
      <c r="N90" s="19">
        <v>42876</v>
      </c>
      <c r="O90" s="19">
        <v>38515</v>
      </c>
      <c r="P90" s="19">
        <v>36921</v>
      </c>
      <c r="Q90" s="19">
        <v>40680</v>
      </c>
      <c r="R90" s="19">
        <v>57944</v>
      </c>
      <c r="S90" s="19">
        <v>87355</v>
      </c>
      <c r="T90" s="19">
        <v>109553</v>
      </c>
      <c r="U90" s="19">
        <v>120301</v>
      </c>
      <c r="V90" s="19">
        <v>115806</v>
      </c>
      <c r="W90" s="19">
        <v>102948</v>
      </c>
      <c r="X90" s="19">
        <v>87036</v>
      </c>
      <c r="Y90" s="19">
        <v>79243</v>
      </c>
      <c r="Z90" s="5">
        <v>0</v>
      </c>
      <c r="AA90" s="2">
        <f>IFERROR(INDEX('Holiday Schedule'!$D$3:$D$24,MATCH(A90,'Holiday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1677961</v>
      </c>
      <c r="AE90" s="5">
        <f t="shared" si="11"/>
        <v>1677961</v>
      </c>
      <c r="AG90" s="2">
        <f t="shared" si="12"/>
        <v>3</v>
      </c>
      <c r="AH90" s="2">
        <f t="shared" si="13"/>
        <v>2025</v>
      </c>
      <c r="AJ90" s="5">
        <f t="shared" si="14"/>
        <v>120301</v>
      </c>
      <c r="AK90" s="2">
        <f t="shared" si="15"/>
        <v>20</v>
      </c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36"/>
    </row>
    <row r="91" spans="1:48">
      <c r="A91" s="17">
        <v>45740</v>
      </c>
      <c r="B91" s="19">
        <v>73247</v>
      </c>
      <c r="C91" s="19">
        <v>70523</v>
      </c>
      <c r="D91" s="19">
        <v>70294</v>
      </c>
      <c r="E91" s="19">
        <v>71678</v>
      </c>
      <c r="F91" s="19">
        <v>75346</v>
      </c>
      <c r="G91" s="19">
        <v>84914</v>
      </c>
      <c r="H91" s="19">
        <v>103174</v>
      </c>
      <c r="I91" s="19">
        <v>101107</v>
      </c>
      <c r="J91" s="19">
        <v>90964</v>
      </c>
      <c r="K91" s="19">
        <v>88998</v>
      </c>
      <c r="L91" s="19">
        <v>90224</v>
      </c>
      <c r="M91" s="19">
        <v>91505</v>
      </c>
      <c r="N91" s="19">
        <v>94288</v>
      </c>
      <c r="O91" s="19">
        <v>91638</v>
      </c>
      <c r="P91" s="19">
        <v>91044</v>
      </c>
      <c r="Q91" s="19">
        <v>94913</v>
      </c>
      <c r="R91" s="19">
        <v>102634</v>
      </c>
      <c r="S91" s="19">
        <v>114807</v>
      </c>
      <c r="T91" s="19">
        <v>116732</v>
      </c>
      <c r="U91" s="19">
        <v>120574</v>
      </c>
      <c r="V91" s="19">
        <v>113319</v>
      </c>
      <c r="W91" s="19">
        <v>97506</v>
      </c>
      <c r="X91" s="19">
        <v>82110</v>
      </c>
      <c r="Y91" s="19">
        <v>75360</v>
      </c>
      <c r="Z91" s="5">
        <v>0</v>
      </c>
      <c r="AA91" s="2">
        <f>IFERROR(INDEX('Holiday Schedule'!$D$3:$D$24,MATCH(A91,'Holiday Schedule'!$C$3:$C$24,0)),0)</f>
        <v>0</v>
      </c>
      <c r="AB91" s="2">
        <f t="shared" si="8"/>
        <v>2</v>
      </c>
      <c r="AC91" s="2">
        <f t="shared" si="9"/>
        <v>1582363</v>
      </c>
      <c r="AD91" s="5">
        <f t="shared" si="10"/>
        <v>624536</v>
      </c>
      <c r="AE91" s="5">
        <f t="shared" si="11"/>
        <v>2206899</v>
      </c>
      <c r="AG91" s="2">
        <f t="shared" si="12"/>
        <v>3</v>
      </c>
      <c r="AH91" s="2">
        <f t="shared" si="13"/>
        <v>2025</v>
      </c>
      <c r="AJ91" s="5">
        <f t="shared" si="14"/>
        <v>120574</v>
      </c>
      <c r="AK91" s="2">
        <f t="shared" si="15"/>
        <v>20</v>
      </c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36"/>
    </row>
    <row r="92" spans="1:48">
      <c r="A92" s="17">
        <v>45741</v>
      </c>
      <c r="B92" s="19">
        <v>70594</v>
      </c>
      <c r="C92" s="19">
        <v>66544</v>
      </c>
      <c r="D92" s="19">
        <v>66151</v>
      </c>
      <c r="E92" s="19">
        <v>66839</v>
      </c>
      <c r="F92" s="19">
        <v>69909</v>
      </c>
      <c r="G92" s="19">
        <v>78840</v>
      </c>
      <c r="H92" s="19">
        <v>93930</v>
      </c>
      <c r="I92" s="19">
        <v>100999</v>
      </c>
      <c r="J92" s="19">
        <v>96343</v>
      </c>
      <c r="K92" s="19">
        <v>88881</v>
      </c>
      <c r="L92" s="19">
        <v>82058</v>
      </c>
      <c r="M92" s="19">
        <v>75727</v>
      </c>
      <c r="N92" s="19">
        <v>75262</v>
      </c>
      <c r="O92" s="19">
        <v>69147</v>
      </c>
      <c r="P92" s="19">
        <v>67080</v>
      </c>
      <c r="Q92" s="19">
        <v>69862</v>
      </c>
      <c r="R92" s="19">
        <v>80047</v>
      </c>
      <c r="S92" s="19">
        <v>95679</v>
      </c>
      <c r="T92" s="19">
        <v>103649</v>
      </c>
      <c r="U92" s="19">
        <v>111895</v>
      </c>
      <c r="V92" s="19">
        <v>107317</v>
      </c>
      <c r="W92" s="19">
        <v>94742</v>
      </c>
      <c r="X92" s="19">
        <v>80635</v>
      </c>
      <c r="Y92" s="19">
        <v>72524</v>
      </c>
      <c r="Z92" s="5">
        <v>0</v>
      </c>
      <c r="AA92" s="2">
        <f>IFERROR(INDEX('Holiday Schedule'!$D$3:$D$24,MATCH(A92,'Holiday Schedule'!$C$3:$C$24,0)),0)</f>
        <v>0</v>
      </c>
      <c r="AB92" s="2">
        <f t="shared" si="8"/>
        <v>3</v>
      </c>
      <c r="AC92" s="2">
        <f t="shared" si="9"/>
        <v>1399323</v>
      </c>
      <c r="AD92" s="5">
        <f t="shared" si="10"/>
        <v>585331</v>
      </c>
      <c r="AE92" s="5">
        <f t="shared" si="11"/>
        <v>1984654</v>
      </c>
      <c r="AG92" s="2">
        <f t="shared" si="12"/>
        <v>3</v>
      </c>
      <c r="AH92" s="2">
        <f t="shared" si="13"/>
        <v>2025</v>
      </c>
      <c r="AJ92" s="5">
        <f t="shared" si="14"/>
        <v>111895</v>
      </c>
      <c r="AK92" s="2">
        <f t="shared" si="15"/>
        <v>20</v>
      </c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36"/>
    </row>
    <row r="93" spans="1:48">
      <c r="A93" s="17">
        <v>45742</v>
      </c>
      <c r="B93" s="19">
        <v>67530</v>
      </c>
      <c r="C93" s="19">
        <v>65322</v>
      </c>
      <c r="D93" s="19">
        <v>64243</v>
      </c>
      <c r="E93" s="19">
        <v>66264</v>
      </c>
      <c r="F93" s="19">
        <v>69562</v>
      </c>
      <c r="G93" s="19">
        <v>78459</v>
      </c>
      <c r="H93" s="19">
        <v>96608</v>
      </c>
      <c r="I93" s="19">
        <v>91667</v>
      </c>
      <c r="J93" s="19">
        <v>67202</v>
      </c>
      <c r="K93" s="19">
        <v>51506</v>
      </c>
      <c r="L93" s="19">
        <v>47025</v>
      </c>
      <c r="M93" s="19">
        <v>41422</v>
      </c>
      <c r="N93" s="19">
        <v>40367</v>
      </c>
      <c r="O93" s="19">
        <v>39154</v>
      </c>
      <c r="P93" s="19">
        <v>42035</v>
      </c>
      <c r="Q93" s="19">
        <v>54345</v>
      </c>
      <c r="R93" s="19">
        <v>68812</v>
      </c>
      <c r="S93" s="19">
        <v>88221</v>
      </c>
      <c r="T93" s="19">
        <v>99323</v>
      </c>
      <c r="U93" s="19">
        <v>107332</v>
      </c>
      <c r="V93" s="19">
        <v>102248</v>
      </c>
      <c r="W93" s="19">
        <v>90884</v>
      </c>
      <c r="X93" s="19">
        <v>77302</v>
      </c>
      <c r="Y93" s="19">
        <v>69363</v>
      </c>
      <c r="Z93" s="5">
        <v>0</v>
      </c>
      <c r="AA93" s="2">
        <f>IFERROR(INDEX('Holiday Schedule'!$D$3:$D$24,MATCH(A93,'Holiday Schedule'!$C$3:$C$24,0)),0)</f>
        <v>0</v>
      </c>
      <c r="AB93" s="2">
        <f t="shared" si="8"/>
        <v>4</v>
      </c>
      <c r="AC93" s="2">
        <f t="shared" si="9"/>
        <v>1108845</v>
      </c>
      <c r="AD93" s="5">
        <f t="shared" si="10"/>
        <v>577351</v>
      </c>
      <c r="AE93" s="5">
        <f t="shared" si="11"/>
        <v>1686196</v>
      </c>
      <c r="AG93" s="2">
        <f t="shared" si="12"/>
        <v>3</v>
      </c>
      <c r="AH93" s="2">
        <f t="shared" si="13"/>
        <v>2025</v>
      </c>
      <c r="AJ93" s="5">
        <f t="shared" si="14"/>
        <v>107332</v>
      </c>
      <c r="AK93" s="2">
        <f t="shared" si="15"/>
        <v>20</v>
      </c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36"/>
    </row>
    <row r="94" spans="1:48">
      <c r="A94" s="17">
        <v>45743</v>
      </c>
      <c r="B94" s="19">
        <v>65066</v>
      </c>
      <c r="C94" s="19">
        <v>62586</v>
      </c>
      <c r="D94" s="19">
        <v>61151</v>
      </c>
      <c r="E94" s="19">
        <v>62894</v>
      </c>
      <c r="F94" s="19">
        <v>66021</v>
      </c>
      <c r="G94" s="19">
        <v>75021</v>
      </c>
      <c r="H94" s="19">
        <v>92393</v>
      </c>
      <c r="I94" s="19">
        <v>89412</v>
      </c>
      <c r="J94" s="19">
        <v>67709</v>
      </c>
      <c r="K94" s="19">
        <v>53429</v>
      </c>
      <c r="L94" s="19">
        <v>41106</v>
      </c>
      <c r="M94" s="19">
        <v>37422</v>
      </c>
      <c r="N94" s="19">
        <v>43528</v>
      </c>
      <c r="O94" s="19">
        <v>47714</v>
      </c>
      <c r="P94" s="19">
        <v>53275</v>
      </c>
      <c r="Q94" s="19">
        <v>58658</v>
      </c>
      <c r="R94" s="19">
        <v>63845</v>
      </c>
      <c r="S94" s="19">
        <v>81409</v>
      </c>
      <c r="T94" s="19">
        <v>95279</v>
      </c>
      <c r="U94" s="19">
        <v>106100</v>
      </c>
      <c r="V94" s="19">
        <v>103767</v>
      </c>
      <c r="W94" s="19">
        <v>93262</v>
      </c>
      <c r="X94" s="19">
        <v>79806</v>
      </c>
      <c r="Y94" s="19">
        <v>72545</v>
      </c>
      <c r="Z94" s="5">
        <v>0</v>
      </c>
      <c r="AA94" s="2">
        <f>IFERROR(INDEX('Holiday Schedule'!$D$3:$D$24,MATCH(A94,'Holiday Schedule'!$C$3:$C$24,0)),0)</f>
        <v>0</v>
      </c>
      <c r="AB94" s="2">
        <f t="shared" si="8"/>
        <v>5</v>
      </c>
      <c r="AC94" s="2">
        <f t="shared" si="9"/>
        <v>1115721</v>
      </c>
      <c r="AD94" s="5">
        <f t="shared" si="10"/>
        <v>557677</v>
      </c>
      <c r="AE94" s="5">
        <f t="shared" si="11"/>
        <v>1673398</v>
      </c>
      <c r="AG94" s="2">
        <f t="shared" si="12"/>
        <v>3</v>
      </c>
      <c r="AH94" s="2">
        <f t="shared" si="13"/>
        <v>2025</v>
      </c>
      <c r="AJ94" s="5">
        <f t="shared" si="14"/>
        <v>106100</v>
      </c>
      <c r="AK94" s="2">
        <f t="shared" si="15"/>
        <v>20</v>
      </c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36"/>
    </row>
    <row r="95" spans="1:48">
      <c r="A95" s="17">
        <v>45744</v>
      </c>
      <c r="B95" s="19">
        <v>68113</v>
      </c>
      <c r="C95" s="19">
        <v>65133</v>
      </c>
      <c r="D95" s="19">
        <v>64799</v>
      </c>
      <c r="E95" s="19">
        <v>66312</v>
      </c>
      <c r="F95" s="19">
        <v>69198</v>
      </c>
      <c r="G95" s="19">
        <v>76866</v>
      </c>
      <c r="H95" s="19">
        <v>93127</v>
      </c>
      <c r="I95" s="19">
        <v>93519</v>
      </c>
      <c r="J95" s="19">
        <v>79565</v>
      </c>
      <c r="K95" s="19">
        <v>57165</v>
      </c>
      <c r="L95" s="19">
        <v>49282</v>
      </c>
      <c r="M95" s="19">
        <v>38997</v>
      </c>
      <c r="N95" s="19">
        <v>31974</v>
      </c>
      <c r="O95" s="19">
        <v>28205</v>
      </c>
      <c r="P95" s="19">
        <v>28072</v>
      </c>
      <c r="Q95" s="19">
        <v>31991</v>
      </c>
      <c r="R95" s="19">
        <v>47377</v>
      </c>
      <c r="S95" s="19">
        <v>71798</v>
      </c>
      <c r="T95" s="19">
        <v>91468</v>
      </c>
      <c r="U95" s="19">
        <v>102729</v>
      </c>
      <c r="V95" s="19">
        <v>99225</v>
      </c>
      <c r="W95" s="19">
        <v>91272</v>
      </c>
      <c r="X95" s="19">
        <v>79434</v>
      </c>
      <c r="Y95" s="19">
        <v>72207</v>
      </c>
      <c r="Z95" s="5">
        <v>0</v>
      </c>
      <c r="AA95" s="2">
        <f>IFERROR(INDEX('Holiday Schedule'!$D$3:$D$24,MATCH(A95,'Holiday Schedule'!$C$3:$C$24,0)),0)</f>
        <v>0</v>
      </c>
      <c r="AB95" s="2">
        <f t="shared" si="8"/>
        <v>6</v>
      </c>
      <c r="AC95" s="2">
        <f t="shared" si="9"/>
        <v>1022073</v>
      </c>
      <c r="AD95" s="5">
        <f t="shared" si="10"/>
        <v>575755</v>
      </c>
      <c r="AE95" s="5">
        <f t="shared" si="11"/>
        <v>1597828</v>
      </c>
      <c r="AG95" s="2">
        <f t="shared" si="12"/>
        <v>3</v>
      </c>
      <c r="AH95" s="2">
        <f t="shared" si="13"/>
        <v>2025</v>
      </c>
      <c r="AJ95" s="5">
        <f t="shared" si="14"/>
        <v>102729</v>
      </c>
      <c r="AK95" s="2">
        <f t="shared" si="15"/>
        <v>20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36"/>
    </row>
    <row r="96" spans="1:48">
      <c r="A96" s="17">
        <v>45745</v>
      </c>
      <c r="B96" s="19">
        <v>67939</v>
      </c>
      <c r="C96" s="19">
        <v>60489</v>
      </c>
      <c r="D96" s="19">
        <v>63230</v>
      </c>
      <c r="E96" s="19">
        <v>63295</v>
      </c>
      <c r="F96" s="19">
        <v>65691</v>
      </c>
      <c r="G96" s="19">
        <v>70381</v>
      </c>
      <c r="H96" s="19">
        <v>81343</v>
      </c>
      <c r="I96" s="19">
        <v>88557</v>
      </c>
      <c r="J96" s="19">
        <v>88539</v>
      </c>
      <c r="K96" s="19">
        <v>82713</v>
      </c>
      <c r="L96" s="19">
        <v>72414</v>
      </c>
      <c r="M96" s="19">
        <v>67872</v>
      </c>
      <c r="N96" s="19">
        <v>64147</v>
      </c>
      <c r="O96" s="19">
        <v>54823</v>
      </c>
      <c r="P96" s="19">
        <v>50288</v>
      </c>
      <c r="Q96" s="19">
        <v>48617</v>
      </c>
      <c r="R96" s="19">
        <v>58927</v>
      </c>
      <c r="S96" s="19">
        <v>80756</v>
      </c>
      <c r="T96" s="19">
        <v>99606</v>
      </c>
      <c r="U96" s="19">
        <v>110537</v>
      </c>
      <c r="V96" s="19">
        <v>108316</v>
      </c>
      <c r="W96" s="19">
        <v>96924</v>
      </c>
      <c r="X96" s="19">
        <v>84953</v>
      </c>
      <c r="Y96" s="19">
        <v>77110</v>
      </c>
      <c r="Z96" s="5">
        <v>0</v>
      </c>
      <c r="AA96" s="2">
        <f>IFERROR(INDEX('Holiday Schedule'!$D$3:$D$24,MATCH(A96,'Holiday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1807467</v>
      </c>
      <c r="AE96" s="5">
        <f t="shared" si="11"/>
        <v>1807467</v>
      </c>
      <c r="AG96" s="2">
        <f t="shared" si="12"/>
        <v>3</v>
      </c>
      <c r="AH96" s="2">
        <f t="shared" si="13"/>
        <v>2025</v>
      </c>
      <c r="AJ96" s="5">
        <f t="shared" si="14"/>
        <v>110537</v>
      </c>
      <c r="AK96" s="2">
        <f t="shared" si="15"/>
        <v>20</v>
      </c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36"/>
    </row>
    <row r="97" spans="1:48">
      <c r="A97" s="17">
        <v>45746</v>
      </c>
      <c r="B97" s="19">
        <v>72028</v>
      </c>
      <c r="C97" s="19">
        <v>65341</v>
      </c>
      <c r="D97" s="19">
        <v>67920</v>
      </c>
      <c r="E97" s="19">
        <v>68449</v>
      </c>
      <c r="F97" s="19">
        <v>69924</v>
      </c>
      <c r="G97" s="19">
        <v>72781</v>
      </c>
      <c r="H97" s="19">
        <v>82253</v>
      </c>
      <c r="I97" s="19">
        <v>83198</v>
      </c>
      <c r="J97" s="19">
        <v>82151</v>
      </c>
      <c r="K97" s="19">
        <v>83885</v>
      </c>
      <c r="L97" s="19">
        <v>82818</v>
      </c>
      <c r="M97" s="19">
        <v>84031</v>
      </c>
      <c r="N97" s="19">
        <v>85714</v>
      </c>
      <c r="O97" s="19">
        <v>88441</v>
      </c>
      <c r="P97" s="19">
        <v>90388</v>
      </c>
      <c r="Q97" s="19">
        <v>95654</v>
      </c>
      <c r="R97" s="19">
        <v>104659</v>
      </c>
      <c r="S97" s="19">
        <v>116094</v>
      </c>
      <c r="T97" s="19">
        <v>117382</v>
      </c>
      <c r="U97" s="19">
        <v>120269</v>
      </c>
      <c r="V97" s="19">
        <v>113997</v>
      </c>
      <c r="W97" s="19">
        <v>98639</v>
      </c>
      <c r="X97" s="19">
        <v>83773</v>
      </c>
      <c r="Y97" s="19">
        <v>75168</v>
      </c>
      <c r="Z97" s="5">
        <v>0</v>
      </c>
      <c r="AA97" s="2">
        <f>IFERROR(INDEX('Holiday Schedule'!$D$3:$D$24,MATCH(A97,'Holiday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2104957</v>
      </c>
      <c r="AE97" s="5">
        <f t="shared" si="11"/>
        <v>2104957</v>
      </c>
      <c r="AG97" s="2">
        <f t="shared" si="12"/>
        <v>3</v>
      </c>
      <c r="AH97" s="2">
        <f t="shared" si="13"/>
        <v>2025</v>
      </c>
      <c r="AJ97" s="5">
        <f t="shared" si="14"/>
        <v>120269</v>
      </c>
      <c r="AK97" s="2">
        <f t="shared" si="15"/>
        <v>20</v>
      </c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36"/>
    </row>
    <row r="98" spans="1:48">
      <c r="A98" s="17">
        <v>45747</v>
      </c>
      <c r="B98" s="19">
        <v>68840</v>
      </c>
      <c r="C98" s="19">
        <v>65362</v>
      </c>
      <c r="D98" s="19">
        <v>63562</v>
      </c>
      <c r="E98" s="19">
        <v>65223</v>
      </c>
      <c r="F98" s="19">
        <v>67374</v>
      </c>
      <c r="G98" s="19">
        <v>75459</v>
      </c>
      <c r="H98" s="19">
        <v>92638</v>
      </c>
      <c r="I98" s="19">
        <v>98529</v>
      </c>
      <c r="J98" s="19">
        <v>92586</v>
      </c>
      <c r="K98" s="19">
        <v>89527</v>
      </c>
      <c r="L98" s="19">
        <v>86005</v>
      </c>
      <c r="M98" s="19">
        <v>79060</v>
      </c>
      <c r="N98" s="19">
        <v>76844</v>
      </c>
      <c r="O98" s="19">
        <v>78340</v>
      </c>
      <c r="P98" s="19">
        <v>77687</v>
      </c>
      <c r="Q98" s="19">
        <v>81993</v>
      </c>
      <c r="R98" s="19">
        <v>86869</v>
      </c>
      <c r="S98" s="19">
        <v>97962</v>
      </c>
      <c r="T98" s="19">
        <v>101065</v>
      </c>
      <c r="U98" s="19">
        <v>106573</v>
      </c>
      <c r="V98" s="19">
        <v>99999</v>
      </c>
      <c r="W98" s="19">
        <v>86390</v>
      </c>
      <c r="X98" s="19">
        <v>74168</v>
      </c>
      <c r="Y98" s="19">
        <v>64805</v>
      </c>
      <c r="Z98" s="5">
        <v>0</v>
      </c>
      <c r="AA98" s="2">
        <f>IFERROR(INDEX('Holiday Schedule'!$D$3:$D$24,MATCH(A98,'Holiday Schedule'!$C$3:$C$24,0)),0)</f>
        <v>0</v>
      </c>
      <c r="AB98" s="2">
        <f t="shared" si="8"/>
        <v>2</v>
      </c>
      <c r="AC98" s="2">
        <f t="shared" si="9"/>
        <v>1413597</v>
      </c>
      <c r="AD98" s="5">
        <f t="shared" si="10"/>
        <v>563263</v>
      </c>
      <c r="AE98" s="5">
        <f t="shared" si="11"/>
        <v>1976860</v>
      </c>
      <c r="AG98" s="2">
        <f t="shared" si="12"/>
        <v>3</v>
      </c>
      <c r="AH98" s="2">
        <f t="shared" si="13"/>
        <v>2025</v>
      </c>
      <c r="AJ98" s="5">
        <f t="shared" si="14"/>
        <v>106573</v>
      </c>
      <c r="AK98" s="2">
        <f t="shared" si="15"/>
        <v>20</v>
      </c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36"/>
    </row>
    <row r="99" spans="1:48">
      <c r="A99" s="17">
        <v>45748</v>
      </c>
      <c r="B99" s="19">
        <v>58791</v>
      </c>
      <c r="C99" s="19">
        <v>55778</v>
      </c>
      <c r="D99" s="19">
        <v>54577</v>
      </c>
      <c r="E99" s="19">
        <v>56079</v>
      </c>
      <c r="F99" s="19">
        <v>58429</v>
      </c>
      <c r="G99" s="19">
        <v>67228</v>
      </c>
      <c r="H99" s="19">
        <v>83651</v>
      </c>
      <c r="I99" s="19">
        <v>88588</v>
      </c>
      <c r="J99" s="19">
        <v>81319</v>
      </c>
      <c r="K99" s="19">
        <v>69313</v>
      </c>
      <c r="L99" s="19">
        <v>50700</v>
      </c>
      <c r="M99" s="19">
        <v>39941</v>
      </c>
      <c r="N99" s="19">
        <v>35184</v>
      </c>
      <c r="O99" s="19">
        <v>29110</v>
      </c>
      <c r="P99" s="19">
        <v>27227</v>
      </c>
      <c r="Q99" s="19">
        <v>31704</v>
      </c>
      <c r="R99" s="19">
        <v>45386</v>
      </c>
      <c r="S99" s="19">
        <v>73361</v>
      </c>
      <c r="T99" s="19">
        <v>93550</v>
      </c>
      <c r="U99" s="19">
        <v>106595</v>
      </c>
      <c r="V99" s="19">
        <v>102676</v>
      </c>
      <c r="W99" s="19">
        <v>92199</v>
      </c>
      <c r="X99" s="19">
        <v>81674</v>
      </c>
      <c r="Y99" s="19">
        <v>71192</v>
      </c>
      <c r="Z99" s="5">
        <v>0</v>
      </c>
      <c r="AA99" s="2">
        <f>IFERROR(INDEX('Holiday Schedule'!$D$3:$D$24,MATCH(A99,'Holiday Schedule'!$C$3:$C$24,0)),0)</f>
        <v>0</v>
      </c>
      <c r="AB99" s="2">
        <f t="shared" si="8"/>
        <v>3</v>
      </c>
      <c r="AC99" s="2">
        <f t="shared" si="9"/>
        <v>1048527</v>
      </c>
      <c r="AD99" s="5">
        <f t="shared" si="10"/>
        <v>505725</v>
      </c>
      <c r="AE99" s="5">
        <f t="shared" si="11"/>
        <v>1554252</v>
      </c>
      <c r="AG99" s="2">
        <f t="shared" si="12"/>
        <v>4</v>
      </c>
      <c r="AH99" s="2">
        <f t="shared" si="13"/>
        <v>2025</v>
      </c>
      <c r="AJ99" s="5">
        <f t="shared" si="14"/>
        <v>106595</v>
      </c>
      <c r="AK99" s="2">
        <f t="shared" si="15"/>
        <v>20</v>
      </c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36"/>
    </row>
    <row r="100" spans="1:48">
      <c r="A100" s="17">
        <v>45749</v>
      </c>
      <c r="B100" s="19">
        <v>67289</v>
      </c>
      <c r="C100" s="19">
        <v>64960</v>
      </c>
      <c r="D100" s="19">
        <v>63142</v>
      </c>
      <c r="E100" s="19">
        <v>65849</v>
      </c>
      <c r="F100" s="19">
        <v>69427</v>
      </c>
      <c r="G100" s="19">
        <v>79591</v>
      </c>
      <c r="H100" s="19">
        <v>95492</v>
      </c>
      <c r="I100" s="19">
        <v>88220</v>
      </c>
      <c r="J100" s="19">
        <v>62785</v>
      </c>
      <c r="K100" s="19">
        <v>48871</v>
      </c>
      <c r="L100" s="19">
        <v>40361</v>
      </c>
      <c r="M100" s="19">
        <v>35049</v>
      </c>
      <c r="N100" s="19">
        <v>32389</v>
      </c>
      <c r="O100" s="19">
        <v>29225</v>
      </c>
      <c r="P100" s="19">
        <v>26532</v>
      </c>
      <c r="Q100" s="19">
        <v>30925</v>
      </c>
      <c r="R100" s="19">
        <v>46583</v>
      </c>
      <c r="S100" s="19">
        <v>80683</v>
      </c>
      <c r="T100" s="19">
        <v>96995</v>
      </c>
      <c r="U100" s="19">
        <v>107818</v>
      </c>
      <c r="V100" s="19">
        <v>103763</v>
      </c>
      <c r="W100" s="19">
        <v>91518</v>
      </c>
      <c r="X100" s="19">
        <v>80634</v>
      </c>
      <c r="Y100" s="19">
        <v>69849</v>
      </c>
      <c r="Z100" s="5">
        <v>0</v>
      </c>
      <c r="AA100" s="2">
        <f>IFERROR(INDEX('Holiday Schedule'!$D$3:$D$24,MATCH(A100,'Holiday Schedule'!$C$3:$C$24,0)),0)</f>
        <v>0</v>
      </c>
      <c r="AB100" s="2">
        <f t="shared" si="8"/>
        <v>4</v>
      </c>
      <c r="AC100" s="2">
        <f t="shared" si="9"/>
        <v>1002351</v>
      </c>
      <c r="AD100" s="5">
        <f t="shared" si="10"/>
        <v>575599</v>
      </c>
      <c r="AE100" s="5">
        <f t="shared" si="11"/>
        <v>1577950</v>
      </c>
      <c r="AG100" s="2">
        <f t="shared" si="12"/>
        <v>4</v>
      </c>
      <c r="AH100" s="2">
        <f t="shared" si="13"/>
        <v>2025</v>
      </c>
      <c r="AJ100" s="5">
        <f t="shared" si="14"/>
        <v>107818</v>
      </c>
      <c r="AK100" s="2">
        <f t="shared" si="15"/>
        <v>20</v>
      </c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36"/>
    </row>
    <row r="101" spans="1:48">
      <c r="A101" s="17">
        <v>45750</v>
      </c>
      <c r="B101" s="19">
        <v>64957</v>
      </c>
      <c r="C101" s="19">
        <v>61380</v>
      </c>
      <c r="D101" s="19">
        <v>60552</v>
      </c>
      <c r="E101" s="19">
        <v>60697</v>
      </c>
      <c r="F101" s="19">
        <v>63883</v>
      </c>
      <c r="G101" s="19">
        <v>73047</v>
      </c>
      <c r="H101" s="19">
        <v>87973</v>
      </c>
      <c r="I101" s="19">
        <v>94615</v>
      </c>
      <c r="J101" s="19">
        <v>93502</v>
      </c>
      <c r="K101" s="19">
        <v>93241</v>
      </c>
      <c r="L101" s="19">
        <v>90028</v>
      </c>
      <c r="M101" s="19">
        <v>84552</v>
      </c>
      <c r="N101" s="19">
        <v>84108</v>
      </c>
      <c r="O101" s="19">
        <v>76331</v>
      </c>
      <c r="P101" s="19">
        <v>70167</v>
      </c>
      <c r="Q101" s="19">
        <v>73736</v>
      </c>
      <c r="R101" s="19">
        <v>82782</v>
      </c>
      <c r="S101" s="19">
        <v>96345</v>
      </c>
      <c r="T101" s="19">
        <v>101181</v>
      </c>
      <c r="U101" s="19">
        <v>105496</v>
      </c>
      <c r="V101" s="19">
        <v>99888</v>
      </c>
      <c r="W101" s="19">
        <v>86634</v>
      </c>
      <c r="X101" s="19">
        <v>75289</v>
      </c>
      <c r="Y101" s="19">
        <v>65282</v>
      </c>
      <c r="Z101" s="5">
        <v>0</v>
      </c>
      <c r="AA101" s="2">
        <f>IFERROR(INDEX('Holiday Schedule'!$D$3:$D$24,MATCH(A101,'Holiday Schedule'!$C$3:$C$24,0)),0)</f>
        <v>0</v>
      </c>
      <c r="AB101" s="2">
        <f t="shared" si="8"/>
        <v>5</v>
      </c>
      <c r="AC101" s="2">
        <f t="shared" si="9"/>
        <v>1407895</v>
      </c>
      <c r="AD101" s="5">
        <f t="shared" si="10"/>
        <v>537771</v>
      </c>
      <c r="AE101" s="5">
        <f t="shared" si="11"/>
        <v>1945666</v>
      </c>
      <c r="AG101" s="2">
        <f t="shared" si="12"/>
        <v>4</v>
      </c>
      <c r="AH101" s="2">
        <f t="shared" si="13"/>
        <v>2025</v>
      </c>
      <c r="AJ101" s="5">
        <f t="shared" si="14"/>
        <v>105496</v>
      </c>
      <c r="AK101" s="2">
        <f t="shared" si="15"/>
        <v>20</v>
      </c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36"/>
    </row>
    <row r="102" spans="1:48">
      <c r="A102" s="17">
        <v>45751</v>
      </c>
      <c r="B102" s="19">
        <v>58784</v>
      </c>
      <c r="C102" s="19">
        <v>56310</v>
      </c>
      <c r="D102" s="19">
        <v>54470</v>
      </c>
      <c r="E102" s="19">
        <v>55513</v>
      </c>
      <c r="F102" s="19">
        <v>57936</v>
      </c>
      <c r="G102" s="19">
        <v>67072</v>
      </c>
      <c r="H102" s="19">
        <v>81562</v>
      </c>
      <c r="I102" s="19">
        <v>78630</v>
      </c>
      <c r="J102" s="19">
        <v>66803</v>
      </c>
      <c r="K102" s="19">
        <v>54513</v>
      </c>
      <c r="L102" s="19">
        <v>40208</v>
      </c>
      <c r="M102" s="19">
        <v>44491</v>
      </c>
      <c r="N102" s="19">
        <v>44601</v>
      </c>
      <c r="O102" s="19">
        <v>44406</v>
      </c>
      <c r="P102" s="19">
        <v>43509</v>
      </c>
      <c r="Q102" s="19">
        <v>48442</v>
      </c>
      <c r="R102" s="19">
        <v>58672</v>
      </c>
      <c r="S102" s="19">
        <v>71917</v>
      </c>
      <c r="T102" s="19">
        <v>85600</v>
      </c>
      <c r="U102" s="19">
        <v>96126</v>
      </c>
      <c r="V102" s="19">
        <v>92961</v>
      </c>
      <c r="W102" s="19">
        <v>84263</v>
      </c>
      <c r="X102" s="19">
        <v>74433</v>
      </c>
      <c r="Y102" s="19">
        <v>65784</v>
      </c>
      <c r="Z102" s="5">
        <v>0</v>
      </c>
      <c r="AA102" s="2">
        <f>IFERROR(INDEX('Holiday Schedule'!$D$3:$D$24,MATCH(A102,'Holiday Schedule'!$C$3:$C$24,0)),0)</f>
        <v>0</v>
      </c>
      <c r="AB102" s="2">
        <f t="shared" si="8"/>
        <v>6</v>
      </c>
      <c r="AC102" s="2">
        <f t="shared" si="9"/>
        <v>1029575</v>
      </c>
      <c r="AD102" s="5">
        <f t="shared" si="10"/>
        <v>497431</v>
      </c>
      <c r="AE102" s="5">
        <f t="shared" si="11"/>
        <v>1527006</v>
      </c>
      <c r="AG102" s="2">
        <f t="shared" si="12"/>
        <v>4</v>
      </c>
      <c r="AH102" s="2">
        <f t="shared" si="13"/>
        <v>2025</v>
      </c>
      <c r="AJ102" s="5">
        <f t="shared" si="14"/>
        <v>96126</v>
      </c>
      <c r="AK102" s="2">
        <f t="shared" si="15"/>
        <v>20</v>
      </c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36"/>
    </row>
    <row r="103" spans="1:48">
      <c r="A103" s="17">
        <v>45752</v>
      </c>
      <c r="B103" s="19">
        <v>61496</v>
      </c>
      <c r="C103" s="19">
        <v>59633</v>
      </c>
      <c r="D103" s="19">
        <v>60399</v>
      </c>
      <c r="E103" s="19">
        <v>59597</v>
      </c>
      <c r="F103" s="19">
        <v>61368</v>
      </c>
      <c r="G103" s="19">
        <v>67897</v>
      </c>
      <c r="H103" s="19">
        <v>76497</v>
      </c>
      <c r="I103" s="19">
        <v>75694</v>
      </c>
      <c r="J103" s="19">
        <v>72293</v>
      </c>
      <c r="K103" s="19">
        <v>70159</v>
      </c>
      <c r="L103" s="19">
        <v>56451</v>
      </c>
      <c r="M103" s="19">
        <v>51988</v>
      </c>
      <c r="N103" s="19">
        <v>53657</v>
      </c>
      <c r="O103" s="19">
        <v>56768</v>
      </c>
      <c r="P103" s="19">
        <v>57915</v>
      </c>
      <c r="Q103" s="19">
        <v>66747</v>
      </c>
      <c r="R103" s="19">
        <v>80424</v>
      </c>
      <c r="S103" s="19">
        <v>94517</v>
      </c>
      <c r="T103" s="19">
        <v>100395</v>
      </c>
      <c r="U103" s="19">
        <v>106071</v>
      </c>
      <c r="V103" s="19">
        <v>101338</v>
      </c>
      <c r="W103" s="19">
        <v>90274</v>
      </c>
      <c r="X103" s="19">
        <v>79705</v>
      </c>
      <c r="Y103" s="19">
        <v>70847</v>
      </c>
      <c r="Z103" s="5">
        <v>0</v>
      </c>
      <c r="AA103" s="2">
        <f>IFERROR(INDEX('Holiday Schedule'!$D$3:$D$24,MATCH(A103,'Holiday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1732130</v>
      </c>
      <c r="AE103" s="5">
        <f t="shared" si="11"/>
        <v>1732130</v>
      </c>
      <c r="AG103" s="2">
        <f t="shared" si="12"/>
        <v>4</v>
      </c>
      <c r="AH103" s="2">
        <f t="shared" si="13"/>
        <v>2025</v>
      </c>
      <c r="AJ103" s="5">
        <f t="shared" si="14"/>
        <v>106071</v>
      </c>
      <c r="AK103" s="2">
        <f t="shared" si="15"/>
        <v>20</v>
      </c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36"/>
    </row>
    <row r="104" spans="1:48">
      <c r="A104" s="17">
        <v>45753</v>
      </c>
      <c r="B104" s="19">
        <v>64349</v>
      </c>
      <c r="C104" s="19">
        <v>60718</v>
      </c>
      <c r="D104" s="19">
        <v>60956</v>
      </c>
      <c r="E104" s="19">
        <v>58364</v>
      </c>
      <c r="F104" s="19">
        <v>58319</v>
      </c>
      <c r="G104" s="19">
        <v>63405</v>
      </c>
      <c r="H104" s="19">
        <v>72219</v>
      </c>
      <c r="I104" s="19">
        <v>78470</v>
      </c>
      <c r="J104" s="19">
        <v>80522</v>
      </c>
      <c r="K104" s="19">
        <v>80224</v>
      </c>
      <c r="L104" s="19">
        <v>74807</v>
      </c>
      <c r="M104" s="19">
        <v>70475</v>
      </c>
      <c r="N104" s="19">
        <v>60892</v>
      </c>
      <c r="O104" s="19">
        <v>55734</v>
      </c>
      <c r="P104" s="19">
        <v>52893</v>
      </c>
      <c r="Q104" s="19">
        <v>50116</v>
      </c>
      <c r="R104" s="19">
        <v>61271</v>
      </c>
      <c r="S104" s="19">
        <v>78819</v>
      </c>
      <c r="T104" s="19">
        <v>95294</v>
      </c>
      <c r="U104" s="19">
        <v>103906</v>
      </c>
      <c r="V104" s="19">
        <v>98296</v>
      </c>
      <c r="W104" s="19">
        <v>86736</v>
      </c>
      <c r="X104" s="19">
        <v>74687</v>
      </c>
      <c r="Y104" s="19">
        <v>65810</v>
      </c>
      <c r="Z104" s="5">
        <v>0</v>
      </c>
      <c r="AA104" s="2">
        <f>IFERROR(INDEX('Holiday Schedule'!$D$3:$D$24,MATCH(A104,'Holiday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1707282</v>
      </c>
      <c r="AE104" s="5">
        <f t="shared" si="11"/>
        <v>1707282</v>
      </c>
      <c r="AG104" s="2">
        <f t="shared" si="12"/>
        <v>4</v>
      </c>
      <c r="AH104" s="2">
        <f t="shared" si="13"/>
        <v>2025</v>
      </c>
      <c r="AJ104" s="5">
        <f t="shared" si="14"/>
        <v>103906</v>
      </c>
      <c r="AK104" s="2">
        <f t="shared" si="15"/>
        <v>20</v>
      </c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36"/>
    </row>
    <row r="105" spans="1:48">
      <c r="A105" s="17">
        <v>45754</v>
      </c>
      <c r="B105" s="19">
        <v>59485</v>
      </c>
      <c r="C105" s="19">
        <v>57093</v>
      </c>
      <c r="D105" s="19">
        <v>55458</v>
      </c>
      <c r="E105" s="19">
        <v>56884</v>
      </c>
      <c r="F105" s="19">
        <v>59863</v>
      </c>
      <c r="G105" s="19">
        <v>68856</v>
      </c>
      <c r="H105" s="19">
        <v>86692</v>
      </c>
      <c r="I105" s="19">
        <v>85746</v>
      </c>
      <c r="J105" s="19">
        <v>75281</v>
      </c>
      <c r="K105" s="19">
        <v>67106</v>
      </c>
      <c r="L105" s="19">
        <v>55532</v>
      </c>
      <c r="M105" s="19">
        <v>44231</v>
      </c>
      <c r="N105" s="19">
        <v>39787</v>
      </c>
      <c r="O105" s="19">
        <v>40034</v>
      </c>
      <c r="P105" s="19">
        <v>41867</v>
      </c>
      <c r="Q105" s="19">
        <v>51269</v>
      </c>
      <c r="R105" s="19">
        <v>65628</v>
      </c>
      <c r="S105" s="19">
        <v>85645</v>
      </c>
      <c r="T105" s="19">
        <v>95096</v>
      </c>
      <c r="U105" s="19">
        <v>103441</v>
      </c>
      <c r="V105" s="19">
        <v>98373</v>
      </c>
      <c r="W105" s="19">
        <v>86554</v>
      </c>
      <c r="X105" s="19">
        <v>76620</v>
      </c>
      <c r="Y105" s="19">
        <v>66549</v>
      </c>
      <c r="Z105" s="5">
        <v>0</v>
      </c>
      <c r="AA105" s="2">
        <f>IFERROR(INDEX('Holiday Schedule'!$D$3:$D$24,MATCH(A105,'Holiday Schedule'!$C$3:$C$24,0)),0)</f>
        <v>0</v>
      </c>
      <c r="AB105" s="2">
        <f t="shared" si="8"/>
        <v>2</v>
      </c>
      <c r="AC105" s="2">
        <f t="shared" si="9"/>
        <v>1112210</v>
      </c>
      <c r="AD105" s="5">
        <f t="shared" si="10"/>
        <v>510880</v>
      </c>
      <c r="AE105" s="5">
        <f t="shared" si="11"/>
        <v>1623090</v>
      </c>
      <c r="AG105" s="2">
        <f t="shared" si="12"/>
        <v>4</v>
      </c>
      <c r="AH105" s="2">
        <f t="shared" si="13"/>
        <v>2025</v>
      </c>
      <c r="AJ105" s="5">
        <f t="shared" si="14"/>
        <v>103441</v>
      </c>
      <c r="AK105" s="2">
        <f t="shared" si="15"/>
        <v>20</v>
      </c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36"/>
    </row>
    <row r="106" spans="1:48">
      <c r="A106" s="17">
        <v>45755</v>
      </c>
      <c r="B106" s="19">
        <v>62076</v>
      </c>
      <c r="C106" s="19">
        <v>58081</v>
      </c>
      <c r="D106" s="19">
        <v>57377</v>
      </c>
      <c r="E106" s="19">
        <v>58300</v>
      </c>
      <c r="F106" s="19">
        <v>61065</v>
      </c>
      <c r="G106" s="19">
        <v>69965</v>
      </c>
      <c r="H106" s="19">
        <v>85862</v>
      </c>
      <c r="I106" s="19">
        <v>83848</v>
      </c>
      <c r="J106" s="19">
        <v>74253</v>
      </c>
      <c r="K106" s="19">
        <v>70352</v>
      </c>
      <c r="L106" s="19">
        <v>70193</v>
      </c>
      <c r="M106" s="19">
        <v>61110</v>
      </c>
      <c r="N106" s="19">
        <v>60694</v>
      </c>
      <c r="O106" s="19">
        <v>65278</v>
      </c>
      <c r="P106" s="19">
        <v>64206</v>
      </c>
      <c r="Q106" s="19">
        <v>70083</v>
      </c>
      <c r="R106" s="19">
        <v>78592</v>
      </c>
      <c r="S106" s="19">
        <v>96286</v>
      </c>
      <c r="T106" s="19">
        <v>103971</v>
      </c>
      <c r="U106" s="19">
        <v>108593</v>
      </c>
      <c r="V106" s="19">
        <v>101487</v>
      </c>
      <c r="W106" s="19">
        <v>91192</v>
      </c>
      <c r="X106" s="19">
        <v>80162</v>
      </c>
      <c r="Y106" s="19">
        <v>70120</v>
      </c>
      <c r="Z106" s="5">
        <v>0</v>
      </c>
      <c r="AA106" s="2">
        <f>IFERROR(INDEX('Holiday Schedule'!$D$3:$D$24,MATCH(A106,'Holiday Schedule'!$C$3:$C$24,0)),0)</f>
        <v>0</v>
      </c>
      <c r="AB106" s="2">
        <f t="shared" si="8"/>
        <v>3</v>
      </c>
      <c r="AC106" s="2">
        <f t="shared" si="9"/>
        <v>1280300</v>
      </c>
      <c r="AD106" s="5">
        <f t="shared" si="10"/>
        <v>522846</v>
      </c>
      <c r="AE106" s="5">
        <f t="shared" si="11"/>
        <v>1803146</v>
      </c>
      <c r="AG106" s="2">
        <f t="shared" si="12"/>
        <v>4</v>
      </c>
      <c r="AH106" s="2">
        <f t="shared" si="13"/>
        <v>2025</v>
      </c>
      <c r="AJ106" s="5">
        <f t="shared" si="14"/>
        <v>108593</v>
      </c>
      <c r="AK106" s="2">
        <f t="shared" si="15"/>
        <v>20</v>
      </c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36"/>
    </row>
    <row r="107" spans="1:48">
      <c r="A107" s="17">
        <v>45756</v>
      </c>
      <c r="B107" s="19">
        <v>64924</v>
      </c>
      <c r="C107" s="19">
        <v>63139</v>
      </c>
      <c r="D107" s="19">
        <v>61197</v>
      </c>
      <c r="E107" s="19">
        <v>63172</v>
      </c>
      <c r="F107" s="19">
        <v>64907</v>
      </c>
      <c r="G107" s="19">
        <v>75224</v>
      </c>
      <c r="H107" s="19">
        <v>91640</v>
      </c>
      <c r="I107" s="19">
        <v>97931</v>
      </c>
      <c r="J107" s="19">
        <v>93244</v>
      </c>
      <c r="K107" s="19">
        <v>88280</v>
      </c>
      <c r="L107" s="19">
        <v>78483</v>
      </c>
      <c r="M107" s="19">
        <v>62376</v>
      </c>
      <c r="N107" s="19">
        <v>52248</v>
      </c>
      <c r="O107" s="19">
        <v>46003</v>
      </c>
      <c r="P107" s="19">
        <v>40804</v>
      </c>
      <c r="Q107" s="19">
        <v>45040</v>
      </c>
      <c r="R107" s="19">
        <v>56466</v>
      </c>
      <c r="S107" s="19">
        <v>76234</v>
      </c>
      <c r="T107" s="19">
        <v>95486</v>
      </c>
      <c r="U107" s="19">
        <v>108087</v>
      </c>
      <c r="V107" s="19">
        <v>103120</v>
      </c>
      <c r="W107" s="19">
        <v>92538</v>
      </c>
      <c r="X107" s="19">
        <v>81412</v>
      </c>
      <c r="Y107" s="19">
        <v>71676</v>
      </c>
      <c r="Z107" s="5">
        <v>0</v>
      </c>
      <c r="AA107" s="2">
        <f>IFERROR(INDEX('Holiday Schedule'!$D$3:$D$24,MATCH(A107,'Holiday Schedule'!$C$3:$C$24,0)),0)</f>
        <v>0</v>
      </c>
      <c r="AB107" s="2">
        <f t="shared" si="8"/>
        <v>4</v>
      </c>
      <c r="AC107" s="2">
        <f t="shared" si="9"/>
        <v>1217752</v>
      </c>
      <c r="AD107" s="5">
        <f t="shared" si="10"/>
        <v>555879</v>
      </c>
      <c r="AE107" s="5">
        <f t="shared" si="11"/>
        <v>1773631</v>
      </c>
      <c r="AG107" s="2">
        <f t="shared" si="12"/>
        <v>4</v>
      </c>
      <c r="AH107" s="2">
        <f t="shared" si="13"/>
        <v>2025</v>
      </c>
      <c r="AJ107" s="5">
        <f t="shared" si="14"/>
        <v>108087</v>
      </c>
      <c r="AK107" s="2">
        <f t="shared" si="15"/>
        <v>20</v>
      </c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36"/>
    </row>
    <row r="108" spans="1:48">
      <c r="A108" s="17">
        <v>45757</v>
      </c>
      <c r="B108" s="19">
        <v>66952</v>
      </c>
      <c r="C108" s="19">
        <v>64332</v>
      </c>
      <c r="D108" s="19">
        <v>63294</v>
      </c>
      <c r="E108" s="19">
        <v>63682</v>
      </c>
      <c r="F108" s="19">
        <v>67459</v>
      </c>
      <c r="G108" s="19">
        <v>77918</v>
      </c>
      <c r="H108" s="19">
        <v>92007</v>
      </c>
      <c r="I108" s="19">
        <v>80078</v>
      </c>
      <c r="J108" s="19">
        <v>56566</v>
      </c>
      <c r="K108" s="19">
        <v>43483</v>
      </c>
      <c r="L108" s="19">
        <v>36576</v>
      </c>
      <c r="M108" s="19">
        <v>31628</v>
      </c>
      <c r="N108" s="19">
        <v>30649</v>
      </c>
      <c r="O108" s="19">
        <v>28799</v>
      </c>
      <c r="P108" s="19">
        <v>30684</v>
      </c>
      <c r="Q108" s="19">
        <v>32739</v>
      </c>
      <c r="R108" s="19">
        <v>45299</v>
      </c>
      <c r="S108" s="19">
        <v>68742</v>
      </c>
      <c r="T108" s="19">
        <v>88253</v>
      </c>
      <c r="U108" s="19">
        <v>100425</v>
      </c>
      <c r="V108" s="19">
        <v>98793</v>
      </c>
      <c r="W108" s="19">
        <v>87737</v>
      </c>
      <c r="X108" s="19">
        <v>77663</v>
      </c>
      <c r="Y108" s="19">
        <v>68004</v>
      </c>
      <c r="Z108" s="5">
        <v>0</v>
      </c>
      <c r="AA108" s="2">
        <f>IFERROR(INDEX('Holiday Schedule'!$D$3:$D$24,MATCH(A108,'Holiday Schedule'!$C$3:$C$24,0)),0)</f>
        <v>0</v>
      </c>
      <c r="AB108" s="2">
        <f t="shared" si="8"/>
        <v>5</v>
      </c>
      <c r="AC108" s="2">
        <f t="shared" si="9"/>
        <v>938114</v>
      </c>
      <c r="AD108" s="5">
        <f t="shared" si="10"/>
        <v>563648</v>
      </c>
      <c r="AE108" s="5">
        <f t="shared" si="11"/>
        <v>1501762</v>
      </c>
      <c r="AG108" s="2">
        <f t="shared" si="12"/>
        <v>4</v>
      </c>
      <c r="AH108" s="2">
        <f t="shared" si="13"/>
        <v>2025</v>
      </c>
      <c r="AJ108" s="5">
        <f t="shared" si="14"/>
        <v>100425</v>
      </c>
      <c r="AK108" s="2">
        <f t="shared" si="15"/>
        <v>20</v>
      </c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36"/>
    </row>
    <row r="109" spans="1:48">
      <c r="A109" s="17">
        <v>45758</v>
      </c>
      <c r="B109" s="19">
        <v>63561</v>
      </c>
      <c r="C109" s="19">
        <v>61576</v>
      </c>
      <c r="D109" s="19">
        <v>59566</v>
      </c>
      <c r="E109" s="19">
        <v>61182</v>
      </c>
      <c r="F109" s="19">
        <v>63287</v>
      </c>
      <c r="G109" s="19">
        <v>72174</v>
      </c>
      <c r="H109" s="19">
        <v>87394</v>
      </c>
      <c r="I109" s="19">
        <v>89212</v>
      </c>
      <c r="J109" s="19">
        <v>81219</v>
      </c>
      <c r="K109" s="19">
        <v>78149</v>
      </c>
      <c r="L109" s="19">
        <v>69362</v>
      </c>
      <c r="M109" s="19">
        <v>54971</v>
      </c>
      <c r="N109" s="19">
        <v>53103</v>
      </c>
      <c r="O109" s="19">
        <v>58196</v>
      </c>
      <c r="P109" s="19">
        <v>57805</v>
      </c>
      <c r="Q109" s="19">
        <v>61625</v>
      </c>
      <c r="R109" s="19">
        <v>70949</v>
      </c>
      <c r="S109" s="19">
        <v>86201</v>
      </c>
      <c r="T109" s="19">
        <v>91875</v>
      </c>
      <c r="U109" s="19">
        <v>98189</v>
      </c>
      <c r="V109" s="19">
        <v>93865</v>
      </c>
      <c r="W109" s="19">
        <v>84058</v>
      </c>
      <c r="X109" s="19">
        <v>74867</v>
      </c>
      <c r="Y109" s="19">
        <v>64962</v>
      </c>
      <c r="Z109" s="5">
        <v>0</v>
      </c>
      <c r="AA109" s="2">
        <f>IFERROR(INDEX('Holiday Schedule'!$D$3:$D$24,MATCH(A109,'Holiday Schedule'!$C$3:$C$24,0)),0)</f>
        <v>0</v>
      </c>
      <c r="AB109" s="2">
        <f t="shared" si="8"/>
        <v>6</v>
      </c>
      <c r="AC109" s="2">
        <f t="shared" si="9"/>
        <v>1203646</v>
      </c>
      <c r="AD109" s="5">
        <f t="shared" si="10"/>
        <v>533702</v>
      </c>
      <c r="AE109" s="5">
        <f t="shared" si="11"/>
        <v>1737348</v>
      </c>
      <c r="AG109" s="2">
        <f t="shared" si="12"/>
        <v>4</v>
      </c>
      <c r="AH109" s="2">
        <f t="shared" si="13"/>
        <v>2025</v>
      </c>
      <c r="AJ109" s="5">
        <f t="shared" si="14"/>
        <v>98189</v>
      </c>
      <c r="AK109" s="2">
        <f t="shared" si="15"/>
        <v>20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36"/>
    </row>
    <row r="110" spans="1:48">
      <c r="A110" s="17">
        <v>45759</v>
      </c>
      <c r="B110" s="19">
        <v>61699</v>
      </c>
      <c r="C110" s="19">
        <v>58292</v>
      </c>
      <c r="D110" s="19">
        <v>59023</v>
      </c>
      <c r="E110" s="19">
        <v>57592</v>
      </c>
      <c r="F110" s="19">
        <v>59291</v>
      </c>
      <c r="G110" s="19">
        <v>63259</v>
      </c>
      <c r="H110" s="19">
        <v>74144</v>
      </c>
      <c r="I110" s="19">
        <v>80118</v>
      </c>
      <c r="J110" s="19">
        <v>83532</v>
      </c>
      <c r="K110" s="19">
        <v>83928</v>
      </c>
      <c r="L110" s="19">
        <v>76645</v>
      </c>
      <c r="M110" s="19">
        <v>69249</v>
      </c>
      <c r="N110" s="19">
        <v>68203</v>
      </c>
      <c r="O110" s="19">
        <v>65662</v>
      </c>
      <c r="P110" s="19">
        <v>66590</v>
      </c>
      <c r="Q110" s="19">
        <v>70014</v>
      </c>
      <c r="R110" s="19">
        <v>79736</v>
      </c>
      <c r="S110" s="19">
        <v>94714</v>
      </c>
      <c r="T110" s="19">
        <v>98959</v>
      </c>
      <c r="U110" s="19">
        <v>104593</v>
      </c>
      <c r="V110" s="19">
        <v>98450</v>
      </c>
      <c r="W110" s="19">
        <v>89350</v>
      </c>
      <c r="X110" s="19">
        <v>77950</v>
      </c>
      <c r="Y110" s="19">
        <v>68559</v>
      </c>
      <c r="Z110" s="5">
        <v>0</v>
      </c>
      <c r="AA110" s="2">
        <f>IFERROR(INDEX('Holiday Schedule'!$D$3:$D$24,MATCH(A110,'Holiday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1809552</v>
      </c>
      <c r="AE110" s="5">
        <f t="shared" si="11"/>
        <v>1809552</v>
      </c>
      <c r="AG110" s="2">
        <f t="shared" si="12"/>
        <v>4</v>
      </c>
      <c r="AH110" s="2">
        <f t="shared" si="13"/>
        <v>2025</v>
      </c>
      <c r="AJ110" s="5">
        <f t="shared" si="14"/>
        <v>104593</v>
      </c>
      <c r="AK110" s="2">
        <f t="shared" si="15"/>
        <v>20</v>
      </c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36"/>
    </row>
    <row r="111" spans="1:48">
      <c r="A111" s="17">
        <v>45760</v>
      </c>
      <c r="B111" s="19">
        <v>63623</v>
      </c>
      <c r="C111" s="19">
        <v>60618</v>
      </c>
      <c r="D111" s="19">
        <v>61082</v>
      </c>
      <c r="E111" s="19">
        <v>58945</v>
      </c>
      <c r="F111" s="19">
        <v>60039</v>
      </c>
      <c r="G111" s="19">
        <v>64671</v>
      </c>
      <c r="H111" s="19">
        <v>75105</v>
      </c>
      <c r="I111" s="19">
        <v>81203</v>
      </c>
      <c r="J111" s="19">
        <v>83815</v>
      </c>
      <c r="K111" s="19">
        <v>86826</v>
      </c>
      <c r="L111" s="19">
        <v>85214</v>
      </c>
      <c r="M111" s="19">
        <v>79627</v>
      </c>
      <c r="N111" s="19">
        <v>79969</v>
      </c>
      <c r="O111" s="19">
        <v>76728</v>
      </c>
      <c r="P111" s="19">
        <v>71619</v>
      </c>
      <c r="Q111" s="19">
        <v>76677</v>
      </c>
      <c r="R111" s="19">
        <v>87937</v>
      </c>
      <c r="S111" s="19">
        <v>101802</v>
      </c>
      <c r="T111" s="19">
        <v>105786</v>
      </c>
      <c r="U111" s="19">
        <v>112558</v>
      </c>
      <c r="V111" s="19">
        <v>106114</v>
      </c>
      <c r="W111" s="19">
        <v>93567</v>
      </c>
      <c r="X111" s="19">
        <v>80993</v>
      </c>
      <c r="Y111" s="19">
        <v>70848</v>
      </c>
      <c r="Z111" s="5">
        <v>0</v>
      </c>
      <c r="AA111" s="2">
        <f>IFERROR(INDEX('Holiday Schedule'!$D$3:$D$24,MATCH(A111,'Holiday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1925366</v>
      </c>
      <c r="AE111" s="5">
        <f t="shared" si="11"/>
        <v>1925366</v>
      </c>
      <c r="AG111" s="2">
        <f t="shared" si="12"/>
        <v>4</v>
      </c>
      <c r="AH111" s="2">
        <f t="shared" si="13"/>
        <v>2025</v>
      </c>
      <c r="AJ111" s="5">
        <f t="shared" si="14"/>
        <v>112558</v>
      </c>
      <c r="AK111" s="2">
        <f t="shared" si="15"/>
        <v>20</v>
      </c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36"/>
    </row>
    <row r="112" spans="1:48">
      <c r="A112" s="17">
        <v>45761</v>
      </c>
      <c r="B112" s="19">
        <v>64264</v>
      </c>
      <c r="C112" s="19">
        <v>61139</v>
      </c>
      <c r="D112" s="19">
        <v>59463</v>
      </c>
      <c r="E112" s="19">
        <v>60514</v>
      </c>
      <c r="F112" s="19">
        <v>63300</v>
      </c>
      <c r="G112" s="19">
        <v>72587</v>
      </c>
      <c r="H112" s="19">
        <v>87751</v>
      </c>
      <c r="I112" s="19">
        <v>87830</v>
      </c>
      <c r="J112" s="19">
        <v>78319</v>
      </c>
      <c r="K112" s="19">
        <v>72451</v>
      </c>
      <c r="L112" s="19">
        <v>64776</v>
      </c>
      <c r="M112" s="19">
        <v>57095</v>
      </c>
      <c r="N112" s="19">
        <v>56532</v>
      </c>
      <c r="O112" s="19">
        <v>50062</v>
      </c>
      <c r="P112" s="19">
        <v>45492</v>
      </c>
      <c r="Q112" s="19">
        <v>52218</v>
      </c>
      <c r="R112" s="19">
        <v>51398</v>
      </c>
      <c r="S112" s="19">
        <v>71718</v>
      </c>
      <c r="T112" s="19">
        <v>87875</v>
      </c>
      <c r="U112" s="19">
        <v>98244</v>
      </c>
      <c r="V112" s="19">
        <v>94660</v>
      </c>
      <c r="W112" s="19">
        <v>85219</v>
      </c>
      <c r="X112" s="19">
        <v>74026</v>
      </c>
      <c r="Y112" s="19">
        <v>65202</v>
      </c>
      <c r="Z112" s="5">
        <v>0</v>
      </c>
      <c r="AA112" s="2">
        <f>IFERROR(INDEX('Holiday Schedule'!$D$3:$D$24,MATCH(A112,'Holiday Schedule'!$C$3:$C$24,0)),0)</f>
        <v>0</v>
      </c>
      <c r="AB112" s="2">
        <f t="shared" si="8"/>
        <v>2</v>
      </c>
      <c r="AC112" s="2">
        <f t="shared" si="9"/>
        <v>1127915</v>
      </c>
      <c r="AD112" s="5">
        <f t="shared" si="10"/>
        <v>534220</v>
      </c>
      <c r="AE112" s="5">
        <f t="shared" si="11"/>
        <v>1662135</v>
      </c>
      <c r="AG112" s="2">
        <f t="shared" si="12"/>
        <v>4</v>
      </c>
      <c r="AH112" s="2">
        <f t="shared" si="13"/>
        <v>2025</v>
      </c>
      <c r="AJ112" s="5">
        <f t="shared" si="14"/>
        <v>98244</v>
      </c>
      <c r="AK112" s="2">
        <f t="shared" si="15"/>
        <v>20</v>
      </c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36"/>
    </row>
    <row r="113" spans="1:48">
      <c r="A113" s="17">
        <v>45762</v>
      </c>
      <c r="B113" s="19">
        <v>59149</v>
      </c>
      <c r="C113" s="19">
        <v>56975</v>
      </c>
      <c r="D113" s="19">
        <v>55291</v>
      </c>
      <c r="E113" s="19">
        <v>56068</v>
      </c>
      <c r="F113" s="19">
        <v>57948</v>
      </c>
      <c r="G113" s="19">
        <v>67223</v>
      </c>
      <c r="H113" s="19">
        <v>82957</v>
      </c>
      <c r="I113" s="19">
        <v>85660</v>
      </c>
      <c r="J113" s="19">
        <v>74812</v>
      </c>
      <c r="K113" s="19">
        <v>71448</v>
      </c>
      <c r="L113" s="19">
        <v>69432</v>
      </c>
      <c r="M113" s="19">
        <v>68546</v>
      </c>
      <c r="N113" s="19">
        <v>62374</v>
      </c>
      <c r="O113" s="19">
        <v>49371</v>
      </c>
      <c r="P113" s="19">
        <v>57236</v>
      </c>
      <c r="Q113" s="19">
        <v>66404</v>
      </c>
      <c r="R113" s="19">
        <v>78564</v>
      </c>
      <c r="S113" s="19">
        <v>91972</v>
      </c>
      <c r="T113" s="19">
        <v>97492</v>
      </c>
      <c r="U113" s="19">
        <v>102196</v>
      </c>
      <c r="V113" s="19">
        <v>94754</v>
      </c>
      <c r="W113" s="19">
        <v>84768</v>
      </c>
      <c r="X113" s="19">
        <v>71775</v>
      </c>
      <c r="Y113" s="19">
        <v>60762</v>
      </c>
      <c r="Z113" s="5">
        <v>0</v>
      </c>
      <c r="AA113" s="2">
        <f>IFERROR(INDEX('Holiday Schedule'!$D$3:$D$24,MATCH(A113,'Holiday Schedule'!$C$3:$C$24,0)),0)</f>
        <v>0</v>
      </c>
      <c r="AB113" s="2">
        <f t="shared" si="8"/>
        <v>3</v>
      </c>
      <c r="AC113" s="2">
        <f t="shared" si="9"/>
        <v>1226804</v>
      </c>
      <c r="AD113" s="5">
        <f t="shared" si="10"/>
        <v>496373</v>
      </c>
      <c r="AE113" s="5">
        <f t="shared" si="11"/>
        <v>1723177</v>
      </c>
      <c r="AG113" s="2">
        <f t="shared" si="12"/>
        <v>4</v>
      </c>
      <c r="AH113" s="2">
        <f t="shared" si="13"/>
        <v>2025</v>
      </c>
      <c r="AJ113" s="5">
        <f t="shared" si="14"/>
        <v>102196</v>
      </c>
      <c r="AK113" s="2">
        <f t="shared" si="15"/>
        <v>20</v>
      </c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36"/>
    </row>
    <row r="114" spans="1:48">
      <c r="A114" s="17">
        <v>45763</v>
      </c>
      <c r="B114" s="19">
        <v>57316</v>
      </c>
      <c r="C114" s="19">
        <v>55831</v>
      </c>
      <c r="D114" s="19">
        <v>53760</v>
      </c>
      <c r="E114" s="19">
        <v>55314</v>
      </c>
      <c r="F114" s="19">
        <v>57826</v>
      </c>
      <c r="G114" s="19">
        <v>66751</v>
      </c>
      <c r="H114" s="19">
        <v>80037</v>
      </c>
      <c r="I114" s="19">
        <v>73756</v>
      </c>
      <c r="J114" s="19">
        <v>55989</v>
      </c>
      <c r="K114" s="19">
        <v>51982</v>
      </c>
      <c r="L114" s="19">
        <v>52052</v>
      </c>
      <c r="M114" s="19">
        <v>52372</v>
      </c>
      <c r="N114" s="19">
        <v>56516</v>
      </c>
      <c r="O114" s="19">
        <v>55758</v>
      </c>
      <c r="P114" s="19">
        <v>56510</v>
      </c>
      <c r="Q114" s="19">
        <v>59722</v>
      </c>
      <c r="R114" s="19">
        <v>65709</v>
      </c>
      <c r="S114" s="19">
        <v>81885</v>
      </c>
      <c r="T114" s="19">
        <v>93271</v>
      </c>
      <c r="U114" s="19">
        <v>102359</v>
      </c>
      <c r="V114" s="19">
        <v>97408</v>
      </c>
      <c r="W114" s="19">
        <v>86554</v>
      </c>
      <c r="X114" s="19">
        <v>75545</v>
      </c>
      <c r="Y114" s="19">
        <v>65896</v>
      </c>
      <c r="Z114" s="5">
        <v>0</v>
      </c>
      <c r="AA114" s="2">
        <f>IFERROR(INDEX('Holiday Schedule'!$D$3:$D$24,MATCH(A114,'Holiday Schedule'!$C$3:$C$24,0)),0)</f>
        <v>0</v>
      </c>
      <c r="AB114" s="2">
        <f t="shared" si="8"/>
        <v>4</v>
      </c>
      <c r="AC114" s="2">
        <f t="shared" si="9"/>
        <v>1117388</v>
      </c>
      <c r="AD114" s="5">
        <f t="shared" si="10"/>
        <v>492731</v>
      </c>
      <c r="AE114" s="5">
        <f t="shared" si="11"/>
        <v>1610119</v>
      </c>
      <c r="AG114" s="2">
        <f t="shared" si="12"/>
        <v>4</v>
      </c>
      <c r="AH114" s="2">
        <f t="shared" si="13"/>
        <v>2025</v>
      </c>
      <c r="AJ114" s="5">
        <f t="shared" si="14"/>
        <v>102359</v>
      </c>
      <c r="AK114" s="2">
        <f t="shared" si="15"/>
        <v>20</v>
      </c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36"/>
    </row>
    <row r="115" spans="1:48">
      <c r="A115" s="17">
        <v>45764</v>
      </c>
      <c r="B115" s="19">
        <v>60152</v>
      </c>
      <c r="C115" s="19">
        <v>57536</v>
      </c>
      <c r="D115" s="19">
        <v>55714</v>
      </c>
      <c r="E115" s="19">
        <v>57339</v>
      </c>
      <c r="F115" s="19">
        <v>59635</v>
      </c>
      <c r="G115" s="19">
        <v>69355</v>
      </c>
      <c r="H115" s="19">
        <v>83038</v>
      </c>
      <c r="I115" s="19">
        <v>78164</v>
      </c>
      <c r="J115" s="19">
        <v>62745</v>
      </c>
      <c r="K115" s="19">
        <v>50255</v>
      </c>
      <c r="L115" s="19">
        <v>41604</v>
      </c>
      <c r="M115" s="19">
        <v>35705</v>
      </c>
      <c r="N115" s="19">
        <v>36407</v>
      </c>
      <c r="O115" s="19">
        <v>35502</v>
      </c>
      <c r="P115" s="19">
        <v>35316</v>
      </c>
      <c r="Q115" s="19">
        <v>40763</v>
      </c>
      <c r="R115" s="19">
        <v>46722</v>
      </c>
      <c r="S115" s="19">
        <v>66568</v>
      </c>
      <c r="T115" s="19">
        <v>85019</v>
      </c>
      <c r="U115" s="19">
        <v>97192</v>
      </c>
      <c r="V115" s="19">
        <v>95069</v>
      </c>
      <c r="W115" s="19">
        <v>86130</v>
      </c>
      <c r="X115" s="19">
        <v>76064</v>
      </c>
      <c r="Y115" s="19">
        <v>66150</v>
      </c>
      <c r="Z115" s="5">
        <v>0</v>
      </c>
      <c r="AA115" s="2">
        <f>IFERROR(INDEX('Holiday Schedule'!$D$3:$D$24,MATCH(A115,'Holiday Schedule'!$C$3:$C$24,0)),0)</f>
        <v>0</v>
      </c>
      <c r="AB115" s="2">
        <f t="shared" si="8"/>
        <v>5</v>
      </c>
      <c r="AC115" s="2">
        <f t="shared" si="9"/>
        <v>969225</v>
      </c>
      <c r="AD115" s="5">
        <f t="shared" si="10"/>
        <v>508919</v>
      </c>
      <c r="AE115" s="5">
        <f t="shared" si="11"/>
        <v>1478144</v>
      </c>
      <c r="AG115" s="2">
        <f t="shared" si="12"/>
        <v>4</v>
      </c>
      <c r="AH115" s="2">
        <f t="shared" si="13"/>
        <v>2025</v>
      </c>
      <c r="AJ115" s="5">
        <f t="shared" si="14"/>
        <v>97192</v>
      </c>
      <c r="AK115" s="2">
        <f t="shared" si="15"/>
        <v>20</v>
      </c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36"/>
    </row>
    <row r="116" spans="1:48">
      <c r="A116" s="17">
        <v>45765</v>
      </c>
      <c r="B116" s="19">
        <v>61178</v>
      </c>
      <c r="C116" s="19">
        <v>58502</v>
      </c>
      <c r="D116" s="19">
        <v>57359</v>
      </c>
      <c r="E116" s="19">
        <v>58632</v>
      </c>
      <c r="F116" s="19">
        <v>61618</v>
      </c>
      <c r="G116" s="19">
        <v>71151</v>
      </c>
      <c r="H116" s="19">
        <v>82460</v>
      </c>
      <c r="I116" s="19">
        <v>70785</v>
      </c>
      <c r="J116" s="19">
        <v>50645</v>
      </c>
      <c r="K116" s="19">
        <v>37978</v>
      </c>
      <c r="L116" s="19">
        <v>29236</v>
      </c>
      <c r="M116" s="19">
        <v>26480</v>
      </c>
      <c r="N116" s="19">
        <v>23816</v>
      </c>
      <c r="O116" s="19">
        <v>20800</v>
      </c>
      <c r="P116" s="19">
        <v>22100</v>
      </c>
      <c r="Q116" s="19">
        <v>37870</v>
      </c>
      <c r="R116" s="19">
        <v>58045</v>
      </c>
      <c r="S116" s="19">
        <v>78387</v>
      </c>
      <c r="T116" s="19">
        <v>86112</v>
      </c>
      <c r="U116" s="19">
        <v>93303</v>
      </c>
      <c r="V116" s="19">
        <v>89620</v>
      </c>
      <c r="W116" s="19">
        <v>79874</v>
      </c>
      <c r="X116" s="19">
        <v>70245</v>
      </c>
      <c r="Y116" s="19">
        <v>60994</v>
      </c>
      <c r="Z116" s="5">
        <v>0</v>
      </c>
      <c r="AA116" s="2">
        <f>IFERROR(INDEX('Holiday Schedule'!$D$3:$D$24,MATCH(A116,'Holiday Schedule'!$C$3:$C$24,0)),0)</f>
        <v>0</v>
      </c>
      <c r="AB116" s="2">
        <f t="shared" si="8"/>
        <v>6</v>
      </c>
      <c r="AC116" s="2">
        <f t="shared" si="9"/>
        <v>875296</v>
      </c>
      <c r="AD116" s="5">
        <f t="shared" si="10"/>
        <v>511894</v>
      </c>
      <c r="AE116" s="5">
        <f t="shared" si="11"/>
        <v>1387190</v>
      </c>
      <c r="AG116" s="2">
        <f t="shared" si="12"/>
        <v>4</v>
      </c>
      <c r="AH116" s="2">
        <f t="shared" si="13"/>
        <v>2025</v>
      </c>
      <c r="AJ116" s="5">
        <f t="shared" si="14"/>
        <v>93303</v>
      </c>
      <c r="AK116" s="2">
        <f t="shared" si="15"/>
        <v>20</v>
      </c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36"/>
    </row>
    <row r="117" spans="1:48">
      <c r="A117" s="17">
        <v>45766</v>
      </c>
      <c r="B117" s="19">
        <v>56173</v>
      </c>
      <c r="C117" s="19">
        <v>52875</v>
      </c>
      <c r="D117" s="19">
        <v>53659</v>
      </c>
      <c r="E117" s="19">
        <v>51899</v>
      </c>
      <c r="F117" s="19">
        <v>53338</v>
      </c>
      <c r="G117" s="19">
        <v>57430</v>
      </c>
      <c r="H117" s="19">
        <v>67528</v>
      </c>
      <c r="I117" s="19">
        <v>74762</v>
      </c>
      <c r="J117" s="19">
        <v>72209</v>
      </c>
      <c r="K117" s="19">
        <v>68854</v>
      </c>
      <c r="L117" s="19">
        <v>69901</v>
      </c>
      <c r="M117" s="19">
        <v>61882</v>
      </c>
      <c r="N117" s="19">
        <v>57269</v>
      </c>
      <c r="O117" s="19">
        <v>56480</v>
      </c>
      <c r="P117" s="19">
        <v>58283</v>
      </c>
      <c r="Q117" s="19">
        <v>54919</v>
      </c>
      <c r="R117" s="19">
        <v>57902</v>
      </c>
      <c r="S117" s="19">
        <v>72696</v>
      </c>
      <c r="T117" s="19">
        <v>82502</v>
      </c>
      <c r="U117" s="19">
        <v>91874</v>
      </c>
      <c r="V117" s="19">
        <v>88489</v>
      </c>
      <c r="W117" s="19">
        <v>78977</v>
      </c>
      <c r="X117" s="19">
        <v>68367</v>
      </c>
      <c r="Y117" s="19">
        <v>58887</v>
      </c>
      <c r="Z117" s="5">
        <v>0</v>
      </c>
      <c r="AA117" s="2">
        <f>IFERROR(INDEX('Holiday Schedule'!$D$3:$D$24,MATCH(A117,'Holiday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1567155</v>
      </c>
      <c r="AE117" s="5">
        <f t="shared" si="11"/>
        <v>1567155</v>
      </c>
      <c r="AG117" s="2">
        <f t="shared" si="12"/>
        <v>4</v>
      </c>
      <c r="AH117" s="2">
        <f t="shared" si="13"/>
        <v>2025</v>
      </c>
      <c r="AJ117" s="5">
        <f t="shared" si="14"/>
        <v>91874</v>
      </c>
      <c r="AK117" s="2">
        <f t="shared" si="15"/>
        <v>20</v>
      </c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36"/>
    </row>
    <row r="118" spans="1:48">
      <c r="A118" s="17">
        <v>45767</v>
      </c>
      <c r="B118" s="19">
        <v>53231</v>
      </c>
      <c r="C118" s="19">
        <v>49413</v>
      </c>
      <c r="D118" s="19">
        <v>49914</v>
      </c>
      <c r="E118" s="19">
        <v>47622</v>
      </c>
      <c r="F118" s="19">
        <v>49243</v>
      </c>
      <c r="G118" s="19">
        <v>53161</v>
      </c>
      <c r="H118" s="19">
        <v>58473</v>
      </c>
      <c r="I118" s="19">
        <v>54058</v>
      </c>
      <c r="J118" s="19">
        <v>49323</v>
      </c>
      <c r="K118" s="19">
        <v>42835</v>
      </c>
      <c r="L118" s="19">
        <v>35013</v>
      </c>
      <c r="M118" s="19">
        <v>29076</v>
      </c>
      <c r="N118" s="19">
        <v>26387</v>
      </c>
      <c r="O118" s="19">
        <v>25605</v>
      </c>
      <c r="P118" s="19">
        <v>22476</v>
      </c>
      <c r="Q118" s="19">
        <v>25651</v>
      </c>
      <c r="R118" s="19">
        <v>37845</v>
      </c>
      <c r="S118" s="19">
        <v>58693</v>
      </c>
      <c r="T118" s="19">
        <v>76964</v>
      </c>
      <c r="U118" s="19">
        <v>90358</v>
      </c>
      <c r="V118" s="19">
        <v>90602</v>
      </c>
      <c r="W118" s="19">
        <v>80953</v>
      </c>
      <c r="X118" s="19">
        <v>70352</v>
      </c>
      <c r="Y118" s="19">
        <v>61544</v>
      </c>
      <c r="Z118" s="5">
        <v>0</v>
      </c>
      <c r="AA118" s="2">
        <f>IFERROR(INDEX('Holiday Schedule'!$D$3:$D$24,MATCH(A118,'Holiday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1238792</v>
      </c>
      <c r="AE118" s="5">
        <f t="shared" si="11"/>
        <v>1238792</v>
      </c>
      <c r="AG118" s="2">
        <f t="shared" si="12"/>
        <v>4</v>
      </c>
      <c r="AH118" s="2">
        <f t="shared" si="13"/>
        <v>2025</v>
      </c>
      <c r="AJ118" s="5">
        <f t="shared" si="14"/>
        <v>90602</v>
      </c>
      <c r="AK118" s="2">
        <f t="shared" si="15"/>
        <v>21</v>
      </c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36"/>
    </row>
    <row r="119" spans="1:48">
      <c r="A119" s="17">
        <v>45768</v>
      </c>
      <c r="B119" s="19">
        <v>56317</v>
      </c>
      <c r="C119" s="19">
        <v>54364</v>
      </c>
      <c r="D119" s="19">
        <v>55422</v>
      </c>
      <c r="E119" s="19">
        <v>55334</v>
      </c>
      <c r="F119" s="19">
        <v>58367</v>
      </c>
      <c r="G119" s="19">
        <v>65468</v>
      </c>
      <c r="H119" s="19">
        <v>73822</v>
      </c>
      <c r="I119" s="19">
        <v>64220</v>
      </c>
      <c r="J119" s="19">
        <v>47730</v>
      </c>
      <c r="K119" s="19">
        <v>37696</v>
      </c>
      <c r="L119" s="19">
        <v>32595</v>
      </c>
      <c r="M119" s="19">
        <v>29077</v>
      </c>
      <c r="N119" s="19">
        <v>28087</v>
      </c>
      <c r="O119" s="19">
        <v>26130</v>
      </c>
      <c r="P119" s="19">
        <v>23900</v>
      </c>
      <c r="Q119" s="19">
        <v>28240</v>
      </c>
      <c r="R119" s="19">
        <v>40241</v>
      </c>
      <c r="S119" s="19">
        <v>67123</v>
      </c>
      <c r="T119" s="19">
        <v>83314</v>
      </c>
      <c r="U119" s="19">
        <v>92491</v>
      </c>
      <c r="V119" s="19">
        <v>88498</v>
      </c>
      <c r="W119" s="19">
        <v>78169</v>
      </c>
      <c r="X119" s="19">
        <v>67517</v>
      </c>
      <c r="Y119" s="19">
        <v>59101</v>
      </c>
      <c r="Z119" s="5">
        <v>0</v>
      </c>
      <c r="AA119" s="2">
        <f>IFERROR(INDEX('Holiday Schedule'!$D$3:$D$24,MATCH(A119,'Holiday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1313223</v>
      </c>
      <c r="AE119" s="5">
        <f t="shared" si="11"/>
        <v>1313223</v>
      </c>
      <c r="AG119" s="2">
        <f t="shared" si="12"/>
        <v>4</v>
      </c>
      <c r="AH119" s="2">
        <f t="shared" si="13"/>
        <v>2025</v>
      </c>
      <c r="AJ119" s="5">
        <f t="shared" si="14"/>
        <v>92491</v>
      </c>
      <c r="AK119" s="2">
        <f t="shared" si="15"/>
        <v>20</v>
      </c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36"/>
    </row>
    <row r="120" spans="1:48">
      <c r="A120" s="17">
        <v>45769</v>
      </c>
      <c r="B120" s="19">
        <v>54093</v>
      </c>
      <c r="C120" s="19">
        <v>51307</v>
      </c>
      <c r="D120" s="19">
        <v>49428</v>
      </c>
      <c r="E120" s="19">
        <v>51572</v>
      </c>
      <c r="F120" s="19">
        <v>53271</v>
      </c>
      <c r="G120" s="19">
        <v>61189</v>
      </c>
      <c r="H120" s="19">
        <v>75432</v>
      </c>
      <c r="I120" s="19">
        <v>81263</v>
      </c>
      <c r="J120" s="19">
        <v>79942</v>
      </c>
      <c r="K120" s="19">
        <v>76870</v>
      </c>
      <c r="L120" s="19">
        <v>74535</v>
      </c>
      <c r="M120" s="19">
        <v>70055</v>
      </c>
      <c r="N120" s="19">
        <v>67766</v>
      </c>
      <c r="O120" s="19">
        <v>65519</v>
      </c>
      <c r="P120" s="19">
        <v>62539</v>
      </c>
      <c r="Q120" s="19">
        <v>66467</v>
      </c>
      <c r="R120" s="19">
        <v>72654</v>
      </c>
      <c r="S120" s="19">
        <v>87232</v>
      </c>
      <c r="T120" s="19">
        <v>93609</v>
      </c>
      <c r="U120" s="19">
        <v>97778</v>
      </c>
      <c r="V120" s="19">
        <v>92810</v>
      </c>
      <c r="W120" s="19">
        <v>81470</v>
      </c>
      <c r="X120" s="19">
        <v>70475</v>
      </c>
      <c r="Y120" s="19">
        <v>61063</v>
      </c>
      <c r="Z120" s="5">
        <v>0</v>
      </c>
      <c r="AA120" s="2">
        <f>IFERROR(INDEX('Holiday Schedule'!$D$3:$D$24,MATCH(A120,'Holiday Schedule'!$C$3:$C$24,0)),0)</f>
        <v>0</v>
      </c>
      <c r="AB120" s="2">
        <f t="shared" si="8"/>
        <v>3</v>
      </c>
      <c r="AC120" s="2">
        <f t="shared" si="9"/>
        <v>1240984</v>
      </c>
      <c r="AD120" s="5">
        <f t="shared" si="10"/>
        <v>457355</v>
      </c>
      <c r="AE120" s="5">
        <f t="shared" si="11"/>
        <v>1698339</v>
      </c>
      <c r="AG120" s="2">
        <f t="shared" si="12"/>
        <v>4</v>
      </c>
      <c r="AH120" s="2">
        <f t="shared" si="13"/>
        <v>2025</v>
      </c>
      <c r="AJ120" s="5">
        <f t="shared" si="14"/>
        <v>97778</v>
      </c>
      <c r="AK120" s="2">
        <f t="shared" si="15"/>
        <v>20</v>
      </c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36"/>
    </row>
    <row r="121" spans="1:48">
      <c r="A121" s="17">
        <v>45770</v>
      </c>
      <c r="B121" s="19">
        <v>55806</v>
      </c>
      <c r="C121" s="19">
        <v>53226</v>
      </c>
      <c r="D121" s="19">
        <v>51954</v>
      </c>
      <c r="E121" s="19">
        <v>52791</v>
      </c>
      <c r="F121" s="19">
        <v>55082</v>
      </c>
      <c r="G121" s="19">
        <v>63071</v>
      </c>
      <c r="H121" s="19">
        <v>73359</v>
      </c>
      <c r="I121" s="19">
        <v>68460</v>
      </c>
      <c r="J121" s="19">
        <v>49404</v>
      </c>
      <c r="K121" s="19">
        <v>44626</v>
      </c>
      <c r="L121" s="19">
        <v>42399</v>
      </c>
      <c r="M121" s="19">
        <v>33374</v>
      </c>
      <c r="N121" s="19">
        <v>36429</v>
      </c>
      <c r="O121" s="19">
        <v>34634</v>
      </c>
      <c r="P121" s="19">
        <v>33697</v>
      </c>
      <c r="Q121" s="19">
        <v>34081</v>
      </c>
      <c r="R121" s="19">
        <v>40914</v>
      </c>
      <c r="S121" s="19">
        <v>59590</v>
      </c>
      <c r="T121" s="19">
        <v>77685</v>
      </c>
      <c r="U121" s="19">
        <v>88849</v>
      </c>
      <c r="V121" s="19">
        <v>87364</v>
      </c>
      <c r="W121" s="19">
        <v>77723</v>
      </c>
      <c r="X121" s="19">
        <v>67055</v>
      </c>
      <c r="Y121" s="19">
        <v>58761</v>
      </c>
      <c r="Z121" s="5">
        <v>0</v>
      </c>
      <c r="AA121" s="2">
        <f>IFERROR(INDEX('Holiday Schedule'!$D$3:$D$24,MATCH(A121,'Holiday Schedule'!$C$3:$C$24,0)),0)</f>
        <v>0</v>
      </c>
      <c r="AB121" s="2">
        <f t="shared" si="8"/>
        <v>4</v>
      </c>
      <c r="AC121" s="2">
        <f t="shared" si="9"/>
        <v>876284</v>
      </c>
      <c r="AD121" s="5">
        <f t="shared" si="10"/>
        <v>464050</v>
      </c>
      <c r="AE121" s="5">
        <f t="shared" si="11"/>
        <v>1340334</v>
      </c>
      <c r="AG121" s="2">
        <f t="shared" si="12"/>
        <v>4</v>
      </c>
      <c r="AH121" s="2">
        <f t="shared" si="13"/>
        <v>2025</v>
      </c>
      <c r="AJ121" s="5">
        <f t="shared" si="14"/>
        <v>88849</v>
      </c>
      <c r="AK121" s="2">
        <f t="shared" si="15"/>
        <v>20</v>
      </c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36"/>
    </row>
    <row r="122" spans="1:48">
      <c r="A122" s="17">
        <v>45771</v>
      </c>
      <c r="B122" s="19">
        <v>54077</v>
      </c>
      <c r="C122" s="19">
        <v>51540</v>
      </c>
      <c r="D122" s="19">
        <v>51392</v>
      </c>
      <c r="E122" s="19">
        <v>52572</v>
      </c>
      <c r="F122" s="19">
        <v>55106</v>
      </c>
      <c r="G122" s="19">
        <v>63458</v>
      </c>
      <c r="H122" s="19">
        <v>71616</v>
      </c>
      <c r="I122" s="19">
        <v>60398</v>
      </c>
      <c r="J122" s="19">
        <v>41977</v>
      </c>
      <c r="K122" s="19">
        <v>31632</v>
      </c>
      <c r="L122" s="19">
        <v>27485</v>
      </c>
      <c r="M122" s="19">
        <v>23630</v>
      </c>
      <c r="N122" s="19">
        <v>22171</v>
      </c>
      <c r="O122" s="19">
        <v>22591</v>
      </c>
      <c r="P122" s="19">
        <v>20832</v>
      </c>
      <c r="Q122" s="19">
        <v>24050</v>
      </c>
      <c r="R122" s="19">
        <v>34391</v>
      </c>
      <c r="S122" s="19">
        <v>58628</v>
      </c>
      <c r="T122" s="19">
        <v>75277</v>
      </c>
      <c r="U122" s="19">
        <v>87046</v>
      </c>
      <c r="V122" s="19">
        <v>84782</v>
      </c>
      <c r="W122" s="19">
        <v>75584</v>
      </c>
      <c r="X122" s="19">
        <v>64632</v>
      </c>
      <c r="Y122" s="19">
        <v>56706</v>
      </c>
      <c r="Z122" s="5">
        <v>0</v>
      </c>
      <c r="AA122" s="2">
        <f>IFERROR(INDEX('Holiday Schedule'!$D$3:$D$24,MATCH(A122,'Holiday Schedule'!$C$3:$C$24,0)),0)</f>
        <v>0</v>
      </c>
      <c r="AB122" s="2">
        <f t="shared" si="8"/>
        <v>5</v>
      </c>
      <c r="AC122" s="2">
        <f t="shared" si="9"/>
        <v>755106</v>
      </c>
      <c r="AD122" s="5">
        <f t="shared" si="10"/>
        <v>456467</v>
      </c>
      <c r="AE122" s="5">
        <f t="shared" si="11"/>
        <v>1211573</v>
      </c>
      <c r="AG122" s="2">
        <f t="shared" si="12"/>
        <v>4</v>
      </c>
      <c r="AH122" s="2">
        <f t="shared" si="13"/>
        <v>2025</v>
      </c>
      <c r="AJ122" s="5">
        <f t="shared" si="14"/>
        <v>87046</v>
      </c>
      <c r="AK122" s="2">
        <f t="shared" si="15"/>
        <v>20</v>
      </c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36"/>
    </row>
    <row r="123" spans="1:48">
      <c r="A123" s="17">
        <v>45772</v>
      </c>
      <c r="B123" s="19">
        <v>51268</v>
      </c>
      <c r="C123" s="19">
        <v>48541</v>
      </c>
      <c r="D123" s="19">
        <v>47369</v>
      </c>
      <c r="E123" s="19">
        <v>47718</v>
      </c>
      <c r="F123" s="19">
        <v>51237</v>
      </c>
      <c r="G123" s="19">
        <v>58198</v>
      </c>
      <c r="H123" s="19">
        <v>65946</v>
      </c>
      <c r="I123" s="19">
        <v>53506</v>
      </c>
      <c r="J123" s="19">
        <v>37082</v>
      </c>
      <c r="K123" s="19">
        <v>26121</v>
      </c>
      <c r="L123" s="19">
        <v>21013</v>
      </c>
      <c r="M123" s="19">
        <v>19477</v>
      </c>
      <c r="N123" s="19">
        <v>18303</v>
      </c>
      <c r="O123" s="19">
        <v>17040</v>
      </c>
      <c r="P123" s="19">
        <v>18079</v>
      </c>
      <c r="Q123" s="19">
        <v>25160</v>
      </c>
      <c r="R123" s="19">
        <v>43802</v>
      </c>
      <c r="S123" s="19">
        <v>61458</v>
      </c>
      <c r="T123" s="19">
        <v>72444</v>
      </c>
      <c r="U123" s="19">
        <v>83183</v>
      </c>
      <c r="V123" s="19">
        <v>82356</v>
      </c>
      <c r="W123" s="19">
        <v>73362</v>
      </c>
      <c r="X123" s="19">
        <v>63883</v>
      </c>
      <c r="Y123" s="19">
        <v>54927</v>
      </c>
      <c r="Z123" s="5">
        <v>0</v>
      </c>
      <c r="AA123" s="2">
        <f>IFERROR(INDEX('Holiday Schedule'!$D$3:$D$24,MATCH(A123,'Holiday Schedule'!$C$3:$C$24,0)),0)</f>
        <v>0</v>
      </c>
      <c r="AB123" s="2">
        <f t="shared" si="8"/>
        <v>6</v>
      </c>
      <c r="AC123" s="2">
        <f t="shared" si="9"/>
        <v>716269</v>
      </c>
      <c r="AD123" s="5">
        <f t="shared" si="10"/>
        <v>425204</v>
      </c>
      <c r="AE123" s="5">
        <f t="shared" si="11"/>
        <v>1141473</v>
      </c>
      <c r="AG123" s="2">
        <f t="shared" si="12"/>
        <v>4</v>
      </c>
      <c r="AH123" s="2">
        <f t="shared" si="13"/>
        <v>2025</v>
      </c>
      <c r="AJ123" s="5">
        <f t="shared" si="14"/>
        <v>83183</v>
      </c>
      <c r="AK123" s="2">
        <f t="shared" si="15"/>
        <v>20</v>
      </c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36"/>
    </row>
    <row r="124" spans="1:48">
      <c r="A124" s="17">
        <v>45773</v>
      </c>
      <c r="B124" s="19">
        <v>50551</v>
      </c>
      <c r="C124" s="19">
        <v>47794</v>
      </c>
      <c r="D124" s="19">
        <v>48446</v>
      </c>
      <c r="E124" s="19">
        <v>47431</v>
      </c>
      <c r="F124" s="19">
        <v>47536</v>
      </c>
      <c r="G124" s="19">
        <v>53285</v>
      </c>
      <c r="H124" s="19">
        <v>60645</v>
      </c>
      <c r="I124" s="19">
        <v>68259</v>
      </c>
      <c r="J124" s="19">
        <v>72231</v>
      </c>
      <c r="K124" s="19">
        <v>75855</v>
      </c>
      <c r="L124" s="19">
        <v>76023</v>
      </c>
      <c r="M124" s="19">
        <v>73656</v>
      </c>
      <c r="N124" s="19">
        <v>72390</v>
      </c>
      <c r="O124" s="19">
        <v>69679</v>
      </c>
      <c r="P124" s="19">
        <v>66306</v>
      </c>
      <c r="Q124" s="19">
        <v>68269</v>
      </c>
      <c r="R124" s="19">
        <v>75083</v>
      </c>
      <c r="S124" s="19">
        <v>85817</v>
      </c>
      <c r="T124" s="19">
        <v>88200</v>
      </c>
      <c r="U124" s="19">
        <v>92267</v>
      </c>
      <c r="V124" s="19">
        <v>86942</v>
      </c>
      <c r="W124" s="19">
        <v>77035</v>
      </c>
      <c r="X124" s="19">
        <v>67778</v>
      </c>
      <c r="Y124" s="19">
        <v>58862</v>
      </c>
      <c r="Z124" s="5">
        <v>0</v>
      </c>
      <c r="AA124" s="2">
        <f>IFERROR(INDEX('Holiday Schedule'!$D$3:$D$24,MATCH(A124,'Holiday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1630340</v>
      </c>
      <c r="AE124" s="5">
        <f t="shared" si="11"/>
        <v>1630340</v>
      </c>
      <c r="AG124" s="2">
        <f t="shared" si="12"/>
        <v>4</v>
      </c>
      <c r="AH124" s="2">
        <f t="shared" si="13"/>
        <v>2025</v>
      </c>
      <c r="AJ124" s="5">
        <f t="shared" si="14"/>
        <v>92267</v>
      </c>
      <c r="AK124" s="2">
        <f t="shared" si="15"/>
        <v>20</v>
      </c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36"/>
    </row>
    <row r="125" spans="1:48">
      <c r="A125" s="17">
        <v>45774</v>
      </c>
      <c r="B125" s="19">
        <v>52305</v>
      </c>
      <c r="C125" s="19">
        <v>50317</v>
      </c>
      <c r="D125" s="19">
        <v>50498</v>
      </c>
      <c r="E125" s="19">
        <v>48414</v>
      </c>
      <c r="F125" s="19">
        <v>50248</v>
      </c>
      <c r="G125" s="19">
        <v>54109</v>
      </c>
      <c r="H125" s="19">
        <v>62770</v>
      </c>
      <c r="I125" s="19">
        <v>67807</v>
      </c>
      <c r="J125" s="19">
        <v>69455</v>
      </c>
      <c r="K125" s="19">
        <v>69281</v>
      </c>
      <c r="L125" s="19">
        <v>67200</v>
      </c>
      <c r="M125" s="19">
        <v>64082</v>
      </c>
      <c r="N125" s="19">
        <v>64961</v>
      </c>
      <c r="O125" s="19">
        <v>62222</v>
      </c>
      <c r="P125" s="19">
        <v>59604</v>
      </c>
      <c r="Q125" s="19">
        <v>65064</v>
      </c>
      <c r="R125" s="19">
        <v>76808</v>
      </c>
      <c r="S125" s="19">
        <v>91525</v>
      </c>
      <c r="T125" s="19">
        <v>95756</v>
      </c>
      <c r="U125" s="19">
        <v>102279</v>
      </c>
      <c r="V125" s="19">
        <v>96557</v>
      </c>
      <c r="W125" s="19">
        <v>84105</v>
      </c>
      <c r="X125" s="19">
        <v>72029</v>
      </c>
      <c r="Y125" s="19">
        <v>61690</v>
      </c>
      <c r="Z125" s="5">
        <v>0</v>
      </c>
      <c r="AA125" s="2">
        <f>IFERROR(INDEX('Holiday Schedule'!$D$3:$D$24,MATCH(A125,'Holiday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1639086</v>
      </c>
      <c r="AE125" s="5">
        <f t="shared" si="11"/>
        <v>1639086</v>
      </c>
      <c r="AG125" s="2">
        <f t="shared" si="12"/>
        <v>4</v>
      </c>
      <c r="AH125" s="2">
        <f t="shared" si="13"/>
        <v>2025</v>
      </c>
      <c r="AJ125" s="5">
        <f t="shared" si="14"/>
        <v>102279</v>
      </c>
      <c r="AK125" s="2">
        <f t="shared" si="15"/>
        <v>20</v>
      </c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36"/>
    </row>
    <row r="126" spans="1:48">
      <c r="A126" s="17">
        <v>45775</v>
      </c>
      <c r="B126" s="19">
        <v>55725</v>
      </c>
      <c r="C126" s="19">
        <v>52709</v>
      </c>
      <c r="D126" s="19">
        <v>50597</v>
      </c>
      <c r="E126" s="19">
        <v>52053</v>
      </c>
      <c r="F126" s="19">
        <v>54944</v>
      </c>
      <c r="G126" s="19">
        <v>63621</v>
      </c>
      <c r="H126" s="19">
        <v>72907</v>
      </c>
      <c r="I126" s="19">
        <v>58029</v>
      </c>
      <c r="J126" s="19">
        <v>38150</v>
      </c>
      <c r="K126" s="19">
        <v>28233</v>
      </c>
      <c r="L126" s="19">
        <v>24144</v>
      </c>
      <c r="M126" s="19">
        <v>20782</v>
      </c>
      <c r="N126" s="19">
        <v>20808</v>
      </c>
      <c r="O126" s="19">
        <v>19151</v>
      </c>
      <c r="P126" s="19">
        <v>17755</v>
      </c>
      <c r="Q126" s="19">
        <v>20139</v>
      </c>
      <c r="R126" s="19">
        <v>32907</v>
      </c>
      <c r="S126" s="19">
        <v>53441</v>
      </c>
      <c r="T126" s="19">
        <v>73958</v>
      </c>
      <c r="U126" s="19">
        <v>86794</v>
      </c>
      <c r="V126" s="19">
        <v>83743</v>
      </c>
      <c r="W126" s="19">
        <v>74372</v>
      </c>
      <c r="X126" s="19">
        <v>63994</v>
      </c>
      <c r="Y126" s="19">
        <v>54498</v>
      </c>
      <c r="Z126" s="5">
        <v>0</v>
      </c>
      <c r="AA126" s="2">
        <f>IFERROR(INDEX('Holiday Schedule'!$D$3:$D$24,MATCH(A126,'Holiday Schedule'!$C$3:$C$24,0)),0)</f>
        <v>0</v>
      </c>
      <c r="AB126" s="2">
        <f t="shared" si="8"/>
        <v>2</v>
      </c>
      <c r="AC126" s="2">
        <f t="shared" si="9"/>
        <v>716400</v>
      </c>
      <c r="AD126" s="5">
        <f t="shared" si="10"/>
        <v>457054</v>
      </c>
      <c r="AE126" s="5">
        <f t="shared" si="11"/>
        <v>1173454</v>
      </c>
      <c r="AG126" s="2">
        <f t="shared" si="12"/>
        <v>4</v>
      </c>
      <c r="AH126" s="2">
        <f t="shared" si="13"/>
        <v>2025</v>
      </c>
      <c r="AJ126" s="5">
        <f t="shared" si="14"/>
        <v>86794</v>
      </c>
      <c r="AK126" s="2">
        <f t="shared" si="15"/>
        <v>20</v>
      </c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36"/>
    </row>
    <row r="127" spans="1:48">
      <c r="A127" s="17">
        <v>45776</v>
      </c>
      <c r="B127" s="19">
        <v>50178</v>
      </c>
      <c r="C127" s="19">
        <v>46932</v>
      </c>
      <c r="D127" s="19">
        <v>46148</v>
      </c>
      <c r="E127" s="19">
        <v>47679</v>
      </c>
      <c r="F127" s="19">
        <v>50635</v>
      </c>
      <c r="G127" s="19">
        <v>58560</v>
      </c>
      <c r="H127" s="19">
        <v>67186</v>
      </c>
      <c r="I127" s="19">
        <v>57319</v>
      </c>
      <c r="J127" s="19">
        <v>40127</v>
      </c>
      <c r="K127" s="19">
        <v>30762</v>
      </c>
      <c r="L127" s="19">
        <v>28475</v>
      </c>
      <c r="M127" s="19">
        <v>28354</v>
      </c>
      <c r="N127" s="19">
        <v>26251</v>
      </c>
      <c r="O127" s="19">
        <v>19470</v>
      </c>
      <c r="P127" s="19">
        <v>20281</v>
      </c>
      <c r="Q127" s="19">
        <v>23049</v>
      </c>
      <c r="R127" s="19">
        <v>34063</v>
      </c>
      <c r="S127" s="19">
        <v>59573</v>
      </c>
      <c r="T127" s="19">
        <v>78136</v>
      </c>
      <c r="U127" s="19">
        <v>87784</v>
      </c>
      <c r="V127" s="19">
        <v>83927</v>
      </c>
      <c r="W127" s="19">
        <v>73821</v>
      </c>
      <c r="X127" s="19">
        <v>62471</v>
      </c>
      <c r="Y127" s="19">
        <v>53444</v>
      </c>
      <c r="Z127" s="5">
        <v>0</v>
      </c>
      <c r="AA127" s="2">
        <f>IFERROR(INDEX('Holiday Schedule'!$D$3:$D$24,MATCH(A127,'Holiday Schedule'!$C$3:$C$24,0)),0)</f>
        <v>0</v>
      </c>
      <c r="AB127" s="2">
        <f t="shared" si="8"/>
        <v>3</v>
      </c>
      <c r="AC127" s="2">
        <f t="shared" si="9"/>
        <v>753863</v>
      </c>
      <c r="AD127" s="5">
        <f t="shared" si="10"/>
        <v>420762</v>
      </c>
      <c r="AE127" s="5">
        <f t="shared" si="11"/>
        <v>1174625</v>
      </c>
      <c r="AG127" s="2">
        <f t="shared" si="12"/>
        <v>4</v>
      </c>
      <c r="AH127" s="2">
        <f t="shared" si="13"/>
        <v>2025</v>
      </c>
      <c r="AJ127" s="5">
        <f t="shared" si="14"/>
        <v>87784</v>
      </c>
      <c r="AK127" s="2">
        <f t="shared" si="15"/>
        <v>20</v>
      </c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36"/>
    </row>
    <row r="128" spans="1:48">
      <c r="A128" s="17">
        <v>45777</v>
      </c>
      <c r="B128" s="19">
        <v>49345</v>
      </c>
      <c r="C128" s="19">
        <v>45481</v>
      </c>
      <c r="D128" s="19">
        <v>44640</v>
      </c>
      <c r="E128" s="19">
        <v>45366</v>
      </c>
      <c r="F128" s="19">
        <v>47183</v>
      </c>
      <c r="G128" s="19">
        <v>54999</v>
      </c>
      <c r="H128" s="19">
        <v>64155</v>
      </c>
      <c r="I128" s="19">
        <v>52473</v>
      </c>
      <c r="J128" s="19">
        <v>35046</v>
      </c>
      <c r="K128" s="19">
        <v>24160</v>
      </c>
      <c r="L128" s="19">
        <v>20946</v>
      </c>
      <c r="M128" s="19">
        <v>18578</v>
      </c>
      <c r="N128" s="19">
        <v>18747</v>
      </c>
      <c r="O128" s="19">
        <v>18445</v>
      </c>
      <c r="P128" s="19">
        <v>17602</v>
      </c>
      <c r="Q128" s="19">
        <v>20714</v>
      </c>
      <c r="R128" s="19">
        <v>32501</v>
      </c>
      <c r="S128" s="19">
        <v>54174</v>
      </c>
      <c r="T128" s="19">
        <v>73562</v>
      </c>
      <c r="U128" s="19">
        <v>86381</v>
      </c>
      <c r="V128" s="19">
        <v>87272</v>
      </c>
      <c r="W128" s="19">
        <v>76347</v>
      </c>
      <c r="X128" s="19">
        <v>65254</v>
      </c>
      <c r="Y128" s="19">
        <v>56445</v>
      </c>
      <c r="Z128" s="5">
        <v>0</v>
      </c>
      <c r="AA128" s="2">
        <f>IFERROR(INDEX('Holiday Schedule'!$D$3:$D$24,MATCH(A128,'Holiday Schedule'!$C$3:$C$24,0)),0)</f>
        <v>0</v>
      </c>
      <c r="AB128" s="2">
        <f t="shared" si="8"/>
        <v>4</v>
      </c>
      <c r="AC128" s="2">
        <f t="shared" si="9"/>
        <v>702202</v>
      </c>
      <c r="AD128" s="5">
        <f t="shared" si="10"/>
        <v>407614</v>
      </c>
      <c r="AE128" s="5">
        <f t="shared" si="11"/>
        <v>1109816</v>
      </c>
      <c r="AG128" s="2">
        <f t="shared" si="12"/>
        <v>4</v>
      </c>
      <c r="AH128" s="2">
        <f t="shared" si="13"/>
        <v>2025</v>
      </c>
      <c r="AJ128" s="5">
        <f t="shared" si="14"/>
        <v>87272</v>
      </c>
      <c r="AK128" s="2">
        <f t="shared" si="15"/>
        <v>21</v>
      </c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36"/>
    </row>
    <row r="129" spans="1:48">
      <c r="A129" s="17">
        <v>45778</v>
      </c>
      <c r="B129" s="19">
        <v>51496</v>
      </c>
      <c r="C129" s="19">
        <v>48664</v>
      </c>
      <c r="D129" s="19">
        <v>47791</v>
      </c>
      <c r="E129" s="19">
        <v>49257</v>
      </c>
      <c r="F129" s="19">
        <v>52939</v>
      </c>
      <c r="G129" s="19">
        <v>62635</v>
      </c>
      <c r="H129" s="19">
        <v>71632</v>
      </c>
      <c r="I129" s="19">
        <v>57683</v>
      </c>
      <c r="J129" s="19">
        <v>36910</v>
      </c>
      <c r="K129" s="19">
        <v>26967</v>
      </c>
      <c r="L129" s="19">
        <v>22950</v>
      </c>
      <c r="M129" s="19">
        <v>20060</v>
      </c>
      <c r="N129" s="19">
        <v>18252</v>
      </c>
      <c r="O129" s="19">
        <v>17486</v>
      </c>
      <c r="P129" s="19">
        <v>16043</v>
      </c>
      <c r="Q129" s="19">
        <v>20090</v>
      </c>
      <c r="R129" s="19">
        <v>31084</v>
      </c>
      <c r="S129" s="19">
        <v>51042</v>
      </c>
      <c r="T129" s="19">
        <v>74510</v>
      </c>
      <c r="U129" s="19">
        <v>85505</v>
      </c>
      <c r="V129" s="19">
        <v>88687</v>
      </c>
      <c r="W129" s="19">
        <v>78399</v>
      </c>
      <c r="X129" s="19">
        <v>67091</v>
      </c>
      <c r="Y129" s="19">
        <v>56304</v>
      </c>
      <c r="Z129" s="5">
        <v>0</v>
      </c>
      <c r="AA129" s="2">
        <f>IFERROR(INDEX('Holiday Schedule'!$D$3:$D$24,MATCH(A129,'Holiday Schedule'!$C$3:$C$24,0)),0)</f>
        <v>0</v>
      </c>
      <c r="AB129" s="2">
        <f t="shared" si="8"/>
        <v>5</v>
      </c>
      <c r="AC129" s="2">
        <f t="shared" si="9"/>
        <v>712759</v>
      </c>
      <c r="AD129" s="5">
        <f t="shared" si="10"/>
        <v>440718</v>
      </c>
      <c r="AE129" s="5">
        <f t="shared" si="11"/>
        <v>1153477</v>
      </c>
      <c r="AG129" s="2">
        <f t="shared" si="12"/>
        <v>5</v>
      </c>
      <c r="AH129" s="2">
        <f t="shared" si="13"/>
        <v>2025</v>
      </c>
      <c r="AJ129" s="5">
        <f t="shared" si="14"/>
        <v>88687</v>
      </c>
      <c r="AK129" s="2">
        <f t="shared" si="15"/>
        <v>21</v>
      </c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36"/>
    </row>
    <row r="130" spans="1:48">
      <c r="A130" s="17">
        <v>45779</v>
      </c>
      <c r="B130" s="19">
        <v>51402</v>
      </c>
      <c r="C130" s="19">
        <v>48966</v>
      </c>
      <c r="D130" s="19">
        <v>47854</v>
      </c>
      <c r="E130" s="19">
        <v>47463</v>
      </c>
      <c r="F130" s="19">
        <v>50080</v>
      </c>
      <c r="G130" s="19">
        <v>59764</v>
      </c>
      <c r="H130" s="19">
        <v>75028</v>
      </c>
      <c r="I130" s="19">
        <v>79313</v>
      </c>
      <c r="J130" s="19">
        <v>72518</v>
      </c>
      <c r="K130" s="19">
        <v>67488</v>
      </c>
      <c r="L130" s="19">
        <v>64489</v>
      </c>
      <c r="M130" s="19">
        <v>64678</v>
      </c>
      <c r="N130" s="19">
        <v>64643</v>
      </c>
      <c r="O130" s="19">
        <v>61923</v>
      </c>
      <c r="P130" s="19">
        <v>59772</v>
      </c>
      <c r="Q130" s="19">
        <v>62392</v>
      </c>
      <c r="R130" s="19">
        <v>69598</v>
      </c>
      <c r="S130" s="19">
        <v>78725</v>
      </c>
      <c r="T130" s="19">
        <v>86151</v>
      </c>
      <c r="U130" s="19">
        <v>91705</v>
      </c>
      <c r="V130" s="19">
        <v>91738</v>
      </c>
      <c r="W130" s="19">
        <v>81554</v>
      </c>
      <c r="X130" s="19">
        <v>69796</v>
      </c>
      <c r="Y130" s="19">
        <v>60602</v>
      </c>
      <c r="Z130" s="5">
        <v>0</v>
      </c>
      <c r="AA130" s="2">
        <f>IFERROR(INDEX('Holiday Schedule'!$D$3:$D$24,MATCH(A130,'Holiday Schedule'!$C$3:$C$24,0)),0)</f>
        <v>0</v>
      </c>
      <c r="AB130" s="2">
        <f t="shared" si="8"/>
        <v>6</v>
      </c>
      <c r="AC130" s="2">
        <f t="shared" si="9"/>
        <v>1166483</v>
      </c>
      <c r="AD130" s="5">
        <f t="shared" si="10"/>
        <v>441159</v>
      </c>
      <c r="AE130" s="5">
        <f t="shared" si="11"/>
        <v>1607642</v>
      </c>
      <c r="AG130" s="2">
        <f t="shared" si="12"/>
        <v>5</v>
      </c>
      <c r="AH130" s="2">
        <f t="shared" si="13"/>
        <v>2025</v>
      </c>
      <c r="AJ130" s="5">
        <f t="shared" si="14"/>
        <v>91738</v>
      </c>
      <c r="AK130" s="2">
        <f t="shared" si="15"/>
        <v>21</v>
      </c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36"/>
    </row>
    <row r="131" spans="1:48">
      <c r="A131" s="17">
        <v>45780</v>
      </c>
      <c r="B131" s="19">
        <v>54934</v>
      </c>
      <c r="C131" s="19">
        <v>51304</v>
      </c>
      <c r="D131" s="19">
        <v>49527</v>
      </c>
      <c r="E131" s="19">
        <v>48590</v>
      </c>
      <c r="F131" s="19">
        <v>50782</v>
      </c>
      <c r="G131" s="19">
        <v>55816</v>
      </c>
      <c r="H131" s="19">
        <v>62629</v>
      </c>
      <c r="I131" s="19">
        <v>65758</v>
      </c>
      <c r="J131" s="19">
        <v>63446</v>
      </c>
      <c r="K131" s="19">
        <v>63641</v>
      </c>
      <c r="L131" s="19">
        <v>50594</v>
      </c>
      <c r="M131" s="19">
        <v>36047</v>
      </c>
      <c r="N131" s="19">
        <v>32348</v>
      </c>
      <c r="O131" s="19">
        <v>36061</v>
      </c>
      <c r="P131" s="19">
        <v>55657</v>
      </c>
      <c r="Q131" s="19">
        <v>59366</v>
      </c>
      <c r="R131" s="19">
        <v>70074</v>
      </c>
      <c r="S131" s="19">
        <v>80364</v>
      </c>
      <c r="T131" s="19">
        <v>87170</v>
      </c>
      <c r="U131" s="19">
        <v>90381</v>
      </c>
      <c r="V131" s="19">
        <v>88277</v>
      </c>
      <c r="W131" s="19">
        <v>77836</v>
      </c>
      <c r="X131" s="19">
        <v>67144</v>
      </c>
      <c r="Y131" s="19">
        <v>58546</v>
      </c>
      <c r="Z131" s="5">
        <v>0</v>
      </c>
      <c r="AA131" s="2">
        <f>IFERROR(INDEX('Holiday Schedule'!$D$3:$D$24,MATCH(A131,'Holiday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1456292</v>
      </c>
      <c r="AE131" s="5">
        <f t="shared" si="11"/>
        <v>1456292</v>
      </c>
      <c r="AG131" s="2">
        <f t="shared" si="12"/>
        <v>5</v>
      </c>
      <c r="AH131" s="2">
        <f t="shared" si="13"/>
        <v>2025</v>
      </c>
      <c r="AJ131" s="5">
        <f t="shared" si="14"/>
        <v>90381</v>
      </c>
      <c r="AK131" s="2">
        <f t="shared" si="15"/>
        <v>20</v>
      </c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36"/>
    </row>
    <row r="132" spans="1:48">
      <c r="A132" s="17">
        <v>45781</v>
      </c>
      <c r="B132" s="19">
        <v>52205</v>
      </c>
      <c r="C132" s="19">
        <v>49358</v>
      </c>
      <c r="D132" s="19">
        <v>47635</v>
      </c>
      <c r="E132" s="19">
        <v>46357</v>
      </c>
      <c r="F132" s="19">
        <v>47486</v>
      </c>
      <c r="G132" s="19">
        <v>53356</v>
      </c>
      <c r="H132" s="19">
        <v>60586</v>
      </c>
      <c r="I132" s="19">
        <v>67531</v>
      </c>
      <c r="J132" s="19">
        <v>69054</v>
      </c>
      <c r="K132" s="19">
        <v>72395</v>
      </c>
      <c r="L132" s="19">
        <v>68711</v>
      </c>
      <c r="M132" s="19">
        <v>66691</v>
      </c>
      <c r="N132" s="19">
        <v>63309</v>
      </c>
      <c r="O132" s="19">
        <v>60281</v>
      </c>
      <c r="P132" s="19">
        <v>56237</v>
      </c>
      <c r="Q132" s="19">
        <v>59267</v>
      </c>
      <c r="R132" s="19">
        <v>69576</v>
      </c>
      <c r="S132" s="19">
        <v>78985</v>
      </c>
      <c r="T132" s="19">
        <v>88433</v>
      </c>
      <c r="U132" s="19">
        <v>94884</v>
      </c>
      <c r="V132" s="19">
        <v>93040</v>
      </c>
      <c r="W132" s="19">
        <v>81216</v>
      </c>
      <c r="X132" s="19">
        <v>68857</v>
      </c>
      <c r="Y132" s="19">
        <v>57953</v>
      </c>
      <c r="Z132" s="5">
        <v>0</v>
      </c>
      <c r="AA132" s="2">
        <f>IFERROR(INDEX('Holiday Schedule'!$D$3:$D$24,MATCH(A132,'Holiday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1573403</v>
      </c>
      <c r="AE132" s="5">
        <f t="shared" si="11"/>
        <v>1573403</v>
      </c>
      <c r="AG132" s="2">
        <f t="shared" si="12"/>
        <v>5</v>
      </c>
      <c r="AH132" s="2">
        <f t="shared" si="13"/>
        <v>2025</v>
      </c>
      <c r="AJ132" s="5">
        <f t="shared" si="14"/>
        <v>94884</v>
      </c>
      <c r="AK132" s="2">
        <f t="shared" si="15"/>
        <v>20</v>
      </c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36"/>
    </row>
    <row r="133" spans="1:48">
      <c r="A133" s="17">
        <v>45782</v>
      </c>
      <c r="B133" s="19">
        <v>51801</v>
      </c>
      <c r="C133" s="19">
        <v>48620</v>
      </c>
      <c r="D133" s="19">
        <v>47683</v>
      </c>
      <c r="E133" s="19">
        <v>47905</v>
      </c>
      <c r="F133" s="19">
        <v>51457</v>
      </c>
      <c r="G133" s="19">
        <v>59932</v>
      </c>
      <c r="H133" s="19">
        <v>69187</v>
      </c>
      <c r="I133" s="19">
        <v>65698</v>
      </c>
      <c r="J133" s="19">
        <v>52500</v>
      </c>
      <c r="K133" s="19">
        <v>40967</v>
      </c>
      <c r="L133" s="19">
        <v>33592</v>
      </c>
      <c r="M133" s="19">
        <v>24973</v>
      </c>
      <c r="N133" s="19">
        <v>20092</v>
      </c>
      <c r="O133" s="19">
        <v>18335</v>
      </c>
      <c r="P133" s="19">
        <v>18568</v>
      </c>
      <c r="Q133" s="19">
        <v>23492</v>
      </c>
      <c r="R133" s="19">
        <v>34054</v>
      </c>
      <c r="S133" s="19">
        <v>53252</v>
      </c>
      <c r="T133" s="19">
        <v>74176</v>
      </c>
      <c r="U133" s="19">
        <v>85790</v>
      </c>
      <c r="V133" s="19">
        <v>89900</v>
      </c>
      <c r="W133" s="19">
        <v>78726</v>
      </c>
      <c r="X133" s="19">
        <v>65614</v>
      </c>
      <c r="Y133" s="19">
        <v>55516</v>
      </c>
      <c r="Z133" s="5">
        <v>0</v>
      </c>
      <c r="AA133" s="2">
        <f>IFERROR(INDEX('Holiday Schedule'!$D$3:$D$24,MATCH(A133,'Holiday Schedule'!$C$3:$C$24,0)),0)</f>
        <v>0</v>
      </c>
      <c r="AB133" s="2">
        <f t="shared" si="8"/>
        <v>2</v>
      </c>
      <c r="AC133" s="2">
        <f t="shared" si="9"/>
        <v>779729</v>
      </c>
      <c r="AD133" s="5">
        <f t="shared" si="10"/>
        <v>432101</v>
      </c>
      <c r="AE133" s="5">
        <f t="shared" si="11"/>
        <v>1211830</v>
      </c>
      <c r="AG133" s="2">
        <f t="shared" si="12"/>
        <v>5</v>
      </c>
      <c r="AH133" s="2">
        <f t="shared" si="13"/>
        <v>2025</v>
      </c>
      <c r="AJ133" s="5">
        <f t="shared" si="14"/>
        <v>89900</v>
      </c>
      <c r="AK133" s="2">
        <f t="shared" si="15"/>
        <v>21</v>
      </c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36"/>
    </row>
    <row r="134" spans="1:48">
      <c r="A134" s="17">
        <v>45783</v>
      </c>
      <c r="B134" s="19">
        <v>49301</v>
      </c>
      <c r="C134" s="19">
        <v>47024</v>
      </c>
      <c r="D134" s="19">
        <v>45226</v>
      </c>
      <c r="E134" s="19">
        <v>45487</v>
      </c>
      <c r="F134" s="19">
        <v>48680</v>
      </c>
      <c r="G134" s="19">
        <v>59146</v>
      </c>
      <c r="H134" s="19">
        <v>72132</v>
      </c>
      <c r="I134" s="19">
        <v>77715</v>
      </c>
      <c r="J134" s="19">
        <v>68918</v>
      </c>
      <c r="K134" s="19">
        <v>67399</v>
      </c>
      <c r="L134" s="19">
        <v>62053</v>
      </c>
      <c r="M134" s="19">
        <v>60460</v>
      </c>
      <c r="N134" s="19">
        <v>57432</v>
      </c>
      <c r="O134" s="19">
        <v>55043</v>
      </c>
      <c r="P134" s="19">
        <v>56591</v>
      </c>
      <c r="Q134" s="19">
        <v>61779</v>
      </c>
      <c r="R134" s="19">
        <v>71338</v>
      </c>
      <c r="S134" s="19">
        <v>82982</v>
      </c>
      <c r="T134" s="19">
        <v>89715</v>
      </c>
      <c r="U134" s="19">
        <v>95672</v>
      </c>
      <c r="V134" s="19">
        <v>91517</v>
      </c>
      <c r="W134" s="19">
        <v>78761</v>
      </c>
      <c r="X134" s="19">
        <v>67544</v>
      </c>
      <c r="Y134" s="19">
        <v>57449</v>
      </c>
      <c r="Z134" s="5">
        <v>0</v>
      </c>
      <c r="AA134" s="2">
        <f>IFERROR(INDEX('Holiday Schedule'!$D$3:$D$24,MATCH(A134,'Holiday Schedule'!$C$3:$C$24,0)),0)</f>
        <v>0</v>
      </c>
      <c r="AB134" s="2">
        <f t="shared" si="8"/>
        <v>3</v>
      </c>
      <c r="AC134" s="2">
        <f t="shared" si="9"/>
        <v>1144919</v>
      </c>
      <c r="AD134" s="5">
        <f t="shared" si="10"/>
        <v>424445</v>
      </c>
      <c r="AE134" s="5">
        <f t="shared" si="11"/>
        <v>1569364</v>
      </c>
      <c r="AG134" s="2">
        <f t="shared" si="12"/>
        <v>5</v>
      </c>
      <c r="AH134" s="2">
        <f t="shared" si="13"/>
        <v>2025</v>
      </c>
      <c r="AJ134" s="5">
        <f t="shared" si="14"/>
        <v>95672</v>
      </c>
      <c r="AK134" s="2">
        <f t="shared" si="15"/>
        <v>20</v>
      </c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36"/>
    </row>
    <row r="135" spans="1:48">
      <c r="A135" s="17">
        <v>45784</v>
      </c>
      <c r="B135" s="19">
        <v>51832</v>
      </c>
      <c r="C135" s="19">
        <v>48120</v>
      </c>
      <c r="D135" s="19">
        <v>46889</v>
      </c>
      <c r="E135" s="19">
        <v>46846</v>
      </c>
      <c r="F135" s="19">
        <v>50255</v>
      </c>
      <c r="G135" s="19">
        <v>59402</v>
      </c>
      <c r="H135" s="19">
        <v>73148</v>
      </c>
      <c r="I135" s="19">
        <v>78154</v>
      </c>
      <c r="J135" s="19">
        <v>70166</v>
      </c>
      <c r="K135" s="19">
        <v>65044</v>
      </c>
      <c r="L135" s="19">
        <v>54983</v>
      </c>
      <c r="M135" s="19">
        <v>44921</v>
      </c>
      <c r="N135" s="19">
        <v>42353</v>
      </c>
      <c r="O135" s="19">
        <v>39050</v>
      </c>
      <c r="P135" s="19">
        <v>32521</v>
      </c>
      <c r="Q135" s="19">
        <v>42867</v>
      </c>
      <c r="R135" s="19">
        <v>57565</v>
      </c>
      <c r="S135" s="19">
        <v>61283</v>
      </c>
      <c r="T135" s="19">
        <v>79387</v>
      </c>
      <c r="U135" s="19">
        <v>90047</v>
      </c>
      <c r="V135" s="19">
        <v>91077</v>
      </c>
      <c r="W135" s="19">
        <v>78295</v>
      </c>
      <c r="X135" s="19">
        <v>66719</v>
      </c>
      <c r="Y135" s="19">
        <v>56592</v>
      </c>
      <c r="Z135" s="5">
        <v>0</v>
      </c>
      <c r="AA135" s="2">
        <f>IFERROR(INDEX('Holiday Schedule'!$D$3:$D$24,MATCH(A135,'Holiday Schedule'!$C$3:$C$24,0)),0)</f>
        <v>0</v>
      </c>
      <c r="AB135" s="2">
        <f t="shared" si="8"/>
        <v>4</v>
      </c>
      <c r="AC135" s="2">
        <f t="shared" si="9"/>
        <v>994432</v>
      </c>
      <c r="AD135" s="5">
        <f t="shared" si="10"/>
        <v>433084</v>
      </c>
      <c r="AE135" s="5">
        <f t="shared" si="11"/>
        <v>1427516</v>
      </c>
      <c r="AG135" s="2">
        <f t="shared" si="12"/>
        <v>5</v>
      </c>
      <c r="AH135" s="2">
        <f t="shared" si="13"/>
        <v>2025</v>
      </c>
      <c r="AJ135" s="5">
        <f t="shared" si="14"/>
        <v>91077</v>
      </c>
      <c r="AK135" s="2">
        <f t="shared" si="15"/>
        <v>21</v>
      </c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36"/>
    </row>
    <row r="136" spans="1:48">
      <c r="A136" s="17">
        <v>45785</v>
      </c>
      <c r="B136" s="19">
        <v>50619</v>
      </c>
      <c r="C136" s="19">
        <v>46703</v>
      </c>
      <c r="D136" s="19">
        <v>45838</v>
      </c>
      <c r="E136" s="19">
        <v>45659</v>
      </c>
      <c r="F136" s="19">
        <v>49894</v>
      </c>
      <c r="G136" s="19">
        <v>58444</v>
      </c>
      <c r="H136" s="19">
        <v>69471</v>
      </c>
      <c r="I136" s="19">
        <v>70405</v>
      </c>
      <c r="J136" s="19">
        <v>56794</v>
      </c>
      <c r="K136" s="19">
        <v>52219</v>
      </c>
      <c r="L136" s="19">
        <v>45067</v>
      </c>
      <c r="M136" s="19">
        <v>37880</v>
      </c>
      <c r="N136" s="19">
        <v>38917</v>
      </c>
      <c r="O136" s="19">
        <v>36117</v>
      </c>
      <c r="P136" s="19">
        <v>37710</v>
      </c>
      <c r="Q136" s="19">
        <v>49001</v>
      </c>
      <c r="R136" s="19">
        <v>56029</v>
      </c>
      <c r="S136" s="19">
        <v>66147</v>
      </c>
      <c r="T136" s="19">
        <v>76963</v>
      </c>
      <c r="U136" s="19">
        <v>86922</v>
      </c>
      <c r="V136" s="19">
        <v>89210</v>
      </c>
      <c r="W136" s="19">
        <v>78456</v>
      </c>
      <c r="X136" s="19">
        <v>65499</v>
      </c>
      <c r="Y136" s="19">
        <v>55932</v>
      </c>
      <c r="Z136" s="5">
        <v>0</v>
      </c>
      <c r="AA136" s="2">
        <f>IFERROR(INDEX('Holiday Schedule'!$D$3:$D$24,MATCH(A136,'Holiday Schedule'!$C$3:$C$24,0)),0)</f>
        <v>0</v>
      </c>
      <c r="AB136" s="2">
        <f t="shared" si="8"/>
        <v>5</v>
      </c>
      <c r="AC136" s="2">
        <f t="shared" si="9"/>
        <v>943336</v>
      </c>
      <c r="AD136" s="5">
        <f t="shared" si="10"/>
        <v>422560</v>
      </c>
      <c r="AE136" s="5">
        <f t="shared" si="11"/>
        <v>1365896</v>
      </c>
      <c r="AG136" s="2">
        <f t="shared" si="12"/>
        <v>5</v>
      </c>
      <c r="AH136" s="2">
        <f t="shared" si="13"/>
        <v>2025</v>
      </c>
      <c r="AJ136" s="5">
        <f t="shared" si="14"/>
        <v>89210</v>
      </c>
      <c r="AK136" s="2">
        <f t="shared" si="15"/>
        <v>21</v>
      </c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36"/>
    </row>
    <row r="137" spans="1:48">
      <c r="A137" s="17">
        <v>45786</v>
      </c>
      <c r="B137" s="19">
        <v>48991</v>
      </c>
      <c r="C137" s="19">
        <v>47266</v>
      </c>
      <c r="D137" s="19">
        <v>45433</v>
      </c>
      <c r="E137" s="19">
        <v>46312</v>
      </c>
      <c r="F137" s="19">
        <v>49350</v>
      </c>
      <c r="G137" s="19">
        <v>58003</v>
      </c>
      <c r="H137" s="19">
        <v>71412</v>
      </c>
      <c r="I137" s="19">
        <v>73799</v>
      </c>
      <c r="J137" s="19">
        <v>64522</v>
      </c>
      <c r="K137" s="19">
        <v>61289</v>
      </c>
      <c r="L137" s="19">
        <v>54439</v>
      </c>
      <c r="M137" s="19">
        <v>47616</v>
      </c>
      <c r="N137" s="19">
        <v>43590</v>
      </c>
      <c r="O137" s="19">
        <v>44361</v>
      </c>
      <c r="P137" s="19">
        <v>46065</v>
      </c>
      <c r="Q137" s="19">
        <v>51162</v>
      </c>
      <c r="R137" s="19">
        <v>60586</v>
      </c>
      <c r="S137" s="19">
        <v>73636</v>
      </c>
      <c r="T137" s="19">
        <v>83179</v>
      </c>
      <c r="U137" s="19">
        <v>88082</v>
      </c>
      <c r="V137" s="19">
        <v>89009</v>
      </c>
      <c r="W137" s="19">
        <v>79669</v>
      </c>
      <c r="X137" s="19">
        <v>68711</v>
      </c>
      <c r="Y137" s="19">
        <v>58155</v>
      </c>
      <c r="Z137" s="5">
        <v>0</v>
      </c>
      <c r="AA137" s="2">
        <f>IFERROR(INDEX('Holiday Schedule'!$D$3:$D$24,MATCH(A137,'Holiday Schedule'!$C$3:$C$24,0)),0)</f>
        <v>0</v>
      </c>
      <c r="AB137" s="2">
        <f t="shared" si="8"/>
        <v>6</v>
      </c>
      <c r="AC137" s="2">
        <f t="shared" si="9"/>
        <v>1029715</v>
      </c>
      <c r="AD137" s="5">
        <f t="shared" si="10"/>
        <v>424922</v>
      </c>
      <c r="AE137" s="5">
        <f t="shared" si="11"/>
        <v>1454637</v>
      </c>
      <c r="AG137" s="2">
        <f t="shared" si="12"/>
        <v>5</v>
      </c>
      <c r="AH137" s="2">
        <f t="shared" si="13"/>
        <v>2025</v>
      </c>
      <c r="AJ137" s="5">
        <f t="shared" si="14"/>
        <v>89009</v>
      </c>
      <c r="AK137" s="2">
        <f t="shared" si="15"/>
        <v>21</v>
      </c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36"/>
    </row>
    <row r="138" spans="1:48">
      <c r="A138" s="17">
        <v>45787</v>
      </c>
      <c r="B138" s="19">
        <v>53862</v>
      </c>
      <c r="C138" s="19">
        <v>50151</v>
      </c>
      <c r="D138" s="19">
        <v>49063</v>
      </c>
      <c r="E138" s="19">
        <v>47669</v>
      </c>
      <c r="F138" s="19">
        <v>50151</v>
      </c>
      <c r="G138" s="19">
        <v>56068</v>
      </c>
      <c r="H138" s="19">
        <v>64936</v>
      </c>
      <c r="I138" s="19">
        <v>73211</v>
      </c>
      <c r="J138" s="19">
        <v>74720</v>
      </c>
      <c r="K138" s="19">
        <v>75726</v>
      </c>
      <c r="L138" s="19">
        <v>74006</v>
      </c>
      <c r="M138" s="19">
        <v>75140</v>
      </c>
      <c r="N138" s="19">
        <v>73628</v>
      </c>
      <c r="O138" s="19">
        <v>69124</v>
      </c>
      <c r="P138" s="19">
        <v>66822</v>
      </c>
      <c r="Q138" s="19">
        <v>70670</v>
      </c>
      <c r="R138" s="19">
        <v>76682</v>
      </c>
      <c r="S138" s="19">
        <v>84117</v>
      </c>
      <c r="T138" s="19">
        <v>89214</v>
      </c>
      <c r="U138" s="19">
        <v>92838</v>
      </c>
      <c r="V138" s="19">
        <v>93922</v>
      </c>
      <c r="W138" s="19">
        <v>83689</v>
      </c>
      <c r="X138" s="19">
        <v>71902</v>
      </c>
      <c r="Y138" s="19">
        <v>61917</v>
      </c>
      <c r="Z138" s="5">
        <v>0</v>
      </c>
      <c r="AA138" s="2">
        <f>IFERROR(INDEX('Holiday Schedule'!$D$3:$D$24,MATCH(A138,'Holiday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1679228</v>
      </c>
      <c r="AE138" s="5">
        <f t="shared" ref="AE138:AE201" si="19">SUM(B138:Y138)</f>
        <v>1679228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93922</v>
      </c>
      <c r="AK138" s="2">
        <f t="shared" ref="AK138:AK201" si="23">IF(AE138&gt;0,INDEX(B$8:Y$8,MATCH(AJ138,B138:Y138,0)),"")</f>
        <v>21</v>
      </c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36"/>
    </row>
    <row r="139" spans="1:48">
      <c r="A139" s="17">
        <v>45788</v>
      </c>
      <c r="B139" s="19">
        <v>55406</v>
      </c>
      <c r="C139" s="19">
        <v>51348</v>
      </c>
      <c r="D139" s="19">
        <v>49827</v>
      </c>
      <c r="E139" s="19">
        <v>48699</v>
      </c>
      <c r="F139" s="19">
        <v>50499</v>
      </c>
      <c r="G139" s="19">
        <v>54189</v>
      </c>
      <c r="H139" s="19">
        <v>58190</v>
      </c>
      <c r="I139" s="19">
        <v>60570</v>
      </c>
      <c r="J139" s="19">
        <v>48377</v>
      </c>
      <c r="K139" s="19">
        <v>31842</v>
      </c>
      <c r="L139" s="19">
        <v>21259</v>
      </c>
      <c r="M139" s="19">
        <v>20212</v>
      </c>
      <c r="N139" s="19">
        <v>17167</v>
      </c>
      <c r="O139" s="19">
        <v>15736</v>
      </c>
      <c r="P139" s="19">
        <v>15351</v>
      </c>
      <c r="Q139" s="19">
        <v>19079</v>
      </c>
      <c r="R139" s="19">
        <v>32289</v>
      </c>
      <c r="S139" s="19">
        <v>50296</v>
      </c>
      <c r="T139" s="19">
        <v>72678</v>
      </c>
      <c r="U139" s="19">
        <v>88778</v>
      </c>
      <c r="V139" s="19">
        <v>92570</v>
      </c>
      <c r="W139" s="19">
        <v>81939</v>
      </c>
      <c r="X139" s="19">
        <v>68766</v>
      </c>
      <c r="Y139" s="19">
        <v>58356</v>
      </c>
      <c r="Z139" s="5">
        <v>0</v>
      </c>
      <c r="AA139" s="2">
        <f>IFERROR(INDEX('Holiday Schedule'!$D$3:$D$24,MATCH(A139,'Holiday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1163423</v>
      </c>
      <c r="AE139" s="5">
        <f t="shared" si="19"/>
        <v>1163423</v>
      </c>
      <c r="AG139" s="2">
        <f t="shared" si="20"/>
        <v>5</v>
      </c>
      <c r="AH139" s="2">
        <f t="shared" si="21"/>
        <v>2025</v>
      </c>
      <c r="AJ139" s="5">
        <f t="shared" si="22"/>
        <v>92570</v>
      </c>
      <c r="AK139" s="2">
        <f t="shared" si="23"/>
        <v>21</v>
      </c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36"/>
    </row>
    <row r="140" spans="1:48">
      <c r="A140" s="17">
        <v>45789</v>
      </c>
      <c r="B140" s="19">
        <v>53553</v>
      </c>
      <c r="C140" s="19">
        <v>50304</v>
      </c>
      <c r="D140" s="19">
        <v>49621</v>
      </c>
      <c r="E140" s="19">
        <v>49921</v>
      </c>
      <c r="F140" s="19">
        <v>53774</v>
      </c>
      <c r="G140" s="19">
        <v>63397</v>
      </c>
      <c r="H140" s="19">
        <v>74669</v>
      </c>
      <c r="I140" s="19">
        <v>77638</v>
      </c>
      <c r="J140" s="19">
        <v>73872</v>
      </c>
      <c r="K140" s="19">
        <v>68740</v>
      </c>
      <c r="L140" s="19">
        <v>50194</v>
      </c>
      <c r="M140" s="19">
        <v>55625</v>
      </c>
      <c r="N140" s="19">
        <v>49748</v>
      </c>
      <c r="O140" s="19">
        <v>41176</v>
      </c>
      <c r="P140" s="19">
        <v>42002</v>
      </c>
      <c r="Q140" s="19">
        <v>36818</v>
      </c>
      <c r="R140" s="19">
        <v>45205</v>
      </c>
      <c r="S140" s="19">
        <v>59732</v>
      </c>
      <c r="T140" s="19">
        <v>74654</v>
      </c>
      <c r="U140" s="19">
        <v>88114</v>
      </c>
      <c r="V140" s="19">
        <v>91991</v>
      </c>
      <c r="W140" s="19">
        <v>81646</v>
      </c>
      <c r="X140" s="19">
        <v>69636</v>
      </c>
      <c r="Y140" s="19">
        <v>58459</v>
      </c>
      <c r="Z140" s="5">
        <v>0</v>
      </c>
      <c r="AA140" s="2">
        <f>IFERROR(INDEX('Holiday Schedule'!$D$3:$D$24,MATCH(A140,'Holiday Schedule'!$C$3:$C$24,0)),0)</f>
        <v>0</v>
      </c>
      <c r="AB140" s="2">
        <f t="shared" si="16"/>
        <v>2</v>
      </c>
      <c r="AC140" s="2">
        <f t="shared" si="17"/>
        <v>1006791</v>
      </c>
      <c r="AD140" s="5">
        <f t="shared" si="18"/>
        <v>453698</v>
      </c>
      <c r="AE140" s="5">
        <f t="shared" si="19"/>
        <v>1460489</v>
      </c>
      <c r="AG140" s="2">
        <f t="shared" si="20"/>
        <v>5</v>
      </c>
      <c r="AH140" s="2">
        <f t="shared" si="21"/>
        <v>2025</v>
      </c>
      <c r="AJ140" s="5">
        <f t="shared" si="22"/>
        <v>91991</v>
      </c>
      <c r="AK140" s="2">
        <f t="shared" si="23"/>
        <v>21</v>
      </c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36"/>
    </row>
    <row r="141" spans="1:48">
      <c r="A141" s="17">
        <v>45790</v>
      </c>
      <c r="B141" s="19">
        <v>53380</v>
      </c>
      <c r="C141" s="19">
        <v>49837</v>
      </c>
      <c r="D141" s="19">
        <v>48511</v>
      </c>
      <c r="E141" s="19">
        <v>49697</v>
      </c>
      <c r="F141" s="19">
        <v>53282</v>
      </c>
      <c r="G141" s="19">
        <v>62657</v>
      </c>
      <c r="H141" s="19">
        <v>67545</v>
      </c>
      <c r="I141" s="19">
        <v>53612</v>
      </c>
      <c r="J141" s="19">
        <v>34848</v>
      </c>
      <c r="K141" s="19">
        <v>26191</v>
      </c>
      <c r="L141" s="19">
        <v>21729</v>
      </c>
      <c r="M141" s="19">
        <v>19490</v>
      </c>
      <c r="N141" s="19">
        <v>21414</v>
      </c>
      <c r="O141" s="19">
        <v>20854</v>
      </c>
      <c r="P141" s="19">
        <v>19970</v>
      </c>
      <c r="Q141" s="19">
        <v>23508</v>
      </c>
      <c r="R141" s="19">
        <v>33892</v>
      </c>
      <c r="S141" s="19">
        <v>52286</v>
      </c>
      <c r="T141" s="19">
        <v>73532</v>
      </c>
      <c r="U141" s="19">
        <v>86247</v>
      </c>
      <c r="V141" s="19">
        <v>88533</v>
      </c>
      <c r="W141" s="19">
        <v>80018</v>
      </c>
      <c r="X141" s="19">
        <v>64954</v>
      </c>
      <c r="Y141" s="19">
        <v>54678</v>
      </c>
      <c r="Z141" s="5">
        <v>0</v>
      </c>
      <c r="AA141" s="2">
        <f>IFERROR(INDEX('Holiday Schedule'!$D$3:$D$24,MATCH(A141,'Holiday Schedule'!$C$3:$C$24,0)),0)</f>
        <v>0</v>
      </c>
      <c r="AB141" s="2">
        <f t="shared" si="16"/>
        <v>3</v>
      </c>
      <c r="AC141" s="2">
        <f t="shared" si="17"/>
        <v>721078</v>
      </c>
      <c r="AD141" s="5">
        <f t="shared" si="18"/>
        <v>439587</v>
      </c>
      <c r="AE141" s="5">
        <f t="shared" si="19"/>
        <v>1160665</v>
      </c>
      <c r="AG141" s="2">
        <f t="shared" si="20"/>
        <v>5</v>
      </c>
      <c r="AH141" s="2">
        <f t="shared" si="21"/>
        <v>2025</v>
      </c>
      <c r="AJ141" s="5">
        <f t="shared" si="22"/>
        <v>88533</v>
      </c>
      <c r="AK141" s="2">
        <f t="shared" si="23"/>
        <v>21</v>
      </c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36"/>
    </row>
    <row r="142" spans="1:48">
      <c r="A142" s="17">
        <v>45791</v>
      </c>
      <c r="B142" s="19">
        <v>49340</v>
      </c>
      <c r="C142" s="19">
        <v>46486</v>
      </c>
      <c r="D142" s="19">
        <v>45271</v>
      </c>
      <c r="E142" s="19">
        <v>46304</v>
      </c>
      <c r="F142" s="19">
        <v>49788</v>
      </c>
      <c r="G142" s="19">
        <v>58122</v>
      </c>
      <c r="H142" s="19">
        <v>64847</v>
      </c>
      <c r="I142" s="19">
        <v>52088</v>
      </c>
      <c r="J142" s="19">
        <v>34701</v>
      </c>
      <c r="K142" s="19">
        <v>26290</v>
      </c>
      <c r="L142" s="19">
        <v>22173</v>
      </c>
      <c r="M142" s="19">
        <v>19983</v>
      </c>
      <c r="N142" s="19">
        <v>20419</v>
      </c>
      <c r="O142" s="19">
        <v>19753</v>
      </c>
      <c r="P142" s="19">
        <v>20130</v>
      </c>
      <c r="Q142" s="19">
        <v>24153</v>
      </c>
      <c r="R142" s="19">
        <v>34797</v>
      </c>
      <c r="S142" s="19">
        <v>53017</v>
      </c>
      <c r="T142" s="19">
        <v>73472</v>
      </c>
      <c r="U142" s="19">
        <v>85377</v>
      </c>
      <c r="V142" s="19">
        <v>87817</v>
      </c>
      <c r="W142" s="19">
        <v>77765</v>
      </c>
      <c r="X142" s="19">
        <v>64486</v>
      </c>
      <c r="Y142" s="19">
        <v>54486</v>
      </c>
      <c r="Z142" s="5">
        <v>0</v>
      </c>
      <c r="AA142" s="2">
        <f>IFERROR(INDEX('Holiday Schedule'!$D$3:$D$24,MATCH(A142,'Holiday Schedule'!$C$3:$C$24,0)),0)</f>
        <v>0</v>
      </c>
      <c r="AB142" s="2">
        <f t="shared" si="16"/>
        <v>4</v>
      </c>
      <c r="AC142" s="2">
        <f t="shared" si="17"/>
        <v>716421</v>
      </c>
      <c r="AD142" s="5">
        <f t="shared" si="18"/>
        <v>414644</v>
      </c>
      <c r="AE142" s="5">
        <f t="shared" si="19"/>
        <v>1131065</v>
      </c>
      <c r="AG142" s="2">
        <f t="shared" si="20"/>
        <v>5</v>
      </c>
      <c r="AH142" s="2">
        <f t="shared" si="21"/>
        <v>2025</v>
      </c>
      <c r="AJ142" s="5">
        <f t="shared" si="22"/>
        <v>87817</v>
      </c>
      <c r="AK142" s="2">
        <f t="shared" si="23"/>
        <v>21</v>
      </c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36"/>
    </row>
    <row r="143" spans="1:48">
      <c r="A143" s="17">
        <v>45792</v>
      </c>
      <c r="B143" s="19">
        <v>48807</v>
      </c>
      <c r="C143" s="19">
        <v>45100</v>
      </c>
      <c r="D143" s="19">
        <v>43539</v>
      </c>
      <c r="E143" s="19">
        <v>44290</v>
      </c>
      <c r="F143" s="19">
        <v>47236</v>
      </c>
      <c r="G143" s="19">
        <v>55038</v>
      </c>
      <c r="H143" s="19">
        <v>61139</v>
      </c>
      <c r="I143" s="19">
        <v>51977</v>
      </c>
      <c r="J143" s="19">
        <v>39859</v>
      </c>
      <c r="K143" s="19">
        <v>38703</v>
      </c>
      <c r="L143" s="19">
        <v>30799</v>
      </c>
      <c r="M143" s="19">
        <v>26142</v>
      </c>
      <c r="N143" s="19">
        <v>24708</v>
      </c>
      <c r="O143" s="19">
        <v>23727</v>
      </c>
      <c r="P143" s="19">
        <v>23573</v>
      </c>
      <c r="Q143" s="19">
        <v>33017</v>
      </c>
      <c r="R143" s="19">
        <v>44199</v>
      </c>
      <c r="S143" s="19">
        <v>59805</v>
      </c>
      <c r="T143" s="19">
        <v>78756</v>
      </c>
      <c r="U143" s="19">
        <v>88480</v>
      </c>
      <c r="V143" s="19">
        <v>90838</v>
      </c>
      <c r="W143" s="19">
        <v>79637</v>
      </c>
      <c r="X143" s="19">
        <v>66857</v>
      </c>
      <c r="Y143" s="19">
        <v>55247</v>
      </c>
      <c r="Z143" s="5">
        <v>0</v>
      </c>
      <c r="AA143" s="2">
        <f>IFERROR(INDEX('Holiday Schedule'!$D$3:$D$24,MATCH(A143,'Holiday Schedule'!$C$3:$C$24,0)),0)</f>
        <v>0</v>
      </c>
      <c r="AB143" s="2">
        <f t="shared" si="16"/>
        <v>5</v>
      </c>
      <c r="AC143" s="2">
        <f t="shared" si="17"/>
        <v>801077</v>
      </c>
      <c r="AD143" s="5">
        <f t="shared" si="18"/>
        <v>400396</v>
      </c>
      <c r="AE143" s="5">
        <f t="shared" si="19"/>
        <v>1201473</v>
      </c>
      <c r="AG143" s="2">
        <f t="shared" si="20"/>
        <v>5</v>
      </c>
      <c r="AH143" s="2">
        <f t="shared" si="21"/>
        <v>2025</v>
      </c>
      <c r="AJ143" s="5">
        <f t="shared" si="22"/>
        <v>90838</v>
      </c>
      <c r="AK143" s="2">
        <f t="shared" si="23"/>
        <v>21</v>
      </c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36"/>
    </row>
    <row r="144" spans="1:48">
      <c r="A144" s="17">
        <v>45793</v>
      </c>
      <c r="B144" s="19">
        <v>49682</v>
      </c>
      <c r="C144" s="19">
        <v>46041</v>
      </c>
      <c r="D144" s="19">
        <v>44497</v>
      </c>
      <c r="E144" s="19">
        <v>44214</v>
      </c>
      <c r="F144" s="19">
        <v>47454</v>
      </c>
      <c r="G144" s="19">
        <v>55111</v>
      </c>
      <c r="H144" s="19">
        <v>65754</v>
      </c>
      <c r="I144" s="19">
        <v>67653</v>
      </c>
      <c r="J144" s="19">
        <v>56898</v>
      </c>
      <c r="K144" s="19">
        <v>49963</v>
      </c>
      <c r="L144" s="19">
        <v>40785</v>
      </c>
      <c r="M144" s="19">
        <v>32229</v>
      </c>
      <c r="N144" s="19">
        <v>30584</v>
      </c>
      <c r="O144" s="19">
        <v>31921</v>
      </c>
      <c r="P144" s="19">
        <v>34690</v>
      </c>
      <c r="Q144" s="19">
        <v>45417</v>
      </c>
      <c r="R144" s="19">
        <v>51247</v>
      </c>
      <c r="S144" s="19">
        <v>69977</v>
      </c>
      <c r="T144" s="19">
        <v>82231</v>
      </c>
      <c r="U144" s="19">
        <v>88271</v>
      </c>
      <c r="V144" s="19">
        <v>89881</v>
      </c>
      <c r="W144" s="19">
        <v>80916</v>
      </c>
      <c r="X144" s="19">
        <v>67781</v>
      </c>
      <c r="Y144" s="19">
        <v>56943</v>
      </c>
      <c r="Z144" s="5">
        <v>0</v>
      </c>
      <c r="AA144" s="2">
        <f>IFERROR(INDEX('Holiday Schedule'!$D$3:$D$24,MATCH(A144,'Holiday Schedule'!$C$3:$C$24,0)),0)</f>
        <v>0</v>
      </c>
      <c r="AB144" s="2">
        <f t="shared" si="16"/>
        <v>6</v>
      </c>
      <c r="AC144" s="2">
        <f t="shared" si="17"/>
        <v>920444</v>
      </c>
      <c r="AD144" s="5">
        <f t="shared" si="18"/>
        <v>409696</v>
      </c>
      <c r="AE144" s="5">
        <f t="shared" si="19"/>
        <v>1330140</v>
      </c>
      <c r="AG144" s="2">
        <f t="shared" si="20"/>
        <v>5</v>
      </c>
      <c r="AH144" s="2">
        <f t="shared" si="21"/>
        <v>2025</v>
      </c>
      <c r="AJ144" s="5">
        <f t="shared" si="22"/>
        <v>89881</v>
      </c>
      <c r="AK144" s="2">
        <f t="shared" si="23"/>
        <v>21</v>
      </c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36"/>
    </row>
    <row r="145" spans="1:48">
      <c r="A145" s="17">
        <v>45794</v>
      </c>
      <c r="B145" s="19">
        <v>51244</v>
      </c>
      <c r="C145" s="19">
        <v>47908</v>
      </c>
      <c r="D145" s="19">
        <v>45456</v>
      </c>
      <c r="E145" s="19">
        <v>45099</v>
      </c>
      <c r="F145" s="19">
        <v>46811</v>
      </c>
      <c r="G145" s="19">
        <v>51255</v>
      </c>
      <c r="H145" s="19">
        <v>59524</v>
      </c>
      <c r="I145" s="19">
        <v>66134</v>
      </c>
      <c r="J145" s="19">
        <v>67341</v>
      </c>
      <c r="K145" s="19">
        <v>67694</v>
      </c>
      <c r="L145" s="19">
        <v>65896</v>
      </c>
      <c r="M145" s="19">
        <v>64800</v>
      </c>
      <c r="N145" s="19">
        <v>62135</v>
      </c>
      <c r="O145" s="19">
        <v>61095</v>
      </c>
      <c r="P145" s="19">
        <v>61976</v>
      </c>
      <c r="Q145" s="19">
        <v>67718</v>
      </c>
      <c r="R145" s="19">
        <v>75504</v>
      </c>
      <c r="S145" s="19">
        <v>83079</v>
      </c>
      <c r="T145" s="19">
        <v>88964</v>
      </c>
      <c r="U145" s="19">
        <v>91503</v>
      </c>
      <c r="V145" s="19">
        <v>88966</v>
      </c>
      <c r="W145" s="19">
        <v>78659</v>
      </c>
      <c r="X145" s="19">
        <v>67671</v>
      </c>
      <c r="Y145" s="19">
        <v>56693</v>
      </c>
      <c r="Z145" s="5">
        <v>0</v>
      </c>
      <c r="AA145" s="2">
        <f>IFERROR(INDEX('Holiday Schedule'!$D$3:$D$24,MATCH(A145,'Holiday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1563125</v>
      </c>
      <c r="AE145" s="5">
        <f t="shared" si="19"/>
        <v>1563125</v>
      </c>
      <c r="AG145" s="2">
        <f t="shared" si="20"/>
        <v>5</v>
      </c>
      <c r="AH145" s="2">
        <f t="shared" si="21"/>
        <v>2025</v>
      </c>
      <c r="AJ145" s="5">
        <f t="shared" si="22"/>
        <v>91503</v>
      </c>
      <c r="AK145" s="2">
        <f t="shared" si="23"/>
        <v>20</v>
      </c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36"/>
    </row>
    <row r="146" spans="1:48">
      <c r="A146" s="17">
        <v>45795</v>
      </c>
      <c r="B146" s="19">
        <v>51831</v>
      </c>
      <c r="C146" s="19">
        <v>48661</v>
      </c>
      <c r="D146" s="19">
        <v>46352</v>
      </c>
      <c r="E146" s="19">
        <v>45319</v>
      </c>
      <c r="F146" s="19">
        <v>46628</v>
      </c>
      <c r="G146" s="19">
        <v>51417</v>
      </c>
      <c r="H146" s="19">
        <v>59314</v>
      </c>
      <c r="I146" s="19">
        <v>64383</v>
      </c>
      <c r="J146" s="19">
        <v>65023</v>
      </c>
      <c r="K146" s="19">
        <v>66000</v>
      </c>
      <c r="L146" s="19">
        <v>59207</v>
      </c>
      <c r="M146" s="19">
        <v>53836</v>
      </c>
      <c r="N146" s="19">
        <v>50985</v>
      </c>
      <c r="O146" s="19">
        <v>53708</v>
      </c>
      <c r="P146" s="19">
        <v>52328</v>
      </c>
      <c r="Q146" s="19">
        <v>51466</v>
      </c>
      <c r="R146" s="19">
        <v>61443</v>
      </c>
      <c r="S146" s="19">
        <v>73742</v>
      </c>
      <c r="T146" s="19">
        <v>84819</v>
      </c>
      <c r="U146" s="19">
        <v>92178</v>
      </c>
      <c r="V146" s="19">
        <v>92434</v>
      </c>
      <c r="W146" s="19">
        <v>79947</v>
      </c>
      <c r="X146" s="19">
        <v>66457</v>
      </c>
      <c r="Y146" s="19">
        <v>56422</v>
      </c>
      <c r="Z146" s="5">
        <v>0</v>
      </c>
      <c r="AA146" s="2">
        <f>IFERROR(INDEX('Holiday Schedule'!$D$3:$D$24,MATCH(A146,'Holiday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1473900</v>
      </c>
      <c r="AE146" s="5">
        <f t="shared" si="19"/>
        <v>1473900</v>
      </c>
      <c r="AG146" s="2">
        <f t="shared" si="20"/>
        <v>5</v>
      </c>
      <c r="AH146" s="2">
        <f t="shared" si="21"/>
        <v>2025</v>
      </c>
      <c r="AJ146" s="5">
        <f t="shared" si="22"/>
        <v>92434</v>
      </c>
      <c r="AK146" s="2">
        <f t="shared" si="23"/>
        <v>21</v>
      </c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36"/>
    </row>
    <row r="147" spans="1:48">
      <c r="A147" s="17">
        <v>45796</v>
      </c>
      <c r="B147" s="19">
        <v>49298</v>
      </c>
      <c r="C147" s="19">
        <v>45264</v>
      </c>
      <c r="D147" s="19">
        <v>44704</v>
      </c>
      <c r="E147" s="19">
        <v>45184</v>
      </c>
      <c r="F147" s="19">
        <v>48438</v>
      </c>
      <c r="G147" s="19">
        <v>57003</v>
      </c>
      <c r="H147" s="19">
        <v>70121</v>
      </c>
      <c r="I147" s="19">
        <v>72380</v>
      </c>
      <c r="J147" s="19">
        <v>65439</v>
      </c>
      <c r="K147" s="19">
        <v>64255</v>
      </c>
      <c r="L147" s="19">
        <v>61142</v>
      </c>
      <c r="M147" s="19">
        <v>57899</v>
      </c>
      <c r="N147" s="19">
        <v>54476</v>
      </c>
      <c r="O147" s="19">
        <v>53350</v>
      </c>
      <c r="P147" s="19">
        <v>52334</v>
      </c>
      <c r="Q147" s="19">
        <v>57277</v>
      </c>
      <c r="R147" s="19">
        <v>67880</v>
      </c>
      <c r="S147" s="19">
        <v>81516</v>
      </c>
      <c r="T147" s="19">
        <v>90406</v>
      </c>
      <c r="U147" s="19">
        <v>95104</v>
      </c>
      <c r="V147" s="19">
        <v>94096</v>
      </c>
      <c r="W147" s="19">
        <v>82263</v>
      </c>
      <c r="X147" s="19">
        <v>69107</v>
      </c>
      <c r="Y147" s="19">
        <v>58473</v>
      </c>
      <c r="Z147" s="5">
        <v>0</v>
      </c>
      <c r="AA147" s="2">
        <f>IFERROR(INDEX('Holiday Schedule'!$D$3:$D$24,MATCH(A147,'Holiday Schedule'!$C$3:$C$24,0)),0)</f>
        <v>0</v>
      </c>
      <c r="AB147" s="2">
        <f t="shared" si="16"/>
        <v>2</v>
      </c>
      <c r="AC147" s="2">
        <f t="shared" si="17"/>
        <v>1118924</v>
      </c>
      <c r="AD147" s="5">
        <f t="shared" si="18"/>
        <v>418485</v>
      </c>
      <c r="AE147" s="5">
        <f t="shared" si="19"/>
        <v>1537409</v>
      </c>
      <c r="AG147" s="2">
        <f t="shared" si="20"/>
        <v>5</v>
      </c>
      <c r="AH147" s="2">
        <f t="shared" si="21"/>
        <v>2025</v>
      </c>
      <c r="AJ147" s="5">
        <f t="shared" si="22"/>
        <v>95104</v>
      </c>
      <c r="AK147" s="2">
        <f t="shared" si="23"/>
        <v>20</v>
      </c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36"/>
    </row>
    <row r="148" spans="1:48">
      <c r="A148" s="17">
        <v>45797</v>
      </c>
      <c r="B148" s="19">
        <v>53376</v>
      </c>
      <c r="C148" s="19">
        <v>49814</v>
      </c>
      <c r="D148" s="19">
        <v>48098</v>
      </c>
      <c r="E148" s="19">
        <v>48045</v>
      </c>
      <c r="F148" s="19">
        <v>51592</v>
      </c>
      <c r="G148" s="19">
        <v>61300</v>
      </c>
      <c r="H148" s="19">
        <v>75888</v>
      </c>
      <c r="I148" s="19">
        <v>82303</v>
      </c>
      <c r="J148" s="19">
        <v>74495</v>
      </c>
      <c r="K148" s="19">
        <v>70398</v>
      </c>
      <c r="L148" s="19">
        <v>67124</v>
      </c>
      <c r="M148" s="19">
        <v>64818</v>
      </c>
      <c r="N148" s="19">
        <v>62979</v>
      </c>
      <c r="O148" s="19">
        <v>56555</v>
      </c>
      <c r="P148" s="19">
        <v>51135</v>
      </c>
      <c r="Q148" s="19">
        <v>55538</v>
      </c>
      <c r="R148" s="19">
        <v>63107</v>
      </c>
      <c r="S148" s="19">
        <v>75500</v>
      </c>
      <c r="T148" s="19">
        <v>85206</v>
      </c>
      <c r="U148" s="19">
        <v>93435</v>
      </c>
      <c r="V148" s="19">
        <v>95729</v>
      </c>
      <c r="W148" s="19">
        <v>84863</v>
      </c>
      <c r="X148" s="19">
        <v>71528</v>
      </c>
      <c r="Y148" s="19">
        <v>60829</v>
      </c>
      <c r="Z148" s="5">
        <v>0</v>
      </c>
      <c r="AA148" s="2">
        <f>IFERROR(INDEX('Holiday Schedule'!$D$3:$D$24,MATCH(A148,'Holiday Schedule'!$C$3:$C$24,0)),0)</f>
        <v>0</v>
      </c>
      <c r="AB148" s="2">
        <f t="shared" si="16"/>
        <v>3</v>
      </c>
      <c r="AC148" s="2">
        <f t="shared" si="17"/>
        <v>1154713</v>
      </c>
      <c r="AD148" s="5">
        <f t="shared" si="18"/>
        <v>448942</v>
      </c>
      <c r="AE148" s="5">
        <f t="shared" si="19"/>
        <v>1603655</v>
      </c>
      <c r="AG148" s="2">
        <f t="shared" si="20"/>
        <v>5</v>
      </c>
      <c r="AH148" s="2">
        <f t="shared" si="21"/>
        <v>2025</v>
      </c>
      <c r="AJ148" s="5">
        <f t="shared" si="22"/>
        <v>95729</v>
      </c>
      <c r="AK148" s="2">
        <f t="shared" si="23"/>
        <v>21</v>
      </c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36"/>
    </row>
    <row r="149" spans="1:48">
      <c r="A149" s="17">
        <v>45798</v>
      </c>
      <c r="B149" s="19">
        <v>54870</v>
      </c>
      <c r="C149" s="19">
        <v>51692</v>
      </c>
      <c r="D149" s="19">
        <v>49610</v>
      </c>
      <c r="E149" s="19">
        <v>50024</v>
      </c>
      <c r="F149" s="19">
        <v>53396</v>
      </c>
      <c r="G149" s="19">
        <v>61999</v>
      </c>
      <c r="H149" s="19">
        <v>67932</v>
      </c>
      <c r="I149" s="19">
        <v>58877</v>
      </c>
      <c r="J149" s="19">
        <v>46423</v>
      </c>
      <c r="K149" s="19">
        <v>46844</v>
      </c>
      <c r="L149" s="19">
        <v>45921</v>
      </c>
      <c r="M149" s="19">
        <v>44861</v>
      </c>
      <c r="N149" s="19">
        <v>45318</v>
      </c>
      <c r="O149" s="19">
        <v>45429</v>
      </c>
      <c r="P149" s="19">
        <v>46773</v>
      </c>
      <c r="Q149" s="19">
        <v>51329</v>
      </c>
      <c r="R149" s="19">
        <v>58600</v>
      </c>
      <c r="S149" s="19">
        <v>71404</v>
      </c>
      <c r="T149" s="19">
        <v>83361</v>
      </c>
      <c r="U149" s="19">
        <v>91405</v>
      </c>
      <c r="V149" s="19">
        <v>93291</v>
      </c>
      <c r="W149" s="19">
        <v>82548</v>
      </c>
      <c r="X149" s="19">
        <v>69339</v>
      </c>
      <c r="Y149" s="19">
        <v>59251</v>
      </c>
      <c r="Z149" s="5">
        <v>0</v>
      </c>
      <c r="AA149" s="2">
        <f>IFERROR(INDEX('Holiday Schedule'!$D$3:$D$24,MATCH(A149,'Holiday Schedule'!$C$3:$C$24,0)),0)</f>
        <v>0</v>
      </c>
      <c r="AB149" s="2">
        <f t="shared" si="16"/>
        <v>4</v>
      </c>
      <c r="AC149" s="2">
        <f t="shared" si="17"/>
        <v>981723</v>
      </c>
      <c r="AD149" s="5">
        <f t="shared" si="18"/>
        <v>448774</v>
      </c>
      <c r="AE149" s="5">
        <f t="shared" si="19"/>
        <v>1430497</v>
      </c>
      <c r="AG149" s="2">
        <f t="shared" si="20"/>
        <v>5</v>
      </c>
      <c r="AH149" s="2">
        <f t="shared" si="21"/>
        <v>2025</v>
      </c>
      <c r="AJ149" s="5">
        <f t="shared" si="22"/>
        <v>93291</v>
      </c>
      <c r="AK149" s="2">
        <f t="shared" si="23"/>
        <v>21</v>
      </c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36"/>
    </row>
    <row r="150" spans="1:48">
      <c r="A150" s="17">
        <v>45799</v>
      </c>
      <c r="B150" s="19">
        <v>53456</v>
      </c>
      <c r="C150" s="19">
        <v>50111</v>
      </c>
      <c r="D150" s="19">
        <v>48593</v>
      </c>
      <c r="E150" s="19">
        <v>48611</v>
      </c>
      <c r="F150" s="19">
        <v>52817</v>
      </c>
      <c r="G150" s="19">
        <v>60601</v>
      </c>
      <c r="H150" s="19">
        <v>73571</v>
      </c>
      <c r="I150" s="19">
        <v>76559</v>
      </c>
      <c r="J150" s="19">
        <v>67436</v>
      </c>
      <c r="K150" s="19">
        <v>59952</v>
      </c>
      <c r="L150" s="19">
        <v>55778</v>
      </c>
      <c r="M150" s="19">
        <v>54077</v>
      </c>
      <c r="N150" s="19">
        <v>51382</v>
      </c>
      <c r="O150" s="19">
        <v>45620</v>
      </c>
      <c r="P150" s="19">
        <v>45947</v>
      </c>
      <c r="Q150" s="19">
        <v>51549</v>
      </c>
      <c r="R150" s="19">
        <v>57508</v>
      </c>
      <c r="S150" s="19">
        <v>70874</v>
      </c>
      <c r="T150" s="19">
        <v>83246</v>
      </c>
      <c r="U150" s="19">
        <v>91856</v>
      </c>
      <c r="V150" s="19">
        <v>94405</v>
      </c>
      <c r="W150" s="19">
        <v>83303</v>
      </c>
      <c r="X150" s="19">
        <v>70718</v>
      </c>
      <c r="Y150" s="19">
        <v>59494</v>
      </c>
      <c r="Z150" s="5">
        <v>0</v>
      </c>
      <c r="AA150" s="2">
        <f>IFERROR(INDEX('Holiday Schedule'!$D$3:$D$24,MATCH(A150,'Holiday Schedule'!$C$3:$C$24,0)),0)</f>
        <v>0</v>
      </c>
      <c r="AB150" s="2">
        <f t="shared" si="16"/>
        <v>5</v>
      </c>
      <c r="AC150" s="2">
        <f t="shared" si="17"/>
        <v>1060210</v>
      </c>
      <c r="AD150" s="5">
        <f t="shared" si="18"/>
        <v>447254</v>
      </c>
      <c r="AE150" s="5">
        <f t="shared" si="19"/>
        <v>1507464</v>
      </c>
      <c r="AG150" s="2">
        <f t="shared" si="20"/>
        <v>5</v>
      </c>
      <c r="AH150" s="2">
        <f t="shared" si="21"/>
        <v>2025</v>
      </c>
      <c r="AJ150" s="5">
        <f t="shared" si="22"/>
        <v>94405</v>
      </c>
      <c r="AK150" s="2">
        <f t="shared" si="23"/>
        <v>21</v>
      </c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36"/>
    </row>
    <row r="151" spans="1:48">
      <c r="A151" s="17">
        <v>45800</v>
      </c>
      <c r="B151" s="19">
        <v>53739</v>
      </c>
      <c r="C151" s="19">
        <v>50565</v>
      </c>
      <c r="D151" s="19">
        <v>49623</v>
      </c>
      <c r="E151" s="19">
        <v>50047</v>
      </c>
      <c r="F151" s="19">
        <v>53413</v>
      </c>
      <c r="G151" s="19">
        <v>63390</v>
      </c>
      <c r="H151" s="19">
        <v>77884</v>
      </c>
      <c r="I151" s="19">
        <v>83155</v>
      </c>
      <c r="J151" s="19">
        <v>74564</v>
      </c>
      <c r="K151" s="19">
        <v>71764</v>
      </c>
      <c r="L151" s="19">
        <v>68213</v>
      </c>
      <c r="M151" s="19">
        <v>64605</v>
      </c>
      <c r="N151" s="19">
        <v>62088</v>
      </c>
      <c r="O151" s="19">
        <v>58696</v>
      </c>
      <c r="P151" s="19">
        <v>60278</v>
      </c>
      <c r="Q151" s="19">
        <v>64726</v>
      </c>
      <c r="R151" s="19">
        <v>68394</v>
      </c>
      <c r="S151" s="19">
        <v>75149</v>
      </c>
      <c r="T151" s="19">
        <v>87043</v>
      </c>
      <c r="U151" s="19">
        <v>94644</v>
      </c>
      <c r="V151" s="19">
        <v>96831</v>
      </c>
      <c r="W151" s="19">
        <v>86628</v>
      </c>
      <c r="X151" s="19">
        <v>74622</v>
      </c>
      <c r="Y151" s="19">
        <v>63568</v>
      </c>
      <c r="Z151" s="5">
        <v>0</v>
      </c>
      <c r="AA151" s="2">
        <f>IFERROR(INDEX('Holiday Schedule'!$D$3:$D$24,MATCH(A151,'Holiday Schedule'!$C$3:$C$24,0)),0)</f>
        <v>0</v>
      </c>
      <c r="AB151" s="2">
        <f t="shared" si="16"/>
        <v>6</v>
      </c>
      <c r="AC151" s="2">
        <f t="shared" si="17"/>
        <v>1191400</v>
      </c>
      <c r="AD151" s="5">
        <f t="shared" si="18"/>
        <v>462229</v>
      </c>
      <c r="AE151" s="5">
        <f t="shared" si="19"/>
        <v>1653629</v>
      </c>
      <c r="AG151" s="2">
        <f t="shared" si="20"/>
        <v>5</v>
      </c>
      <c r="AH151" s="2">
        <f t="shared" si="21"/>
        <v>2025</v>
      </c>
      <c r="AJ151" s="5">
        <f t="shared" si="22"/>
        <v>96831</v>
      </c>
      <c r="AK151" s="2">
        <f t="shared" si="23"/>
        <v>21</v>
      </c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36"/>
    </row>
    <row r="152" spans="1:48">
      <c r="A152" s="17">
        <v>45801</v>
      </c>
      <c r="B152" s="19">
        <v>56805</v>
      </c>
      <c r="C152" s="19">
        <v>53724</v>
      </c>
      <c r="D152" s="19">
        <v>52069</v>
      </c>
      <c r="E152" s="19">
        <v>51183</v>
      </c>
      <c r="F152" s="19">
        <v>53052</v>
      </c>
      <c r="G152" s="19">
        <v>57450</v>
      </c>
      <c r="H152" s="19">
        <v>63666</v>
      </c>
      <c r="I152" s="19">
        <v>65593</v>
      </c>
      <c r="J152" s="19">
        <v>62849</v>
      </c>
      <c r="K152" s="19">
        <v>63765</v>
      </c>
      <c r="L152" s="19">
        <v>58710</v>
      </c>
      <c r="M152" s="19">
        <v>53061</v>
      </c>
      <c r="N152" s="19">
        <v>53489</v>
      </c>
      <c r="O152" s="19">
        <v>49131</v>
      </c>
      <c r="P152" s="19">
        <v>50167</v>
      </c>
      <c r="Q152" s="19">
        <v>58193</v>
      </c>
      <c r="R152" s="19">
        <v>66666</v>
      </c>
      <c r="S152" s="19">
        <v>77144</v>
      </c>
      <c r="T152" s="19">
        <v>87229</v>
      </c>
      <c r="U152" s="19">
        <v>94172</v>
      </c>
      <c r="V152" s="19">
        <v>95271</v>
      </c>
      <c r="W152" s="19">
        <v>85152</v>
      </c>
      <c r="X152" s="19">
        <v>73123</v>
      </c>
      <c r="Y152" s="19">
        <v>62519</v>
      </c>
      <c r="Z152" s="5">
        <v>0</v>
      </c>
      <c r="AA152" s="2">
        <f>IFERROR(INDEX('Holiday Schedule'!$D$3:$D$24,MATCH(A152,'Holiday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1544183</v>
      </c>
      <c r="AE152" s="5">
        <f t="shared" si="19"/>
        <v>1544183</v>
      </c>
      <c r="AG152" s="2">
        <f t="shared" si="20"/>
        <v>5</v>
      </c>
      <c r="AH152" s="2">
        <f t="shared" si="21"/>
        <v>2025</v>
      </c>
      <c r="AJ152" s="5">
        <f t="shared" si="22"/>
        <v>95271</v>
      </c>
      <c r="AK152" s="2">
        <f t="shared" si="23"/>
        <v>21</v>
      </c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36"/>
    </row>
    <row r="153" spans="1:48">
      <c r="A153" s="17">
        <v>45802</v>
      </c>
      <c r="B153" s="19">
        <v>56188</v>
      </c>
      <c r="C153" s="19">
        <v>52409</v>
      </c>
      <c r="D153" s="19">
        <v>50519</v>
      </c>
      <c r="E153" s="19">
        <v>50329</v>
      </c>
      <c r="F153" s="19">
        <v>51636</v>
      </c>
      <c r="G153" s="19">
        <v>56054</v>
      </c>
      <c r="H153" s="19">
        <v>62524</v>
      </c>
      <c r="I153" s="19">
        <v>65017</v>
      </c>
      <c r="J153" s="19">
        <v>60764</v>
      </c>
      <c r="K153" s="19">
        <v>59732</v>
      </c>
      <c r="L153" s="19">
        <v>57398</v>
      </c>
      <c r="M153" s="19">
        <v>53388</v>
      </c>
      <c r="N153" s="19">
        <v>48735</v>
      </c>
      <c r="O153" s="19">
        <v>44338</v>
      </c>
      <c r="P153" s="19">
        <v>45633</v>
      </c>
      <c r="Q153" s="19">
        <v>55390</v>
      </c>
      <c r="R153" s="19">
        <v>64125</v>
      </c>
      <c r="S153" s="19">
        <v>70041</v>
      </c>
      <c r="T153" s="19">
        <v>78688</v>
      </c>
      <c r="U153" s="19">
        <v>88690</v>
      </c>
      <c r="V153" s="19">
        <v>91872</v>
      </c>
      <c r="W153" s="19">
        <v>83401</v>
      </c>
      <c r="X153" s="19">
        <v>72036</v>
      </c>
      <c r="Y153" s="19">
        <v>61413</v>
      </c>
      <c r="Z153" s="5">
        <v>0</v>
      </c>
      <c r="AA153" s="2">
        <f>IFERROR(INDEX('Holiday Schedule'!$D$3:$D$24,MATCH(A153,'Holiday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1480320</v>
      </c>
      <c r="AE153" s="5">
        <f t="shared" si="19"/>
        <v>1480320</v>
      </c>
      <c r="AG153" s="2">
        <f t="shared" si="20"/>
        <v>5</v>
      </c>
      <c r="AH153" s="2">
        <f t="shared" si="21"/>
        <v>2025</v>
      </c>
      <c r="AJ153" s="5">
        <f t="shared" si="22"/>
        <v>91872</v>
      </c>
      <c r="AK153" s="2">
        <f t="shared" si="23"/>
        <v>21</v>
      </c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36"/>
    </row>
    <row r="154" spans="1:48">
      <c r="A154" s="17">
        <v>45803</v>
      </c>
      <c r="B154" s="19">
        <v>55184</v>
      </c>
      <c r="C154" s="19">
        <v>50805</v>
      </c>
      <c r="D154" s="19">
        <v>49427</v>
      </c>
      <c r="E154" s="19">
        <v>48784</v>
      </c>
      <c r="F154" s="19">
        <v>50888</v>
      </c>
      <c r="G154" s="19">
        <v>54369</v>
      </c>
      <c r="H154" s="19">
        <v>57466</v>
      </c>
      <c r="I154" s="19">
        <v>50749</v>
      </c>
      <c r="J154" s="19">
        <v>39573</v>
      </c>
      <c r="K154" s="19">
        <v>34308</v>
      </c>
      <c r="L154" s="19">
        <v>29346</v>
      </c>
      <c r="M154" s="19">
        <v>26332</v>
      </c>
      <c r="N154" s="19">
        <v>27305</v>
      </c>
      <c r="O154" s="19">
        <v>25352</v>
      </c>
      <c r="P154" s="19">
        <v>29155</v>
      </c>
      <c r="Q154" s="19">
        <v>38184</v>
      </c>
      <c r="R154" s="19">
        <v>42599</v>
      </c>
      <c r="S154" s="19">
        <v>58513</v>
      </c>
      <c r="T154" s="19">
        <v>76944</v>
      </c>
      <c r="U154" s="19">
        <v>89469</v>
      </c>
      <c r="V154" s="19">
        <v>93031</v>
      </c>
      <c r="W154" s="19">
        <v>82061</v>
      </c>
      <c r="X154" s="19">
        <v>68041</v>
      </c>
      <c r="Y154" s="19">
        <v>56808</v>
      </c>
      <c r="Z154" s="5">
        <v>0</v>
      </c>
      <c r="AA154" s="2">
        <f>IFERROR(INDEX('Holiday Schedule'!$D$3:$D$24,MATCH(A154,'Holiday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1234693</v>
      </c>
      <c r="AE154" s="5">
        <f t="shared" si="19"/>
        <v>1234693</v>
      </c>
      <c r="AG154" s="2">
        <f t="shared" si="20"/>
        <v>5</v>
      </c>
      <c r="AH154" s="2">
        <f t="shared" si="21"/>
        <v>2025</v>
      </c>
      <c r="AJ154" s="5">
        <f t="shared" si="22"/>
        <v>93031</v>
      </c>
      <c r="AK154" s="2">
        <f t="shared" si="23"/>
        <v>21</v>
      </c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36"/>
    </row>
    <row r="155" spans="1:48">
      <c r="A155" s="17">
        <v>45804</v>
      </c>
      <c r="B155" s="19">
        <v>50081</v>
      </c>
      <c r="C155" s="19">
        <v>46426</v>
      </c>
      <c r="D155" s="19">
        <v>44451</v>
      </c>
      <c r="E155" s="19">
        <v>45135</v>
      </c>
      <c r="F155" s="19">
        <v>48639</v>
      </c>
      <c r="G155" s="19">
        <v>56282</v>
      </c>
      <c r="H155" s="19">
        <v>62590</v>
      </c>
      <c r="I155" s="19">
        <v>52455</v>
      </c>
      <c r="J155" s="19">
        <v>37831</v>
      </c>
      <c r="K155" s="19">
        <v>30658</v>
      </c>
      <c r="L155" s="19">
        <v>27142</v>
      </c>
      <c r="M155" s="19">
        <v>26249</v>
      </c>
      <c r="N155" s="19">
        <v>29867</v>
      </c>
      <c r="O155" s="19">
        <v>31169</v>
      </c>
      <c r="P155" s="19">
        <v>30891</v>
      </c>
      <c r="Q155" s="19">
        <v>40443</v>
      </c>
      <c r="R155" s="19">
        <v>48676</v>
      </c>
      <c r="S155" s="19">
        <v>64562</v>
      </c>
      <c r="T155" s="19">
        <v>81064</v>
      </c>
      <c r="U155" s="19">
        <v>88987</v>
      </c>
      <c r="V155" s="19">
        <v>91901</v>
      </c>
      <c r="W155" s="19">
        <v>81172</v>
      </c>
      <c r="X155" s="19">
        <v>67307</v>
      </c>
      <c r="Y155" s="19">
        <v>55806</v>
      </c>
      <c r="Z155" s="5">
        <v>0</v>
      </c>
      <c r="AA155" s="2">
        <f>IFERROR(INDEX('Holiday Schedule'!$D$3:$D$24,MATCH(A155,'Holiday Schedule'!$C$3:$C$24,0)),0)</f>
        <v>0</v>
      </c>
      <c r="AB155" s="2">
        <f t="shared" si="16"/>
        <v>3</v>
      </c>
      <c r="AC155" s="2">
        <f t="shared" si="17"/>
        <v>830374</v>
      </c>
      <c r="AD155" s="5">
        <f t="shared" si="18"/>
        <v>409410</v>
      </c>
      <c r="AE155" s="5">
        <f t="shared" si="19"/>
        <v>1239784</v>
      </c>
      <c r="AG155" s="2">
        <f t="shared" si="20"/>
        <v>5</v>
      </c>
      <c r="AH155" s="2">
        <f t="shared" si="21"/>
        <v>2025</v>
      </c>
      <c r="AJ155" s="5">
        <f t="shared" si="22"/>
        <v>91901</v>
      </c>
      <c r="AK155" s="2">
        <f t="shared" si="23"/>
        <v>21</v>
      </c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36"/>
    </row>
    <row r="156" spans="1:48">
      <c r="A156" s="17">
        <v>45805</v>
      </c>
      <c r="B156" s="19">
        <v>49163</v>
      </c>
      <c r="C156" s="19">
        <v>45829</v>
      </c>
      <c r="D156" s="19">
        <v>43724</v>
      </c>
      <c r="E156" s="19">
        <v>44477</v>
      </c>
      <c r="F156" s="19">
        <v>47467</v>
      </c>
      <c r="G156" s="19">
        <v>54301</v>
      </c>
      <c r="H156" s="19">
        <v>60351</v>
      </c>
      <c r="I156" s="19">
        <v>51847</v>
      </c>
      <c r="J156" s="19">
        <v>38028</v>
      </c>
      <c r="K156" s="19">
        <v>31869</v>
      </c>
      <c r="L156" s="19">
        <v>29546</v>
      </c>
      <c r="M156" s="19">
        <v>31419</v>
      </c>
      <c r="N156" s="19">
        <v>36712</v>
      </c>
      <c r="O156" s="19">
        <v>30603</v>
      </c>
      <c r="P156" s="19">
        <v>31268</v>
      </c>
      <c r="Q156" s="19">
        <v>34989</v>
      </c>
      <c r="R156" s="19">
        <v>44962</v>
      </c>
      <c r="S156" s="19">
        <v>61502</v>
      </c>
      <c r="T156" s="19">
        <v>79479</v>
      </c>
      <c r="U156" s="19">
        <v>90738</v>
      </c>
      <c r="V156" s="19">
        <v>94596</v>
      </c>
      <c r="W156" s="19">
        <v>83552</v>
      </c>
      <c r="X156" s="19">
        <v>69791</v>
      </c>
      <c r="Y156" s="19">
        <v>58036</v>
      </c>
      <c r="Z156" s="5">
        <v>0</v>
      </c>
      <c r="AA156" s="2">
        <f>IFERROR(INDEX('Holiday Schedule'!$D$3:$D$24,MATCH(A156,'Holiday Schedule'!$C$3:$C$24,0)),0)</f>
        <v>0</v>
      </c>
      <c r="AB156" s="2">
        <f t="shared" si="16"/>
        <v>4</v>
      </c>
      <c r="AC156" s="2">
        <f t="shared" si="17"/>
        <v>840901</v>
      </c>
      <c r="AD156" s="5">
        <f t="shared" si="18"/>
        <v>403348</v>
      </c>
      <c r="AE156" s="5">
        <f t="shared" si="19"/>
        <v>1244249</v>
      </c>
      <c r="AG156" s="2">
        <f t="shared" si="20"/>
        <v>5</v>
      </c>
      <c r="AH156" s="2">
        <f t="shared" si="21"/>
        <v>2025</v>
      </c>
      <c r="AJ156" s="5">
        <f t="shared" si="22"/>
        <v>94596</v>
      </c>
      <c r="AK156" s="2">
        <f t="shared" si="23"/>
        <v>21</v>
      </c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36"/>
    </row>
    <row r="157" spans="1:48">
      <c r="A157" s="17">
        <v>45806</v>
      </c>
      <c r="B157" s="19">
        <v>50912</v>
      </c>
      <c r="C157" s="19">
        <v>47088</v>
      </c>
      <c r="D157" s="19">
        <v>44638</v>
      </c>
      <c r="E157" s="19">
        <v>44216</v>
      </c>
      <c r="F157" s="19">
        <v>47010</v>
      </c>
      <c r="G157" s="19">
        <v>53568</v>
      </c>
      <c r="H157" s="19">
        <v>61742</v>
      </c>
      <c r="I157" s="19">
        <v>56795</v>
      </c>
      <c r="J157" s="19">
        <v>45817</v>
      </c>
      <c r="K157" s="19">
        <v>39834</v>
      </c>
      <c r="L157" s="19">
        <v>36489</v>
      </c>
      <c r="M157" s="19">
        <v>38588</v>
      </c>
      <c r="N157" s="19">
        <v>42055</v>
      </c>
      <c r="O157" s="19">
        <v>30974</v>
      </c>
      <c r="P157" s="19">
        <v>29090</v>
      </c>
      <c r="Q157" s="19">
        <v>34760</v>
      </c>
      <c r="R157" s="19">
        <v>52028</v>
      </c>
      <c r="S157" s="19">
        <v>68511</v>
      </c>
      <c r="T157" s="19">
        <v>81995</v>
      </c>
      <c r="U157" s="19">
        <v>88852</v>
      </c>
      <c r="V157" s="19">
        <v>90634</v>
      </c>
      <c r="W157" s="19">
        <v>80818</v>
      </c>
      <c r="X157" s="19">
        <v>66006</v>
      </c>
      <c r="Y157" s="19">
        <v>55944</v>
      </c>
      <c r="Z157" s="5">
        <v>0</v>
      </c>
      <c r="AA157" s="2">
        <f>IFERROR(INDEX('Holiday Schedule'!$D$3:$D$24,MATCH(A157,'Holiday Schedule'!$C$3:$C$24,0)),0)</f>
        <v>0</v>
      </c>
      <c r="AB157" s="2">
        <f t="shared" si="16"/>
        <v>5</v>
      </c>
      <c r="AC157" s="2">
        <f t="shared" si="17"/>
        <v>883246</v>
      </c>
      <c r="AD157" s="5">
        <f t="shared" si="18"/>
        <v>405118</v>
      </c>
      <c r="AE157" s="5">
        <f t="shared" si="19"/>
        <v>1288364</v>
      </c>
      <c r="AG157" s="2">
        <f t="shared" si="20"/>
        <v>5</v>
      </c>
      <c r="AH157" s="2">
        <f t="shared" si="21"/>
        <v>2025</v>
      </c>
      <c r="AJ157" s="5">
        <f t="shared" si="22"/>
        <v>90634</v>
      </c>
      <c r="AK157" s="2">
        <f t="shared" si="23"/>
        <v>21</v>
      </c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36"/>
    </row>
    <row r="158" spans="1:48">
      <c r="A158" s="17">
        <v>45807</v>
      </c>
      <c r="B158" s="19">
        <v>48974</v>
      </c>
      <c r="C158" s="19">
        <v>45963</v>
      </c>
      <c r="D158" s="19">
        <v>43774</v>
      </c>
      <c r="E158" s="19">
        <v>43801</v>
      </c>
      <c r="F158" s="19">
        <v>47049</v>
      </c>
      <c r="G158" s="19">
        <v>55241</v>
      </c>
      <c r="H158" s="19">
        <v>64356</v>
      </c>
      <c r="I158" s="19">
        <v>66608</v>
      </c>
      <c r="J158" s="19">
        <v>52751</v>
      </c>
      <c r="K158" s="19">
        <v>41126</v>
      </c>
      <c r="L158" s="19">
        <v>39137</v>
      </c>
      <c r="M158" s="19">
        <v>39474</v>
      </c>
      <c r="N158" s="19">
        <v>35669</v>
      </c>
      <c r="O158" s="19">
        <v>35723</v>
      </c>
      <c r="P158" s="19">
        <v>36884</v>
      </c>
      <c r="Q158" s="19">
        <v>40449</v>
      </c>
      <c r="R158" s="19">
        <v>50690</v>
      </c>
      <c r="S158" s="19">
        <v>63915</v>
      </c>
      <c r="T158" s="19">
        <v>77247</v>
      </c>
      <c r="U158" s="19">
        <v>86418</v>
      </c>
      <c r="V158" s="19">
        <v>89162</v>
      </c>
      <c r="W158" s="19">
        <v>79440</v>
      </c>
      <c r="X158" s="19">
        <v>67395</v>
      </c>
      <c r="Y158" s="19">
        <v>57711</v>
      </c>
      <c r="Z158" s="5">
        <v>0</v>
      </c>
      <c r="AA158" s="2">
        <f>IFERROR(INDEX('Holiday Schedule'!$D$3:$D$24,MATCH(A158,'Holiday Schedule'!$C$3:$C$24,0)),0)</f>
        <v>0</v>
      </c>
      <c r="AB158" s="2">
        <f t="shared" si="16"/>
        <v>6</v>
      </c>
      <c r="AC158" s="2">
        <f t="shared" si="17"/>
        <v>902088</v>
      </c>
      <c r="AD158" s="5">
        <f t="shared" si="18"/>
        <v>406869</v>
      </c>
      <c r="AE158" s="5">
        <f t="shared" si="19"/>
        <v>1308957</v>
      </c>
      <c r="AG158" s="2">
        <f t="shared" si="20"/>
        <v>5</v>
      </c>
      <c r="AH158" s="2">
        <f t="shared" si="21"/>
        <v>2025</v>
      </c>
      <c r="AJ158" s="5">
        <f t="shared" si="22"/>
        <v>89162</v>
      </c>
      <c r="AK158" s="2">
        <f t="shared" si="23"/>
        <v>21</v>
      </c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36"/>
    </row>
    <row r="159" spans="1:48">
      <c r="A159" s="17">
        <v>45808</v>
      </c>
      <c r="B159" s="19">
        <v>46481</v>
      </c>
      <c r="C159" s="19">
        <v>42952</v>
      </c>
      <c r="D159" s="19">
        <v>47133</v>
      </c>
      <c r="E159" s="19">
        <v>50566</v>
      </c>
      <c r="F159" s="19">
        <v>57166</v>
      </c>
      <c r="G159" s="19">
        <v>61797</v>
      </c>
      <c r="H159" s="19">
        <v>64410</v>
      </c>
      <c r="I159" s="19">
        <v>76983</v>
      </c>
      <c r="J159" s="19">
        <v>86615</v>
      </c>
      <c r="K159" s="19">
        <v>95475</v>
      </c>
      <c r="L159" s="19">
        <v>93560</v>
      </c>
      <c r="M159" s="19">
        <v>81916</v>
      </c>
      <c r="N159" s="19">
        <v>73728</v>
      </c>
      <c r="O159" s="19">
        <v>66799</v>
      </c>
      <c r="P159" s="19">
        <v>62650</v>
      </c>
      <c r="Q159" s="19">
        <v>51394</v>
      </c>
      <c r="R159" s="19">
        <v>59441</v>
      </c>
      <c r="S159" s="19">
        <v>73509</v>
      </c>
      <c r="T159" s="19">
        <v>83074</v>
      </c>
      <c r="U159" s="19">
        <v>91875</v>
      </c>
      <c r="V159" s="19">
        <v>84013</v>
      </c>
      <c r="W159" s="19">
        <v>75012</v>
      </c>
      <c r="X159" s="19">
        <v>62929</v>
      </c>
      <c r="Y159" s="19">
        <v>58247</v>
      </c>
      <c r="Z159" s="5">
        <v>0</v>
      </c>
      <c r="AA159" s="2">
        <f>IFERROR(INDEX('Holiday Schedule'!$D$3:$D$24,MATCH(A159,'Holiday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1647725</v>
      </c>
      <c r="AE159" s="5">
        <f t="shared" si="19"/>
        <v>1647725</v>
      </c>
      <c r="AG159" s="2">
        <f t="shared" si="20"/>
        <v>5</v>
      </c>
      <c r="AH159" s="2">
        <f t="shared" si="21"/>
        <v>2025</v>
      </c>
      <c r="AJ159" s="5">
        <f t="shared" si="22"/>
        <v>95475</v>
      </c>
      <c r="AK159" s="2">
        <f t="shared" si="23"/>
        <v>10</v>
      </c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36"/>
    </row>
    <row r="160" spans="1:48">
      <c r="A160" s="17">
        <v>45809</v>
      </c>
      <c r="B160" s="19">
        <v>49757</v>
      </c>
      <c r="C160" s="19">
        <v>46363</v>
      </c>
      <c r="D160" s="19">
        <v>45390</v>
      </c>
      <c r="E160" s="19">
        <v>44444</v>
      </c>
      <c r="F160" s="19">
        <v>44997</v>
      </c>
      <c r="G160" s="19">
        <v>47661</v>
      </c>
      <c r="H160" s="19">
        <v>51132</v>
      </c>
      <c r="I160" s="19">
        <v>57943</v>
      </c>
      <c r="J160" s="19">
        <v>63554</v>
      </c>
      <c r="K160" s="19">
        <v>68938</v>
      </c>
      <c r="L160" s="19">
        <v>57923</v>
      </c>
      <c r="M160" s="19">
        <v>47985</v>
      </c>
      <c r="N160" s="19">
        <v>45248</v>
      </c>
      <c r="O160" s="19">
        <v>42778</v>
      </c>
      <c r="P160" s="19">
        <v>43219</v>
      </c>
      <c r="Q160" s="19">
        <v>45616</v>
      </c>
      <c r="R160" s="19">
        <v>53307</v>
      </c>
      <c r="S160" s="19">
        <v>64749</v>
      </c>
      <c r="T160" s="19">
        <v>79457</v>
      </c>
      <c r="U160" s="19">
        <v>87031</v>
      </c>
      <c r="V160" s="19">
        <v>88210</v>
      </c>
      <c r="W160" s="19">
        <v>79950</v>
      </c>
      <c r="X160" s="19">
        <v>68365</v>
      </c>
      <c r="Y160" s="19">
        <v>57362</v>
      </c>
      <c r="Z160" s="5">
        <v>0</v>
      </c>
      <c r="AA160" s="2">
        <f>IFERROR(INDEX('Holiday Schedule'!$D$3:$D$24,MATCH(A160,'Holiday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1381379</v>
      </c>
      <c r="AE160" s="5">
        <f t="shared" si="19"/>
        <v>1381379</v>
      </c>
      <c r="AG160" s="2">
        <f t="shared" si="20"/>
        <v>6</v>
      </c>
      <c r="AH160" s="2">
        <f t="shared" si="21"/>
        <v>2025</v>
      </c>
      <c r="AJ160" s="5">
        <f t="shared" si="22"/>
        <v>88210</v>
      </c>
      <c r="AK160" s="2">
        <f t="shared" si="23"/>
        <v>21</v>
      </c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36"/>
    </row>
    <row r="161" spans="1:48">
      <c r="A161" s="17">
        <v>45810</v>
      </c>
      <c r="B161" s="19">
        <v>50508</v>
      </c>
      <c r="C161" s="19">
        <v>45592</v>
      </c>
      <c r="D161" s="19">
        <v>44715</v>
      </c>
      <c r="E161" s="19">
        <v>45424</v>
      </c>
      <c r="F161" s="19">
        <v>48571</v>
      </c>
      <c r="G161" s="19">
        <v>53597</v>
      </c>
      <c r="H161" s="19">
        <v>57418</v>
      </c>
      <c r="I161" s="19">
        <v>51739</v>
      </c>
      <c r="J161" s="19">
        <v>41730</v>
      </c>
      <c r="K161" s="19">
        <v>37099</v>
      </c>
      <c r="L161" s="19">
        <v>39122</v>
      </c>
      <c r="M161" s="19">
        <v>42643</v>
      </c>
      <c r="N161" s="19">
        <v>36530</v>
      </c>
      <c r="O161" s="19">
        <v>28465</v>
      </c>
      <c r="P161" s="19">
        <v>30894</v>
      </c>
      <c r="Q161" s="19">
        <v>34296</v>
      </c>
      <c r="R161" s="19">
        <v>43187</v>
      </c>
      <c r="S161" s="19">
        <v>55145</v>
      </c>
      <c r="T161" s="19">
        <v>75112</v>
      </c>
      <c r="U161" s="19">
        <v>82419</v>
      </c>
      <c r="V161" s="19">
        <v>87499</v>
      </c>
      <c r="W161" s="19">
        <v>78281</v>
      </c>
      <c r="X161" s="19">
        <v>65844</v>
      </c>
      <c r="Y161" s="19">
        <v>56456</v>
      </c>
      <c r="Z161" s="5">
        <v>0</v>
      </c>
      <c r="AA161" s="2">
        <f>IFERROR(INDEX('Holiday Schedule'!$D$3:$D$24,MATCH(A161,'Holiday Schedule'!$C$3:$C$24,0)),0)</f>
        <v>0</v>
      </c>
      <c r="AB161" s="2">
        <f t="shared" si="16"/>
        <v>2</v>
      </c>
      <c r="AC161" s="2">
        <f t="shared" si="17"/>
        <v>830005</v>
      </c>
      <c r="AD161" s="5">
        <f t="shared" si="18"/>
        <v>402281</v>
      </c>
      <c r="AE161" s="5">
        <f t="shared" si="19"/>
        <v>1232286</v>
      </c>
      <c r="AG161" s="2">
        <f t="shared" si="20"/>
        <v>6</v>
      </c>
      <c r="AH161" s="2">
        <f t="shared" si="21"/>
        <v>2025</v>
      </c>
      <c r="AJ161" s="5">
        <f t="shared" si="22"/>
        <v>87499</v>
      </c>
      <c r="AK161" s="2">
        <f t="shared" si="23"/>
        <v>21</v>
      </c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36"/>
    </row>
    <row r="162" spans="1:48">
      <c r="A162" s="17">
        <v>45811</v>
      </c>
      <c r="B162" s="19">
        <v>49625</v>
      </c>
      <c r="C162" s="19">
        <v>45756</v>
      </c>
      <c r="D162" s="19">
        <v>44142</v>
      </c>
      <c r="E162" s="19">
        <v>45520</v>
      </c>
      <c r="F162" s="19">
        <v>47633</v>
      </c>
      <c r="G162" s="19">
        <v>52405</v>
      </c>
      <c r="H162" s="19">
        <v>55303</v>
      </c>
      <c r="I162" s="19">
        <v>46792</v>
      </c>
      <c r="J162" s="19">
        <v>35143</v>
      </c>
      <c r="K162" s="19">
        <v>29737</v>
      </c>
      <c r="L162" s="19">
        <v>25790</v>
      </c>
      <c r="M162" s="19">
        <v>23792</v>
      </c>
      <c r="N162" s="19">
        <v>24386</v>
      </c>
      <c r="O162" s="19">
        <v>24445</v>
      </c>
      <c r="P162" s="19">
        <v>24646</v>
      </c>
      <c r="Q162" s="19">
        <v>30537</v>
      </c>
      <c r="R162" s="19">
        <v>40140</v>
      </c>
      <c r="S162" s="19">
        <v>56287</v>
      </c>
      <c r="T162" s="19">
        <v>73908</v>
      </c>
      <c r="U162" s="19">
        <v>84291</v>
      </c>
      <c r="V162" s="19">
        <v>88261</v>
      </c>
      <c r="W162" s="19">
        <v>80283</v>
      </c>
      <c r="X162" s="19">
        <v>67450</v>
      </c>
      <c r="Y162" s="19">
        <v>56982</v>
      </c>
      <c r="Z162" s="5">
        <v>0</v>
      </c>
      <c r="AA162" s="2">
        <f>IFERROR(INDEX('Holiday Schedule'!$D$3:$D$24,MATCH(A162,'Holiday Schedule'!$C$3:$C$24,0)),0)</f>
        <v>0</v>
      </c>
      <c r="AB162" s="2">
        <f t="shared" si="16"/>
        <v>3</v>
      </c>
      <c r="AC162" s="2">
        <f t="shared" si="17"/>
        <v>755888</v>
      </c>
      <c r="AD162" s="5">
        <f t="shared" si="18"/>
        <v>397366</v>
      </c>
      <c r="AE162" s="5">
        <f t="shared" si="19"/>
        <v>1153254</v>
      </c>
      <c r="AG162" s="2">
        <f t="shared" si="20"/>
        <v>6</v>
      </c>
      <c r="AH162" s="2">
        <f t="shared" si="21"/>
        <v>2025</v>
      </c>
      <c r="AJ162" s="5">
        <f t="shared" si="22"/>
        <v>88261</v>
      </c>
      <c r="AK162" s="2">
        <f t="shared" si="23"/>
        <v>21</v>
      </c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36"/>
    </row>
    <row r="163" spans="1:48">
      <c r="A163" s="17">
        <v>45812</v>
      </c>
      <c r="B163" s="19">
        <v>49123</v>
      </c>
      <c r="C163" s="19">
        <v>45001</v>
      </c>
      <c r="D163" s="19">
        <v>44187</v>
      </c>
      <c r="E163" s="19">
        <v>43700</v>
      </c>
      <c r="F163" s="19">
        <v>46424</v>
      </c>
      <c r="G163" s="19">
        <v>50725</v>
      </c>
      <c r="H163" s="19">
        <v>55490</v>
      </c>
      <c r="I163" s="19">
        <v>52762</v>
      </c>
      <c r="J163" s="19">
        <v>41270</v>
      </c>
      <c r="K163" s="19">
        <v>37300</v>
      </c>
      <c r="L163" s="19">
        <v>33247</v>
      </c>
      <c r="M163" s="19">
        <v>30245</v>
      </c>
      <c r="N163" s="19">
        <v>31138</v>
      </c>
      <c r="O163" s="19">
        <v>31058</v>
      </c>
      <c r="P163" s="19">
        <v>31956</v>
      </c>
      <c r="Q163" s="19">
        <v>39944</v>
      </c>
      <c r="R163" s="19">
        <v>49183</v>
      </c>
      <c r="S163" s="19">
        <v>62782</v>
      </c>
      <c r="T163" s="19">
        <v>77542</v>
      </c>
      <c r="U163" s="19">
        <v>86124</v>
      </c>
      <c r="V163" s="19">
        <v>88769</v>
      </c>
      <c r="W163" s="19">
        <v>81325</v>
      </c>
      <c r="X163" s="19">
        <v>66752</v>
      </c>
      <c r="Y163" s="19">
        <v>57236</v>
      </c>
      <c r="Z163" s="5">
        <v>0</v>
      </c>
      <c r="AA163" s="2">
        <f>IFERROR(INDEX('Holiday Schedule'!$D$3:$D$24,MATCH(A163,'Holiday Schedule'!$C$3:$C$24,0)),0)</f>
        <v>0</v>
      </c>
      <c r="AB163" s="2">
        <f t="shared" si="16"/>
        <v>4</v>
      </c>
      <c r="AC163" s="2">
        <f t="shared" si="17"/>
        <v>841397</v>
      </c>
      <c r="AD163" s="5">
        <f t="shared" si="18"/>
        <v>391886</v>
      </c>
      <c r="AE163" s="5">
        <f t="shared" si="19"/>
        <v>1233283</v>
      </c>
      <c r="AG163" s="2">
        <f t="shared" si="20"/>
        <v>6</v>
      </c>
      <c r="AH163" s="2">
        <f t="shared" si="21"/>
        <v>2025</v>
      </c>
      <c r="AJ163" s="5">
        <f t="shared" si="22"/>
        <v>88769</v>
      </c>
      <c r="AK163" s="2">
        <f t="shared" si="23"/>
        <v>21</v>
      </c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36"/>
    </row>
    <row r="164" spans="1:48">
      <c r="A164" s="17">
        <v>45813</v>
      </c>
      <c r="B164" s="19">
        <v>48921</v>
      </c>
      <c r="C164" s="19">
        <v>45395</v>
      </c>
      <c r="D164" s="19">
        <v>43523</v>
      </c>
      <c r="E164" s="19">
        <v>43739</v>
      </c>
      <c r="F164" s="19">
        <v>45357</v>
      </c>
      <c r="G164" s="19">
        <v>49669</v>
      </c>
      <c r="H164" s="19">
        <v>54464</v>
      </c>
      <c r="I164" s="19">
        <v>49171</v>
      </c>
      <c r="J164" s="19">
        <v>39368</v>
      </c>
      <c r="K164" s="19">
        <v>34250</v>
      </c>
      <c r="L164" s="19">
        <v>30858</v>
      </c>
      <c r="M164" s="19">
        <v>31386</v>
      </c>
      <c r="N164" s="19">
        <v>36113</v>
      </c>
      <c r="O164" s="19">
        <v>38279</v>
      </c>
      <c r="P164" s="19">
        <v>38578</v>
      </c>
      <c r="Q164" s="19">
        <v>51555</v>
      </c>
      <c r="R164" s="19">
        <v>64018</v>
      </c>
      <c r="S164" s="19">
        <v>75361</v>
      </c>
      <c r="T164" s="19">
        <v>88183</v>
      </c>
      <c r="U164" s="19">
        <v>93612</v>
      </c>
      <c r="V164" s="19">
        <v>93491</v>
      </c>
      <c r="W164" s="19">
        <v>86786</v>
      </c>
      <c r="X164" s="19">
        <v>77461</v>
      </c>
      <c r="Y164" s="19">
        <v>60456</v>
      </c>
      <c r="Z164" s="5">
        <v>0</v>
      </c>
      <c r="AA164" s="2">
        <f>IFERROR(INDEX('Holiday Schedule'!$D$3:$D$24,MATCH(A164,'Holiday Schedule'!$C$3:$C$24,0)),0)</f>
        <v>0</v>
      </c>
      <c r="AB164" s="2">
        <f t="shared" si="16"/>
        <v>5</v>
      </c>
      <c r="AC164" s="2">
        <f t="shared" si="17"/>
        <v>928470</v>
      </c>
      <c r="AD164" s="5">
        <f t="shared" si="18"/>
        <v>391524</v>
      </c>
      <c r="AE164" s="5">
        <f t="shared" si="19"/>
        <v>1319994</v>
      </c>
      <c r="AG164" s="2">
        <f t="shared" si="20"/>
        <v>6</v>
      </c>
      <c r="AH164" s="2">
        <f t="shared" si="21"/>
        <v>2025</v>
      </c>
      <c r="AJ164" s="5">
        <f t="shared" si="22"/>
        <v>93612</v>
      </c>
      <c r="AK164" s="2">
        <f t="shared" si="23"/>
        <v>20</v>
      </c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36"/>
    </row>
    <row r="165" spans="1:48">
      <c r="A165" s="17">
        <v>45814</v>
      </c>
      <c r="B165" s="19">
        <v>54882</v>
      </c>
      <c r="C165" s="19">
        <v>51685</v>
      </c>
      <c r="D165" s="19">
        <v>47826</v>
      </c>
      <c r="E165" s="19">
        <v>46746</v>
      </c>
      <c r="F165" s="19">
        <v>49845</v>
      </c>
      <c r="G165" s="19">
        <v>52993</v>
      </c>
      <c r="H165" s="19">
        <v>57879</v>
      </c>
      <c r="I165" s="19">
        <v>58934</v>
      </c>
      <c r="J165" s="19">
        <v>50030</v>
      </c>
      <c r="K165" s="19">
        <v>49120</v>
      </c>
      <c r="L165" s="19">
        <v>47517</v>
      </c>
      <c r="M165" s="19">
        <v>48410</v>
      </c>
      <c r="N165" s="19">
        <v>43362</v>
      </c>
      <c r="O165" s="19">
        <v>39097</v>
      </c>
      <c r="P165" s="19">
        <v>42536</v>
      </c>
      <c r="Q165" s="19">
        <v>51924</v>
      </c>
      <c r="R165" s="19">
        <v>62557</v>
      </c>
      <c r="S165" s="19">
        <v>78406</v>
      </c>
      <c r="T165" s="19">
        <v>91210</v>
      </c>
      <c r="U165" s="19">
        <v>93134</v>
      </c>
      <c r="V165" s="19">
        <v>93270</v>
      </c>
      <c r="W165" s="19">
        <v>84579</v>
      </c>
      <c r="X165" s="19">
        <v>73089</v>
      </c>
      <c r="Y165" s="19">
        <v>61782</v>
      </c>
      <c r="Z165" s="5">
        <v>0</v>
      </c>
      <c r="AA165" s="2">
        <f>IFERROR(INDEX('Holiday Schedule'!$D$3:$D$24,MATCH(A165,'Holiday Schedule'!$C$3:$C$24,0)),0)</f>
        <v>0</v>
      </c>
      <c r="AB165" s="2">
        <f t="shared" si="16"/>
        <v>6</v>
      </c>
      <c r="AC165" s="2">
        <f t="shared" si="17"/>
        <v>1007175</v>
      </c>
      <c r="AD165" s="5">
        <f t="shared" si="18"/>
        <v>423638</v>
      </c>
      <c r="AE165" s="5">
        <f t="shared" si="19"/>
        <v>1430813</v>
      </c>
      <c r="AG165" s="2">
        <f t="shared" si="20"/>
        <v>6</v>
      </c>
      <c r="AH165" s="2">
        <f t="shared" si="21"/>
        <v>2025</v>
      </c>
      <c r="AJ165" s="5">
        <f t="shared" si="22"/>
        <v>93270</v>
      </c>
      <c r="AK165" s="2">
        <f t="shared" si="23"/>
        <v>21</v>
      </c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36"/>
    </row>
    <row r="166" spans="1:48">
      <c r="A166" s="17">
        <v>45815</v>
      </c>
      <c r="B166" s="19">
        <v>54502</v>
      </c>
      <c r="C166" s="19">
        <v>49772</v>
      </c>
      <c r="D166" s="19">
        <v>48272</v>
      </c>
      <c r="E166" s="19">
        <v>46867</v>
      </c>
      <c r="F166" s="19">
        <v>47804</v>
      </c>
      <c r="G166" s="19">
        <v>50308</v>
      </c>
      <c r="H166" s="19">
        <v>54669</v>
      </c>
      <c r="I166" s="19">
        <v>59992</v>
      </c>
      <c r="J166" s="19">
        <v>61366</v>
      </c>
      <c r="K166" s="19">
        <v>63657</v>
      </c>
      <c r="L166" s="19">
        <v>61782</v>
      </c>
      <c r="M166" s="19">
        <v>61479</v>
      </c>
      <c r="N166" s="19">
        <v>64003</v>
      </c>
      <c r="O166" s="19">
        <v>63973</v>
      </c>
      <c r="P166" s="19">
        <v>64515</v>
      </c>
      <c r="Q166" s="19">
        <v>67109</v>
      </c>
      <c r="R166" s="19">
        <v>72922</v>
      </c>
      <c r="S166" s="19">
        <v>81010</v>
      </c>
      <c r="T166" s="19">
        <v>85629</v>
      </c>
      <c r="U166" s="19">
        <v>88874</v>
      </c>
      <c r="V166" s="19">
        <v>87260</v>
      </c>
      <c r="W166" s="19">
        <v>80545</v>
      </c>
      <c r="X166" s="19">
        <v>69455</v>
      </c>
      <c r="Y166" s="19">
        <v>60250</v>
      </c>
      <c r="Z166" s="5">
        <v>0</v>
      </c>
      <c r="AA166" s="2">
        <f>IFERROR(INDEX('Holiday Schedule'!$D$3:$D$24,MATCH(A166,'Holiday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1546015</v>
      </c>
      <c r="AE166" s="5">
        <f t="shared" si="19"/>
        <v>1546015</v>
      </c>
      <c r="AG166" s="2">
        <f t="shared" si="20"/>
        <v>6</v>
      </c>
      <c r="AH166" s="2">
        <f t="shared" si="21"/>
        <v>2025</v>
      </c>
      <c r="AJ166" s="5">
        <f t="shared" si="22"/>
        <v>88874</v>
      </c>
      <c r="AK166" s="2">
        <f t="shared" si="23"/>
        <v>20</v>
      </c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36"/>
    </row>
    <row r="167" spans="1:48">
      <c r="A167" s="17">
        <v>45816</v>
      </c>
      <c r="B167" s="19">
        <v>53189</v>
      </c>
      <c r="C167" s="19">
        <v>47671</v>
      </c>
      <c r="D167" s="19">
        <v>45838</v>
      </c>
      <c r="E167" s="19">
        <v>44938</v>
      </c>
      <c r="F167" s="19">
        <v>44555</v>
      </c>
      <c r="G167" s="19">
        <v>46175</v>
      </c>
      <c r="H167" s="19">
        <v>46249</v>
      </c>
      <c r="I167" s="19">
        <v>44657</v>
      </c>
      <c r="J167" s="19">
        <v>45602</v>
      </c>
      <c r="K167" s="19">
        <v>41874</v>
      </c>
      <c r="L167" s="19">
        <v>33930</v>
      </c>
      <c r="M167" s="19">
        <v>30933</v>
      </c>
      <c r="N167" s="19">
        <v>29909</v>
      </c>
      <c r="O167" s="19">
        <v>28108</v>
      </c>
      <c r="P167" s="19">
        <v>28843</v>
      </c>
      <c r="Q167" s="19">
        <v>34860</v>
      </c>
      <c r="R167" s="19">
        <v>44791</v>
      </c>
      <c r="S167" s="19">
        <v>61011</v>
      </c>
      <c r="T167" s="19">
        <v>77850</v>
      </c>
      <c r="U167" s="19">
        <v>89063</v>
      </c>
      <c r="V167" s="19">
        <v>90934</v>
      </c>
      <c r="W167" s="19">
        <v>83590</v>
      </c>
      <c r="X167" s="19">
        <v>70051</v>
      </c>
      <c r="Y167" s="19">
        <v>58821</v>
      </c>
      <c r="Z167" s="5">
        <v>0</v>
      </c>
      <c r="AA167" s="2">
        <f>IFERROR(INDEX('Holiday Schedule'!$D$3:$D$24,MATCH(A167,'Holiday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1223442</v>
      </c>
      <c r="AE167" s="5">
        <f t="shared" si="19"/>
        <v>1223442</v>
      </c>
      <c r="AG167" s="2">
        <f t="shared" si="20"/>
        <v>6</v>
      </c>
      <c r="AH167" s="2">
        <f t="shared" si="21"/>
        <v>2025</v>
      </c>
      <c r="AJ167" s="5">
        <f t="shared" si="22"/>
        <v>90934</v>
      </c>
      <c r="AK167" s="2">
        <f t="shared" si="23"/>
        <v>21</v>
      </c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36"/>
    </row>
    <row r="168" spans="1:48">
      <c r="A168" s="17">
        <v>45817</v>
      </c>
      <c r="B168" s="19">
        <v>50187</v>
      </c>
      <c r="C168" s="19">
        <v>45517</v>
      </c>
      <c r="D168" s="19">
        <v>43266</v>
      </c>
      <c r="E168" s="19">
        <v>43274</v>
      </c>
      <c r="F168" s="19">
        <v>46028</v>
      </c>
      <c r="G168" s="19">
        <v>51303</v>
      </c>
      <c r="H168" s="19">
        <v>57132</v>
      </c>
      <c r="I168" s="19">
        <v>55562</v>
      </c>
      <c r="J168" s="19">
        <v>45782</v>
      </c>
      <c r="K168" s="19">
        <v>40425</v>
      </c>
      <c r="L168" s="19">
        <v>33568</v>
      </c>
      <c r="M168" s="19">
        <v>34120</v>
      </c>
      <c r="N168" s="19">
        <v>36089</v>
      </c>
      <c r="O168" s="19">
        <v>33328</v>
      </c>
      <c r="P168" s="19">
        <v>39159</v>
      </c>
      <c r="Q168" s="19">
        <v>41660</v>
      </c>
      <c r="R168" s="19">
        <v>45329</v>
      </c>
      <c r="S168" s="19">
        <v>56911</v>
      </c>
      <c r="T168" s="19">
        <v>74864</v>
      </c>
      <c r="U168" s="19">
        <v>82973</v>
      </c>
      <c r="V168" s="19">
        <v>87281</v>
      </c>
      <c r="W168" s="19">
        <v>78774</v>
      </c>
      <c r="X168" s="19">
        <v>66638</v>
      </c>
      <c r="Y168" s="19">
        <v>56401</v>
      </c>
      <c r="Z168" s="5">
        <v>0</v>
      </c>
      <c r="AA168" s="2">
        <f>IFERROR(INDEX('Holiday Schedule'!$D$3:$D$24,MATCH(A168,'Holiday Schedule'!$C$3:$C$24,0)),0)</f>
        <v>0</v>
      </c>
      <c r="AB168" s="2">
        <f t="shared" si="16"/>
        <v>2</v>
      </c>
      <c r="AC168" s="2">
        <f t="shared" si="17"/>
        <v>852463</v>
      </c>
      <c r="AD168" s="5">
        <f t="shared" si="18"/>
        <v>393108</v>
      </c>
      <c r="AE168" s="5">
        <f t="shared" si="19"/>
        <v>1245571</v>
      </c>
      <c r="AG168" s="2">
        <f t="shared" si="20"/>
        <v>6</v>
      </c>
      <c r="AH168" s="2">
        <f t="shared" si="21"/>
        <v>2025</v>
      </c>
      <c r="AJ168" s="5">
        <f t="shared" si="22"/>
        <v>87281</v>
      </c>
      <c r="AK168" s="2">
        <f t="shared" si="23"/>
        <v>21</v>
      </c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36"/>
    </row>
    <row r="169" spans="1:48">
      <c r="A169" s="17">
        <v>45818</v>
      </c>
      <c r="B169" s="19">
        <v>49546</v>
      </c>
      <c r="C169" s="19">
        <v>44336</v>
      </c>
      <c r="D169" s="19">
        <v>43222</v>
      </c>
      <c r="E169" s="19">
        <v>43492</v>
      </c>
      <c r="F169" s="19">
        <v>46333</v>
      </c>
      <c r="G169" s="19">
        <v>51993</v>
      </c>
      <c r="H169" s="19">
        <v>62075</v>
      </c>
      <c r="I169" s="19">
        <v>69772</v>
      </c>
      <c r="J169" s="19">
        <v>66161</v>
      </c>
      <c r="K169" s="19">
        <v>66744</v>
      </c>
      <c r="L169" s="19">
        <v>63314</v>
      </c>
      <c r="M169" s="19">
        <v>58779</v>
      </c>
      <c r="N169" s="19">
        <v>56787</v>
      </c>
      <c r="O169" s="19">
        <v>54593</v>
      </c>
      <c r="P169" s="19">
        <v>54853</v>
      </c>
      <c r="Q169" s="19">
        <v>60283</v>
      </c>
      <c r="R169" s="19">
        <v>67164</v>
      </c>
      <c r="S169" s="19">
        <v>76373</v>
      </c>
      <c r="T169" s="19">
        <v>83998</v>
      </c>
      <c r="U169" s="19">
        <v>86830</v>
      </c>
      <c r="V169" s="19">
        <v>87562</v>
      </c>
      <c r="W169" s="19">
        <v>78430</v>
      </c>
      <c r="X169" s="19">
        <v>66287</v>
      </c>
      <c r="Y169" s="19">
        <v>56182</v>
      </c>
      <c r="Z169" s="5">
        <v>0</v>
      </c>
      <c r="AA169" s="2">
        <f>IFERROR(INDEX('Holiday Schedule'!$D$3:$D$24,MATCH(A169,'Holiday Schedule'!$C$3:$C$24,0)),0)</f>
        <v>0</v>
      </c>
      <c r="AB169" s="2">
        <f t="shared" si="16"/>
        <v>3</v>
      </c>
      <c r="AC169" s="2">
        <f t="shared" si="17"/>
        <v>1097930</v>
      </c>
      <c r="AD169" s="5">
        <f t="shared" si="18"/>
        <v>397179</v>
      </c>
      <c r="AE169" s="5">
        <f t="shared" si="19"/>
        <v>1495109</v>
      </c>
      <c r="AG169" s="2">
        <f t="shared" si="20"/>
        <v>6</v>
      </c>
      <c r="AH169" s="2">
        <f t="shared" si="21"/>
        <v>2025</v>
      </c>
      <c r="AJ169" s="5">
        <f t="shared" si="22"/>
        <v>87562</v>
      </c>
      <c r="AK169" s="2">
        <f t="shared" si="23"/>
        <v>21</v>
      </c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36"/>
    </row>
    <row r="170" spans="1:48">
      <c r="A170" s="17">
        <v>45819</v>
      </c>
      <c r="B170" s="19">
        <v>49347</v>
      </c>
      <c r="C170" s="19">
        <v>45422</v>
      </c>
      <c r="D170" s="19">
        <v>43632</v>
      </c>
      <c r="E170" s="19">
        <v>44315</v>
      </c>
      <c r="F170" s="19">
        <v>47265</v>
      </c>
      <c r="G170" s="19">
        <v>51703</v>
      </c>
      <c r="H170" s="19">
        <v>55612</v>
      </c>
      <c r="I170" s="19">
        <v>48906</v>
      </c>
      <c r="J170" s="19">
        <v>38074</v>
      </c>
      <c r="K170" s="19">
        <v>34657</v>
      </c>
      <c r="L170" s="19">
        <v>32240</v>
      </c>
      <c r="M170" s="19">
        <v>31412</v>
      </c>
      <c r="N170" s="19">
        <v>35574</v>
      </c>
      <c r="O170" s="19">
        <v>34950</v>
      </c>
      <c r="P170" s="19">
        <v>35338</v>
      </c>
      <c r="Q170" s="19">
        <v>41199</v>
      </c>
      <c r="R170" s="19">
        <v>48302</v>
      </c>
      <c r="S170" s="19">
        <v>61284</v>
      </c>
      <c r="T170" s="19">
        <v>77142</v>
      </c>
      <c r="U170" s="19">
        <v>87734</v>
      </c>
      <c r="V170" s="19">
        <v>90938</v>
      </c>
      <c r="W170" s="19">
        <v>83937</v>
      </c>
      <c r="X170" s="19">
        <v>70405</v>
      </c>
      <c r="Y170" s="19">
        <v>59364</v>
      </c>
      <c r="Z170" s="5">
        <v>0</v>
      </c>
      <c r="AA170" s="2">
        <f>IFERROR(INDEX('Holiday Schedule'!$D$3:$D$24,MATCH(A170,'Holiday Schedule'!$C$3:$C$24,0)),0)</f>
        <v>0</v>
      </c>
      <c r="AB170" s="2">
        <f t="shared" si="16"/>
        <v>4</v>
      </c>
      <c r="AC170" s="2">
        <f t="shared" si="17"/>
        <v>852092</v>
      </c>
      <c r="AD170" s="5">
        <f t="shared" si="18"/>
        <v>396660</v>
      </c>
      <c r="AE170" s="5">
        <f t="shared" si="19"/>
        <v>1248752</v>
      </c>
      <c r="AG170" s="2">
        <f t="shared" si="20"/>
        <v>6</v>
      </c>
      <c r="AH170" s="2">
        <f t="shared" si="21"/>
        <v>2025</v>
      </c>
      <c r="AJ170" s="5">
        <f t="shared" si="22"/>
        <v>90938</v>
      </c>
      <c r="AK170" s="2">
        <f t="shared" si="23"/>
        <v>21</v>
      </c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36"/>
    </row>
    <row r="171" spans="1:48">
      <c r="A171" s="17">
        <v>45820</v>
      </c>
      <c r="B171" s="19">
        <v>51242</v>
      </c>
      <c r="C171" s="19">
        <v>46894</v>
      </c>
      <c r="D171" s="19">
        <v>44859</v>
      </c>
      <c r="E171" s="19">
        <v>44746</v>
      </c>
      <c r="F171" s="19">
        <v>47577</v>
      </c>
      <c r="G171" s="19">
        <v>51957</v>
      </c>
      <c r="H171" s="19">
        <v>61625</v>
      </c>
      <c r="I171" s="19">
        <v>64710</v>
      </c>
      <c r="J171" s="19">
        <v>49284</v>
      </c>
      <c r="K171" s="19">
        <v>38290</v>
      </c>
      <c r="L171" s="19">
        <v>37603</v>
      </c>
      <c r="M171" s="19">
        <v>36850</v>
      </c>
      <c r="N171" s="19">
        <v>42989</v>
      </c>
      <c r="O171" s="19">
        <v>41881</v>
      </c>
      <c r="P171" s="19">
        <v>42610</v>
      </c>
      <c r="Q171" s="19">
        <v>45012</v>
      </c>
      <c r="R171" s="19">
        <v>50944</v>
      </c>
      <c r="S171" s="19">
        <v>62857</v>
      </c>
      <c r="T171" s="19">
        <v>76691</v>
      </c>
      <c r="U171" s="19">
        <v>85994</v>
      </c>
      <c r="V171" s="19">
        <v>89937</v>
      </c>
      <c r="W171" s="19">
        <v>80501</v>
      </c>
      <c r="X171" s="19">
        <v>69156</v>
      </c>
      <c r="Y171" s="19">
        <v>58023</v>
      </c>
      <c r="Z171" s="5">
        <v>0</v>
      </c>
      <c r="AA171" s="2">
        <f>IFERROR(INDEX('Holiday Schedule'!$D$3:$D$24,MATCH(A171,'Holiday Schedule'!$C$3:$C$24,0)),0)</f>
        <v>0</v>
      </c>
      <c r="AB171" s="2">
        <f t="shared" si="16"/>
        <v>5</v>
      </c>
      <c r="AC171" s="2">
        <f t="shared" si="17"/>
        <v>915309</v>
      </c>
      <c r="AD171" s="5">
        <f t="shared" si="18"/>
        <v>406923</v>
      </c>
      <c r="AE171" s="5">
        <f t="shared" si="19"/>
        <v>1322232</v>
      </c>
      <c r="AG171" s="2">
        <f t="shared" si="20"/>
        <v>6</v>
      </c>
      <c r="AH171" s="2">
        <f t="shared" si="21"/>
        <v>2025</v>
      </c>
      <c r="AJ171" s="5">
        <f t="shared" si="22"/>
        <v>89937</v>
      </c>
      <c r="AK171" s="2">
        <f t="shared" si="23"/>
        <v>21</v>
      </c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36"/>
    </row>
    <row r="172" spans="1:48">
      <c r="A172" s="17">
        <v>45821</v>
      </c>
      <c r="B172" s="19">
        <v>50622</v>
      </c>
      <c r="C172" s="19">
        <v>45212</v>
      </c>
      <c r="D172" s="19">
        <v>43398</v>
      </c>
      <c r="E172" s="19">
        <v>43209</v>
      </c>
      <c r="F172" s="19">
        <v>44687</v>
      </c>
      <c r="G172" s="19">
        <v>48833</v>
      </c>
      <c r="H172" s="19">
        <v>50366</v>
      </c>
      <c r="I172" s="19">
        <v>45701</v>
      </c>
      <c r="J172" s="19">
        <v>36725</v>
      </c>
      <c r="K172" s="19">
        <v>34130</v>
      </c>
      <c r="L172" s="19">
        <v>29643</v>
      </c>
      <c r="M172" s="19">
        <v>26653</v>
      </c>
      <c r="N172" s="19">
        <v>25756</v>
      </c>
      <c r="O172" s="19">
        <v>24365</v>
      </c>
      <c r="P172" s="19">
        <v>25338</v>
      </c>
      <c r="Q172" s="19">
        <v>30766</v>
      </c>
      <c r="R172" s="19">
        <v>39622</v>
      </c>
      <c r="S172" s="19">
        <v>52774</v>
      </c>
      <c r="T172" s="19">
        <v>68797</v>
      </c>
      <c r="U172" s="19">
        <v>78769</v>
      </c>
      <c r="V172" s="19">
        <v>83851</v>
      </c>
      <c r="W172" s="19">
        <v>77197</v>
      </c>
      <c r="X172" s="19">
        <v>66758</v>
      </c>
      <c r="Y172" s="19">
        <v>56358</v>
      </c>
      <c r="Z172" s="5">
        <v>0</v>
      </c>
      <c r="AA172" s="2">
        <f>IFERROR(INDEX('Holiday Schedule'!$D$3:$D$24,MATCH(A172,'Holiday Schedule'!$C$3:$C$24,0)),0)</f>
        <v>0</v>
      </c>
      <c r="AB172" s="2">
        <f t="shared" si="16"/>
        <v>6</v>
      </c>
      <c r="AC172" s="2">
        <f t="shared" si="17"/>
        <v>746845</v>
      </c>
      <c r="AD172" s="5">
        <f t="shared" si="18"/>
        <v>382685</v>
      </c>
      <c r="AE172" s="5">
        <f t="shared" si="19"/>
        <v>1129530</v>
      </c>
      <c r="AG172" s="2">
        <f t="shared" si="20"/>
        <v>6</v>
      </c>
      <c r="AH172" s="2">
        <f t="shared" si="21"/>
        <v>2025</v>
      </c>
      <c r="AJ172" s="5">
        <f t="shared" si="22"/>
        <v>83851</v>
      </c>
      <c r="AK172" s="2">
        <f t="shared" si="23"/>
        <v>21</v>
      </c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36"/>
    </row>
    <row r="173" spans="1:48">
      <c r="A173" s="17">
        <v>45822</v>
      </c>
      <c r="B173" s="19">
        <v>49483</v>
      </c>
      <c r="C173" s="19">
        <v>45039</v>
      </c>
      <c r="D173" s="19">
        <v>43761</v>
      </c>
      <c r="E173" s="19">
        <v>42789</v>
      </c>
      <c r="F173" s="19">
        <v>43699</v>
      </c>
      <c r="G173" s="19">
        <v>46630</v>
      </c>
      <c r="H173" s="19">
        <v>50870</v>
      </c>
      <c r="I173" s="19">
        <v>52815</v>
      </c>
      <c r="J173" s="19">
        <v>44808</v>
      </c>
      <c r="K173" s="19">
        <v>39967</v>
      </c>
      <c r="L173" s="19">
        <v>35793</v>
      </c>
      <c r="M173" s="19">
        <v>36394</v>
      </c>
      <c r="N173" s="19">
        <v>35110</v>
      </c>
      <c r="O173" s="19">
        <v>28555</v>
      </c>
      <c r="P173" s="19">
        <v>28087</v>
      </c>
      <c r="Q173" s="19">
        <v>30574</v>
      </c>
      <c r="R173" s="19">
        <v>39925</v>
      </c>
      <c r="S173" s="19">
        <v>53792</v>
      </c>
      <c r="T173" s="19">
        <v>68787</v>
      </c>
      <c r="U173" s="19">
        <v>79593</v>
      </c>
      <c r="V173" s="19">
        <v>83192</v>
      </c>
      <c r="W173" s="19">
        <v>77970</v>
      </c>
      <c r="X173" s="19">
        <v>67949</v>
      </c>
      <c r="Y173" s="19">
        <v>58100</v>
      </c>
      <c r="Z173" s="5">
        <v>0</v>
      </c>
      <c r="AA173" s="2">
        <f>IFERROR(INDEX('Holiday Schedule'!$D$3:$D$24,MATCH(A173,'Holiday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1183682</v>
      </c>
      <c r="AE173" s="5">
        <f t="shared" si="19"/>
        <v>1183682</v>
      </c>
      <c r="AG173" s="2">
        <f t="shared" si="20"/>
        <v>6</v>
      </c>
      <c r="AH173" s="2">
        <f t="shared" si="21"/>
        <v>2025</v>
      </c>
      <c r="AJ173" s="5">
        <f t="shared" si="22"/>
        <v>83192</v>
      </c>
      <c r="AK173" s="2">
        <f t="shared" si="23"/>
        <v>21</v>
      </c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36"/>
    </row>
    <row r="174" spans="1:48">
      <c r="A174" s="17">
        <v>45823</v>
      </c>
      <c r="B174" s="19">
        <v>50280</v>
      </c>
      <c r="C174" s="19">
        <v>45532</v>
      </c>
      <c r="D174" s="19">
        <v>44239</v>
      </c>
      <c r="E174" s="19">
        <v>43244</v>
      </c>
      <c r="F174" s="19">
        <v>44193</v>
      </c>
      <c r="G174" s="19">
        <v>45539</v>
      </c>
      <c r="H174" s="19">
        <v>45628</v>
      </c>
      <c r="I174" s="19">
        <v>42345</v>
      </c>
      <c r="J174" s="19">
        <v>35766</v>
      </c>
      <c r="K174" s="19">
        <v>29924</v>
      </c>
      <c r="L174" s="19">
        <v>25672</v>
      </c>
      <c r="M174" s="19">
        <v>24855</v>
      </c>
      <c r="N174" s="19">
        <v>27050</v>
      </c>
      <c r="O174" s="19">
        <v>26683</v>
      </c>
      <c r="P174" s="19">
        <v>28183</v>
      </c>
      <c r="Q174" s="19">
        <v>36023</v>
      </c>
      <c r="R174" s="19">
        <v>43605</v>
      </c>
      <c r="S174" s="19">
        <v>57436</v>
      </c>
      <c r="T174" s="19">
        <v>72833</v>
      </c>
      <c r="U174" s="19">
        <v>82921</v>
      </c>
      <c r="V174" s="19">
        <v>85808</v>
      </c>
      <c r="W174" s="19">
        <v>78829</v>
      </c>
      <c r="X174" s="19">
        <v>67134</v>
      </c>
      <c r="Y174" s="19">
        <v>56893</v>
      </c>
      <c r="Z174" s="5">
        <v>0</v>
      </c>
      <c r="AA174" s="2">
        <f>IFERROR(INDEX('Holiday Schedule'!$D$3:$D$24,MATCH(A174,'Holiday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1140615</v>
      </c>
      <c r="AE174" s="5">
        <f t="shared" si="19"/>
        <v>1140615</v>
      </c>
      <c r="AG174" s="2">
        <f t="shared" si="20"/>
        <v>6</v>
      </c>
      <c r="AH174" s="2">
        <f t="shared" si="21"/>
        <v>2025</v>
      </c>
      <c r="AJ174" s="5">
        <f t="shared" si="22"/>
        <v>85808</v>
      </c>
      <c r="AK174" s="2">
        <f t="shared" si="23"/>
        <v>21</v>
      </c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36"/>
    </row>
    <row r="175" spans="1:48">
      <c r="A175" s="17">
        <v>45824</v>
      </c>
      <c r="B175" s="19">
        <v>48317</v>
      </c>
      <c r="C175" s="19">
        <v>44143</v>
      </c>
      <c r="D175" s="19">
        <v>42590</v>
      </c>
      <c r="E175" s="19">
        <v>42738</v>
      </c>
      <c r="F175" s="19">
        <v>45234</v>
      </c>
      <c r="G175" s="19">
        <v>49319</v>
      </c>
      <c r="H175" s="19">
        <v>54967</v>
      </c>
      <c r="I175" s="19">
        <v>54556</v>
      </c>
      <c r="J175" s="19">
        <v>44025</v>
      </c>
      <c r="K175" s="19">
        <v>34052</v>
      </c>
      <c r="L175" s="19">
        <v>30926</v>
      </c>
      <c r="M175" s="19">
        <v>30976</v>
      </c>
      <c r="N175" s="19">
        <v>30762</v>
      </c>
      <c r="O175" s="19">
        <v>31014</v>
      </c>
      <c r="P175" s="19">
        <v>32270</v>
      </c>
      <c r="Q175" s="19">
        <v>36308</v>
      </c>
      <c r="R175" s="19">
        <v>44423</v>
      </c>
      <c r="S175" s="19">
        <v>56874</v>
      </c>
      <c r="T175" s="19">
        <v>72144</v>
      </c>
      <c r="U175" s="19">
        <v>83407</v>
      </c>
      <c r="V175" s="19">
        <v>86866</v>
      </c>
      <c r="W175" s="19">
        <v>80141</v>
      </c>
      <c r="X175" s="19">
        <v>66860</v>
      </c>
      <c r="Y175" s="19">
        <v>55825</v>
      </c>
      <c r="Z175" s="5">
        <v>0</v>
      </c>
      <c r="AA175" s="2">
        <f>IFERROR(INDEX('Holiday Schedule'!$D$3:$D$24,MATCH(A175,'Holiday Schedule'!$C$3:$C$24,0)),0)</f>
        <v>0</v>
      </c>
      <c r="AB175" s="2">
        <f t="shared" si="16"/>
        <v>2</v>
      </c>
      <c r="AC175" s="2">
        <f t="shared" si="17"/>
        <v>815604</v>
      </c>
      <c r="AD175" s="5">
        <f t="shared" si="18"/>
        <v>383133</v>
      </c>
      <c r="AE175" s="5">
        <f t="shared" si="19"/>
        <v>1198737</v>
      </c>
      <c r="AG175" s="2">
        <f t="shared" si="20"/>
        <v>6</v>
      </c>
      <c r="AH175" s="2">
        <f t="shared" si="21"/>
        <v>2025</v>
      </c>
      <c r="AJ175" s="5">
        <f t="shared" si="22"/>
        <v>86866</v>
      </c>
      <c r="AK175" s="2">
        <f t="shared" si="23"/>
        <v>21</v>
      </c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36"/>
    </row>
    <row r="176" spans="1:48">
      <c r="A176" s="17">
        <v>45825</v>
      </c>
      <c r="B176" s="19">
        <v>49300</v>
      </c>
      <c r="C176" s="19">
        <v>44380</v>
      </c>
      <c r="D176" s="19">
        <v>42766</v>
      </c>
      <c r="E176" s="19">
        <v>43287</v>
      </c>
      <c r="F176" s="19">
        <v>45367</v>
      </c>
      <c r="G176" s="19">
        <v>49348</v>
      </c>
      <c r="H176" s="19">
        <v>55387</v>
      </c>
      <c r="I176" s="19">
        <v>55499</v>
      </c>
      <c r="J176" s="19">
        <v>47220</v>
      </c>
      <c r="K176" s="19">
        <v>38756</v>
      </c>
      <c r="L176" s="19">
        <v>32877</v>
      </c>
      <c r="M176" s="19">
        <v>28969</v>
      </c>
      <c r="N176" s="19">
        <v>29051</v>
      </c>
      <c r="O176" s="19">
        <v>28733</v>
      </c>
      <c r="P176" s="19">
        <v>29058</v>
      </c>
      <c r="Q176" s="19">
        <v>34524</v>
      </c>
      <c r="R176" s="19">
        <v>49543</v>
      </c>
      <c r="S176" s="19">
        <v>65886</v>
      </c>
      <c r="T176" s="19">
        <v>76651</v>
      </c>
      <c r="U176" s="19">
        <v>84200</v>
      </c>
      <c r="V176" s="19">
        <v>88403</v>
      </c>
      <c r="W176" s="19">
        <v>79373</v>
      </c>
      <c r="X176" s="19">
        <v>67695</v>
      </c>
      <c r="Y176" s="19">
        <v>57523</v>
      </c>
      <c r="Z176" s="5">
        <v>0</v>
      </c>
      <c r="AA176" s="2">
        <f>IFERROR(INDEX('Holiday Schedule'!$D$3:$D$24,MATCH(A176,'Holiday Schedule'!$C$3:$C$24,0)),0)</f>
        <v>0</v>
      </c>
      <c r="AB176" s="2">
        <f t="shared" si="16"/>
        <v>3</v>
      </c>
      <c r="AC176" s="2">
        <f t="shared" si="17"/>
        <v>836438</v>
      </c>
      <c r="AD176" s="5">
        <f t="shared" si="18"/>
        <v>387358</v>
      </c>
      <c r="AE176" s="5">
        <f t="shared" si="19"/>
        <v>1223796</v>
      </c>
      <c r="AG176" s="2">
        <f t="shared" si="20"/>
        <v>6</v>
      </c>
      <c r="AH176" s="2">
        <f t="shared" si="21"/>
        <v>2025</v>
      </c>
      <c r="AJ176" s="5">
        <f t="shared" si="22"/>
        <v>88403</v>
      </c>
      <c r="AK176" s="2">
        <f t="shared" si="23"/>
        <v>21</v>
      </c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36"/>
    </row>
    <row r="177" spans="1:48">
      <c r="A177" s="17">
        <v>45826</v>
      </c>
      <c r="B177" s="19">
        <v>49808</v>
      </c>
      <c r="C177" s="19">
        <v>45411</v>
      </c>
      <c r="D177" s="19">
        <v>43718</v>
      </c>
      <c r="E177" s="19">
        <v>44086</v>
      </c>
      <c r="F177" s="19">
        <v>46065</v>
      </c>
      <c r="G177" s="19">
        <v>51426</v>
      </c>
      <c r="H177" s="19">
        <v>60051</v>
      </c>
      <c r="I177" s="19">
        <v>66549</v>
      </c>
      <c r="J177" s="19">
        <v>63689</v>
      </c>
      <c r="K177" s="19">
        <v>66772</v>
      </c>
      <c r="L177" s="19">
        <v>60492</v>
      </c>
      <c r="M177" s="19">
        <v>59525</v>
      </c>
      <c r="N177" s="19">
        <v>57919</v>
      </c>
      <c r="O177" s="19">
        <v>51679</v>
      </c>
      <c r="P177" s="19">
        <v>51116</v>
      </c>
      <c r="Q177" s="19">
        <v>54436</v>
      </c>
      <c r="R177" s="19">
        <v>63054</v>
      </c>
      <c r="S177" s="19">
        <v>72383</v>
      </c>
      <c r="T177" s="19">
        <v>82937</v>
      </c>
      <c r="U177" s="19">
        <v>86940</v>
      </c>
      <c r="V177" s="19">
        <v>89317</v>
      </c>
      <c r="W177" s="19">
        <v>81597</v>
      </c>
      <c r="X177" s="19">
        <v>69097</v>
      </c>
      <c r="Y177" s="19">
        <v>58147</v>
      </c>
      <c r="Z177" s="5">
        <v>0</v>
      </c>
      <c r="AA177" s="2">
        <f>IFERROR(INDEX('Holiday Schedule'!$D$3:$D$24,MATCH(A177,'Holiday Schedule'!$C$3:$C$24,0)),0)</f>
        <v>0</v>
      </c>
      <c r="AB177" s="2">
        <f t="shared" si="16"/>
        <v>4</v>
      </c>
      <c r="AC177" s="2">
        <f t="shared" si="17"/>
        <v>1077502</v>
      </c>
      <c r="AD177" s="5">
        <f t="shared" si="18"/>
        <v>398712</v>
      </c>
      <c r="AE177" s="5">
        <f t="shared" si="19"/>
        <v>1476214</v>
      </c>
      <c r="AG177" s="2">
        <f t="shared" si="20"/>
        <v>6</v>
      </c>
      <c r="AH177" s="2">
        <f t="shared" si="21"/>
        <v>2025</v>
      </c>
      <c r="AJ177" s="5">
        <f t="shared" si="22"/>
        <v>89317</v>
      </c>
      <c r="AK177" s="2">
        <f t="shared" si="23"/>
        <v>21</v>
      </c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36"/>
    </row>
    <row r="178" spans="1:48">
      <c r="A178" s="17">
        <v>45827</v>
      </c>
      <c r="B178" s="19">
        <v>52014</v>
      </c>
      <c r="C178" s="19">
        <v>47450</v>
      </c>
      <c r="D178" s="19">
        <v>45353</v>
      </c>
      <c r="E178" s="19">
        <v>45386</v>
      </c>
      <c r="F178" s="19">
        <v>48002</v>
      </c>
      <c r="G178" s="19">
        <v>52490</v>
      </c>
      <c r="H178" s="19">
        <v>59726</v>
      </c>
      <c r="I178" s="19">
        <v>65853</v>
      </c>
      <c r="J178" s="19">
        <v>62155</v>
      </c>
      <c r="K178" s="19">
        <v>63261</v>
      </c>
      <c r="L178" s="19">
        <v>56645</v>
      </c>
      <c r="M178" s="19">
        <v>49544</v>
      </c>
      <c r="N178" s="19">
        <v>52425</v>
      </c>
      <c r="O178" s="19">
        <v>49632</v>
      </c>
      <c r="P178" s="19">
        <v>52178</v>
      </c>
      <c r="Q178" s="19">
        <v>58750</v>
      </c>
      <c r="R178" s="19">
        <v>69976</v>
      </c>
      <c r="S178" s="19">
        <v>78007</v>
      </c>
      <c r="T178" s="19">
        <v>84704</v>
      </c>
      <c r="U178" s="19">
        <v>93970</v>
      </c>
      <c r="V178" s="19">
        <v>96981</v>
      </c>
      <c r="W178" s="19">
        <v>86535</v>
      </c>
      <c r="X178" s="19">
        <v>75042</v>
      </c>
      <c r="Y178" s="19">
        <v>61199</v>
      </c>
      <c r="Z178" s="5">
        <v>0</v>
      </c>
      <c r="AA178" s="2">
        <f>IFERROR(INDEX('Holiday Schedule'!$D$3:$D$24,MATCH(A178,'Holiday Schedule'!$C$3:$C$24,0)),0)</f>
        <v>0</v>
      </c>
      <c r="AB178" s="2">
        <f t="shared" si="16"/>
        <v>5</v>
      </c>
      <c r="AC178" s="2">
        <f t="shared" si="17"/>
        <v>1095658</v>
      </c>
      <c r="AD178" s="5">
        <f t="shared" si="18"/>
        <v>411620</v>
      </c>
      <c r="AE178" s="5">
        <f t="shared" si="19"/>
        <v>1507278</v>
      </c>
      <c r="AG178" s="2">
        <f t="shared" si="20"/>
        <v>6</v>
      </c>
      <c r="AH178" s="2">
        <f t="shared" si="21"/>
        <v>2025</v>
      </c>
      <c r="AJ178" s="5">
        <f t="shared" si="22"/>
        <v>96981</v>
      </c>
      <c r="AK178" s="2">
        <f t="shared" si="23"/>
        <v>21</v>
      </c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36"/>
    </row>
    <row r="179" spans="1:48">
      <c r="A179" s="17">
        <v>45828</v>
      </c>
      <c r="B179" s="19">
        <v>53234</v>
      </c>
      <c r="C179" s="19">
        <v>48342</v>
      </c>
      <c r="D179" s="19">
        <v>46293</v>
      </c>
      <c r="E179" s="19">
        <v>46294</v>
      </c>
      <c r="F179" s="19">
        <v>47922</v>
      </c>
      <c r="G179" s="19">
        <v>52797</v>
      </c>
      <c r="H179" s="19">
        <v>60786</v>
      </c>
      <c r="I179" s="19">
        <v>67124</v>
      </c>
      <c r="J179" s="19">
        <v>60693</v>
      </c>
      <c r="K179" s="19">
        <v>53072</v>
      </c>
      <c r="L179" s="19">
        <v>49272</v>
      </c>
      <c r="M179" s="19">
        <v>47517</v>
      </c>
      <c r="N179" s="19">
        <v>51006</v>
      </c>
      <c r="O179" s="19">
        <v>49727</v>
      </c>
      <c r="P179" s="19">
        <v>46529</v>
      </c>
      <c r="Q179" s="19">
        <v>50359</v>
      </c>
      <c r="R179" s="19">
        <v>62332</v>
      </c>
      <c r="S179" s="19">
        <v>74107</v>
      </c>
      <c r="T179" s="19">
        <v>79722</v>
      </c>
      <c r="U179" s="19">
        <v>85753</v>
      </c>
      <c r="V179" s="19">
        <v>88066</v>
      </c>
      <c r="W179" s="19">
        <v>82170</v>
      </c>
      <c r="X179" s="19">
        <v>70395</v>
      </c>
      <c r="Y179" s="19">
        <v>59198</v>
      </c>
      <c r="Z179" s="5">
        <v>0</v>
      </c>
      <c r="AA179" s="2">
        <f>IFERROR(INDEX('Holiday Schedule'!$D$3:$D$24,MATCH(A179,'Holiday Schedule'!$C$3:$C$24,0)),0)</f>
        <v>0</v>
      </c>
      <c r="AB179" s="2">
        <f t="shared" si="16"/>
        <v>6</v>
      </c>
      <c r="AC179" s="2">
        <f t="shared" si="17"/>
        <v>1017844</v>
      </c>
      <c r="AD179" s="5">
        <f t="shared" si="18"/>
        <v>414866</v>
      </c>
      <c r="AE179" s="5">
        <f t="shared" si="19"/>
        <v>1432710</v>
      </c>
      <c r="AG179" s="2">
        <f t="shared" si="20"/>
        <v>6</v>
      </c>
      <c r="AH179" s="2">
        <f t="shared" si="21"/>
        <v>2025</v>
      </c>
      <c r="AJ179" s="5">
        <f t="shared" si="22"/>
        <v>88066</v>
      </c>
      <c r="AK179" s="2">
        <f t="shared" si="23"/>
        <v>21</v>
      </c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36"/>
    </row>
    <row r="180" spans="1:48">
      <c r="A180" s="17">
        <v>45829</v>
      </c>
      <c r="B180" s="19">
        <v>52127</v>
      </c>
      <c r="C180" s="19">
        <v>46328</v>
      </c>
      <c r="D180" s="19">
        <v>44929</v>
      </c>
      <c r="E180" s="19">
        <v>43872</v>
      </c>
      <c r="F180" s="19">
        <v>44386</v>
      </c>
      <c r="G180" s="19">
        <v>46051</v>
      </c>
      <c r="H180" s="19">
        <v>45730</v>
      </c>
      <c r="I180" s="19">
        <v>41509</v>
      </c>
      <c r="J180" s="19">
        <v>36034</v>
      </c>
      <c r="K180" s="19">
        <v>33009</v>
      </c>
      <c r="L180" s="19">
        <v>28245</v>
      </c>
      <c r="M180" s="19">
        <v>28542</v>
      </c>
      <c r="N180" s="19">
        <v>27813</v>
      </c>
      <c r="O180" s="19">
        <v>25919</v>
      </c>
      <c r="P180" s="19">
        <v>27518</v>
      </c>
      <c r="Q180" s="19">
        <v>32507</v>
      </c>
      <c r="R180" s="19">
        <v>42341</v>
      </c>
      <c r="S180" s="19">
        <v>58263</v>
      </c>
      <c r="T180" s="19">
        <v>78645</v>
      </c>
      <c r="U180" s="19">
        <v>89120</v>
      </c>
      <c r="V180" s="19">
        <v>92282</v>
      </c>
      <c r="W180" s="19">
        <v>84575</v>
      </c>
      <c r="X180" s="19">
        <v>73491</v>
      </c>
      <c r="Y180" s="19">
        <v>62413</v>
      </c>
      <c r="Z180" s="5">
        <v>0</v>
      </c>
      <c r="AA180" s="2">
        <f>IFERROR(INDEX('Holiday Schedule'!$D$3:$D$24,MATCH(A180,'Holiday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1185649</v>
      </c>
      <c r="AE180" s="5">
        <f t="shared" si="19"/>
        <v>1185649</v>
      </c>
      <c r="AG180" s="2">
        <f t="shared" si="20"/>
        <v>6</v>
      </c>
      <c r="AH180" s="2">
        <f t="shared" si="21"/>
        <v>2025</v>
      </c>
      <c r="AJ180" s="5">
        <f t="shared" si="22"/>
        <v>92282</v>
      </c>
      <c r="AK180" s="2">
        <f t="shared" si="23"/>
        <v>21</v>
      </c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36"/>
    </row>
    <row r="181" spans="1:48">
      <c r="A181" s="17">
        <v>45830</v>
      </c>
      <c r="B181" s="19">
        <v>42985</v>
      </c>
      <c r="C181" s="19">
        <v>38195</v>
      </c>
      <c r="D181" s="19">
        <v>36649</v>
      </c>
      <c r="E181" s="19">
        <v>35947</v>
      </c>
      <c r="F181" s="19">
        <v>37557</v>
      </c>
      <c r="G181" s="19">
        <v>42972</v>
      </c>
      <c r="H181" s="19">
        <v>51146</v>
      </c>
      <c r="I181" s="19">
        <v>64034</v>
      </c>
      <c r="J181" s="19">
        <v>69386</v>
      </c>
      <c r="K181" s="19">
        <v>80005</v>
      </c>
      <c r="L181" s="19">
        <v>74010</v>
      </c>
      <c r="M181" s="19">
        <v>70180</v>
      </c>
      <c r="N181" s="19">
        <v>69234</v>
      </c>
      <c r="O181" s="19">
        <v>64047</v>
      </c>
      <c r="P181" s="19">
        <v>63355</v>
      </c>
      <c r="Q181" s="19">
        <v>64906</v>
      </c>
      <c r="R181" s="19">
        <v>68593</v>
      </c>
      <c r="S181" s="19">
        <v>74473</v>
      </c>
      <c r="T181" s="19">
        <v>79686</v>
      </c>
      <c r="U181" s="19">
        <v>84576</v>
      </c>
      <c r="V181" s="19">
        <v>84366</v>
      </c>
      <c r="W181" s="19">
        <v>76315</v>
      </c>
      <c r="X181" s="19">
        <v>61195</v>
      </c>
      <c r="Y181" s="19">
        <v>51204</v>
      </c>
      <c r="Z181" s="5">
        <v>0</v>
      </c>
      <c r="AA181" s="2">
        <f>IFERROR(INDEX('Holiday Schedule'!$D$3:$D$24,MATCH(A181,'Holiday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1485016</v>
      </c>
      <c r="AE181" s="5">
        <f t="shared" si="19"/>
        <v>1485016</v>
      </c>
      <c r="AG181" s="2">
        <f t="shared" si="20"/>
        <v>6</v>
      </c>
      <c r="AH181" s="2">
        <f t="shared" si="21"/>
        <v>2025</v>
      </c>
      <c r="AJ181" s="5">
        <f t="shared" si="22"/>
        <v>84576</v>
      </c>
      <c r="AK181" s="2">
        <f t="shared" si="23"/>
        <v>20</v>
      </c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36"/>
    </row>
    <row r="182" spans="1:48">
      <c r="A182" s="17">
        <v>45831</v>
      </c>
      <c r="B182" s="19">
        <v>56494</v>
      </c>
      <c r="C182" s="19">
        <v>50661</v>
      </c>
      <c r="D182" s="19">
        <v>48616</v>
      </c>
      <c r="E182" s="19">
        <v>47560</v>
      </c>
      <c r="F182" s="19">
        <v>50186</v>
      </c>
      <c r="G182" s="19">
        <v>53294</v>
      </c>
      <c r="H182" s="19">
        <v>58238</v>
      </c>
      <c r="I182" s="19">
        <v>54940</v>
      </c>
      <c r="J182" s="19">
        <v>48027</v>
      </c>
      <c r="K182" s="19">
        <v>47724</v>
      </c>
      <c r="L182" s="19">
        <v>45323</v>
      </c>
      <c r="M182" s="19">
        <v>45369</v>
      </c>
      <c r="N182" s="19">
        <v>47406</v>
      </c>
      <c r="O182" s="19">
        <v>46523</v>
      </c>
      <c r="P182" s="19">
        <v>48523</v>
      </c>
      <c r="Q182" s="19">
        <v>57081</v>
      </c>
      <c r="R182" s="19">
        <v>64205</v>
      </c>
      <c r="S182" s="19">
        <v>81964</v>
      </c>
      <c r="T182" s="19">
        <v>100320</v>
      </c>
      <c r="U182" s="19">
        <v>110380</v>
      </c>
      <c r="V182" s="19">
        <v>112290</v>
      </c>
      <c r="W182" s="19">
        <v>105092</v>
      </c>
      <c r="X182" s="19">
        <v>85499</v>
      </c>
      <c r="Y182" s="19">
        <v>71356</v>
      </c>
      <c r="Z182" s="5">
        <v>0</v>
      </c>
      <c r="AA182" s="2">
        <f>IFERROR(INDEX('Holiday Schedule'!$D$3:$D$24,MATCH(A182,'Holiday Schedule'!$C$3:$C$24,0)),0)</f>
        <v>0</v>
      </c>
      <c r="AB182" s="2">
        <f t="shared" si="16"/>
        <v>2</v>
      </c>
      <c r="AC182" s="2">
        <f t="shared" si="17"/>
        <v>1100666</v>
      </c>
      <c r="AD182" s="5">
        <f t="shared" si="18"/>
        <v>436405</v>
      </c>
      <c r="AE182" s="5">
        <f t="shared" si="19"/>
        <v>1537071</v>
      </c>
      <c r="AG182" s="2">
        <f t="shared" si="20"/>
        <v>6</v>
      </c>
      <c r="AH182" s="2">
        <f t="shared" si="21"/>
        <v>2025</v>
      </c>
      <c r="AJ182" s="5">
        <f t="shared" si="22"/>
        <v>112290</v>
      </c>
      <c r="AK182" s="2">
        <f t="shared" si="23"/>
        <v>21</v>
      </c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36"/>
    </row>
    <row r="183" spans="1:48">
      <c r="A183" s="17">
        <v>45832</v>
      </c>
      <c r="B183" s="19">
        <v>64219</v>
      </c>
      <c r="C183" s="19">
        <v>57783</v>
      </c>
      <c r="D183" s="19">
        <v>55205</v>
      </c>
      <c r="E183" s="19">
        <v>54672</v>
      </c>
      <c r="F183" s="19">
        <v>56274</v>
      </c>
      <c r="G183" s="19">
        <v>60810</v>
      </c>
      <c r="H183" s="19">
        <v>66411</v>
      </c>
      <c r="I183" s="19">
        <v>66014</v>
      </c>
      <c r="J183" s="19">
        <v>59990</v>
      </c>
      <c r="K183" s="19">
        <v>64285</v>
      </c>
      <c r="L183" s="19">
        <v>62867</v>
      </c>
      <c r="M183" s="19">
        <v>62322</v>
      </c>
      <c r="N183" s="19">
        <v>68781</v>
      </c>
      <c r="O183" s="19">
        <v>72256</v>
      </c>
      <c r="P183" s="19">
        <v>73085</v>
      </c>
      <c r="Q183" s="19">
        <v>78080</v>
      </c>
      <c r="R183" s="19">
        <v>90509</v>
      </c>
      <c r="S183" s="19">
        <v>107031</v>
      </c>
      <c r="T183" s="19">
        <v>124236</v>
      </c>
      <c r="U183" s="19">
        <v>132496</v>
      </c>
      <c r="V183" s="19">
        <v>135409</v>
      </c>
      <c r="W183" s="19">
        <v>123479</v>
      </c>
      <c r="X183" s="19">
        <v>107319</v>
      </c>
      <c r="Y183" s="19">
        <v>88408</v>
      </c>
      <c r="Z183" s="5">
        <v>0</v>
      </c>
      <c r="AA183" s="2">
        <f>IFERROR(INDEX('Holiday Schedule'!$D$3:$D$24,MATCH(A183,'Holiday Schedule'!$C$3:$C$24,0)),0)</f>
        <v>0</v>
      </c>
      <c r="AB183" s="2">
        <f t="shared" si="16"/>
        <v>3</v>
      </c>
      <c r="AC183" s="2">
        <f t="shared" si="17"/>
        <v>1428159</v>
      </c>
      <c r="AD183" s="5">
        <f t="shared" si="18"/>
        <v>503782</v>
      </c>
      <c r="AE183" s="5">
        <f t="shared" si="19"/>
        <v>1931941</v>
      </c>
      <c r="AG183" s="2">
        <f t="shared" si="20"/>
        <v>6</v>
      </c>
      <c r="AH183" s="2">
        <f t="shared" si="21"/>
        <v>2025</v>
      </c>
      <c r="AJ183" s="5">
        <f t="shared" si="22"/>
        <v>135409</v>
      </c>
      <c r="AK183" s="2">
        <f t="shared" si="23"/>
        <v>21</v>
      </c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36"/>
    </row>
    <row r="184" spans="1:48">
      <c r="A184" s="17">
        <v>45833</v>
      </c>
      <c r="B184" s="19">
        <v>78629</v>
      </c>
      <c r="C184" s="19">
        <v>70859</v>
      </c>
      <c r="D184" s="19">
        <v>68210</v>
      </c>
      <c r="E184" s="19">
        <v>67797</v>
      </c>
      <c r="F184" s="19">
        <v>68559</v>
      </c>
      <c r="G184" s="19">
        <v>71483</v>
      </c>
      <c r="H184" s="19">
        <v>78552</v>
      </c>
      <c r="I184" s="19">
        <v>80037</v>
      </c>
      <c r="J184" s="19">
        <v>77802</v>
      </c>
      <c r="K184" s="19">
        <v>78573</v>
      </c>
      <c r="L184" s="19">
        <v>67062</v>
      </c>
      <c r="M184" s="19">
        <v>60071</v>
      </c>
      <c r="N184" s="19">
        <v>59313</v>
      </c>
      <c r="O184" s="19">
        <v>53743</v>
      </c>
      <c r="P184" s="19">
        <v>53498</v>
      </c>
      <c r="Q184" s="19">
        <v>63283</v>
      </c>
      <c r="R184" s="19">
        <v>70100</v>
      </c>
      <c r="S184" s="19">
        <v>91112</v>
      </c>
      <c r="T184" s="19">
        <v>108532</v>
      </c>
      <c r="U184" s="19">
        <v>116125</v>
      </c>
      <c r="V184" s="19">
        <v>118290</v>
      </c>
      <c r="W184" s="19">
        <v>105927</v>
      </c>
      <c r="X184" s="19">
        <v>88645</v>
      </c>
      <c r="Y184" s="19">
        <v>75630</v>
      </c>
      <c r="Z184" s="5">
        <v>0</v>
      </c>
      <c r="AA184" s="2">
        <f>IFERROR(INDEX('Holiday Schedule'!$D$3:$D$24,MATCH(A184,'Holiday Schedule'!$C$3:$C$24,0)),0)</f>
        <v>0</v>
      </c>
      <c r="AB184" s="2">
        <f t="shared" si="16"/>
        <v>4</v>
      </c>
      <c r="AC184" s="2">
        <f t="shared" si="17"/>
        <v>1292113</v>
      </c>
      <c r="AD184" s="5">
        <f t="shared" si="18"/>
        <v>579719</v>
      </c>
      <c r="AE184" s="5">
        <f t="shared" si="19"/>
        <v>1871832</v>
      </c>
      <c r="AG184" s="2">
        <f t="shared" si="20"/>
        <v>6</v>
      </c>
      <c r="AH184" s="2">
        <f t="shared" si="21"/>
        <v>2025</v>
      </c>
      <c r="AJ184" s="5">
        <f t="shared" si="22"/>
        <v>118290</v>
      </c>
      <c r="AK184" s="2">
        <f t="shared" si="23"/>
        <v>21</v>
      </c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36"/>
    </row>
    <row r="185" spans="1:48">
      <c r="A185" s="17">
        <v>45834</v>
      </c>
      <c r="B185" s="19">
        <v>62347</v>
      </c>
      <c r="C185" s="19">
        <v>56458</v>
      </c>
      <c r="D185" s="19">
        <v>52977</v>
      </c>
      <c r="E185" s="19">
        <v>52296</v>
      </c>
      <c r="F185" s="19">
        <v>52783</v>
      </c>
      <c r="G185" s="19">
        <v>57429</v>
      </c>
      <c r="H185" s="19">
        <v>63406</v>
      </c>
      <c r="I185" s="19">
        <v>61827</v>
      </c>
      <c r="J185" s="19">
        <v>44430</v>
      </c>
      <c r="K185" s="19">
        <v>42088</v>
      </c>
      <c r="L185" s="19">
        <v>38401</v>
      </c>
      <c r="M185" s="19">
        <v>38509</v>
      </c>
      <c r="N185" s="19">
        <v>53898</v>
      </c>
      <c r="O185" s="19">
        <v>53351</v>
      </c>
      <c r="P185" s="19">
        <v>53897</v>
      </c>
      <c r="Q185" s="19">
        <v>55368</v>
      </c>
      <c r="R185" s="19">
        <v>58920</v>
      </c>
      <c r="S185" s="19">
        <v>71127</v>
      </c>
      <c r="T185" s="19">
        <v>78368</v>
      </c>
      <c r="U185" s="19">
        <v>87037</v>
      </c>
      <c r="V185" s="19">
        <v>91418</v>
      </c>
      <c r="W185" s="19">
        <v>84160</v>
      </c>
      <c r="X185" s="19">
        <v>70941</v>
      </c>
      <c r="Y185" s="19">
        <v>60846</v>
      </c>
      <c r="Z185" s="5">
        <v>0</v>
      </c>
      <c r="AA185" s="2">
        <f>IFERROR(INDEX('Holiday Schedule'!$D$3:$D$24,MATCH(A185,'Holiday Schedule'!$C$3:$C$24,0)),0)</f>
        <v>0</v>
      </c>
      <c r="AB185" s="2">
        <f t="shared" si="16"/>
        <v>5</v>
      </c>
      <c r="AC185" s="2">
        <f t="shared" si="17"/>
        <v>983740</v>
      </c>
      <c r="AD185" s="5">
        <f t="shared" si="18"/>
        <v>458542</v>
      </c>
      <c r="AE185" s="5">
        <f t="shared" si="19"/>
        <v>1442282</v>
      </c>
      <c r="AG185" s="2">
        <f t="shared" si="20"/>
        <v>6</v>
      </c>
      <c r="AH185" s="2">
        <f t="shared" si="21"/>
        <v>2025</v>
      </c>
      <c r="AJ185" s="5">
        <f t="shared" si="22"/>
        <v>91418</v>
      </c>
      <c r="AK185" s="2">
        <f t="shared" si="23"/>
        <v>21</v>
      </c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36"/>
    </row>
    <row r="186" spans="1:48">
      <c r="A186" s="17">
        <v>45835</v>
      </c>
      <c r="B186" s="19">
        <v>48685</v>
      </c>
      <c r="C186" s="19">
        <v>43349</v>
      </c>
      <c r="D186" s="19">
        <v>41178</v>
      </c>
      <c r="E186" s="19">
        <v>41589</v>
      </c>
      <c r="F186" s="19">
        <v>44160</v>
      </c>
      <c r="G186" s="19">
        <v>51073</v>
      </c>
      <c r="H186" s="19">
        <v>62160</v>
      </c>
      <c r="I186" s="19">
        <v>78916</v>
      </c>
      <c r="J186" s="19">
        <v>77597</v>
      </c>
      <c r="K186" s="19">
        <v>83954</v>
      </c>
      <c r="L186" s="19">
        <v>77327</v>
      </c>
      <c r="M186" s="19">
        <v>74486</v>
      </c>
      <c r="N186" s="19">
        <v>76678</v>
      </c>
      <c r="O186" s="19">
        <v>69501</v>
      </c>
      <c r="P186" s="19">
        <v>66510</v>
      </c>
      <c r="Q186" s="19">
        <v>73740</v>
      </c>
      <c r="R186" s="19">
        <v>79800</v>
      </c>
      <c r="S186" s="19">
        <v>85454</v>
      </c>
      <c r="T186" s="19">
        <v>91607</v>
      </c>
      <c r="U186" s="19">
        <v>96249</v>
      </c>
      <c r="V186" s="19">
        <v>99753</v>
      </c>
      <c r="W186" s="19">
        <v>88112</v>
      </c>
      <c r="X186" s="19">
        <v>69163</v>
      </c>
      <c r="Y186" s="19">
        <v>58156</v>
      </c>
      <c r="Z186" s="5">
        <v>0</v>
      </c>
      <c r="AA186" s="2">
        <f>IFERROR(INDEX('Holiday Schedule'!$D$3:$D$24,MATCH(A186,'Holiday Schedule'!$C$3:$C$24,0)),0)</f>
        <v>0</v>
      </c>
      <c r="AB186" s="2">
        <f t="shared" si="16"/>
        <v>6</v>
      </c>
      <c r="AC186" s="2">
        <f t="shared" si="17"/>
        <v>1288847</v>
      </c>
      <c r="AD186" s="5">
        <f t="shared" si="18"/>
        <v>390350</v>
      </c>
      <c r="AE186" s="5">
        <f t="shared" si="19"/>
        <v>1679197</v>
      </c>
      <c r="AG186" s="2">
        <f t="shared" si="20"/>
        <v>6</v>
      </c>
      <c r="AH186" s="2">
        <f t="shared" si="21"/>
        <v>2025</v>
      </c>
      <c r="AJ186" s="5">
        <f t="shared" si="22"/>
        <v>99753</v>
      </c>
      <c r="AK186" s="2">
        <f t="shared" si="23"/>
        <v>21</v>
      </c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36"/>
    </row>
    <row r="187" spans="1:48">
      <c r="A187" s="17">
        <v>45836</v>
      </c>
      <c r="B187" s="19">
        <v>49663</v>
      </c>
      <c r="C187" s="19">
        <v>44128</v>
      </c>
      <c r="D187" s="19">
        <v>42343</v>
      </c>
      <c r="E187" s="19">
        <v>41529</v>
      </c>
      <c r="F187" s="19">
        <v>43393</v>
      </c>
      <c r="G187" s="19">
        <v>49647</v>
      </c>
      <c r="H187" s="19">
        <v>59095</v>
      </c>
      <c r="I187" s="19">
        <v>73983</v>
      </c>
      <c r="J187" s="19">
        <v>80168</v>
      </c>
      <c r="K187" s="19">
        <v>92435</v>
      </c>
      <c r="L187" s="19">
        <v>85512</v>
      </c>
      <c r="M187" s="19">
        <v>81087</v>
      </c>
      <c r="N187" s="19">
        <v>79994</v>
      </c>
      <c r="O187" s="19">
        <v>73998</v>
      </c>
      <c r="P187" s="19">
        <v>73199</v>
      </c>
      <c r="Q187" s="19">
        <v>74990</v>
      </c>
      <c r="R187" s="19">
        <v>79250</v>
      </c>
      <c r="S187" s="19">
        <v>86042</v>
      </c>
      <c r="T187" s="19">
        <v>92065</v>
      </c>
      <c r="U187" s="19">
        <v>97716</v>
      </c>
      <c r="V187" s="19">
        <v>97472</v>
      </c>
      <c r="W187" s="19">
        <v>88175</v>
      </c>
      <c r="X187" s="19">
        <v>70703</v>
      </c>
      <c r="Y187" s="19">
        <v>59158</v>
      </c>
      <c r="Z187" s="5">
        <v>0</v>
      </c>
      <c r="AA187" s="2">
        <f>IFERROR(INDEX('Holiday Schedule'!$D$3:$D$24,MATCH(A187,'Holiday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1715745</v>
      </c>
      <c r="AE187" s="5">
        <f t="shared" si="19"/>
        <v>1715745</v>
      </c>
      <c r="AG187" s="2">
        <f t="shared" si="20"/>
        <v>6</v>
      </c>
      <c r="AH187" s="2">
        <f t="shared" si="21"/>
        <v>2025</v>
      </c>
      <c r="AJ187" s="5">
        <f t="shared" si="22"/>
        <v>97716</v>
      </c>
      <c r="AK187" s="2">
        <f t="shared" si="23"/>
        <v>20</v>
      </c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36"/>
    </row>
    <row r="188" spans="1:48">
      <c r="A188" s="17">
        <v>45837</v>
      </c>
      <c r="B188" s="19">
        <v>49663</v>
      </c>
      <c r="C188" s="19">
        <v>44128</v>
      </c>
      <c r="D188" s="19">
        <v>42343</v>
      </c>
      <c r="E188" s="19">
        <v>41529</v>
      </c>
      <c r="F188" s="19">
        <v>43393</v>
      </c>
      <c r="G188" s="19">
        <v>49647</v>
      </c>
      <c r="H188" s="19">
        <v>59095</v>
      </c>
      <c r="I188" s="19">
        <v>73983</v>
      </c>
      <c r="J188" s="19">
        <v>80168</v>
      </c>
      <c r="K188" s="19">
        <v>92435</v>
      </c>
      <c r="L188" s="19">
        <v>85512</v>
      </c>
      <c r="M188" s="19">
        <v>81086</v>
      </c>
      <c r="N188" s="19">
        <v>79994</v>
      </c>
      <c r="O188" s="19">
        <v>73998</v>
      </c>
      <c r="P188" s="19">
        <v>73199</v>
      </c>
      <c r="Q188" s="19">
        <v>74990</v>
      </c>
      <c r="R188" s="19">
        <v>79249</v>
      </c>
      <c r="S188" s="19">
        <v>86042</v>
      </c>
      <c r="T188" s="19">
        <v>92064</v>
      </c>
      <c r="U188" s="19">
        <v>97716</v>
      </c>
      <c r="V188" s="19">
        <v>97472</v>
      </c>
      <c r="W188" s="19">
        <v>88175</v>
      </c>
      <c r="X188" s="19">
        <v>70703</v>
      </c>
      <c r="Y188" s="19">
        <v>59158</v>
      </c>
      <c r="Z188" s="5">
        <v>0</v>
      </c>
      <c r="AA188" s="2">
        <f>IFERROR(INDEX('Holiday Schedule'!$D$3:$D$24,MATCH(A188,'Holiday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1715742</v>
      </c>
      <c r="AE188" s="5">
        <f t="shared" si="19"/>
        <v>1715742</v>
      </c>
      <c r="AG188" s="2">
        <f t="shared" si="20"/>
        <v>6</v>
      </c>
      <c r="AH188" s="2">
        <f t="shared" si="21"/>
        <v>2025</v>
      </c>
      <c r="AJ188" s="5">
        <f t="shared" si="22"/>
        <v>97716</v>
      </c>
      <c r="AK188" s="2">
        <f t="shared" si="23"/>
        <v>20</v>
      </c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36"/>
    </row>
    <row r="189" spans="1:48">
      <c r="A189" s="17">
        <v>45838</v>
      </c>
      <c r="B189" s="38">
        <v>55672</v>
      </c>
      <c r="C189" s="38">
        <v>50614</v>
      </c>
      <c r="D189" s="38">
        <v>48804</v>
      </c>
      <c r="E189" s="38">
        <v>48272</v>
      </c>
      <c r="F189" s="38">
        <v>50386</v>
      </c>
      <c r="G189" s="38">
        <v>53390</v>
      </c>
      <c r="H189" s="38">
        <v>58041</v>
      </c>
      <c r="I189" s="38">
        <v>52349</v>
      </c>
      <c r="J189" s="38">
        <v>42769</v>
      </c>
      <c r="K189" s="38">
        <v>40102</v>
      </c>
      <c r="L189" s="38">
        <v>38687</v>
      </c>
      <c r="M189" s="38">
        <v>40041</v>
      </c>
      <c r="N189" s="38">
        <v>44043</v>
      </c>
      <c r="O189" s="38">
        <v>43889</v>
      </c>
      <c r="P189" s="38">
        <v>44101</v>
      </c>
      <c r="Q189" s="38">
        <v>51727</v>
      </c>
      <c r="R189" s="38">
        <v>63206</v>
      </c>
      <c r="S189" s="38">
        <v>80262</v>
      </c>
      <c r="T189" s="38">
        <v>98830</v>
      </c>
      <c r="U189" s="38">
        <v>109791</v>
      </c>
      <c r="V189" s="38">
        <v>111617</v>
      </c>
      <c r="W189" s="38">
        <v>101406</v>
      </c>
      <c r="X189" s="38">
        <v>86650</v>
      </c>
      <c r="Y189" s="38">
        <v>72085</v>
      </c>
      <c r="Z189" s="5">
        <v>0</v>
      </c>
      <c r="AA189" s="2">
        <f>IFERROR(INDEX('Holiday Schedule'!$D$3:$D$24,MATCH(A189,'Holiday Schedule'!$C$3:$C$24,0)),0)</f>
        <v>0</v>
      </c>
      <c r="AB189" s="2">
        <f t="shared" si="16"/>
        <v>2</v>
      </c>
      <c r="AC189" s="2">
        <f t="shared" si="17"/>
        <v>1049470</v>
      </c>
      <c r="AD189" s="5">
        <f t="shared" si="18"/>
        <v>437264</v>
      </c>
      <c r="AE189" s="5">
        <f t="shared" si="19"/>
        <v>1486734</v>
      </c>
      <c r="AG189" s="2">
        <f t="shared" si="20"/>
        <v>6</v>
      </c>
      <c r="AH189" s="2">
        <f t="shared" si="21"/>
        <v>2025</v>
      </c>
      <c r="AJ189" s="5">
        <f t="shared" si="22"/>
        <v>111617</v>
      </c>
      <c r="AK189" s="2">
        <f t="shared" si="23"/>
        <v>21</v>
      </c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36"/>
    </row>
    <row r="190" spans="1:48">
      <c r="A190" s="17">
        <v>45839</v>
      </c>
      <c r="B190" s="38">
        <v>71373.850000000006</v>
      </c>
      <c r="C190" s="38">
        <v>65470.05</v>
      </c>
      <c r="D190" s="38">
        <v>59840.32</v>
      </c>
      <c r="E190" s="38">
        <v>57141.29</v>
      </c>
      <c r="F190" s="38">
        <v>59424.07</v>
      </c>
      <c r="G190" s="38">
        <v>62778.65</v>
      </c>
      <c r="H190" s="38">
        <v>61530.69</v>
      </c>
      <c r="I190" s="38">
        <v>72488.84</v>
      </c>
      <c r="J190" s="38">
        <v>75042.8</v>
      </c>
      <c r="K190" s="38">
        <v>69310.259999999995</v>
      </c>
      <c r="L190" s="38">
        <v>69398.710000000006</v>
      </c>
      <c r="M190" s="38">
        <v>66594.41</v>
      </c>
      <c r="N190" s="38">
        <v>66855.03</v>
      </c>
      <c r="O190" s="38">
        <v>69001.05</v>
      </c>
      <c r="P190" s="38">
        <v>62110.44</v>
      </c>
      <c r="Q190" s="38">
        <v>57655.83</v>
      </c>
      <c r="R190" s="38">
        <v>70649.490000000005</v>
      </c>
      <c r="S190" s="38">
        <v>80713.3</v>
      </c>
      <c r="T190" s="38">
        <v>95841.87</v>
      </c>
      <c r="U190" s="38">
        <v>107566.69</v>
      </c>
      <c r="V190" s="38">
        <v>116500.17</v>
      </c>
      <c r="W190" s="38">
        <v>112298.5</v>
      </c>
      <c r="X190" s="38">
        <v>100494.68</v>
      </c>
      <c r="Y190" s="38">
        <v>88527.74</v>
      </c>
      <c r="Z190" s="5">
        <v>0</v>
      </c>
      <c r="AA190" s="2">
        <f>IFERROR(INDEX('Holiday Schedule'!$D$3:$D$24,MATCH(A190,'Holiday Schedule'!$C$3:$C$24,0)),0)</f>
        <v>0</v>
      </c>
      <c r="AB190" s="2">
        <f t="shared" si="16"/>
        <v>3</v>
      </c>
      <c r="AC190" s="2">
        <f t="shared" si="17"/>
        <v>1292522.0699999998</v>
      </c>
      <c r="AD190" s="5">
        <f t="shared" si="18"/>
        <v>526086.66000000015</v>
      </c>
      <c r="AE190" s="5">
        <f t="shared" si="19"/>
        <v>1818608.73</v>
      </c>
      <c r="AG190" s="2">
        <f t="shared" si="20"/>
        <v>7</v>
      </c>
      <c r="AH190" s="2">
        <f t="shared" si="21"/>
        <v>2025</v>
      </c>
      <c r="AJ190" s="5">
        <f t="shared" si="22"/>
        <v>116500.17</v>
      </c>
      <c r="AK190" s="2">
        <f t="shared" si="23"/>
        <v>21</v>
      </c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36"/>
    </row>
    <row r="191" spans="1:48">
      <c r="A191" s="17">
        <v>45840</v>
      </c>
      <c r="B191" s="38">
        <v>75916.7</v>
      </c>
      <c r="C191" s="38">
        <v>69192.87</v>
      </c>
      <c r="D191" s="38">
        <v>63619.62</v>
      </c>
      <c r="E191" s="38">
        <v>62555.13</v>
      </c>
      <c r="F191" s="38">
        <v>64822.95</v>
      </c>
      <c r="G191" s="38">
        <v>66762.05</v>
      </c>
      <c r="H191" s="38">
        <v>67036.740000000005</v>
      </c>
      <c r="I191" s="38">
        <v>67268.800000000003</v>
      </c>
      <c r="J191" s="38">
        <v>66228.990000000005</v>
      </c>
      <c r="K191" s="38">
        <v>64747.15</v>
      </c>
      <c r="L191" s="38">
        <v>70623.94</v>
      </c>
      <c r="M191" s="38">
        <v>65666.539999999994</v>
      </c>
      <c r="N191" s="38">
        <v>68059.350000000006</v>
      </c>
      <c r="O191" s="38">
        <v>69664.960000000006</v>
      </c>
      <c r="P191" s="38">
        <v>67106.39</v>
      </c>
      <c r="Q191" s="38">
        <v>68119.649999999994</v>
      </c>
      <c r="R191" s="38">
        <v>82859.61</v>
      </c>
      <c r="S191" s="38">
        <v>101024.06</v>
      </c>
      <c r="T191" s="38">
        <v>112529.13</v>
      </c>
      <c r="U191" s="38">
        <v>122899.59</v>
      </c>
      <c r="V191" s="38">
        <v>128959.87</v>
      </c>
      <c r="W191" s="38">
        <v>127232.52</v>
      </c>
      <c r="X191" s="38">
        <v>114715.08</v>
      </c>
      <c r="Y191" s="38">
        <v>96179.69</v>
      </c>
      <c r="Z191" s="5">
        <v>0</v>
      </c>
      <c r="AA191" s="2">
        <f>IFERROR(INDEX('Holiday Schedule'!$D$3:$D$24,MATCH(A191,'Holiday Schedule'!$C$3:$C$24,0)),0)</f>
        <v>0</v>
      </c>
      <c r="AB191" s="2">
        <f t="shared" si="16"/>
        <v>4</v>
      </c>
      <c r="AC191" s="2">
        <f t="shared" si="17"/>
        <v>1397705.63</v>
      </c>
      <c r="AD191" s="5">
        <f t="shared" si="18"/>
        <v>566085.75</v>
      </c>
      <c r="AE191" s="5">
        <f t="shared" si="19"/>
        <v>1963791.38</v>
      </c>
      <c r="AG191" s="2">
        <f t="shared" si="20"/>
        <v>7</v>
      </c>
      <c r="AH191" s="2">
        <f t="shared" si="21"/>
        <v>2025</v>
      </c>
      <c r="AJ191" s="5">
        <f t="shared" si="22"/>
        <v>128959.87</v>
      </c>
      <c r="AK191" s="2">
        <f t="shared" si="23"/>
        <v>21</v>
      </c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36"/>
    </row>
    <row r="192" spans="1:48">
      <c r="A192" s="17">
        <v>45841</v>
      </c>
      <c r="B192" s="38">
        <v>82424.600000000006</v>
      </c>
      <c r="C192" s="38">
        <v>72506.5</v>
      </c>
      <c r="D192" s="38">
        <v>66373.570000000007</v>
      </c>
      <c r="E192" s="38">
        <v>62952.87</v>
      </c>
      <c r="F192" s="38">
        <v>65508.52</v>
      </c>
      <c r="G192" s="38">
        <v>64641.73</v>
      </c>
      <c r="H192" s="38">
        <v>65574.14</v>
      </c>
      <c r="I192" s="38">
        <v>67247.199999999997</v>
      </c>
      <c r="J192" s="38">
        <v>63980.23</v>
      </c>
      <c r="K192" s="38">
        <v>58254.13</v>
      </c>
      <c r="L192" s="38">
        <v>61588.75</v>
      </c>
      <c r="M192" s="38">
        <v>62353.98</v>
      </c>
      <c r="N192" s="38">
        <v>67055.44</v>
      </c>
      <c r="O192" s="38">
        <v>71088.960000000006</v>
      </c>
      <c r="P192" s="38">
        <v>80831.98</v>
      </c>
      <c r="Q192" s="38">
        <v>81598.899999999994</v>
      </c>
      <c r="R192" s="38">
        <v>85854.45</v>
      </c>
      <c r="S192" s="38">
        <v>97532.83</v>
      </c>
      <c r="T192" s="38">
        <v>102110.09</v>
      </c>
      <c r="U192" s="38">
        <v>107733.64</v>
      </c>
      <c r="V192" s="38">
        <v>111265.46</v>
      </c>
      <c r="W192" s="38">
        <v>111682.11</v>
      </c>
      <c r="X192" s="38">
        <v>100008.89</v>
      </c>
      <c r="Y192" s="38">
        <v>86060.98</v>
      </c>
      <c r="Z192" s="5">
        <v>0</v>
      </c>
      <c r="AA192" s="2">
        <f>IFERROR(INDEX('Holiday Schedule'!$D$3:$D$24,MATCH(A192,'Holiday Schedule'!$C$3:$C$24,0)),0)</f>
        <v>0</v>
      </c>
      <c r="AB192" s="2">
        <f t="shared" si="16"/>
        <v>5</v>
      </c>
      <c r="AC192" s="2">
        <f t="shared" si="17"/>
        <v>1330187.04</v>
      </c>
      <c r="AD192" s="5">
        <f t="shared" si="18"/>
        <v>566042.90999999968</v>
      </c>
      <c r="AE192" s="5">
        <f t="shared" si="19"/>
        <v>1896229.9499999997</v>
      </c>
      <c r="AG192" s="2">
        <f t="shared" si="20"/>
        <v>7</v>
      </c>
      <c r="AH192" s="2">
        <f t="shared" si="21"/>
        <v>2025</v>
      </c>
      <c r="AJ192" s="5">
        <f t="shared" si="22"/>
        <v>111682.11</v>
      </c>
      <c r="AK192" s="2">
        <f t="shared" si="23"/>
        <v>22</v>
      </c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36"/>
    </row>
    <row r="193" spans="1:48">
      <c r="A193" s="17">
        <v>45842</v>
      </c>
      <c r="B193" s="38">
        <v>73456.490000000005</v>
      </c>
      <c r="C193" s="38">
        <v>66709.710000000006</v>
      </c>
      <c r="D193" s="38">
        <v>61067.35</v>
      </c>
      <c r="E193" s="38">
        <v>58427.199999999997</v>
      </c>
      <c r="F193" s="38">
        <v>59025.71</v>
      </c>
      <c r="G193" s="38">
        <v>57255.98</v>
      </c>
      <c r="H193" s="38">
        <v>56750.49</v>
      </c>
      <c r="I193" s="38">
        <v>56568.89</v>
      </c>
      <c r="J193" s="38">
        <v>49791.54</v>
      </c>
      <c r="K193" s="38">
        <v>42549.13</v>
      </c>
      <c r="L193" s="38">
        <v>45814.48</v>
      </c>
      <c r="M193" s="38">
        <v>44431.98</v>
      </c>
      <c r="N193" s="38">
        <v>43606.39</v>
      </c>
      <c r="O193" s="38">
        <v>48374.36</v>
      </c>
      <c r="P193" s="38">
        <v>42763.29</v>
      </c>
      <c r="Q193" s="38">
        <v>46211.72</v>
      </c>
      <c r="R193" s="38">
        <v>49642.080000000002</v>
      </c>
      <c r="S193" s="38">
        <v>64590.13</v>
      </c>
      <c r="T193" s="38">
        <v>79301.3</v>
      </c>
      <c r="U193" s="38">
        <v>89010.49</v>
      </c>
      <c r="V193" s="38">
        <v>93169.65</v>
      </c>
      <c r="W193" s="38">
        <v>93550.66</v>
      </c>
      <c r="X193" s="38">
        <v>87562.2</v>
      </c>
      <c r="Y193" s="38">
        <v>79204.22</v>
      </c>
      <c r="Z193" s="5">
        <v>0</v>
      </c>
      <c r="AA193" s="2">
        <f>IFERROR(INDEX('Holiday Schedule'!$D$3:$D$24,MATCH(A193,'Holiday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1488835.4399999997</v>
      </c>
      <c r="AE193" s="5">
        <f t="shared" si="19"/>
        <v>1488835.4399999997</v>
      </c>
      <c r="AG193" s="2">
        <f t="shared" si="20"/>
        <v>7</v>
      </c>
      <c r="AH193" s="2">
        <f t="shared" si="21"/>
        <v>2025</v>
      </c>
      <c r="AJ193" s="5">
        <f t="shared" si="22"/>
        <v>93550.66</v>
      </c>
      <c r="AK193" s="2">
        <f t="shared" si="23"/>
        <v>22</v>
      </c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36"/>
    </row>
    <row r="194" spans="1:48">
      <c r="A194" s="17">
        <v>45843</v>
      </c>
      <c r="B194" s="38">
        <v>66998.960000000006</v>
      </c>
      <c r="C194" s="38">
        <v>60941.9</v>
      </c>
      <c r="D194" s="38">
        <v>56789.17</v>
      </c>
      <c r="E194" s="38">
        <v>54131.59</v>
      </c>
      <c r="F194" s="38">
        <v>54189.91</v>
      </c>
      <c r="G194" s="38">
        <v>52153.5</v>
      </c>
      <c r="H194" s="38">
        <v>50778.82</v>
      </c>
      <c r="I194" s="38">
        <v>49126.22</v>
      </c>
      <c r="J194" s="38">
        <v>45475.8</v>
      </c>
      <c r="K194" s="38">
        <v>40450.93</v>
      </c>
      <c r="L194" s="38">
        <v>41886.550000000003</v>
      </c>
      <c r="M194" s="38">
        <v>44225.18</v>
      </c>
      <c r="N194" s="38">
        <v>45092.63</v>
      </c>
      <c r="O194" s="38">
        <v>45515.26</v>
      </c>
      <c r="P194" s="38">
        <v>48685.77</v>
      </c>
      <c r="Q194" s="38">
        <v>54700.94</v>
      </c>
      <c r="R194" s="38">
        <v>65677.490000000005</v>
      </c>
      <c r="S194" s="38">
        <v>83241.89</v>
      </c>
      <c r="T194" s="38">
        <v>91714.02</v>
      </c>
      <c r="U194" s="38">
        <v>103417.96</v>
      </c>
      <c r="V194" s="38">
        <v>107718.17</v>
      </c>
      <c r="W194" s="38">
        <v>109517.5</v>
      </c>
      <c r="X194" s="38">
        <v>98191.17</v>
      </c>
      <c r="Y194" s="38">
        <v>84601.73</v>
      </c>
      <c r="Z194" s="5">
        <v>0</v>
      </c>
      <c r="AA194" s="2">
        <f>IFERROR(INDEX('Holiday Schedule'!$D$3:$D$24,MATCH(A194,'Holiday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1555223.0599999998</v>
      </c>
      <c r="AE194" s="5">
        <f t="shared" si="19"/>
        <v>1555223.0599999998</v>
      </c>
      <c r="AG194" s="2">
        <f t="shared" si="20"/>
        <v>7</v>
      </c>
      <c r="AH194" s="2">
        <f t="shared" si="21"/>
        <v>2025</v>
      </c>
      <c r="AJ194" s="5">
        <f t="shared" si="22"/>
        <v>109517.5</v>
      </c>
      <c r="AK194" s="2">
        <f t="shared" si="23"/>
        <v>22</v>
      </c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36"/>
    </row>
    <row r="195" spans="1:48">
      <c r="A195" s="17">
        <v>45844</v>
      </c>
      <c r="B195" s="38">
        <v>72795.33</v>
      </c>
      <c r="C195" s="38">
        <v>66333.61</v>
      </c>
      <c r="D195" s="38">
        <v>62257.66</v>
      </c>
      <c r="E195" s="38">
        <v>59258.75</v>
      </c>
      <c r="F195" s="38">
        <v>59129.65</v>
      </c>
      <c r="G195" s="38">
        <v>56281.65</v>
      </c>
      <c r="H195" s="38">
        <v>57584.33</v>
      </c>
      <c r="I195" s="38">
        <v>58766.11</v>
      </c>
      <c r="J195" s="38">
        <v>60142.65</v>
      </c>
      <c r="K195" s="38">
        <v>56003.76</v>
      </c>
      <c r="L195" s="38">
        <v>61633.34</v>
      </c>
      <c r="M195" s="38">
        <v>62627.46</v>
      </c>
      <c r="N195" s="38">
        <v>68965.33</v>
      </c>
      <c r="O195" s="38">
        <v>73322.759999999995</v>
      </c>
      <c r="P195" s="38">
        <v>70691.539999999994</v>
      </c>
      <c r="Q195" s="38">
        <v>75608.87</v>
      </c>
      <c r="R195" s="38">
        <v>83757.7</v>
      </c>
      <c r="S195" s="38">
        <v>103050.05</v>
      </c>
      <c r="T195" s="38">
        <v>121593.16</v>
      </c>
      <c r="U195" s="38">
        <v>130471.13</v>
      </c>
      <c r="V195" s="38">
        <v>130643.67</v>
      </c>
      <c r="W195" s="38">
        <v>125688.15</v>
      </c>
      <c r="X195" s="38">
        <v>113443.97</v>
      </c>
      <c r="Y195" s="38">
        <v>98555.199999999997</v>
      </c>
      <c r="Z195" s="5">
        <v>0</v>
      </c>
      <c r="AA195" s="2">
        <f>IFERROR(INDEX('Holiday Schedule'!$D$3:$D$24,MATCH(A195,'Holiday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1928605.8299999996</v>
      </c>
      <c r="AE195" s="5">
        <f t="shared" si="19"/>
        <v>1928605.8299999996</v>
      </c>
      <c r="AG195" s="2">
        <f t="shared" si="20"/>
        <v>7</v>
      </c>
      <c r="AH195" s="2">
        <f t="shared" si="21"/>
        <v>2025</v>
      </c>
      <c r="AJ195" s="5">
        <f t="shared" si="22"/>
        <v>130643.67</v>
      </c>
      <c r="AK195" s="2">
        <f t="shared" si="23"/>
        <v>21</v>
      </c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36"/>
    </row>
    <row r="196" spans="1:48">
      <c r="A196" s="17">
        <v>45845</v>
      </c>
      <c r="B196" s="38">
        <v>84069.35</v>
      </c>
      <c r="C196" s="38">
        <v>76351.86</v>
      </c>
      <c r="D196" s="38">
        <v>70282.210000000006</v>
      </c>
      <c r="E196" s="38">
        <v>67350.350000000006</v>
      </c>
      <c r="F196" s="38">
        <v>68704.100000000006</v>
      </c>
      <c r="G196" s="38">
        <v>70785.31</v>
      </c>
      <c r="H196" s="38">
        <v>71731.8</v>
      </c>
      <c r="I196" s="38">
        <v>74666.11</v>
      </c>
      <c r="J196" s="38">
        <v>72859.34</v>
      </c>
      <c r="K196" s="38">
        <v>67126.740000000005</v>
      </c>
      <c r="L196" s="38">
        <v>73174.06</v>
      </c>
      <c r="M196" s="38">
        <v>72065.539999999994</v>
      </c>
      <c r="N196" s="38">
        <v>74020.710000000006</v>
      </c>
      <c r="O196" s="38">
        <v>75340.800000000003</v>
      </c>
      <c r="P196" s="38">
        <v>74759.59</v>
      </c>
      <c r="Q196" s="38">
        <v>76014.649999999994</v>
      </c>
      <c r="R196" s="38">
        <v>85453.78</v>
      </c>
      <c r="S196" s="38">
        <v>102138.39</v>
      </c>
      <c r="T196" s="38">
        <v>115029.84</v>
      </c>
      <c r="U196" s="38">
        <v>128304.54</v>
      </c>
      <c r="V196" s="38">
        <v>131046.68</v>
      </c>
      <c r="W196" s="38">
        <v>126951.93</v>
      </c>
      <c r="X196" s="38">
        <v>112322.58</v>
      </c>
      <c r="Y196" s="38">
        <v>97283.16</v>
      </c>
      <c r="Z196" s="5">
        <v>0</v>
      </c>
      <c r="AA196" s="2">
        <f>IFERROR(INDEX('Holiday Schedule'!$D$3:$D$24,MATCH(A196,'Holiday Schedule'!$C$3:$C$24,0)),0)</f>
        <v>0</v>
      </c>
      <c r="AB196" s="2">
        <f t="shared" si="16"/>
        <v>2</v>
      </c>
      <c r="AC196" s="2">
        <f t="shared" si="17"/>
        <v>1461275.28</v>
      </c>
      <c r="AD196" s="5">
        <f t="shared" si="18"/>
        <v>606558.1399999999</v>
      </c>
      <c r="AE196" s="5">
        <f t="shared" si="19"/>
        <v>2067833.42</v>
      </c>
      <c r="AG196" s="2">
        <f t="shared" si="20"/>
        <v>7</v>
      </c>
      <c r="AH196" s="2">
        <f t="shared" si="21"/>
        <v>2025</v>
      </c>
      <c r="AJ196" s="5">
        <f t="shared" si="22"/>
        <v>131046.68</v>
      </c>
      <c r="AK196" s="2">
        <f t="shared" si="23"/>
        <v>21</v>
      </c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36"/>
    </row>
    <row r="197" spans="1:48">
      <c r="A197" s="17">
        <v>45846</v>
      </c>
      <c r="B197" s="38">
        <v>83542.3</v>
      </c>
      <c r="C197" s="38">
        <v>76969.05</v>
      </c>
      <c r="D197" s="38">
        <v>70491.820000000007</v>
      </c>
      <c r="E197" s="38">
        <v>66499.28</v>
      </c>
      <c r="F197" s="38">
        <v>69793.08</v>
      </c>
      <c r="G197" s="38">
        <v>70107.56</v>
      </c>
      <c r="H197" s="38">
        <v>76535.72</v>
      </c>
      <c r="I197" s="38">
        <v>84336.61</v>
      </c>
      <c r="J197" s="38">
        <v>86838.36</v>
      </c>
      <c r="K197" s="38">
        <v>76758.95</v>
      </c>
      <c r="L197" s="38">
        <v>80588.960000000006</v>
      </c>
      <c r="M197" s="38">
        <v>76136</v>
      </c>
      <c r="N197" s="38">
        <v>76274.080000000002</v>
      </c>
      <c r="O197" s="38">
        <v>69244.63</v>
      </c>
      <c r="P197" s="38">
        <v>64679.4</v>
      </c>
      <c r="Q197" s="38">
        <v>62001.74</v>
      </c>
      <c r="R197" s="38">
        <v>70370.31</v>
      </c>
      <c r="S197" s="38">
        <v>82802.080000000002</v>
      </c>
      <c r="T197" s="38">
        <v>97826.13</v>
      </c>
      <c r="U197" s="38">
        <v>107148.92</v>
      </c>
      <c r="V197" s="38">
        <v>110037.83</v>
      </c>
      <c r="W197" s="38">
        <v>113049.61</v>
      </c>
      <c r="X197" s="38">
        <v>99924</v>
      </c>
      <c r="Y197" s="38">
        <v>84994.37</v>
      </c>
      <c r="Z197" s="5">
        <v>0</v>
      </c>
      <c r="AA197" s="2">
        <f>IFERROR(INDEX('Holiday Schedule'!$D$3:$D$24,MATCH(A197,'Holiday Schedule'!$C$3:$C$24,0)),0)</f>
        <v>0</v>
      </c>
      <c r="AB197" s="2">
        <f t="shared" si="16"/>
        <v>3</v>
      </c>
      <c r="AC197" s="2">
        <f t="shared" si="17"/>
        <v>1358017.61</v>
      </c>
      <c r="AD197" s="5">
        <f t="shared" si="18"/>
        <v>598933.17999999993</v>
      </c>
      <c r="AE197" s="5">
        <f t="shared" si="19"/>
        <v>1956950.79</v>
      </c>
      <c r="AG197" s="2">
        <f t="shared" si="20"/>
        <v>7</v>
      </c>
      <c r="AH197" s="2">
        <f t="shared" si="21"/>
        <v>2025</v>
      </c>
      <c r="AJ197" s="5">
        <f t="shared" si="22"/>
        <v>113049.61</v>
      </c>
      <c r="AK197" s="2">
        <f t="shared" si="23"/>
        <v>22</v>
      </c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36"/>
    </row>
    <row r="198" spans="1:48">
      <c r="A198" s="17">
        <v>45847</v>
      </c>
      <c r="B198" s="38">
        <v>73605.91</v>
      </c>
      <c r="C198" s="38">
        <v>66286.09</v>
      </c>
      <c r="D198" s="38">
        <v>62104.95</v>
      </c>
      <c r="E198" s="38">
        <v>59408.639999999999</v>
      </c>
      <c r="F198" s="38">
        <v>62928.78</v>
      </c>
      <c r="G198" s="38">
        <v>63190.32</v>
      </c>
      <c r="H198" s="38">
        <v>66710.16</v>
      </c>
      <c r="I198" s="38">
        <v>68512.5</v>
      </c>
      <c r="J198" s="38">
        <v>64803.19</v>
      </c>
      <c r="K198" s="38">
        <v>57718.99</v>
      </c>
      <c r="L198" s="38">
        <v>59919.67</v>
      </c>
      <c r="M198" s="38">
        <v>59795.24</v>
      </c>
      <c r="N198" s="38">
        <v>62105.68</v>
      </c>
      <c r="O198" s="38">
        <v>58965.02</v>
      </c>
      <c r="P198" s="38">
        <v>63491.6</v>
      </c>
      <c r="Q198" s="38">
        <v>63566.65</v>
      </c>
      <c r="R198" s="38">
        <v>73813.81</v>
      </c>
      <c r="S198" s="38">
        <v>93252.42</v>
      </c>
      <c r="T198" s="38">
        <v>105940.21</v>
      </c>
      <c r="U198" s="38">
        <v>115292.1</v>
      </c>
      <c r="V198" s="38">
        <v>117768.68</v>
      </c>
      <c r="W198" s="38">
        <v>116548.65</v>
      </c>
      <c r="X198" s="38">
        <v>103567.94</v>
      </c>
      <c r="Y198" s="38">
        <v>89516.72</v>
      </c>
      <c r="Z198" s="5">
        <v>0</v>
      </c>
      <c r="AA198" s="2">
        <f>IFERROR(INDEX('Holiday Schedule'!$D$3:$D$24,MATCH(A198,'Holiday Schedule'!$C$3:$C$24,0)),0)</f>
        <v>0</v>
      </c>
      <c r="AB198" s="2">
        <f t="shared" si="16"/>
        <v>4</v>
      </c>
      <c r="AC198" s="2">
        <f t="shared" si="17"/>
        <v>1285062.3499999996</v>
      </c>
      <c r="AD198" s="5">
        <f t="shared" si="18"/>
        <v>543751.5700000003</v>
      </c>
      <c r="AE198" s="5">
        <f t="shared" si="19"/>
        <v>1828813.92</v>
      </c>
      <c r="AG198" s="2">
        <f t="shared" si="20"/>
        <v>7</v>
      </c>
      <c r="AH198" s="2">
        <f t="shared" si="21"/>
        <v>2025</v>
      </c>
      <c r="AJ198" s="5">
        <f t="shared" si="22"/>
        <v>117768.68</v>
      </c>
      <c r="AK198" s="2">
        <f t="shared" si="23"/>
        <v>21</v>
      </c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36"/>
    </row>
    <row r="199" spans="1:48">
      <c r="A199" s="17">
        <v>45848</v>
      </c>
      <c r="B199" s="38">
        <v>74589.53</v>
      </c>
      <c r="C199" s="38">
        <v>69473.67</v>
      </c>
      <c r="D199" s="38">
        <v>64284.9</v>
      </c>
      <c r="E199" s="38">
        <v>61629.9</v>
      </c>
      <c r="F199" s="38">
        <v>63602.31</v>
      </c>
      <c r="G199" s="38">
        <v>67243.28</v>
      </c>
      <c r="H199" s="38">
        <v>71807.72</v>
      </c>
      <c r="I199" s="38">
        <v>79598.06</v>
      </c>
      <c r="J199" s="38">
        <v>79463.91</v>
      </c>
      <c r="K199" s="38">
        <v>70804.67</v>
      </c>
      <c r="L199" s="38">
        <v>70202.759999999995</v>
      </c>
      <c r="M199" s="38">
        <v>66997.350000000006</v>
      </c>
      <c r="N199" s="38">
        <v>69731.899999999994</v>
      </c>
      <c r="O199" s="38">
        <v>65776.05</v>
      </c>
      <c r="P199" s="38">
        <v>61996.83</v>
      </c>
      <c r="Q199" s="38">
        <v>61739.14</v>
      </c>
      <c r="R199" s="38">
        <v>63695.72</v>
      </c>
      <c r="S199" s="38">
        <v>80828.320000000007</v>
      </c>
      <c r="T199" s="38">
        <v>95759.49</v>
      </c>
      <c r="U199" s="38">
        <v>106623.88</v>
      </c>
      <c r="V199" s="38">
        <v>109330.47</v>
      </c>
      <c r="W199" s="38">
        <v>110245.04</v>
      </c>
      <c r="X199" s="38">
        <v>96785.03</v>
      </c>
      <c r="Y199" s="38">
        <v>84573.18</v>
      </c>
      <c r="Z199" s="5">
        <v>0</v>
      </c>
      <c r="AA199" s="2">
        <f>IFERROR(INDEX('Holiday Schedule'!$D$3:$D$24,MATCH(A199,'Holiday Schedule'!$C$3:$C$24,0)),0)</f>
        <v>0</v>
      </c>
      <c r="AB199" s="2">
        <f t="shared" si="16"/>
        <v>5</v>
      </c>
      <c r="AC199" s="2">
        <f t="shared" si="17"/>
        <v>1289578.6200000001</v>
      </c>
      <c r="AD199" s="5">
        <f t="shared" si="18"/>
        <v>557204.49</v>
      </c>
      <c r="AE199" s="5">
        <f t="shared" si="19"/>
        <v>1846783.11</v>
      </c>
      <c r="AG199" s="2">
        <f t="shared" si="20"/>
        <v>7</v>
      </c>
      <c r="AH199" s="2">
        <f t="shared" si="21"/>
        <v>2025</v>
      </c>
      <c r="AJ199" s="5">
        <f t="shared" si="22"/>
        <v>110245.04</v>
      </c>
      <c r="AK199" s="2">
        <f t="shared" si="23"/>
        <v>22</v>
      </c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36"/>
    </row>
    <row r="200" spans="1:48">
      <c r="A200" s="17">
        <v>45849</v>
      </c>
      <c r="B200" s="38">
        <v>72654.34</v>
      </c>
      <c r="C200" s="38">
        <v>65503.839999999997</v>
      </c>
      <c r="D200" s="38">
        <v>61610.46</v>
      </c>
      <c r="E200" s="38">
        <v>59341.58</v>
      </c>
      <c r="F200" s="38">
        <v>62375.3</v>
      </c>
      <c r="G200" s="38">
        <v>63958.95</v>
      </c>
      <c r="H200" s="38">
        <v>68337.56</v>
      </c>
      <c r="I200" s="38">
        <v>76712.17</v>
      </c>
      <c r="J200" s="38">
        <v>77787.41</v>
      </c>
      <c r="K200" s="38">
        <v>69302.83</v>
      </c>
      <c r="L200" s="38">
        <v>70241.460000000006</v>
      </c>
      <c r="M200" s="38">
        <v>63607.67</v>
      </c>
      <c r="N200" s="38">
        <v>61405.93</v>
      </c>
      <c r="O200" s="38">
        <v>55215.53</v>
      </c>
      <c r="P200" s="38">
        <v>55289.17</v>
      </c>
      <c r="Q200" s="38">
        <v>53021.05</v>
      </c>
      <c r="R200" s="38">
        <v>62599.73</v>
      </c>
      <c r="S200" s="38">
        <v>79724.960000000006</v>
      </c>
      <c r="T200" s="38">
        <v>95557.11</v>
      </c>
      <c r="U200" s="38">
        <v>108144.59</v>
      </c>
      <c r="V200" s="38">
        <v>112096.8</v>
      </c>
      <c r="W200" s="38">
        <v>111506.06</v>
      </c>
      <c r="X200" s="38">
        <v>102186.86</v>
      </c>
      <c r="Y200" s="38">
        <v>87520.09</v>
      </c>
      <c r="Z200" s="5">
        <v>0</v>
      </c>
      <c r="AA200" s="2">
        <f>IFERROR(INDEX('Holiday Schedule'!$D$3:$D$24,MATCH(A200,'Holiday Schedule'!$C$3:$C$24,0)),0)</f>
        <v>0</v>
      </c>
      <c r="AB200" s="2">
        <f t="shared" si="16"/>
        <v>6</v>
      </c>
      <c r="AC200" s="2">
        <f t="shared" si="17"/>
        <v>1254399.33</v>
      </c>
      <c r="AD200" s="5">
        <f t="shared" si="18"/>
        <v>541302.12000000058</v>
      </c>
      <c r="AE200" s="5">
        <f t="shared" si="19"/>
        <v>1795701.4500000007</v>
      </c>
      <c r="AG200" s="2">
        <f t="shared" si="20"/>
        <v>7</v>
      </c>
      <c r="AH200" s="2">
        <f t="shared" si="21"/>
        <v>2025</v>
      </c>
      <c r="AJ200" s="5">
        <f t="shared" si="22"/>
        <v>112096.8</v>
      </c>
      <c r="AK200" s="2">
        <f t="shared" si="23"/>
        <v>21</v>
      </c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36"/>
    </row>
    <row r="201" spans="1:48">
      <c r="A201" s="17">
        <v>45850</v>
      </c>
      <c r="B201" s="38">
        <v>76127.649999999994</v>
      </c>
      <c r="C201" s="38">
        <v>67177.84</v>
      </c>
      <c r="D201" s="38">
        <v>62096.11</v>
      </c>
      <c r="E201" s="38">
        <v>58927.8</v>
      </c>
      <c r="F201" s="38">
        <v>59567.09</v>
      </c>
      <c r="G201" s="38">
        <v>59295.54</v>
      </c>
      <c r="H201" s="38">
        <v>62131.72</v>
      </c>
      <c r="I201" s="38">
        <v>67754.91</v>
      </c>
      <c r="J201" s="38">
        <v>69653.19</v>
      </c>
      <c r="K201" s="38">
        <v>62163.43</v>
      </c>
      <c r="L201" s="38">
        <v>61889.03</v>
      </c>
      <c r="M201" s="38">
        <v>62747.17</v>
      </c>
      <c r="N201" s="38">
        <v>63210.84</v>
      </c>
      <c r="O201" s="38">
        <v>55676.57</v>
      </c>
      <c r="P201" s="38">
        <v>55511.62</v>
      </c>
      <c r="Q201" s="38">
        <v>60506.2</v>
      </c>
      <c r="R201" s="38">
        <v>67071.17</v>
      </c>
      <c r="S201" s="38">
        <v>85271.32</v>
      </c>
      <c r="T201" s="38">
        <v>95285.89</v>
      </c>
      <c r="U201" s="38">
        <v>101172.45</v>
      </c>
      <c r="V201" s="38">
        <v>104957.13</v>
      </c>
      <c r="W201" s="38">
        <v>102842.51</v>
      </c>
      <c r="X201" s="38">
        <v>94830.83</v>
      </c>
      <c r="Y201" s="38">
        <v>82067.73</v>
      </c>
      <c r="Z201" s="5">
        <v>0</v>
      </c>
      <c r="AA201" s="2">
        <f>IFERROR(INDEX('Holiday Schedule'!$D$3:$D$24,MATCH(A201,'Holiday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1737935.74</v>
      </c>
      <c r="AE201" s="5">
        <f t="shared" si="19"/>
        <v>1737935.74</v>
      </c>
      <c r="AG201" s="2">
        <f t="shared" si="20"/>
        <v>7</v>
      </c>
      <c r="AH201" s="2">
        <f t="shared" si="21"/>
        <v>2025</v>
      </c>
      <c r="AJ201" s="5">
        <f t="shared" si="22"/>
        <v>104957.13</v>
      </c>
      <c r="AK201" s="2">
        <f t="shared" si="23"/>
        <v>21</v>
      </c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36"/>
    </row>
    <row r="202" spans="1:48">
      <c r="A202" s="17">
        <v>45851</v>
      </c>
      <c r="B202" s="38">
        <v>71875.11</v>
      </c>
      <c r="C202" s="38">
        <v>64294.59</v>
      </c>
      <c r="D202" s="38">
        <v>60935.55</v>
      </c>
      <c r="E202" s="38">
        <v>56915.63</v>
      </c>
      <c r="F202" s="38">
        <v>57676.61</v>
      </c>
      <c r="G202" s="38">
        <v>57851.32</v>
      </c>
      <c r="H202" s="38">
        <v>59522.52</v>
      </c>
      <c r="I202" s="38">
        <v>66579.240000000005</v>
      </c>
      <c r="J202" s="38">
        <v>71042.2</v>
      </c>
      <c r="K202" s="38">
        <v>62206.28</v>
      </c>
      <c r="L202" s="38">
        <v>62217.83</v>
      </c>
      <c r="M202" s="38">
        <v>54603.22</v>
      </c>
      <c r="N202" s="38">
        <v>50998.95</v>
      </c>
      <c r="O202" s="38">
        <v>47105.14</v>
      </c>
      <c r="P202" s="38">
        <v>45443.87</v>
      </c>
      <c r="Q202" s="38">
        <v>51137.82</v>
      </c>
      <c r="R202" s="38">
        <v>60778.49</v>
      </c>
      <c r="S202" s="38">
        <v>77488.14</v>
      </c>
      <c r="T202" s="38">
        <v>93985.89</v>
      </c>
      <c r="U202" s="38">
        <v>107834.21</v>
      </c>
      <c r="V202" s="38">
        <v>111104.42</v>
      </c>
      <c r="W202" s="38">
        <v>107898.61</v>
      </c>
      <c r="X202" s="38">
        <v>93902.53</v>
      </c>
      <c r="Y202" s="38">
        <v>80975.69</v>
      </c>
      <c r="Z202" s="5">
        <v>0</v>
      </c>
      <c r="AA202" s="2">
        <f>IFERROR(INDEX('Holiday Schedule'!$D$3:$D$24,MATCH(A202,'Holiday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1674373.8599999996</v>
      </c>
      <c r="AE202" s="5">
        <f t="shared" ref="AE202:AE265" si="27">SUM(B202:Y202)</f>
        <v>1674373.8599999996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111104.42</v>
      </c>
      <c r="AK202" s="2">
        <f t="shared" ref="AK202:AK265" si="31">IF(AE202&gt;0,INDEX(B$8:Y$8,MATCH(AJ202,B202:Y202,0)),"")</f>
        <v>21</v>
      </c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36"/>
    </row>
    <row r="203" spans="1:48">
      <c r="A203" s="17">
        <v>45852</v>
      </c>
      <c r="B203" s="38">
        <v>70261.7</v>
      </c>
      <c r="C203" s="38">
        <v>62199.35</v>
      </c>
      <c r="D203" s="38">
        <v>58427.77</v>
      </c>
      <c r="E203" s="38">
        <v>57296.93</v>
      </c>
      <c r="F203" s="38">
        <v>60179.63</v>
      </c>
      <c r="G203" s="38">
        <v>63357.73</v>
      </c>
      <c r="H203" s="38">
        <v>67378.41</v>
      </c>
      <c r="I203" s="38">
        <v>75247.710000000006</v>
      </c>
      <c r="J203" s="38">
        <v>77931.710000000006</v>
      </c>
      <c r="K203" s="38">
        <v>71014.509999999995</v>
      </c>
      <c r="L203" s="38">
        <v>74136.429999999993</v>
      </c>
      <c r="M203" s="38">
        <v>72161.990000000005</v>
      </c>
      <c r="N203" s="38">
        <v>72142.259999999995</v>
      </c>
      <c r="O203" s="38">
        <v>72455.25</v>
      </c>
      <c r="P203" s="38">
        <v>69784.81</v>
      </c>
      <c r="Q203" s="38">
        <v>68605.350000000006</v>
      </c>
      <c r="R203" s="38">
        <v>75851.41</v>
      </c>
      <c r="S203" s="38">
        <v>88992.61</v>
      </c>
      <c r="T203" s="38">
        <v>99491.93</v>
      </c>
      <c r="U203" s="38">
        <v>107733.69</v>
      </c>
      <c r="V203" s="38">
        <v>108668.97</v>
      </c>
      <c r="W203" s="38">
        <v>106913.81</v>
      </c>
      <c r="X203" s="38">
        <v>96093.65</v>
      </c>
      <c r="Y203" s="38">
        <v>83614.69</v>
      </c>
      <c r="Z203" s="5">
        <v>0</v>
      </c>
      <c r="AA203" s="2">
        <f>IFERROR(INDEX('Holiday Schedule'!$D$3:$D$24,MATCH(A203,'Holiday Schedule'!$C$3:$C$24,0)),0)</f>
        <v>0</v>
      </c>
      <c r="AB203" s="2">
        <f t="shared" si="24"/>
        <v>2</v>
      </c>
      <c r="AC203" s="2">
        <f t="shared" si="25"/>
        <v>1337226.0899999999</v>
      </c>
      <c r="AD203" s="5">
        <f t="shared" si="26"/>
        <v>522716.20999999996</v>
      </c>
      <c r="AE203" s="5">
        <f t="shared" si="27"/>
        <v>1859942.2999999998</v>
      </c>
      <c r="AG203" s="2">
        <f t="shared" si="28"/>
        <v>7</v>
      </c>
      <c r="AH203" s="2">
        <f t="shared" si="29"/>
        <v>2025</v>
      </c>
      <c r="AJ203" s="5">
        <f t="shared" si="30"/>
        <v>108668.97</v>
      </c>
      <c r="AK203" s="2">
        <f t="shared" si="31"/>
        <v>21</v>
      </c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36"/>
    </row>
    <row r="204" spans="1:48">
      <c r="A204" s="17">
        <v>45853</v>
      </c>
      <c r="B204" s="38">
        <v>72487.5</v>
      </c>
      <c r="C204" s="38">
        <v>65642.100000000006</v>
      </c>
      <c r="D204" s="38">
        <v>61189.91</v>
      </c>
      <c r="E204" s="38">
        <v>59331.4</v>
      </c>
      <c r="F204" s="38">
        <v>62920.54</v>
      </c>
      <c r="G204" s="38">
        <v>65298.27</v>
      </c>
      <c r="H204" s="38">
        <v>70277.42</v>
      </c>
      <c r="I204" s="38">
        <v>75292.31</v>
      </c>
      <c r="J204" s="38">
        <v>66044.149999999994</v>
      </c>
      <c r="K204" s="38">
        <v>56295.199999999997</v>
      </c>
      <c r="L204" s="38">
        <v>58462.5</v>
      </c>
      <c r="M204" s="38">
        <v>58601.33</v>
      </c>
      <c r="N204" s="38">
        <v>61479.519999999997</v>
      </c>
      <c r="O204" s="38">
        <v>63443.68</v>
      </c>
      <c r="P204" s="38">
        <v>64198.06</v>
      </c>
      <c r="Q204" s="38">
        <v>67213.960000000006</v>
      </c>
      <c r="R204" s="38">
        <v>80925.31</v>
      </c>
      <c r="S204" s="38">
        <v>97768.35</v>
      </c>
      <c r="T204" s="38">
        <v>118067.33</v>
      </c>
      <c r="U204" s="38">
        <v>130653.08</v>
      </c>
      <c r="V204" s="38">
        <v>134807.32</v>
      </c>
      <c r="W204" s="38">
        <v>133966.95000000001</v>
      </c>
      <c r="X204" s="38">
        <v>114737.25</v>
      </c>
      <c r="Y204" s="38">
        <v>100801.44</v>
      </c>
      <c r="Z204" s="5">
        <v>0</v>
      </c>
      <c r="AA204" s="2">
        <f>IFERROR(INDEX('Holiday Schedule'!$D$3:$D$24,MATCH(A204,'Holiday Schedule'!$C$3:$C$24,0)),0)</f>
        <v>0</v>
      </c>
      <c r="AB204" s="2">
        <f t="shared" si="24"/>
        <v>3</v>
      </c>
      <c r="AC204" s="2">
        <f t="shared" si="25"/>
        <v>1381956.2999999998</v>
      </c>
      <c r="AD204" s="5">
        <f t="shared" si="26"/>
        <v>557948.58000000031</v>
      </c>
      <c r="AE204" s="5">
        <f t="shared" si="27"/>
        <v>1939904.8800000001</v>
      </c>
      <c r="AG204" s="2">
        <f t="shared" si="28"/>
        <v>7</v>
      </c>
      <c r="AH204" s="2">
        <f t="shared" si="29"/>
        <v>2025</v>
      </c>
      <c r="AJ204" s="5">
        <f t="shared" si="30"/>
        <v>134807.32</v>
      </c>
      <c r="AK204" s="2">
        <f t="shared" si="31"/>
        <v>21</v>
      </c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36"/>
    </row>
    <row r="205" spans="1:48">
      <c r="A205" s="17">
        <v>45854</v>
      </c>
      <c r="B205" s="38">
        <v>84434.46</v>
      </c>
      <c r="C205" s="38">
        <v>76724.009999999995</v>
      </c>
      <c r="D205" s="38">
        <v>70676.34</v>
      </c>
      <c r="E205" s="38">
        <v>67555.039999999994</v>
      </c>
      <c r="F205" s="38">
        <v>69618.399999999994</v>
      </c>
      <c r="G205" s="38">
        <v>70517.929999999993</v>
      </c>
      <c r="H205" s="38">
        <v>72362.91</v>
      </c>
      <c r="I205" s="38">
        <v>74916.05</v>
      </c>
      <c r="J205" s="38">
        <v>72050.33</v>
      </c>
      <c r="K205" s="38">
        <v>68552.95</v>
      </c>
      <c r="L205" s="38">
        <v>71457.27</v>
      </c>
      <c r="M205" s="38">
        <v>71520.98</v>
      </c>
      <c r="N205" s="38">
        <v>76311.55</v>
      </c>
      <c r="O205" s="38">
        <v>77368.87</v>
      </c>
      <c r="P205" s="38">
        <v>76263.759999999995</v>
      </c>
      <c r="Q205" s="38">
        <v>75680.38</v>
      </c>
      <c r="R205" s="38">
        <v>86870.78</v>
      </c>
      <c r="S205" s="38">
        <v>107556.77</v>
      </c>
      <c r="T205" s="38">
        <v>123115.92</v>
      </c>
      <c r="U205" s="38">
        <v>135752.54999999999</v>
      </c>
      <c r="V205" s="38">
        <v>137986.74</v>
      </c>
      <c r="W205" s="38">
        <v>134837.9</v>
      </c>
      <c r="X205" s="38">
        <v>118525.75999999999</v>
      </c>
      <c r="Y205" s="38">
        <v>102243.71</v>
      </c>
      <c r="Z205" s="5">
        <v>0</v>
      </c>
      <c r="AA205" s="2">
        <f>IFERROR(INDEX('Holiday Schedule'!$D$3:$D$24,MATCH(A205,'Holiday Schedule'!$C$3:$C$24,0)),0)</f>
        <v>0</v>
      </c>
      <c r="AB205" s="2">
        <f t="shared" si="24"/>
        <v>4</v>
      </c>
      <c r="AC205" s="2">
        <f t="shared" si="25"/>
        <v>1508768.56</v>
      </c>
      <c r="AD205" s="5">
        <f t="shared" si="26"/>
        <v>614132.79999999981</v>
      </c>
      <c r="AE205" s="5">
        <f t="shared" si="27"/>
        <v>2122901.36</v>
      </c>
      <c r="AG205" s="2">
        <f t="shared" si="28"/>
        <v>7</v>
      </c>
      <c r="AH205" s="2">
        <f t="shared" si="29"/>
        <v>2025</v>
      </c>
      <c r="AJ205" s="5">
        <f t="shared" si="30"/>
        <v>137986.74</v>
      </c>
      <c r="AK205" s="2">
        <f t="shared" si="31"/>
        <v>21</v>
      </c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36"/>
    </row>
    <row r="206" spans="1:48">
      <c r="A206" s="17">
        <v>45855</v>
      </c>
      <c r="B206" s="38">
        <v>85566.38</v>
      </c>
      <c r="C206" s="38">
        <v>77896.210000000006</v>
      </c>
      <c r="D206" s="38">
        <v>71135.8</v>
      </c>
      <c r="E206" s="38">
        <v>68957.64</v>
      </c>
      <c r="F206" s="38">
        <v>70428.820000000007</v>
      </c>
      <c r="G206" s="38">
        <v>73184.22</v>
      </c>
      <c r="H206" s="38">
        <v>76961.31</v>
      </c>
      <c r="I206" s="38">
        <v>84778.19</v>
      </c>
      <c r="J206" s="38">
        <v>84625.65</v>
      </c>
      <c r="K206" s="38">
        <v>77348.95</v>
      </c>
      <c r="L206" s="38">
        <v>78627.16</v>
      </c>
      <c r="M206" s="38">
        <v>72933.429999999993</v>
      </c>
      <c r="N206" s="38">
        <v>72664.09</v>
      </c>
      <c r="O206" s="38">
        <v>73192.77</v>
      </c>
      <c r="P206" s="38">
        <v>74334.880000000005</v>
      </c>
      <c r="Q206" s="38">
        <v>75651.75</v>
      </c>
      <c r="R206" s="38">
        <v>82447.63</v>
      </c>
      <c r="S206" s="38">
        <v>102453.05</v>
      </c>
      <c r="T206" s="38">
        <v>110092.45</v>
      </c>
      <c r="U206" s="38">
        <v>117786.11</v>
      </c>
      <c r="V206" s="38">
        <v>123406.02</v>
      </c>
      <c r="W206" s="38">
        <v>120413.26</v>
      </c>
      <c r="X206" s="38">
        <v>107185.09</v>
      </c>
      <c r="Y206" s="38">
        <v>92247.85</v>
      </c>
      <c r="Z206" s="5">
        <v>0</v>
      </c>
      <c r="AA206" s="2">
        <f>IFERROR(INDEX('Holiday Schedule'!$D$3:$D$24,MATCH(A206,'Holiday Schedule'!$C$3:$C$24,0)),0)</f>
        <v>0</v>
      </c>
      <c r="AB206" s="2">
        <f t="shared" si="24"/>
        <v>5</v>
      </c>
      <c r="AC206" s="2">
        <f t="shared" si="25"/>
        <v>1457940.4800000002</v>
      </c>
      <c r="AD206" s="5">
        <f t="shared" si="26"/>
        <v>616378.23</v>
      </c>
      <c r="AE206" s="5">
        <f t="shared" si="27"/>
        <v>2074318.7100000002</v>
      </c>
      <c r="AG206" s="2">
        <f t="shared" si="28"/>
        <v>7</v>
      </c>
      <c r="AH206" s="2">
        <f t="shared" si="29"/>
        <v>2025</v>
      </c>
      <c r="AJ206" s="5">
        <f t="shared" si="30"/>
        <v>123406.02</v>
      </c>
      <c r="AK206" s="2">
        <f t="shared" si="31"/>
        <v>21</v>
      </c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36"/>
    </row>
    <row r="207" spans="1:48">
      <c r="A207" s="17">
        <v>45856</v>
      </c>
      <c r="B207" s="38">
        <v>80777.84</v>
      </c>
      <c r="C207" s="38">
        <v>72428.87</v>
      </c>
      <c r="D207" s="38">
        <v>68504.39</v>
      </c>
      <c r="E207" s="38">
        <v>66236.289999999994</v>
      </c>
      <c r="F207" s="38">
        <v>67811.94</v>
      </c>
      <c r="G207" s="38">
        <v>66573.789999999994</v>
      </c>
      <c r="H207" s="38">
        <v>67371.149999999994</v>
      </c>
      <c r="I207" s="38">
        <v>66166.210000000006</v>
      </c>
      <c r="J207" s="38">
        <v>62202.98</v>
      </c>
      <c r="K207" s="38">
        <v>56938.37</v>
      </c>
      <c r="L207" s="38">
        <v>52439.35</v>
      </c>
      <c r="M207" s="38">
        <v>49351.79</v>
      </c>
      <c r="N207" s="38">
        <v>49147.73</v>
      </c>
      <c r="O207" s="38">
        <v>46961.95</v>
      </c>
      <c r="P207" s="38">
        <v>47182.92</v>
      </c>
      <c r="Q207" s="38">
        <v>43882.87</v>
      </c>
      <c r="R207" s="38">
        <v>53831.99</v>
      </c>
      <c r="S207" s="38">
        <v>73504.429999999993</v>
      </c>
      <c r="T207" s="38">
        <v>90709.69</v>
      </c>
      <c r="U207" s="38">
        <v>104502.89</v>
      </c>
      <c r="V207" s="38">
        <v>106956.53</v>
      </c>
      <c r="W207" s="38">
        <v>105974.81</v>
      </c>
      <c r="X207" s="38">
        <v>95413.49</v>
      </c>
      <c r="Y207" s="38">
        <v>82107.73</v>
      </c>
      <c r="Z207" s="5">
        <v>0</v>
      </c>
      <c r="AA207" s="2">
        <f>IFERROR(INDEX('Holiday Schedule'!$D$3:$D$24,MATCH(A207,'Holiday Schedule'!$C$3:$C$24,0)),0)</f>
        <v>0</v>
      </c>
      <c r="AB207" s="2">
        <f t="shared" si="24"/>
        <v>6</v>
      </c>
      <c r="AC207" s="2">
        <f t="shared" si="25"/>
        <v>1105168</v>
      </c>
      <c r="AD207" s="5">
        <f t="shared" si="26"/>
        <v>571811.99999999977</v>
      </c>
      <c r="AE207" s="5">
        <f t="shared" si="27"/>
        <v>1676979.9999999998</v>
      </c>
      <c r="AG207" s="2">
        <f t="shared" si="28"/>
        <v>7</v>
      </c>
      <c r="AH207" s="2">
        <f t="shared" si="29"/>
        <v>2025</v>
      </c>
      <c r="AJ207" s="5">
        <f t="shared" si="30"/>
        <v>106956.53</v>
      </c>
      <c r="AK207" s="2">
        <f t="shared" si="31"/>
        <v>21</v>
      </c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36"/>
    </row>
    <row r="208" spans="1:48">
      <c r="A208" s="17">
        <v>45857</v>
      </c>
      <c r="B208" s="38">
        <v>69558.27</v>
      </c>
      <c r="C208" s="38">
        <v>62421.919999999998</v>
      </c>
      <c r="D208" s="38">
        <v>58477.02</v>
      </c>
      <c r="E208" s="38">
        <v>55181.48</v>
      </c>
      <c r="F208" s="38">
        <v>55962.8</v>
      </c>
      <c r="G208" s="38">
        <v>55008.4</v>
      </c>
      <c r="H208" s="38">
        <v>54040.69</v>
      </c>
      <c r="I208" s="38">
        <v>52590.29</v>
      </c>
      <c r="J208" s="38">
        <v>47572.12</v>
      </c>
      <c r="K208" s="38">
        <v>43153.17</v>
      </c>
      <c r="L208" s="38">
        <v>41999.37</v>
      </c>
      <c r="M208" s="38">
        <v>47633.74</v>
      </c>
      <c r="N208" s="38">
        <v>47898.96</v>
      </c>
      <c r="O208" s="38">
        <v>46493.54</v>
      </c>
      <c r="P208" s="38">
        <v>47620.99</v>
      </c>
      <c r="Q208" s="38">
        <v>50326.879999999997</v>
      </c>
      <c r="R208" s="38">
        <v>55598.1</v>
      </c>
      <c r="S208" s="38">
        <v>72922.87</v>
      </c>
      <c r="T208" s="38">
        <v>85656.99</v>
      </c>
      <c r="U208" s="38">
        <v>97243.01</v>
      </c>
      <c r="V208" s="38">
        <v>102007.01</v>
      </c>
      <c r="W208" s="38">
        <v>103429.97</v>
      </c>
      <c r="X208" s="38">
        <v>94724.77</v>
      </c>
      <c r="Y208" s="38">
        <v>81595.520000000004</v>
      </c>
      <c r="Z208" s="5">
        <v>0</v>
      </c>
      <c r="AA208" s="2">
        <f>IFERROR(INDEX('Holiday Schedule'!$D$3:$D$24,MATCH(A208,'Holiday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1529117.8800000001</v>
      </c>
      <c r="AE208" s="5">
        <f t="shared" si="27"/>
        <v>1529117.8800000001</v>
      </c>
      <c r="AG208" s="2">
        <f t="shared" si="28"/>
        <v>7</v>
      </c>
      <c r="AH208" s="2">
        <f t="shared" si="29"/>
        <v>2025</v>
      </c>
      <c r="AJ208" s="5">
        <f t="shared" si="30"/>
        <v>103429.97</v>
      </c>
      <c r="AK208" s="2">
        <f t="shared" si="31"/>
        <v>22</v>
      </c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36"/>
    </row>
    <row r="209" spans="1:48">
      <c r="A209" s="17">
        <v>45858</v>
      </c>
      <c r="B209" s="38">
        <v>70032.479999999996</v>
      </c>
      <c r="C209" s="38">
        <v>64012.89</v>
      </c>
      <c r="D209" s="38">
        <v>59675.77</v>
      </c>
      <c r="E209" s="38">
        <v>57540.26</v>
      </c>
      <c r="F209" s="38">
        <v>57864.23</v>
      </c>
      <c r="G209" s="38">
        <v>57875.65</v>
      </c>
      <c r="H209" s="38">
        <v>60151.64</v>
      </c>
      <c r="I209" s="38">
        <v>68434.47</v>
      </c>
      <c r="J209" s="38">
        <v>76482.39</v>
      </c>
      <c r="K209" s="38">
        <v>74098.39</v>
      </c>
      <c r="L209" s="38">
        <v>79565.240000000005</v>
      </c>
      <c r="M209" s="38">
        <v>79273.87</v>
      </c>
      <c r="N209" s="38">
        <v>78142.81</v>
      </c>
      <c r="O209" s="38">
        <v>80593.89</v>
      </c>
      <c r="P209" s="38">
        <v>77778.37</v>
      </c>
      <c r="Q209" s="38">
        <v>72458.789999999994</v>
      </c>
      <c r="R209" s="38">
        <v>79617.2</v>
      </c>
      <c r="S209" s="38">
        <v>90518.24</v>
      </c>
      <c r="T209" s="38">
        <v>94521.06</v>
      </c>
      <c r="U209" s="38">
        <v>101232.45</v>
      </c>
      <c r="V209" s="38">
        <v>103950.05</v>
      </c>
      <c r="W209" s="38">
        <v>100799.99</v>
      </c>
      <c r="X209" s="38">
        <v>88856.9</v>
      </c>
      <c r="Y209" s="38">
        <v>77879.039999999994</v>
      </c>
      <c r="Z209" s="5">
        <v>0</v>
      </c>
      <c r="AA209" s="2">
        <f>IFERROR(INDEX('Holiday Schedule'!$D$3:$D$24,MATCH(A209,'Holiday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1851356.07</v>
      </c>
      <c r="AE209" s="5">
        <f t="shared" si="27"/>
        <v>1851356.07</v>
      </c>
      <c r="AG209" s="2">
        <f t="shared" si="28"/>
        <v>7</v>
      </c>
      <c r="AH209" s="2">
        <f t="shared" si="29"/>
        <v>2025</v>
      </c>
      <c r="AJ209" s="5">
        <f t="shared" si="30"/>
        <v>103950.05</v>
      </c>
      <c r="AK209" s="2">
        <f t="shared" si="31"/>
        <v>21</v>
      </c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36"/>
    </row>
    <row r="210" spans="1:48">
      <c r="A210" s="17">
        <v>45859</v>
      </c>
      <c r="B210" s="38">
        <v>68719.48</v>
      </c>
      <c r="C210" s="38">
        <v>63080.63</v>
      </c>
      <c r="D210" s="38">
        <v>58743.8</v>
      </c>
      <c r="E210" s="38">
        <v>56602.06</v>
      </c>
      <c r="F210" s="38">
        <v>60181.74</v>
      </c>
      <c r="G210" s="38">
        <v>61270.400000000001</v>
      </c>
      <c r="H210" s="38">
        <v>62202.32</v>
      </c>
      <c r="I210" s="38">
        <v>62089.79</v>
      </c>
      <c r="J210" s="38">
        <v>55950.18</v>
      </c>
      <c r="K210" s="38">
        <v>52742.41</v>
      </c>
      <c r="L210" s="38">
        <v>52079.63</v>
      </c>
      <c r="M210" s="38">
        <v>53257.16</v>
      </c>
      <c r="N210" s="38">
        <v>51349.63</v>
      </c>
      <c r="O210" s="38">
        <v>46463.06</v>
      </c>
      <c r="P210" s="38">
        <v>46110.07</v>
      </c>
      <c r="Q210" s="38">
        <v>50600.39</v>
      </c>
      <c r="R210" s="38">
        <v>51395.1</v>
      </c>
      <c r="S210" s="38">
        <v>65050.9</v>
      </c>
      <c r="T210" s="38">
        <v>81440.479999999996</v>
      </c>
      <c r="U210" s="38">
        <v>94496.24</v>
      </c>
      <c r="V210" s="38">
        <v>98760.29</v>
      </c>
      <c r="W210" s="38">
        <v>98705.18</v>
      </c>
      <c r="X210" s="38">
        <v>87905.71</v>
      </c>
      <c r="Y210" s="38">
        <v>74670.86</v>
      </c>
      <c r="Z210" s="5">
        <v>0</v>
      </c>
      <c r="AA210" s="2">
        <f>IFERROR(INDEX('Holiday Schedule'!$D$3:$D$24,MATCH(A210,'Holiday Schedule'!$C$3:$C$24,0)),0)</f>
        <v>0</v>
      </c>
      <c r="AB210" s="2">
        <f t="shared" si="24"/>
        <v>2</v>
      </c>
      <c r="AC210" s="2">
        <f t="shared" si="25"/>
        <v>1048396.22</v>
      </c>
      <c r="AD210" s="5">
        <f t="shared" si="26"/>
        <v>505471.29000000004</v>
      </c>
      <c r="AE210" s="5">
        <f t="shared" si="27"/>
        <v>1553867.51</v>
      </c>
      <c r="AG210" s="2">
        <f t="shared" si="28"/>
        <v>7</v>
      </c>
      <c r="AH210" s="2">
        <f t="shared" si="29"/>
        <v>2025</v>
      </c>
      <c r="AJ210" s="5">
        <f t="shared" si="30"/>
        <v>98760.29</v>
      </c>
      <c r="AK210" s="2">
        <f t="shared" si="31"/>
        <v>21</v>
      </c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36"/>
    </row>
    <row r="211" spans="1:48">
      <c r="A211" s="17">
        <v>45860</v>
      </c>
      <c r="B211" s="38">
        <v>63944.1</v>
      </c>
      <c r="C211" s="38">
        <v>58121.11</v>
      </c>
      <c r="D211" s="38">
        <v>53807.35</v>
      </c>
      <c r="E211" s="38">
        <v>52521.35</v>
      </c>
      <c r="F211" s="38">
        <v>54770.080000000002</v>
      </c>
      <c r="G211" s="38">
        <v>56762.89</v>
      </c>
      <c r="H211" s="38">
        <v>58765.61</v>
      </c>
      <c r="I211" s="38">
        <v>55061.07</v>
      </c>
      <c r="J211" s="38">
        <v>47119.76</v>
      </c>
      <c r="K211" s="38">
        <v>40165.24</v>
      </c>
      <c r="L211" s="38">
        <v>45773.919999999998</v>
      </c>
      <c r="M211" s="38">
        <v>42904.28</v>
      </c>
      <c r="N211" s="38">
        <v>40520.85</v>
      </c>
      <c r="O211" s="38">
        <v>38993.089999999997</v>
      </c>
      <c r="P211" s="38">
        <v>39797.01</v>
      </c>
      <c r="Q211" s="38">
        <v>42652.11</v>
      </c>
      <c r="R211" s="38">
        <v>52835.9</v>
      </c>
      <c r="S211" s="38">
        <v>67501.11</v>
      </c>
      <c r="T211" s="38">
        <v>85912.88</v>
      </c>
      <c r="U211" s="38">
        <v>97655.67</v>
      </c>
      <c r="V211" s="38">
        <v>101709.57</v>
      </c>
      <c r="W211" s="38">
        <v>100474.22</v>
      </c>
      <c r="X211" s="38">
        <v>87674.880000000005</v>
      </c>
      <c r="Y211" s="38">
        <v>76414.92</v>
      </c>
      <c r="Z211" s="5">
        <v>0</v>
      </c>
      <c r="AA211" s="2">
        <f>IFERROR(INDEX('Holiday Schedule'!$D$3:$D$24,MATCH(A211,'Holiday Schedule'!$C$3:$C$24,0)),0)</f>
        <v>0</v>
      </c>
      <c r="AB211" s="2">
        <f t="shared" si="24"/>
        <v>3</v>
      </c>
      <c r="AC211" s="2">
        <f t="shared" si="25"/>
        <v>986751.55999999994</v>
      </c>
      <c r="AD211" s="5">
        <f t="shared" si="26"/>
        <v>475107.41000000027</v>
      </c>
      <c r="AE211" s="5">
        <f t="shared" si="27"/>
        <v>1461858.9700000002</v>
      </c>
      <c r="AG211" s="2">
        <f t="shared" si="28"/>
        <v>7</v>
      </c>
      <c r="AH211" s="2">
        <f t="shared" si="29"/>
        <v>2025</v>
      </c>
      <c r="AJ211" s="5">
        <f t="shared" si="30"/>
        <v>101709.57</v>
      </c>
      <c r="AK211" s="2">
        <f t="shared" si="31"/>
        <v>21</v>
      </c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36"/>
    </row>
    <row r="212" spans="1:48">
      <c r="A212" s="17">
        <v>45861</v>
      </c>
      <c r="B212" s="38">
        <v>65149.71</v>
      </c>
      <c r="C212" s="38">
        <v>59191.27</v>
      </c>
      <c r="D212" s="38">
        <v>54385.75</v>
      </c>
      <c r="E212" s="38">
        <v>53785.46</v>
      </c>
      <c r="F212" s="38">
        <v>55613.94</v>
      </c>
      <c r="G212" s="38">
        <v>57051.55</v>
      </c>
      <c r="H212" s="38">
        <v>57284.15</v>
      </c>
      <c r="I212" s="38">
        <v>56715.83</v>
      </c>
      <c r="J212" s="38">
        <v>50647.41</v>
      </c>
      <c r="K212" s="38">
        <v>42926.66</v>
      </c>
      <c r="L212" s="38">
        <v>45757.69</v>
      </c>
      <c r="M212" s="38">
        <v>44503.12</v>
      </c>
      <c r="N212" s="38">
        <v>48616.38</v>
      </c>
      <c r="O212" s="38">
        <v>48263.88</v>
      </c>
      <c r="P212" s="38">
        <v>47867.78</v>
      </c>
      <c r="Q212" s="38">
        <v>50187.65</v>
      </c>
      <c r="R212" s="38">
        <v>56797.34</v>
      </c>
      <c r="S212" s="38">
        <v>74396.63</v>
      </c>
      <c r="T212" s="38">
        <v>89731.86</v>
      </c>
      <c r="U212" s="38">
        <v>104066.5</v>
      </c>
      <c r="V212" s="38">
        <v>107883.45</v>
      </c>
      <c r="W212" s="38">
        <v>107216.79</v>
      </c>
      <c r="X212" s="38">
        <v>94418.16</v>
      </c>
      <c r="Y212" s="38">
        <v>80726.78</v>
      </c>
      <c r="Z212" s="5">
        <v>0</v>
      </c>
      <c r="AA212" s="2">
        <f>IFERROR(INDEX('Holiday Schedule'!$D$3:$D$24,MATCH(A212,'Holiday Schedule'!$C$3:$C$24,0)),0)</f>
        <v>0</v>
      </c>
      <c r="AB212" s="2">
        <f t="shared" si="24"/>
        <v>4</v>
      </c>
      <c r="AC212" s="2">
        <f t="shared" si="25"/>
        <v>1069997.1299999999</v>
      </c>
      <c r="AD212" s="5">
        <f t="shared" si="26"/>
        <v>483188.61000000034</v>
      </c>
      <c r="AE212" s="5">
        <f t="shared" si="27"/>
        <v>1553185.7400000002</v>
      </c>
      <c r="AG212" s="2">
        <f t="shared" si="28"/>
        <v>7</v>
      </c>
      <c r="AH212" s="2">
        <f t="shared" si="29"/>
        <v>2025</v>
      </c>
      <c r="AJ212" s="5">
        <f t="shared" si="30"/>
        <v>107883.45</v>
      </c>
      <c r="AK212" s="2">
        <f t="shared" si="31"/>
        <v>21</v>
      </c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36"/>
    </row>
    <row r="213" spans="1:48">
      <c r="A213" s="17">
        <v>45862</v>
      </c>
      <c r="B213" s="38">
        <v>69952.479999999996</v>
      </c>
      <c r="C213" s="38">
        <v>63440.71</v>
      </c>
      <c r="D213" s="38">
        <v>58785.04</v>
      </c>
      <c r="E213" s="38">
        <v>57755.15</v>
      </c>
      <c r="F213" s="38">
        <v>58912.29</v>
      </c>
      <c r="G213" s="38">
        <v>61216.72</v>
      </c>
      <c r="H213" s="38">
        <v>64903.46</v>
      </c>
      <c r="I213" s="38">
        <v>66792.31</v>
      </c>
      <c r="J213" s="38">
        <v>59681.440000000002</v>
      </c>
      <c r="K213" s="38">
        <v>51096.04</v>
      </c>
      <c r="L213" s="38">
        <v>52848.34</v>
      </c>
      <c r="M213" s="38">
        <v>53138.06</v>
      </c>
      <c r="N213" s="38">
        <v>55931.87</v>
      </c>
      <c r="O213" s="38">
        <v>56975.88</v>
      </c>
      <c r="P213" s="38">
        <v>56662.59</v>
      </c>
      <c r="Q213" s="38">
        <v>69241.98</v>
      </c>
      <c r="R213" s="38">
        <v>76287.960000000006</v>
      </c>
      <c r="S213" s="38">
        <v>86723.09</v>
      </c>
      <c r="T213" s="38">
        <v>98727.08</v>
      </c>
      <c r="U213" s="38">
        <v>111422.84</v>
      </c>
      <c r="V213" s="38">
        <v>115684.78</v>
      </c>
      <c r="W213" s="38">
        <v>113362.91</v>
      </c>
      <c r="X213" s="38">
        <v>101698.36</v>
      </c>
      <c r="Y213" s="38">
        <v>88667.46</v>
      </c>
      <c r="Z213" s="5">
        <v>0</v>
      </c>
      <c r="AA213" s="2">
        <f>IFERROR(INDEX('Holiday Schedule'!$D$3:$D$24,MATCH(A213,'Holiday Schedule'!$C$3:$C$24,0)),0)</f>
        <v>0</v>
      </c>
      <c r="AB213" s="2">
        <f t="shared" si="24"/>
        <v>5</v>
      </c>
      <c r="AC213" s="2">
        <f t="shared" si="25"/>
        <v>1226275.53</v>
      </c>
      <c r="AD213" s="5">
        <f t="shared" si="26"/>
        <v>523633.31000000006</v>
      </c>
      <c r="AE213" s="5">
        <f t="shared" si="27"/>
        <v>1749908.84</v>
      </c>
      <c r="AG213" s="2">
        <f t="shared" si="28"/>
        <v>7</v>
      </c>
      <c r="AH213" s="2">
        <f t="shared" si="29"/>
        <v>2025</v>
      </c>
      <c r="AJ213" s="5">
        <f t="shared" si="30"/>
        <v>115684.78</v>
      </c>
      <c r="AK213" s="2">
        <f t="shared" si="31"/>
        <v>21</v>
      </c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36"/>
    </row>
    <row r="214" spans="1:48">
      <c r="A214" s="17">
        <v>45863</v>
      </c>
      <c r="B214" s="38">
        <v>76900.53</v>
      </c>
      <c r="C214" s="38">
        <v>69477.240000000005</v>
      </c>
      <c r="D214" s="38">
        <v>65176.39</v>
      </c>
      <c r="E214" s="38">
        <v>62134.04</v>
      </c>
      <c r="F214" s="38">
        <v>63660.800000000003</v>
      </c>
      <c r="G214" s="38">
        <v>65365.29</v>
      </c>
      <c r="H214" s="38">
        <v>68585.440000000002</v>
      </c>
      <c r="I214" s="38">
        <v>73678.75</v>
      </c>
      <c r="J214" s="38">
        <v>76464.53</v>
      </c>
      <c r="K214" s="38">
        <v>66268.06</v>
      </c>
      <c r="L214" s="38">
        <v>74238.740000000005</v>
      </c>
      <c r="M214" s="38">
        <v>83416.59</v>
      </c>
      <c r="N214" s="38">
        <v>80866.350000000006</v>
      </c>
      <c r="O214" s="38">
        <v>83747.12</v>
      </c>
      <c r="P214" s="38">
        <v>73099.23</v>
      </c>
      <c r="Q214" s="38">
        <v>76773.62</v>
      </c>
      <c r="R214" s="38">
        <v>80750.78</v>
      </c>
      <c r="S214" s="38">
        <v>94302.87</v>
      </c>
      <c r="T214" s="38">
        <v>100064.19</v>
      </c>
      <c r="U214" s="38">
        <v>111946.98</v>
      </c>
      <c r="V214" s="38">
        <v>116627.12</v>
      </c>
      <c r="W214" s="38">
        <v>115502.26</v>
      </c>
      <c r="X214" s="38">
        <v>105344.97</v>
      </c>
      <c r="Y214" s="38">
        <v>89100.22</v>
      </c>
      <c r="Z214" s="5">
        <v>0</v>
      </c>
      <c r="AA214" s="2">
        <f>IFERROR(INDEX('Holiday Schedule'!$D$3:$D$24,MATCH(A214,'Holiday Schedule'!$C$3:$C$24,0)),0)</f>
        <v>0</v>
      </c>
      <c r="AB214" s="2">
        <f t="shared" si="24"/>
        <v>6</v>
      </c>
      <c r="AC214" s="2">
        <f t="shared" si="25"/>
        <v>1413092.1600000001</v>
      </c>
      <c r="AD214" s="5">
        <f t="shared" si="26"/>
        <v>560399.94999999995</v>
      </c>
      <c r="AE214" s="5">
        <f t="shared" si="27"/>
        <v>1973492.11</v>
      </c>
      <c r="AG214" s="2">
        <f t="shared" si="28"/>
        <v>7</v>
      </c>
      <c r="AH214" s="2">
        <f t="shared" si="29"/>
        <v>2025</v>
      </c>
      <c r="AJ214" s="5">
        <f t="shared" si="30"/>
        <v>116627.12</v>
      </c>
      <c r="AK214" s="2">
        <f t="shared" si="31"/>
        <v>21</v>
      </c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36"/>
    </row>
    <row r="215" spans="1:48">
      <c r="A215" s="17">
        <v>45864</v>
      </c>
      <c r="B215" s="38">
        <v>75360.98</v>
      </c>
      <c r="C215" s="38">
        <v>66883.48</v>
      </c>
      <c r="D215" s="38">
        <v>61569.22</v>
      </c>
      <c r="E215" s="38">
        <v>57695.91</v>
      </c>
      <c r="F215" s="38">
        <v>59111.76</v>
      </c>
      <c r="G215" s="38">
        <v>56993.25</v>
      </c>
      <c r="H215" s="38">
        <v>56187.57</v>
      </c>
      <c r="I215" s="38">
        <v>52775.01</v>
      </c>
      <c r="J215" s="38">
        <v>42186.080000000002</v>
      </c>
      <c r="K215" s="38">
        <v>41937.17</v>
      </c>
      <c r="L215" s="38">
        <v>44715.38</v>
      </c>
      <c r="M215" s="38">
        <v>44079.85</v>
      </c>
      <c r="N215" s="38">
        <v>43653.53</v>
      </c>
      <c r="O215" s="38">
        <v>44686.06</v>
      </c>
      <c r="P215" s="38">
        <v>43509.97</v>
      </c>
      <c r="Q215" s="38">
        <v>47336.34</v>
      </c>
      <c r="R215" s="38">
        <v>56401.7</v>
      </c>
      <c r="S215" s="38">
        <v>76954.38</v>
      </c>
      <c r="T215" s="38">
        <v>94282.25</v>
      </c>
      <c r="U215" s="38">
        <v>107690.68</v>
      </c>
      <c r="V215" s="38">
        <v>109110.55</v>
      </c>
      <c r="W215" s="38">
        <v>108219.46</v>
      </c>
      <c r="X215" s="38">
        <v>96325.03</v>
      </c>
      <c r="Y215" s="38">
        <v>83365.94</v>
      </c>
      <c r="Z215" s="5">
        <v>0</v>
      </c>
      <c r="AA215" s="2">
        <f>IFERROR(INDEX('Holiday Schedule'!$D$3:$D$24,MATCH(A215,'Holiday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1571031.5499999998</v>
      </c>
      <c r="AE215" s="5">
        <f t="shared" si="27"/>
        <v>1571031.5499999998</v>
      </c>
      <c r="AG215" s="2">
        <f t="shared" si="28"/>
        <v>7</v>
      </c>
      <c r="AH215" s="2">
        <f t="shared" si="29"/>
        <v>2025</v>
      </c>
      <c r="AJ215" s="5">
        <f t="shared" si="30"/>
        <v>109110.55</v>
      </c>
      <c r="AK215" s="2">
        <f t="shared" si="31"/>
        <v>21</v>
      </c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36"/>
    </row>
    <row r="216" spans="1:48">
      <c r="A216" s="17">
        <v>45865</v>
      </c>
      <c r="B216" s="38">
        <v>71158.95</v>
      </c>
      <c r="C216" s="38">
        <v>63920.78</v>
      </c>
      <c r="D216" s="38">
        <v>58218.97</v>
      </c>
      <c r="E216" s="38">
        <v>56421.27</v>
      </c>
      <c r="F216" s="38">
        <v>56127.43</v>
      </c>
      <c r="G216" s="38">
        <v>54852.51</v>
      </c>
      <c r="H216" s="38">
        <v>53823.75</v>
      </c>
      <c r="I216" s="38">
        <v>53546.37</v>
      </c>
      <c r="J216" s="38">
        <v>48126.45</v>
      </c>
      <c r="K216" s="38">
        <v>45215.85</v>
      </c>
      <c r="L216" s="38">
        <v>49540.84</v>
      </c>
      <c r="M216" s="38">
        <v>50198.27</v>
      </c>
      <c r="N216" s="38">
        <v>52035.07</v>
      </c>
      <c r="O216" s="38">
        <v>60270.61</v>
      </c>
      <c r="P216" s="38">
        <v>65366.17</v>
      </c>
      <c r="Q216" s="38">
        <v>64565.919999999998</v>
      </c>
      <c r="R216" s="38">
        <v>71525.440000000002</v>
      </c>
      <c r="S216" s="38">
        <v>81461.759999999995</v>
      </c>
      <c r="T216" s="38">
        <v>93409.45</v>
      </c>
      <c r="U216" s="38">
        <v>105579.09</v>
      </c>
      <c r="V216" s="38">
        <v>108656.61</v>
      </c>
      <c r="W216" s="38">
        <v>106090.12</v>
      </c>
      <c r="X216" s="38">
        <v>93042.37</v>
      </c>
      <c r="Y216" s="38">
        <v>79735.520000000004</v>
      </c>
      <c r="Z216" s="5">
        <v>0</v>
      </c>
      <c r="AA216" s="2">
        <f>IFERROR(INDEX('Holiday Schedule'!$D$3:$D$24,MATCH(A216,'Holiday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1642889.5700000003</v>
      </c>
      <c r="AE216" s="5">
        <f t="shared" si="27"/>
        <v>1642889.5700000003</v>
      </c>
      <c r="AG216" s="2">
        <f t="shared" si="28"/>
        <v>7</v>
      </c>
      <c r="AH216" s="2">
        <f t="shared" si="29"/>
        <v>2025</v>
      </c>
      <c r="AJ216" s="5">
        <f t="shared" si="30"/>
        <v>108656.61</v>
      </c>
      <c r="AK216" s="2">
        <f t="shared" si="31"/>
        <v>21</v>
      </c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36"/>
    </row>
    <row r="217" spans="1:48">
      <c r="A217" s="17">
        <v>45866</v>
      </c>
      <c r="B217" s="38">
        <v>70405.31</v>
      </c>
      <c r="C217" s="38">
        <v>62822.239999999998</v>
      </c>
      <c r="D217" s="38">
        <v>58194.2</v>
      </c>
      <c r="E217" s="38">
        <v>57398.81</v>
      </c>
      <c r="F217" s="38">
        <v>59456.47</v>
      </c>
      <c r="G217" s="38">
        <v>62926.39</v>
      </c>
      <c r="H217" s="38">
        <v>67189.58</v>
      </c>
      <c r="I217" s="38">
        <v>75256.929999999993</v>
      </c>
      <c r="J217" s="38">
        <v>72189.02</v>
      </c>
      <c r="K217" s="38">
        <v>56053.59</v>
      </c>
      <c r="L217" s="38">
        <v>54768.23</v>
      </c>
      <c r="M217" s="38">
        <v>57279.13</v>
      </c>
      <c r="N217" s="38">
        <v>64403.38</v>
      </c>
      <c r="O217" s="38">
        <v>63497.25</v>
      </c>
      <c r="P217" s="38">
        <v>63818.54</v>
      </c>
      <c r="Q217" s="38">
        <v>65643.710000000006</v>
      </c>
      <c r="R217" s="38">
        <v>74997.66</v>
      </c>
      <c r="S217" s="38">
        <v>90292.42</v>
      </c>
      <c r="T217" s="38">
        <v>109084.06</v>
      </c>
      <c r="U217" s="38">
        <v>120653</v>
      </c>
      <c r="V217" s="38">
        <v>126116.45</v>
      </c>
      <c r="W217" s="38">
        <v>118335.47</v>
      </c>
      <c r="X217" s="38">
        <v>104229.34</v>
      </c>
      <c r="Y217" s="38">
        <v>90488.29</v>
      </c>
      <c r="Z217" s="5">
        <v>0</v>
      </c>
      <c r="AA217" s="2">
        <f>IFERROR(INDEX('Holiday Schedule'!$D$3:$D$24,MATCH(A217,'Holiday Schedule'!$C$3:$C$24,0)),0)</f>
        <v>0</v>
      </c>
      <c r="AB217" s="2">
        <f t="shared" si="24"/>
        <v>2</v>
      </c>
      <c r="AC217" s="2">
        <f t="shared" si="25"/>
        <v>1316618.1800000002</v>
      </c>
      <c r="AD217" s="5">
        <f t="shared" si="26"/>
        <v>528881.2899999998</v>
      </c>
      <c r="AE217" s="5">
        <f t="shared" si="27"/>
        <v>1845499.47</v>
      </c>
      <c r="AG217" s="2">
        <f t="shared" si="28"/>
        <v>7</v>
      </c>
      <c r="AH217" s="2">
        <f t="shared" si="29"/>
        <v>2025</v>
      </c>
      <c r="AJ217" s="5">
        <f t="shared" si="30"/>
        <v>126116.45</v>
      </c>
      <c r="AK217" s="2">
        <f t="shared" si="31"/>
        <v>21</v>
      </c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36"/>
    </row>
    <row r="218" spans="1:48">
      <c r="A218" s="17">
        <v>45867</v>
      </c>
      <c r="B218" s="38">
        <v>77303.039999999994</v>
      </c>
      <c r="C218" s="38">
        <v>70392.759999999995</v>
      </c>
      <c r="D218" s="38">
        <v>65033.3</v>
      </c>
      <c r="E218" s="38">
        <v>62059.71</v>
      </c>
      <c r="F218" s="38">
        <v>65036.59</v>
      </c>
      <c r="G218" s="38">
        <v>66951.12</v>
      </c>
      <c r="H218" s="38">
        <v>67926.63</v>
      </c>
      <c r="I218" s="38">
        <v>69315.02</v>
      </c>
      <c r="J218" s="38">
        <v>66115.95</v>
      </c>
      <c r="K218" s="38">
        <v>58982.41</v>
      </c>
      <c r="L218" s="38">
        <v>65131.24</v>
      </c>
      <c r="M218" s="38">
        <v>66902.94</v>
      </c>
      <c r="N218" s="38">
        <v>74962.55</v>
      </c>
      <c r="O218" s="38">
        <v>74085.31</v>
      </c>
      <c r="P218" s="38">
        <v>73684.88</v>
      </c>
      <c r="Q218" s="38">
        <v>74339.850000000006</v>
      </c>
      <c r="R218" s="38">
        <v>80706.289999999994</v>
      </c>
      <c r="S218" s="38">
        <v>101601.69</v>
      </c>
      <c r="T218" s="38">
        <v>118596.25</v>
      </c>
      <c r="U218" s="38">
        <v>130157.08</v>
      </c>
      <c r="V218" s="38">
        <v>132490.57</v>
      </c>
      <c r="W218" s="38">
        <v>132131.82</v>
      </c>
      <c r="X218" s="38">
        <v>113385.69</v>
      </c>
      <c r="Y218" s="38">
        <v>97182.53</v>
      </c>
      <c r="Z218" s="5">
        <v>0</v>
      </c>
      <c r="AA218" s="2">
        <f>IFERROR(INDEX('Holiday Schedule'!$D$3:$D$24,MATCH(A218,'Holiday Schedule'!$C$3:$C$24,0)),0)</f>
        <v>0</v>
      </c>
      <c r="AB218" s="2">
        <f t="shared" si="24"/>
        <v>3</v>
      </c>
      <c r="AC218" s="2">
        <f t="shared" si="25"/>
        <v>1432589.5400000003</v>
      </c>
      <c r="AD218" s="5">
        <f t="shared" si="26"/>
        <v>571885.67999999993</v>
      </c>
      <c r="AE218" s="5">
        <f t="shared" si="27"/>
        <v>2004475.2200000002</v>
      </c>
      <c r="AG218" s="2">
        <f t="shared" si="28"/>
        <v>7</v>
      </c>
      <c r="AH218" s="2">
        <f t="shared" si="29"/>
        <v>2025</v>
      </c>
      <c r="AJ218" s="5">
        <f t="shared" si="30"/>
        <v>132490.57</v>
      </c>
      <c r="AK218" s="2">
        <f t="shared" si="31"/>
        <v>21</v>
      </c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36"/>
    </row>
    <row r="219" spans="1:48">
      <c r="A219" s="17">
        <v>45868</v>
      </c>
      <c r="B219" s="38">
        <v>83066.31</v>
      </c>
      <c r="C219" s="38">
        <v>74750.070000000007</v>
      </c>
      <c r="D219" s="38">
        <v>68081.81</v>
      </c>
      <c r="E219" s="38">
        <v>64755.87</v>
      </c>
      <c r="F219" s="38">
        <v>65853.77</v>
      </c>
      <c r="G219" s="38">
        <v>67783.13</v>
      </c>
      <c r="H219" s="38">
        <v>69094.53</v>
      </c>
      <c r="I219" s="38">
        <v>73339.25</v>
      </c>
      <c r="J219" s="38">
        <v>70096.899999999994</v>
      </c>
      <c r="K219" s="38">
        <v>63099.24</v>
      </c>
      <c r="L219" s="38">
        <v>63834.76</v>
      </c>
      <c r="M219" s="38">
        <v>61341.34</v>
      </c>
      <c r="N219" s="38">
        <v>66550.679999999993</v>
      </c>
      <c r="O219" s="38">
        <v>67694.3</v>
      </c>
      <c r="P219" s="38">
        <v>69531.16</v>
      </c>
      <c r="Q219" s="38">
        <v>75033.38</v>
      </c>
      <c r="R219" s="38">
        <v>82377.06</v>
      </c>
      <c r="S219" s="38">
        <v>98334.78</v>
      </c>
      <c r="T219" s="38">
        <v>114034.99</v>
      </c>
      <c r="U219" s="38">
        <v>121807.47</v>
      </c>
      <c r="V219" s="38">
        <v>121643.83</v>
      </c>
      <c r="W219" s="38">
        <v>118088.45</v>
      </c>
      <c r="X219" s="38">
        <v>106327.87</v>
      </c>
      <c r="Y219" s="38">
        <v>93295.61</v>
      </c>
      <c r="Z219" s="5">
        <v>0</v>
      </c>
      <c r="AA219" s="2">
        <f>IFERROR(INDEX('Holiday Schedule'!$D$3:$D$24,MATCH(A219,'Holiday Schedule'!$C$3:$C$24,0)),0)</f>
        <v>0</v>
      </c>
      <c r="AB219" s="2">
        <f t="shared" si="24"/>
        <v>4</v>
      </c>
      <c r="AC219" s="2">
        <f t="shared" si="25"/>
        <v>1373135.46</v>
      </c>
      <c r="AD219" s="5">
        <f t="shared" si="26"/>
        <v>586681.10000000033</v>
      </c>
      <c r="AE219" s="5">
        <f t="shared" si="27"/>
        <v>1959816.5600000003</v>
      </c>
      <c r="AG219" s="2">
        <f t="shared" si="28"/>
        <v>7</v>
      </c>
      <c r="AH219" s="2">
        <f t="shared" si="29"/>
        <v>2025</v>
      </c>
      <c r="AJ219" s="5">
        <f t="shared" si="30"/>
        <v>121807.47</v>
      </c>
      <c r="AK219" s="2">
        <f t="shared" si="31"/>
        <v>20</v>
      </c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36"/>
    </row>
    <row r="220" spans="1:48">
      <c r="A220" s="17">
        <v>45869</v>
      </c>
      <c r="B220" s="38">
        <v>81749.5</v>
      </c>
      <c r="C220" s="38">
        <v>74978.95</v>
      </c>
      <c r="D220" s="38">
        <v>69579.87</v>
      </c>
      <c r="E220" s="38">
        <v>66934.59</v>
      </c>
      <c r="F220" s="38">
        <v>68757.06</v>
      </c>
      <c r="G220" s="38">
        <v>72038.19</v>
      </c>
      <c r="H220" s="38">
        <v>76065.22</v>
      </c>
      <c r="I220" s="38">
        <v>84280.26</v>
      </c>
      <c r="J220" s="38">
        <v>84465.57</v>
      </c>
      <c r="K220" s="38">
        <v>71386.710000000006</v>
      </c>
      <c r="L220" s="38">
        <v>67914.27</v>
      </c>
      <c r="M220" s="38">
        <v>65943.66</v>
      </c>
      <c r="N220" s="38">
        <v>68486.210000000006</v>
      </c>
      <c r="O220" s="38">
        <v>67686.97</v>
      </c>
      <c r="P220" s="38">
        <v>65725.399999999994</v>
      </c>
      <c r="Q220" s="38">
        <v>67435.28</v>
      </c>
      <c r="R220" s="38">
        <v>74047.350000000006</v>
      </c>
      <c r="S220" s="38">
        <v>88959.24</v>
      </c>
      <c r="T220" s="38">
        <v>95583.679999999993</v>
      </c>
      <c r="U220" s="38">
        <v>102349.89</v>
      </c>
      <c r="V220" s="38">
        <v>102165.58</v>
      </c>
      <c r="W220" s="38">
        <v>100840.72</v>
      </c>
      <c r="X220" s="38">
        <v>90921.01</v>
      </c>
      <c r="Y220" s="38">
        <v>80570.179999999993</v>
      </c>
      <c r="Z220" s="5">
        <v>0</v>
      </c>
      <c r="AA220" s="2">
        <f>IFERROR(INDEX('Holiday Schedule'!$D$3:$D$24,MATCH(A220,'Holiday Schedule'!$C$3:$C$24,0)),0)</f>
        <v>0</v>
      </c>
      <c r="AB220" s="2">
        <f t="shared" si="24"/>
        <v>5</v>
      </c>
      <c r="AC220" s="2">
        <f t="shared" si="25"/>
        <v>1298191.8</v>
      </c>
      <c r="AD220" s="5">
        <f t="shared" si="26"/>
        <v>590673.55999999982</v>
      </c>
      <c r="AE220" s="5">
        <f t="shared" si="27"/>
        <v>1888865.3599999999</v>
      </c>
      <c r="AG220" s="2">
        <f t="shared" si="28"/>
        <v>7</v>
      </c>
      <c r="AH220" s="2">
        <f t="shared" si="29"/>
        <v>2025</v>
      </c>
      <c r="AJ220" s="5">
        <f t="shared" si="30"/>
        <v>102349.89</v>
      </c>
      <c r="AK220" s="2">
        <f t="shared" si="31"/>
        <v>20</v>
      </c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36"/>
    </row>
    <row r="221" spans="1:48">
      <c r="A221" s="17">
        <v>45870</v>
      </c>
      <c r="B221" s="38">
        <v>67045.3</v>
      </c>
      <c r="C221" s="38">
        <v>60649.41</v>
      </c>
      <c r="D221" s="38">
        <v>58153.45</v>
      </c>
      <c r="E221" s="38">
        <v>56125.95</v>
      </c>
      <c r="F221" s="38">
        <v>57664.95</v>
      </c>
      <c r="G221" s="38">
        <v>59814.62</v>
      </c>
      <c r="H221" s="38">
        <v>61513.45</v>
      </c>
      <c r="I221" s="38">
        <v>57565.66</v>
      </c>
      <c r="J221" s="38">
        <v>49619.44</v>
      </c>
      <c r="K221" s="38">
        <v>41173.33</v>
      </c>
      <c r="L221" s="38">
        <v>41819.89</v>
      </c>
      <c r="M221" s="38">
        <v>41052.75</v>
      </c>
      <c r="N221" s="38">
        <v>44078.35</v>
      </c>
      <c r="O221" s="38">
        <v>43953.87</v>
      </c>
      <c r="P221" s="38">
        <v>43442.29</v>
      </c>
      <c r="Q221" s="38">
        <v>46033.34</v>
      </c>
      <c r="R221" s="38">
        <v>52794.12</v>
      </c>
      <c r="S221" s="38">
        <v>67556.92</v>
      </c>
      <c r="T221" s="38">
        <v>85351.5</v>
      </c>
      <c r="U221" s="38">
        <v>96454.44</v>
      </c>
      <c r="V221" s="38">
        <v>101671.64</v>
      </c>
      <c r="W221" s="38">
        <v>97056.88</v>
      </c>
      <c r="X221" s="38">
        <v>86815.24</v>
      </c>
      <c r="Y221" s="38">
        <v>76616.740000000005</v>
      </c>
      <c r="Z221" s="5">
        <v>0</v>
      </c>
      <c r="AA221" s="2">
        <f>IFERROR(INDEX('Holiday Schedule'!$D$3:$D$24,MATCH(A221,'Holiday Schedule'!$C$3:$C$24,0)),0)</f>
        <v>0</v>
      </c>
      <c r="AB221" s="2">
        <f t="shared" si="24"/>
        <v>6</v>
      </c>
      <c r="AC221" s="2">
        <f t="shared" si="25"/>
        <v>996439.65999999992</v>
      </c>
      <c r="AD221" s="5">
        <f t="shared" si="26"/>
        <v>497583.86999999988</v>
      </c>
      <c r="AE221" s="5">
        <f t="shared" si="27"/>
        <v>1494023.5299999998</v>
      </c>
      <c r="AG221" s="2">
        <f t="shared" si="28"/>
        <v>8</v>
      </c>
      <c r="AH221" s="2">
        <f t="shared" si="29"/>
        <v>2025</v>
      </c>
      <c r="AJ221" s="5">
        <f t="shared" si="30"/>
        <v>101671.64</v>
      </c>
      <c r="AK221" s="2">
        <f t="shared" si="31"/>
        <v>21</v>
      </c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36"/>
    </row>
    <row r="222" spans="1:48">
      <c r="A222" s="17">
        <v>45871</v>
      </c>
      <c r="B222" s="19">
        <v>64534.69</v>
      </c>
      <c r="C222" s="19">
        <v>57790.51</v>
      </c>
      <c r="D222" s="19">
        <v>54425.27</v>
      </c>
      <c r="E222" s="19">
        <v>52651.58</v>
      </c>
      <c r="F222" s="19">
        <v>51888.18</v>
      </c>
      <c r="G222" s="19">
        <v>53352.6</v>
      </c>
      <c r="H222" s="19">
        <v>53063.59</v>
      </c>
      <c r="I222" s="19">
        <v>48242.16</v>
      </c>
      <c r="J222" s="19">
        <v>40240.050000000003</v>
      </c>
      <c r="K222" s="19">
        <v>34997.019999999997</v>
      </c>
      <c r="L222" s="19">
        <v>35817.31</v>
      </c>
      <c r="M222" s="19">
        <v>35697.410000000003</v>
      </c>
      <c r="N222" s="19">
        <v>36630.11</v>
      </c>
      <c r="O222" s="19">
        <v>37822.11</v>
      </c>
      <c r="P222" s="19">
        <v>38393.46</v>
      </c>
      <c r="Q222" s="19">
        <v>39507.410000000003</v>
      </c>
      <c r="R222" s="19">
        <v>50583.28</v>
      </c>
      <c r="S222" s="19">
        <v>67699.3</v>
      </c>
      <c r="T222" s="19">
        <v>86348.160000000003</v>
      </c>
      <c r="U222" s="19">
        <v>96658.83</v>
      </c>
      <c r="V222" s="19">
        <v>101627.72</v>
      </c>
      <c r="W222" s="19">
        <v>96462.47</v>
      </c>
      <c r="X222" s="19">
        <v>87537.08</v>
      </c>
      <c r="Y222" s="19">
        <v>78203.31</v>
      </c>
      <c r="Z222" s="5">
        <v>0</v>
      </c>
      <c r="AA222" s="2">
        <f>IFERROR(INDEX('Holiday Schedule'!$D$3:$D$24,MATCH(A222,'Holiday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1400173.61</v>
      </c>
      <c r="AE222" s="5">
        <f t="shared" si="27"/>
        <v>1400173.61</v>
      </c>
      <c r="AG222" s="2">
        <f t="shared" si="28"/>
        <v>8</v>
      </c>
      <c r="AH222" s="2">
        <f t="shared" si="29"/>
        <v>2025</v>
      </c>
      <c r="AJ222" s="5">
        <f t="shared" si="30"/>
        <v>101627.72</v>
      </c>
      <c r="AK222" s="2">
        <f t="shared" si="31"/>
        <v>21</v>
      </c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36"/>
    </row>
    <row r="223" spans="1:48">
      <c r="A223" s="17">
        <v>45872</v>
      </c>
      <c r="B223" s="19">
        <v>66852.5</v>
      </c>
      <c r="C223" s="19">
        <v>60625.86</v>
      </c>
      <c r="D223" s="19">
        <v>55486.96</v>
      </c>
      <c r="E223" s="19">
        <v>53499.42</v>
      </c>
      <c r="F223" s="19">
        <v>53701.35</v>
      </c>
      <c r="G223" s="19">
        <v>53689.599999999999</v>
      </c>
      <c r="H223" s="19">
        <v>54018.69</v>
      </c>
      <c r="I223" s="19">
        <v>52308.51</v>
      </c>
      <c r="J223" s="19">
        <v>48937.43</v>
      </c>
      <c r="K223" s="19">
        <v>44778.65</v>
      </c>
      <c r="L223" s="19">
        <v>45101.07</v>
      </c>
      <c r="M223" s="19">
        <v>44785.29</v>
      </c>
      <c r="N223" s="19">
        <v>45299.27</v>
      </c>
      <c r="O223" s="19">
        <v>48111.54</v>
      </c>
      <c r="P223" s="19">
        <v>51059.88</v>
      </c>
      <c r="Q223" s="19">
        <v>59870.720000000001</v>
      </c>
      <c r="R223" s="19">
        <v>70150.37</v>
      </c>
      <c r="S223" s="19">
        <v>84347.54</v>
      </c>
      <c r="T223" s="19">
        <v>99521.96</v>
      </c>
      <c r="U223" s="19">
        <v>107508.53</v>
      </c>
      <c r="V223" s="19">
        <v>113595.29</v>
      </c>
      <c r="W223" s="19">
        <v>104282.98</v>
      </c>
      <c r="X223" s="19">
        <v>93511.41</v>
      </c>
      <c r="Y223" s="19">
        <v>79599.47</v>
      </c>
      <c r="Z223" s="5">
        <v>0</v>
      </c>
      <c r="AA223" s="2">
        <f>IFERROR(INDEX('Holiday Schedule'!$D$3:$D$24,MATCH(A223,'Holiday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1590644.29</v>
      </c>
      <c r="AE223" s="5">
        <f t="shared" si="27"/>
        <v>1590644.29</v>
      </c>
      <c r="AG223" s="2">
        <f t="shared" si="28"/>
        <v>8</v>
      </c>
      <c r="AH223" s="2">
        <f t="shared" si="29"/>
        <v>2025</v>
      </c>
      <c r="AJ223" s="5">
        <f t="shared" si="30"/>
        <v>113595.29</v>
      </c>
      <c r="AK223" s="2">
        <f t="shared" si="31"/>
        <v>21</v>
      </c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36"/>
    </row>
    <row r="224" spans="1:48">
      <c r="A224" s="17">
        <v>45873</v>
      </c>
      <c r="B224" s="19">
        <v>70903.679999999993</v>
      </c>
      <c r="C224" s="19">
        <v>61192.44</v>
      </c>
      <c r="D224" s="19">
        <v>58356.49</v>
      </c>
      <c r="E224" s="19">
        <v>56328.31</v>
      </c>
      <c r="F224" s="19">
        <v>57920.44</v>
      </c>
      <c r="G224" s="19">
        <v>61070.33</v>
      </c>
      <c r="H224" s="19">
        <v>64015.64</v>
      </c>
      <c r="I224" s="19">
        <v>65438.04</v>
      </c>
      <c r="J224" s="19">
        <v>63053.09</v>
      </c>
      <c r="K224" s="19">
        <v>55458.38</v>
      </c>
      <c r="L224" s="19">
        <v>56507.42</v>
      </c>
      <c r="M224" s="19">
        <v>55591.12</v>
      </c>
      <c r="N224" s="19">
        <v>58871.48</v>
      </c>
      <c r="O224" s="19">
        <v>60791.41</v>
      </c>
      <c r="P224" s="19">
        <v>62219.46</v>
      </c>
      <c r="Q224" s="19">
        <v>68682.559999999998</v>
      </c>
      <c r="R224" s="19">
        <v>78664.83</v>
      </c>
      <c r="S224" s="19">
        <v>92535.56</v>
      </c>
      <c r="T224" s="19">
        <v>105922.41</v>
      </c>
      <c r="U224" s="19">
        <v>113929.60000000001</v>
      </c>
      <c r="V224" s="19">
        <v>117017.98</v>
      </c>
      <c r="W224" s="19">
        <v>109998.98</v>
      </c>
      <c r="X224" s="19">
        <v>97692.35</v>
      </c>
      <c r="Y224" s="19">
        <v>85550.23</v>
      </c>
      <c r="Z224" s="5">
        <v>0</v>
      </c>
      <c r="AA224" s="2">
        <f>IFERROR(INDEX('Holiday Schedule'!$D$3:$D$24,MATCH(A224,'Holiday Schedule'!$C$3:$C$24,0)),0)</f>
        <v>0</v>
      </c>
      <c r="AB224" s="2">
        <f t="shared" si="24"/>
        <v>2</v>
      </c>
      <c r="AC224" s="2">
        <f t="shared" si="25"/>
        <v>1262374.67</v>
      </c>
      <c r="AD224" s="5">
        <f t="shared" si="26"/>
        <v>515337.56000000029</v>
      </c>
      <c r="AE224" s="5">
        <f t="shared" si="27"/>
        <v>1777712.2300000002</v>
      </c>
      <c r="AG224" s="2">
        <f t="shared" si="28"/>
        <v>8</v>
      </c>
      <c r="AH224" s="2">
        <f t="shared" si="29"/>
        <v>2025</v>
      </c>
      <c r="AJ224" s="5">
        <f t="shared" si="30"/>
        <v>117017.98</v>
      </c>
      <c r="AK224" s="2">
        <f t="shared" si="31"/>
        <v>21</v>
      </c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36"/>
    </row>
    <row r="225" spans="1:48">
      <c r="A225" s="17">
        <v>45874</v>
      </c>
      <c r="B225" s="19">
        <v>71636.62</v>
      </c>
      <c r="C225" s="19">
        <v>61975.27</v>
      </c>
      <c r="D225" s="19">
        <v>58682.48</v>
      </c>
      <c r="E225" s="19">
        <v>56031.07</v>
      </c>
      <c r="F225" s="19">
        <v>56818.1</v>
      </c>
      <c r="G225" s="19">
        <v>59158.16</v>
      </c>
      <c r="H225" s="19">
        <v>61264.639999999999</v>
      </c>
      <c r="I225" s="19">
        <v>60805.87</v>
      </c>
      <c r="J225" s="19">
        <v>54505.23</v>
      </c>
      <c r="K225" s="19">
        <v>44652.56</v>
      </c>
      <c r="L225" s="19">
        <v>43869.35</v>
      </c>
      <c r="M225" s="19">
        <v>41093.730000000003</v>
      </c>
      <c r="N225" s="19">
        <v>40527.129999999997</v>
      </c>
      <c r="O225" s="19">
        <v>41988.15</v>
      </c>
      <c r="P225" s="19">
        <v>40757.910000000003</v>
      </c>
      <c r="Q225" s="19">
        <v>42738.09</v>
      </c>
      <c r="R225" s="19">
        <v>52664.7</v>
      </c>
      <c r="S225" s="19">
        <v>70899.91</v>
      </c>
      <c r="T225" s="19">
        <v>92493.53</v>
      </c>
      <c r="U225" s="19">
        <v>100875.47</v>
      </c>
      <c r="V225" s="19">
        <v>106316.24</v>
      </c>
      <c r="W225" s="19">
        <v>98640.19</v>
      </c>
      <c r="X225" s="19">
        <v>86099.17</v>
      </c>
      <c r="Y225" s="19">
        <v>75851.05</v>
      </c>
      <c r="Z225" s="5">
        <v>0</v>
      </c>
      <c r="AA225" s="2">
        <f>IFERROR(INDEX('Holiday Schedule'!$D$3:$D$24,MATCH(A225,'Holiday Schedule'!$C$3:$C$24,0)),0)</f>
        <v>0</v>
      </c>
      <c r="AB225" s="2">
        <f t="shared" si="24"/>
        <v>3</v>
      </c>
      <c r="AC225" s="2">
        <f t="shared" si="25"/>
        <v>1018927.2300000001</v>
      </c>
      <c r="AD225" s="5">
        <f t="shared" si="26"/>
        <v>501417.38999999978</v>
      </c>
      <c r="AE225" s="5">
        <f t="shared" si="27"/>
        <v>1520344.6199999999</v>
      </c>
      <c r="AG225" s="2">
        <f t="shared" si="28"/>
        <v>8</v>
      </c>
      <c r="AH225" s="2">
        <f t="shared" si="29"/>
        <v>2025</v>
      </c>
      <c r="AJ225" s="5">
        <f t="shared" si="30"/>
        <v>106316.24</v>
      </c>
      <c r="AK225" s="2">
        <f t="shared" si="31"/>
        <v>21</v>
      </c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36"/>
    </row>
    <row r="226" spans="1:48">
      <c r="A226" s="17">
        <v>45875</v>
      </c>
      <c r="B226" s="19">
        <v>65303.93</v>
      </c>
      <c r="C226" s="19">
        <v>58409.760000000002</v>
      </c>
      <c r="D226" s="19">
        <v>54415</v>
      </c>
      <c r="E226" s="19">
        <v>53258.27</v>
      </c>
      <c r="F226" s="19">
        <v>54557.75</v>
      </c>
      <c r="G226" s="19">
        <v>55687.03</v>
      </c>
      <c r="H226" s="19">
        <v>58423.94</v>
      </c>
      <c r="I226" s="19">
        <v>55630.559999999998</v>
      </c>
      <c r="J226" s="19">
        <v>47056.86</v>
      </c>
      <c r="K226" s="19">
        <v>41304.26</v>
      </c>
      <c r="L226" s="19">
        <v>41439.870000000003</v>
      </c>
      <c r="M226" s="19">
        <v>43577.91</v>
      </c>
      <c r="N226" s="19">
        <v>46187.27</v>
      </c>
      <c r="O226" s="19">
        <v>48645.51</v>
      </c>
      <c r="P226" s="19">
        <v>44564.98</v>
      </c>
      <c r="Q226" s="19">
        <v>47703.86</v>
      </c>
      <c r="R226" s="19">
        <v>56089.29</v>
      </c>
      <c r="S226" s="19">
        <v>74551.429999999993</v>
      </c>
      <c r="T226" s="19">
        <v>93795.97</v>
      </c>
      <c r="U226" s="19">
        <v>103247.49</v>
      </c>
      <c r="V226" s="19">
        <v>107769.04</v>
      </c>
      <c r="W226" s="19">
        <v>101621.19</v>
      </c>
      <c r="X226" s="19">
        <v>88623.75</v>
      </c>
      <c r="Y226" s="19">
        <v>78117.990000000005</v>
      </c>
      <c r="Z226" s="5">
        <v>0</v>
      </c>
      <c r="AA226" s="2">
        <f>IFERROR(INDEX('Holiday Schedule'!$D$3:$D$24,MATCH(A226,'Holiday Schedule'!$C$3:$C$24,0)),0)</f>
        <v>0</v>
      </c>
      <c r="AB226" s="2">
        <f t="shared" si="24"/>
        <v>4</v>
      </c>
      <c r="AC226" s="2">
        <f t="shared" si="25"/>
        <v>1041809.24</v>
      </c>
      <c r="AD226" s="5">
        <f t="shared" si="26"/>
        <v>478173.66999999993</v>
      </c>
      <c r="AE226" s="5">
        <f t="shared" si="27"/>
        <v>1519982.91</v>
      </c>
      <c r="AG226" s="2">
        <f t="shared" si="28"/>
        <v>8</v>
      </c>
      <c r="AH226" s="2">
        <f t="shared" si="29"/>
        <v>2025</v>
      </c>
      <c r="AJ226" s="5">
        <f t="shared" si="30"/>
        <v>107769.04</v>
      </c>
      <c r="AK226" s="2">
        <f t="shared" si="31"/>
        <v>21</v>
      </c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36"/>
    </row>
    <row r="227" spans="1:48">
      <c r="A227" s="17">
        <v>45876</v>
      </c>
      <c r="B227" s="19">
        <v>66216.08</v>
      </c>
      <c r="C227" s="19">
        <v>59049.18</v>
      </c>
      <c r="D227" s="19">
        <v>56095.11</v>
      </c>
      <c r="E227" s="19">
        <v>54208.92</v>
      </c>
      <c r="F227" s="19">
        <v>54992.92</v>
      </c>
      <c r="G227" s="19">
        <v>56959.82</v>
      </c>
      <c r="H227" s="19">
        <v>60386.720000000001</v>
      </c>
      <c r="I227" s="19">
        <v>56997.79</v>
      </c>
      <c r="J227" s="19">
        <v>50764.27</v>
      </c>
      <c r="K227" s="19">
        <v>45686.15</v>
      </c>
      <c r="L227" s="19">
        <v>47636.480000000003</v>
      </c>
      <c r="M227" s="19">
        <v>48061.51</v>
      </c>
      <c r="N227" s="19">
        <v>47478.77</v>
      </c>
      <c r="O227" s="19">
        <v>48054.92</v>
      </c>
      <c r="P227" s="19">
        <v>46867.11</v>
      </c>
      <c r="Q227" s="19">
        <v>51462</v>
      </c>
      <c r="R227" s="19">
        <v>60413.83</v>
      </c>
      <c r="S227" s="19">
        <v>79439.39</v>
      </c>
      <c r="T227" s="19">
        <v>100335.98</v>
      </c>
      <c r="U227" s="19">
        <v>110603.44</v>
      </c>
      <c r="V227" s="19">
        <v>113432.18</v>
      </c>
      <c r="W227" s="19">
        <v>106519.06</v>
      </c>
      <c r="X227" s="19">
        <v>94854.21</v>
      </c>
      <c r="Y227" s="19">
        <v>80888.009999999995</v>
      </c>
      <c r="Z227" s="5">
        <v>0</v>
      </c>
      <c r="AA227" s="2">
        <f>IFERROR(INDEX('Holiday Schedule'!$D$3:$D$24,MATCH(A227,'Holiday Schedule'!$C$3:$C$24,0)),0)</f>
        <v>0</v>
      </c>
      <c r="AB227" s="2">
        <f t="shared" si="24"/>
        <v>5</v>
      </c>
      <c r="AC227" s="2">
        <f t="shared" si="25"/>
        <v>1108607.0899999999</v>
      </c>
      <c r="AD227" s="5">
        <f t="shared" si="26"/>
        <v>488796.76</v>
      </c>
      <c r="AE227" s="5">
        <f t="shared" si="27"/>
        <v>1597403.8499999999</v>
      </c>
      <c r="AG227" s="2">
        <f t="shared" si="28"/>
        <v>8</v>
      </c>
      <c r="AH227" s="2">
        <f t="shared" si="29"/>
        <v>2025</v>
      </c>
      <c r="AJ227" s="5">
        <f t="shared" si="30"/>
        <v>113432.18</v>
      </c>
      <c r="AK227" s="2">
        <f t="shared" si="31"/>
        <v>21</v>
      </c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36"/>
    </row>
    <row r="228" spans="1:48">
      <c r="A228" s="17">
        <v>45877</v>
      </c>
      <c r="B228" s="19">
        <v>70644.37</v>
      </c>
      <c r="C228" s="19">
        <v>61367.59</v>
      </c>
      <c r="D228" s="19">
        <v>58039.05</v>
      </c>
      <c r="E228" s="19">
        <v>55502.69</v>
      </c>
      <c r="F228" s="19">
        <v>56334.62</v>
      </c>
      <c r="G228" s="19">
        <v>58775.11</v>
      </c>
      <c r="H228" s="19">
        <v>61380.97</v>
      </c>
      <c r="I228" s="19">
        <v>58570.91</v>
      </c>
      <c r="J228" s="19">
        <v>52390.09</v>
      </c>
      <c r="K228" s="19">
        <v>46303.18</v>
      </c>
      <c r="L228" s="19">
        <v>50038.43</v>
      </c>
      <c r="M228" s="19">
        <v>49941.38</v>
      </c>
      <c r="N228" s="19">
        <v>51485.599999999999</v>
      </c>
      <c r="O228" s="19">
        <v>54513.35</v>
      </c>
      <c r="P228" s="19">
        <v>55685.279999999999</v>
      </c>
      <c r="Q228" s="19">
        <v>57465.67</v>
      </c>
      <c r="R228" s="19">
        <v>66984.19</v>
      </c>
      <c r="S228" s="19">
        <v>81359.31</v>
      </c>
      <c r="T228" s="19">
        <v>97026.79</v>
      </c>
      <c r="U228" s="19">
        <v>107259.27</v>
      </c>
      <c r="V228" s="19">
        <v>110578.78</v>
      </c>
      <c r="W228" s="19">
        <v>105220.98</v>
      </c>
      <c r="X228" s="19">
        <v>93097.52</v>
      </c>
      <c r="Y228" s="19">
        <v>82063.820000000007</v>
      </c>
      <c r="Z228" s="5">
        <v>0</v>
      </c>
      <c r="AA228" s="2">
        <f>IFERROR(INDEX('Holiday Schedule'!$D$3:$D$24,MATCH(A228,'Holiday Schedule'!$C$3:$C$24,0)),0)</f>
        <v>0</v>
      </c>
      <c r="AB228" s="2">
        <f t="shared" si="24"/>
        <v>6</v>
      </c>
      <c r="AC228" s="2">
        <f t="shared" si="25"/>
        <v>1137920.73</v>
      </c>
      <c r="AD228" s="5">
        <f t="shared" si="26"/>
        <v>504108.22000000044</v>
      </c>
      <c r="AE228" s="5">
        <f t="shared" si="27"/>
        <v>1642028.9500000004</v>
      </c>
      <c r="AG228" s="2">
        <f t="shared" si="28"/>
        <v>8</v>
      </c>
      <c r="AH228" s="2">
        <f t="shared" si="29"/>
        <v>2025</v>
      </c>
      <c r="AJ228" s="5">
        <f t="shared" si="30"/>
        <v>110578.78</v>
      </c>
      <c r="AK228" s="2">
        <f t="shared" si="31"/>
        <v>21</v>
      </c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36"/>
    </row>
    <row r="229" spans="1:48">
      <c r="A229" s="17">
        <v>45878</v>
      </c>
      <c r="B229" s="19">
        <v>69280.22</v>
      </c>
      <c r="C229" s="19">
        <v>62219.21</v>
      </c>
      <c r="D229" s="19">
        <v>57717.64</v>
      </c>
      <c r="E229" s="19">
        <v>55930.7</v>
      </c>
      <c r="F229" s="19">
        <v>55966.02</v>
      </c>
      <c r="G229" s="19">
        <v>56695.08</v>
      </c>
      <c r="H229" s="19">
        <v>56699.37</v>
      </c>
      <c r="I229" s="19">
        <v>54371.98</v>
      </c>
      <c r="J229" s="19">
        <v>46881.05</v>
      </c>
      <c r="K229" s="19">
        <v>41273.67</v>
      </c>
      <c r="L229" s="19">
        <v>41561.56</v>
      </c>
      <c r="M229" s="19">
        <v>41695.75</v>
      </c>
      <c r="N229" s="19">
        <v>40820.559999999998</v>
      </c>
      <c r="O229" s="19">
        <v>42517.96</v>
      </c>
      <c r="P229" s="19">
        <v>43047.72</v>
      </c>
      <c r="Q229" s="19">
        <v>46443.28</v>
      </c>
      <c r="R229" s="19">
        <v>55133.42</v>
      </c>
      <c r="S229" s="19">
        <v>73418.66</v>
      </c>
      <c r="T229" s="19">
        <v>92663.77</v>
      </c>
      <c r="U229" s="19">
        <v>101101.62</v>
      </c>
      <c r="V229" s="19">
        <v>104427.41</v>
      </c>
      <c r="W229" s="19">
        <v>99721.45</v>
      </c>
      <c r="X229" s="19">
        <v>89570.75</v>
      </c>
      <c r="Y229" s="19">
        <v>79148.34</v>
      </c>
      <c r="Z229" s="5">
        <v>0</v>
      </c>
      <c r="AA229" s="2">
        <f>IFERROR(INDEX('Holiday Schedule'!$D$3:$D$24,MATCH(A229,'Holiday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1508307.1900000002</v>
      </c>
      <c r="AE229" s="5">
        <f t="shared" si="27"/>
        <v>1508307.1900000002</v>
      </c>
      <c r="AG229" s="2">
        <f t="shared" si="28"/>
        <v>8</v>
      </c>
      <c r="AH229" s="2">
        <f t="shared" si="29"/>
        <v>2025</v>
      </c>
      <c r="AJ229" s="5">
        <f t="shared" si="30"/>
        <v>104427.41</v>
      </c>
      <c r="AK229" s="2">
        <f t="shared" si="31"/>
        <v>21</v>
      </c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36"/>
    </row>
    <row r="230" spans="1:48">
      <c r="A230" s="17">
        <v>45879</v>
      </c>
      <c r="B230" s="19">
        <v>67459.679999999993</v>
      </c>
      <c r="C230" s="19">
        <v>61251.34</v>
      </c>
      <c r="D230" s="19">
        <v>57503.39</v>
      </c>
      <c r="E230" s="19">
        <v>54919.71</v>
      </c>
      <c r="F230" s="19">
        <v>54752.23</v>
      </c>
      <c r="G230" s="19">
        <v>55037.14</v>
      </c>
      <c r="H230" s="19">
        <v>55415.29</v>
      </c>
      <c r="I230" s="19">
        <v>54383.98</v>
      </c>
      <c r="J230" s="19">
        <v>50283.11</v>
      </c>
      <c r="K230" s="19">
        <v>46326.74</v>
      </c>
      <c r="L230" s="19">
        <v>45699.81</v>
      </c>
      <c r="M230" s="19">
        <v>47313.59</v>
      </c>
      <c r="N230" s="19">
        <v>48414.28</v>
      </c>
      <c r="O230" s="19">
        <v>52289.33</v>
      </c>
      <c r="P230" s="19">
        <v>55493.93</v>
      </c>
      <c r="Q230" s="19">
        <v>60476.77</v>
      </c>
      <c r="R230" s="19">
        <v>71832.7</v>
      </c>
      <c r="S230" s="19">
        <v>89614.36</v>
      </c>
      <c r="T230" s="19">
        <v>110019.45</v>
      </c>
      <c r="U230" s="19">
        <v>120141.63</v>
      </c>
      <c r="V230" s="19">
        <v>128210.18</v>
      </c>
      <c r="W230" s="19">
        <v>114459.8</v>
      </c>
      <c r="X230" s="19">
        <v>101857.39</v>
      </c>
      <c r="Y230" s="19">
        <v>87439.81</v>
      </c>
      <c r="Z230" s="5">
        <v>0</v>
      </c>
      <c r="AA230" s="2">
        <f>IFERROR(INDEX('Holiday Schedule'!$D$3:$D$24,MATCH(A230,'Holiday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1690595.64</v>
      </c>
      <c r="AE230" s="5">
        <f t="shared" si="27"/>
        <v>1690595.64</v>
      </c>
      <c r="AG230" s="2">
        <f t="shared" si="28"/>
        <v>8</v>
      </c>
      <c r="AH230" s="2">
        <f t="shared" si="29"/>
        <v>2025</v>
      </c>
      <c r="AJ230" s="5">
        <f t="shared" si="30"/>
        <v>128210.18</v>
      </c>
      <c r="AK230" s="2">
        <f t="shared" si="31"/>
        <v>21</v>
      </c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36"/>
    </row>
    <row r="231" spans="1:48">
      <c r="A231" s="17">
        <v>45880</v>
      </c>
      <c r="B231" s="19">
        <v>76471.27</v>
      </c>
      <c r="C231" s="19">
        <v>68278.84</v>
      </c>
      <c r="D231" s="19">
        <v>64164.78</v>
      </c>
      <c r="E231" s="19">
        <v>62207.56</v>
      </c>
      <c r="F231" s="19">
        <v>62820.09</v>
      </c>
      <c r="G231" s="19">
        <v>65533.89</v>
      </c>
      <c r="H231" s="19">
        <v>70389.509999999995</v>
      </c>
      <c r="I231" s="19">
        <v>71166.77</v>
      </c>
      <c r="J231" s="19">
        <v>63682.55</v>
      </c>
      <c r="K231" s="19">
        <v>59486.83</v>
      </c>
      <c r="L231" s="19">
        <v>65117.46</v>
      </c>
      <c r="M231" s="19">
        <v>64516.71</v>
      </c>
      <c r="N231" s="19">
        <v>67716.22</v>
      </c>
      <c r="O231" s="19">
        <v>69801.88</v>
      </c>
      <c r="P231" s="19">
        <v>71699.3</v>
      </c>
      <c r="Q231" s="19">
        <v>74452.47</v>
      </c>
      <c r="R231" s="19">
        <v>89440.37</v>
      </c>
      <c r="S231" s="19">
        <v>107085.87</v>
      </c>
      <c r="T231" s="19">
        <v>126463.64</v>
      </c>
      <c r="U231" s="19">
        <v>133187.35999999999</v>
      </c>
      <c r="V231" s="19">
        <v>137226.73000000001</v>
      </c>
      <c r="W231" s="19">
        <v>127085.26</v>
      </c>
      <c r="X231" s="19">
        <v>114248.67</v>
      </c>
      <c r="Y231" s="19">
        <v>99737.88</v>
      </c>
      <c r="Z231" s="5">
        <v>0</v>
      </c>
      <c r="AA231" s="2">
        <f>IFERROR(INDEX('Holiday Schedule'!$D$3:$D$24,MATCH(A231,'Holiday Schedule'!$C$3:$C$24,0)),0)</f>
        <v>0</v>
      </c>
      <c r="AB231" s="2">
        <f t="shared" si="24"/>
        <v>2</v>
      </c>
      <c r="AC231" s="2">
        <f t="shared" si="25"/>
        <v>1442378.09</v>
      </c>
      <c r="AD231" s="5">
        <f t="shared" si="26"/>
        <v>569603.82000000007</v>
      </c>
      <c r="AE231" s="5">
        <f t="shared" si="27"/>
        <v>2011981.9100000001</v>
      </c>
      <c r="AG231" s="2">
        <f t="shared" si="28"/>
        <v>8</v>
      </c>
      <c r="AH231" s="2">
        <f t="shared" si="29"/>
        <v>2025</v>
      </c>
      <c r="AJ231" s="5">
        <f t="shared" si="30"/>
        <v>137226.73000000001</v>
      </c>
      <c r="AK231" s="2">
        <f t="shared" si="31"/>
        <v>21</v>
      </c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36"/>
    </row>
    <row r="232" spans="1:48">
      <c r="A232" s="17">
        <v>45881</v>
      </c>
      <c r="B232" s="19">
        <v>86149.38</v>
      </c>
      <c r="C232" s="19">
        <v>75301.070000000007</v>
      </c>
      <c r="D232" s="19">
        <v>71374.97</v>
      </c>
      <c r="E232" s="19">
        <v>68227.63</v>
      </c>
      <c r="F232" s="19">
        <v>68276.23</v>
      </c>
      <c r="G232" s="19">
        <v>70530.37</v>
      </c>
      <c r="H232" s="19">
        <v>73455.81</v>
      </c>
      <c r="I232" s="19">
        <v>75867.070000000007</v>
      </c>
      <c r="J232" s="19">
        <v>72172.75</v>
      </c>
      <c r="K232" s="19">
        <v>65472.98</v>
      </c>
      <c r="L232" s="19">
        <v>73914.240000000005</v>
      </c>
      <c r="M232" s="19">
        <v>73665.33</v>
      </c>
      <c r="N232" s="19">
        <v>76758.94</v>
      </c>
      <c r="O232" s="19">
        <v>79233.59</v>
      </c>
      <c r="P232" s="19">
        <v>78375.39</v>
      </c>
      <c r="Q232" s="19">
        <v>81567.39</v>
      </c>
      <c r="R232" s="19">
        <v>91627.89</v>
      </c>
      <c r="S232" s="19">
        <v>108843.8</v>
      </c>
      <c r="T232" s="19">
        <v>130387.23</v>
      </c>
      <c r="U232" s="19">
        <v>138274.99</v>
      </c>
      <c r="V232" s="19">
        <v>139762.67000000001</v>
      </c>
      <c r="W232" s="19">
        <v>131676.37</v>
      </c>
      <c r="X232" s="19">
        <v>116182.46</v>
      </c>
      <c r="Y232" s="19">
        <v>103513.96</v>
      </c>
      <c r="Z232" s="5">
        <v>0</v>
      </c>
      <c r="AA232" s="2">
        <f>IFERROR(INDEX('Holiday Schedule'!$D$3:$D$24,MATCH(A232,'Holiday Schedule'!$C$3:$C$24,0)),0)</f>
        <v>0</v>
      </c>
      <c r="AB232" s="2">
        <f t="shared" si="24"/>
        <v>3</v>
      </c>
      <c r="AC232" s="2">
        <f t="shared" si="25"/>
        <v>1533783.0899999999</v>
      </c>
      <c r="AD232" s="5">
        <f t="shared" si="26"/>
        <v>616829.41999999993</v>
      </c>
      <c r="AE232" s="5">
        <f t="shared" si="27"/>
        <v>2150612.5099999998</v>
      </c>
      <c r="AG232" s="2">
        <f t="shared" si="28"/>
        <v>8</v>
      </c>
      <c r="AH232" s="2">
        <f t="shared" si="29"/>
        <v>2025</v>
      </c>
      <c r="AJ232" s="5">
        <f t="shared" si="30"/>
        <v>139762.67000000001</v>
      </c>
      <c r="AK232" s="2">
        <f t="shared" si="31"/>
        <v>21</v>
      </c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36"/>
    </row>
    <row r="233" spans="1:48">
      <c r="A233" s="17">
        <v>45882</v>
      </c>
      <c r="B233" s="19">
        <v>87167.26</v>
      </c>
      <c r="C233" s="19">
        <v>77417.81</v>
      </c>
      <c r="D233" s="19">
        <v>72345.100000000006</v>
      </c>
      <c r="E233" s="19">
        <v>68875.009999999995</v>
      </c>
      <c r="F233" s="19">
        <v>68453.58</v>
      </c>
      <c r="G233" s="19">
        <v>71926.05</v>
      </c>
      <c r="H233" s="19">
        <v>74267.72</v>
      </c>
      <c r="I233" s="19">
        <v>75172.240000000005</v>
      </c>
      <c r="J233" s="19">
        <v>69424.77</v>
      </c>
      <c r="K233" s="19">
        <v>65649.649999999994</v>
      </c>
      <c r="L233" s="19">
        <v>71012.5</v>
      </c>
      <c r="M233" s="19">
        <v>72062</v>
      </c>
      <c r="N233" s="19">
        <v>68484.53</v>
      </c>
      <c r="O233" s="19">
        <v>70966.080000000002</v>
      </c>
      <c r="P233" s="19">
        <v>70192.52</v>
      </c>
      <c r="Q233" s="19">
        <v>74339.19</v>
      </c>
      <c r="R233" s="19">
        <v>83416.11</v>
      </c>
      <c r="S233" s="19">
        <v>102794.81</v>
      </c>
      <c r="T233" s="19">
        <v>120060.95</v>
      </c>
      <c r="U233" s="19">
        <v>127938.53</v>
      </c>
      <c r="V233" s="19">
        <v>130208.64</v>
      </c>
      <c r="W233" s="19">
        <v>121965.59</v>
      </c>
      <c r="X233" s="19">
        <v>107135.95</v>
      </c>
      <c r="Y233" s="19">
        <v>95714.72</v>
      </c>
      <c r="Z233" s="5">
        <v>0</v>
      </c>
      <c r="AA233" s="2">
        <f>IFERROR(INDEX('Holiday Schedule'!$D$3:$D$24,MATCH(A233,'Holiday Schedule'!$C$3:$C$24,0)),0)</f>
        <v>0</v>
      </c>
      <c r="AB233" s="2">
        <f t="shared" si="24"/>
        <v>4</v>
      </c>
      <c r="AC233" s="2">
        <f t="shared" si="25"/>
        <v>1430824.0599999998</v>
      </c>
      <c r="AD233" s="5">
        <f t="shared" si="26"/>
        <v>616167.25000000023</v>
      </c>
      <c r="AE233" s="5">
        <f t="shared" si="27"/>
        <v>2046991.31</v>
      </c>
      <c r="AG233" s="2">
        <f t="shared" si="28"/>
        <v>8</v>
      </c>
      <c r="AH233" s="2">
        <f t="shared" si="29"/>
        <v>2025</v>
      </c>
      <c r="AJ233" s="5">
        <f t="shared" si="30"/>
        <v>130208.64</v>
      </c>
      <c r="AK233" s="2">
        <f t="shared" si="31"/>
        <v>21</v>
      </c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36"/>
    </row>
    <row r="234" spans="1:48">
      <c r="A234" s="17">
        <v>45883</v>
      </c>
      <c r="B234" s="19">
        <v>83208.570000000007</v>
      </c>
      <c r="C234" s="19">
        <v>74188.45</v>
      </c>
      <c r="D234" s="19">
        <v>70819.75</v>
      </c>
      <c r="E234" s="19">
        <v>67682.929999999993</v>
      </c>
      <c r="F234" s="19">
        <v>67714.8</v>
      </c>
      <c r="G234" s="19">
        <v>69397.38</v>
      </c>
      <c r="H234" s="19">
        <v>78085.67</v>
      </c>
      <c r="I234" s="19">
        <v>102595.79</v>
      </c>
      <c r="J234" s="19">
        <v>86093.89</v>
      </c>
      <c r="K234" s="19">
        <v>82566.89</v>
      </c>
      <c r="L234" s="19">
        <v>75100.149999999994</v>
      </c>
      <c r="M234" s="19">
        <v>68851.009999999995</v>
      </c>
      <c r="N234" s="19">
        <v>70549.06</v>
      </c>
      <c r="O234" s="19">
        <v>77075.460000000006</v>
      </c>
      <c r="P234" s="19">
        <v>75545.23</v>
      </c>
      <c r="Q234" s="19">
        <v>73627.570000000007</v>
      </c>
      <c r="R234" s="19">
        <v>86268.07</v>
      </c>
      <c r="S234" s="19">
        <v>100262.74</v>
      </c>
      <c r="T234" s="19">
        <v>115517.92</v>
      </c>
      <c r="U234" s="19">
        <v>119682.36</v>
      </c>
      <c r="V234" s="19">
        <v>127355</v>
      </c>
      <c r="W234" s="19">
        <v>116668.54</v>
      </c>
      <c r="X234" s="19">
        <v>104329.24</v>
      </c>
      <c r="Y234" s="19">
        <v>94631.1</v>
      </c>
      <c r="Z234" s="5">
        <v>0</v>
      </c>
      <c r="AA234" s="2">
        <f>IFERROR(INDEX('Holiday Schedule'!$D$3:$D$24,MATCH(A234,'Holiday Schedule'!$C$3:$C$24,0)),0)</f>
        <v>0</v>
      </c>
      <c r="AB234" s="2">
        <f t="shared" si="24"/>
        <v>5</v>
      </c>
      <c r="AC234" s="2">
        <f t="shared" si="25"/>
        <v>1482088.9200000002</v>
      </c>
      <c r="AD234" s="5">
        <f t="shared" si="26"/>
        <v>605728.65000000014</v>
      </c>
      <c r="AE234" s="5">
        <f t="shared" si="27"/>
        <v>2087817.5700000003</v>
      </c>
      <c r="AG234" s="2">
        <f t="shared" si="28"/>
        <v>8</v>
      </c>
      <c r="AH234" s="2">
        <f t="shared" si="29"/>
        <v>2025</v>
      </c>
      <c r="AJ234" s="5">
        <f t="shared" si="30"/>
        <v>127355</v>
      </c>
      <c r="AK234" s="2">
        <f t="shared" si="31"/>
        <v>21</v>
      </c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36"/>
    </row>
    <row r="235" spans="1:48">
      <c r="A235" s="17">
        <v>45884</v>
      </c>
      <c r="B235" s="19">
        <v>79991.08</v>
      </c>
      <c r="C235" s="19">
        <v>70090.5</v>
      </c>
      <c r="D235" s="19">
        <v>66175.320000000007</v>
      </c>
      <c r="E235" s="19">
        <v>62763.37</v>
      </c>
      <c r="F235" s="19">
        <v>62214.7</v>
      </c>
      <c r="G235" s="19">
        <v>64951.05</v>
      </c>
      <c r="H235" s="19">
        <v>66435.75</v>
      </c>
      <c r="I235" s="19">
        <v>56729.02</v>
      </c>
      <c r="J235" s="19">
        <v>50055.16</v>
      </c>
      <c r="K235" s="19">
        <v>42110.559999999998</v>
      </c>
      <c r="L235" s="19">
        <v>42536.97</v>
      </c>
      <c r="M235" s="19">
        <v>42153.86</v>
      </c>
      <c r="N235" s="19">
        <v>33123.99</v>
      </c>
      <c r="O235" s="19">
        <v>42439.08</v>
      </c>
      <c r="P235" s="19">
        <v>41895.31</v>
      </c>
      <c r="Q235" s="19">
        <v>44963.92</v>
      </c>
      <c r="R235" s="19">
        <v>53996.61</v>
      </c>
      <c r="S235" s="19">
        <v>73944.460000000006</v>
      </c>
      <c r="T235" s="19">
        <v>96243.59</v>
      </c>
      <c r="U235" s="19">
        <v>106023.74</v>
      </c>
      <c r="V235" s="19">
        <v>107308.95</v>
      </c>
      <c r="W235" s="19">
        <v>100922.98</v>
      </c>
      <c r="X235" s="19">
        <v>89395.37</v>
      </c>
      <c r="Y235" s="19">
        <v>77746.27</v>
      </c>
      <c r="Z235" s="5">
        <v>0</v>
      </c>
      <c r="AA235" s="2">
        <f>IFERROR(INDEX('Holiday Schedule'!$D$3:$D$24,MATCH(A235,'Holiday Schedule'!$C$3:$C$24,0)),0)</f>
        <v>0</v>
      </c>
      <c r="AB235" s="2">
        <f t="shared" si="24"/>
        <v>6</v>
      </c>
      <c r="AC235" s="2">
        <f t="shared" si="25"/>
        <v>1023843.57</v>
      </c>
      <c r="AD235" s="5">
        <f t="shared" si="26"/>
        <v>550368.03999999992</v>
      </c>
      <c r="AE235" s="5">
        <f t="shared" si="27"/>
        <v>1574211.6099999999</v>
      </c>
      <c r="AG235" s="2">
        <f t="shared" si="28"/>
        <v>8</v>
      </c>
      <c r="AH235" s="2">
        <f t="shared" si="29"/>
        <v>2025</v>
      </c>
      <c r="AJ235" s="5">
        <f t="shared" si="30"/>
        <v>107308.95</v>
      </c>
      <c r="AK235" s="2">
        <f t="shared" si="31"/>
        <v>21</v>
      </c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36"/>
    </row>
    <row r="236" spans="1:48">
      <c r="A236" s="17">
        <v>45885</v>
      </c>
      <c r="B236" s="19">
        <v>68335.55</v>
      </c>
      <c r="C236" s="19">
        <v>59303.8</v>
      </c>
      <c r="D236" s="19">
        <v>55959.4</v>
      </c>
      <c r="E236" s="19">
        <v>53700.97</v>
      </c>
      <c r="F236" s="19">
        <v>52907.86</v>
      </c>
      <c r="G236" s="19">
        <v>54616.55</v>
      </c>
      <c r="H236" s="19">
        <v>54768.4</v>
      </c>
      <c r="I236" s="19">
        <v>47966.19</v>
      </c>
      <c r="J236" s="19">
        <v>40228.11</v>
      </c>
      <c r="K236" s="19">
        <v>33635.120000000003</v>
      </c>
      <c r="L236" s="19">
        <v>34896.07</v>
      </c>
      <c r="M236" s="19">
        <v>34731.980000000003</v>
      </c>
      <c r="N236" s="19">
        <v>35418.04</v>
      </c>
      <c r="O236" s="19">
        <v>36317.58</v>
      </c>
      <c r="P236" s="19">
        <v>36339.65</v>
      </c>
      <c r="Q236" s="19">
        <v>39973.599999999999</v>
      </c>
      <c r="R236" s="19">
        <v>49931.99</v>
      </c>
      <c r="S236" s="19">
        <v>70582.83</v>
      </c>
      <c r="T236" s="19">
        <v>91142.96</v>
      </c>
      <c r="U236" s="19">
        <v>102341.32</v>
      </c>
      <c r="V236" s="19">
        <v>105776.04</v>
      </c>
      <c r="W236" s="19">
        <v>99659.86</v>
      </c>
      <c r="X236" s="19">
        <v>89114.02</v>
      </c>
      <c r="Y236" s="19">
        <v>80580.33</v>
      </c>
      <c r="Z236" s="5">
        <v>0</v>
      </c>
      <c r="AA236" s="2">
        <f>IFERROR(INDEX('Holiday Schedule'!$D$3:$D$24,MATCH(A236,'Holiday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1428228.2200000002</v>
      </c>
      <c r="AE236" s="5">
        <f t="shared" si="27"/>
        <v>1428228.2200000002</v>
      </c>
      <c r="AG236" s="2">
        <f t="shared" si="28"/>
        <v>8</v>
      </c>
      <c r="AH236" s="2">
        <f t="shared" si="29"/>
        <v>2025</v>
      </c>
      <c r="AJ236" s="5">
        <f t="shared" si="30"/>
        <v>105776.04</v>
      </c>
      <c r="AK236" s="2">
        <f t="shared" si="31"/>
        <v>21</v>
      </c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36"/>
    </row>
    <row r="237" spans="1:48">
      <c r="A237" s="17">
        <v>45886</v>
      </c>
      <c r="B237" s="19">
        <v>67821.59</v>
      </c>
      <c r="C237" s="19">
        <v>62242.18</v>
      </c>
      <c r="D237" s="19">
        <v>58126.96</v>
      </c>
      <c r="E237" s="19">
        <v>55361.440000000002</v>
      </c>
      <c r="F237" s="19">
        <v>55492.27</v>
      </c>
      <c r="G237" s="19">
        <v>56261.53</v>
      </c>
      <c r="H237" s="19">
        <v>55447.95</v>
      </c>
      <c r="I237" s="19">
        <v>55535.62</v>
      </c>
      <c r="J237" s="19">
        <v>48015.19</v>
      </c>
      <c r="K237" s="19">
        <v>41812.76</v>
      </c>
      <c r="L237" s="19">
        <v>46477.11</v>
      </c>
      <c r="M237" s="19">
        <v>57847.53</v>
      </c>
      <c r="N237" s="19">
        <v>54733.84</v>
      </c>
      <c r="O237" s="19">
        <v>61308.08</v>
      </c>
      <c r="P237" s="19">
        <v>71862.960000000006</v>
      </c>
      <c r="Q237" s="19">
        <v>73134.679999999993</v>
      </c>
      <c r="R237" s="19">
        <v>82451.38</v>
      </c>
      <c r="S237" s="19">
        <v>95206.69</v>
      </c>
      <c r="T237" s="19">
        <v>101698.44</v>
      </c>
      <c r="U237" s="19">
        <v>103371.42</v>
      </c>
      <c r="V237" s="19">
        <v>105816.75</v>
      </c>
      <c r="W237" s="19">
        <v>93649.12</v>
      </c>
      <c r="X237" s="19">
        <v>83377.600000000006</v>
      </c>
      <c r="Y237" s="19">
        <v>72371.61</v>
      </c>
      <c r="Z237" s="5">
        <v>0</v>
      </c>
      <c r="AA237" s="2">
        <f>IFERROR(INDEX('Holiday Schedule'!$D$3:$D$24,MATCH(A237,'Holiday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1659424.7</v>
      </c>
      <c r="AE237" s="5">
        <f t="shared" si="27"/>
        <v>1659424.7</v>
      </c>
      <c r="AG237" s="2">
        <f t="shared" si="28"/>
        <v>8</v>
      </c>
      <c r="AH237" s="2">
        <f t="shared" si="29"/>
        <v>2025</v>
      </c>
      <c r="AJ237" s="5">
        <f t="shared" si="30"/>
        <v>105816.75</v>
      </c>
      <c r="AK237" s="2">
        <f t="shared" si="31"/>
        <v>21</v>
      </c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36"/>
    </row>
    <row r="238" spans="1:48">
      <c r="A238" s="17">
        <v>45887</v>
      </c>
      <c r="B238" s="19">
        <v>63447.41</v>
      </c>
      <c r="C238" s="19">
        <v>56726.71</v>
      </c>
      <c r="D238" s="19">
        <v>53278.95</v>
      </c>
      <c r="E238" s="19">
        <v>51799.51</v>
      </c>
      <c r="F238" s="19">
        <v>53522.75</v>
      </c>
      <c r="G238" s="19">
        <v>56238.83</v>
      </c>
      <c r="H238" s="19">
        <v>60150.8</v>
      </c>
      <c r="I238" s="19">
        <v>53959.62</v>
      </c>
      <c r="J238" s="19">
        <v>41976.04</v>
      </c>
      <c r="K238" s="19">
        <v>33767.57</v>
      </c>
      <c r="L238" s="19">
        <v>53760.19</v>
      </c>
      <c r="M238" s="19">
        <v>35286.18</v>
      </c>
      <c r="N238" s="19">
        <v>33785.07</v>
      </c>
      <c r="O238" s="19">
        <v>34197.599999999999</v>
      </c>
      <c r="P238" s="19">
        <v>34004.26</v>
      </c>
      <c r="Q238" s="19">
        <v>34206.339999999997</v>
      </c>
      <c r="R238" s="19">
        <v>42263.59</v>
      </c>
      <c r="S238" s="19">
        <v>60737.22</v>
      </c>
      <c r="T238" s="19">
        <v>81722.789999999994</v>
      </c>
      <c r="U238" s="19">
        <v>93026.96</v>
      </c>
      <c r="V238" s="19">
        <v>97197.15</v>
      </c>
      <c r="W238" s="19">
        <v>90557.88</v>
      </c>
      <c r="X238" s="19">
        <v>80033.929999999993</v>
      </c>
      <c r="Y238" s="19">
        <v>69164.149999999994</v>
      </c>
      <c r="Z238" s="5">
        <v>0</v>
      </c>
      <c r="AA238" s="2">
        <f>IFERROR(INDEX('Holiday Schedule'!$D$3:$D$24,MATCH(A238,'Holiday Schedule'!$C$3:$C$24,0)),0)</f>
        <v>0</v>
      </c>
      <c r="AB238" s="2">
        <f t="shared" si="24"/>
        <v>2</v>
      </c>
      <c r="AC238" s="2">
        <f t="shared" si="25"/>
        <v>900482.3899999999</v>
      </c>
      <c r="AD238" s="5">
        <f t="shared" si="26"/>
        <v>464329.10999999987</v>
      </c>
      <c r="AE238" s="5">
        <f t="shared" si="27"/>
        <v>1364811.4999999998</v>
      </c>
      <c r="AG238" s="2">
        <f t="shared" si="28"/>
        <v>8</v>
      </c>
      <c r="AH238" s="2">
        <f t="shared" si="29"/>
        <v>2025</v>
      </c>
      <c r="AJ238" s="5">
        <f t="shared" si="30"/>
        <v>97197.15</v>
      </c>
      <c r="AK238" s="2">
        <f t="shared" si="31"/>
        <v>21</v>
      </c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36"/>
    </row>
    <row r="239" spans="1:48">
      <c r="A239" s="17">
        <v>45888</v>
      </c>
      <c r="B239" s="19">
        <v>57817.83</v>
      </c>
      <c r="C239" s="19">
        <v>51531.59</v>
      </c>
      <c r="D239" s="19">
        <v>49515.19</v>
      </c>
      <c r="E239" s="19">
        <v>48541.22</v>
      </c>
      <c r="F239" s="19">
        <v>50170.16</v>
      </c>
      <c r="G239" s="19">
        <v>53472.63</v>
      </c>
      <c r="H239" s="19">
        <v>57244.12</v>
      </c>
      <c r="I239" s="19">
        <v>52963.35</v>
      </c>
      <c r="J239" s="19">
        <v>46257.21</v>
      </c>
      <c r="K239" s="19">
        <v>36213.4</v>
      </c>
      <c r="L239" s="19">
        <v>32526.34</v>
      </c>
      <c r="M239" s="19">
        <v>29983.73</v>
      </c>
      <c r="N239" s="19">
        <v>28941.54</v>
      </c>
      <c r="O239" s="19">
        <v>30116.33</v>
      </c>
      <c r="P239" s="19">
        <v>28421.77</v>
      </c>
      <c r="Q239" s="19">
        <v>29989.95</v>
      </c>
      <c r="R239" s="19">
        <v>38841.58</v>
      </c>
      <c r="S239" s="19">
        <v>59985.53</v>
      </c>
      <c r="T239" s="19">
        <v>81385.88</v>
      </c>
      <c r="U239" s="19">
        <v>90462.69</v>
      </c>
      <c r="V239" s="19">
        <v>93238.03</v>
      </c>
      <c r="W239" s="19">
        <v>87912.38</v>
      </c>
      <c r="X239" s="19">
        <v>77144.37</v>
      </c>
      <c r="Y239" s="19">
        <v>68446.89</v>
      </c>
      <c r="Z239" s="5">
        <v>0</v>
      </c>
      <c r="AA239" s="2">
        <f>IFERROR(INDEX('Holiday Schedule'!$D$3:$D$24,MATCH(A239,'Holiday Schedule'!$C$3:$C$24,0)),0)</f>
        <v>0</v>
      </c>
      <c r="AB239" s="2">
        <f t="shared" si="24"/>
        <v>3</v>
      </c>
      <c r="AC239" s="2">
        <f t="shared" si="25"/>
        <v>844384.08000000007</v>
      </c>
      <c r="AD239" s="5">
        <f t="shared" si="26"/>
        <v>436739.63000000012</v>
      </c>
      <c r="AE239" s="5">
        <f t="shared" si="27"/>
        <v>1281123.7100000002</v>
      </c>
      <c r="AG239" s="2">
        <f t="shared" si="28"/>
        <v>8</v>
      </c>
      <c r="AH239" s="2">
        <f t="shared" si="29"/>
        <v>2025</v>
      </c>
      <c r="AJ239" s="5">
        <f t="shared" si="30"/>
        <v>93238.03</v>
      </c>
      <c r="AK239" s="2">
        <f t="shared" si="31"/>
        <v>21</v>
      </c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36"/>
    </row>
    <row r="240" spans="1:48">
      <c r="A240" s="17">
        <v>45889</v>
      </c>
      <c r="B240" s="19">
        <v>59612.42</v>
      </c>
      <c r="C240" s="19">
        <v>52359.57</v>
      </c>
      <c r="D240" s="19">
        <v>50498.1</v>
      </c>
      <c r="E240" s="19">
        <v>49425.36</v>
      </c>
      <c r="F240" s="19">
        <v>51165.39</v>
      </c>
      <c r="G240" s="19">
        <v>53638.66</v>
      </c>
      <c r="H240" s="19">
        <v>58261.71</v>
      </c>
      <c r="I240" s="19">
        <v>60438.67</v>
      </c>
      <c r="J240" s="19">
        <v>57381.83</v>
      </c>
      <c r="K240" s="19">
        <v>46835.07</v>
      </c>
      <c r="L240" s="19">
        <v>43982.66</v>
      </c>
      <c r="M240" s="19">
        <v>43551.46</v>
      </c>
      <c r="N240" s="19">
        <v>36153.85</v>
      </c>
      <c r="O240" s="19">
        <v>36250.46</v>
      </c>
      <c r="P240" s="19">
        <v>38874.379999999997</v>
      </c>
      <c r="Q240" s="19">
        <v>43044.77</v>
      </c>
      <c r="R240" s="19">
        <v>52278.17</v>
      </c>
      <c r="S240" s="19">
        <v>61418.05</v>
      </c>
      <c r="T240" s="19">
        <v>81302.289999999994</v>
      </c>
      <c r="U240" s="19">
        <v>89999.06</v>
      </c>
      <c r="V240" s="19">
        <v>94675.8</v>
      </c>
      <c r="W240" s="19">
        <v>87503.42</v>
      </c>
      <c r="X240" s="19">
        <v>78222.179999999993</v>
      </c>
      <c r="Y240" s="19">
        <v>67640.2</v>
      </c>
      <c r="Z240" s="5">
        <v>0</v>
      </c>
      <c r="AA240" s="2">
        <f>IFERROR(INDEX('Holiday Schedule'!$D$3:$D$24,MATCH(A240,'Holiday Schedule'!$C$3:$C$24,0)),0)</f>
        <v>0</v>
      </c>
      <c r="AB240" s="2">
        <f t="shared" si="24"/>
        <v>4</v>
      </c>
      <c r="AC240" s="2">
        <f t="shared" si="25"/>
        <v>951912.12000000011</v>
      </c>
      <c r="AD240" s="5">
        <f t="shared" si="26"/>
        <v>442601.40999999992</v>
      </c>
      <c r="AE240" s="5">
        <f t="shared" si="27"/>
        <v>1394513.53</v>
      </c>
      <c r="AG240" s="2">
        <f t="shared" si="28"/>
        <v>8</v>
      </c>
      <c r="AH240" s="2">
        <f t="shared" si="29"/>
        <v>2025</v>
      </c>
      <c r="AJ240" s="5">
        <f t="shared" si="30"/>
        <v>94675.8</v>
      </c>
      <c r="AK240" s="2">
        <f t="shared" si="31"/>
        <v>21</v>
      </c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36"/>
    </row>
    <row r="241" spans="1:48">
      <c r="A241" s="17">
        <v>45890</v>
      </c>
      <c r="B241" s="19">
        <v>58574.66</v>
      </c>
      <c r="C241" s="19">
        <v>52564.04</v>
      </c>
      <c r="D241" s="19">
        <v>50207.38</v>
      </c>
      <c r="E241" s="19">
        <v>48980.49</v>
      </c>
      <c r="F241" s="19">
        <v>50446.28</v>
      </c>
      <c r="G241" s="19">
        <v>54448.69</v>
      </c>
      <c r="H241" s="19">
        <v>57703.33</v>
      </c>
      <c r="I241" s="19">
        <v>53067.82</v>
      </c>
      <c r="J241" s="19">
        <v>39199.93</v>
      </c>
      <c r="K241" s="19">
        <v>28967.19</v>
      </c>
      <c r="L241" s="19">
        <v>28238.799999999999</v>
      </c>
      <c r="M241" s="19">
        <v>26113.87</v>
      </c>
      <c r="N241" s="19">
        <v>26091.34</v>
      </c>
      <c r="O241" s="19">
        <v>27004.29</v>
      </c>
      <c r="P241" s="19">
        <v>27288.86</v>
      </c>
      <c r="Q241" s="19">
        <v>30706.97</v>
      </c>
      <c r="R241" s="19">
        <v>40431.17</v>
      </c>
      <c r="S241" s="19">
        <v>60585.31</v>
      </c>
      <c r="T241" s="19">
        <v>81855.289999999994</v>
      </c>
      <c r="U241" s="19">
        <v>92535.26</v>
      </c>
      <c r="V241" s="19">
        <v>95563.09</v>
      </c>
      <c r="W241" s="19">
        <v>89297.600000000006</v>
      </c>
      <c r="X241" s="19">
        <v>78594.350000000006</v>
      </c>
      <c r="Y241" s="19">
        <v>69079.05</v>
      </c>
      <c r="Z241" s="5">
        <v>0</v>
      </c>
      <c r="AA241" s="2">
        <f>IFERROR(INDEX('Holiday Schedule'!$D$3:$D$24,MATCH(A241,'Holiday Schedule'!$C$3:$C$24,0)),0)</f>
        <v>0</v>
      </c>
      <c r="AB241" s="2">
        <f t="shared" si="24"/>
        <v>5</v>
      </c>
      <c r="AC241" s="2">
        <f t="shared" si="25"/>
        <v>825541.13999999978</v>
      </c>
      <c r="AD241" s="5">
        <f t="shared" si="26"/>
        <v>442003.92000000051</v>
      </c>
      <c r="AE241" s="5">
        <f t="shared" si="27"/>
        <v>1267545.0600000003</v>
      </c>
      <c r="AG241" s="2">
        <f t="shared" si="28"/>
        <v>8</v>
      </c>
      <c r="AH241" s="2">
        <f t="shared" si="29"/>
        <v>2025</v>
      </c>
      <c r="AJ241" s="5">
        <f t="shared" si="30"/>
        <v>95563.09</v>
      </c>
      <c r="AK241" s="2">
        <f t="shared" si="31"/>
        <v>21</v>
      </c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36"/>
    </row>
    <row r="242" spans="1:48">
      <c r="A242" s="17">
        <v>45891</v>
      </c>
      <c r="B242" s="19">
        <v>58735.17</v>
      </c>
      <c r="C242" s="19">
        <v>53295</v>
      </c>
      <c r="D242" s="19">
        <v>50099.65</v>
      </c>
      <c r="E242" s="19">
        <v>49255.77</v>
      </c>
      <c r="F242" s="19">
        <v>50191.66</v>
      </c>
      <c r="G242" s="19">
        <v>53391.27</v>
      </c>
      <c r="H242" s="19">
        <v>58417.84</v>
      </c>
      <c r="I242" s="19">
        <v>53079.3</v>
      </c>
      <c r="J242" s="19">
        <v>41696.15</v>
      </c>
      <c r="K242" s="19">
        <v>32414.959999999999</v>
      </c>
      <c r="L242" s="19">
        <v>31011.65</v>
      </c>
      <c r="M242" s="19">
        <v>31037.19</v>
      </c>
      <c r="N242" s="19">
        <v>33961.82</v>
      </c>
      <c r="O242" s="19">
        <v>33312.51</v>
      </c>
      <c r="P242" s="19">
        <v>32277.22</v>
      </c>
      <c r="Q242" s="19">
        <v>35879.61</v>
      </c>
      <c r="R242" s="19">
        <v>45175.4</v>
      </c>
      <c r="S242" s="19">
        <v>63918.91</v>
      </c>
      <c r="T242" s="19">
        <v>84603.7</v>
      </c>
      <c r="U242" s="19">
        <v>94437.1</v>
      </c>
      <c r="V242" s="19">
        <v>96624.91</v>
      </c>
      <c r="W242" s="19">
        <v>90493.52</v>
      </c>
      <c r="X242" s="19">
        <v>81228.38</v>
      </c>
      <c r="Y242" s="19">
        <v>71982.5</v>
      </c>
      <c r="Z242" s="5">
        <v>0</v>
      </c>
      <c r="AA242" s="2">
        <f>IFERROR(INDEX('Holiday Schedule'!$D$3:$D$24,MATCH(A242,'Holiday Schedule'!$C$3:$C$24,0)),0)</f>
        <v>0</v>
      </c>
      <c r="AB242" s="2">
        <f t="shared" si="24"/>
        <v>6</v>
      </c>
      <c r="AC242" s="2">
        <f t="shared" si="25"/>
        <v>881152.33000000019</v>
      </c>
      <c r="AD242" s="5">
        <f t="shared" si="26"/>
        <v>445368.85999999975</v>
      </c>
      <c r="AE242" s="5">
        <f t="shared" si="27"/>
        <v>1326521.19</v>
      </c>
      <c r="AG242" s="2">
        <f t="shared" si="28"/>
        <v>8</v>
      </c>
      <c r="AH242" s="2">
        <f t="shared" si="29"/>
        <v>2025</v>
      </c>
      <c r="AJ242" s="5">
        <f t="shared" si="30"/>
        <v>96624.91</v>
      </c>
      <c r="AK242" s="2">
        <f t="shared" si="31"/>
        <v>21</v>
      </c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36"/>
    </row>
    <row r="243" spans="1:48">
      <c r="A243" s="17">
        <v>45892</v>
      </c>
      <c r="B243" s="19">
        <v>61418.879999999997</v>
      </c>
      <c r="C243" s="19">
        <v>55050.239999999998</v>
      </c>
      <c r="D243" s="19">
        <v>52109.98</v>
      </c>
      <c r="E243" s="19">
        <v>49279.98</v>
      </c>
      <c r="F243" s="19">
        <v>50251.83</v>
      </c>
      <c r="G243" s="19">
        <v>51781.26</v>
      </c>
      <c r="H243" s="19">
        <v>52280.99</v>
      </c>
      <c r="I243" s="19">
        <v>51647.61</v>
      </c>
      <c r="J243" s="19">
        <v>49252.93</v>
      </c>
      <c r="K243" s="19">
        <v>29359.18</v>
      </c>
      <c r="L243" s="19">
        <v>27251.98</v>
      </c>
      <c r="M243" s="19">
        <v>26296.92</v>
      </c>
      <c r="N243" s="19">
        <v>26750.53</v>
      </c>
      <c r="O243" s="19">
        <v>27453.85</v>
      </c>
      <c r="P243" s="19">
        <v>29279.759999999998</v>
      </c>
      <c r="Q243" s="19">
        <v>33727.03</v>
      </c>
      <c r="R243" s="19">
        <v>43027.56</v>
      </c>
      <c r="S243" s="19">
        <v>66835.75</v>
      </c>
      <c r="T243" s="19">
        <v>85994.83</v>
      </c>
      <c r="U243" s="19">
        <v>95087.7</v>
      </c>
      <c r="V243" s="19">
        <v>96808.39</v>
      </c>
      <c r="W243" s="19">
        <v>91993.3</v>
      </c>
      <c r="X243" s="19">
        <v>81873.600000000006</v>
      </c>
      <c r="Y243" s="19">
        <v>72389.929999999993</v>
      </c>
      <c r="Z243" s="5">
        <v>0</v>
      </c>
      <c r="AA243" s="2">
        <f>IFERROR(INDEX('Holiday Schedule'!$D$3:$D$24,MATCH(A243,'Holiday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1307204.01</v>
      </c>
      <c r="AE243" s="5">
        <f t="shared" si="27"/>
        <v>1307204.01</v>
      </c>
      <c r="AG243" s="2">
        <f t="shared" si="28"/>
        <v>8</v>
      </c>
      <c r="AH243" s="2">
        <f t="shared" si="29"/>
        <v>2025</v>
      </c>
      <c r="AJ243" s="5">
        <f t="shared" si="30"/>
        <v>96808.39</v>
      </c>
      <c r="AK243" s="2">
        <f t="shared" si="31"/>
        <v>21</v>
      </c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36"/>
    </row>
    <row r="244" spans="1:48">
      <c r="A244" s="17">
        <v>45893</v>
      </c>
      <c r="B244" s="19">
        <v>62993.77</v>
      </c>
      <c r="C244" s="19">
        <v>57794.7</v>
      </c>
      <c r="D244" s="19">
        <v>54408.84</v>
      </c>
      <c r="E244" s="19">
        <v>51513.27</v>
      </c>
      <c r="F244" s="19">
        <v>51419.87</v>
      </c>
      <c r="G244" s="19">
        <v>52634.720000000001</v>
      </c>
      <c r="H244" s="19">
        <v>53009.87</v>
      </c>
      <c r="I244" s="19">
        <v>47401.88</v>
      </c>
      <c r="J244" s="19">
        <v>38726.720000000001</v>
      </c>
      <c r="K244" s="19">
        <v>32413.31</v>
      </c>
      <c r="L244" s="19">
        <v>31079.56</v>
      </c>
      <c r="M244" s="19">
        <v>34047.660000000003</v>
      </c>
      <c r="N244" s="19">
        <v>31839.19</v>
      </c>
      <c r="O244" s="19">
        <v>36039.379999999997</v>
      </c>
      <c r="P244" s="19">
        <v>38697.11</v>
      </c>
      <c r="Q244" s="19">
        <v>44429.79</v>
      </c>
      <c r="R244" s="19">
        <v>57805.91</v>
      </c>
      <c r="S244" s="19">
        <v>76832.34</v>
      </c>
      <c r="T244" s="19">
        <v>90450.39</v>
      </c>
      <c r="U244" s="19">
        <v>98390.44</v>
      </c>
      <c r="V244" s="19">
        <v>102334.45</v>
      </c>
      <c r="W244" s="19">
        <v>92795.19</v>
      </c>
      <c r="X244" s="19">
        <v>82510.59</v>
      </c>
      <c r="Y244" s="19">
        <v>73210.78</v>
      </c>
      <c r="Z244" s="5">
        <v>0</v>
      </c>
      <c r="AA244" s="2">
        <f>IFERROR(INDEX('Holiday Schedule'!$D$3:$D$24,MATCH(A244,'Holiday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1392779.73</v>
      </c>
      <c r="AE244" s="5">
        <f t="shared" si="27"/>
        <v>1392779.73</v>
      </c>
      <c r="AG244" s="2">
        <f t="shared" si="28"/>
        <v>8</v>
      </c>
      <c r="AH244" s="2">
        <f t="shared" si="29"/>
        <v>2025</v>
      </c>
      <c r="AJ244" s="5">
        <f t="shared" si="30"/>
        <v>102334.45</v>
      </c>
      <c r="AK244" s="2">
        <f t="shared" si="31"/>
        <v>21</v>
      </c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36"/>
    </row>
    <row r="245" spans="1:48">
      <c r="A245" s="17">
        <v>45894</v>
      </c>
      <c r="B245" s="19">
        <v>65116.93</v>
      </c>
      <c r="C245" s="19">
        <v>56952.73</v>
      </c>
      <c r="D245" s="19">
        <v>54475.73</v>
      </c>
      <c r="E245" s="19">
        <v>53679.91</v>
      </c>
      <c r="F245" s="19">
        <v>54880.83</v>
      </c>
      <c r="G245" s="19">
        <v>58740.46</v>
      </c>
      <c r="H245" s="19">
        <v>64993.26</v>
      </c>
      <c r="I245" s="19">
        <v>73059.16</v>
      </c>
      <c r="J245" s="19">
        <v>76726.539999999994</v>
      </c>
      <c r="K245" s="19">
        <v>74244.86</v>
      </c>
      <c r="L245" s="19">
        <v>79938.17</v>
      </c>
      <c r="M245" s="19">
        <v>72790.509999999995</v>
      </c>
      <c r="N245" s="19">
        <v>69383.850000000006</v>
      </c>
      <c r="O245" s="19">
        <v>66084.94</v>
      </c>
      <c r="P245" s="19">
        <v>61783.82</v>
      </c>
      <c r="Q245" s="19">
        <v>61291.21</v>
      </c>
      <c r="R245" s="19">
        <v>64433.64</v>
      </c>
      <c r="S245" s="19">
        <v>75315.539999999994</v>
      </c>
      <c r="T245" s="19">
        <v>88335.92</v>
      </c>
      <c r="U245" s="19">
        <v>95020.91</v>
      </c>
      <c r="V245" s="19">
        <v>95315.23</v>
      </c>
      <c r="W245" s="19">
        <v>89360.12</v>
      </c>
      <c r="X245" s="19">
        <v>80175.240000000005</v>
      </c>
      <c r="Y245" s="19">
        <v>71154.570000000007</v>
      </c>
      <c r="Z245" s="5">
        <v>0</v>
      </c>
      <c r="AA245" s="2">
        <f>IFERROR(INDEX('Holiday Schedule'!$D$3:$D$24,MATCH(A245,'Holiday Schedule'!$C$3:$C$24,0)),0)</f>
        <v>0</v>
      </c>
      <c r="AB245" s="2">
        <f t="shared" si="24"/>
        <v>2</v>
      </c>
      <c r="AC245" s="2">
        <f t="shared" si="25"/>
        <v>1223259.6599999999</v>
      </c>
      <c r="AD245" s="5">
        <f t="shared" si="26"/>
        <v>479994.42000000016</v>
      </c>
      <c r="AE245" s="5">
        <f t="shared" si="27"/>
        <v>1703254.08</v>
      </c>
      <c r="AG245" s="2">
        <f t="shared" si="28"/>
        <v>8</v>
      </c>
      <c r="AH245" s="2">
        <f t="shared" si="29"/>
        <v>2025</v>
      </c>
      <c r="AJ245" s="5">
        <f t="shared" si="30"/>
        <v>95315.23</v>
      </c>
      <c r="AK245" s="2">
        <f t="shared" si="31"/>
        <v>21</v>
      </c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36"/>
    </row>
    <row r="246" spans="1:48">
      <c r="A246" s="17">
        <v>45895</v>
      </c>
      <c r="B246" s="19">
        <v>62004.97</v>
      </c>
      <c r="C246" s="19">
        <v>54969.72</v>
      </c>
      <c r="D246" s="19">
        <v>52359.14</v>
      </c>
      <c r="E246" s="19">
        <v>50812.66</v>
      </c>
      <c r="F246" s="19">
        <v>52492.11</v>
      </c>
      <c r="G246" s="19">
        <v>56024.1</v>
      </c>
      <c r="H246" s="19">
        <v>59321.68</v>
      </c>
      <c r="I246" s="19">
        <v>61381.86</v>
      </c>
      <c r="J246" s="19">
        <v>50475.8</v>
      </c>
      <c r="K246" s="19">
        <v>41559.39</v>
      </c>
      <c r="L246" s="19">
        <v>41850.58</v>
      </c>
      <c r="M246" s="19">
        <v>44772.959999999999</v>
      </c>
      <c r="N246" s="19">
        <v>46991.51</v>
      </c>
      <c r="O246" s="19">
        <v>47670.57</v>
      </c>
      <c r="P246" s="19">
        <v>42500.63</v>
      </c>
      <c r="Q246" s="19">
        <v>44145.56</v>
      </c>
      <c r="R246" s="19">
        <v>50730.48</v>
      </c>
      <c r="S246" s="19">
        <v>67071.16</v>
      </c>
      <c r="T246" s="19">
        <v>85289.97</v>
      </c>
      <c r="U246" s="19">
        <v>95732.92</v>
      </c>
      <c r="V246" s="19">
        <v>95936.54</v>
      </c>
      <c r="W246" s="19">
        <v>89486.37</v>
      </c>
      <c r="X246" s="19">
        <v>78311.27</v>
      </c>
      <c r="Y246" s="19">
        <v>67825.429999999993</v>
      </c>
      <c r="Z246" s="5">
        <v>0</v>
      </c>
      <c r="AA246" s="2">
        <f>IFERROR(INDEX('Holiday Schedule'!$D$3:$D$24,MATCH(A246,'Holiday Schedule'!$C$3:$C$24,0)),0)</f>
        <v>0</v>
      </c>
      <c r="AB246" s="2">
        <f t="shared" si="24"/>
        <v>3</v>
      </c>
      <c r="AC246" s="2">
        <f t="shared" si="25"/>
        <v>983907.57000000007</v>
      </c>
      <c r="AD246" s="5">
        <f t="shared" si="26"/>
        <v>455809.80999999959</v>
      </c>
      <c r="AE246" s="5">
        <f t="shared" si="27"/>
        <v>1439717.3799999997</v>
      </c>
      <c r="AG246" s="2">
        <f t="shared" si="28"/>
        <v>8</v>
      </c>
      <c r="AH246" s="2">
        <f t="shared" si="29"/>
        <v>2025</v>
      </c>
      <c r="AJ246" s="5">
        <f t="shared" si="30"/>
        <v>95936.54</v>
      </c>
      <c r="AK246" s="2">
        <f t="shared" si="31"/>
        <v>21</v>
      </c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36"/>
    </row>
    <row r="247" spans="1:48">
      <c r="A247" s="17">
        <v>45896</v>
      </c>
      <c r="B247" s="38">
        <v>58125.53</v>
      </c>
      <c r="C247" s="38">
        <v>51771.74</v>
      </c>
      <c r="D247" s="38">
        <v>49273.78</v>
      </c>
      <c r="E247" s="38">
        <v>47838.02</v>
      </c>
      <c r="F247" s="38">
        <v>48794.51</v>
      </c>
      <c r="G247" s="38">
        <v>52855.63</v>
      </c>
      <c r="H247" s="38">
        <v>58534.03</v>
      </c>
      <c r="I247" s="38">
        <v>52677.53</v>
      </c>
      <c r="J247" s="38">
        <v>40844.36</v>
      </c>
      <c r="K247" s="38">
        <v>34971.96</v>
      </c>
      <c r="L247" s="38">
        <v>31007.23</v>
      </c>
      <c r="M247" s="38">
        <v>35174.620000000003</v>
      </c>
      <c r="N247" s="38">
        <v>39686.370000000003</v>
      </c>
      <c r="O247" s="38">
        <v>43111.78</v>
      </c>
      <c r="P247" s="38">
        <v>43225.05</v>
      </c>
      <c r="Q247" s="38">
        <v>40467.74</v>
      </c>
      <c r="R247" s="38">
        <v>50924.21</v>
      </c>
      <c r="S247" s="38">
        <v>69482.5</v>
      </c>
      <c r="T247" s="38">
        <v>81760.03</v>
      </c>
      <c r="U247" s="38">
        <v>90899.36</v>
      </c>
      <c r="V247" s="38">
        <v>91139.55</v>
      </c>
      <c r="W247" s="38">
        <v>85496.71</v>
      </c>
      <c r="X247" s="38">
        <v>74735.820000000007</v>
      </c>
      <c r="Y247" s="38">
        <v>65860.83</v>
      </c>
      <c r="Z247" s="5">
        <v>0</v>
      </c>
      <c r="AA247" s="2">
        <f>IFERROR(INDEX('Holiday Schedule'!$D$3:$D$24,MATCH(A247,'Holiday Schedule'!$C$3:$C$24,0)),0)</f>
        <v>0</v>
      </c>
      <c r="AB247" s="2">
        <f t="shared" si="24"/>
        <v>4</v>
      </c>
      <c r="AC247" s="2">
        <f t="shared" si="25"/>
        <v>905604.82000000007</v>
      </c>
      <c r="AD247" s="5">
        <f t="shared" si="26"/>
        <v>433054.07000000007</v>
      </c>
      <c r="AE247" s="5">
        <f t="shared" si="27"/>
        <v>1338658.8900000001</v>
      </c>
      <c r="AG247" s="2">
        <f t="shared" si="28"/>
        <v>8</v>
      </c>
      <c r="AH247" s="2">
        <f t="shared" si="29"/>
        <v>2025</v>
      </c>
      <c r="AJ247" s="5">
        <f t="shared" si="30"/>
        <v>91139.55</v>
      </c>
      <c r="AK247" s="2">
        <f t="shared" si="31"/>
        <v>21</v>
      </c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36"/>
    </row>
    <row r="248" spans="1:48">
      <c r="A248" s="17">
        <v>45897</v>
      </c>
      <c r="B248" s="38">
        <v>56550.66</v>
      </c>
      <c r="C248" s="38">
        <v>51226.06</v>
      </c>
      <c r="D248" s="38">
        <v>48497.8</v>
      </c>
      <c r="E248" s="38">
        <v>47020.11</v>
      </c>
      <c r="F248" s="38">
        <v>48734.28</v>
      </c>
      <c r="G248" s="38">
        <v>52319.22</v>
      </c>
      <c r="H248" s="38">
        <v>57713.69</v>
      </c>
      <c r="I248" s="38">
        <v>51386.02</v>
      </c>
      <c r="J248" s="38">
        <v>36209.79</v>
      </c>
      <c r="K248" s="38">
        <v>26670.12</v>
      </c>
      <c r="L248" s="38">
        <v>25826.27</v>
      </c>
      <c r="M248" s="38">
        <v>30366.79</v>
      </c>
      <c r="N248" s="38">
        <v>28820.93</v>
      </c>
      <c r="O248" s="38">
        <v>25428.15</v>
      </c>
      <c r="P248" s="38">
        <v>24941.79</v>
      </c>
      <c r="Q248" s="38">
        <v>27084.47</v>
      </c>
      <c r="R248" s="38">
        <v>37713.339999999997</v>
      </c>
      <c r="S248" s="38">
        <v>57643.65</v>
      </c>
      <c r="T248" s="38">
        <v>78594.14</v>
      </c>
      <c r="U248" s="38">
        <v>87717</v>
      </c>
      <c r="V248" s="38">
        <v>90462.71</v>
      </c>
      <c r="W248" s="38">
        <v>83824.789999999994</v>
      </c>
      <c r="X248" s="38">
        <v>75580.960000000006</v>
      </c>
      <c r="Y248" s="38">
        <v>65883.5</v>
      </c>
      <c r="Z248" s="5">
        <v>0</v>
      </c>
      <c r="AA248" s="2">
        <f>IFERROR(INDEX('Holiday Schedule'!$D$3:$D$24,MATCH(A248,'Holiday Schedule'!$C$3:$C$24,0)),0)</f>
        <v>0</v>
      </c>
      <c r="AB248" s="2">
        <f t="shared" si="24"/>
        <v>5</v>
      </c>
      <c r="AC248" s="2">
        <f t="shared" si="25"/>
        <v>788270.91999999993</v>
      </c>
      <c r="AD248" s="5">
        <f t="shared" si="26"/>
        <v>427945.32000000007</v>
      </c>
      <c r="AE248" s="5">
        <f t="shared" si="27"/>
        <v>1216216.24</v>
      </c>
      <c r="AG248" s="2">
        <f t="shared" si="28"/>
        <v>8</v>
      </c>
      <c r="AH248" s="2">
        <f t="shared" si="29"/>
        <v>2025</v>
      </c>
      <c r="AJ248" s="5">
        <f t="shared" si="30"/>
        <v>90462.71</v>
      </c>
      <c r="AK248" s="2">
        <f t="shared" si="31"/>
        <v>21</v>
      </c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36"/>
    </row>
    <row r="249" spans="1:48">
      <c r="A249" s="17">
        <v>45898</v>
      </c>
      <c r="B249" s="38">
        <v>57255.79</v>
      </c>
      <c r="C249" s="38">
        <v>50718.77</v>
      </c>
      <c r="D249" s="38">
        <v>48056.18</v>
      </c>
      <c r="E249" s="38">
        <v>47260.95</v>
      </c>
      <c r="F249" s="38">
        <v>48113.72</v>
      </c>
      <c r="G249" s="38">
        <v>52052.49</v>
      </c>
      <c r="H249" s="38">
        <v>57228.57</v>
      </c>
      <c r="I249" s="38">
        <v>60733.07</v>
      </c>
      <c r="J249" s="38">
        <v>58909.26</v>
      </c>
      <c r="K249" s="38">
        <v>54036.03</v>
      </c>
      <c r="L249" s="38">
        <v>47109.02</v>
      </c>
      <c r="M249" s="38">
        <v>54023.07</v>
      </c>
      <c r="N249" s="38">
        <v>54378.04</v>
      </c>
      <c r="O249" s="38">
        <v>55497.69</v>
      </c>
      <c r="P249" s="38">
        <v>52814.75</v>
      </c>
      <c r="Q249" s="38">
        <v>51060.72</v>
      </c>
      <c r="R249" s="38">
        <v>58592.28</v>
      </c>
      <c r="S249" s="38">
        <v>70069.38</v>
      </c>
      <c r="T249" s="38">
        <v>80015.7</v>
      </c>
      <c r="U249" s="38">
        <v>85070.2</v>
      </c>
      <c r="V249" s="38">
        <v>86082.22</v>
      </c>
      <c r="W249" s="38">
        <v>81525.89</v>
      </c>
      <c r="X249" s="38">
        <v>73695.570000000007</v>
      </c>
      <c r="Y249" s="38">
        <v>66168.960000000006</v>
      </c>
      <c r="Z249" s="5">
        <v>0</v>
      </c>
      <c r="AA249" s="2">
        <f>IFERROR(INDEX('Holiday Schedule'!$D$3:$D$24,MATCH(A249,'Holiday Schedule'!$C$3:$C$24,0)),0)</f>
        <v>0</v>
      </c>
      <c r="AB249" s="2">
        <f t="shared" si="24"/>
        <v>6</v>
      </c>
      <c r="AC249" s="2">
        <f t="shared" si="25"/>
        <v>1023612.8899999999</v>
      </c>
      <c r="AD249" s="5">
        <f t="shared" si="26"/>
        <v>426855.43000000017</v>
      </c>
      <c r="AE249" s="5">
        <f t="shared" si="27"/>
        <v>1450468.32</v>
      </c>
      <c r="AG249" s="2">
        <f t="shared" si="28"/>
        <v>8</v>
      </c>
      <c r="AH249" s="2">
        <f t="shared" si="29"/>
        <v>2025</v>
      </c>
      <c r="AJ249" s="5">
        <f t="shared" si="30"/>
        <v>86082.22</v>
      </c>
      <c r="AK249" s="2">
        <f t="shared" si="31"/>
        <v>21</v>
      </c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36"/>
    </row>
    <row r="250" spans="1:48">
      <c r="A250" s="17">
        <v>45899</v>
      </c>
      <c r="B250" s="38">
        <v>56675.76</v>
      </c>
      <c r="C250" s="38">
        <v>50420.480000000003</v>
      </c>
      <c r="D250" s="38">
        <v>48758.98</v>
      </c>
      <c r="E250" s="38">
        <v>46290.6</v>
      </c>
      <c r="F250" s="38">
        <v>47319.3</v>
      </c>
      <c r="G250" s="38">
        <v>48683.49</v>
      </c>
      <c r="H250" s="38">
        <v>51611.57</v>
      </c>
      <c r="I250" s="38">
        <v>56349.13</v>
      </c>
      <c r="J250" s="38">
        <v>58459.43</v>
      </c>
      <c r="K250" s="38">
        <v>52208.14</v>
      </c>
      <c r="L250" s="38">
        <v>46851.77</v>
      </c>
      <c r="M250" s="38">
        <v>38215.42</v>
      </c>
      <c r="N250" s="38">
        <v>34810.54</v>
      </c>
      <c r="O250" s="38">
        <v>29516.92</v>
      </c>
      <c r="P250" s="38">
        <v>28480.39</v>
      </c>
      <c r="Q250" s="38">
        <v>27335.81</v>
      </c>
      <c r="R250" s="38">
        <v>39699.449999999997</v>
      </c>
      <c r="S250" s="38">
        <v>60575.29</v>
      </c>
      <c r="T250" s="38">
        <v>74795.42</v>
      </c>
      <c r="U250" s="38">
        <v>84054.080000000002</v>
      </c>
      <c r="V250" s="38">
        <v>85569.85</v>
      </c>
      <c r="W250" s="38">
        <v>80543.17</v>
      </c>
      <c r="X250" s="38">
        <v>72709.5</v>
      </c>
      <c r="Y250" s="38">
        <v>64757.49</v>
      </c>
      <c r="Z250" s="5">
        <v>0</v>
      </c>
      <c r="AA250" s="2">
        <f>IFERROR(INDEX('Holiday Schedule'!$D$3:$D$24,MATCH(A250,'Holiday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1284691.9800000002</v>
      </c>
      <c r="AE250" s="5">
        <f t="shared" si="27"/>
        <v>1284691.9800000002</v>
      </c>
      <c r="AG250" s="2">
        <f t="shared" si="28"/>
        <v>8</v>
      </c>
      <c r="AH250" s="2">
        <f t="shared" si="29"/>
        <v>2025</v>
      </c>
      <c r="AJ250" s="5">
        <f t="shared" si="30"/>
        <v>85569.85</v>
      </c>
      <c r="AK250" s="2">
        <f t="shared" si="31"/>
        <v>21</v>
      </c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36"/>
    </row>
    <row r="251" spans="1:48">
      <c r="A251" s="17">
        <v>45900</v>
      </c>
      <c r="B251" s="38">
        <v>55190.17</v>
      </c>
      <c r="C251" s="38">
        <v>50181.01</v>
      </c>
      <c r="D251" s="38">
        <v>47356.08</v>
      </c>
      <c r="E251" s="38">
        <v>45581.77</v>
      </c>
      <c r="F251" s="38">
        <v>45218.239999999998</v>
      </c>
      <c r="G251" s="38">
        <v>46716.29</v>
      </c>
      <c r="H251" s="38">
        <v>48517.78</v>
      </c>
      <c r="I251" s="38">
        <v>44072.41</v>
      </c>
      <c r="J251" s="38">
        <v>32656.68</v>
      </c>
      <c r="K251" s="38">
        <v>24241.11</v>
      </c>
      <c r="L251" s="38">
        <v>23757.68</v>
      </c>
      <c r="M251" s="38">
        <v>25970.39</v>
      </c>
      <c r="N251" s="38">
        <v>27918.26</v>
      </c>
      <c r="O251" s="38">
        <v>29858.03</v>
      </c>
      <c r="P251" s="38">
        <v>29813.75</v>
      </c>
      <c r="Q251" s="38">
        <v>31021.01</v>
      </c>
      <c r="R251" s="38">
        <v>39505.68</v>
      </c>
      <c r="S251" s="38">
        <v>59878.2</v>
      </c>
      <c r="T251" s="38">
        <v>78878.89</v>
      </c>
      <c r="U251" s="38">
        <v>87534.18</v>
      </c>
      <c r="V251" s="38">
        <v>90279.94</v>
      </c>
      <c r="W251" s="38">
        <v>83098.09</v>
      </c>
      <c r="X251" s="38">
        <v>74272.710000000006</v>
      </c>
      <c r="Y251" s="38">
        <v>66050.25</v>
      </c>
      <c r="Z251" s="5">
        <v>0</v>
      </c>
      <c r="AA251" s="2">
        <f>IFERROR(INDEX('Holiday Schedule'!$D$3:$D$24,MATCH(A251,'Holiday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1187568.6000000001</v>
      </c>
      <c r="AE251" s="5">
        <f t="shared" si="27"/>
        <v>1187568.6000000001</v>
      </c>
      <c r="AG251" s="2">
        <f t="shared" si="28"/>
        <v>8</v>
      </c>
      <c r="AH251" s="2">
        <f t="shared" si="29"/>
        <v>2025</v>
      </c>
      <c r="AJ251" s="5">
        <f t="shared" si="30"/>
        <v>90279.94</v>
      </c>
      <c r="AK251" s="2">
        <f t="shared" si="31"/>
        <v>21</v>
      </c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36"/>
    </row>
    <row r="252" spans="1:48">
      <c r="A252" s="17">
        <v>45901</v>
      </c>
      <c r="B252" s="38">
        <v>53686.55</v>
      </c>
      <c r="C252" s="38">
        <v>48493.47</v>
      </c>
      <c r="D252" s="38">
        <v>45170.23</v>
      </c>
      <c r="E252" s="38">
        <v>43991.81</v>
      </c>
      <c r="F252" s="38">
        <v>44505.65</v>
      </c>
      <c r="G252" s="38">
        <v>47179.03</v>
      </c>
      <c r="H252" s="38">
        <v>49399.62</v>
      </c>
      <c r="I252" s="38">
        <v>49721.03</v>
      </c>
      <c r="J252" s="38">
        <v>35899.14</v>
      </c>
      <c r="K252" s="38">
        <v>27235.71</v>
      </c>
      <c r="L252" s="38">
        <v>24736.34</v>
      </c>
      <c r="M252" s="38">
        <v>25858.22</v>
      </c>
      <c r="N252" s="38">
        <v>27734.76</v>
      </c>
      <c r="O252" s="38">
        <v>29787.93</v>
      </c>
      <c r="P252" s="38">
        <v>30832.42</v>
      </c>
      <c r="Q252" s="38">
        <v>34979.519999999997</v>
      </c>
      <c r="R252" s="38">
        <v>45590.84</v>
      </c>
      <c r="S252" s="38">
        <v>66725.86</v>
      </c>
      <c r="T252" s="38">
        <v>90195.77</v>
      </c>
      <c r="U252" s="38">
        <v>99709.21</v>
      </c>
      <c r="V252" s="38">
        <v>97692.5</v>
      </c>
      <c r="W252" s="38">
        <v>86404.68</v>
      </c>
      <c r="X252" s="38">
        <v>72984.850000000006</v>
      </c>
      <c r="Y252" s="38">
        <v>63352.12</v>
      </c>
      <c r="Z252" s="5">
        <v>0</v>
      </c>
      <c r="AA252" s="2">
        <f>IFERROR(INDEX('Holiday Schedule'!$D$3:$D$24,MATCH(A252,'Holiday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1241867.2600000002</v>
      </c>
      <c r="AE252" s="5">
        <f t="shared" si="27"/>
        <v>1241867.2600000002</v>
      </c>
      <c r="AG252" s="2">
        <f t="shared" si="28"/>
        <v>9</v>
      </c>
      <c r="AH252" s="2">
        <f t="shared" si="29"/>
        <v>2025</v>
      </c>
      <c r="AJ252" s="5">
        <f t="shared" si="30"/>
        <v>99709.21</v>
      </c>
      <c r="AK252" s="2">
        <f t="shared" si="31"/>
        <v>20</v>
      </c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36"/>
    </row>
    <row r="253" spans="1:48">
      <c r="A253" s="17">
        <v>45902</v>
      </c>
      <c r="B253" s="38">
        <v>54379.64</v>
      </c>
      <c r="C253" s="38">
        <v>48688.639999999999</v>
      </c>
      <c r="D253" s="38">
        <v>45554.879999999997</v>
      </c>
      <c r="E253" s="38">
        <v>44987.199999999997</v>
      </c>
      <c r="F253" s="38">
        <v>46075.360000000001</v>
      </c>
      <c r="G253" s="38">
        <v>51188.75</v>
      </c>
      <c r="H253" s="38">
        <v>58549.36</v>
      </c>
      <c r="I253" s="38">
        <v>65506.17</v>
      </c>
      <c r="J253" s="38">
        <v>51422.58</v>
      </c>
      <c r="K253" s="38">
        <v>41532.980000000003</v>
      </c>
      <c r="L253" s="38">
        <v>39797.96</v>
      </c>
      <c r="M253" s="38">
        <v>37483.919999999998</v>
      </c>
      <c r="N253" s="38">
        <v>38798.07</v>
      </c>
      <c r="O253" s="38">
        <v>36281.15</v>
      </c>
      <c r="P253" s="38">
        <v>38192.68</v>
      </c>
      <c r="Q253" s="38">
        <v>39297.1</v>
      </c>
      <c r="R253" s="38">
        <v>45911.16</v>
      </c>
      <c r="S253" s="38">
        <v>66693.55</v>
      </c>
      <c r="T253" s="38">
        <v>88513.04</v>
      </c>
      <c r="U253" s="38">
        <v>97233.39</v>
      </c>
      <c r="V253" s="38">
        <v>93700.38</v>
      </c>
      <c r="W253" s="38">
        <v>84612.83</v>
      </c>
      <c r="X253" s="38">
        <v>71933.77</v>
      </c>
      <c r="Y253" s="38">
        <v>62233.3</v>
      </c>
      <c r="Z253" s="5">
        <v>0</v>
      </c>
      <c r="AA253" s="2">
        <f>IFERROR(INDEX('Holiday Schedule'!$D$3:$D$24,MATCH(A253,'Holiday Schedule'!$C$3:$C$24,0)),0)</f>
        <v>0</v>
      </c>
      <c r="AB253" s="2">
        <f t="shared" si="24"/>
        <v>3</v>
      </c>
      <c r="AC253" s="2">
        <f t="shared" si="25"/>
        <v>936910.73</v>
      </c>
      <c r="AD253" s="5">
        <f t="shared" si="26"/>
        <v>411657.13000000012</v>
      </c>
      <c r="AE253" s="5">
        <f t="shared" si="27"/>
        <v>1348567.86</v>
      </c>
      <c r="AG253" s="2">
        <f t="shared" si="28"/>
        <v>9</v>
      </c>
      <c r="AH253" s="2">
        <f t="shared" si="29"/>
        <v>2025</v>
      </c>
      <c r="AJ253" s="5">
        <f t="shared" si="30"/>
        <v>97233.39</v>
      </c>
      <c r="AK253" s="2">
        <f t="shared" si="31"/>
        <v>20</v>
      </c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36"/>
    </row>
    <row r="254" spans="1:48">
      <c r="A254" s="17">
        <v>45903</v>
      </c>
      <c r="B254" s="38">
        <v>33866.93</v>
      </c>
      <c r="C254" s="38">
        <v>35638.92</v>
      </c>
      <c r="D254" s="38">
        <v>34365.68</v>
      </c>
      <c r="E254" s="38">
        <v>38053.61</v>
      </c>
      <c r="F254" s="38">
        <v>43312.41</v>
      </c>
      <c r="G254" s="38">
        <v>48748.95</v>
      </c>
      <c r="H254" s="38">
        <v>56977.72</v>
      </c>
      <c r="I254" s="38">
        <v>66050.38</v>
      </c>
      <c r="J254" s="38">
        <v>50469.4</v>
      </c>
      <c r="K254" s="38">
        <v>36760.239999999998</v>
      </c>
      <c r="L254" s="38">
        <v>29258.6</v>
      </c>
      <c r="M254" s="38">
        <v>26637.41</v>
      </c>
      <c r="N254" s="38">
        <v>30937.94</v>
      </c>
      <c r="O254" s="38">
        <v>27771.84</v>
      </c>
      <c r="P254" s="38">
        <v>27222.35</v>
      </c>
      <c r="Q254" s="38">
        <v>30261.74</v>
      </c>
      <c r="R254" s="38">
        <v>41259.4</v>
      </c>
      <c r="S254" s="38">
        <v>65619.16</v>
      </c>
      <c r="T254" s="38">
        <v>87347.93</v>
      </c>
      <c r="U254" s="38">
        <v>94243.37</v>
      </c>
      <c r="V254" s="38">
        <v>92719.41</v>
      </c>
      <c r="W254" s="38">
        <v>82971.67</v>
      </c>
      <c r="X254" s="38">
        <v>71049.100000000006</v>
      </c>
      <c r="Y254" s="38">
        <v>61083.01</v>
      </c>
      <c r="Z254" s="5">
        <v>0</v>
      </c>
      <c r="AA254" s="2">
        <f>IFERROR(INDEX('Holiday Schedule'!$D$3:$D$24,MATCH(A254,'Holiday Schedule'!$C$3:$C$24,0)),0)</f>
        <v>0</v>
      </c>
      <c r="AB254" s="2">
        <f t="shared" si="24"/>
        <v>4</v>
      </c>
      <c r="AC254" s="2">
        <f t="shared" si="25"/>
        <v>860579.94000000006</v>
      </c>
      <c r="AD254" s="5">
        <f t="shared" si="26"/>
        <v>352047.22999999986</v>
      </c>
      <c r="AE254" s="5">
        <f t="shared" si="27"/>
        <v>1212627.17</v>
      </c>
      <c r="AG254" s="2">
        <f t="shared" si="28"/>
        <v>9</v>
      </c>
      <c r="AH254" s="2">
        <f t="shared" si="29"/>
        <v>2025</v>
      </c>
      <c r="AJ254" s="5">
        <f t="shared" si="30"/>
        <v>94243.37</v>
      </c>
      <c r="AK254" s="2">
        <f t="shared" si="31"/>
        <v>20</v>
      </c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36"/>
    </row>
    <row r="255" spans="1:48">
      <c r="A255" s="17">
        <v>45904</v>
      </c>
      <c r="B255" s="38">
        <v>52565.66</v>
      </c>
      <c r="C255" s="38">
        <v>47445.06</v>
      </c>
      <c r="D255" s="38">
        <v>45606.67</v>
      </c>
      <c r="E255" s="38">
        <v>44165.78</v>
      </c>
      <c r="F255" s="38">
        <v>45678.9</v>
      </c>
      <c r="G255" s="38">
        <v>50733.26</v>
      </c>
      <c r="H255" s="38">
        <v>59666.91</v>
      </c>
      <c r="I255" s="38">
        <v>70420.67</v>
      </c>
      <c r="J255" s="38">
        <v>64426.27</v>
      </c>
      <c r="K255" s="38">
        <v>43655.13</v>
      </c>
      <c r="L255" s="38">
        <v>33980.71</v>
      </c>
      <c r="M255" s="38">
        <v>28270.98</v>
      </c>
      <c r="N255" s="38">
        <v>27493.55</v>
      </c>
      <c r="O255" s="38">
        <v>26117.85</v>
      </c>
      <c r="P255" s="38">
        <v>27160.89</v>
      </c>
      <c r="Q255" s="38">
        <v>30570.62</v>
      </c>
      <c r="R255" s="38">
        <v>40493.67</v>
      </c>
      <c r="S255" s="38">
        <v>62915.65</v>
      </c>
      <c r="T255" s="38">
        <v>84884.92</v>
      </c>
      <c r="U255" s="38">
        <v>94737.39</v>
      </c>
      <c r="V255" s="38">
        <v>91767.45</v>
      </c>
      <c r="W255" s="38">
        <v>82922.14</v>
      </c>
      <c r="X255" s="38">
        <v>71074.67</v>
      </c>
      <c r="Y255" s="38">
        <v>62264.92</v>
      </c>
      <c r="Z255" s="5">
        <v>0</v>
      </c>
      <c r="AA255" s="2">
        <f>IFERROR(INDEX('Holiday Schedule'!$D$3:$D$24,MATCH(A255,'Holiday Schedule'!$C$3:$C$24,0)),0)</f>
        <v>0</v>
      </c>
      <c r="AB255" s="2">
        <f t="shared" si="24"/>
        <v>5</v>
      </c>
      <c r="AC255" s="2">
        <f t="shared" si="25"/>
        <v>880892.56</v>
      </c>
      <c r="AD255" s="5">
        <f t="shared" si="26"/>
        <v>408127.15999999968</v>
      </c>
      <c r="AE255" s="5">
        <f t="shared" si="27"/>
        <v>1289019.7199999997</v>
      </c>
      <c r="AG255" s="2">
        <f t="shared" si="28"/>
        <v>9</v>
      </c>
      <c r="AH255" s="2">
        <f t="shared" si="29"/>
        <v>2025</v>
      </c>
      <c r="AJ255" s="5">
        <f t="shared" si="30"/>
        <v>94737.39</v>
      </c>
      <c r="AK255" s="2">
        <f t="shared" si="31"/>
        <v>20</v>
      </c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36"/>
    </row>
    <row r="256" spans="1:48">
      <c r="A256" s="17">
        <v>45905</v>
      </c>
      <c r="B256" s="38">
        <v>52807.19</v>
      </c>
      <c r="C256" s="38">
        <v>48570.33</v>
      </c>
      <c r="D256" s="38">
        <v>45206.46</v>
      </c>
      <c r="E256" s="38">
        <v>44727.93</v>
      </c>
      <c r="F256" s="38">
        <v>46280.13</v>
      </c>
      <c r="G256" s="38">
        <v>50991.22</v>
      </c>
      <c r="H256" s="38">
        <v>58132.46</v>
      </c>
      <c r="I256" s="38">
        <v>72611.41</v>
      </c>
      <c r="J256" s="38">
        <v>70817.91</v>
      </c>
      <c r="K256" s="38">
        <v>61813.22</v>
      </c>
      <c r="L256" s="38">
        <v>54336.1</v>
      </c>
      <c r="M256" s="38">
        <v>43033.440000000002</v>
      </c>
      <c r="N256" s="38">
        <v>45978.45</v>
      </c>
      <c r="O256" s="38">
        <v>48323.95</v>
      </c>
      <c r="P256" s="38">
        <v>49577.01</v>
      </c>
      <c r="Q256" s="38">
        <v>53111.68</v>
      </c>
      <c r="R256" s="38">
        <v>59461.9</v>
      </c>
      <c r="S256" s="38">
        <v>72808.45</v>
      </c>
      <c r="T256" s="38">
        <v>83869.06</v>
      </c>
      <c r="U256" s="38">
        <v>88976.29</v>
      </c>
      <c r="V256" s="38">
        <v>87371.85</v>
      </c>
      <c r="W256" s="38">
        <v>80782.92</v>
      </c>
      <c r="X256" s="38">
        <v>71505.16</v>
      </c>
      <c r="Y256" s="38">
        <v>62491.519999999997</v>
      </c>
      <c r="Z256" s="5">
        <v>0</v>
      </c>
      <c r="AA256" s="2">
        <f>IFERROR(INDEX('Holiday Schedule'!$D$3:$D$24,MATCH(A256,'Holiday Schedule'!$C$3:$C$24,0)),0)</f>
        <v>0</v>
      </c>
      <c r="AB256" s="2">
        <f t="shared" si="24"/>
        <v>6</v>
      </c>
      <c r="AC256" s="2">
        <f t="shared" si="25"/>
        <v>1044378.8000000002</v>
      </c>
      <c r="AD256" s="5">
        <f t="shared" si="26"/>
        <v>409207.23999999987</v>
      </c>
      <c r="AE256" s="5">
        <f t="shared" si="27"/>
        <v>1453586.04</v>
      </c>
      <c r="AG256" s="2">
        <f t="shared" si="28"/>
        <v>9</v>
      </c>
      <c r="AH256" s="2">
        <f t="shared" si="29"/>
        <v>2025</v>
      </c>
      <c r="AJ256" s="5">
        <f t="shared" si="30"/>
        <v>88976.29</v>
      </c>
      <c r="AK256" s="2">
        <f t="shared" si="31"/>
        <v>20</v>
      </c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36"/>
    </row>
    <row r="257" spans="1:48">
      <c r="A257" s="17">
        <v>45906</v>
      </c>
      <c r="B257" s="38">
        <v>53854.48</v>
      </c>
      <c r="C257" s="38">
        <v>49421.67</v>
      </c>
      <c r="D257" s="38">
        <v>47025.83</v>
      </c>
      <c r="E257" s="38">
        <v>45717.79</v>
      </c>
      <c r="F257" s="38">
        <v>46152.39</v>
      </c>
      <c r="G257" s="38">
        <v>47856.21</v>
      </c>
      <c r="H257" s="38">
        <v>52430.7</v>
      </c>
      <c r="I257" s="38">
        <v>65509.21</v>
      </c>
      <c r="J257" s="38">
        <v>66797.7</v>
      </c>
      <c r="K257" s="38">
        <v>60238.31</v>
      </c>
      <c r="L257" s="38">
        <v>57522.82</v>
      </c>
      <c r="M257" s="38">
        <v>53087.519999999997</v>
      </c>
      <c r="N257" s="38">
        <v>43412</v>
      </c>
      <c r="O257" s="38">
        <v>41933.449999999997</v>
      </c>
      <c r="P257" s="38">
        <v>47218.07</v>
      </c>
      <c r="Q257" s="38">
        <v>54513.51</v>
      </c>
      <c r="R257" s="38">
        <v>64875.79</v>
      </c>
      <c r="S257" s="38">
        <v>80144.960000000006</v>
      </c>
      <c r="T257" s="38">
        <v>87658.46</v>
      </c>
      <c r="U257" s="38">
        <v>89221.06</v>
      </c>
      <c r="V257" s="38">
        <v>86443.16</v>
      </c>
      <c r="W257" s="38">
        <v>79515.28</v>
      </c>
      <c r="X257" s="38">
        <v>69066.899999999994</v>
      </c>
      <c r="Y257" s="38">
        <v>61338.35</v>
      </c>
      <c r="Z257" s="5">
        <v>0</v>
      </c>
      <c r="AA257" s="2">
        <f>IFERROR(INDEX('Holiday Schedule'!$D$3:$D$24,MATCH(A257,'Holiday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1450955.6199999999</v>
      </c>
      <c r="AE257" s="5">
        <f t="shared" si="27"/>
        <v>1450955.6199999999</v>
      </c>
      <c r="AG257" s="2">
        <f t="shared" si="28"/>
        <v>9</v>
      </c>
      <c r="AH257" s="2">
        <f t="shared" si="29"/>
        <v>2025</v>
      </c>
      <c r="AJ257" s="5">
        <f t="shared" si="30"/>
        <v>89221.06</v>
      </c>
      <c r="AK257" s="2">
        <f t="shared" si="31"/>
        <v>20</v>
      </c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36"/>
    </row>
    <row r="258" spans="1:48">
      <c r="A258" s="17">
        <v>45907</v>
      </c>
      <c r="B258" s="38">
        <v>52052.04</v>
      </c>
      <c r="C258" s="38">
        <v>47839.73</v>
      </c>
      <c r="D258" s="38">
        <v>44972.21</v>
      </c>
      <c r="E258" s="38">
        <v>43360.15</v>
      </c>
      <c r="F258" s="38">
        <v>43907.25</v>
      </c>
      <c r="G258" s="38">
        <v>45507.68</v>
      </c>
      <c r="H258" s="38">
        <v>49584.42</v>
      </c>
      <c r="I258" s="38">
        <v>60256.19</v>
      </c>
      <c r="J258" s="38">
        <v>66341.36</v>
      </c>
      <c r="K258" s="38">
        <v>65859.59</v>
      </c>
      <c r="L258" s="38">
        <v>66672.11</v>
      </c>
      <c r="M258" s="38">
        <v>63617.93</v>
      </c>
      <c r="N258" s="38">
        <v>60850.09</v>
      </c>
      <c r="O258" s="38">
        <v>54907.49</v>
      </c>
      <c r="P258" s="38">
        <v>51226.86</v>
      </c>
      <c r="Q258" s="38">
        <v>55906.05</v>
      </c>
      <c r="R258" s="38">
        <v>61426.7</v>
      </c>
      <c r="S258" s="38">
        <v>73946.83</v>
      </c>
      <c r="T258" s="38">
        <v>83537.06</v>
      </c>
      <c r="U258" s="38">
        <v>92048.16</v>
      </c>
      <c r="V258" s="38">
        <v>89344.99</v>
      </c>
      <c r="W258" s="38">
        <v>79435.490000000005</v>
      </c>
      <c r="X258" s="38">
        <v>67688.639999999999</v>
      </c>
      <c r="Y258" s="38">
        <v>59209.58</v>
      </c>
      <c r="Z258" s="5">
        <v>0</v>
      </c>
      <c r="AA258" s="2">
        <f>IFERROR(INDEX('Holiday Schedule'!$D$3:$D$24,MATCH(A258,'Holiday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1479498.5999999999</v>
      </c>
      <c r="AE258" s="5">
        <f t="shared" si="27"/>
        <v>1479498.5999999999</v>
      </c>
      <c r="AG258" s="2">
        <f t="shared" si="28"/>
        <v>9</v>
      </c>
      <c r="AH258" s="2">
        <f t="shared" si="29"/>
        <v>2025</v>
      </c>
      <c r="AJ258" s="5">
        <f t="shared" si="30"/>
        <v>92048.16</v>
      </c>
      <c r="AK258" s="2">
        <f t="shared" si="31"/>
        <v>20</v>
      </c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36"/>
    </row>
    <row r="259" spans="1:48">
      <c r="A259" s="17">
        <v>45908</v>
      </c>
      <c r="B259" s="38">
        <v>50350.6</v>
      </c>
      <c r="C259" s="38">
        <v>45410.5</v>
      </c>
      <c r="D259" s="38">
        <v>43427.839999999997</v>
      </c>
      <c r="E259" s="38">
        <v>42751.73</v>
      </c>
      <c r="F259" s="38">
        <v>43527.5</v>
      </c>
      <c r="G259" s="38">
        <v>47830.52</v>
      </c>
      <c r="H259" s="38">
        <v>56519.88</v>
      </c>
      <c r="I259" s="38">
        <v>59258.67</v>
      </c>
      <c r="J259" s="38">
        <v>40207.589999999997</v>
      </c>
      <c r="K259" s="38">
        <v>28138.29</v>
      </c>
      <c r="L259" s="38">
        <v>24617.29</v>
      </c>
      <c r="M259" s="38">
        <v>26593.74</v>
      </c>
      <c r="N259" s="38">
        <v>27750.55</v>
      </c>
      <c r="O259" s="38">
        <v>27667.51</v>
      </c>
      <c r="P259" s="38">
        <v>30392.91</v>
      </c>
      <c r="Q259" s="38">
        <v>32147.5</v>
      </c>
      <c r="R259" s="38">
        <v>44026.47</v>
      </c>
      <c r="S259" s="38">
        <v>60815.64</v>
      </c>
      <c r="T259" s="38">
        <v>78315.88</v>
      </c>
      <c r="U259" s="38">
        <v>88033.14</v>
      </c>
      <c r="V259" s="38">
        <v>85805.94</v>
      </c>
      <c r="W259" s="38">
        <v>76435.399999999994</v>
      </c>
      <c r="X259" s="38">
        <v>65286.94</v>
      </c>
      <c r="Y259" s="38">
        <v>57896.11</v>
      </c>
      <c r="Z259" s="5">
        <v>0</v>
      </c>
      <c r="AA259" s="2">
        <f>IFERROR(INDEX('Holiday Schedule'!$D$3:$D$24,MATCH(A259,'Holiday Schedule'!$C$3:$C$24,0)),0)</f>
        <v>0</v>
      </c>
      <c r="AB259" s="2">
        <f t="shared" si="24"/>
        <v>2</v>
      </c>
      <c r="AC259" s="2">
        <f t="shared" si="25"/>
        <v>795493.4600000002</v>
      </c>
      <c r="AD259" s="5">
        <f t="shared" si="26"/>
        <v>387714.6799999997</v>
      </c>
      <c r="AE259" s="5">
        <f t="shared" si="27"/>
        <v>1183208.1399999999</v>
      </c>
      <c r="AG259" s="2">
        <f t="shared" si="28"/>
        <v>9</v>
      </c>
      <c r="AH259" s="2">
        <f t="shared" si="29"/>
        <v>2025</v>
      </c>
      <c r="AJ259" s="5">
        <f t="shared" si="30"/>
        <v>88033.14</v>
      </c>
      <c r="AK259" s="2">
        <f t="shared" si="31"/>
        <v>20</v>
      </c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36"/>
    </row>
    <row r="260" spans="1:48">
      <c r="A260" s="17">
        <v>45909</v>
      </c>
      <c r="B260" s="38">
        <v>49049.37</v>
      </c>
      <c r="C260" s="38">
        <v>44511.44</v>
      </c>
      <c r="D260" s="38">
        <v>42484.99</v>
      </c>
      <c r="E260" s="38">
        <v>41915.69</v>
      </c>
      <c r="F260" s="38">
        <v>43405.31</v>
      </c>
      <c r="G260" s="38">
        <v>48862.23</v>
      </c>
      <c r="H260" s="38">
        <v>56740.35</v>
      </c>
      <c r="I260" s="38">
        <v>59073.2</v>
      </c>
      <c r="J260" s="38">
        <v>40008.620000000003</v>
      </c>
      <c r="K260" s="38">
        <v>27129.41</v>
      </c>
      <c r="L260" s="38">
        <v>22416.07</v>
      </c>
      <c r="M260" s="38">
        <v>21081.53</v>
      </c>
      <c r="N260" s="38">
        <v>20499.29</v>
      </c>
      <c r="O260" s="38">
        <v>21689.22</v>
      </c>
      <c r="P260" s="38">
        <v>22490.36</v>
      </c>
      <c r="Q260" s="38">
        <v>25500.2</v>
      </c>
      <c r="R260" s="38">
        <v>37664.980000000003</v>
      </c>
      <c r="S260" s="38">
        <v>59613.440000000002</v>
      </c>
      <c r="T260" s="38">
        <v>79380.7</v>
      </c>
      <c r="U260" s="38">
        <v>88284.17</v>
      </c>
      <c r="V260" s="38">
        <v>85336.49</v>
      </c>
      <c r="W260" s="38">
        <v>76235.92</v>
      </c>
      <c r="X260" s="38">
        <v>64903.49</v>
      </c>
      <c r="Y260" s="38">
        <v>57018.7</v>
      </c>
      <c r="Z260" s="5">
        <v>0</v>
      </c>
      <c r="AA260" s="2">
        <f>IFERROR(INDEX('Holiday Schedule'!$D$3:$D$24,MATCH(A260,'Holiday Schedule'!$C$3:$C$24,0)),0)</f>
        <v>0</v>
      </c>
      <c r="AB260" s="2">
        <f t="shared" si="24"/>
        <v>3</v>
      </c>
      <c r="AC260" s="2">
        <f t="shared" si="25"/>
        <v>751307.09000000008</v>
      </c>
      <c r="AD260" s="5">
        <f t="shared" si="26"/>
        <v>383988.07999999984</v>
      </c>
      <c r="AE260" s="5">
        <f t="shared" si="27"/>
        <v>1135295.17</v>
      </c>
      <c r="AG260" s="2">
        <f t="shared" si="28"/>
        <v>9</v>
      </c>
      <c r="AH260" s="2">
        <f t="shared" si="29"/>
        <v>2025</v>
      </c>
      <c r="AJ260" s="5">
        <f t="shared" si="30"/>
        <v>88284.17</v>
      </c>
      <c r="AK260" s="2">
        <f t="shared" si="31"/>
        <v>20</v>
      </c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36"/>
    </row>
    <row r="261" spans="1:48">
      <c r="A261" s="17">
        <v>45910</v>
      </c>
      <c r="B261" s="38">
        <v>48665.95</v>
      </c>
      <c r="C261" s="38">
        <v>44867.81</v>
      </c>
      <c r="D261" s="38">
        <v>42374.86</v>
      </c>
      <c r="E261" s="38">
        <v>41861.4</v>
      </c>
      <c r="F261" s="38">
        <v>43661.03</v>
      </c>
      <c r="G261" s="38">
        <v>49162.59</v>
      </c>
      <c r="H261" s="38">
        <v>58074.65</v>
      </c>
      <c r="I261" s="38">
        <v>62979.79</v>
      </c>
      <c r="J261" s="38">
        <v>47231.34</v>
      </c>
      <c r="K261" s="38">
        <v>30802.81</v>
      </c>
      <c r="L261" s="38">
        <v>26207.279999999999</v>
      </c>
      <c r="M261" s="38">
        <v>24244.48</v>
      </c>
      <c r="N261" s="38">
        <v>24242.78</v>
      </c>
      <c r="O261" s="38">
        <v>22836.33</v>
      </c>
      <c r="P261" s="38">
        <v>21362.799999999999</v>
      </c>
      <c r="Q261" s="38">
        <v>24126.53</v>
      </c>
      <c r="R261" s="38">
        <v>34763.67</v>
      </c>
      <c r="S261" s="38">
        <v>57996.639999999999</v>
      </c>
      <c r="T261" s="38">
        <v>79379.08</v>
      </c>
      <c r="U261" s="38">
        <v>88547.42</v>
      </c>
      <c r="V261" s="38">
        <v>86531.76</v>
      </c>
      <c r="W261" s="38">
        <v>77056.179999999993</v>
      </c>
      <c r="X261" s="38">
        <v>65623.460000000006</v>
      </c>
      <c r="Y261" s="38">
        <v>57329.23</v>
      </c>
      <c r="Z261" s="5">
        <v>0</v>
      </c>
      <c r="AA261" s="2">
        <f>IFERROR(INDEX('Holiday Schedule'!$D$3:$D$24,MATCH(A261,'Holiday Schedule'!$C$3:$C$24,0)),0)</f>
        <v>0</v>
      </c>
      <c r="AB261" s="2">
        <f t="shared" si="24"/>
        <v>4</v>
      </c>
      <c r="AC261" s="2">
        <f t="shared" si="25"/>
        <v>773932.35000000009</v>
      </c>
      <c r="AD261" s="5">
        <f t="shared" si="26"/>
        <v>385997.52</v>
      </c>
      <c r="AE261" s="5">
        <f t="shared" si="27"/>
        <v>1159929.8700000001</v>
      </c>
      <c r="AG261" s="2">
        <f t="shared" si="28"/>
        <v>9</v>
      </c>
      <c r="AH261" s="2">
        <f t="shared" si="29"/>
        <v>2025</v>
      </c>
      <c r="AJ261" s="5">
        <f t="shared" si="30"/>
        <v>88547.42</v>
      </c>
      <c r="AK261" s="2">
        <f t="shared" si="31"/>
        <v>20</v>
      </c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36"/>
    </row>
    <row r="262" spans="1:48">
      <c r="A262" s="17">
        <v>45911</v>
      </c>
      <c r="B262" s="38">
        <v>48839.74</v>
      </c>
      <c r="C262" s="38">
        <v>44234.22</v>
      </c>
      <c r="D262" s="38">
        <v>41663.14</v>
      </c>
      <c r="E262" s="38">
        <v>41943.1</v>
      </c>
      <c r="F262" s="38">
        <v>43585.1</v>
      </c>
      <c r="G262" s="38">
        <v>48678.720000000001</v>
      </c>
      <c r="H262" s="38">
        <v>57413.05</v>
      </c>
      <c r="I262" s="38">
        <v>59922.46</v>
      </c>
      <c r="J262" s="38">
        <v>40894.65</v>
      </c>
      <c r="K262" s="38">
        <v>27349.97</v>
      </c>
      <c r="L262" s="38">
        <v>23194.41</v>
      </c>
      <c r="M262" s="38">
        <v>22352.18</v>
      </c>
      <c r="N262" s="38">
        <v>28884.21</v>
      </c>
      <c r="O262" s="38">
        <v>34365.06</v>
      </c>
      <c r="P262" s="38">
        <v>31475.1</v>
      </c>
      <c r="Q262" s="38">
        <v>31483.34</v>
      </c>
      <c r="R262" s="38">
        <v>37869.81</v>
      </c>
      <c r="S262" s="38">
        <v>61062.31</v>
      </c>
      <c r="T262" s="38">
        <v>80662.42</v>
      </c>
      <c r="U262" s="38">
        <v>90329.33</v>
      </c>
      <c r="V262" s="38">
        <v>86490.49</v>
      </c>
      <c r="W262" s="38">
        <v>77845.55</v>
      </c>
      <c r="X262" s="38">
        <v>66055.39</v>
      </c>
      <c r="Y262" s="38">
        <v>56784.07</v>
      </c>
      <c r="Z262" s="5">
        <v>0</v>
      </c>
      <c r="AA262" s="2">
        <f>IFERROR(INDEX('Holiday Schedule'!$D$3:$D$24,MATCH(A262,'Holiday Schedule'!$C$3:$C$24,0)),0)</f>
        <v>0</v>
      </c>
      <c r="AB262" s="2">
        <f t="shared" si="24"/>
        <v>5</v>
      </c>
      <c r="AC262" s="2">
        <f t="shared" si="25"/>
        <v>800236.68</v>
      </c>
      <c r="AD262" s="5">
        <f t="shared" si="26"/>
        <v>383141.14</v>
      </c>
      <c r="AE262" s="5">
        <f t="shared" si="27"/>
        <v>1183377.82</v>
      </c>
      <c r="AG262" s="2">
        <f t="shared" si="28"/>
        <v>9</v>
      </c>
      <c r="AH262" s="2">
        <f t="shared" si="29"/>
        <v>2025</v>
      </c>
      <c r="AJ262" s="5">
        <f t="shared" si="30"/>
        <v>90329.33</v>
      </c>
      <c r="AK262" s="2">
        <f t="shared" si="31"/>
        <v>20</v>
      </c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36"/>
    </row>
    <row r="263" spans="1:48">
      <c r="A263" s="17">
        <v>45912</v>
      </c>
      <c r="B263" s="38">
        <v>49320.98</v>
      </c>
      <c r="C263" s="38">
        <v>44800.14</v>
      </c>
      <c r="D263" s="38">
        <v>42015.23</v>
      </c>
      <c r="E263" s="38">
        <v>41417.94</v>
      </c>
      <c r="F263" s="38">
        <v>43248</v>
      </c>
      <c r="G263" s="38">
        <v>48412.78</v>
      </c>
      <c r="H263" s="38">
        <v>56529.25</v>
      </c>
      <c r="I263" s="38">
        <v>57779.61</v>
      </c>
      <c r="J263" s="38">
        <v>39019.71</v>
      </c>
      <c r="K263" s="38">
        <v>25387.35</v>
      </c>
      <c r="L263" s="38">
        <v>21112.03</v>
      </c>
      <c r="M263" s="38">
        <v>19569.38</v>
      </c>
      <c r="N263" s="38">
        <v>18702.060000000001</v>
      </c>
      <c r="O263" s="38">
        <v>17734.97</v>
      </c>
      <c r="P263" s="38">
        <v>17675.5</v>
      </c>
      <c r="Q263" s="38">
        <v>21545.19</v>
      </c>
      <c r="R263" s="38">
        <v>32922.33</v>
      </c>
      <c r="S263" s="38">
        <v>56412.19</v>
      </c>
      <c r="T263" s="38">
        <v>77276.67</v>
      </c>
      <c r="U263" s="38">
        <v>84352.48</v>
      </c>
      <c r="V263" s="38">
        <v>81874.77</v>
      </c>
      <c r="W263" s="38">
        <v>74879.3</v>
      </c>
      <c r="X263" s="38">
        <v>65025.07</v>
      </c>
      <c r="Y263" s="38">
        <v>57514.22</v>
      </c>
      <c r="Z263" s="5">
        <v>0</v>
      </c>
      <c r="AA263" s="2">
        <f>IFERROR(INDEX('Holiday Schedule'!$D$3:$D$24,MATCH(A263,'Holiday Schedule'!$C$3:$C$24,0)),0)</f>
        <v>0</v>
      </c>
      <c r="AB263" s="2">
        <f t="shared" si="24"/>
        <v>6</v>
      </c>
      <c r="AC263" s="2">
        <f t="shared" si="25"/>
        <v>711268.61</v>
      </c>
      <c r="AD263" s="5">
        <f t="shared" si="26"/>
        <v>383258.53999999992</v>
      </c>
      <c r="AE263" s="5">
        <f t="shared" si="27"/>
        <v>1094527.1499999999</v>
      </c>
      <c r="AG263" s="2">
        <f t="shared" si="28"/>
        <v>9</v>
      </c>
      <c r="AH263" s="2">
        <f t="shared" si="29"/>
        <v>2025</v>
      </c>
      <c r="AJ263" s="5">
        <f t="shared" si="30"/>
        <v>84352.48</v>
      </c>
      <c r="AK263" s="2">
        <f t="shared" si="31"/>
        <v>20</v>
      </c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36"/>
    </row>
    <row r="264" spans="1:48">
      <c r="A264" s="17">
        <v>45913</v>
      </c>
      <c r="B264" s="38">
        <v>48910.98</v>
      </c>
      <c r="C264" s="38">
        <v>44698.38</v>
      </c>
      <c r="D264" s="38">
        <v>42123.06</v>
      </c>
      <c r="E264" s="38">
        <v>41453.4</v>
      </c>
      <c r="F264" s="38">
        <v>42169.55</v>
      </c>
      <c r="G264" s="38">
        <v>45098.04</v>
      </c>
      <c r="H264" s="38">
        <v>49432.23</v>
      </c>
      <c r="I264" s="38">
        <v>53613.84</v>
      </c>
      <c r="J264" s="38">
        <v>42297.16</v>
      </c>
      <c r="K264" s="38">
        <v>27723.599999999999</v>
      </c>
      <c r="L264" s="38">
        <v>27674.87</v>
      </c>
      <c r="M264" s="38">
        <v>27016.83</v>
      </c>
      <c r="N264" s="38">
        <v>25348.62</v>
      </c>
      <c r="O264" s="38">
        <v>23796.87</v>
      </c>
      <c r="P264" s="38">
        <v>26332.39</v>
      </c>
      <c r="Q264" s="38">
        <v>37295.040000000001</v>
      </c>
      <c r="R264" s="38">
        <v>46384.29</v>
      </c>
      <c r="S264" s="38">
        <v>61675.38</v>
      </c>
      <c r="T264" s="38">
        <v>75264.679999999993</v>
      </c>
      <c r="U264" s="38">
        <v>82821.95</v>
      </c>
      <c r="V264" s="38">
        <v>81117.740000000005</v>
      </c>
      <c r="W264" s="38">
        <v>73933.789999999994</v>
      </c>
      <c r="X264" s="38">
        <v>65499.29</v>
      </c>
      <c r="Y264" s="38">
        <v>58098.42</v>
      </c>
      <c r="Z264" s="5">
        <v>0</v>
      </c>
      <c r="AA264" s="2">
        <f>IFERROR(INDEX('Holiday Schedule'!$D$3:$D$24,MATCH(A264,'Holiday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1149780.4000000001</v>
      </c>
      <c r="AE264" s="5">
        <f t="shared" si="27"/>
        <v>1149780.4000000001</v>
      </c>
      <c r="AG264" s="2">
        <f t="shared" si="28"/>
        <v>9</v>
      </c>
      <c r="AH264" s="2">
        <f t="shared" si="29"/>
        <v>2025</v>
      </c>
      <c r="AJ264" s="5">
        <f t="shared" si="30"/>
        <v>82821.95</v>
      </c>
      <c r="AK264" s="2">
        <f t="shared" si="31"/>
        <v>20</v>
      </c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36"/>
    </row>
    <row r="265" spans="1:48">
      <c r="A265" s="17">
        <v>45914</v>
      </c>
      <c r="B265" s="38">
        <v>49398.99</v>
      </c>
      <c r="C265" s="38">
        <v>45048.57</v>
      </c>
      <c r="D265" s="38">
        <v>42520.22</v>
      </c>
      <c r="E265" s="38">
        <v>41435.56</v>
      </c>
      <c r="F265" s="38">
        <v>41944.959999999999</v>
      </c>
      <c r="G265" s="38">
        <v>43642.76</v>
      </c>
      <c r="H265" s="38">
        <v>47926.96</v>
      </c>
      <c r="I265" s="38">
        <v>54528.79</v>
      </c>
      <c r="J265" s="38">
        <v>47433.43</v>
      </c>
      <c r="K265" s="38">
        <v>32738.65</v>
      </c>
      <c r="L265" s="38">
        <v>26535.25</v>
      </c>
      <c r="M265" s="38">
        <v>24248.42</v>
      </c>
      <c r="N265" s="38">
        <v>25419.200000000001</v>
      </c>
      <c r="O265" s="38">
        <v>26524.78</v>
      </c>
      <c r="P265" s="38">
        <v>35124.61</v>
      </c>
      <c r="Q265" s="38">
        <v>43119.5</v>
      </c>
      <c r="R265" s="38">
        <v>49585.05</v>
      </c>
      <c r="S265" s="38">
        <v>68463.649999999994</v>
      </c>
      <c r="T265" s="38">
        <v>85345.57</v>
      </c>
      <c r="U265" s="38">
        <v>93069.57</v>
      </c>
      <c r="V265" s="38">
        <v>89591.29</v>
      </c>
      <c r="W265" s="38">
        <v>80172.83</v>
      </c>
      <c r="X265" s="38">
        <v>68123.539999999994</v>
      </c>
      <c r="Y265" s="38">
        <v>59223.08</v>
      </c>
      <c r="Z265" s="5">
        <v>0</v>
      </c>
      <c r="AA265" s="2">
        <f>IFERROR(INDEX('Holiday Schedule'!$D$3:$D$24,MATCH(A265,'Holiday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1221165.2300000004</v>
      </c>
      <c r="AE265" s="5">
        <f t="shared" si="27"/>
        <v>1221165.2300000004</v>
      </c>
      <c r="AG265" s="2">
        <f t="shared" si="28"/>
        <v>9</v>
      </c>
      <c r="AH265" s="2">
        <f t="shared" si="29"/>
        <v>2025</v>
      </c>
      <c r="AJ265" s="5">
        <f t="shared" si="30"/>
        <v>93069.57</v>
      </c>
      <c r="AK265" s="2">
        <f t="shared" si="31"/>
        <v>20</v>
      </c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36"/>
    </row>
    <row r="266" spans="1:48">
      <c r="A266" s="17">
        <v>45915</v>
      </c>
      <c r="B266" s="38">
        <v>49636.92</v>
      </c>
      <c r="C266" s="38">
        <v>44767.53</v>
      </c>
      <c r="D266" s="38">
        <v>42280.38</v>
      </c>
      <c r="E266" s="38">
        <v>41111.160000000003</v>
      </c>
      <c r="F266" s="38">
        <v>43514.45</v>
      </c>
      <c r="G266" s="38">
        <v>48662.239999999998</v>
      </c>
      <c r="H266" s="38">
        <v>56472.07</v>
      </c>
      <c r="I266" s="38">
        <v>60117.56</v>
      </c>
      <c r="J266" s="38">
        <v>41732.660000000003</v>
      </c>
      <c r="K266" s="38">
        <v>28342.97</v>
      </c>
      <c r="L266" s="38">
        <v>24399.95</v>
      </c>
      <c r="M266" s="38">
        <v>23354.87</v>
      </c>
      <c r="N266" s="38">
        <v>23224.98</v>
      </c>
      <c r="O266" s="38">
        <v>22302.31</v>
      </c>
      <c r="P266" s="38">
        <v>22467.26</v>
      </c>
      <c r="Q266" s="38">
        <v>26560.04</v>
      </c>
      <c r="R266" s="38">
        <v>39215.96</v>
      </c>
      <c r="S266" s="38">
        <v>63207.47</v>
      </c>
      <c r="T266" s="38">
        <v>83440.58</v>
      </c>
      <c r="U266" s="38">
        <v>90293.05</v>
      </c>
      <c r="V266" s="38">
        <v>86561.8</v>
      </c>
      <c r="W266" s="38">
        <v>77456.87</v>
      </c>
      <c r="X266" s="38">
        <v>66145.55</v>
      </c>
      <c r="Y266" s="38">
        <v>58080.01</v>
      </c>
      <c r="Z266" s="5">
        <v>0</v>
      </c>
      <c r="AA266" s="2">
        <f>IFERROR(INDEX('Holiday Schedule'!$D$3:$D$24,MATCH(A266,'Holiday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778823.88000000012</v>
      </c>
      <c r="AD266" s="5">
        <f t="shared" ref="AD266:AD329" si="34">AE266-AC266</f>
        <v>384524.76</v>
      </c>
      <c r="AE266" s="5">
        <f t="shared" ref="AE266:AE329" si="35">SUM(B266:Y266)</f>
        <v>1163348.6400000001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90293.05</v>
      </c>
      <c r="AK266" s="2">
        <f t="shared" ref="AK266:AK329" si="39">IF(AE266&gt;0,INDEX(B$8:Y$8,MATCH(AJ266,B266:Y266,0)),"")</f>
        <v>20</v>
      </c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36"/>
    </row>
    <row r="267" spans="1:48">
      <c r="A267" s="17">
        <v>45916</v>
      </c>
      <c r="B267" s="38">
        <v>49767.26</v>
      </c>
      <c r="C267" s="38">
        <v>45193.39</v>
      </c>
      <c r="D267" s="38">
        <v>42225.49</v>
      </c>
      <c r="E267" s="38">
        <v>41708.29</v>
      </c>
      <c r="F267" s="38">
        <v>44002.42</v>
      </c>
      <c r="G267" s="38">
        <v>48742.58</v>
      </c>
      <c r="H267" s="38">
        <v>57239.71</v>
      </c>
      <c r="I267" s="38">
        <v>61406.23</v>
      </c>
      <c r="J267" s="38">
        <v>42510.13</v>
      </c>
      <c r="K267" s="38">
        <v>28921.22</v>
      </c>
      <c r="L267" s="38">
        <v>24921.74</v>
      </c>
      <c r="M267" s="38">
        <v>23968.33</v>
      </c>
      <c r="N267" s="38">
        <v>23887.13</v>
      </c>
      <c r="O267" s="38">
        <v>23334.74</v>
      </c>
      <c r="P267" s="38">
        <v>24169.33</v>
      </c>
      <c r="Q267" s="38">
        <v>29004.73</v>
      </c>
      <c r="R267" s="38">
        <v>42181.25</v>
      </c>
      <c r="S267" s="38">
        <v>64777.66</v>
      </c>
      <c r="T267" s="38">
        <v>84402.79</v>
      </c>
      <c r="U267" s="38">
        <v>91054.96</v>
      </c>
      <c r="V267" s="38">
        <v>87375.35</v>
      </c>
      <c r="W267" s="38">
        <v>77694.98</v>
      </c>
      <c r="X267" s="38">
        <v>66690.34</v>
      </c>
      <c r="Y267" s="38">
        <v>58134.35</v>
      </c>
      <c r="Z267" s="5">
        <v>0</v>
      </c>
      <c r="AA267" s="2">
        <f>IFERROR(INDEX('Holiday Schedule'!$D$3:$D$24,MATCH(A267,'Holiday Schedule'!$C$3:$C$24,0)),0)</f>
        <v>0</v>
      </c>
      <c r="AB267" s="2">
        <f t="shared" si="32"/>
        <v>3</v>
      </c>
      <c r="AC267" s="2">
        <f t="shared" si="33"/>
        <v>796300.90999999992</v>
      </c>
      <c r="AD267" s="5">
        <f t="shared" si="34"/>
        <v>387013.49000000022</v>
      </c>
      <c r="AE267" s="5">
        <f t="shared" si="35"/>
        <v>1183314.4000000001</v>
      </c>
      <c r="AG267" s="2">
        <f t="shared" si="36"/>
        <v>9</v>
      </c>
      <c r="AH267" s="2">
        <f t="shared" si="37"/>
        <v>2025</v>
      </c>
      <c r="AJ267" s="5">
        <f t="shared" si="38"/>
        <v>91054.96</v>
      </c>
      <c r="AK267" s="2">
        <f t="shared" si="39"/>
        <v>20</v>
      </c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36"/>
    </row>
    <row r="268" spans="1:48">
      <c r="A268" s="17">
        <v>45917</v>
      </c>
      <c r="B268" s="38">
        <v>50140.99</v>
      </c>
      <c r="C268" s="38">
        <v>44951.28</v>
      </c>
      <c r="D268" s="38">
        <v>43321.86</v>
      </c>
      <c r="E268" s="38">
        <v>41768.449999999997</v>
      </c>
      <c r="F268" s="38">
        <v>43819.66</v>
      </c>
      <c r="G268" s="38">
        <v>49131.98</v>
      </c>
      <c r="H268" s="38">
        <v>56914.59</v>
      </c>
      <c r="I268" s="38">
        <v>62458.99</v>
      </c>
      <c r="J268" s="38">
        <v>46529.33</v>
      </c>
      <c r="K268" s="38">
        <v>38181.360000000001</v>
      </c>
      <c r="L268" s="38">
        <v>29825.09</v>
      </c>
      <c r="M268" s="38">
        <v>30268.75</v>
      </c>
      <c r="N268" s="38">
        <v>28972.55</v>
      </c>
      <c r="O268" s="38">
        <v>33171.519999999997</v>
      </c>
      <c r="P268" s="38">
        <v>34782.97</v>
      </c>
      <c r="Q268" s="38">
        <v>38979.879999999997</v>
      </c>
      <c r="R268" s="38">
        <v>51104.46</v>
      </c>
      <c r="S268" s="38">
        <v>65369.22</v>
      </c>
      <c r="T268" s="38">
        <v>82279.12</v>
      </c>
      <c r="U268" s="38">
        <v>89888.74</v>
      </c>
      <c r="V268" s="38">
        <v>86159.97</v>
      </c>
      <c r="W268" s="38">
        <v>76562.039999999994</v>
      </c>
      <c r="X268" s="38">
        <v>66598.87</v>
      </c>
      <c r="Y268" s="38">
        <v>58270.19</v>
      </c>
      <c r="Z268" s="5">
        <v>0</v>
      </c>
      <c r="AA268" s="2">
        <f>IFERROR(INDEX('Holiday Schedule'!$D$3:$D$24,MATCH(A268,'Holiday Schedule'!$C$3:$C$24,0)),0)</f>
        <v>0</v>
      </c>
      <c r="AB268" s="2">
        <f t="shared" si="32"/>
        <v>4</v>
      </c>
      <c r="AC268" s="2">
        <f t="shared" si="33"/>
        <v>861132.86</v>
      </c>
      <c r="AD268" s="5">
        <f t="shared" si="34"/>
        <v>388318.99999999988</v>
      </c>
      <c r="AE268" s="5">
        <f t="shared" si="35"/>
        <v>1249451.8599999999</v>
      </c>
      <c r="AG268" s="2">
        <f t="shared" si="36"/>
        <v>9</v>
      </c>
      <c r="AH268" s="2">
        <f t="shared" si="37"/>
        <v>2025</v>
      </c>
      <c r="AJ268" s="5">
        <f t="shared" si="38"/>
        <v>89888.74</v>
      </c>
      <c r="AK268" s="2">
        <f t="shared" si="39"/>
        <v>20</v>
      </c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36"/>
    </row>
    <row r="269" spans="1:48">
      <c r="A269" s="17">
        <v>45918</v>
      </c>
      <c r="B269" s="38">
        <v>49391.05</v>
      </c>
      <c r="C269" s="38">
        <v>45212.02</v>
      </c>
      <c r="D269" s="38">
        <v>43168.13</v>
      </c>
      <c r="E269" s="38">
        <v>42459.65</v>
      </c>
      <c r="F269" s="38">
        <v>44156.01</v>
      </c>
      <c r="G269" s="38">
        <v>49108.67</v>
      </c>
      <c r="H269" s="38">
        <v>58637.85</v>
      </c>
      <c r="I269" s="38">
        <v>70831.69</v>
      </c>
      <c r="J269" s="38">
        <v>60751.89</v>
      </c>
      <c r="K269" s="38">
        <v>44016.76</v>
      </c>
      <c r="L269" s="38">
        <v>36018.83</v>
      </c>
      <c r="M269" s="38">
        <v>32595.66</v>
      </c>
      <c r="N269" s="38">
        <v>30736.37</v>
      </c>
      <c r="O269" s="38">
        <v>29854.51</v>
      </c>
      <c r="P269" s="38">
        <v>28335.200000000001</v>
      </c>
      <c r="Q269" s="38">
        <v>32472.3</v>
      </c>
      <c r="R269" s="38">
        <v>44676.52</v>
      </c>
      <c r="S269" s="38">
        <v>66988.679999999993</v>
      </c>
      <c r="T269" s="38">
        <v>85352.88</v>
      </c>
      <c r="U269" s="38">
        <v>92759.5</v>
      </c>
      <c r="V269" s="38">
        <v>89074.47</v>
      </c>
      <c r="W269" s="38">
        <v>79633.77</v>
      </c>
      <c r="X269" s="38">
        <v>68501.61</v>
      </c>
      <c r="Y269" s="38">
        <v>60409.89</v>
      </c>
      <c r="Z269" s="5">
        <v>0</v>
      </c>
      <c r="AA269" s="2">
        <f>IFERROR(INDEX('Holiday Schedule'!$D$3:$D$24,MATCH(A269,'Holiday Schedule'!$C$3:$C$24,0)),0)</f>
        <v>0</v>
      </c>
      <c r="AB269" s="2">
        <f t="shared" si="32"/>
        <v>5</v>
      </c>
      <c r="AC269" s="2">
        <f t="shared" si="33"/>
        <v>892600.64</v>
      </c>
      <c r="AD269" s="5">
        <f t="shared" si="34"/>
        <v>392543.27000000014</v>
      </c>
      <c r="AE269" s="5">
        <f t="shared" si="35"/>
        <v>1285143.9100000001</v>
      </c>
      <c r="AG269" s="2">
        <f t="shared" si="36"/>
        <v>9</v>
      </c>
      <c r="AH269" s="2">
        <f t="shared" si="37"/>
        <v>2025</v>
      </c>
      <c r="AJ269" s="5">
        <f t="shared" si="38"/>
        <v>92759.5</v>
      </c>
      <c r="AK269" s="2">
        <f t="shared" si="39"/>
        <v>20</v>
      </c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36"/>
    </row>
    <row r="270" spans="1:48">
      <c r="A270" s="17">
        <v>45919</v>
      </c>
      <c r="B270" s="38">
        <v>51385</v>
      </c>
      <c r="C270" s="38">
        <v>50945.01</v>
      </c>
      <c r="D270" s="38">
        <v>49086.5</v>
      </c>
      <c r="E270" s="38">
        <v>47968.33</v>
      </c>
      <c r="F270" s="38">
        <v>49225.9</v>
      </c>
      <c r="G270" s="38">
        <v>54486.58</v>
      </c>
      <c r="H270" s="38">
        <v>63379.96</v>
      </c>
      <c r="I270" s="38">
        <v>73051.350000000006</v>
      </c>
      <c r="J270" s="38">
        <v>53889.58</v>
      </c>
      <c r="K270" s="38">
        <v>36638.129999999997</v>
      </c>
      <c r="L270" s="38">
        <v>28908.93</v>
      </c>
      <c r="M270" s="38">
        <v>28384.91</v>
      </c>
      <c r="N270" s="38">
        <v>24516.91</v>
      </c>
      <c r="O270" s="38">
        <v>24152.46</v>
      </c>
      <c r="P270" s="38">
        <v>24494.95</v>
      </c>
      <c r="Q270" s="38">
        <v>28644.82</v>
      </c>
      <c r="R270" s="38">
        <v>42110.47</v>
      </c>
      <c r="S270" s="38">
        <v>66161.279999999999</v>
      </c>
      <c r="T270" s="38">
        <v>84959.54</v>
      </c>
      <c r="U270" s="38">
        <v>90558.76</v>
      </c>
      <c r="V270" s="38">
        <v>88116.22</v>
      </c>
      <c r="W270" s="38">
        <v>80792.460000000006</v>
      </c>
      <c r="X270" s="38">
        <v>70842.210000000006</v>
      </c>
      <c r="Y270" s="38">
        <v>62920.2</v>
      </c>
      <c r="Z270" s="5">
        <v>0</v>
      </c>
      <c r="AA270" s="2">
        <f>IFERROR(INDEX('Holiday Schedule'!$D$3:$D$24,MATCH(A270,'Holiday Schedule'!$C$3:$C$24,0)),0)</f>
        <v>0</v>
      </c>
      <c r="AB270" s="2">
        <f t="shared" si="32"/>
        <v>6</v>
      </c>
      <c r="AC270" s="2">
        <f t="shared" si="33"/>
        <v>846222.97999999986</v>
      </c>
      <c r="AD270" s="5">
        <f t="shared" si="34"/>
        <v>429397.4800000001</v>
      </c>
      <c r="AE270" s="5">
        <f t="shared" si="35"/>
        <v>1275620.46</v>
      </c>
      <c r="AG270" s="2">
        <f t="shared" si="36"/>
        <v>9</v>
      </c>
      <c r="AH270" s="2">
        <f t="shared" si="37"/>
        <v>2025</v>
      </c>
      <c r="AJ270" s="5">
        <f t="shared" si="38"/>
        <v>90558.76</v>
      </c>
      <c r="AK270" s="2">
        <f t="shared" si="39"/>
        <v>20</v>
      </c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36"/>
    </row>
    <row r="271" spans="1:48">
      <c r="A271" s="17">
        <v>45920</v>
      </c>
      <c r="B271" s="38">
        <v>53630.62</v>
      </c>
      <c r="C271" s="38">
        <v>49133.120000000003</v>
      </c>
      <c r="D271" s="38">
        <v>46238.65</v>
      </c>
      <c r="E271" s="38">
        <v>45507.62</v>
      </c>
      <c r="F271" s="38">
        <v>46719.5</v>
      </c>
      <c r="G271" s="38">
        <v>49785.5</v>
      </c>
      <c r="H271" s="38">
        <v>55092.97</v>
      </c>
      <c r="I271" s="38">
        <v>57638.28</v>
      </c>
      <c r="J271" s="38">
        <v>38370.449999999997</v>
      </c>
      <c r="K271" s="38">
        <v>23878.97</v>
      </c>
      <c r="L271" s="38">
        <v>18184.75</v>
      </c>
      <c r="M271" s="38">
        <v>16250.99</v>
      </c>
      <c r="N271" s="38">
        <v>14512.57</v>
      </c>
      <c r="O271" s="38">
        <v>13970.58</v>
      </c>
      <c r="P271" s="38">
        <v>14824.25</v>
      </c>
      <c r="Q271" s="38">
        <v>19830.580000000002</v>
      </c>
      <c r="R271" s="38">
        <v>35609.519999999997</v>
      </c>
      <c r="S271" s="38">
        <v>61715.88</v>
      </c>
      <c r="T271" s="38">
        <v>80568.100000000006</v>
      </c>
      <c r="U271" s="38">
        <v>88169.72</v>
      </c>
      <c r="V271" s="38">
        <v>85808.88</v>
      </c>
      <c r="W271" s="38">
        <v>79766.350000000006</v>
      </c>
      <c r="X271" s="38">
        <v>69064.08</v>
      </c>
      <c r="Y271" s="38">
        <v>62529.14</v>
      </c>
      <c r="Z271" s="5">
        <v>0</v>
      </c>
      <c r="AA271" s="2">
        <f>IFERROR(INDEX('Holiday Schedule'!$D$3:$D$24,MATCH(A271,'Holiday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1126801.0699999998</v>
      </c>
      <c r="AE271" s="5">
        <f t="shared" si="35"/>
        <v>1126801.0699999998</v>
      </c>
      <c r="AG271" s="2">
        <f t="shared" si="36"/>
        <v>9</v>
      </c>
      <c r="AH271" s="2">
        <f t="shared" si="37"/>
        <v>2025</v>
      </c>
      <c r="AJ271" s="5">
        <f t="shared" si="38"/>
        <v>88169.72</v>
      </c>
      <c r="AK271" s="2">
        <f t="shared" si="39"/>
        <v>20</v>
      </c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36"/>
    </row>
    <row r="272" spans="1:48">
      <c r="A272" s="17">
        <v>45921</v>
      </c>
      <c r="B272" s="38">
        <v>54086.75</v>
      </c>
      <c r="C272" s="38">
        <v>50185.46</v>
      </c>
      <c r="D272" s="38">
        <v>47884.55</v>
      </c>
      <c r="E272" s="38">
        <v>46921.13</v>
      </c>
      <c r="F272" s="38">
        <v>47555.24</v>
      </c>
      <c r="G272" s="38">
        <v>50288.66</v>
      </c>
      <c r="H272" s="38">
        <v>55683.87</v>
      </c>
      <c r="I272" s="38">
        <v>57985.52</v>
      </c>
      <c r="J272" s="38">
        <v>41215.269999999997</v>
      </c>
      <c r="K272" s="38">
        <v>26877.77</v>
      </c>
      <c r="L272" s="38">
        <v>20611.37</v>
      </c>
      <c r="M272" s="38">
        <v>19211.77</v>
      </c>
      <c r="N272" s="38">
        <v>18820.12</v>
      </c>
      <c r="O272" s="38">
        <v>18611.98</v>
      </c>
      <c r="P272" s="38">
        <v>19409.03</v>
      </c>
      <c r="Q272" s="38">
        <v>25336.06</v>
      </c>
      <c r="R272" s="38">
        <v>43264.76</v>
      </c>
      <c r="S272" s="38">
        <v>69905.740000000005</v>
      </c>
      <c r="T272" s="38">
        <v>88601.57</v>
      </c>
      <c r="U272" s="38">
        <v>96757.17</v>
      </c>
      <c r="V272" s="38">
        <v>93169.59</v>
      </c>
      <c r="W272" s="38">
        <v>82601.48</v>
      </c>
      <c r="X272" s="38">
        <v>70863.28</v>
      </c>
      <c r="Y272" s="38">
        <v>61009.95</v>
      </c>
      <c r="Z272" s="5">
        <v>0</v>
      </c>
      <c r="AA272" s="2">
        <f>IFERROR(INDEX('Holiday Schedule'!$D$3:$D$24,MATCH(A272,'Holiday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1206858.0900000001</v>
      </c>
      <c r="AE272" s="5">
        <f t="shared" si="35"/>
        <v>1206858.0900000001</v>
      </c>
      <c r="AG272" s="2">
        <f t="shared" si="36"/>
        <v>9</v>
      </c>
      <c r="AH272" s="2">
        <f t="shared" si="37"/>
        <v>2025</v>
      </c>
      <c r="AJ272" s="5">
        <f t="shared" si="38"/>
        <v>96757.17</v>
      </c>
      <c r="AK272" s="2">
        <f t="shared" si="39"/>
        <v>20</v>
      </c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36"/>
    </row>
    <row r="273" spans="1:48">
      <c r="A273" s="17">
        <v>45922</v>
      </c>
      <c r="B273" s="38">
        <v>53431.53</v>
      </c>
      <c r="C273" s="38">
        <v>48703.42</v>
      </c>
      <c r="D273" s="38">
        <v>46984.55</v>
      </c>
      <c r="E273" s="38">
        <v>46327.79</v>
      </c>
      <c r="F273" s="38">
        <v>48392.95</v>
      </c>
      <c r="G273" s="38">
        <v>54338.36</v>
      </c>
      <c r="H273" s="38">
        <v>64476.9</v>
      </c>
      <c r="I273" s="38">
        <v>71367.92</v>
      </c>
      <c r="J273" s="38">
        <v>52697.43</v>
      </c>
      <c r="K273" s="38">
        <v>32090.58</v>
      </c>
      <c r="L273" s="38">
        <v>25719.51</v>
      </c>
      <c r="M273" s="38">
        <v>23452.51</v>
      </c>
      <c r="N273" s="38">
        <v>21256.880000000001</v>
      </c>
      <c r="O273" s="38">
        <v>20070.63</v>
      </c>
      <c r="P273" s="38">
        <v>20886.93</v>
      </c>
      <c r="Q273" s="38">
        <v>27509.09</v>
      </c>
      <c r="R273" s="38">
        <v>46082.19</v>
      </c>
      <c r="S273" s="38">
        <v>71286.66</v>
      </c>
      <c r="T273" s="38">
        <v>87322.98</v>
      </c>
      <c r="U273" s="38">
        <v>94499.8</v>
      </c>
      <c r="V273" s="38">
        <v>90435.35</v>
      </c>
      <c r="W273" s="38">
        <v>81542.789999999994</v>
      </c>
      <c r="X273" s="38">
        <v>69921.19</v>
      </c>
      <c r="Y273" s="38">
        <v>60761.62</v>
      </c>
      <c r="Z273" s="5">
        <v>0</v>
      </c>
      <c r="AA273" s="2">
        <f>IFERROR(INDEX('Holiday Schedule'!$D$3:$D$24,MATCH(A273,'Holiday Schedule'!$C$3:$C$24,0)),0)</f>
        <v>0</v>
      </c>
      <c r="AB273" s="2">
        <f t="shared" si="32"/>
        <v>2</v>
      </c>
      <c r="AC273" s="2">
        <f t="shared" si="33"/>
        <v>836142.44000000018</v>
      </c>
      <c r="AD273" s="5">
        <f t="shared" si="34"/>
        <v>423417.11999999988</v>
      </c>
      <c r="AE273" s="5">
        <f t="shared" si="35"/>
        <v>1259559.56</v>
      </c>
      <c r="AG273" s="2">
        <f t="shared" si="36"/>
        <v>9</v>
      </c>
      <c r="AH273" s="2">
        <f t="shared" si="37"/>
        <v>2025</v>
      </c>
      <c r="AJ273" s="5">
        <f t="shared" si="38"/>
        <v>94499.8</v>
      </c>
      <c r="AK273" s="2">
        <f t="shared" si="39"/>
        <v>20</v>
      </c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36"/>
    </row>
    <row r="274" spans="1:48">
      <c r="A274" s="17">
        <v>45923</v>
      </c>
      <c r="B274" s="38">
        <v>52947.06</v>
      </c>
      <c r="C274" s="38">
        <v>48691.59</v>
      </c>
      <c r="D274" s="38">
        <v>46460.23</v>
      </c>
      <c r="E274" s="38">
        <v>45544.95</v>
      </c>
      <c r="F274" s="38">
        <v>47629.81</v>
      </c>
      <c r="G274" s="38">
        <v>52908.92</v>
      </c>
      <c r="H274" s="38">
        <v>63524.03</v>
      </c>
      <c r="I274" s="38">
        <v>74864.3</v>
      </c>
      <c r="J274" s="38">
        <v>68519.100000000006</v>
      </c>
      <c r="K274" s="38">
        <v>51178.68</v>
      </c>
      <c r="L274" s="38">
        <v>42735.15</v>
      </c>
      <c r="M274" s="38">
        <v>44987.14</v>
      </c>
      <c r="N274" s="38">
        <v>44811.11</v>
      </c>
      <c r="O274" s="38">
        <v>52259.07</v>
      </c>
      <c r="P274" s="38">
        <v>52721.32</v>
      </c>
      <c r="Q274" s="38">
        <v>55778</v>
      </c>
      <c r="R274" s="38">
        <v>62574.97</v>
      </c>
      <c r="S274" s="38">
        <v>76752.22</v>
      </c>
      <c r="T274" s="38">
        <v>89997.49</v>
      </c>
      <c r="U274" s="38">
        <v>95266.34</v>
      </c>
      <c r="V274" s="38">
        <v>91073.2</v>
      </c>
      <c r="W274" s="38">
        <v>82957.820000000007</v>
      </c>
      <c r="X274" s="38">
        <v>70555.48</v>
      </c>
      <c r="Y274" s="38">
        <v>62381.34</v>
      </c>
      <c r="Z274" s="5">
        <v>0</v>
      </c>
      <c r="AA274" s="2">
        <f>IFERROR(INDEX('Holiday Schedule'!$D$3:$D$24,MATCH(A274,'Holiday Schedule'!$C$3:$C$24,0)),0)</f>
        <v>0</v>
      </c>
      <c r="AB274" s="2">
        <f t="shared" si="32"/>
        <v>3</v>
      </c>
      <c r="AC274" s="2">
        <f t="shared" si="33"/>
        <v>1057031.3899999999</v>
      </c>
      <c r="AD274" s="5">
        <f t="shared" si="34"/>
        <v>420087.93000000017</v>
      </c>
      <c r="AE274" s="5">
        <f t="shared" si="35"/>
        <v>1477119.32</v>
      </c>
      <c r="AG274" s="2">
        <f t="shared" si="36"/>
        <v>9</v>
      </c>
      <c r="AH274" s="2">
        <f t="shared" si="37"/>
        <v>2025</v>
      </c>
      <c r="AJ274" s="5">
        <f t="shared" si="38"/>
        <v>95266.34</v>
      </c>
      <c r="AK274" s="2">
        <f t="shared" si="39"/>
        <v>20</v>
      </c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36"/>
    </row>
    <row r="275" spans="1:48">
      <c r="A275" s="17">
        <v>45924</v>
      </c>
      <c r="B275" s="38">
        <v>55551.51</v>
      </c>
      <c r="C275" s="38">
        <v>51231.58</v>
      </c>
      <c r="D275" s="38">
        <v>48594.48</v>
      </c>
      <c r="E275" s="38">
        <v>47816.26</v>
      </c>
      <c r="F275" s="38">
        <v>50005.32</v>
      </c>
      <c r="G275" s="38">
        <v>55236.52</v>
      </c>
      <c r="H275" s="38">
        <v>65511.72</v>
      </c>
      <c r="I275" s="38">
        <v>77638.080000000002</v>
      </c>
      <c r="J275" s="38">
        <v>76844.2</v>
      </c>
      <c r="K275" s="38">
        <v>71116.33</v>
      </c>
      <c r="L275" s="38">
        <v>68579.960000000006</v>
      </c>
      <c r="M275" s="38">
        <v>62174.93</v>
      </c>
      <c r="N275" s="38">
        <v>58948.52</v>
      </c>
      <c r="O275" s="38">
        <v>54499.75</v>
      </c>
      <c r="P275" s="38">
        <v>51207.69</v>
      </c>
      <c r="Q275" s="38">
        <v>53886.77</v>
      </c>
      <c r="R275" s="38">
        <v>61681.52</v>
      </c>
      <c r="S275" s="38">
        <v>75166.52</v>
      </c>
      <c r="T275" s="38">
        <v>88151.35</v>
      </c>
      <c r="U275" s="38">
        <v>92519.039999999994</v>
      </c>
      <c r="V275" s="38">
        <v>90300.88</v>
      </c>
      <c r="W275" s="38">
        <v>80889.47</v>
      </c>
      <c r="X275" s="38">
        <v>70516.679999999993</v>
      </c>
      <c r="Y275" s="38">
        <v>60956.19</v>
      </c>
      <c r="Z275" s="5">
        <v>0</v>
      </c>
      <c r="AA275" s="2">
        <f>IFERROR(INDEX('Holiday Schedule'!$D$3:$D$24,MATCH(A275,'Holiday Schedule'!$C$3:$C$24,0)),0)</f>
        <v>0</v>
      </c>
      <c r="AB275" s="2">
        <f t="shared" si="32"/>
        <v>4</v>
      </c>
      <c r="AC275" s="2">
        <f t="shared" si="33"/>
        <v>1134121.69</v>
      </c>
      <c r="AD275" s="5">
        <f t="shared" si="34"/>
        <v>434903.58000000007</v>
      </c>
      <c r="AE275" s="5">
        <f t="shared" si="35"/>
        <v>1569025.27</v>
      </c>
      <c r="AG275" s="2">
        <f t="shared" si="36"/>
        <v>9</v>
      </c>
      <c r="AH275" s="2">
        <f t="shared" si="37"/>
        <v>2025</v>
      </c>
      <c r="AJ275" s="5">
        <f t="shared" si="38"/>
        <v>92519.039999999994</v>
      </c>
      <c r="AK275" s="2">
        <f t="shared" si="39"/>
        <v>20</v>
      </c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36"/>
    </row>
    <row r="276" spans="1:48">
      <c r="A276" s="17">
        <v>45925</v>
      </c>
      <c r="B276" s="38">
        <v>53676.41</v>
      </c>
      <c r="C276" s="38">
        <v>49005</v>
      </c>
      <c r="D276" s="38">
        <v>46428.21</v>
      </c>
      <c r="E276" s="38">
        <v>45471.39</v>
      </c>
      <c r="F276" s="38">
        <v>47572</v>
      </c>
      <c r="G276" s="38">
        <v>53013.99</v>
      </c>
      <c r="H276" s="38">
        <v>62919.07</v>
      </c>
      <c r="I276" s="38">
        <v>73232.61</v>
      </c>
      <c r="J276" s="38">
        <v>72223.47</v>
      </c>
      <c r="K276" s="38">
        <v>65022.12</v>
      </c>
      <c r="L276" s="38">
        <v>59055.68</v>
      </c>
      <c r="M276" s="38">
        <v>58874.1</v>
      </c>
      <c r="N276" s="38">
        <v>60700.44</v>
      </c>
      <c r="O276" s="38">
        <v>61162.25</v>
      </c>
      <c r="P276" s="38">
        <v>60287.55</v>
      </c>
      <c r="Q276" s="38">
        <v>62937.47</v>
      </c>
      <c r="R276" s="38">
        <v>69201.8</v>
      </c>
      <c r="S276" s="38">
        <v>80966.3</v>
      </c>
      <c r="T276" s="38">
        <v>91607.360000000001</v>
      </c>
      <c r="U276" s="38">
        <v>94994.55</v>
      </c>
      <c r="V276" s="38">
        <v>92019.18</v>
      </c>
      <c r="W276" s="38">
        <v>83127.59</v>
      </c>
      <c r="X276" s="38">
        <v>72374.179999999993</v>
      </c>
      <c r="Y276" s="38">
        <v>63720.62</v>
      </c>
      <c r="Z276" s="5">
        <v>0</v>
      </c>
      <c r="AA276" s="2">
        <f>IFERROR(INDEX('Holiday Schedule'!$D$3:$D$24,MATCH(A276,'Holiday Schedule'!$C$3:$C$24,0)),0)</f>
        <v>0</v>
      </c>
      <c r="AB276" s="2">
        <f t="shared" si="32"/>
        <v>5</v>
      </c>
      <c r="AC276" s="2">
        <f t="shared" si="33"/>
        <v>1157786.6500000001</v>
      </c>
      <c r="AD276" s="5">
        <f t="shared" si="34"/>
        <v>421806.69000000018</v>
      </c>
      <c r="AE276" s="5">
        <f t="shared" si="35"/>
        <v>1579593.3400000003</v>
      </c>
      <c r="AG276" s="2">
        <f t="shared" si="36"/>
        <v>9</v>
      </c>
      <c r="AH276" s="2">
        <f t="shared" si="37"/>
        <v>2025</v>
      </c>
      <c r="AJ276" s="5">
        <f t="shared" si="38"/>
        <v>94994.55</v>
      </c>
      <c r="AK276" s="2">
        <f t="shared" si="39"/>
        <v>20</v>
      </c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36"/>
    </row>
    <row r="277" spans="1:48">
      <c r="A277" s="17">
        <v>45926</v>
      </c>
      <c r="B277" s="38">
        <v>54799.88</v>
      </c>
      <c r="C277" s="38">
        <v>49082.34</v>
      </c>
      <c r="D277" s="38">
        <v>47409.89</v>
      </c>
      <c r="E277" s="38">
        <v>47056.24</v>
      </c>
      <c r="F277" s="38">
        <v>47181.4</v>
      </c>
      <c r="G277" s="38">
        <v>53292.06</v>
      </c>
      <c r="H277" s="38">
        <v>62860.82</v>
      </c>
      <c r="I277" s="38">
        <v>73357.62</v>
      </c>
      <c r="J277" s="38">
        <v>59856.71</v>
      </c>
      <c r="K277" s="38">
        <v>49306.45</v>
      </c>
      <c r="L277" s="38">
        <v>42600.97</v>
      </c>
      <c r="M277" s="38">
        <v>31534.81</v>
      </c>
      <c r="N277" s="38">
        <v>28586.74</v>
      </c>
      <c r="O277" s="38">
        <v>26733.64</v>
      </c>
      <c r="P277" s="38">
        <v>28762.77</v>
      </c>
      <c r="Q277" s="38">
        <v>39351.360000000001</v>
      </c>
      <c r="R277" s="38">
        <v>55762.12</v>
      </c>
      <c r="S277" s="38">
        <v>76180.429999999993</v>
      </c>
      <c r="T277" s="38">
        <v>89086.96</v>
      </c>
      <c r="U277" s="38">
        <v>93937.35</v>
      </c>
      <c r="V277" s="38">
        <v>91837.71</v>
      </c>
      <c r="W277" s="38">
        <v>84608.49</v>
      </c>
      <c r="X277" s="38">
        <v>73679.41</v>
      </c>
      <c r="Y277" s="38">
        <v>63040.4</v>
      </c>
      <c r="Z277" s="5">
        <v>0</v>
      </c>
      <c r="AA277" s="2">
        <f>IFERROR(INDEX('Holiday Schedule'!$D$3:$D$24,MATCH(A277,'Holiday Schedule'!$C$3:$C$24,0)),0)</f>
        <v>0</v>
      </c>
      <c r="AB277" s="2">
        <f t="shared" si="32"/>
        <v>6</v>
      </c>
      <c r="AC277" s="2">
        <f t="shared" si="33"/>
        <v>945183.53999999992</v>
      </c>
      <c r="AD277" s="5">
        <f t="shared" si="34"/>
        <v>424723.02999999991</v>
      </c>
      <c r="AE277" s="5">
        <f t="shared" si="35"/>
        <v>1369906.5699999998</v>
      </c>
      <c r="AG277" s="2">
        <f t="shared" si="36"/>
        <v>9</v>
      </c>
      <c r="AH277" s="2">
        <f t="shared" si="37"/>
        <v>2025</v>
      </c>
      <c r="AJ277" s="5">
        <f t="shared" si="38"/>
        <v>93937.35</v>
      </c>
      <c r="AK277" s="2">
        <f t="shared" si="39"/>
        <v>20</v>
      </c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36"/>
    </row>
    <row r="278" spans="1:48">
      <c r="A278" s="17">
        <v>45927</v>
      </c>
      <c r="B278" s="38">
        <v>56958.64</v>
      </c>
      <c r="C278" s="38">
        <v>50092.43</v>
      </c>
      <c r="D278" s="38">
        <v>46982.1</v>
      </c>
      <c r="E278" s="38">
        <v>46081.62</v>
      </c>
      <c r="F278" s="38">
        <v>46359.15</v>
      </c>
      <c r="G278" s="38">
        <v>47816.800000000003</v>
      </c>
      <c r="H278" s="38">
        <v>54170.57</v>
      </c>
      <c r="I278" s="38">
        <v>57552.6</v>
      </c>
      <c r="J278" s="38">
        <v>38328.400000000001</v>
      </c>
      <c r="K278" s="38">
        <v>22545.7</v>
      </c>
      <c r="L278" s="38">
        <v>17407.990000000002</v>
      </c>
      <c r="M278" s="38">
        <v>15697.24</v>
      </c>
      <c r="N278" s="38">
        <v>15131.48</v>
      </c>
      <c r="O278" s="38">
        <v>15062.48</v>
      </c>
      <c r="P278" s="38">
        <v>16371.13</v>
      </c>
      <c r="Q278" s="38">
        <v>22904.080000000002</v>
      </c>
      <c r="R278" s="38">
        <v>41141.97</v>
      </c>
      <c r="S278" s="38">
        <v>65447.7</v>
      </c>
      <c r="T278" s="38">
        <v>83067.88</v>
      </c>
      <c r="U278" s="38">
        <v>88610.06</v>
      </c>
      <c r="V278" s="38">
        <v>86240.79</v>
      </c>
      <c r="W278" s="38">
        <v>79232.13</v>
      </c>
      <c r="X278" s="38">
        <v>69269</v>
      </c>
      <c r="Y278" s="38">
        <v>60522.73</v>
      </c>
      <c r="Z278" s="5">
        <v>0</v>
      </c>
      <c r="AA278" s="2">
        <f>IFERROR(INDEX('Holiday Schedule'!$D$3:$D$24,MATCH(A278,'Holiday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1142994.67</v>
      </c>
      <c r="AE278" s="5">
        <f t="shared" si="35"/>
        <v>1142994.67</v>
      </c>
      <c r="AG278" s="2">
        <f t="shared" si="36"/>
        <v>9</v>
      </c>
      <c r="AH278" s="2">
        <f t="shared" si="37"/>
        <v>2025</v>
      </c>
      <c r="AJ278" s="5">
        <f t="shared" si="38"/>
        <v>88610.06</v>
      </c>
      <c r="AK278" s="2">
        <f t="shared" si="39"/>
        <v>20</v>
      </c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36"/>
    </row>
    <row r="279" spans="1:48">
      <c r="A279" s="17">
        <v>45928</v>
      </c>
      <c r="B279" s="38">
        <v>53093.19</v>
      </c>
      <c r="C279" s="38">
        <v>49393.77</v>
      </c>
      <c r="D279" s="38">
        <v>46601.31</v>
      </c>
      <c r="E279" s="38">
        <v>45572.91</v>
      </c>
      <c r="F279" s="38">
        <v>45768.35</v>
      </c>
      <c r="G279" s="38">
        <v>48506.29</v>
      </c>
      <c r="H279" s="38">
        <v>52918.17</v>
      </c>
      <c r="I279" s="38">
        <v>63904.83</v>
      </c>
      <c r="J279" s="38">
        <v>57936.03</v>
      </c>
      <c r="K279" s="38">
        <v>38733.32</v>
      </c>
      <c r="L279" s="38">
        <v>27052.29</v>
      </c>
      <c r="M279" s="38">
        <v>23036.55</v>
      </c>
      <c r="N279" s="38">
        <v>25408.36</v>
      </c>
      <c r="O279" s="38">
        <v>29899.64</v>
      </c>
      <c r="P279" s="38">
        <v>36340.39</v>
      </c>
      <c r="Q279" s="38">
        <v>45719.58</v>
      </c>
      <c r="R279" s="38">
        <v>58097.33</v>
      </c>
      <c r="S279" s="38">
        <v>80079.520000000004</v>
      </c>
      <c r="T279" s="38">
        <v>93949.08</v>
      </c>
      <c r="U279" s="38">
        <v>99929.05</v>
      </c>
      <c r="V279" s="38">
        <v>95383.11</v>
      </c>
      <c r="W279" s="38">
        <v>84942.41</v>
      </c>
      <c r="X279" s="38">
        <v>71701.66</v>
      </c>
      <c r="Y279" s="38">
        <v>61604.37</v>
      </c>
      <c r="Z279" s="5">
        <v>0</v>
      </c>
      <c r="AA279" s="2">
        <f>IFERROR(INDEX('Holiday Schedule'!$D$3:$D$24,MATCH(A279,'Holiday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1335571.51</v>
      </c>
      <c r="AE279" s="5">
        <f t="shared" si="35"/>
        <v>1335571.51</v>
      </c>
      <c r="AG279" s="2">
        <f t="shared" si="36"/>
        <v>9</v>
      </c>
      <c r="AH279" s="2">
        <f t="shared" si="37"/>
        <v>2025</v>
      </c>
      <c r="AJ279" s="5">
        <f t="shared" si="38"/>
        <v>99929.05</v>
      </c>
      <c r="AK279" s="2">
        <f t="shared" si="39"/>
        <v>20</v>
      </c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36"/>
    </row>
    <row r="280" spans="1:48">
      <c r="A280" s="17">
        <v>45929</v>
      </c>
      <c r="B280" s="38">
        <v>52918.5</v>
      </c>
      <c r="C280" s="38">
        <v>48234.91</v>
      </c>
      <c r="D280" s="38">
        <v>46372.41</v>
      </c>
      <c r="E280" s="38">
        <v>45330.1</v>
      </c>
      <c r="F280" s="38">
        <v>46887.37</v>
      </c>
      <c r="G280" s="38">
        <v>51889.99</v>
      </c>
      <c r="H280" s="38">
        <v>62212.87</v>
      </c>
      <c r="I280" s="38">
        <v>67479.87</v>
      </c>
      <c r="J280" s="38">
        <v>46133.38</v>
      </c>
      <c r="K280" s="38">
        <v>31004.95</v>
      </c>
      <c r="L280" s="38">
        <v>24686.73</v>
      </c>
      <c r="M280" s="38">
        <v>23956.080000000002</v>
      </c>
      <c r="N280" s="38">
        <v>24688.55</v>
      </c>
      <c r="O280" s="38">
        <v>26074.83</v>
      </c>
      <c r="P280" s="38">
        <v>26475.49</v>
      </c>
      <c r="Q280" s="38">
        <v>33920.339999999997</v>
      </c>
      <c r="R280" s="38">
        <v>49869.24</v>
      </c>
      <c r="S280" s="38">
        <v>74110.8</v>
      </c>
      <c r="T280" s="38">
        <v>91856.66</v>
      </c>
      <c r="U280" s="38">
        <v>95616.85</v>
      </c>
      <c r="V280" s="38">
        <v>90959.21</v>
      </c>
      <c r="W280" s="38">
        <v>81888.17</v>
      </c>
      <c r="X280" s="38">
        <v>70294</v>
      </c>
      <c r="Y280" s="38">
        <v>61064.08</v>
      </c>
      <c r="Z280" s="5">
        <v>0</v>
      </c>
      <c r="AA280" s="2">
        <f>IFERROR(INDEX('Holiday Schedule'!$D$3:$D$24,MATCH(A280,'Holiday Schedule'!$C$3:$C$24,0)),0)</f>
        <v>0</v>
      </c>
      <c r="AB280" s="2">
        <f t="shared" si="32"/>
        <v>2</v>
      </c>
      <c r="AC280" s="2">
        <f t="shared" si="33"/>
        <v>859015.14999999991</v>
      </c>
      <c r="AD280" s="5">
        <f t="shared" si="34"/>
        <v>414910.23000000021</v>
      </c>
      <c r="AE280" s="5">
        <f t="shared" si="35"/>
        <v>1273925.3800000001</v>
      </c>
      <c r="AG280" s="2">
        <f t="shared" si="36"/>
        <v>9</v>
      </c>
      <c r="AH280" s="2">
        <f t="shared" si="37"/>
        <v>2025</v>
      </c>
      <c r="AJ280" s="5">
        <f t="shared" si="38"/>
        <v>95616.85</v>
      </c>
      <c r="AK280" s="2">
        <f t="shared" si="39"/>
        <v>20</v>
      </c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36"/>
    </row>
    <row r="281" spans="1:48">
      <c r="A281" s="17">
        <v>45930</v>
      </c>
      <c r="B281" s="38">
        <v>52477.89</v>
      </c>
      <c r="C281" s="38">
        <v>48033.64</v>
      </c>
      <c r="D281" s="38">
        <v>47811.88</v>
      </c>
      <c r="E281" s="38">
        <v>45183.13</v>
      </c>
      <c r="F281" s="38">
        <v>47508.91</v>
      </c>
      <c r="G281" s="38">
        <v>51783.3</v>
      </c>
      <c r="H281" s="38">
        <v>61361.58</v>
      </c>
      <c r="I281" s="38">
        <v>67930.63</v>
      </c>
      <c r="J281" s="38">
        <v>48514.98</v>
      </c>
      <c r="K281" s="38">
        <v>29922.6</v>
      </c>
      <c r="L281" s="38">
        <v>27023.759999999998</v>
      </c>
      <c r="M281" s="38">
        <v>24680.080000000002</v>
      </c>
      <c r="N281" s="38">
        <v>26394.31</v>
      </c>
      <c r="O281" s="38">
        <v>25168.65</v>
      </c>
      <c r="P281" s="38">
        <v>24768.33</v>
      </c>
      <c r="Q281" s="38">
        <v>29660.639999999999</v>
      </c>
      <c r="R281" s="38">
        <v>46378.720000000001</v>
      </c>
      <c r="S281" s="38">
        <v>70838.25</v>
      </c>
      <c r="T281" s="38">
        <v>87362.559999999998</v>
      </c>
      <c r="U281" s="38">
        <v>89991.62</v>
      </c>
      <c r="V281" s="38">
        <v>87920.09</v>
      </c>
      <c r="W281" s="38">
        <v>78632.259999999995</v>
      </c>
      <c r="X281" s="38">
        <v>68726.570000000007</v>
      </c>
      <c r="Y281" s="38">
        <v>59396.71</v>
      </c>
      <c r="Z281" s="5">
        <v>0</v>
      </c>
      <c r="AA281" s="2">
        <f>IFERROR(INDEX('Holiday Schedule'!$D$3:$D$24,MATCH(A281,'Holiday Schedule'!$C$3:$C$24,0)),0)</f>
        <v>0</v>
      </c>
      <c r="AB281" s="2">
        <f t="shared" si="32"/>
        <v>3</v>
      </c>
      <c r="AC281" s="2">
        <f t="shared" si="33"/>
        <v>833914.05</v>
      </c>
      <c r="AD281" s="5">
        <f t="shared" si="34"/>
        <v>413557.0399999998</v>
      </c>
      <c r="AE281" s="5">
        <f t="shared" si="35"/>
        <v>1247471.0899999999</v>
      </c>
      <c r="AG281" s="2">
        <f t="shared" si="36"/>
        <v>9</v>
      </c>
      <c r="AH281" s="2">
        <f t="shared" si="37"/>
        <v>2025</v>
      </c>
      <c r="AJ281" s="5">
        <f t="shared" si="38"/>
        <v>89991.62</v>
      </c>
      <c r="AK281" s="2">
        <f t="shared" si="39"/>
        <v>20</v>
      </c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36"/>
    </row>
    <row r="282" spans="1:48">
      <c r="A282" s="17">
        <v>45931</v>
      </c>
      <c r="B282" s="38">
        <v>52917.73</v>
      </c>
      <c r="C282" s="38">
        <v>54705.9</v>
      </c>
      <c r="D282" s="38">
        <v>51777.65</v>
      </c>
      <c r="E282" s="38">
        <v>51699.53</v>
      </c>
      <c r="F282" s="38">
        <v>54815.26</v>
      </c>
      <c r="G282" s="38">
        <v>61347.23</v>
      </c>
      <c r="H282" s="38">
        <v>76927.94</v>
      </c>
      <c r="I282" s="38">
        <v>77827.839999999997</v>
      </c>
      <c r="J282" s="38">
        <v>55415.94</v>
      </c>
      <c r="K282" s="38">
        <v>39387.11</v>
      </c>
      <c r="L282" s="38">
        <v>38921.56</v>
      </c>
      <c r="M282" s="38">
        <v>39957.9</v>
      </c>
      <c r="N282" s="38">
        <v>43183.21</v>
      </c>
      <c r="O282" s="38">
        <v>42995.58</v>
      </c>
      <c r="P282" s="38">
        <v>41334.43</v>
      </c>
      <c r="Q282" s="38">
        <v>42819.87</v>
      </c>
      <c r="R282" s="38">
        <v>59745.03</v>
      </c>
      <c r="S282" s="38">
        <v>82447.520000000004</v>
      </c>
      <c r="T282" s="38">
        <v>102111.45</v>
      </c>
      <c r="U282" s="38">
        <v>104149.14</v>
      </c>
      <c r="V282" s="38">
        <v>100400.13</v>
      </c>
      <c r="W282" s="38">
        <v>91184.04</v>
      </c>
      <c r="X282" s="38">
        <v>78510.94</v>
      </c>
      <c r="Y282" s="38">
        <v>66966.7</v>
      </c>
      <c r="Z282" s="5">
        <v>0</v>
      </c>
      <c r="AA282" s="2">
        <f>IFERROR(INDEX('Holiday Schedule'!$D$3:$D$24,MATCH(A282,'Holiday Schedule'!$C$3:$C$24,0)),0)</f>
        <v>0</v>
      </c>
      <c r="AB282" s="2">
        <f t="shared" si="32"/>
        <v>4</v>
      </c>
      <c r="AC282" s="2">
        <f t="shared" si="33"/>
        <v>1040391.69</v>
      </c>
      <c r="AD282" s="5">
        <f t="shared" si="34"/>
        <v>471157.93999999971</v>
      </c>
      <c r="AE282" s="5">
        <f t="shared" si="35"/>
        <v>1511549.6299999997</v>
      </c>
      <c r="AG282" s="2">
        <f t="shared" si="36"/>
        <v>10</v>
      </c>
      <c r="AH282" s="2">
        <f t="shared" si="37"/>
        <v>2025</v>
      </c>
      <c r="AJ282" s="5">
        <f t="shared" si="38"/>
        <v>104149.14</v>
      </c>
      <c r="AK282" s="2">
        <f t="shared" si="39"/>
        <v>20</v>
      </c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36"/>
    </row>
    <row r="283" spans="1:48">
      <c r="A283" s="17">
        <v>45932</v>
      </c>
      <c r="B283" s="38">
        <v>55445.599999999999</v>
      </c>
      <c r="C283" s="38">
        <v>52222.05</v>
      </c>
      <c r="D283" s="38">
        <v>50253.78</v>
      </c>
      <c r="E283" s="38">
        <v>50050.85</v>
      </c>
      <c r="F283" s="38">
        <v>51993.54</v>
      </c>
      <c r="G283" s="38">
        <v>59255.1</v>
      </c>
      <c r="H283" s="38">
        <v>73161.08</v>
      </c>
      <c r="I283" s="38">
        <v>77362.100000000006</v>
      </c>
      <c r="J283" s="38">
        <v>53340.54</v>
      </c>
      <c r="K283" s="38">
        <v>33652.58</v>
      </c>
      <c r="L283" s="38">
        <v>27018.79</v>
      </c>
      <c r="M283" s="38">
        <v>23407.79</v>
      </c>
      <c r="N283" s="38">
        <v>21059.279999999999</v>
      </c>
      <c r="O283" s="38">
        <v>21500.38</v>
      </c>
      <c r="P283" s="38">
        <v>21810.75</v>
      </c>
      <c r="Q283" s="38">
        <v>28763.47</v>
      </c>
      <c r="R283" s="38">
        <v>48800.04</v>
      </c>
      <c r="S283" s="38">
        <v>74797.62</v>
      </c>
      <c r="T283" s="38">
        <v>94278.07</v>
      </c>
      <c r="U283" s="38">
        <v>97676.03</v>
      </c>
      <c r="V283" s="38">
        <v>96694.2</v>
      </c>
      <c r="W283" s="38">
        <v>86787.17</v>
      </c>
      <c r="X283" s="38">
        <v>76071.990000000005</v>
      </c>
      <c r="Y283" s="38">
        <v>63878.96</v>
      </c>
      <c r="Z283" s="5">
        <v>0</v>
      </c>
      <c r="AA283" s="2">
        <f>IFERROR(INDEX('Holiday Schedule'!$D$3:$D$24,MATCH(A283,'Holiday Schedule'!$C$3:$C$24,0)),0)</f>
        <v>0</v>
      </c>
      <c r="AB283" s="2">
        <f t="shared" si="32"/>
        <v>5</v>
      </c>
      <c r="AC283" s="2">
        <f t="shared" si="33"/>
        <v>883020.80000000005</v>
      </c>
      <c r="AD283" s="5">
        <f t="shared" si="34"/>
        <v>456260.95999999996</v>
      </c>
      <c r="AE283" s="5">
        <f t="shared" si="35"/>
        <v>1339281.76</v>
      </c>
      <c r="AG283" s="2">
        <f t="shared" si="36"/>
        <v>10</v>
      </c>
      <c r="AH283" s="2">
        <f t="shared" si="37"/>
        <v>2025</v>
      </c>
      <c r="AJ283" s="5">
        <f t="shared" si="38"/>
        <v>97676.03</v>
      </c>
      <c r="AK283" s="2">
        <f t="shared" si="39"/>
        <v>20</v>
      </c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36"/>
    </row>
    <row r="284" spans="1:48">
      <c r="A284" s="17">
        <v>45933</v>
      </c>
      <c r="B284" s="38">
        <v>56753.16</v>
      </c>
      <c r="C284" s="38">
        <v>52595.3</v>
      </c>
      <c r="D284" s="38">
        <v>50516.800000000003</v>
      </c>
      <c r="E284" s="38">
        <v>49713.57</v>
      </c>
      <c r="F284" s="38">
        <v>51812.93</v>
      </c>
      <c r="G284" s="38">
        <v>58242.400000000001</v>
      </c>
      <c r="H284" s="38">
        <v>71771.820000000007</v>
      </c>
      <c r="I284" s="38">
        <v>75192.490000000005</v>
      </c>
      <c r="J284" s="38">
        <v>53556.41</v>
      </c>
      <c r="K284" s="38">
        <v>33299.24</v>
      </c>
      <c r="L284" s="38">
        <v>26891.16</v>
      </c>
      <c r="M284" s="38">
        <v>23329.59</v>
      </c>
      <c r="N284" s="38">
        <v>20528.759999999998</v>
      </c>
      <c r="O284" s="38">
        <v>21596.19</v>
      </c>
      <c r="P284" s="38">
        <v>23660.799999999999</v>
      </c>
      <c r="Q284" s="38">
        <v>28533.439999999999</v>
      </c>
      <c r="R284" s="38">
        <v>48704.91</v>
      </c>
      <c r="S284" s="38">
        <v>71993.919999999998</v>
      </c>
      <c r="T284" s="38">
        <v>90336.88</v>
      </c>
      <c r="U284" s="38">
        <v>91996.160000000003</v>
      </c>
      <c r="V284" s="38">
        <v>89293.97</v>
      </c>
      <c r="W284" s="38">
        <v>83643.460000000006</v>
      </c>
      <c r="X284" s="38">
        <v>73155.12</v>
      </c>
      <c r="Y284" s="38">
        <v>61828.67</v>
      </c>
      <c r="Z284" s="5">
        <v>0</v>
      </c>
      <c r="AA284" s="2">
        <f>IFERROR(INDEX('Holiday Schedule'!$D$3:$D$24,MATCH(A284,'Holiday Schedule'!$C$3:$C$24,0)),0)</f>
        <v>0</v>
      </c>
      <c r="AB284" s="2">
        <f t="shared" si="32"/>
        <v>6</v>
      </c>
      <c r="AC284" s="2">
        <f t="shared" si="33"/>
        <v>855712.49999999988</v>
      </c>
      <c r="AD284" s="5">
        <f t="shared" si="34"/>
        <v>453234.65</v>
      </c>
      <c r="AE284" s="5">
        <f t="shared" si="35"/>
        <v>1308947.1499999999</v>
      </c>
      <c r="AG284" s="2">
        <f t="shared" si="36"/>
        <v>10</v>
      </c>
      <c r="AH284" s="2">
        <f t="shared" si="37"/>
        <v>2025</v>
      </c>
      <c r="AJ284" s="5">
        <f t="shared" si="38"/>
        <v>91996.160000000003</v>
      </c>
      <c r="AK284" s="2">
        <f t="shared" si="39"/>
        <v>20</v>
      </c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36"/>
    </row>
    <row r="285" spans="1:48">
      <c r="A285" s="17">
        <v>45934</v>
      </c>
      <c r="B285" s="38">
        <v>53705.65</v>
      </c>
      <c r="C285" s="38">
        <v>50878.63</v>
      </c>
      <c r="D285" s="38">
        <v>48186.91</v>
      </c>
      <c r="E285" s="38">
        <v>47530.5</v>
      </c>
      <c r="F285" s="38">
        <v>48224.9</v>
      </c>
      <c r="G285" s="38">
        <v>53066.59</v>
      </c>
      <c r="H285" s="38">
        <v>60611.89</v>
      </c>
      <c r="I285" s="38">
        <v>66975.5</v>
      </c>
      <c r="J285" s="38">
        <v>59226.26</v>
      </c>
      <c r="K285" s="38">
        <v>41449.019999999997</v>
      </c>
      <c r="L285" s="38">
        <v>32813.300000000003</v>
      </c>
      <c r="M285" s="38">
        <v>26011.91</v>
      </c>
      <c r="N285" s="38">
        <v>26591.16</v>
      </c>
      <c r="O285" s="38">
        <v>23357.439999999999</v>
      </c>
      <c r="P285" s="38">
        <v>27830.04</v>
      </c>
      <c r="Q285" s="38">
        <v>33599.019999999997</v>
      </c>
      <c r="R285" s="38">
        <v>51593.63</v>
      </c>
      <c r="S285" s="38">
        <v>72626.210000000006</v>
      </c>
      <c r="T285" s="38">
        <v>86420.36</v>
      </c>
      <c r="U285" s="38">
        <v>95682.74</v>
      </c>
      <c r="V285" s="38">
        <v>89224.62</v>
      </c>
      <c r="W285" s="38">
        <v>81569.100000000006</v>
      </c>
      <c r="X285" s="38">
        <v>72568.89</v>
      </c>
      <c r="Y285" s="38">
        <v>61498.13</v>
      </c>
      <c r="Z285" s="5">
        <v>0</v>
      </c>
      <c r="AA285" s="2">
        <f>IFERROR(INDEX('Holiday Schedule'!$D$3:$D$24,MATCH(A285,'Holiday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1311242.3999999999</v>
      </c>
      <c r="AE285" s="5">
        <f t="shared" si="35"/>
        <v>1311242.3999999999</v>
      </c>
      <c r="AG285" s="2">
        <f t="shared" si="36"/>
        <v>10</v>
      </c>
      <c r="AH285" s="2">
        <f t="shared" si="37"/>
        <v>2025</v>
      </c>
      <c r="AJ285" s="5">
        <f t="shared" si="38"/>
        <v>95682.74</v>
      </c>
      <c r="AK285" s="2">
        <f t="shared" si="39"/>
        <v>20</v>
      </c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36"/>
    </row>
    <row r="286" spans="1:48">
      <c r="A286" s="17">
        <v>45935</v>
      </c>
      <c r="B286" s="38">
        <v>53959.67</v>
      </c>
      <c r="C286" s="38">
        <v>50603.69</v>
      </c>
      <c r="D286" s="38">
        <v>48080.03</v>
      </c>
      <c r="E286" s="38">
        <v>46245.62</v>
      </c>
      <c r="F286" s="38">
        <v>47652.22</v>
      </c>
      <c r="G286" s="38">
        <v>50554.15</v>
      </c>
      <c r="H286" s="38">
        <v>56909.41</v>
      </c>
      <c r="I286" s="38">
        <v>60716.15</v>
      </c>
      <c r="J286" s="38">
        <v>47100.160000000003</v>
      </c>
      <c r="K286" s="38">
        <v>32593.27</v>
      </c>
      <c r="L286" s="38">
        <v>26621.1</v>
      </c>
      <c r="M286" s="38">
        <v>26096.27</v>
      </c>
      <c r="N286" s="38">
        <v>26124.66</v>
      </c>
      <c r="O286" s="38">
        <v>26686.959999999999</v>
      </c>
      <c r="P286" s="38">
        <v>30428.95</v>
      </c>
      <c r="Q286" s="38">
        <v>38718.68</v>
      </c>
      <c r="R286" s="38">
        <v>60410.67</v>
      </c>
      <c r="S286" s="38">
        <v>83098.59</v>
      </c>
      <c r="T286" s="38">
        <v>99999.13</v>
      </c>
      <c r="U286" s="38">
        <v>101465.52</v>
      </c>
      <c r="V286" s="38">
        <v>97419.26</v>
      </c>
      <c r="W286" s="38">
        <v>86176.41</v>
      </c>
      <c r="X286" s="38">
        <v>74191.56</v>
      </c>
      <c r="Y286" s="38">
        <v>62819.35</v>
      </c>
      <c r="Z286" s="5">
        <v>0</v>
      </c>
      <c r="AA286" s="2">
        <f>IFERROR(INDEX('Holiday Schedule'!$D$3:$D$24,MATCH(A286,'Holiday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1334671.4800000002</v>
      </c>
      <c r="AE286" s="5">
        <f t="shared" si="35"/>
        <v>1334671.4800000002</v>
      </c>
      <c r="AG286" s="2">
        <f t="shared" si="36"/>
        <v>10</v>
      </c>
      <c r="AH286" s="2">
        <f t="shared" si="37"/>
        <v>2025</v>
      </c>
      <c r="AJ286" s="5">
        <f t="shared" si="38"/>
        <v>101465.52</v>
      </c>
      <c r="AK286" s="2">
        <f t="shared" si="39"/>
        <v>20</v>
      </c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36"/>
    </row>
    <row r="287" spans="1:48">
      <c r="A287" s="17">
        <v>45936</v>
      </c>
      <c r="B287" s="38">
        <v>54270.12</v>
      </c>
      <c r="C287" s="38">
        <v>50684.27</v>
      </c>
      <c r="D287" s="38">
        <v>47954.93</v>
      </c>
      <c r="E287" s="38">
        <v>46539.41</v>
      </c>
      <c r="F287" s="38">
        <v>49221.69</v>
      </c>
      <c r="G287" s="38">
        <v>55100.1</v>
      </c>
      <c r="H287" s="38">
        <v>67975.460000000006</v>
      </c>
      <c r="I287" s="38">
        <v>72799.259999999995</v>
      </c>
      <c r="J287" s="38">
        <v>52828.639999999999</v>
      </c>
      <c r="K287" s="38">
        <v>36126.18</v>
      </c>
      <c r="L287" s="38">
        <v>31354.43</v>
      </c>
      <c r="M287" s="38">
        <v>27950.73</v>
      </c>
      <c r="N287" s="38">
        <v>28360.2</v>
      </c>
      <c r="O287" s="38">
        <v>33645.99</v>
      </c>
      <c r="P287" s="38">
        <v>36963.79</v>
      </c>
      <c r="Q287" s="38">
        <v>42286.28</v>
      </c>
      <c r="R287" s="38">
        <v>62096.18</v>
      </c>
      <c r="S287" s="38">
        <v>81019.899999999994</v>
      </c>
      <c r="T287" s="38">
        <v>100671.07</v>
      </c>
      <c r="U287" s="38">
        <v>102297.68</v>
      </c>
      <c r="V287" s="38">
        <v>101980.34</v>
      </c>
      <c r="W287" s="38">
        <v>87709.95</v>
      </c>
      <c r="X287" s="38">
        <v>76187.490000000005</v>
      </c>
      <c r="Y287" s="38">
        <v>64262.31</v>
      </c>
      <c r="Z287" s="5">
        <v>0</v>
      </c>
      <c r="AA287" s="2">
        <f>IFERROR(INDEX('Holiday Schedule'!$D$3:$D$24,MATCH(A287,'Holiday Schedule'!$C$3:$C$24,0)),0)</f>
        <v>0</v>
      </c>
      <c r="AB287" s="2">
        <f t="shared" si="32"/>
        <v>2</v>
      </c>
      <c r="AC287" s="2">
        <f t="shared" si="33"/>
        <v>974278.10999999975</v>
      </c>
      <c r="AD287" s="5">
        <f t="shared" si="34"/>
        <v>436008.29000000039</v>
      </c>
      <c r="AE287" s="5">
        <f t="shared" si="35"/>
        <v>1410286.4000000001</v>
      </c>
      <c r="AG287" s="2">
        <f t="shared" si="36"/>
        <v>10</v>
      </c>
      <c r="AH287" s="2">
        <f t="shared" si="37"/>
        <v>2025</v>
      </c>
      <c r="AJ287" s="5">
        <f t="shared" si="38"/>
        <v>102297.68</v>
      </c>
      <c r="AK287" s="2">
        <f t="shared" si="39"/>
        <v>20</v>
      </c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36"/>
    </row>
    <row r="288" spans="1:48">
      <c r="A288" s="17">
        <v>45937</v>
      </c>
      <c r="B288" s="38">
        <v>55264.18</v>
      </c>
      <c r="C288" s="38">
        <v>51704.42</v>
      </c>
      <c r="D288" s="38">
        <v>49445.75</v>
      </c>
      <c r="E288" s="38">
        <v>47859.98</v>
      </c>
      <c r="F288" s="38">
        <v>50006.23</v>
      </c>
      <c r="G288" s="38">
        <v>55629.85</v>
      </c>
      <c r="H288" s="38">
        <v>68106.62</v>
      </c>
      <c r="I288" s="38">
        <v>74255.62</v>
      </c>
      <c r="J288" s="38">
        <v>58183.040000000001</v>
      </c>
      <c r="K288" s="38">
        <v>42333.5</v>
      </c>
      <c r="L288" s="38">
        <v>33464.949999999997</v>
      </c>
      <c r="M288" s="38">
        <v>28723.43</v>
      </c>
      <c r="N288" s="38">
        <v>28788.48</v>
      </c>
      <c r="O288" s="38">
        <v>30305.91</v>
      </c>
      <c r="P288" s="38">
        <v>34870.839999999997</v>
      </c>
      <c r="Q288" s="38">
        <v>41684.03</v>
      </c>
      <c r="R288" s="38">
        <v>61065.16</v>
      </c>
      <c r="S288" s="38">
        <v>81837.240000000005</v>
      </c>
      <c r="T288" s="38">
        <v>97942.21</v>
      </c>
      <c r="U288" s="38">
        <v>100276.85</v>
      </c>
      <c r="V288" s="38">
        <v>97055.73</v>
      </c>
      <c r="W288" s="38">
        <v>85994.33</v>
      </c>
      <c r="X288" s="38">
        <v>75522.45</v>
      </c>
      <c r="Y288" s="38">
        <v>63539.47</v>
      </c>
      <c r="Z288" s="5">
        <v>0</v>
      </c>
      <c r="AA288" s="2">
        <f>IFERROR(INDEX('Holiday Schedule'!$D$3:$D$24,MATCH(A288,'Holiday Schedule'!$C$3:$C$24,0)),0)</f>
        <v>0</v>
      </c>
      <c r="AB288" s="2">
        <f t="shared" si="32"/>
        <v>3</v>
      </c>
      <c r="AC288" s="2">
        <f t="shared" si="33"/>
        <v>972303.76999999979</v>
      </c>
      <c r="AD288" s="5">
        <f t="shared" si="34"/>
        <v>441556.50000000023</v>
      </c>
      <c r="AE288" s="5">
        <f t="shared" si="35"/>
        <v>1413860.27</v>
      </c>
      <c r="AG288" s="2">
        <f t="shared" si="36"/>
        <v>10</v>
      </c>
      <c r="AH288" s="2">
        <f t="shared" si="37"/>
        <v>2025</v>
      </c>
      <c r="AJ288" s="5">
        <f t="shared" si="38"/>
        <v>100276.85</v>
      </c>
      <c r="AK288" s="2">
        <f t="shared" si="39"/>
        <v>20</v>
      </c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36"/>
    </row>
    <row r="289" spans="1:48">
      <c r="A289" s="17">
        <v>45938</v>
      </c>
      <c r="B289" s="38">
        <v>55409.13</v>
      </c>
      <c r="C289" s="38">
        <v>51721.36</v>
      </c>
      <c r="D289" s="38">
        <v>49531.9</v>
      </c>
      <c r="E289" s="38">
        <v>48011.97</v>
      </c>
      <c r="F289" s="38">
        <v>50904.53</v>
      </c>
      <c r="G289" s="38">
        <v>55756.21</v>
      </c>
      <c r="H289" s="38">
        <v>68767.02</v>
      </c>
      <c r="I289" s="38">
        <v>79753.81</v>
      </c>
      <c r="J289" s="38">
        <v>80669.61</v>
      </c>
      <c r="K289" s="38">
        <v>74244.259999999995</v>
      </c>
      <c r="L289" s="38">
        <v>76520.86</v>
      </c>
      <c r="M289" s="38">
        <v>75998.710000000006</v>
      </c>
      <c r="N289" s="38">
        <v>70722.97</v>
      </c>
      <c r="O289" s="38">
        <v>66494.16</v>
      </c>
      <c r="P289" s="38">
        <v>64793.53</v>
      </c>
      <c r="Q289" s="38">
        <v>62532.03</v>
      </c>
      <c r="R289" s="38">
        <v>65188.78</v>
      </c>
      <c r="S289" s="38">
        <v>76965.45</v>
      </c>
      <c r="T289" s="38">
        <v>94614.29</v>
      </c>
      <c r="U289" s="38">
        <v>98876.47</v>
      </c>
      <c r="V289" s="38">
        <v>95135.22</v>
      </c>
      <c r="W289" s="38">
        <v>85321.73</v>
      </c>
      <c r="X289" s="38">
        <v>73188.570000000007</v>
      </c>
      <c r="Y289" s="38">
        <v>62097.07</v>
      </c>
      <c r="Z289" s="5">
        <v>0</v>
      </c>
      <c r="AA289" s="2">
        <f>IFERROR(INDEX('Holiday Schedule'!$D$3:$D$24,MATCH(A289,'Holiday Schedule'!$C$3:$C$24,0)),0)</f>
        <v>0</v>
      </c>
      <c r="AB289" s="2">
        <f t="shared" si="32"/>
        <v>4</v>
      </c>
      <c r="AC289" s="2">
        <f t="shared" si="33"/>
        <v>1241020.4500000002</v>
      </c>
      <c r="AD289" s="5">
        <f t="shared" si="34"/>
        <v>442199.18999999994</v>
      </c>
      <c r="AE289" s="5">
        <f t="shared" si="35"/>
        <v>1683219.6400000001</v>
      </c>
      <c r="AG289" s="2">
        <f t="shared" si="36"/>
        <v>10</v>
      </c>
      <c r="AH289" s="2">
        <f t="shared" si="37"/>
        <v>2025</v>
      </c>
      <c r="AJ289" s="5">
        <f t="shared" si="38"/>
        <v>98876.47</v>
      </c>
      <c r="AK289" s="2">
        <f t="shared" si="39"/>
        <v>20</v>
      </c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36"/>
    </row>
    <row r="290" spans="1:48">
      <c r="A290" s="17">
        <v>45939</v>
      </c>
      <c r="B290" s="38">
        <v>54429</v>
      </c>
      <c r="C290" s="38">
        <v>51746.26</v>
      </c>
      <c r="D290" s="38">
        <v>48856.67</v>
      </c>
      <c r="E290" s="38">
        <v>49005.01</v>
      </c>
      <c r="F290" s="38">
        <v>51673.63</v>
      </c>
      <c r="G290" s="38">
        <v>59324.14</v>
      </c>
      <c r="H290" s="38">
        <v>72563.199999999997</v>
      </c>
      <c r="I290" s="38">
        <v>78306.789999999994</v>
      </c>
      <c r="J290" s="38">
        <v>53800.87</v>
      </c>
      <c r="K290" s="38">
        <v>32170.61</v>
      </c>
      <c r="L290" s="38">
        <v>28040.98</v>
      </c>
      <c r="M290" s="38">
        <v>26842.7</v>
      </c>
      <c r="N290" s="38">
        <v>25338.02</v>
      </c>
      <c r="O290" s="38">
        <v>24369.45</v>
      </c>
      <c r="P290" s="38">
        <v>27568.59</v>
      </c>
      <c r="Q290" s="38">
        <v>33508.5</v>
      </c>
      <c r="R290" s="38">
        <v>52088.86</v>
      </c>
      <c r="S290" s="38">
        <v>75996.45</v>
      </c>
      <c r="T290" s="38">
        <v>96119.1</v>
      </c>
      <c r="U290" s="38">
        <v>99762.559999999998</v>
      </c>
      <c r="V290" s="38">
        <v>99532.78</v>
      </c>
      <c r="W290" s="38">
        <v>90516.32</v>
      </c>
      <c r="X290" s="38">
        <v>78593.240000000005</v>
      </c>
      <c r="Y290" s="38">
        <v>66511.070000000007</v>
      </c>
      <c r="Z290" s="5">
        <v>0</v>
      </c>
      <c r="AA290" s="2">
        <f>IFERROR(INDEX('Holiday Schedule'!$D$3:$D$24,MATCH(A290,'Holiday Schedule'!$C$3:$C$24,0)),0)</f>
        <v>0</v>
      </c>
      <c r="AB290" s="2">
        <f t="shared" si="32"/>
        <v>5</v>
      </c>
      <c r="AC290" s="2">
        <f t="shared" si="33"/>
        <v>922555.82000000007</v>
      </c>
      <c r="AD290" s="5">
        <f t="shared" si="34"/>
        <v>454108.98</v>
      </c>
      <c r="AE290" s="5">
        <f t="shared" si="35"/>
        <v>1376664.8</v>
      </c>
      <c r="AG290" s="2">
        <f t="shared" si="36"/>
        <v>10</v>
      </c>
      <c r="AH290" s="2">
        <f t="shared" si="37"/>
        <v>2025</v>
      </c>
      <c r="AJ290" s="5">
        <f t="shared" si="38"/>
        <v>99762.559999999998</v>
      </c>
      <c r="AK290" s="2">
        <f t="shared" si="39"/>
        <v>20</v>
      </c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36"/>
    </row>
    <row r="291" spans="1:48">
      <c r="A291" s="17">
        <v>45940</v>
      </c>
      <c r="B291" s="38">
        <v>59545.95</v>
      </c>
      <c r="C291" s="38">
        <v>56338.22</v>
      </c>
      <c r="D291" s="38">
        <v>54706.080000000002</v>
      </c>
      <c r="E291" s="38">
        <v>53623.95</v>
      </c>
      <c r="F291" s="38">
        <v>57384.39</v>
      </c>
      <c r="G291" s="38">
        <v>63627.24</v>
      </c>
      <c r="H291" s="38">
        <v>76922.06</v>
      </c>
      <c r="I291" s="38">
        <v>83293.02</v>
      </c>
      <c r="J291" s="38">
        <v>59944.93</v>
      </c>
      <c r="K291" s="38">
        <v>36086.89</v>
      </c>
      <c r="L291" s="38">
        <v>27921.21</v>
      </c>
      <c r="M291" s="38">
        <v>24049.69</v>
      </c>
      <c r="N291" s="38">
        <v>22048.12</v>
      </c>
      <c r="O291" s="38">
        <v>20908.830000000002</v>
      </c>
      <c r="P291" s="38">
        <v>23583.67</v>
      </c>
      <c r="Q291" s="38">
        <v>31484.5</v>
      </c>
      <c r="R291" s="38">
        <v>51820.79</v>
      </c>
      <c r="S291" s="38">
        <v>75116.91</v>
      </c>
      <c r="T291" s="38">
        <v>94316.22</v>
      </c>
      <c r="U291" s="38">
        <v>97983.34</v>
      </c>
      <c r="V291" s="38">
        <v>95343.29</v>
      </c>
      <c r="W291" s="38">
        <v>88855.03</v>
      </c>
      <c r="X291" s="38">
        <v>78650.98</v>
      </c>
      <c r="Y291" s="38">
        <v>67098.06</v>
      </c>
      <c r="Z291" s="5">
        <v>0</v>
      </c>
      <c r="AA291" s="2">
        <f>IFERROR(INDEX('Holiday Schedule'!$D$3:$D$24,MATCH(A291,'Holiday Schedule'!$C$3:$C$24,0)),0)</f>
        <v>0</v>
      </c>
      <c r="AB291" s="2">
        <f t="shared" si="32"/>
        <v>6</v>
      </c>
      <c r="AC291" s="2">
        <f t="shared" si="33"/>
        <v>911407.41999999993</v>
      </c>
      <c r="AD291" s="5">
        <f t="shared" si="34"/>
        <v>489245.95000000019</v>
      </c>
      <c r="AE291" s="5">
        <f t="shared" si="35"/>
        <v>1400653.37</v>
      </c>
      <c r="AG291" s="2">
        <f t="shared" si="36"/>
        <v>10</v>
      </c>
      <c r="AH291" s="2">
        <f t="shared" si="37"/>
        <v>2025</v>
      </c>
      <c r="AJ291" s="5">
        <f t="shared" si="38"/>
        <v>97983.34</v>
      </c>
      <c r="AK291" s="2">
        <f t="shared" si="39"/>
        <v>20</v>
      </c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36"/>
    </row>
    <row r="292" spans="1:48">
      <c r="A292" s="17">
        <v>45941</v>
      </c>
      <c r="B292" s="38">
        <v>58701.19</v>
      </c>
      <c r="C292" s="38">
        <v>55164.51</v>
      </c>
      <c r="D292" s="38">
        <v>52746.98</v>
      </c>
      <c r="E292" s="38">
        <v>50858.9</v>
      </c>
      <c r="F292" s="38">
        <v>52761.62</v>
      </c>
      <c r="G292" s="38">
        <v>56034.83</v>
      </c>
      <c r="H292" s="38">
        <v>65348.639999999999</v>
      </c>
      <c r="I292" s="38">
        <v>70860.960000000006</v>
      </c>
      <c r="J292" s="38">
        <v>50613.15</v>
      </c>
      <c r="K292" s="38">
        <v>30131.17</v>
      </c>
      <c r="L292" s="38">
        <v>21295.81</v>
      </c>
      <c r="M292" s="38">
        <v>18765.23</v>
      </c>
      <c r="N292" s="38">
        <v>17181.25</v>
      </c>
      <c r="O292" s="38">
        <v>16138.8</v>
      </c>
      <c r="P292" s="38">
        <v>18172.189999999999</v>
      </c>
      <c r="Q292" s="38">
        <v>27290.799999999999</v>
      </c>
      <c r="R292" s="38">
        <v>48987.45</v>
      </c>
      <c r="S292" s="38">
        <v>71767.3</v>
      </c>
      <c r="T292" s="38">
        <v>89678.11</v>
      </c>
      <c r="U292" s="38">
        <v>91593.29</v>
      </c>
      <c r="V292" s="38">
        <v>90042.71</v>
      </c>
      <c r="W292" s="38">
        <v>83039.75</v>
      </c>
      <c r="X292" s="38">
        <v>74234.759999999995</v>
      </c>
      <c r="Y292" s="38">
        <v>64310.01</v>
      </c>
      <c r="Z292" s="5">
        <v>0</v>
      </c>
      <c r="AA292" s="2">
        <f>IFERROR(INDEX('Holiday Schedule'!$D$3:$D$24,MATCH(A292,'Holiday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1275719.4100000001</v>
      </c>
      <c r="AE292" s="5">
        <f t="shared" si="35"/>
        <v>1275719.4100000001</v>
      </c>
      <c r="AG292" s="2">
        <f t="shared" si="36"/>
        <v>10</v>
      </c>
      <c r="AH292" s="2">
        <f t="shared" si="37"/>
        <v>2025</v>
      </c>
      <c r="AJ292" s="5">
        <f t="shared" si="38"/>
        <v>91593.29</v>
      </c>
      <c r="AK292" s="2">
        <f t="shared" si="39"/>
        <v>20</v>
      </c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36"/>
    </row>
    <row r="293" spans="1:48">
      <c r="A293" s="17">
        <v>45942</v>
      </c>
      <c r="B293" s="38">
        <v>55972.22</v>
      </c>
      <c r="C293" s="38">
        <v>53240.79</v>
      </c>
      <c r="D293" s="38">
        <v>51622.8</v>
      </c>
      <c r="E293" s="38">
        <v>50354.06</v>
      </c>
      <c r="F293" s="38">
        <v>51836.35</v>
      </c>
      <c r="G293" s="38">
        <v>54282.57</v>
      </c>
      <c r="H293" s="38">
        <v>61877.919999999998</v>
      </c>
      <c r="I293" s="38">
        <v>68248.92</v>
      </c>
      <c r="J293" s="38">
        <v>52117.45</v>
      </c>
      <c r="K293" s="38">
        <v>38521.230000000003</v>
      </c>
      <c r="L293" s="38">
        <v>33139.85</v>
      </c>
      <c r="M293" s="38">
        <v>30589.95</v>
      </c>
      <c r="N293" s="38">
        <v>31573.91</v>
      </c>
      <c r="O293" s="38">
        <v>38310.11</v>
      </c>
      <c r="P293" s="38">
        <v>43981.62</v>
      </c>
      <c r="Q293" s="38">
        <v>52854.18</v>
      </c>
      <c r="R293" s="38">
        <v>67269.929999999993</v>
      </c>
      <c r="S293" s="38">
        <v>81847.820000000007</v>
      </c>
      <c r="T293" s="38">
        <v>97585.69</v>
      </c>
      <c r="U293" s="38">
        <v>96044.23</v>
      </c>
      <c r="V293" s="38">
        <v>94765.79</v>
      </c>
      <c r="W293" s="38">
        <v>84371.5</v>
      </c>
      <c r="X293" s="38">
        <v>73553.850000000006</v>
      </c>
      <c r="Y293" s="38">
        <v>63051.32</v>
      </c>
      <c r="Z293" s="5">
        <v>0</v>
      </c>
      <c r="AA293" s="2">
        <f>IFERROR(INDEX('Holiday Schedule'!$D$3:$D$24,MATCH(A293,'Holiday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1427014.06</v>
      </c>
      <c r="AE293" s="5">
        <f t="shared" si="35"/>
        <v>1427014.06</v>
      </c>
      <c r="AG293" s="2">
        <f t="shared" si="36"/>
        <v>10</v>
      </c>
      <c r="AH293" s="2">
        <f t="shared" si="37"/>
        <v>2025</v>
      </c>
      <c r="AJ293" s="5">
        <f t="shared" si="38"/>
        <v>97585.69</v>
      </c>
      <c r="AK293" s="2">
        <f t="shared" si="39"/>
        <v>19</v>
      </c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36"/>
    </row>
    <row r="294" spans="1:48">
      <c r="A294" s="17">
        <v>45943</v>
      </c>
      <c r="B294" s="38">
        <v>55928.02</v>
      </c>
      <c r="C294" s="38">
        <v>51815.32</v>
      </c>
      <c r="D294" s="38">
        <v>49306.07</v>
      </c>
      <c r="E294" s="38">
        <v>48475.73</v>
      </c>
      <c r="F294" s="38">
        <v>51283.02</v>
      </c>
      <c r="G294" s="38">
        <v>56034.01</v>
      </c>
      <c r="H294" s="38">
        <v>66341.88</v>
      </c>
      <c r="I294" s="38">
        <v>78746.05</v>
      </c>
      <c r="J294" s="38">
        <v>73987.23</v>
      </c>
      <c r="K294" s="38">
        <v>62777.120000000003</v>
      </c>
      <c r="L294" s="38">
        <v>60776.34</v>
      </c>
      <c r="M294" s="38">
        <v>54706.68</v>
      </c>
      <c r="N294" s="38">
        <v>50628.4</v>
      </c>
      <c r="O294" s="38">
        <v>54116.57</v>
      </c>
      <c r="P294" s="38">
        <v>56020.73</v>
      </c>
      <c r="Q294" s="38">
        <v>58578.12</v>
      </c>
      <c r="R294" s="38">
        <v>69071.539999999994</v>
      </c>
      <c r="S294" s="38">
        <v>82577.22</v>
      </c>
      <c r="T294" s="38">
        <v>98370.71</v>
      </c>
      <c r="U294" s="38">
        <v>98499.99</v>
      </c>
      <c r="V294" s="38">
        <v>95075.25</v>
      </c>
      <c r="W294" s="38">
        <v>85755.35</v>
      </c>
      <c r="X294" s="38">
        <v>74103.45</v>
      </c>
      <c r="Y294" s="38">
        <v>63257.18</v>
      </c>
      <c r="Z294" s="5">
        <v>0</v>
      </c>
      <c r="AA294" s="2">
        <f>IFERROR(INDEX('Holiday Schedule'!$D$3:$D$24,MATCH(A294,'Holiday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1596231.98</v>
      </c>
      <c r="AE294" s="5">
        <f t="shared" si="35"/>
        <v>1596231.98</v>
      </c>
      <c r="AG294" s="2">
        <f t="shared" si="36"/>
        <v>10</v>
      </c>
      <c r="AH294" s="2">
        <f t="shared" si="37"/>
        <v>2025</v>
      </c>
      <c r="AJ294" s="5">
        <f t="shared" si="38"/>
        <v>98499.99</v>
      </c>
      <c r="AK294" s="2">
        <f t="shared" si="39"/>
        <v>20</v>
      </c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36"/>
    </row>
    <row r="295" spans="1:48">
      <c r="A295" s="17">
        <v>45944</v>
      </c>
      <c r="B295" s="38">
        <v>54997.2</v>
      </c>
      <c r="C295" s="38">
        <v>51896.9</v>
      </c>
      <c r="D295" s="38">
        <v>49144.58</v>
      </c>
      <c r="E295" s="38">
        <v>48234.55</v>
      </c>
      <c r="F295" s="38">
        <v>51268.57</v>
      </c>
      <c r="G295" s="38">
        <v>56772.12</v>
      </c>
      <c r="H295" s="38">
        <v>68992.83</v>
      </c>
      <c r="I295" s="38">
        <v>79887.179999999993</v>
      </c>
      <c r="J295" s="38">
        <v>69530.38</v>
      </c>
      <c r="K295" s="38">
        <v>57491.14</v>
      </c>
      <c r="L295" s="38">
        <v>46609.46</v>
      </c>
      <c r="M295" s="38">
        <v>38031.86</v>
      </c>
      <c r="N295" s="38">
        <v>37030.400000000001</v>
      </c>
      <c r="O295" s="38">
        <v>44580.84</v>
      </c>
      <c r="P295" s="38">
        <v>50620.959999999999</v>
      </c>
      <c r="Q295" s="38">
        <v>56367.15</v>
      </c>
      <c r="R295" s="38">
        <v>66094.45</v>
      </c>
      <c r="S295" s="38">
        <v>79220.240000000005</v>
      </c>
      <c r="T295" s="38">
        <v>92954.25</v>
      </c>
      <c r="U295" s="38">
        <v>95700.58</v>
      </c>
      <c r="V295" s="38">
        <v>91073.05</v>
      </c>
      <c r="W295" s="38">
        <v>82479.929999999993</v>
      </c>
      <c r="X295" s="38">
        <v>71316.05</v>
      </c>
      <c r="Y295" s="38">
        <v>60914.720000000001</v>
      </c>
      <c r="Z295" s="5">
        <v>0</v>
      </c>
      <c r="AA295" s="2">
        <f>IFERROR(INDEX('Holiday Schedule'!$D$3:$D$24,MATCH(A295,'Holiday Schedule'!$C$3:$C$24,0)),0)</f>
        <v>0</v>
      </c>
      <c r="AB295" s="2">
        <f t="shared" si="32"/>
        <v>3</v>
      </c>
      <c r="AC295" s="2">
        <f t="shared" si="33"/>
        <v>1058987.9200000002</v>
      </c>
      <c r="AD295" s="5">
        <f t="shared" si="34"/>
        <v>442221.47</v>
      </c>
      <c r="AE295" s="5">
        <f t="shared" si="35"/>
        <v>1501209.3900000001</v>
      </c>
      <c r="AG295" s="2">
        <f t="shared" si="36"/>
        <v>10</v>
      </c>
      <c r="AH295" s="2">
        <f t="shared" si="37"/>
        <v>2025</v>
      </c>
      <c r="AJ295" s="5">
        <f t="shared" si="38"/>
        <v>95700.58</v>
      </c>
      <c r="AK295" s="2">
        <f t="shared" si="39"/>
        <v>20</v>
      </c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36"/>
    </row>
    <row r="296" spans="1:48">
      <c r="A296" s="17">
        <v>45945</v>
      </c>
      <c r="B296" s="38">
        <v>53264.78</v>
      </c>
      <c r="C296" s="38">
        <v>49591.76</v>
      </c>
      <c r="D296" s="38">
        <v>48193.31</v>
      </c>
      <c r="E296" s="38">
        <v>47483.34</v>
      </c>
      <c r="F296" s="38">
        <v>50494.74</v>
      </c>
      <c r="G296" s="38">
        <v>57223.97</v>
      </c>
      <c r="H296" s="38">
        <v>69876.52</v>
      </c>
      <c r="I296" s="38">
        <v>78538.009999999995</v>
      </c>
      <c r="J296" s="38">
        <v>69199.149999999994</v>
      </c>
      <c r="K296" s="38">
        <v>52914.21</v>
      </c>
      <c r="L296" s="38">
        <v>50960.54</v>
      </c>
      <c r="M296" s="38">
        <v>54020.480000000003</v>
      </c>
      <c r="N296" s="38">
        <v>54004.44</v>
      </c>
      <c r="O296" s="38">
        <v>50776.44</v>
      </c>
      <c r="P296" s="38">
        <v>51043.43</v>
      </c>
      <c r="Q296" s="38">
        <v>54095.42</v>
      </c>
      <c r="R296" s="38">
        <v>63380.92</v>
      </c>
      <c r="S296" s="38">
        <v>79557.59</v>
      </c>
      <c r="T296" s="38">
        <v>95798.84</v>
      </c>
      <c r="U296" s="38">
        <v>97520.56</v>
      </c>
      <c r="V296" s="38">
        <v>94639.56</v>
      </c>
      <c r="W296" s="38">
        <v>86166.19</v>
      </c>
      <c r="X296" s="38">
        <v>74650.97</v>
      </c>
      <c r="Y296" s="38">
        <v>63174.8</v>
      </c>
      <c r="Z296" s="5">
        <v>0</v>
      </c>
      <c r="AA296" s="2">
        <f>IFERROR(INDEX('Holiday Schedule'!$D$3:$D$24,MATCH(A296,'Holiday Schedule'!$C$3:$C$24,0)),0)</f>
        <v>0</v>
      </c>
      <c r="AB296" s="2">
        <f t="shared" si="32"/>
        <v>4</v>
      </c>
      <c r="AC296" s="2">
        <f t="shared" si="33"/>
        <v>1107266.7499999998</v>
      </c>
      <c r="AD296" s="5">
        <f t="shared" si="34"/>
        <v>439303.22000000044</v>
      </c>
      <c r="AE296" s="5">
        <f t="shared" si="35"/>
        <v>1546569.9700000002</v>
      </c>
      <c r="AG296" s="2">
        <f t="shared" si="36"/>
        <v>10</v>
      </c>
      <c r="AH296" s="2">
        <f t="shared" si="37"/>
        <v>2025</v>
      </c>
      <c r="AJ296" s="5">
        <f t="shared" si="38"/>
        <v>97520.56</v>
      </c>
      <c r="AK296" s="2">
        <f t="shared" si="39"/>
        <v>20</v>
      </c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36"/>
    </row>
    <row r="297" spans="1:48">
      <c r="A297" s="17">
        <v>45946</v>
      </c>
      <c r="B297" s="38">
        <v>57441.04</v>
      </c>
      <c r="C297" s="38">
        <v>53699.74</v>
      </c>
      <c r="D297" s="38">
        <v>51033.02</v>
      </c>
      <c r="E297" s="38">
        <v>50298.46</v>
      </c>
      <c r="F297" s="38">
        <v>52828.21</v>
      </c>
      <c r="G297" s="38">
        <v>59788.39</v>
      </c>
      <c r="H297" s="38">
        <v>73206.42</v>
      </c>
      <c r="I297" s="38">
        <v>86919.98</v>
      </c>
      <c r="J297" s="38">
        <v>85677.5</v>
      </c>
      <c r="K297" s="38">
        <v>79127.91</v>
      </c>
      <c r="L297" s="38">
        <v>77089.820000000007</v>
      </c>
      <c r="M297" s="38">
        <v>70428.490000000005</v>
      </c>
      <c r="N297" s="38">
        <v>69251.33</v>
      </c>
      <c r="O297" s="38">
        <v>70014.34</v>
      </c>
      <c r="P297" s="38">
        <v>69557.899999999994</v>
      </c>
      <c r="Q297" s="38">
        <v>69856.320000000007</v>
      </c>
      <c r="R297" s="38">
        <v>76936.740000000005</v>
      </c>
      <c r="S297" s="38">
        <v>87580.24</v>
      </c>
      <c r="T297" s="38">
        <v>102945.81</v>
      </c>
      <c r="U297" s="38">
        <v>104169.7</v>
      </c>
      <c r="V297" s="38">
        <v>100232.47</v>
      </c>
      <c r="W297" s="38">
        <v>91049.38</v>
      </c>
      <c r="X297" s="38">
        <v>78853.100000000006</v>
      </c>
      <c r="Y297" s="38">
        <v>67844.740000000005</v>
      </c>
      <c r="Z297" s="5">
        <v>0</v>
      </c>
      <c r="AA297" s="2">
        <f>IFERROR(INDEX('Holiday Schedule'!$D$3:$D$24,MATCH(A297,'Holiday Schedule'!$C$3:$C$24,0)),0)</f>
        <v>0</v>
      </c>
      <c r="AB297" s="2">
        <f t="shared" si="32"/>
        <v>5</v>
      </c>
      <c r="AC297" s="2">
        <f t="shared" si="33"/>
        <v>1319691.0300000003</v>
      </c>
      <c r="AD297" s="5">
        <f t="shared" si="34"/>
        <v>466140.01999999979</v>
      </c>
      <c r="AE297" s="5">
        <f t="shared" si="35"/>
        <v>1785831.05</v>
      </c>
      <c r="AG297" s="2">
        <f t="shared" si="36"/>
        <v>10</v>
      </c>
      <c r="AH297" s="2">
        <f t="shared" si="37"/>
        <v>2025</v>
      </c>
      <c r="AJ297" s="5">
        <f t="shared" si="38"/>
        <v>104169.7</v>
      </c>
      <c r="AK297" s="2">
        <f t="shared" si="39"/>
        <v>20</v>
      </c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36"/>
    </row>
    <row r="298" spans="1:48">
      <c r="A298" s="17">
        <v>45947</v>
      </c>
      <c r="B298" s="38">
        <v>58898.25</v>
      </c>
      <c r="C298" s="38">
        <v>55547.57</v>
      </c>
      <c r="D298" s="38">
        <v>53096.03</v>
      </c>
      <c r="E298" s="38">
        <v>51571.34</v>
      </c>
      <c r="F298" s="38">
        <v>53357.919999999998</v>
      </c>
      <c r="G298" s="38">
        <v>61122.03</v>
      </c>
      <c r="H298" s="38">
        <v>74089.97</v>
      </c>
      <c r="I298" s="38">
        <v>83709.509999999995</v>
      </c>
      <c r="J298" s="38">
        <v>71924.160000000003</v>
      </c>
      <c r="K298" s="38">
        <v>55726.57</v>
      </c>
      <c r="L298" s="38">
        <v>43441.01</v>
      </c>
      <c r="M298" s="38">
        <v>37659.629999999997</v>
      </c>
      <c r="N298" s="38">
        <v>31688.37</v>
      </c>
      <c r="O298" s="38">
        <v>32681.84</v>
      </c>
      <c r="P298" s="38">
        <v>37786.660000000003</v>
      </c>
      <c r="Q298" s="38">
        <v>44647.81</v>
      </c>
      <c r="R298" s="38">
        <v>59953.98</v>
      </c>
      <c r="S298" s="38">
        <v>77421.16</v>
      </c>
      <c r="T298" s="38">
        <v>92593.66</v>
      </c>
      <c r="U298" s="38">
        <v>95137.46</v>
      </c>
      <c r="V298" s="38">
        <v>94390.95</v>
      </c>
      <c r="W298" s="38">
        <v>87539.14</v>
      </c>
      <c r="X298" s="38">
        <v>75491.240000000005</v>
      </c>
      <c r="Y298" s="38">
        <v>66367.820000000007</v>
      </c>
      <c r="Z298" s="5">
        <v>0</v>
      </c>
      <c r="AA298" s="2">
        <f>IFERROR(INDEX('Holiday Schedule'!$D$3:$D$24,MATCH(A298,'Holiday Schedule'!$C$3:$C$24,0)),0)</f>
        <v>0</v>
      </c>
      <c r="AB298" s="2">
        <f t="shared" si="32"/>
        <v>6</v>
      </c>
      <c r="AC298" s="2">
        <f t="shared" si="33"/>
        <v>1021793.1499999999</v>
      </c>
      <c r="AD298" s="5">
        <f t="shared" si="34"/>
        <v>474050.92999999993</v>
      </c>
      <c r="AE298" s="5">
        <f t="shared" si="35"/>
        <v>1495844.0799999998</v>
      </c>
      <c r="AG298" s="2">
        <f t="shared" si="36"/>
        <v>10</v>
      </c>
      <c r="AH298" s="2">
        <f t="shared" si="37"/>
        <v>2025</v>
      </c>
      <c r="AJ298" s="5">
        <f t="shared" si="38"/>
        <v>95137.46</v>
      </c>
      <c r="AK298" s="2">
        <f t="shared" si="39"/>
        <v>20</v>
      </c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36"/>
    </row>
    <row r="299" spans="1:48">
      <c r="A299" s="17">
        <v>45948</v>
      </c>
      <c r="B299" s="38">
        <v>58090.94</v>
      </c>
      <c r="C299" s="38">
        <v>55325.43</v>
      </c>
      <c r="D299" s="38">
        <v>52501.95</v>
      </c>
      <c r="E299" s="38">
        <v>51143.01</v>
      </c>
      <c r="F299" s="38">
        <v>52848.57</v>
      </c>
      <c r="G299" s="38">
        <v>55899.47</v>
      </c>
      <c r="H299" s="38">
        <v>65245.69</v>
      </c>
      <c r="I299" s="38">
        <v>74337.919999999998</v>
      </c>
      <c r="J299" s="38">
        <v>59519.89</v>
      </c>
      <c r="K299" s="38">
        <v>41367.99</v>
      </c>
      <c r="L299" s="38">
        <v>34588.720000000001</v>
      </c>
      <c r="M299" s="38">
        <v>26947.46</v>
      </c>
      <c r="N299" s="38">
        <v>21208.54</v>
      </c>
      <c r="O299" s="38">
        <v>18341.38</v>
      </c>
      <c r="P299" s="38">
        <v>20975.360000000001</v>
      </c>
      <c r="Q299" s="38">
        <v>31004.2</v>
      </c>
      <c r="R299" s="38">
        <v>54127.25</v>
      </c>
      <c r="S299" s="38">
        <v>75287.92</v>
      </c>
      <c r="T299" s="38">
        <v>90543.1</v>
      </c>
      <c r="U299" s="38">
        <v>93584.18</v>
      </c>
      <c r="V299" s="38">
        <v>92575.29</v>
      </c>
      <c r="W299" s="38">
        <v>85398.13</v>
      </c>
      <c r="X299" s="38">
        <v>75694.679999999993</v>
      </c>
      <c r="Y299" s="38">
        <v>65421.760000000002</v>
      </c>
      <c r="Z299" s="5">
        <v>0</v>
      </c>
      <c r="AA299" s="2">
        <f>IFERROR(INDEX('Holiday Schedule'!$D$3:$D$24,MATCH(A299,'Holiday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1351978.83</v>
      </c>
      <c r="AE299" s="5">
        <f t="shared" si="35"/>
        <v>1351978.83</v>
      </c>
      <c r="AG299" s="2">
        <f t="shared" si="36"/>
        <v>10</v>
      </c>
      <c r="AH299" s="2">
        <f t="shared" si="37"/>
        <v>2025</v>
      </c>
      <c r="AJ299" s="5">
        <f t="shared" si="38"/>
        <v>93584.18</v>
      </c>
      <c r="AK299" s="2">
        <f t="shared" si="39"/>
        <v>20</v>
      </c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36"/>
    </row>
    <row r="300" spans="1:48">
      <c r="A300" s="17">
        <v>45949</v>
      </c>
      <c r="B300" s="38">
        <v>57689.96</v>
      </c>
      <c r="C300" s="38">
        <v>55842.3</v>
      </c>
      <c r="D300" s="38">
        <v>53573.77</v>
      </c>
      <c r="E300" s="38">
        <v>51462.33</v>
      </c>
      <c r="F300" s="38">
        <v>53169.22</v>
      </c>
      <c r="G300" s="38">
        <v>56552.73</v>
      </c>
      <c r="H300" s="38">
        <v>62935.02</v>
      </c>
      <c r="I300" s="38">
        <v>71965.75</v>
      </c>
      <c r="J300" s="38">
        <v>64498.21</v>
      </c>
      <c r="K300" s="38">
        <v>52048.639999999999</v>
      </c>
      <c r="L300" s="38">
        <v>41110.699999999997</v>
      </c>
      <c r="M300" s="38">
        <v>29153.39</v>
      </c>
      <c r="N300" s="38">
        <v>26208.26</v>
      </c>
      <c r="O300" s="38">
        <v>25578.62</v>
      </c>
      <c r="P300" s="38">
        <v>30383.33</v>
      </c>
      <c r="Q300" s="38">
        <v>40451.449999999997</v>
      </c>
      <c r="R300" s="38">
        <v>61711.35</v>
      </c>
      <c r="S300" s="38">
        <v>81000.78</v>
      </c>
      <c r="T300" s="38">
        <v>96435.74</v>
      </c>
      <c r="U300" s="38">
        <v>94847.44</v>
      </c>
      <c r="V300" s="38">
        <v>93795.9</v>
      </c>
      <c r="W300" s="38">
        <v>82634.12</v>
      </c>
      <c r="X300" s="38">
        <v>72043.31</v>
      </c>
      <c r="Y300" s="38">
        <v>61078.63</v>
      </c>
      <c r="Z300" s="5">
        <v>0</v>
      </c>
      <c r="AA300" s="2">
        <f>IFERROR(INDEX('Holiday Schedule'!$D$3:$D$24,MATCH(A300,'Holiday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1416170.9499999997</v>
      </c>
      <c r="AE300" s="5">
        <f t="shared" si="35"/>
        <v>1416170.9499999997</v>
      </c>
      <c r="AG300" s="2">
        <f t="shared" si="36"/>
        <v>10</v>
      </c>
      <c r="AH300" s="2">
        <f t="shared" si="37"/>
        <v>2025</v>
      </c>
      <c r="AJ300" s="5">
        <f t="shared" si="38"/>
        <v>96435.74</v>
      </c>
      <c r="AK300" s="2">
        <f t="shared" si="39"/>
        <v>19</v>
      </c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36"/>
    </row>
    <row r="301" spans="1:48">
      <c r="A301" s="17">
        <v>45950</v>
      </c>
      <c r="B301" s="38">
        <v>52813.1</v>
      </c>
      <c r="C301" s="38">
        <v>49663.47</v>
      </c>
      <c r="D301" s="38">
        <v>47893.87</v>
      </c>
      <c r="E301" s="38">
        <v>47486.2</v>
      </c>
      <c r="F301" s="38">
        <v>49684.37</v>
      </c>
      <c r="G301" s="38">
        <v>55302.79</v>
      </c>
      <c r="H301" s="38">
        <v>68365.3</v>
      </c>
      <c r="I301" s="38">
        <v>79035.039999999994</v>
      </c>
      <c r="J301" s="38">
        <v>74370.11</v>
      </c>
      <c r="K301" s="38">
        <v>67262.05</v>
      </c>
      <c r="L301" s="38">
        <v>61209.03</v>
      </c>
      <c r="M301" s="38">
        <v>53177.32</v>
      </c>
      <c r="N301" s="38">
        <v>56308.92</v>
      </c>
      <c r="O301" s="38">
        <v>58944.72</v>
      </c>
      <c r="P301" s="38">
        <v>59841.32</v>
      </c>
      <c r="Q301" s="38">
        <v>61709.31</v>
      </c>
      <c r="R301" s="38">
        <v>70722.210000000006</v>
      </c>
      <c r="S301" s="38">
        <v>82808.59</v>
      </c>
      <c r="T301" s="38">
        <v>94275.09</v>
      </c>
      <c r="U301" s="38">
        <v>94444.06</v>
      </c>
      <c r="V301" s="38">
        <v>91059.63</v>
      </c>
      <c r="W301" s="38">
        <v>81358.22</v>
      </c>
      <c r="X301" s="38">
        <v>71179.25</v>
      </c>
      <c r="Y301" s="38">
        <v>59304.27</v>
      </c>
      <c r="Z301" s="5">
        <v>0</v>
      </c>
      <c r="AA301" s="2">
        <f>IFERROR(INDEX('Holiday Schedule'!$D$3:$D$24,MATCH(A301,'Holiday Schedule'!$C$3:$C$24,0)),0)</f>
        <v>0</v>
      </c>
      <c r="AB301" s="2">
        <f t="shared" si="32"/>
        <v>2</v>
      </c>
      <c r="AC301" s="2">
        <f t="shared" si="33"/>
        <v>1157704.8699999999</v>
      </c>
      <c r="AD301" s="5">
        <f t="shared" si="34"/>
        <v>430513.37000000011</v>
      </c>
      <c r="AE301" s="5">
        <f t="shared" si="35"/>
        <v>1588218.24</v>
      </c>
      <c r="AG301" s="2">
        <f t="shared" si="36"/>
        <v>10</v>
      </c>
      <c r="AH301" s="2">
        <f t="shared" si="37"/>
        <v>2025</v>
      </c>
      <c r="AJ301" s="5">
        <f t="shared" si="38"/>
        <v>94444.06</v>
      </c>
      <c r="AK301" s="2">
        <f t="shared" si="39"/>
        <v>20</v>
      </c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36"/>
    </row>
    <row r="302" spans="1:48">
      <c r="A302" s="17">
        <v>45951</v>
      </c>
      <c r="B302" s="38">
        <v>51848.480000000003</v>
      </c>
      <c r="C302" s="38">
        <v>49596.73</v>
      </c>
      <c r="D302" s="38">
        <v>46830.87</v>
      </c>
      <c r="E302" s="38">
        <v>46265.79</v>
      </c>
      <c r="F302" s="38">
        <v>47990.89</v>
      </c>
      <c r="G302" s="38">
        <v>54793.95</v>
      </c>
      <c r="H302" s="38">
        <v>67522.070000000007</v>
      </c>
      <c r="I302" s="38">
        <v>78162.58</v>
      </c>
      <c r="J302" s="38">
        <v>78810.27</v>
      </c>
      <c r="K302" s="38">
        <v>70885.05</v>
      </c>
      <c r="L302" s="38">
        <v>66694.509999999995</v>
      </c>
      <c r="M302" s="38">
        <v>59688.81</v>
      </c>
      <c r="N302" s="38">
        <v>50862.720000000001</v>
      </c>
      <c r="O302" s="38">
        <v>48835.11</v>
      </c>
      <c r="P302" s="38">
        <v>48165.45</v>
      </c>
      <c r="Q302" s="38">
        <v>50454.77</v>
      </c>
      <c r="R302" s="38">
        <v>64035.73</v>
      </c>
      <c r="S302" s="38">
        <v>75361.850000000006</v>
      </c>
      <c r="T302" s="38">
        <v>91785.86</v>
      </c>
      <c r="U302" s="38">
        <v>98130.92</v>
      </c>
      <c r="V302" s="38">
        <v>90859.14</v>
      </c>
      <c r="W302" s="38">
        <v>81628.460000000006</v>
      </c>
      <c r="X302" s="38">
        <v>71316.460000000006</v>
      </c>
      <c r="Y302" s="38">
        <v>60813.87</v>
      </c>
      <c r="Z302" s="5">
        <v>0</v>
      </c>
      <c r="AA302" s="2">
        <f>IFERROR(INDEX('Holiday Schedule'!$D$3:$D$24,MATCH(A302,'Holiday Schedule'!$C$3:$C$24,0)),0)</f>
        <v>0</v>
      </c>
      <c r="AB302" s="2">
        <f t="shared" si="32"/>
        <v>3</v>
      </c>
      <c r="AC302" s="2">
        <f t="shared" si="33"/>
        <v>1125677.69</v>
      </c>
      <c r="AD302" s="5">
        <f t="shared" si="34"/>
        <v>425662.64999999991</v>
      </c>
      <c r="AE302" s="5">
        <f t="shared" si="35"/>
        <v>1551340.3399999999</v>
      </c>
      <c r="AG302" s="2">
        <f t="shared" si="36"/>
        <v>10</v>
      </c>
      <c r="AH302" s="2">
        <f t="shared" si="37"/>
        <v>2025</v>
      </c>
      <c r="AJ302" s="5">
        <f t="shared" si="38"/>
        <v>98130.92</v>
      </c>
      <c r="AK302" s="2">
        <f t="shared" si="39"/>
        <v>20</v>
      </c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36"/>
    </row>
    <row r="303" spans="1:48">
      <c r="A303" s="17">
        <v>45952</v>
      </c>
      <c r="B303" s="38">
        <v>52889.04</v>
      </c>
      <c r="C303" s="38">
        <v>50338.01</v>
      </c>
      <c r="D303" s="38">
        <v>48616.57</v>
      </c>
      <c r="E303" s="38">
        <v>47568.26</v>
      </c>
      <c r="F303" s="38">
        <v>49784.74</v>
      </c>
      <c r="G303" s="38">
        <v>56632.66</v>
      </c>
      <c r="H303" s="38">
        <v>68727.509999999995</v>
      </c>
      <c r="I303" s="38">
        <v>79641.77</v>
      </c>
      <c r="J303" s="38">
        <v>76476.77</v>
      </c>
      <c r="K303" s="38">
        <v>67824.17</v>
      </c>
      <c r="L303" s="38">
        <v>71486.48</v>
      </c>
      <c r="M303" s="38">
        <v>76073.649999999994</v>
      </c>
      <c r="N303" s="38">
        <v>72051.320000000007</v>
      </c>
      <c r="O303" s="38">
        <v>67164.649999999994</v>
      </c>
      <c r="P303" s="38">
        <v>56300.92</v>
      </c>
      <c r="Q303" s="38">
        <v>51769.61</v>
      </c>
      <c r="R303" s="38">
        <v>63772.61</v>
      </c>
      <c r="S303" s="38">
        <v>79231.460000000006</v>
      </c>
      <c r="T303" s="38">
        <v>94084.71</v>
      </c>
      <c r="U303" s="38">
        <v>94221.84</v>
      </c>
      <c r="V303" s="38">
        <v>90069.23</v>
      </c>
      <c r="W303" s="38">
        <v>81670.67</v>
      </c>
      <c r="X303" s="38">
        <v>71277.52</v>
      </c>
      <c r="Y303" s="38">
        <v>60903.38</v>
      </c>
      <c r="Z303" s="5">
        <v>0</v>
      </c>
      <c r="AA303" s="2">
        <f>IFERROR(INDEX('Holiday Schedule'!$D$3:$D$24,MATCH(A303,'Holiday Schedule'!$C$3:$C$24,0)),0)</f>
        <v>0</v>
      </c>
      <c r="AB303" s="2">
        <f t="shared" si="32"/>
        <v>4</v>
      </c>
      <c r="AC303" s="2">
        <f t="shared" si="33"/>
        <v>1193117.3799999999</v>
      </c>
      <c r="AD303" s="5">
        <f t="shared" si="34"/>
        <v>435460.17000000016</v>
      </c>
      <c r="AE303" s="5">
        <f t="shared" si="35"/>
        <v>1628577.55</v>
      </c>
      <c r="AG303" s="2">
        <f t="shared" si="36"/>
        <v>10</v>
      </c>
      <c r="AH303" s="2">
        <f t="shared" si="37"/>
        <v>2025</v>
      </c>
      <c r="AJ303" s="5">
        <f t="shared" si="38"/>
        <v>94221.84</v>
      </c>
      <c r="AK303" s="2">
        <f t="shared" si="39"/>
        <v>20</v>
      </c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36"/>
    </row>
    <row r="304" spans="1:48">
      <c r="A304" s="17">
        <v>45953</v>
      </c>
      <c r="B304" s="38">
        <v>52556.47</v>
      </c>
      <c r="C304" s="38">
        <v>49442.36</v>
      </c>
      <c r="D304" s="38">
        <v>48055.97</v>
      </c>
      <c r="E304" s="38">
        <v>45845.63</v>
      </c>
      <c r="F304" s="38">
        <v>49047.19</v>
      </c>
      <c r="G304" s="38">
        <v>54437.94</v>
      </c>
      <c r="H304" s="38">
        <v>68558.960000000006</v>
      </c>
      <c r="I304" s="38">
        <v>76887.13</v>
      </c>
      <c r="J304" s="38">
        <v>60875.72</v>
      </c>
      <c r="K304" s="38">
        <v>40053.94</v>
      </c>
      <c r="L304" s="38">
        <v>34923.800000000003</v>
      </c>
      <c r="M304" s="38">
        <v>30736.71</v>
      </c>
      <c r="N304" s="38">
        <v>34647.96</v>
      </c>
      <c r="O304" s="38">
        <v>37316.9</v>
      </c>
      <c r="P304" s="38">
        <v>41680.699999999997</v>
      </c>
      <c r="Q304" s="38">
        <v>46678.48</v>
      </c>
      <c r="R304" s="38">
        <v>57091.91</v>
      </c>
      <c r="S304" s="38">
        <v>75273.55</v>
      </c>
      <c r="T304" s="38">
        <v>87083.85</v>
      </c>
      <c r="U304" s="38">
        <v>91713.67</v>
      </c>
      <c r="V304" s="38">
        <v>92860.14</v>
      </c>
      <c r="W304" s="38">
        <v>80438.009999999995</v>
      </c>
      <c r="X304" s="38">
        <v>69486.539999999994</v>
      </c>
      <c r="Y304" s="38">
        <v>59375.78</v>
      </c>
      <c r="Z304" s="5">
        <v>0</v>
      </c>
      <c r="AA304" s="2">
        <f>IFERROR(INDEX('Holiday Schedule'!$D$3:$D$24,MATCH(A304,'Holiday Schedule'!$C$3:$C$24,0)),0)</f>
        <v>0</v>
      </c>
      <c r="AB304" s="2">
        <f t="shared" si="32"/>
        <v>5</v>
      </c>
      <c r="AC304" s="2">
        <f t="shared" si="33"/>
        <v>957749.01000000013</v>
      </c>
      <c r="AD304" s="5">
        <f t="shared" si="34"/>
        <v>427320.29999999993</v>
      </c>
      <c r="AE304" s="5">
        <f t="shared" si="35"/>
        <v>1385069.31</v>
      </c>
      <c r="AG304" s="2">
        <f t="shared" si="36"/>
        <v>10</v>
      </c>
      <c r="AH304" s="2">
        <f t="shared" si="37"/>
        <v>2025</v>
      </c>
      <c r="AJ304" s="5">
        <f t="shared" si="38"/>
        <v>92860.14</v>
      </c>
      <c r="AK304" s="2">
        <f t="shared" si="39"/>
        <v>21</v>
      </c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36"/>
    </row>
    <row r="305" spans="1:48">
      <c r="A305" s="17">
        <v>45954</v>
      </c>
      <c r="B305" s="38">
        <v>52682.77</v>
      </c>
      <c r="C305" s="38">
        <v>50210.54</v>
      </c>
      <c r="D305" s="38">
        <v>49004.56</v>
      </c>
      <c r="E305" s="38">
        <v>47773.36</v>
      </c>
      <c r="F305" s="38">
        <v>51523.5</v>
      </c>
      <c r="G305" s="38">
        <v>57145.5</v>
      </c>
      <c r="H305" s="38">
        <v>71272.55</v>
      </c>
      <c r="I305" s="38">
        <v>75043.490000000005</v>
      </c>
      <c r="J305" s="38">
        <v>69563.710000000006</v>
      </c>
      <c r="K305" s="38">
        <v>48889.71</v>
      </c>
      <c r="L305" s="38">
        <v>37870.07</v>
      </c>
      <c r="M305" s="38">
        <v>30693.06</v>
      </c>
      <c r="N305" s="38">
        <v>35293.69</v>
      </c>
      <c r="O305" s="38">
        <v>35653.96</v>
      </c>
      <c r="P305" s="38">
        <v>34923.17</v>
      </c>
      <c r="Q305" s="38">
        <v>42147.78</v>
      </c>
      <c r="R305" s="38">
        <v>60902.6</v>
      </c>
      <c r="S305" s="38">
        <v>74627.350000000006</v>
      </c>
      <c r="T305" s="38">
        <v>88121.69</v>
      </c>
      <c r="U305" s="38">
        <v>89870.85</v>
      </c>
      <c r="V305" s="38">
        <v>87511.9</v>
      </c>
      <c r="W305" s="38">
        <v>81474.86</v>
      </c>
      <c r="X305" s="38">
        <v>71000.78</v>
      </c>
      <c r="Y305" s="38">
        <v>61241.88</v>
      </c>
      <c r="Z305" s="5">
        <v>0</v>
      </c>
      <c r="AA305" s="2">
        <f>IFERROR(INDEX('Holiday Schedule'!$D$3:$D$24,MATCH(A305,'Holiday Schedule'!$C$3:$C$24,0)),0)</f>
        <v>0</v>
      </c>
      <c r="AB305" s="2">
        <f t="shared" si="32"/>
        <v>6</v>
      </c>
      <c r="AC305" s="2">
        <f t="shared" si="33"/>
        <v>963588.67</v>
      </c>
      <c r="AD305" s="5">
        <f t="shared" si="34"/>
        <v>440854.66000000003</v>
      </c>
      <c r="AE305" s="5">
        <f t="shared" si="35"/>
        <v>1404443.33</v>
      </c>
      <c r="AG305" s="2">
        <f t="shared" si="36"/>
        <v>10</v>
      </c>
      <c r="AH305" s="2">
        <f t="shared" si="37"/>
        <v>2025</v>
      </c>
      <c r="AJ305" s="5">
        <f t="shared" si="38"/>
        <v>89870.85</v>
      </c>
      <c r="AK305" s="2">
        <f t="shared" si="39"/>
        <v>20</v>
      </c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36"/>
    </row>
    <row r="306" spans="1:48">
      <c r="A306" s="17">
        <v>45955</v>
      </c>
      <c r="B306" s="38">
        <v>53611.37</v>
      </c>
      <c r="C306" s="38">
        <v>50429.5</v>
      </c>
      <c r="D306" s="38">
        <v>48046.59</v>
      </c>
      <c r="E306" s="38">
        <v>46757.37</v>
      </c>
      <c r="F306" s="38">
        <v>47709.69</v>
      </c>
      <c r="G306" s="38">
        <v>51371.1</v>
      </c>
      <c r="H306" s="38">
        <v>59343.82</v>
      </c>
      <c r="I306" s="38">
        <v>71136.59</v>
      </c>
      <c r="J306" s="38">
        <v>60850.07</v>
      </c>
      <c r="K306" s="38">
        <v>39960.639999999999</v>
      </c>
      <c r="L306" s="38">
        <v>34858.94</v>
      </c>
      <c r="M306" s="38">
        <v>33477.629999999997</v>
      </c>
      <c r="N306" s="38">
        <v>27870.86</v>
      </c>
      <c r="O306" s="38">
        <v>31703.37</v>
      </c>
      <c r="P306" s="38">
        <v>44359.19</v>
      </c>
      <c r="Q306" s="38">
        <v>53826.8</v>
      </c>
      <c r="R306" s="38">
        <v>64461.75</v>
      </c>
      <c r="S306" s="38">
        <v>76037.42</v>
      </c>
      <c r="T306" s="38">
        <v>86864.2</v>
      </c>
      <c r="U306" s="38">
        <v>87897.99</v>
      </c>
      <c r="V306" s="38">
        <v>86885.77</v>
      </c>
      <c r="W306" s="38">
        <v>80331.009999999995</v>
      </c>
      <c r="X306" s="38">
        <v>71358.009999999995</v>
      </c>
      <c r="Y306" s="38">
        <v>62234.36</v>
      </c>
      <c r="Z306" s="5">
        <v>0</v>
      </c>
      <c r="AA306" s="2">
        <f>IFERROR(INDEX('Holiday Schedule'!$D$3:$D$24,MATCH(A306,'Holiday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1371384.0400000003</v>
      </c>
      <c r="AE306" s="5">
        <f t="shared" si="35"/>
        <v>1371384.0400000003</v>
      </c>
      <c r="AG306" s="2">
        <f t="shared" si="36"/>
        <v>10</v>
      </c>
      <c r="AH306" s="2">
        <f t="shared" si="37"/>
        <v>2025</v>
      </c>
      <c r="AJ306" s="5">
        <f t="shared" si="38"/>
        <v>87897.99</v>
      </c>
      <c r="AK306" s="2">
        <f t="shared" si="39"/>
        <v>20</v>
      </c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36"/>
    </row>
    <row r="307" spans="1:48">
      <c r="A307" s="17">
        <v>45956</v>
      </c>
      <c r="B307" s="38">
        <v>53740.35</v>
      </c>
      <c r="C307" s="38">
        <v>52045.24</v>
      </c>
      <c r="D307" s="38">
        <v>48673.03</v>
      </c>
      <c r="E307" s="38">
        <v>47484.61</v>
      </c>
      <c r="F307" s="38">
        <v>48374.09</v>
      </c>
      <c r="G307" s="38">
        <v>51888.38</v>
      </c>
      <c r="H307" s="38">
        <v>58159.47</v>
      </c>
      <c r="I307" s="38">
        <v>68214.3</v>
      </c>
      <c r="J307" s="38">
        <v>68502.570000000007</v>
      </c>
      <c r="K307" s="38">
        <v>63925.1</v>
      </c>
      <c r="L307" s="38">
        <v>61896.46</v>
      </c>
      <c r="M307" s="38">
        <v>60331.75</v>
      </c>
      <c r="N307" s="38">
        <v>54479.96</v>
      </c>
      <c r="O307" s="38">
        <v>53550.26</v>
      </c>
      <c r="P307" s="38">
        <v>57979.839999999997</v>
      </c>
      <c r="Q307" s="38">
        <v>63519.12</v>
      </c>
      <c r="R307" s="38">
        <v>73764.69</v>
      </c>
      <c r="S307" s="38">
        <v>86025.279999999999</v>
      </c>
      <c r="T307" s="38">
        <v>97066.47</v>
      </c>
      <c r="U307" s="38">
        <v>96552.18</v>
      </c>
      <c r="V307" s="38">
        <v>94292.51</v>
      </c>
      <c r="W307" s="38">
        <v>84095.72</v>
      </c>
      <c r="X307" s="38">
        <v>73302.259999999995</v>
      </c>
      <c r="Y307" s="38">
        <v>62723.27</v>
      </c>
      <c r="Z307" s="5">
        <v>0</v>
      </c>
      <c r="AA307" s="2">
        <f>IFERROR(INDEX('Holiday Schedule'!$D$3:$D$24,MATCH(A307,'Holiday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1580586.9099999997</v>
      </c>
      <c r="AE307" s="5">
        <f t="shared" si="35"/>
        <v>1580586.9099999997</v>
      </c>
      <c r="AG307" s="2">
        <f t="shared" si="36"/>
        <v>10</v>
      </c>
      <c r="AH307" s="2">
        <f t="shared" si="37"/>
        <v>2025</v>
      </c>
      <c r="AJ307" s="5">
        <f t="shared" si="38"/>
        <v>97066.47</v>
      </c>
      <c r="AK307" s="2">
        <f t="shared" si="39"/>
        <v>19</v>
      </c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36"/>
    </row>
    <row r="308" spans="1:48">
      <c r="A308" s="17">
        <v>45957</v>
      </c>
      <c r="B308" s="38">
        <v>45108.35</v>
      </c>
      <c r="C308" s="38">
        <v>39912.92</v>
      </c>
      <c r="D308" s="38">
        <v>37246.050000000003</v>
      </c>
      <c r="E308" s="38">
        <v>37147.46</v>
      </c>
      <c r="F308" s="38">
        <v>42166.33</v>
      </c>
      <c r="G308" s="38">
        <v>58398.48</v>
      </c>
      <c r="H308" s="38">
        <v>77403.009999999995</v>
      </c>
      <c r="I308" s="38">
        <v>94243.62</v>
      </c>
      <c r="J308" s="38">
        <v>83077.539999999994</v>
      </c>
      <c r="K308" s="38">
        <v>66421.27</v>
      </c>
      <c r="L308" s="38">
        <v>64673.48</v>
      </c>
      <c r="M308" s="38">
        <v>66956.06</v>
      </c>
      <c r="N308" s="38">
        <v>67221.97</v>
      </c>
      <c r="O308" s="38">
        <v>66575.08</v>
      </c>
      <c r="P308" s="38">
        <v>67473.789999999994</v>
      </c>
      <c r="Q308" s="38">
        <v>67776.289999999994</v>
      </c>
      <c r="R308" s="38">
        <v>74927.490000000005</v>
      </c>
      <c r="S308" s="38">
        <v>89225.11</v>
      </c>
      <c r="T308" s="38">
        <v>106478.73</v>
      </c>
      <c r="U308" s="38">
        <v>108695.7</v>
      </c>
      <c r="V308" s="38">
        <v>106503.19</v>
      </c>
      <c r="W308" s="38">
        <v>99019.24</v>
      </c>
      <c r="X308" s="38">
        <v>89743.81</v>
      </c>
      <c r="Y308" s="38">
        <v>80124.98</v>
      </c>
      <c r="Z308" s="5">
        <v>0</v>
      </c>
      <c r="AA308" s="2">
        <f>IFERROR(INDEX('Holiday Schedule'!$D$3:$D$24,MATCH(A308,'Holiday Schedule'!$C$3:$C$24,0)),0)</f>
        <v>0</v>
      </c>
      <c r="AB308" s="2">
        <f t="shared" si="32"/>
        <v>2</v>
      </c>
      <c r="AC308" s="2">
        <f t="shared" si="33"/>
        <v>1319012.3699999999</v>
      </c>
      <c r="AD308" s="5">
        <f t="shared" si="34"/>
        <v>417507.58000000007</v>
      </c>
      <c r="AE308" s="5">
        <f t="shared" si="35"/>
        <v>1736519.95</v>
      </c>
      <c r="AG308" s="2">
        <f t="shared" si="36"/>
        <v>10</v>
      </c>
      <c r="AH308" s="2">
        <f t="shared" si="37"/>
        <v>2025</v>
      </c>
      <c r="AJ308" s="5">
        <f t="shared" si="38"/>
        <v>108695.7</v>
      </c>
      <c r="AK308" s="2">
        <f t="shared" si="39"/>
        <v>20</v>
      </c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36"/>
    </row>
    <row r="309" spans="1:48">
      <c r="A309" s="17">
        <v>45958</v>
      </c>
      <c r="B309" s="38">
        <v>69601.3</v>
      </c>
      <c r="C309" s="38">
        <v>65504.89</v>
      </c>
      <c r="D309" s="38">
        <v>62755.77</v>
      </c>
      <c r="E309" s="38">
        <v>59554.52</v>
      </c>
      <c r="F309" s="38">
        <v>59729.5</v>
      </c>
      <c r="G309" s="38">
        <v>68540.84</v>
      </c>
      <c r="H309" s="38">
        <v>85234.45</v>
      </c>
      <c r="I309" s="38">
        <v>96626.4</v>
      </c>
      <c r="J309" s="38">
        <v>79067.320000000007</v>
      </c>
      <c r="K309" s="38">
        <v>57492.1</v>
      </c>
      <c r="L309" s="38">
        <v>48302.21</v>
      </c>
      <c r="M309" s="38">
        <v>48632.77</v>
      </c>
      <c r="N309" s="38">
        <v>52763.25</v>
      </c>
      <c r="O309" s="38">
        <v>49996.29</v>
      </c>
      <c r="P309" s="38">
        <v>49201.85</v>
      </c>
      <c r="Q309" s="38">
        <v>51330.91</v>
      </c>
      <c r="R309" s="38">
        <v>64941.21</v>
      </c>
      <c r="S309" s="38">
        <v>78601.7</v>
      </c>
      <c r="T309" s="38">
        <v>95719.76</v>
      </c>
      <c r="U309" s="38">
        <v>99740.63</v>
      </c>
      <c r="V309" s="38">
        <v>101287.46</v>
      </c>
      <c r="W309" s="38">
        <v>103026.73</v>
      </c>
      <c r="X309" s="38">
        <v>96487.51</v>
      </c>
      <c r="Y309" s="38">
        <v>81164.36</v>
      </c>
      <c r="Z309" s="5">
        <v>0</v>
      </c>
      <c r="AA309" s="2">
        <f>IFERROR(INDEX('Holiday Schedule'!$D$3:$D$24,MATCH(A309,'Holiday Schedule'!$C$3:$C$24,0)),0)</f>
        <v>0</v>
      </c>
      <c r="AB309" s="2">
        <f t="shared" si="32"/>
        <v>3</v>
      </c>
      <c r="AC309" s="2">
        <f t="shared" si="33"/>
        <v>1173218.0999999999</v>
      </c>
      <c r="AD309" s="5">
        <f t="shared" si="34"/>
        <v>552085.63000000012</v>
      </c>
      <c r="AE309" s="5">
        <f t="shared" si="35"/>
        <v>1725303.73</v>
      </c>
      <c r="AG309" s="2">
        <f t="shared" si="36"/>
        <v>10</v>
      </c>
      <c r="AH309" s="2">
        <f t="shared" si="37"/>
        <v>2025</v>
      </c>
      <c r="AJ309" s="5">
        <f t="shared" si="38"/>
        <v>103026.73</v>
      </c>
      <c r="AK309" s="2">
        <f t="shared" si="39"/>
        <v>22</v>
      </c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36"/>
    </row>
    <row r="310" spans="1:48">
      <c r="A310" s="17">
        <v>45959</v>
      </c>
      <c r="B310" s="38">
        <v>56768.09</v>
      </c>
      <c r="C310" s="38">
        <v>53943.57</v>
      </c>
      <c r="D310" s="38">
        <v>52656.82</v>
      </c>
      <c r="E310" s="38">
        <v>52001.02</v>
      </c>
      <c r="F310" s="38">
        <v>54672.42</v>
      </c>
      <c r="G310" s="38">
        <v>60859.08</v>
      </c>
      <c r="H310" s="38">
        <v>74553.7</v>
      </c>
      <c r="I310" s="38">
        <v>86617.15</v>
      </c>
      <c r="J310" s="38">
        <v>78835.740000000005</v>
      </c>
      <c r="K310" s="38">
        <v>66921.320000000007</v>
      </c>
      <c r="L310" s="38">
        <v>63488.56</v>
      </c>
      <c r="M310" s="38">
        <v>53539.72</v>
      </c>
      <c r="N310" s="38">
        <v>46207.97</v>
      </c>
      <c r="O310" s="38">
        <v>39973.19</v>
      </c>
      <c r="P310" s="38">
        <v>35429.589999999997</v>
      </c>
      <c r="Q310" s="38">
        <v>38986.97</v>
      </c>
      <c r="R310" s="38">
        <v>60843.1</v>
      </c>
      <c r="S310" s="38">
        <v>79925.05</v>
      </c>
      <c r="T310" s="38">
        <v>95708.86</v>
      </c>
      <c r="U310" s="38">
        <v>96712.44</v>
      </c>
      <c r="V310" s="38">
        <v>95892.99</v>
      </c>
      <c r="W310" s="38">
        <v>87339.01</v>
      </c>
      <c r="X310" s="38">
        <v>76912.2</v>
      </c>
      <c r="Y310" s="38">
        <v>65692.94</v>
      </c>
      <c r="Z310" s="5">
        <v>0</v>
      </c>
      <c r="AA310" s="2">
        <f>IFERROR(INDEX('Holiday Schedule'!$D$3:$D$24,MATCH(A310,'Holiday Schedule'!$C$3:$C$24,0)),0)</f>
        <v>0</v>
      </c>
      <c r="AB310" s="2">
        <f t="shared" si="32"/>
        <v>4</v>
      </c>
      <c r="AC310" s="2">
        <f t="shared" si="33"/>
        <v>1103333.8599999999</v>
      </c>
      <c r="AD310" s="5">
        <f t="shared" si="34"/>
        <v>471147.6399999999</v>
      </c>
      <c r="AE310" s="5">
        <f t="shared" si="35"/>
        <v>1574481.4999999998</v>
      </c>
      <c r="AG310" s="2">
        <f t="shared" si="36"/>
        <v>10</v>
      </c>
      <c r="AH310" s="2">
        <f t="shared" si="37"/>
        <v>2025</v>
      </c>
      <c r="AJ310" s="5">
        <f t="shared" si="38"/>
        <v>96712.44</v>
      </c>
      <c r="AK310" s="2">
        <f t="shared" si="39"/>
        <v>20</v>
      </c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36"/>
    </row>
    <row r="311" spans="1:48">
      <c r="A311" s="17">
        <v>45960</v>
      </c>
      <c r="B311" s="38">
        <v>58255.42</v>
      </c>
      <c r="C311" s="38">
        <v>55622.16</v>
      </c>
      <c r="D311" s="38">
        <v>53245.57</v>
      </c>
      <c r="E311" s="38">
        <v>51693.75</v>
      </c>
      <c r="F311" s="38">
        <v>54062.03</v>
      </c>
      <c r="G311" s="38">
        <v>60025.94</v>
      </c>
      <c r="H311" s="38">
        <v>73263.820000000007</v>
      </c>
      <c r="I311" s="38">
        <v>85024.79</v>
      </c>
      <c r="J311" s="38">
        <v>81709.02</v>
      </c>
      <c r="K311" s="38">
        <v>73424.23</v>
      </c>
      <c r="L311" s="38">
        <v>70251.210000000006</v>
      </c>
      <c r="M311" s="38">
        <v>64619.519999999997</v>
      </c>
      <c r="N311" s="38">
        <v>60083.7</v>
      </c>
      <c r="O311" s="38">
        <v>60409.69</v>
      </c>
      <c r="P311" s="38">
        <v>62128.86</v>
      </c>
      <c r="Q311" s="38">
        <v>62267.5</v>
      </c>
      <c r="R311" s="38">
        <v>69319.41</v>
      </c>
      <c r="S311" s="38">
        <v>80636.11</v>
      </c>
      <c r="T311" s="38">
        <v>92475.04</v>
      </c>
      <c r="U311" s="38">
        <v>93524.24</v>
      </c>
      <c r="V311" s="38">
        <v>91238.37</v>
      </c>
      <c r="W311" s="38">
        <v>82740.570000000007</v>
      </c>
      <c r="X311" s="38">
        <v>71666.62</v>
      </c>
      <c r="Y311" s="38">
        <v>61256.94</v>
      </c>
      <c r="Z311" s="5">
        <v>0</v>
      </c>
      <c r="AA311" s="2">
        <f>IFERROR(INDEX('Holiday Schedule'!$D$3:$D$24,MATCH(A311,'Holiday Schedule'!$C$3:$C$24,0)),0)</f>
        <v>0</v>
      </c>
      <c r="AB311" s="2">
        <f t="shared" si="32"/>
        <v>5</v>
      </c>
      <c r="AC311" s="2">
        <f t="shared" si="33"/>
        <v>1201518.8799999999</v>
      </c>
      <c r="AD311" s="5">
        <f t="shared" si="34"/>
        <v>467425.62999999989</v>
      </c>
      <c r="AE311" s="5">
        <f t="shared" si="35"/>
        <v>1668944.5099999998</v>
      </c>
      <c r="AG311" s="2">
        <f t="shared" si="36"/>
        <v>10</v>
      </c>
      <c r="AH311" s="2">
        <f t="shared" si="37"/>
        <v>2025</v>
      </c>
      <c r="AJ311" s="5">
        <f t="shared" si="38"/>
        <v>93524.24</v>
      </c>
      <c r="AK311" s="2">
        <f t="shared" si="39"/>
        <v>20</v>
      </c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36"/>
    </row>
    <row r="312" spans="1:48">
      <c r="A312" s="17">
        <v>45961</v>
      </c>
      <c r="B312" s="38">
        <v>50591.27</v>
      </c>
      <c r="C312" s="38">
        <v>48597.919999999998</v>
      </c>
      <c r="D312" s="38">
        <v>46288.6</v>
      </c>
      <c r="E312" s="38">
        <v>45548.99</v>
      </c>
      <c r="F312" s="38">
        <v>48214.5</v>
      </c>
      <c r="G312" s="38">
        <v>51692.19</v>
      </c>
      <c r="H312" s="38">
        <v>66411.97</v>
      </c>
      <c r="I312" s="38">
        <v>92090.41</v>
      </c>
      <c r="J312" s="38">
        <v>85978.27</v>
      </c>
      <c r="K312" s="38">
        <v>75357.23</v>
      </c>
      <c r="L312" s="38">
        <v>75782.92</v>
      </c>
      <c r="M312" s="38">
        <v>68088.33</v>
      </c>
      <c r="N312" s="38">
        <v>55968.46</v>
      </c>
      <c r="O312" s="38">
        <v>41909.93</v>
      </c>
      <c r="P312" s="38">
        <v>45391.360000000001</v>
      </c>
      <c r="Q312" s="38">
        <v>47309</v>
      </c>
      <c r="R312" s="38">
        <v>58972.78</v>
      </c>
      <c r="S312" s="38">
        <v>70617.179999999993</v>
      </c>
      <c r="T312" s="38">
        <v>88161.72</v>
      </c>
      <c r="U312" s="38">
        <v>89618.75</v>
      </c>
      <c r="V312" s="38">
        <v>87655.57</v>
      </c>
      <c r="W312" s="38">
        <v>75220.09</v>
      </c>
      <c r="X312" s="38">
        <v>67177.14</v>
      </c>
      <c r="Y312" s="38">
        <v>53421.69</v>
      </c>
      <c r="Z312" s="5">
        <v>0</v>
      </c>
      <c r="AA312" s="2">
        <f>IFERROR(INDEX('Holiday Schedule'!$D$3:$D$24,MATCH(A312,'Holiday Schedule'!$C$3:$C$24,0)),0)</f>
        <v>0</v>
      </c>
      <c r="AB312" s="2">
        <f t="shared" si="32"/>
        <v>6</v>
      </c>
      <c r="AC312" s="2">
        <f t="shared" si="33"/>
        <v>1125299.1400000001</v>
      </c>
      <c r="AD312" s="5">
        <f t="shared" si="34"/>
        <v>410767.12999999989</v>
      </c>
      <c r="AE312" s="5">
        <f t="shared" si="35"/>
        <v>1536066.27</v>
      </c>
      <c r="AG312" s="2">
        <f t="shared" si="36"/>
        <v>10</v>
      </c>
      <c r="AH312" s="2">
        <f t="shared" si="37"/>
        <v>2025</v>
      </c>
      <c r="AJ312" s="5">
        <f t="shared" si="38"/>
        <v>92090.41</v>
      </c>
      <c r="AK312" s="2">
        <f t="shared" si="39"/>
        <v>8</v>
      </c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36"/>
    </row>
    <row r="313" spans="1:48">
      <c r="A313" s="17">
        <v>45962</v>
      </c>
      <c r="B313" s="38">
        <v>52932.89</v>
      </c>
      <c r="C313" s="38">
        <v>48655.32</v>
      </c>
      <c r="D313" s="38">
        <v>48377.3</v>
      </c>
      <c r="E313" s="38">
        <v>46557.36</v>
      </c>
      <c r="F313" s="38">
        <v>48149.85</v>
      </c>
      <c r="G313" s="38">
        <v>53440.959999999999</v>
      </c>
      <c r="H313" s="38">
        <v>59568.69</v>
      </c>
      <c r="I313" s="38">
        <v>81008.23</v>
      </c>
      <c r="J313" s="38">
        <v>74884.88</v>
      </c>
      <c r="K313" s="38">
        <v>64197.55</v>
      </c>
      <c r="L313" s="38">
        <v>62118.16</v>
      </c>
      <c r="M313" s="38">
        <v>47483.87</v>
      </c>
      <c r="N313" s="38">
        <v>32802.620000000003</v>
      </c>
      <c r="O313" s="38">
        <v>33862.720000000001</v>
      </c>
      <c r="P313" s="38">
        <v>33368.22</v>
      </c>
      <c r="Q313" s="38">
        <v>18532.689999999999</v>
      </c>
      <c r="R313" s="38">
        <v>16908.07</v>
      </c>
      <c r="S313" s="38">
        <v>8528.49</v>
      </c>
      <c r="T313" s="38">
        <v>96011.25</v>
      </c>
      <c r="U313" s="38">
        <v>93852</v>
      </c>
      <c r="V313" s="38">
        <v>85689.2</v>
      </c>
      <c r="W313" s="38">
        <v>80865.41</v>
      </c>
      <c r="X313" s="38">
        <v>68887.490000000005</v>
      </c>
      <c r="Y313" s="38">
        <v>55734.39</v>
      </c>
      <c r="Z313" s="5">
        <v>0</v>
      </c>
      <c r="AA313" s="2">
        <f>IFERROR(INDEX('Holiday Schedule'!$D$3:$D$24,MATCH(A313,'Holiday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1312417.6099999996</v>
      </c>
      <c r="AE313" s="5">
        <f t="shared" si="35"/>
        <v>1312417.6099999996</v>
      </c>
      <c r="AG313" s="2">
        <f t="shared" si="36"/>
        <v>11</v>
      </c>
      <c r="AH313" s="2">
        <f t="shared" si="37"/>
        <v>2025</v>
      </c>
      <c r="AJ313" s="5">
        <f t="shared" si="38"/>
        <v>96011.25</v>
      </c>
      <c r="AK313" s="2">
        <f t="shared" si="39"/>
        <v>19</v>
      </c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36"/>
    </row>
    <row r="314" spans="1:48">
      <c r="A314" s="17">
        <v>45963</v>
      </c>
      <c r="B314" s="38">
        <v>57329.45</v>
      </c>
      <c r="C314" s="38">
        <v>48855.11</v>
      </c>
      <c r="D314" s="38">
        <v>50551.53</v>
      </c>
      <c r="E314" s="38">
        <v>51091.63</v>
      </c>
      <c r="F314" s="38">
        <v>53810.03</v>
      </c>
      <c r="G314" s="38">
        <v>58876.91</v>
      </c>
      <c r="H314" s="38">
        <v>67582.64</v>
      </c>
      <c r="I314" s="38">
        <v>60450.35</v>
      </c>
      <c r="J314" s="38">
        <v>42330.53</v>
      </c>
      <c r="K314" s="38">
        <v>35661.730000000003</v>
      </c>
      <c r="L314" s="38">
        <v>34132.51</v>
      </c>
      <c r="M314" s="38">
        <v>35936.67</v>
      </c>
      <c r="N314" s="38">
        <v>33684</v>
      </c>
      <c r="O314" s="38">
        <v>35176.42</v>
      </c>
      <c r="P314" s="38">
        <v>46719.11</v>
      </c>
      <c r="Q314" s="38">
        <v>68893.22</v>
      </c>
      <c r="R314" s="38">
        <v>89794.4</v>
      </c>
      <c r="S314" s="38">
        <v>102509.94</v>
      </c>
      <c r="T314" s="38">
        <v>100949.85</v>
      </c>
      <c r="U314" s="38">
        <v>98263.13</v>
      </c>
      <c r="V314" s="38">
        <v>91480.18</v>
      </c>
      <c r="W314" s="38">
        <v>80309.33</v>
      </c>
      <c r="X314" s="38">
        <v>69778.69</v>
      </c>
      <c r="Y314" s="38">
        <v>60448.576572948703</v>
      </c>
      <c r="Z314" s="5">
        <v>61151.589473684217</v>
      </c>
      <c r="AA314" s="2">
        <f>IFERROR(INDEX('Holiday Schedule'!$D$3:$D$24,MATCH(A314,'Holiday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1474615.9365729487</v>
      </c>
      <c r="AE314" s="5">
        <f t="shared" si="35"/>
        <v>1474615.9365729487</v>
      </c>
      <c r="AG314" s="2">
        <f t="shared" si="36"/>
        <v>11</v>
      </c>
      <c r="AH314" s="2">
        <f t="shared" si="37"/>
        <v>2025</v>
      </c>
      <c r="AJ314" s="5">
        <f t="shared" si="38"/>
        <v>102509.94</v>
      </c>
      <c r="AK314" s="2">
        <f t="shared" si="39"/>
        <v>18</v>
      </c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36"/>
    </row>
    <row r="315" spans="1:48">
      <c r="A315" s="17">
        <v>45964</v>
      </c>
      <c r="B315" s="38">
        <v>57670.37</v>
      </c>
      <c r="C315" s="38">
        <v>56044.41</v>
      </c>
      <c r="D315" s="38">
        <v>54407.99</v>
      </c>
      <c r="E315" s="38">
        <v>55891.28</v>
      </c>
      <c r="F315" s="38">
        <v>60538.63</v>
      </c>
      <c r="G315" s="38">
        <v>68225.75</v>
      </c>
      <c r="H315" s="38">
        <v>85679.39</v>
      </c>
      <c r="I315" s="38">
        <v>76057.58</v>
      </c>
      <c r="J315" s="38">
        <v>54120.33</v>
      </c>
      <c r="K315" s="38">
        <v>39000.120000000003</v>
      </c>
      <c r="L315" s="38">
        <v>35593.69</v>
      </c>
      <c r="M315" s="38">
        <v>41357.910000000003</v>
      </c>
      <c r="N315" s="38">
        <v>46827.12</v>
      </c>
      <c r="O315" s="38">
        <v>58383.99</v>
      </c>
      <c r="P315" s="38">
        <v>64554.22</v>
      </c>
      <c r="Q315" s="38">
        <v>72444.41</v>
      </c>
      <c r="R315" s="38">
        <v>85898.18</v>
      </c>
      <c r="S315" s="38">
        <v>100242.42</v>
      </c>
      <c r="T315" s="38">
        <v>100857.9</v>
      </c>
      <c r="U315" s="38">
        <v>93274.19</v>
      </c>
      <c r="V315" s="38">
        <v>87132.63</v>
      </c>
      <c r="W315" s="38">
        <v>76901.070000000007</v>
      </c>
      <c r="X315" s="38">
        <v>64721.2</v>
      </c>
      <c r="Y315" s="38">
        <v>57402.797694812201</v>
      </c>
      <c r="Z315" s="5">
        <v>0</v>
      </c>
      <c r="AA315" s="2">
        <f>IFERROR(INDEX('Holiday Schedule'!$D$3:$D$24,MATCH(A315,'Holiday Schedule'!$C$3:$C$24,0)),0)</f>
        <v>0</v>
      </c>
      <c r="AB315" s="2">
        <f t="shared" si="32"/>
        <v>2</v>
      </c>
      <c r="AC315" s="2">
        <f t="shared" si="33"/>
        <v>1097366.96</v>
      </c>
      <c r="AD315" s="5">
        <f t="shared" si="34"/>
        <v>495860.61769481213</v>
      </c>
      <c r="AE315" s="5">
        <f t="shared" si="35"/>
        <v>1593227.5776948121</v>
      </c>
      <c r="AG315" s="2">
        <f t="shared" si="36"/>
        <v>11</v>
      </c>
      <c r="AH315" s="2">
        <f t="shared" si="37"/>
        <v>2025</v>
      </c>
      <c r="AJ315" s="5">
        <f t="shared" si="38"/>
        <v>100857.9</v>
      </c>
      <c r="AK315" s="2">
        <f t="shared" si="39"/>
        <v>19</v>
      </c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36"/>
    </row>
    <row r="316" spans="1:48">
      <c r="A316" s="17">
        <v>45965</v>
      </c>
      <c r="B316" s="38">
        <v>52931.78</v>
      </c>
      <c r="C316" s="38">
        <v>50269.440000000002</v>
      </c>
      <c r="D316" s="38">
        <v>48149.87</v>
      </c>
      <c r="E316" s="38">
        <v>49282.87</v>
      </c>
      <c r="F316" s="38">
        <v>52841.93</v>
      </c>
      <c r="G316" s="38">
        <v>59724.23</v>
      </c>
      <c r="H316" s="38">
        <v>77479.12</v>
      </c>
      <c r="I316" s="38">
        <v>77049.289999999994</v>
      </c>
      <c r="J316" s="38">
        <v>54564.63</v>
      </c>
      <c r="K316" s="38">
        <v>40531.53</v>
      </c>
      <c r="L316" s="38">
        <v>45238.1</v>
      </c>
      <c r="M316" s="38">
        <v>47484.28</v>
      </c>
      <c r="N316" s="38">
        <v>49019.34</v>
      </c>
      <c r="O316" s="38">
        <v>49393.37</v>
      </c>
      <c r="P316" s="38">
        <v>56288.27</v>
      </c>
      <c r="Q316" s="38">
        <v>67607.73</v>
      </c>
      <c r="R316" s="38">
        <v>85128.16</v>
      </c>
      <c r="S316" s="38">
        <v>100344.18</v>
      </c>
      <c r="T316" s="38">
        <v>102092.15</v>
      </c>
      <c r="U316" s="38">
        <v>96050.36</v>
      </c>
      <c r="V316" s="38">
        <v>90892.78</v>
      </c>
      <c r="W316" s="38">
        <v>80706.83</v>
      </c>
      <c r="X316" s="38">
        <v>67773.41</v>
      </c>
      <c r="Y316" s="38">
        <v>61004.758679959399</v>
      </c>
      <c r="Z316" s="5">
        <v>0</v>
      </c>
      <c r="AA316" s="2">
        <f>IFERROR(INDEX('Holiday Schedule'!$D$3:$D$24,MATCH(A316,'Holiday Schedule'!$C$3:$C$24,0)),0)</f>
        <v>0</v>
      </c>
      <c r="AB316" s="2">
        <f t="shared" si="32"/>
        <v>3</v>
      </c>
      <c r="AC316" s="2">
        <f t="shared" si="33"/>
        <v>1110164.4099999999</v>
      </c>
      <c r="AD316" s="5">
        <f t="shared" si="34"/>
        <v>451683.99867995945</v>
      </c>
      <c r="AE316" s="5">
        <f t="shared" si="35"/>
        <v>1561848.4086799594</v>
      </c>
      <c r="AG316" s="2">
        <f t="shared" si="36"/>
        <v>11</v>
      </c>
      <c r="AH316" s="2">
        <f t="shared" si="37"/>
        <v>2025</v>
      </c>
      <c r="AJ316" s="5">
        <f t="shared" si="38"/>
        <v>102092.15</v>
      </c>
      <c r="AK316" s="2">
        <f t="shared" si="39"/>
        <v>19</v>
      </c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36"/>
    </row>
    <row r="317" spans="1:48">
      <c r="A317" s="17">
        <v>45966</v>
      </c>
      <c r="B317" s="38">
        <v>55427.82</v>
      </c>
      <c r="C317" s="38">
        <v>53283.35</v>
      </c>
      <c r="D317" s="38">
        <v>51312.17</v>
      </c>
      <c r="E317" s="38">
        <v>52844.91</v>
      </c>
      <c r="F317" s="38">
        <v>56810.13</v>
      </c>
      <c r="G317" s="38">
        <v>64190.55</v>
      </c>
      <c r="H317" s="38">
        <v>80376.600000000006</v>
      </c>
      <c r="I317" s="38">
        <v>71426.02</v>
      </c>
      <c r="J317" s="38">
        <v>64368.03</v>
      </c>
      <c r="K317" s="38">
        <v>62782.559999999998</v>
      </c>
      <c r="L317" s="38">
        <v>58165.06</v>
      </c>
      <c r="M317" s="38">
        <v>56293.42</v>
      </c>
      <c r="N317" s="38">
        <v>60016.98</v>
      </c>
      <c r="O317" s="38">
        <v>62698.09</v>
      </c>
      <c r="P317" s="38">
        <v>66120.679999999993</v>
      </c>
      <c r="Q317" s="38">
        <v>72727.77</v>
      </c>
      <c r="R317" s="38">
        <v>86698.94</v>
      </c>
      <c r="S317" s="38">
        <v>99758.67</v>
      </c>
      <c r="T317" s="38">
        <v>100696.71</v>
      </c>
      <c r="U317" s="38">
        <v>94425.55</v>
      </c>
      <c r="V317" s="38">
        <v>87720.14</v>
      </c>
      <c r="W317" s="38">
        <v>77835.48</v>
      </c>
      <c r="X317" s="38">
        <v>65580.73</v>
      </c>
      <c r="Y317" s="38">
        <v>57858.702300356403</v>
      </c>
      <c r="Z317" s="5">
        <v>0</v>
      </c>
      <c r="AA317" s="2">
        <f>IFERROR(INDEX('Holiday Schedule'!$D$3:$D$24,MATCH(A317,'Holiday Schedule'!$C$3:$C$24,0)),0)</f>
        <v>0</v>
      </c>
      <c r="AB317" s="2">
        <f t="shared" si="32"/>
        <v>4</v>
      </c>
      <c r="AC317" s="2">
        <f t="shared" si="33"/>
        <v>1187314.8299999998</v>
      </c>
      <c r="AD317" s="5">
        <f t="shared" si="34"/>
        <v>472104.2323003565</v>
      </c>
      <c r="AE317" s="5">
        <f t="shared" si="35"/>
        <v>1659419.0623003563</v>
      </c>
      <c r="AG317" s="2">
        <f t="shared" si="36"/>
        <v>11</v>
      </c>
      <c r="AH317" s="2">
        <f t="shared" si="37"/>
        <v>2025</v>
      </c>
      <c r="AJ317" s="5">
        <f t="shared" si="38"/>
        <v>100696.71</v>
      </c>
      <c r="AK317" s="2">
        <f t="shared" si="39"/>
        <v>19</v>
      </c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36"/>
    </row>
    <row r="318" spans="1:48">
      <c r="A318" s="17">
        <v>45967</v>
      </c>
      <c r="B318" s="38">
        <v>53266.78</v>
      </c>
      <c r="C318" s="38">
        <v>50368.76</v>
      </c>
      <c r="D318" s="38">
        <v>49001.94</v>
      </c>
      <c r="E318" s="38">
        <v>50259.01</v>
      </c>
      <c r="F318" s="38">
        <v>54056.31</v>
      </c>
      <c r="G318" s="38">
        <v>61346.27</v>
      </c>
      <c r="H318" s="38">
        <v>79312.28</v>
      </c>
      <c r="I318" s="38">
        <v>75702.31</v>
      </c>
      <c r="J318" s="38">
        <v>59641.54</v>
      </c>
      <c r="K318" s="38">
        <v>55985.69</v>
      </c>
      <c r="L318" s="38">
        <v>57314.09</v>
      </c>
      <c r="M318" s="38">
        <v>53144.55</v>
      </c>
      <c r="N318" s="38">
        <v>50180.97</v>
      </c>
      <c r="O318" s="38">
        <v>50196.13</v>
      </c>
      <c r="P318" s="38">
        <v>56997.62</v>
      </c>
      <c r="Q318" s="38">
        <v>71015.62</v>
      </c>
      <c r="R318" s="38">
        <v>87287.360000000001</v>
      </c>
      <c r="S318" s="38">
        <v>101423.79</v>
      </c>
      <c r="T318" s="38">
        <v>104364.01</v>
      </c>
      <c r="U318" s="38">
        <v>98515.38</v>
      </c>
      <c r="V318" s="38">
        <v>93559.85</v>
      </c>
      <c r="W318" s="38">
        <v>83328.14</v>
      </c>
      <c r="X318" s="38">
        <v>70716.94</v>
      </c>
      <c r="Y318" s="38">
        <v>63058.824646891102</v>
      </c>
      <c r="Z318" s="5">
        <v>0</v>
      </c>
      <c r="AA318" s="2">
        <f>IFERROR(INDEX('Holiday Schedule'!$D$3:$D$24,MATCH(A318,'Holiday Schedule'!$C$3:$C$24,0)),0)</f>
        <v>0</v>
      </c>
      <c r="AB318" s="2">
        <f t="shared" si="32"/>
        <v>5</v>
      </c>
      <c r="AC318" s="2">
        <f t="shared" si="33"/>
        <v>1169373.99</v>
      </c>
      <c r="AD318" s="5">
        <f t="shared" si="34"/>
        <v>460670.17464689072</v>
      </c>
      <c r="AE318" s="5">
        <f t="shared" si="35"/>
        <v>1630044.1646468907</v>
      </c>
      <c r="AG318" s="2">
        <f t="shared" si="36"/>
        <v>11</v>
      </c>
      <c r="AH318" s="2">
        <f t="shared" si="37"/>
        <v>2025</v>
      </c>
      <c r="AJ318" s="5">
        <f t="shared" si="38"/>
        <v>104364.01</v>
      </c>
      <c r="AK318" s="2">
        <f t="shared" si="39"/>
        <v>19</v>
      </c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36"/>
    </row>
    <row r="319" spans="1:48">
      <c r="A319" s="17">
        <v>45968</v>
      </c>
      <c r="B319" s="38">
        <v>57971.64</v>
      </c>
      <c r="C319" s="38">
        <v>55475.360000000001</v>
      </c>
      <c r="D319" s="38">
        <v>53765.01</v>
      </c>
      <c r="E319" s="38">
        <v>55235.01</v>
      </c>
      <c r="F319" s="38">
        <v>59450.75</v>
      </c>
      <c r="G319" s="38">
        <v>66521.05</v>
      </c>
      <c r="H319" s="38">
        <v>83537.539999999994</v>
      </c>
      <c r="I319" s="38">
        <v>75891.740000000005</v>
      </c>
      <c r="J319" s="38">
        <v>59971.51</v>
      </c>
      <c r="K319" s="38">
        <v>54448.29</v>
      </c>
      <c r="L319" s="38">
        <v>47617.2</v>
      </c>
      <c r="M319" s="38">
        <v>47729.96</v>
      </c>
      <c r="N319" s="38">
        <v>55056.12</v>
      </c>
      <c r="O319" s="38">
        <v>52541.56</v>
      </c>
      <c r="P319" s="38">
        <v>56608.84</v>
      </c>
      <c r="Q319" s="38">
        <v>71207.73</v>
      </c>
      <c r="R319" s="38">
        <v>86489.21</v>
      </c>
      <c r="S319" s="38">
        <v>99970.98</v>
      </c>
      <c r="T319" s="38">
        <v>100967.12</v>
      </c>
      <c r="U319" s="38">
        <v>94808.23</v>
      </c>
      <c r="V319" s="38">
        <v>90494.64</v>
      </c>
      <c r="W319" s="38">
        <v>80342.7</v>
      </c>
      <c r="X319" s="38">
        <v>68028.08</v>
      </c>
      <c r="Y319" s="38">
        <v>63340.223749999997</v>
      </c>
      <c r="Z319" s="5">
        <v>0</v>
      </c>
      <c r="AA319" s="2">
        <f>IFERROR(INDEX('Holiday Schedule'!$D$3:$D$24,MATCH(A319,'Holiday Schedule'!$C$3:$C$24,0)),0)</f>
        <v>0</v>
      </c>
      <c r="AB319" s="2">
        <f t="shared" si="32"/>
        <v>6</v>
      </c>
      <c r="AC319" s="2">
        <f t="shared" si="33"/>
        <v>1142173.9099999999</v>
      </c>
      <c r="AD319" s="5">
        <f t="shared" si="34"/>
        <v>495296.58374999999</v>
      </c>
      <c r="AE319" s="5">
        <f t="shared" si="35"/>
        <v>1637470.4937499999</v>
      </c>
      <c r="AG319" s="2">
        <f t="shared" si="36"/>
        <v>11</v>
      </c>
      <c r="AH319" s="2">
        <f t="shared" si="37"/>
        <v>2025</v>
      </c>
      <c r="AJ319" s="5">
        <f t="shared" si="38"/>
        <v>100967.12</v>
      </c>
      <c r="AK319" s="2">
        <f t="shared" si="39"/>
        <v>19</v>
      </c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36"/>
    </row>
    <row r="320" spans="1:48">
      <c r="A320" s="17">
        <v>45969</v>
      </c>
      <c r="B320" s="38">
        <v>55175.5</v>
      </c>
      <c r="C320" s="38">
        <v>52128.42</v>
      </c>
      <c r="D320" s="38">
        <v>49200.28</v>
      </c>
      <c r="E320" s="38">
        <v>49259.13</v>
      </c>
      <c r="F320" s="38">
        <v>51395.49</v>
      </c>
      <c r="G320" s="38">
        <v>54276.639999999999</v>
      </c>
      <c r="H320" s="38">
        <v>65684.94</v>
      </c>
      <c r="I320" s="38">
        <v>66933.919999999998</v>
      </c>
      <c r="J320" s="38">
        <v>60675.12</v>
      </c>
      <c r="K320" s="38">
        <v>57791.37</v>
      </c>
      <c r="L320" s="38">
        <v>52935.64</v>
      </c>
      <c r="M320" s="38">
        <v>53004.34</v>
      </c>
      <c r="N320" s="38">
        <v>50068.05</v>
      </c>
      <c r="O320" s="38">
        <v>46777.02</v>
      </c>
      <c r="P320" s="38">
        <v>48675.45</v>
      </c>
      <c r="Q320" s="38">
        <v>61806.47</v>
      </c>
      <c r="R320" s="38">
        <v>79575.62</v>
      </c>
      <c r="S320" s="38">
        <v>93260.9</v>
      </c>
      <c r="T320" s="38">
        <v>94300.39</v>
      </c>
      <c r="U320" s="38">
        <v>90264.63</v>
      </c>
      <c r="V320" s="38">
        <v>87310.18</v>
      </c>
      <c r="W320" s="38">
        <v>79035.759999999995</v>
      </c>
      <c r="X320" s="38">
        <v>68368.240000000005</v>
      </c>
      <c r="Y320" s="38">
        <v>60705.58</v>
      </c>
      <c r="Z320" s="5">
        <v>0</v>
      </c>
      <c r="AA320" s="2">
        <f>IFERROR(INDEX('Holiday Schedule'!$D$3:$D$24,MATCH(A320,'Holiday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1528609.0799999998</v>
      </c>
      <c r="AE320" s="5">
        <f t="shared" si="35"/>
        <v>1528609.0799999998</v>
      </c>
      <c r="AG320" s="2">
        <f t="shared" si="36"/>
        <v>11</v>
      </c>
      <c r="AH320" s="2">
        <f t="shared" si="37"/>
        <v>2025</v>
      </c>
      <c r="AJ320" s="5">
        <f t="shared" si="38"/>
        <v>94300.39</v>
      </c>
      <c r="AK320" s="2">
        <f t="shared" si="39"/>
        <v>19</v>
      </c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36"/>
    </row>
    <row r="321" spans="1:48">
      <c r="A321" s="17">
        <v>45970</v>
      </c>
      <c r="B321" s="38">
        <v>40324.26</v>
      </c>
      <c r="C321" s="38">
        <v>37129.449999999997</v>
      </c>
      <c r="D321" s="38">
        <v>36448.050000000003</v>
      </c>
      <c r="E321" s="38">
        <v>36703.050000000003</v>
      </c>
      <c r="F321" s="38">
        <v>39416.01</v>
      </c>
      <c r="G321" s="38">
        <v>42812.4</v>
      </c>
      <c r="H321" s="38">
        <v>48787.71</v>
      </c>
      <c r="I321" s="38">
        <v>52526.3</v>
      </c>
      <c r="J321" s="38">
        <v>52867.42</v>
      </c>
      <c r="K321" s="38">
        <v>55492.62</v>
      </c>
      <c r="L321" s="38">
        <v>48976.61</v>
      </c>
      <c r="M321" s="38">
        <v>51464.74</v>
      </c>
      <c r="N321" s="38">
        <v>59332.56</v>
      </c>
      <c r="O321" s="38">
        <v>66445.48</v>
      </c>
      <c r="P321" s="38">
        <v>77363.070000000007</v>
      </c>
      <c r="Q321" s="38">
        <v>88061.34</v>
      </c>
      <c r="R321" s="38">
        <v>101369.29</v>
      </c>
      <c r="S321" s="38">
        <v>111784.46</v>
      </c>
      <c r="T321" s="38">
        <v>109413.73</v>
      </c>
      <c r="U321" s="38">
        <v>103486.64</v>
      </c>
      <c r="V321" s="38">
        <v>95754.95</v>
      </c>
      <c r="W321" s="38">
        <v>83587.42</v>
      </c>
      <c r="X321" s="38">
        <v>72395.39</v>
      </c>
      <c r="Y321" s="38">
        <v>61664.968553487503</v>
      </c>
      <c r="Z321" s="5">
        <v>0</v>
      </c>
      <c r="AA321" s="2">
        <f>IFERROR(INDEX('Holiday Schedule'!$D$3:$D$24,MATCH(A321,'Holiday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1573607.9185534872</v>
      </c>
      <c r="AE321" s="5">
        <f t="shared" si="35"/>
        <v>1573607.9185534872</v>
      </c>
      <c r="AG321" s="2">
        <f t="shared" si="36"/>
        <v>11</v>
      </c>
      <c r="AH321" s="2">
        <f t="shared" si="37"/>
        <v>2025</v>
      </c>
      <c r="AJ321" s="5">
        <f t="shared" si="38"/>
        <v>111784.46</v>
      </c>
      <c r="AK321" s="2">
        <f t="shared" si="39"/>
        <v>18</v>
      </c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36"/>
    </row>
    <row r="322" spans="1:48">
      <c r="A322" s="17">
        <v>45971</v>
      </c>
      <c r="B322" s="38">
        <v>58149.26</v>
      </c>
      <c r="C322" s="38">
        <v>54708.51</v>
      </c>
      <c r="D322" s="38">
        <v>52165.5</v>
      </c>
      <c r="E322" s="38">
        <v>52561.21</v>
      </c>
      <c r="F322" s="38">
        <v>55977.13</v>
      </c>
      <c r="G322" s="38">
        <v>43722.83</v>
      </c>
      <c r="H322" s="38">
        <v>62001.279999999999</v>
      </c>
      <c r="I322" s="38">
        <v>84853.29</v>
      </c>
      <c r="J322" s="38">
        <v>79519.34</v>
      </c>
      <c r="K322" s="38">
        <v>78388.3</v>
      </c>
      <c r="L322" s="38">
        <v>76967.009999999995</v>
      </c>
      <c r="M322" s="38">
        <v>73443.520000000004</v>
      </c>
      <c r="N322" s="38">
        <v>73713.38</v>
      </c>
      <c r="O322" s="38">
        <v>69008.78</v>
      </c>
      <c r="P322" s="38">
        <v>70813.16</v>
      </c>
      <c r="Q322" s="38">
        <v>76303.03</v>
      </c>
      <c r="R322" s="38">
        <v>88370.42</v>
      </c>
      <c r="S322" s="38">
        <v>100560.73</v>
      </c>
      <c r="T322" s="38">
        <v>100203.36</v>
      </c>
      <c r="U322" s="38">
        <v>93652.27</v>
      </c>
      <c r="V322" s="38">
        <v>87399.360000000001</v>
      </c>
      <c r="W322" s="38">
        <v>78370.7</v>
      </c>
      <c r="X322" s="38">
        <v>65063.49</v>
      </c>
      <c r="Y322" s="38">
        <v>58127.478687341798</v>
      </c>
      <c r="Z322" s="5">
        <v>0</v>
      </c>
      <c r="AA322" s="2">
        <f>IFERROR(INDEX('Holiday Schedule'!$D$3:$D$24,MATCH(A322,'Holiday Schedule'!$C$3:$C$24,0)),0)</f>
        <v>0</v>
      </c>
      <c r="AB322" s="2">
        <f t="shared" si="32"/>
        <v>2</v>
      </c>
      <c r="AC322" s="2">
        <f t="shared" si="33"/>
        <v>1296630.1400000001</v>
      </c>
      <c r="AD322" s="5">
        <f t="shared" si="34"/>
        <v>437413.19868734176</v>
      </c>
      <c r="AE322" s="5">
        <f t="shared" si="35"/>
        <v>1734043.3386873419</v>
      </c>
      <c r="AG322" s="2">
        <f t="shared" si="36"/>
        <v>11</v>
      </c>
      <c r="AH322" s="2">
        <f t="shared" si="37"/>
        <v>2025</v>
      </c>
      <c r="AJ322" s="5">
        <f t="shared" si="38"/>
        <v>100560.73</v>
      </c>
      <c r="AK322" s="2">
        <f t="shared" si="39"/>
        <v>18</v>
      </c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36"/>
    </row>
    <row r="323" spans="1:48">
      <c r="A323" s="17">
        <v>45972</v>
      </c>
      <c r="B323" s="38">
        <v>52035.199999999997</v>
      </c>
      <c r="C323" s="38">
        <v>49980.66</v>
      </c>
      <c r="D323" s="38">
        <v>47684.76</v>
      </c>
      <c r="E323" s="38">
        <v>48718.9</v>
      </c>
      <c r="F323" s="38">
        <v>52982.98</v>
      </c>
      <c r="G323" s="38">
        <v>58584.91</v>
      </c>
      <c r="H323" s="38">
        <v>74416.899999999994</v>
      </c>
      <c r="I323" s="38">
        <v>74490.44</v>
      </c>
      <c r="J323" s="38">
        <v>59966.44</v>
      </c>
      <c r="K323" s="38">
        <v>55405.23</v>
      </c>
      <c r="L323" s="38">
        <v>62019.92</v>
      </c>
      <c r="M323" s="38">
        <v>64554.02</v>
      </c>
      <c r="N323" s="38">
        <v>66979.929999999993</v>
      </c>
      <c r="O323" s="38">
        <v>68025.929999999993</v>
      </c>
      <c r="P323" s="38">
        <v>71349.84</v>
      </c>
      <c r="Q323" s="38">
        <v>77550.149999999994</v>
      </c>
      <c r="R323" s="38">
        <v>93750.78</v>
      </c>
      <c r="S323" s="38">
        <v>106746.52</v>
      </c>
      <c r="T323" s="38">
        <v>111053.6</v>
      </c>
      <c r="U323" s="38">
        <v>105720.92</v>
      </c>
      <c r="V323" s="38">
        <v>100837.89</v>
      </c>
      <c r="W323" s="38">
        <v>89550.87</v>
      </c>
      <c r="X323" s="38">
        <v>76746.789999999994</v>
      </c>
      <c r="Y323" s="38">
        <v>67186.453221387594</v>
      </c>
      <c r="Z323" s="5">
        <v>0</v>
      </c>
      <c r="AA323" s="2">
        <f>IFERROR(INDEX('Holiday Schedule'!$D$3:$D$24,MATCH(A323,'Holiday Schedule'!$C$3:$C$24,0)),0)</f>
        <v>0</v>
      </c>
      <c r="AB323" s="2">
        <f t="shared" si="32"/>
        <v>3</v>
      </c>
      <c r="AC323" s="2">
        <f t="shared" si="33"/>
        <v>1284749.27</v>
      </c>
      <c r="AD323" s="5">
        <f t="shared" si="34"/>
        <v>451590.76322138775</v>
      </c>
      <c r="AE323" s="5">
        <f t="shared" si="35"/>
        <v>1736340.0332213878</v>
      </c>
      <c r="AG323" s="2">
        <f t="shared" si="36"/>
        <v>11</v>
      </c>
      <c r="AH323" s="2">
        <f t="shared" si="37"/>
        <v>2025</v>
      </c>
      <c r="AJ323" s="5">
        <f t="shared" si="38"/>
        <v>111053.6</v>
      </c>
      <c r="AK323" s="2">
        <f t="shared" si="39"/>
        <v>19</v>
      </c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36"/>
    </row>
    <row r="324" spans="1:48">
      <c r="A324" s="17">
        <v>45973</v>
      </c>
      <c r="B324" s="38">
        <v>63733.34</v>
      </c>
      <c r="C324" s="38">
        <v>60647.27</v>
      </c>
      <c r="D324" s="38">
        <v>58635.46</v>
      </c>
      <c r="E324" s="38">
        <v>59134.39</v>
      </c>
      <c r="F324" s="38">
        <v>63063.28</v>
      </c>
      <c r="G324" s="38">
        <v>70384.23</v>
      </c>
      <c r="H324" s="38">
        <v>89022.22</v>
      </c>
      <c r="I324" s="38">
        <v>88320.73</v>
      </c>
      <c r="J324" s="38">
        <v>70180.72</v>
      </c>
      <c r="K324" s="38">
        <v>53446.67</v>
      </c>
      <c r="L324" s="38">
        <v>44172.480000000003</v>
      </c>
      <c r="M324" s="38">
        <v>39389.79</v>
      </c>
      <c r="N324" s="38">
        <v>39881.919999999998</v>
      </c>
      <c r="O324" s="38">
        <v>51192.06</v>
      </c>
      <c r="P324" s="38">
        <v>61714.32</v>
      </c>
      <c r="Q324" s="38">
        <v>75395.13</v>
      </c>
      <c r="R324" s="38">
        <v>91001.5</v>
      </c>
      <c r="S324" s="38">
        <v>107798.76</v>
      </c>
      <c r="T324" s="38">
        <v>108821.91</v>
      </c>
      <c r="U324" s="38">
        <v>104089.44</v>
      </c>
      <c r="V324" s="38">
        <v>98184.95</v>
      </c>
      <c r="W324" s="38">
        <v>88179.520000000004</v>
      </c>
      <c r="X324" s="38">
        <v>75234.47</v>
      </c>
      <c r="Y324" s="38">
        <v>66457.614195085902</v>
      </c>
      <c r="Z324" s="5">
        <v>0</v>
      </c>
      <c r="AA324" s="2">
        <f>IFERROR(INDEX('Holiday Schedule'!$D$3:$D$24,MATCH(A324,'Holiday Schedule'!$C$3:$C$24,0)),0)</f>
        <v>0</v>
      </c>
      <c r="AB324" s="2">
        <f t="shared" si="32"/>
        <v>4</v>
      </c>
      <c r="AC324" s="2">
        <f t="shared" si="33"/>
        <v>1197004.3700000001</v>
      </c>
      <c r="AD324" s="5">
        <f t="shared" si="34"/>
        <v>531077.80419508554</v>
      </c>
      <c r="AE324" s="5">
        <f t="shared" si="35"/>
        <v>1728082.1741950857</v>
      </c>
      <c r="AG324" s="2">
        <f t="shared" si="36"/>
        <v>11</v>
      </c>
      <c r="AH324" s="2">
        <f t="shared" si="37"/>
        <v>2025</v>
      </c>
      <c r="AJ324" s="5">
        <f t="shared" si="38"/>
        <v>108821.91</v>
      </c>
      <c r="AK324" s="2">
        <f t="shared" si="39"/>
        <v>19</v>
      </c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36"/>
    </row>
    <row r="325" spans="1:48">
      <c r="A325" s="17">
        <v>45974</v>
      </c>
      <c r="B325" s="38">
        <v>61998.57</v>
      </c>
      <c r="C325" s="38">
        <v>59877.8</v>
      </c>
      <c r="D325" s="38">
        <v>57155.01</v>
      </c>
      <c r="E325" s="38">
        <v>58504.06</v>
      </c>
      <c r="F325" s="38">
        <v>62208.97</v>
      </c>
      <c r="G325" s="38">
        <v>68595.72</v>
      </c>
      <c r="H325" s="38">
        <v>88625.91</v>
      </c>
      <c r="I325" s="38">
        <v>87215.03</v>
      </c>
      <c r="J325" s="38">
        <v>74690.81</v>
      </c>
      <c r="K325" s="38">
        <v>67937.06</v>
      </c>
      <c r="L325" s="38">
        <v>62650.52</v>
      </c>
      <c r="M325" s="38">
        <v>59130.18</v>
      </c>
      <c r="N325" s="38">
        <v>63809.19</v>
      </c>
      <c r="O325" s="38">
        <v>67165.789999999994</v>
      </c>
      <c r="P325" s="38">
        <v>72289.820000000007</v>
      </c>
      <c r="Q325" s="38">
        <v>77817.03</v>
      </c>
      <c r="R325" s="38">
        <v>91934.87</v>
      </c>
      <c r="S325" s="38">
        <v>107190.48</v>
      </c>
      <c r="T325" s="38">
        <v>108509.35</v>
      </c>
      <c r="U325" s="38">
        <v>102738.62</v>
      </c>
      <c r="V325" s="38">
        <v>97744.59</v>
      </c>
      <c r="W325" s="38">
        <v>87133.46</v>
      </c>
      <c r="X325" s="38">
        <v>73972.11</v>
      </c>
      <c r="Y325" s="38">
        <v>61664.968553487503</v>
      </c>
      <c r="Z325" s="5">
        <v>0</v>
      </c>
      <c r="AA325" s="2">
        <f>IFERROR(INDEX('Holiday Schedule'!$D$3:$D$24,MATCH(A325,'Holiday Schedule'!$C$3:$C$24,0)),0)</f>
        <v>0</v>
      </c>
      <c r="AB325" s="2">
        <f t="shared" si="32"/>
        <v>5</v>
      </c>
      <c r="AC325" s="2">
        <f t="shared" si="33"/>
        <v>1301928.9099999999</v>
      </c>
      <c r="AD325" s="5">
        <f t="shared" si="34"/>
        <v>518631.00855348818</v>
      </c>
      <c r="AE325" s="5">
        <f t="shared" si="35"/>
        <v>1820559.9185534881</v>
      </c>
      <c r="AG325" s="2">
        <f t="shared" si="36"/>
        <v>11</v>
      </c>
      <c r="AH325" s="2">
        <f t="shared" si="37"/>
        <v>2025</v>
      </c>
      <c r="AJ325" s="5">
        <f t="shared" si="38"/>
        <v>108509.35</v>
      </c>
      <c r="AK325" s="2">
        <f t="shared" si="39"/>
        <v>19</v>
      </c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36"/>
    </row>
    <row r="326" spans="1:48">
      <c r="A326" s="17">
        <v>45975</v>
      </c>
      <c r="B326" s="38">
        <v>62185.97</v>
      </c>
      <c r="C326" s="38">
        <v>59544.79</v>
      </c>
      <c r="D326" s="38">
        <v>57211.78</v>
      </c>
      <c r="E326" s="38">
        <v>58815.55</v>
      </c>
      <c r="F326" s="38">
        <v>62987.74</v>
      </c>
      <c r="G326" s="38">
        <v>70623.16</v>
      </c>
      <c r="H326" s="38">
        <v>88755.49</v>
      </c>
      <c r="I326" s="38">
        <v>84084.96</v>
      </c>
      <c r="J326" s="38">
        <v>66302.83</v>
      </c>
      <c r="K326" s="38">
        <v>50204.75</v>
      </c>
      <c r="L326" s="38">
        <v>45556.62</v>
      </c>
      <c r="M326" s="38">
        <v>47182.41</v>
      </c>
      <c r="N326" s="38">
        <v>47702.33</v>
      </c>
      <c r="O326" s="38">
        <v>53208.38</v>
      </c>
      <c r="P326" s="38">
        <v>65426</v>
      </c>
      <c r="Q326" s="38">
        <v>77967.490000000005</v>
      </c>
      <c r="R326" s="38">
        <v>90907.81</v>
      </c>
      <c r="S326" s="38">
        <v>106588.3</v>
      </c>
      <c r="T326" s="38">
        <v>110858.91</v>
      </c>
      <c r="U326" s="38">
        <v>102652.23</v>
      </c>
      <c r="V326" s="38">
        <v>97599.48</v>
      </c>
      <c r="W326" s="38">
        <v>88943.3</v>
      </c>
      <c r="X326" s="38">
        <v>76477.64</v>
      </c>
      <c r="Y326" s="38">
        <v>58127.478687341798</v>
      </c>
      <c r="Z326" s="5">
        <v>0</v>
      </c>
      <c r="AA326" s="2">
        <f>IFERROR(INDEX('Holiday Schedule'!$D$3:$D$24,MATCH(A326,'Holiday Schedule'!$C$3:$C$24,0)),0)</f>
        <v>0</v>
      </c>
      <c r="AB326" s="2">
        <f t="shared" si="32"/>
        <v>6</v>
      </c>
      <c r="AC326" s="2">
        <f t="shared" si="33"/>
        <v>1211663.44</v>
      </c>
      <c r="AD326" s="5">
        <f t="shared" si="34"/>
        <v>518251.95868734154</v>
      </c>
      <c r="AE326" s="5">
        <f t="shared" si="35"/>
        <v>1729915.3986873415</v>
      </c>
      <c r="AG326" s="2">
        <f t="shared" si="36"/>
        <v>11</v>
      </c>
      <c r="AH326" s="2">
        <f t="shared" si="37"/>
        <v>2025</v>
      </c>
      <c r="AJ326" s="5">
        <f t="shared" si="38"/>
        <v>110858.91</v>
      </c>
      <c r="AK326" s="2">
        <f t="shared" si="39"/>
        <v>19</v>
      </c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36"/>
    </row>
    <row r="327" spans="1:48">
      <c r="A327" s="17">
        <v>45976</v>
      </c>
      <c r="B327" s="38">
        <v>62895.72</v>
      </c>
      <c r="C327" s="38">
        <v>60612.91</v>
      </c>
      <c r="D327" s="38">
        <v>57107.67</v>
      </c>
      <c r="E327" s="38">
        <v>58201.06</v>
      </c>
      <c r="F327" s="38">
        <v>61434.91</v>
      </c>
      <c r="G327" s="38">
        <v>66055.34</v>
      </c>
      <c r="H327" s="38">
        <v>78860.17</v>
      </c>
      <c r="I327" s="38">
        <v>76260.14</v>
      </c>
      <c r="J327" s="38">
        <v>53702.34</v>
      </c>
      <c r="K327" s="38">
        <v>40703.769999999997</v>
      </c>
      <c r="L327" s="38">
        <v>36210.03</v>
      </c>
      <c r="M327" s="38">
        <v>33681.06</v>
      </c>
      <c r="N327" s="38">
        <v>33970.46</v>
      </c>
      <c r="O327" s="38">
        <v>36634.050000000003</v>
      </c>
      <c r="P327" s="38">
        <v>51747.77</v>
      </c>
      <c r="Q327" s="38">
        <v>72338.52</v>
      </c>
      <c r="R327" s="38">
        <v>91056.56</v>
      </c>
      <c r="S327" s="38">
        <v>105923.97</v>
      </c>
      <c r="T327" s="38">
        <v>107953.27</v>
      </c>
      <c r="U327" s="38">
        <v>102216.79</v>
      </c>
      <c r="V327" s="38">
        <v>99458.19</v>
      </c>
      <c r="W327" s="38">
        <v>90374.01</v>
      </c>
      <c r="X327" s="38">
        <v>78940.69</v>
      </c>
      <c r="Y327" s="38">
        <v>67917.73</v>
      </c>
      <c r="Z327" s="5">
        <v>0</v>
      </c>
      <c r="AA327" s="2">
        <f>IFERROR(INDEX('Holiday Schedule'!$D$3:$D$24,MATCH(A327,'Holiday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1624257.1300000001</v>
      </c>
      <c r="AE327" s="5">
        <f t="shared" si="35"/>
        <v>1624257.1300000001</v>
      </c>
      <c r="AG327" s="2">
        <f t="shared" si="36"/>
        <v>11</v>
      </c>
      <c r="AH327" s="2">
        <f t="shared" si="37"/>
        <v>2025</v>
      </c>
      <c r="AJ327" s="5">
        <f t="shared" si="38"/>
        <v>107953.27</v>
      </c>
      <c r="AK327" s="2">
        <f t="shared" si="39"/>
        <v>19</v>
      </c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36"/>
    </row>
    <row r="328" spans="1:48">
      <c r="A328" s="17">
        <v>45977</v>
      </c>
      <c r="B328" s="38">
        <v>67149.570000000007</v>
      </c>
      <c r="C328" s="38">
        <v>62224.480000000003</v>
      </c>
      <c r="D328" s="38">
        <v>59973.37</v>
      </c>
      <c r="E328" s="38">
        <v>59666.54</v>
      </c>
      <c r="F328" s="38">
        <v>61396.19</v>
      </c>
      <c r="G328" s="38">
        <v>64316.11</v>
      </c>
      <c r="H328" s="38">
        <v>74698.8</v>
      </c>
      <c r="I328" s="38">
        <v>81325.61</v>
      </c>
      <c r="J328" s="38">
        <v>85424.01</v>
      </c>
      <c r="K328" s="38">
        <v>87534.59</v>
      </c>
      <c r="L328" s="38">
        <v>84642.42</v>
      </c>
      <c r="M328" s="38">
        <v>84146.08</v>
      </c>
      <c r="N328" s="38">
        <v>85977</v>
      </c>
      <c r="O328" s="38">
        <v>86248.95</v>
      </c>
      <c r="P328" s="38">
        <v>87189.43</v>
      </c>
      <c r="Q328" s="38">
        <v>92755.58</v>
      </c>
      <c r="R328" s="38">
        <v>104865.42</v>
      </c>
      <c r="S328" s="38">
        <v>116231.14</v>
      </c>
      <c r="T328" s="38">
        <v>115413.51</v>
      </c>
      <c r="U328" s="38">
        <v>110418.71</v>
      </c>
      <c r="V328" s="38">
        <v>103222.76</v>
      </c>
      <c r="W328" s="38">
        <v>91005.73</v>
      </c>
      <c r="X328" s="38">
        <v>79030.34</v>
      </c>
      <c r="Y328" s="38">
        <v>71346.2</v>
      </c>
      <c r="Z328" s="5">
        <v>0</v>
      </c>
      <c r="AA328" s="2">
        <f>IFERROR(INDEX('Holiday Schedule'!$D$3:$D$24,MATCH(A328,'Holiday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2016202.5399999998</v>
      </c>
      <c r="AE328" s="5">
        <f t="shared" si="35"/>
        <v>2016202.5399999998</v>
      </c>
      <c r="AG328" s="2">
        <f t="shared" si="36"/>
        <v>11</v>
      </c>
      <c r="AH328" s="2">
        <f t="shared" si="37"/>
        <v>2025</v>
      </c>
      <c r="AJ328" s="5">
        <f t="shared" si="38"/>
        <v>116231.14</v>
      </c>
      <c r="AK328" s="2">
        <f t="shared" si="39"/>
        <v>18</v>
      </c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36"/>
    </row>
    <row r="329" spans="1:48">
      <c r="A329" s="17">
        <v>45978</v>
      </c>
      <c r="B329" s="38">
        <v>102549.17</v>
      </c>
      <c r="C329" s="38">
        <v>95811.48</v>
      </c>
      <c r="D329" s="38">
        <v>93878.080000000002</v>
      </c>
      <c r="E329" s="38">
        <v>94540.7</v>
      </c>
      <c r="F329" s="38">
        <v>96055.11</v>
      </c>
      <c r="G329" s="38">
        <v>100426.74</v>
      </c>
      <c r="H329" s="38">
        <v>117924.18</v>
      </c>
      <c r="I329" s="38">
        <v>121068.69</v>
      </c>
      <c r="J329" s="38">
        <v>114762.11</v>
      </c>
      <c r="K329" s="38">
        <v>113177.9</v>
      </c>
      <c r="L329" s="38">
        <v>80051.92</v>
      </c>
      <c r="M329" s="38">
        <v>68710.070000000007</v>
      </c>
      <c r="N329" s="38">
        <v>66446.5</v>
      </c>
      <c r="O329" s="38">
        <v>65345.4</v>
      </c>
      <c r="P329" s="38">
        <v>73361.62</v>
      </c>
      <c r="Q329" s="38">
        <v>83170.14</v>
      </c>
      <c r="R329" s="38">
        <v>99284.49</v>
      </c>
      <c r="S329" s="38">
        <v>114276.31</v>
      </c>
      <c r="T329" s="38">
        <v>115964.03</v>
      </c>
      <c r="U329" s="38">
        <v>108984.01</v>
      </c>
      <c r="V329" s="38">
        <v>103200.05</v>
      </c>
      <c r="W329" s="38">
        <v>92182.69</v>
      </c>
      <c r="X329" s="38">
        <v>77521.34</v>
      </c>
      <c r="Y329" s="38">
        <v>69790.694987124196</v>
      </c>
      <c r="Z329" s="5">
        <v>0</v>
      </c>
      <c r="AA329" s="2">
        <f>IFERROR(INDEX('Holiday Schedule'!$D$3:$D$24,MATCH(A329,'Holiday Schedule'!$C$3:$C$24,0)),0)</f>
        <v>0</v>
      </c>
      <c r="AB329" s="2">
        <f t="shared" si="32"/>
        <v>2</v>
      </c>
      <c r="AC329" s="2">
        <f t="shared" si="33"/>
        <v>1497507.27</v>
      </c>
      <c r="AD329" s="5">
        <f t="shared" si="34"/>
        <v>770976.15498712426</v>
      </c>
      <c r="AE329" s="5">
        <f t="shared" si="35"/>
        <v>2268483.4249871243</v>
      </c>
      <c r="AG329" s="2">
        <f t="shared" si="36"/>
        <v>11</v>
      </c>
      <c r="AH329" s="2">
        <f t="shared" si="37"/>
        <v>2025</v>
      </c>
      <c r="AJ329" s="5">
        <f t="shared" si="38"/>
        <v>121068.69</v>
      </c>
      <c r="AK329" s="2">
        <f t="shared" si="39"/>
        <v>8</v>
      </c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36"/>
    </row>
    <row r="330" spans="1:48">
      <c r="A330" s="17">
        <v>45979</v>
      </c>
      <c r="B330" s="38">
        <v>64648.23</v>
      </c>
      <c r="C330" s="38">
        <v>61852.73</v>
      </c>
      <c r="D330" s="38">
        <v>59332.9</v>
      </c>
      <c r="E330" s="38">
        <v>60292.959999999999</v>
      </c>
      <c r="F330" s="38">
        <v>64658.39</v>
      </c>
      <c r="G330" s="38">
        <v>71570.22</v>
      </c>
      <c r="H330" s="38">
        <v>90881.96</v>
      </c>
      <c r="I330" s="38">
        <v>89965.4</v>
      </c>
      <c r="J330" s="38">
        <v>67869.259999999995</v>
      </c>
      <c r="K330" s="38">
        <v>52702.39</v>
      </c>
      <c r="L330" s="38">
        <v>42943.5</v>
      </c>
      <c r="M330" s="38">
        <v>41004.58</v>
      </c>
      <c r="N330" s="38">
        <v>41005.440000000002</v>
      </c>
      <c r="O330" s="38">
        <v>45608.81</v>
      </c>
      <c r="P330" s="38">
        <v>59308.3</v>
      </c>
      <c r="Q330" s="38">
        <v>77415.839999999997</v>
      </c>
      <c r="R330" s="38">
        <v>95252.24</v>
      </c>
      <c r="S330" s="38">
        <v>111047.21</v>
      </c>
      <c r="T330" s="38">
        <v>113721.8</v>
      </c>
      <c r="U330" s="38">
        <v>107642.44</v>
      </c>
      <c r="V330" s="38">
        <v>101733.83</v>
      </c>
      <c r="W330" s="38">
        <v>91509.69</v>
      </c>
      <c r="X330" s="38">
        <v>77652.320000000007</v>
      </c>
      <c r="Y330" s="38">
        <v>69684.908992038094</v>
      </c>
      <c r="Z330" s="5">
        <v>0</v>
      </c>
      <c r="AA330" s="2">
        <f>IFERROR(INDEX('Holiday Schedule'!$D$3:$D$24,MATCH(A330,'Holiday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1216383.05</v>
      </c>
      <c r="AD330" s="5">
        <f t="shared" ref="AD330:AD393" si="42">AE330-AC330</f>
        <v>542922.29899203824</v>
      </c>
      <c r="AE330" s="5">
        <f t="shared" ref="AE330:AE393" si="43">SUM(B330:Y330)</f>
        <v>1759305.3489920383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113721.8</v>
      </c>
      <c r="AK330" s="2">
        <f t="shared" ref="AK330:AK393" si="47">IF(AE330&gt;0,INDEX(B$8:Y$8,MATCH(AJ330,B330:Y330,0)),"")</f>
        <v>19</v>
      </c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36"/>
    </row>
    <row r="331" spans="1:48">
      <c r="A331" s="17">
        <v>45980</v>
      </c>
      <c r="B331" s="38">
        <v>65684.91</v>
      </c>
      <c r="C331" s="38">
        <v>62594.78</v>
      </c>
      <c r="D331" s="38">
        <v>60652.19</v>
      </c>
      <c r="E331" s="38">
        <v>61947.66</v>
      </c>
      <c r="F331" s="38">
        <v>66035.759999999995</v>
      </c>
      <c r="G331" s="38">
        <v>73490.289999999994</v>
      </c>
      <c r="H331" s="38">
        <v>93789.77</v>
      </c>
      <c r="I331" s="38">
        <v>89038.54</v>
      </c>
      <c r="J331" s="38">
        <v>62751.51</v>
      </c>
      <c r="K331" s="38">
        <v>47313.95</v>
      </c>
      <c r="L331" s="38">
        <v>40667.78</v>
      </c>
      <c r="M331" s="38">
        <v>37688.300000000003</v>
      </c>
      <c r="N331" s="38">
        <v>37783.730000000003</v>
      </c>
      <c r="O331" s="38">
        <v>40785.24</v>
      </c>
      <c r="P331" s="38">
        <v>57008.65</v>
      </c>
      <c r="Q331" s="38">
        <v>76066.5</v>
      </c>
      <c r="R331" s="38">
        <v>93961.65</v>
      </c>
      <c r="S331" s="38">
        <v>110622.31</v>
      </c>
      <c r="T331" s="38">
        <v>112913.42</v>
      </c>
      <c r="U331" s="38">
        <v>108236.55</v>
      </c>
      <c r="V331" s="38">
        <v>102841.63</v>
      </c>
      <c r="W331" s="38">
        <v>92466.93</v>
      </c>
      <c r="X331" s="38">
        <v>79413.52</v>
      </c>
      <c r="Y331" s="38">
        <v>71615.357608205304</v>
      </c>
      <c r="Z331" s="5">
        <v>0</v>
      </c>
      <c r="AA331" s="2">
        <f>IFERROR(INDEX('Holiday Schedule'!$D$3:$D$24,MATCH(A331,'Holiday Schedule'!$C$3:$C$24,0)),0)</f>
        <v>0</v>
      </c>
      <c r="AB331" s="2">
        <f t="shared" si="40"/>
        <v>4</v>
      </c>
      <c r="AC331" s="2">
        <f t="shared" si="41"/>
        <v>1189560.21</v>
      </c>
      <c r="AD331" s="5">
        <f t="shared" si="42"/>
        <v>555810.71760820551</v>
      </c>
      <c r="AE331" s="5">
        <f t="shared" si="43"/>
        <v>1745370.9276082055</v>
      </c>
      <c r="AG331" s="2">
        <f t="shared" si="44"/>
        <v>11</v>
      </c>
      <c r="AH331" s="2">
        <f t="shared" si="45"/>
        <v>2025</v>
      </c>
      <c r="AJ331" s="5">
        <f t="shared" si="46"/>
        <v>112913.42</v>
      </c>
      <c r="AK331" s="2">
        <f t="shared" si="47"/>
        <v>19</v>
      </c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36"/>
    </row>
    <row r="332" spans="1:48">
      <c r="A332" s="17">
        <v>45981</v>
      </c>
      <c r="B332" s="38">
        <v>64704.12</v>
      </c>
      <c r="C332" s="38">
        <v>62148.14</v>
      </c>
      <c r="D332" s="38">
        <v>60012.37</v>
      </c>
      <c r="E332" s="38">
        <v>61114.12</v>
      </c>
      <c r="F332" s="38">
        <v>65425.33</v>
      </c>
      <c r="G332" s="38">
        <v>73349.09</v>
      </c>
      <c r="H332" s="38">
        <v>93103.81</v>
      </c>
      <c r="I332" s="38">
        <v>89047.24</v>
      </c>
      <c r="J332" s="38">
        <v>62976.25</v>
      </c>
      <c r="K332" s="38">
        <v>47407.71</v>
      </c>
      <c r="L332" s="38">
        <v>41383.919999999998</v>
      </c>
      <c r="M332" s="38">
        <v>37448.85</v>
      </c>
      <c r="N332" s="38">
        <v>37287.760000000002</v>
      </c>
      <c r="O332" s="38">
        <v>41012.120000000003</v>
      </c>
      <c r="P332" s="38">
        <v>56295.39</v>
      </c>
      <c r="Q332" s="38">
        <v>74445.100000000006</v>
      </c>
      <c r="R332" s="38">
        <v>92625.919999999998</v>
      </c>
      <c r="S332" s="38">
        <v>107982.24</v>
      </c>
      <c r="T332" s="38">
        <v>111013.42</v>
      </c>
      <c r="U332" s="38">
        <v>105869.93</v>
      </c>
      <c r="V332" s="38">
        <v>101422.39999999999</v>
      </c>
      <c r="W332" s="38">
        <v>90814.93</v>
      </c>
      <c r="X332" s="38">
        <v>78138.33</v>
      </c>
      <c r="Y332" s="38">
        <v>70419.123678486503</v>
      </c>
      <c r="Z332" s="5">
        <v>0</v>
      </c>
      <c r="AA332" s="2">
        <f>IFERROR(INDEX('Holiday Schedule'!$D$3:$D$24,MATCH(A332,'Holiday Schedule'!$C$3:$C$24,0)),0)</f>
        <v>0</v>
      </c>
      <c r="AB332" s="2">
        <f t="shared" si="40"/>
        <v>5</v>
      </c>
      <c r="AC332" s="2">
        <f t="shared" si="41"/>
        <v>1175171.5100000002</v>
      </c>
      <c r="AD332" s="5">
        <f t="shared" si="42"/>
        <v>550276.10367848608</v>
      </c>
      <c r="AE332" s="5">
        <f t="shared" si="43"/>
        <v>1725447.6136784863</v>
      </c>
      <c r="AG332" s="2">
        <f t="shared" si="44"/>
        <v>11</v>
      </c>
      <c r="AH332" s="2">
        <f t="shared" si="45"/>
        <v>2025</v>
      </c>
      <c r="AJ332" s="5">
        <f t="shared" si="46"/>
        <v>111013.42</v>
      </c>
      <c r="AK332" s="2">
        <f t="shared" si="47"/>
        <v>19</v>
      </c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36"/>
    </row>
    <row r="333" spans="1:48">
      <c r="A333" s="17">
        <v>45982</v>
      </c>
      <c r="B333" s="38">
        <v>65706.59</v>
      </c>
      <c r="C333" s="38">
        <v>63000.97</v>
      </c>
      <c r="D333" s="38">
        <v>60834.559999999998</v>
      </c>
      <c r="E333" s="38">
        <v>62090.87</v>
      </c>
      <c r="F333" s="38">
        <v>66324.679999999993</v>
      </c>
      <c r="G333" s="38">
        <v>73119.42</v>
      </c>
      <c r="H333" s="38">
        <v>90544.82</v>
      </c>
      <c r="I333" s="38">
        <v>93262.11</v>
      </c>
      <c r="J333" s="38">
        <v>72157.570000000007</v>
      </c>
      <c r="K333" s="38">
        <v>63205.41</v>
      </c>
      <c r="L333" s="38">
        <v>60964.79</v>
      </c>
      <c r="M333" s="38">
        <v>62744.61</v>
      </c>
      <c r="N333" s="38">
        <v>69432.45</v>
      </c>
      <c r="O333" s="38">
        <v>67881.36</v>
      </c>
      <c r="P333" s="38">
        <v>71775.89</v>
      </c>
      <c r="Q333" s="38">
        <v>78838.55</v>
      </c>
      <c r="R333" s="38">
        <v>91192.65</v>
      </c>
      <c r="S333" s="38">
        <v>104064.84</v>
      </c>
      <c r="T333" s="38">
        <v>103162.26</v>
      </c>
      <c r="U333" s="38">
        <v>98036.58</v>
      </c>
      <c r="V333" s="38">
        <v>93179.78</v>
      </c>
      <c r="W333" s="38">
        <v>84539.03</v>
      </c>
      <c r="X333" s="38">
        <v>72018.03</v>
      </c>
      <c r="Y333" s="38">
        <v>62347.254809851329</v>
      </c>
      <c r="Z333" s="5">
        <v>0</v>
      </c>
      <c r="AA333" s="2">
        <f>IFERROR(INDEX('Holiday Schedule'!$D$3:$D$24,MATCH(A333,'Holiday Schedule'!$C$3:$C$24,0)),0)</f>
        <v>0</v>
      </c>
      <c r="AB333" s="2">
        <f t="shared" si="40"/>
        <v>6</v>
      </c>
      <c r="AC333" s="2">
        <f t="shared" si="41"/>
        <v>1286455.9099999999</v>
      </c>
      <c r="AD333" s="5">
        <f t="shared" si="42"/>
        <v>543969.16480985167</v>
      </c>
      <c r="AE333" s="5">
        <f t="shared" si="43"/>
        <v>1830425.0748098516</v>
      </c>
      <c r="AG333" s="2">
        <f t="shared" si="44"/>
        <v>11</v>
      </c>
      <c r="AH333" s="2">
        <f t="shared" si="45"/>
        <v>2025</v>
      </c>
      <c r="AJ333" s="5">
        <f t="shared" si="46"/>
        <v>104064.84</v>
      </c>
      <c r="AK333" s="2">
        <f t="shared" si="47"/>
        <v>18</v>
      </c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36"/>
    </row>
    <row r="334" spans="1:48">
      <c r="A334" s="17">
        <v>45983</v>
      </c>
      <c r="B334" s="38">
        <v>59728.1</v>
      </c>
      <c r="C334" s="38">
        <v>56795.83</v>
      </c>
      <c r="D334" s="38">
        <v>54551.6</v>
      </c>
      <c r="E334" s="38">
        <v>55365.37</v>
      </c>
      <c r="F334" s="38">
        <v>58716.18</v>
      </c>
      <c r="G334" s="38">
        <v>63190.91</v>
      </c>
      <c r="H334" s="38">
        <v>76602.84</v>
      </c>
      <c r="I334" s="38">
        <v>79179.05</v>
      </c>
      <c r="J334" s="38">
        <v>68639.59</v>
      </c>
      <c r="K334" s="38">
        <v>60302.16</v>
      </c>
      <c r="L334" s="38">
        <v>58491.07</v>
      </c>
      <c r="M334" s="38">
        <v>57038.05</v>
      </c>
      <c r="N334" s="38">
        <v>47787.09</v>
      </c>
      <c r="O334" s="38">
        <v>46159.26</v>
      </c>
      <c r="P334" s="38">
        <v>58252.85</v>
      </c>
      <c r="Q334" s="38">
        <v>72495.8</v>
      </c>
      <c r="R334" s="38">
        <v>89670.6</v>
      </c>
      <c r="S334" s="38">
        <v>101682.78</v>
      </c>
      <c r="T334" s="38">
        <v>103515.06</v>
      </c>
      <c r="U334" s="38">
        <v>98365.88</v>
      </c>
      <c r="V334" s="38">
        <v>95693.67</v>
      </c>
      <c r="W334" s="38">
        <v>87727.15</v>
      </c>
      <c r="X334" s="38">
        <v>75947.63</v>
      </c>
      <c r="Y334" s="38">
        <v>64211.83</v>
      </c>
      <c r="Z334" s="5">
        <v>0</v>
      </c>
      <c r="AA334" s="2">
        <f>IFERROR(INDEX('Holiday Schedule'!$D$3:$D$24,MATCH(A334,'Holiday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1690110.35</v>
      </c>
      <c r="AE334" s="5">
        <f t="shared" si="43"/>
        <v>1690110.35</v>
      </c>
      <c r="AG334" s="2">
        <f t="shared" si="44"/>
        <v>11</v>
      </c>
      <c r="AH334" s="2">
        <f t="shared" si="45"/>
        <v>2025</v>
      </c>
      <c r="AJ334" s="5">
        <f t="shared" si="46"/>
        <v>103515.06</v>
      </c>
      <c r="AK334" s="2">
        <f t="shared" si="47"/>
        <v>19</v>
      </c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36"/>
    </row>
    <row r="335" spans="1:48">
      <c r="A335" s="17">
        <v>45984</v>
      </c>
      <c r="B335" s="38">
        <v>64788.11</v>
      </c>
      <c r="C335" s="38">
        <v>61173.120000000003</v>
      </c>
      <c r="D335" s="38">
        <v>59388.88</v>
      </c>
      <c r="E335" s="38">
        <v>60463.9</v>
      </c>
      <c r="F335" s="38">
        <v>62810.8</v>
      </c>
      <c r="G335" s="38">
        <v>67290.42</v>
      </c>
      <c r="H335" s="38">
        <v>77228.75</v>
      </c>
      <c r="I335" s="38">
        <v>78710.789999999994</v>
      </c>
      <c r="J335" s="38">
        <v>74783.86</v>
      </c>
      <c r="K335" s="38">
        <v>74195.89</v>
      </c>
      <c r="L335" s="38">
        <v>70290.55</v>
      </c>
      <c r="M335" s="38">
        <v>68021.350000000006</v>
      </c>
      <c r="N335" s="38">
        <v>62808.43</v>
      </c>
      <c r="O335" s="38">
        <v>64197.23</v>
      </c>
      <c r="P335" s="38">
        <v>75916.39</v>
      </c>
      <c r="Q335" s="38">
        <v>86473.7</v>
      </c>
      <c r="R335" s="38">
        <v>101941.47</v>
      </c>
      <c r="S335" s="38">
        <v>113222.91</v>
      </c>
      <c r="T335" s="38">
        <v>111121.09</v>
      </c>
      <c r="U335" s="38">
        <v>107785.08</v>
      </c>
      <c r="V335" s="38">
        <v>102053.88</v>
      </c>
      <c r="W335" s="38">
        <v>87896.58</v>
      </c>
      <c r="X335" s="38">
        <v>76218.710000000006</v>
      </c>
      <c r="Y335" s="38">
        <v>68288.100000000006</v>
      </c>
      <c r="Z335" s="5">
        <v>0</v>
      </c>
      <c r="AA335" s="2">
        <f>IFERROR(INDEX('Holiday Schedule'!$D$3:$D$24,MATCH(A335,'Holiday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1877069.9900000002</v>
      </c>
      <c r="AE335" s="5">
        <f t="shared" si="43"/>
        <v>1877069.9900000002</v>
      </c>
      <c r="AG335" s="2">
        <f t="shared" si="44"/>
        <v>11</v>
      </c>
      <c r="AH335" s="2">
        <f t="shared" si="45"/>
        <v>2025</v>
      </c>
      <c r="AJ335" s="5">
        <f t="shared" si="46"/>
        <v>113222.91</v>
      </c>
      <c r="AK335" s="2">
        <f t="shared" si="47"/>
        <v>18</v>
      </c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36"/>
    </row>
    <row r="336" spans="1:48">
      <c r="A336" s="17">
        <v>45985</v>
      </c>
      <c r="B336" s="38">
        <v>62599.86</v>
      </c>
      <c r="C336" s="38">
        <v>59998.559999999998</v>
      </c>
      <c r="D336" s="38">
        <v>57600.78</v>
      </c>
      <c r="E336" s="38">
        <v>58730.32</v>
      </c>
      <c r="F336" s="38">
        <v>62458.01</v>
      </c>
      <c r="G336" s="38">
        <v>69855.02</v>
      </c>
      <c r="H336" s="38">
        <v>88720.66</v>
      </c>
      <c r="I336" s="38">
        <v>89160.1</v>
      </c>
      <c r="J336" s="38">
        <v>68130.11</v>
      </c>
      <c r="K336" s="38">
        <v>50775.67</v>
      </c>
      <c r="L336" s="38">
        <v>42954.3</v>
      </c>
      <c r="M336" s="38">
        <v>38680.620000000003</v>
      </c>
      <c r="N336" s="38">
        <v>44087.93</v>
      </c>
      <c r="O336" s="38">
        <v>48978.81</v>
      </c>
      <c r="P336" s="38">
        <v>67837.94</v>
      </c>
      <c r="Q336" s="38">
        <v>78195.58</v>
      </c>
      <c r="R336" s="38">
        <v>92390.14</v>
      </c>
      <c r="S336" s="38">
        <v>107170.64</v>
      </c>
      <c r="T336" s="38">
        <v>108463.97</v>
      </c>
      <c r="U336" s="38">
        <v>102649.67</v>
      </c>
      <c r="V336" s="38">
        <v>97380.160000000003</v>
      </c>
      <c r="W336" s="38">
        <v>87829.85</v>
      </c>
      <c r="X336" s="38">
        <v>75141.070000000007</v>
      </c>
      <c r="Y336" s="38">
        <v>67602.329394176195</v>
      </c>
      <c r="Z336" s="5">
        <v>0</v>
      </c>
      <c r="AA336" s="2">
        <f>IFERROR(INDEX('Holiday Schedule'!$D$3:$D$24,MATCH(A336,'Holiday Schedule'!$C$3:$C$24,0)),0)</f>
        <v>0</v>
      </c>
      <c r="AB336" s="2">
        <f t="shared" si="40"/>
        <v>2</v>
      </c>
      <c r="AC336" s="2">
        <f t="shared" si="41"/>
        <v>1199826.56</v>
      </c>
      <c r="AD336" s="5">
        <f t="shared" si="42"/>
        <v>527565.5393941761</v>
      </c>
      <c r="AE336" s="5">
        <f t="shared" si="43"/>
        <v>1727392.0993941762</v>
      </c>
      <c r="AG336" s="2">
        <f t="shared" si="44"/>
        <v>11</v>
      </c>
      <c r="AH336" s="2">
        <f t="shared" si="45"/>
        <v>2025</v>
      </c>
      <c r="AJ336" s="5">
        <f t="shared" si="46"/>
        <v>108463.97</v>
      </c>
      <c r="AK336" s="2">
        <f t="shared" si="47"/>
        <v>19</v>
      </c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36"/>
    </row>
    <row r="337" spans="1:48">
      <c r="A337" s="17">
        <v>45986</v>
      </c>
      <c r="B337" s="38">
        <v>62670.67</v>
      </c>
      <c r="C337" s="38">
        <v>60070.78</v>
      </c>
      <c r="D337" s="38">
        <v>57870.52</v>
      </c>
      <c r="E337" s="38">
        <v>58823.61</v>
      </c>
      <c r="F337" s="38">
        <v>62418.05</v>
      </c>
      <c r="G337" s="38">
        <v>68409.34</v>
      </c>
      <c r="H337" s="38">
        <v>86399.2</v>
      </c>
      <c r="I337" s="38">
        <v>88857.7</v>
      </c>
      <c r="J337" s="38">
        <v>81165.600000000006</v>
      </c>
      <c r="K337" s="38">
        <v>78980.53</v>
      </c>
      <c r="L337" s="38">
        <v>72877.45</v>
      </c>
      <c r="M337" s="38">
        <v>67949.84</v>
      </c>
      <c r="N337" s="38">
        <v>66159.429999999993</v>
      </c>
      <c r="O337" s="38">
        <v>63651.4</v>
      </c>
      <c r="P337" s="38">
        <v>70067.070000000007</v>
      </c>
      <c r="Q337" s="38">
        <v>76924.92</v>
      </c>
      <c r="R337" s="38">
        <v>90590.07</v>
      </c>
      <c r="S337" s="38">
        <v>102623.69</v>
      </c>
      <c r="T337" s="38">
        <v>104504.42</v>
      </c>
      <c r="U337" s="38">
        <v>97736.59</v>
      </c>
      <c r="V337" s="38">
        <v>93040.92</v>
      </c>
      <c r="W337" s="38">
        <v>83176.84</v>
      </c>
      <c r="X337" s="38">
        <v>70427.72</v>
      </c>
      <c r="Y337" s="38">
        <v>62361.5428513597</v>
      </c>
      <c r="Z337" s="5">
        <v>0</v>
      </c>
      <c r="AA337" s="2">
        <f>IFERROR(INDEX('Holiday Schedule'!$D$3:$D$24,MATCH(A337,'Holiday Schedule'!$C$3:$C$24,0)),0)</f>
        <v>0</v>
      </c>
      <c r="AB337" s="2">
        <f t="shared" si="40"/>
        <v>3</v>
      </c>
      <c r="AC337" s="2">
        <f t="shared" si="41"/>
        <v>1308734.19</v>
      </c>
      <c r="AD337" s="5">
        <f t="shared" si="42"/>
        <v>519023.71285135951</v>
      </c>
      <c r="AE337" s="5">
        <f t="shared" si="43"/>
        <v>1827757.9028513595</v>
      </c>
      <c r="AG337" s="2">
        <f t="shared" si="44"/>
        <v>11</v>
      </c>
      <c r="AH337" s="2">
        <f t="shared" si="45"/>
        <v>2025</v>
      </c>
      <c r="AJ337" s="5">
        <f t="shared" si="46"/>
        <v>104504.42</v>
      </c>
      <c r="AK337" s="2">
        <f t="shared" si="47"/>
        <v>19</v>
      </c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36"/>
    </row>
    <row r="338" spans="1:48">
      <c r="A338" s="17">
        <v>45987</v>
      </c>
      <c r="B338" s="38">
        <v>57213.88</v>
      </c>
      <c r="C338" s="38">
        <v>54135.68</v>
      </c>
      <c r="D338" s="38">
        <v>51608.72</v>
      </c>
      <c r="E338" s="38">
        <v>52209.9</v>
      </c>
      <c r="F338" s="38">
        <v>54790.67</v>
      </c>
      <c r="G338" s="38">
        <v>60052.79</v>
      </c>
      <c r="H338" s="38">
        <v>75648.59</v>
      </c>
      <c r="I338" s="38">
        <v>80718.13</v>
      </c>
      <c r="J338" s="38">
        <v>77657.8</v>
      </c>
      <c r="K338" s="38">
        <v>75838.44</v>
      </c>
      <c r="L338" s="38">
        <v>72201.850000000006</v>
      </c>
      <c r="M338" s="38">
        <v>69488.399999999994</v>
      </c>
      <c r="N338" s="38">
        <v>65253.88</v>
      </c>
      <c r="O338" s="38">
        <v>67004.929999999993</v>
      </c>
      <c r="P338" s="38">
        <v>70638.14</v>
      </c>
      <c r="Q338" s="38">
        <v>75701.56</v>
      </c>
      <c r="R338" s="38">
        <v>86669.86</v>
      </c>
      <c r="S338" s="38">
        <v>98027.13</v>
      </c>
      <c r="T338" s="38">
        <v>98474.82</v>
      </c>
      <c r="U338" s="38">
        <v>94004.17</v>
      </c>
      <c r="V338" s="38">
        <v>88943.29</v>
      </c>
      <c r="W338" s="38">
        <v>79656.479999999996</v>
      </c>
      <c r="X338" s="38">
        <v>67762.350000000006</v>
      </c>
      <c r="Y338" s="38">
        <v>60033.906840735202</v>
      </c>
      <c r="Z338" s="5">
        <v>0</v>
      </c>
      <c r="AA338" s="2">
        <f>IFERROR(INDEX('Holiday Schedule'!$D$3:$D$24,MATCH(A338,'Holiday Schedule'!$C$3:$C$24,0)),0)</f>
        <v>0</v>
      </c>
      <c r="AB338" s="2">
        <f t="shared" si="40"/>
        <v>4</v>
      </c>
      <c r="AC338" s="2">
        <f t="shared" si="41"/>
        <v>1268041.23</v>
      </c>
      <c r="AD338" s="5">
        <f t="shared" si="42"/>
        <v>465694.13684073533</v>
      </c>
      <c r="AE338" s="5">
        <f t="shared" si="43"/>
        <v>1733735.3668407353</v>
      </c>
      <c r="AG338" s="2">
        <f t="shared" si="44"/>
        <v>11</v>
      </c>
      <c r="AH338" s="2">
        <f t="shared" si="45"/>
        <v>2025</v>
      </c>
      <c r="AJ338" s="5">
        <f t="shared" si="46"/>
        <v>98474.82</v>
      </c>
      <c r="AK338" s="2">
        <f t="shared" si="47"/>
        <v>19</v>
      </c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36"/>
    </row>
    <row r="339" spans="1:48">
      <c r="A339" s="17">
        <v>45988</v>
      </c>
      <c r="B339" s="38">
        <v>55402.8</v>
      </c>
      <c r="C339" s="38">
        <v>51303.99</v>
      </c>
      <c r="D339" s="38">
        <v>49085.16</v>
      </c>
      <c r="E339" s="38">
        <v>49560.26</v>
      </c>
      <c r="F339" s="38">
        <v>51977.68</v>
      </c>
      <c r="G339" s="38">
        <v>55826.79</v>
      </c>
      <c r="H339" s="38">
        <v>69604.62</v>
      </c>
      <c r="I339" s="38">
        <v>72410.2</v>
      </c>
      <c r="J339" s="38">
        <v>60576.53</v>
      </c>
      <c r="K339" s="38">
        <v>49698.04</v>
      </c>
      <c r="L339" s="38">
        <v>53586.2</v>
      </c>
      <c r="M339" s="38">
        <v>54013.55</v>
      </c>
      <c r="N339" s="38">
        <v>49773.26</v>
      </c>
      <c r="O339" s="38">
        <v>50725.89</v>
      </c>
      <c r="P339" s="38">
        <v>58243.12</v>
      </c>
      <c r="Q339" s="38">
        <v>67645.14</v>
      </c>
      <c r="R339" s="38">
        <v>78835.69</v>
      </c>
      <c r="S339" s="38">
        <v>88523.34</v>
      </c>
      <c r="T339" s="38">
        <v>90299.15</v>
      </c>
      <c r="U339" s="38">
        <v>87324.78</v>
      </c>
      <c r="V339" s="38">
        <v>85527.08</v>
      </c>
      <c r="W339" s="38">
        <v>78678.95</v>
      </c>
      <c r="X339" s="38">
        <v>68509.899999999994</v>
      </c>
      <c r="Y339" s="38">
        <v>60031.31</v>
      </c>
      <c r="Z339" s="5">
        <v>0</v>
      </c>
      <c r="AA339" s="2">
        <f>IFERROR(INDEX('Holiday Schedule'!$D$3:$D$24,MATCH(A339,'Holiday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1537163.4300000002</v>
      </c>
      <c r="AE339" s="5">
        <f t="shared" si="43"/>
        <v>1537163.4300000002</v>
      </c>
      <c r="AG339" s="2">
        <f t="shared" si="44"/>
        <v>11</v>
      </c>
      <c r="AH339" s="2">
        <f t="shared" si="45"/>
        <v>2025</v>
      </c>
      <c r="AJ339" s="5">
        <f t="shared" si="46"/>
        <v>90299.15</v>
      </c>
      <c r="AK339" s="2">
        <f t="shared" si="47"/>
        <v>19</v>
      </c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36"/>
    </row>
    <row r="340" spans="1:48">
      <c r="A340" s="17">
        <v>45989</v>
      </c>
      <c r="B340" s="38">
        <v>57676.99</v>
      </c>
      <c r="C340" s="38">
        <v>55449.97</v>
      </c>
      <c r="D340" s="38">
        <v>53149.38</v>
      </c>
      <c r="E340" s="38">
        <v>54548.37</v>
      </c>
      <c r="F340" s="38">
        <v>57851.79</v>
      </c>
      <c r="G340" s="38">
        <v>62722.94</v>
      </c>
      <c r="H340" s="38">
        <v>76067.28</v>
      </c>
      <c r="I340" s="38">
        <v>75935.240000000005</v>
      </c>
      <c r="J340" s="38">
        <v>60564.02</v>
      </c>
      <c r="K340" s="38">
        <v>52382.65</v>
      </c>
      <c r="L340" s="38">
        <v>51546.31</v>
      </c>
      <c r="M340" s="38">
        <v>51938.33</v>
      </c>
      <c r="N340" s="38">
        <v>56138</v>
      </c>
      <c r="O340" s="38">
        <v>54944.01</v>
      </c>
      <c r="P340" s="38">
        <v>64256.9</v>
      </c>
      <c r="Q340" s="38">
        <v>76680.09</v>
      </c>
      <c r="R340" s="38">
        <v>91361.99</v>
      </c>
      <c r="S340" s="38">
        <v>103274.41</v>
      </c>
      <c r="T340" s="38">
        <v>105680.93</v>
      </c>
      <c r="U340" s="38">
        <v>100880.55</v>
      </c>
      <c r="V340" s="38">
        <v>98067.28</v>
      </c>
      <c r="W340" s="38">
        <v>89621.42</v>
      </c>
      <c r="X340" s="38">
        <v>77688.73</v>
      </c>
      <c r="Y340" s="38">
        <v>61904.44</v>
      </c>
      <c r="Z340" s="5">
        <v>0</v>
      </c>
      <c r="AA340" s="2">
        <f>IFERROR(INDEX('Holiday Schedule'!$D$3:$D$24,MATCH(A340,'Holiday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1690332.0199999998</v>
      </c>
      <c r="AE340" s="5">
        <f t="shared" si="43"/>
        <v>1690332.0199999998</v>
      </c>
      <c r="AG340" s="2">
        <f t="shared" si="44"/>
        <v>11</v>
      </c>
      <c r="AH340" s="2">
        <f t="shared" si="45"/>
        <v>2025</v>
      </c>
      <c r="AJ340" s="5">
        <f t="shared" si="46"/>
        <v>105680.93</v>
      </c>
      <c r="AK340" s="2">
        <f t="shared" si="47"/>
        <v>19</v>
      </c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36"/>
    </row>
    <row r="341" spans="1:48">
      <c r="A341" s="17">
        <v>45990</v>
      </c>
      <c r="B341" s="38">
        <v>65345.11</v>
      </c>
      <c r="C341" s="38">
        <v>62048.03</v>
      </c>
      <c r="D341" s="38">
        <v>59234.03</v>
      </c>
      <c r="E341" s="38">
        <v>59733.11</v>
      </c>
      <c r="F341" s="38">
        <v>62238.01</v>
      </c>
      <c r="G341" s="38">
        <v>65342.76</v>
      </c>
      <c r="H341" s="38">
        <v>78919.12</v>
      </c>
      <c r="I341" s="38">
        <v>80705.02</v>
      </c>
      <c r="J341" s="38">
        <v>69632.05</v>
      </c>
      <c r="K341" s="38">
        <v>62019.360000000001</v>
      </c>
      <c r="L341" s="38">
        <v>60597.87</v>
      </c>
      <c r="M341" s="38">
        <v>58886.92</v>
      </c>
      <c r="N341" s="38">
        <v>59930.61</v>
      </c>
      <c r="O341" s="38">
        <v>57024.66</v>
      </c>
      <c r="P341" s="38">
        <v>67045.320000000007</v>
      </c>
      <c r="Q341" s="38">
        <v>80717.119999999995</v>
      </c>
      <c r="R341" s="38">
        <v>95563.32</v>
      </c>
      <c r="S341" s="38">
        <v>108500.32</v>
      </c>
      <c r="T341" s="38">
        <v>109973.08</v>
      </c>
      <c r="U341" s="38">
        <v>105167.21</v>
      </c>
      <c r="V341" s="38">
        <v>100933.83</v>
      </c>
      <c r="W341" s="38">
        <v>92104.19</v>
      </c>
      <c r="X341" s="38">
        <v>79960.61</v>
      </c>
      <c r="Y341" s="38">
        <v>69984.289999999994</v>
      </c>
      <c r="Z341" s="5">
        <v>0</v>
      </c>
      <c r="AA341" s="2">
        <f>IFERROR(INDEX('Holiday Schedule'!$D$3:$D$24,MATCH(A341,'Holiday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1811605.9500000004</v>
      </c>
      <c r="AE341" s="5">
        <f t="shared" si="43"/>
        <v>1811605.9500000004</v>
      </c>
      <c r="AG341" s="2">
        <f t="shared" si="44"/>
        <v>11</v>
      </c>
      <c r="AH341" s="2">
        <f t="shared" si="45"/>
        <v>2025</v>
      </c>
      <c r="AJ341" s="5">
        <f t="shared" si="46"/>
        <v>109973.08</v>
      </c>
      <c r="AK341" s="2">
        <f t="shared" si="47"/>
        <v>19</v>
      </c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36"/>
    </row>
    <row r="342" spans="1:48">
      <c r="A342" s="17">
        <v>45991</v>
      </c>
      <c r="B342" s="38">
        <v>68558.28</v>
      </c>
      <c r="C342" s="38">
        <v>64525.48</v>
      </c>
      <c r="D342" s="38">
        <v>62919.35</v>
      </c>
      <c r="E342" s="38">
        <v>63350.87</v>
      </c>
      <c r="F342" s="38">
        <v>65527.5</v>
      </c>
      <c r="G342" s="38">
        <v>69082.52</v>
      </c>
      <c r="H342" s="38">
        <v>79458.710000000006</v>
      </c>
      <c r="I342" s="38">
        <v>83762.039999999994</v>
      </c>
      <c r="J342" s="38">
        <v>86789.1</v>
      </c>
      <c r="K342" s="38">
        <v>87987.82</v>
      </c>
      <c r="L342" s="38">
        <v>85472.9</v>
      </c>
      <c r="M342" s="38">
        <v>86753.15</v>
      </c>
      <c r="N342" s="38">
        <v>87450.17</v>
      </c>
      <c r="O342" s="38">
        <v>87172.42</v>
      </c>
      <c r="P342" s="38">
        <v>88609.47</v>
      </c>
      <c r="Q342" s="38">
        <v>94035.02</v>
      </c>
      <c r="R342" s="38">
        <v>107162.16</v>
      </c>
      <c r="S342" s="38">
        <v>115956.82</v>
      </c>
      <c r="T342" s="38">
        <v>113698.78</v>
      </c>
      <c r="U342" s="38">
        <v>107538.86</v>
      </c>
      <c r="V342" s="38">
        <v>99181.64</v>
      </c>
      <c r="W342" s="38">
        <v>86042.09</v>
      </c>
      <c r="X342" s="38">
        <v>73155.58</v>
      </c>
      <c r="Y342" s="38">
        <v>72080.58</v>
      </c>
      <c r="Z342" s="5">
        <v>0</v>
      </c>
      <c r="AA342" s="2">
        <f>IFERROR(INDEX('Holiday Schedule'!$D$3:$D$24,MATCH(A342,'Holiday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2036271.3100000003</v>
      </c>
      <c r="AE342" s="5">
        <f t="shared" si="43"/>
        <v>2036271.3100000003</v>
      </c>
      <c r="AG342" s="2">
        <f t="shared" si="44"/>
        <v>11</v>
      </c>
      <c r="AH342" s="2">
        <f t="shared" si="45"/>
        <v>2025</v>
      </c>
      <c r="AJ342" s="5">
        <f t="shared" si="46"/>
        <v>115956.82</v>
      </c>
      <c r="AK342" s="2">
        <f t="shared" si="47"/>
        <v>18</v>
      </c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36"/>
    </row>
    <row r="343" spans="1:48">
      <c r="A343" s="17">
        <v>45992</v>
      </c>
      <c r="B343" s="38">
        <v>62468.480000000003</v>
      </c>
      <c r="C343" s="38">
        <v>59193.57</v>
      </c>
      <c r="D343" s="38">
        <v>57640.4</v>
      </c>
      <c r="E343" s="38">
        <v>57410.49</v>
      </c>
      <c r="F343" s="38">
        <v>60969.42</v>
      </c>
      <c r="G343" s="38">
        <v>68042.25</v>
      </c>
      <c r="H343" s="38">
        <v>83858.789999999994</v>
      </c>
      <c r="I343" s="38">
        <v>88499.16</v>
      </c>
      <c r="J343" s="38">
        <v>78744.570000000007</v>
      </c>
      <c r="K343" s="38">
        <v>67660.850000000006</v>
      </c>
      <c r="L343" s="38">
        <v>61409.36</v>
      </c>
      <c r="M343" s="38">
        <v>57638.39</v>
      </c>
      <c r="N343" s="38">
        <v>52988.1</v>
      </c>
      <c r="O343" s="38">
        <v>53399.199999999997</v>
      </c>
      <c r="P343" s="38">
        <v>69111.3</v>
      </c>
      <c r="Q343" s="38">
        <v>89405.91</v>
      </c>
      <c r="R343" s="38">
        <v>107762.93</v>
      </c>
      <c r="S343" s="38">
        <v>120644.47</v>
      </c>
      <c r="T343" s="38">
        <v>123257.5</v>
      </c>
      <c r="U343" s="38">
        <v>121003.09</v>
      </c>
      <c r="V343" s="38">
        <v>114483.79</v>
      </c>
      <c r="W343" s="38">
        <v>104518.25</v>
      </c>
      <c r="X343" s="38">
        <v>88184.94</v>
      </c>
      <c r="Y343" s="38">
        <v>82487.276439768</v>
      </c>
      <c r="Z343" s="5">
        <v>0</v>
      </c>
      <c r="AA343" s="2">
        <f>IFERROR(INDEX('Holiday Schedule'!$D$3:$D$24,MATCH(A343,'Holiday Schedule'!$C$3:$C$24,0)),0)</f>
        <v>0</v>
      </c>
      <c r="AB343" s="2">
        <f t="shared" si="40"/>
        <v>2</v>
      </c>
      <c r="AC343" s="2">
        <f t="shared" si="41"/>
        <v>1398711.81</v>
      </c>
      <c r="AD343" s="5">
        <f t="shared" si="42"/>
        <v>532070.6764397677</v>
      </c>
      <c r="AE343" s="5">
        <f t="shared" si="43"/>
        <v>1930782.4864397678</v>
      </c>
      <c r="AG343" s="2">
        <f t="shared" si="44"/>
        <v>12</v>
      </c>
      <c r="AH343" s="2">
        <f t="shared" si="45"/>
        <v>2025</v>
      </c>
      <c r="AJ343" s="5">
        <f t="shared" si="46"/>
        <v>123257.5</v>
      </c>
      <c r="AK343" s="2">
        <f t="shared" si="47"/>
        <v>19</v>
      </c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36"/>
    </row>
    <row r="344" spans="1:48">
      <c r="A344" s="17">
        <v>45993</v>
      </c>
      <c r="B344" s="38">
        <v>75279.61</v>
      </c>
      <c r="C344" s="38">
        <v>72087.09</v>
      </c>
      <c r="D344" s="38">
        <v>69674.509999999995</v>
      </c>
      <c r="E344" s="38">
        <v>68673.64</v>
      </c>
      <c r="F344" s="38">
        <v>72250.37</v>
      </c>
      <c r="G344" s="38">
        <v>79172.88</v>
      </c>
      <c r="H344" s="38">
        <v>94524.27</v>
      </c>
      <c r="I344" s="38">
        <v>102362.94</v>
      </c>
      <c r="J344" s="38">
        <v>102114.18</v>
      </c>
      <c r="K344" s="38">
        <v>100714.35</v>
      </c>
      <c r="L344" s="38">
        <v>97752.4</v>
      </c>
      <c r="M344" s="38">
        <v>97508.41</v>
      </c>
      <c r="N344" s="38">
        <v>97711.33</v>
      </c>
      <c r="O344" s="38">
        <v>95828.91</v>
      </c>
      <c r="P344" s="38">
        <v>98459.41</v>
      </c>
      <c r="Q344" s="38">
        <v>103268.95</v>
      </c>
      <c r="R344" s="38">
        <v>116356.24</v>
      </c>
      <c r="S344" s="38">
        <v>126461.17</v>
      </c>
      <c r="T344" s="38">
        <v>126516.87</v>
      </c>
      <c r="U344" s="38">
        <v>120642.71</v>
      </c>
      <c r="V344" s="38">
        <v>112047.7</v>
      </c>
      <c r="W344" s="38">
        <v>102157.78</v>
      </c>
      <c r="X344" s="38">
        <v>84804.479999999996</v>
      </c>
      <c r="Y344" s="38">
        <v>79383.9065596086</v>
      </c>
      <c r="Z344" s="5">
        <v>0</v>
      </c>
      <c r="AA344" s="2">
        <f>IFERROR(INDEX('Holiday Schedule'!$D$3:$D$24,MATCH(A344,'Holiday Schedule'!$C$3:$C$24,0)),0)</f>
        <v>0</v>
      </c>
      <c r="AB344" s="2">
        <f t="shared" si="40"/>
        <v>3</v>
      </c>
      <c r="AC344" s="2">
        <f t="shared" si="41"/>
        <v>1684707.83</v>
      </c>
      <c r="AD344" s="5">
        <f t="shared" si="42"/>
        <v>611046.27655960806</v>
      </c>
      <c r="AE344" s="5">
        <f t="shared" si="43"/>
        <v>2295754.1065596081</v>
      </c>
      <c r="AG344" s="2">
        <f t="shared" si="44"/>
        <v>12</v>
      </c>
      <c r="AH344" s="2">
        <f t="shared" si="45"/>
        <v>2025</v>
      </c>
      <c r="AJ344" s="5">
        <f t="shared" si="46"/>
        <v>126516.87</v>
      </c>
      <c r="AK344" s="2">
        <f t="shared" si="47"/>
        <v>19</v>
      </c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36"/>
    </row>
    <row r="345" spans="1:48">
      <c r="A345" s="17">
        <v>45994</v>
      </c>
      <c r="B345" s="38">
        <v>72731.600000000006</v>
      </c>
      <c r="C345" s="38">
        <v>69277.95</v>
      </c>
      <c r="D345" s="38">
        <v>66990.740000000005</v>
      </c>
      <c r="E345" s="38">
        <v>66070.13</v>
      </c>
      <c r="F345" s="38">
        <v>70178.649999999994</v>
      </c>
      <c r="G345" s="38">
        <v>77064.72</v>
      </c>
      <c r="H345" s="38">
        <v>91795.71</v>
      </c>
      <c r="I345" s="38">
        <v>99258.15</v>
      </c>
      <c r="J345" s="38">
        <v>98958.89</v>
      </c>
      <c r="K345" s="38">
        <v>93637.16</v>
      </c>
      <c r="L345" s="38">
        <v>87127.16</v>
      </c>
      <c r="M345" s="38">
        <v>85005.92</v>
      </c>
      <c r="N345" s="38">
        <v>83161.33</v>
      </c>
      <c r="O345" s="38">
        <v>79844.399999999994</v>
      </c>
      <c r="P345" s="38">
        <v>85386.54</v>
      </c>
      <c r="Q345" s="38">
        <v>95284.28</v>
      </c>
      <c r="R345" s="38">
        <v>111021.18</v>
      </c>
      <c r="S345" s="38">
        <v>123881.94</v>
      </c>
      <c r="T345" s="38">
        <v>126676.08</v>
      </c>
      <c r="U345" s="38">
        <v>123634.88</v>
      </c>
      <c r="V345" s="38">
        <v>116429.24</v>
      </c>
      <c r="W345" s="38">
        <v>106283.09</v>
      </c>
      <c r="X345" s="38">
        <v>87912.41</v>
      </c>
      <c r="Y345" s="38">
        <v>81780.819388384698</v>
      </c>
      <c r="Z345" s="5">
        <v>0</v>
      </c>
      <c r="AA345" s="2">
        <f>IFERROR(INDEX('Holiday Schedule'!$D$3:$D$24,MATCH(A345,'Holiday Schedule'!$C$3:$C$24,0)),0)</f>
        <v>0</v>
      </c>
      <c r="AB345" s="2">
        <f t="shared" si="40"/>
        <v>4</v>
      </c>
      <c r="AC345" s="2">
        <f t="shared" si="41"/>
        <v>1603502.6500000001</v>
      </c>
      <c r="AD345" s="5">
        <f t="shared" si="42"/>
        <v>595890.31938838516</v>
      </c>
      <c r="AE345" s="5">
        <f t="shared" si="43"/>
        <v>2199392.9693883853</v>
      </c>
      <c r="AG345" s="2">
        <f t="shared" si="44"/>
        <v>12</v>
      </c>
      <c r="AH345" s="2">
        <f t="shared" si="45"/>
        <v>2025</v>
      </c>
      <c r="AJ345" s="5">
        <f t="shared" si="46"/>
        <v>126676.08</v>
      </c>
      <c r="AK345" s="2">
        <f t="shared" si="47"/>
        <v>19</v>
      </c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36"/>
    </row>
    <row r="346" spans="1:48">
      <c r="A346" s="17">
        <v>45995</v>
      </c>
      <c r="B346" s="38">
        <v>73591.58</v>
      </c>
      <c r="C346" s="38">
        <v>69741.38</v>
      </c>
      <c r="D346" s="38">
        <v>67403.009999999995</v>
      </c>
      <c r="E346" s="38">
        <v>66024.039999999994</v>
      </c>
      <c r="F346" s="38">
        <v>70069.13</v>
      </c>
      <c r="G346" s="38">
        <v>76825.58</v>
      </c>
      <c r="H346" s="38">
        <v>92627.36</v>
      </c>
      <c r="I346" s="38">
        <v>99518.79</v>
      </c>
      <c r="J346" s="38">
        <v>97533.68</v>
      </c>
      <c r="K346" s="38">
        <v>93912.61</v>
      </c>
      <c r="L346" s="38">
        <v>90177.53</v>
      </c>
      <c r="M346" s="38">
        <v>88501.29</v>
      </c>
      <c r="N346" s="38">
        <v>88055.26</v>
      </c>
      <c r="O346" s="38">
        <v>85570.1</v>
      </c>
      <c r="P346" s="38">
        <v>90864.02</v>
      </c>
      <c r="Q346" s="38">
        <v>99621.28</v>
      </c>
      <c r="R346" s="38">
        <v>114278.39</v>
      </c>
      <c r="S346" s="38">
        <v>126730.87</v>
      </c>
      <c r="T346" s="38">
        <v>132385.26</v>
      </c>
      <c r="U346" s="38">
        <v>131870.13</v>
      </c>
      <c r="V346" s="38">
        <v>127660.35</v>
      </c>
      <c r="W346" s="38">
        <v>118906.89</v>
      </c>
      <c r="X346" s="38">
        <v>100779.94</v>
      </c>
      <c r="Y346" s="38">
        <v>95233.377560004301</v>
      </c>
      <c r="Z346" s="5">
        <v>0</v>
      </c>
      <c r="AA346" s="2">
        <f>IFERROR(INDEX('Holiday Schedule'!$D$3:$D$24,MATCH(A346,'Holiday Schedule'!$C$3:$C$24,0)),0)</f>
        <v>0</v>
      </c>
      <c r="AB346" s="2">
        <f t="shared" si="40"/>
        <v>5</v>
      </c>
      <c r="AC346" s="2">
        <f t="shared" si="41"/>
        <v>1686366.39</v>
      </c>
      <c r="AD346" s="5">
        <f t="shared" si="42"/>
        <v>611515.45756000443</v>
      </c>
      <c r="AE346" s="5">
        <f t="shared" si="43"/>
        <v>2297881.8475600043</v>
      </c>
      <c r="AG346" s="2">
        <f t="shared" si="44"/>
        <v>12</v>
      </c>
      <c r="AH346" s="2">
        <f t="shared" si="45"/>
        <v>2025</v>
      </c>
      <c r="AJ346" s="5">
        <f t="shared" si="46"/>
        <v>132385.26</v>
      </c>
      <c r="AK346" s="2">
        <f t="shared" si="47"/>
        <v>19</v>
      </c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36"/>
    </row>
    <row r="347" spans="1:48">
      <c r="A347" s="17">
        <v>45996</v>
      </c>
      <c r="B347" s="38">
        <v>88095.05</v>
      </c>
      <c r="C347" s="38">
        <v>83787.820000000007</v>
      </c>
      <c r="D347" s="38">
        <v>82190.03</v>
      </c>
      <c r="E347" s="38">
        <v>81315.88</v>
      </c>
      <c r="F347" s="38">
        <v>85401.64</v>
      </c>
      <c r="G347" s="38">
        <v>92522.49</v>
      </c>
      <c r="H347" s="38">
        <v>111087.23</v>
      </c>
      <c r="I347" s="38">
        <v>116146.25</v>
      </c>
      <c r="J347" s="38">
        <v>104241.55</v>
      </c>
      <c r="K347" s="38">
        <v>91851.47</v>
      </c>
      <c r="L347" s="38">
        <v>86207.83</v>
      </c>
      <c r="M347" s="38">
        <v>83292.77</v>
      </c>
      <c r="N347" s="38">
        <v>80913.740000000005</v>
      </c>
      <c r="O347" s="38">
        <v>76534.820000000007</v>
      </c>
      <c r="P347" s="38">
        <v>88390.81</v>
      </c>
      <c r="Q347" s="38">
        <v>105442.02</v>
      </c>
      <c r="R347" s="38">
        <v>122710.47</v>
      </c>
      <c r="S347" s="38">
        <v>135464.23000000001</v>
      </c>
      <c r="T347" s="38">
        <v>138885.32999999999</v>
      </c>
      <c r="U347" s="38">
        <v>135804.48000000001</v>
      </c>
      <c r="V347" s="38">
        <v>128562.29</v>
      </c>
      <c r="W347" s="38">
        <v>119438.33</v>
      </c>
      <c r="X347" s="38">
        <v>101968.67</v>
      </c>
      <c r="Y347" s="38">
        <v>123534.47749999999</v>
      </c>
      <c r="Z347" s="5">
        <v>0</v>
      </c>
      <c r="AA347" s="2">
        <f>IFERROR(INDEX('Holiday Schedule'!$D$3:$D$24,MATCH(A347,'Holiday Schedule'!$C$3:$C$24,0)),0)</f>
        <v>0</v>
      </c>
      <c r="AB347" s="2">
        <f t="shared" si="40"/>
        <v>6</v>
      </c>
      <c r="AC347" s="2">
        <f t="shared" si="41"/>
        <v>1715855.0600000003</v>
      </c>
      <c r="AD347" s="5">
        <f t="shared" si="42"/>
        <v>747934.61749999993</v>
      </c>
      <c r="AE347" s="5">
        <f t="shared" si="43"/>
        <v>2463789.6775000002</v>
      </c>
      <c r="AG347" s="2">
        <f t="shared" si="44"/>
        <v>12</v>
      </c>
      <c r="AH347" s="2">
        <f t="shared" si="45"/>
        <v>2025</v>
      </c>
      <c r="AJ347" s="5">
        <f t="shared" si="46"/>
        <v>138885.32999999999</v>
      </c>
      <c r="AK347" s="2">
        <f t="shared" si="47"/>
        <v>19</v>
      </c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36"/>
    </row>
    <row r="348" spans="1:48">
      <c r="A348" s="17">
        <v>45997</v>
      </c>
      <c r="B348" s="38">
        <v>88118.38</v>
      </c>
      <c r="C348" s="38">
        <v>84297.96</v>
      </c>
      <c r="D348" s="38">
        <v>81600.350000000006</v>
      </c>
      <c r="E348" s="38">
        <v>80430.679999999993</v>
      </c>
      <c r="F348" s="38">
        <v>82594.820000000007</v>
      </c>
      <c r="G348" s="38">
        <v>85959.69</v>
      </c>
      <c r="H348" s="38">
        <v>97254.45</v>
      </c>
      <c r="I348" s="38">
        <v>104038.01</v>
      </c>
      <c r="J348" s="38">
        <v>101161.42</v>
      </c>
      <c r="K348" s="38">
        <v>99775.93</v>
      </c>
      <c r="L348" s="38">
        <v>98234.14</v>
      </c>
      <c r="M348" s="38">
        <v>98595.13</v>
      </c>
      <c r="N348" s="38">
        <v>97561.35</v>
      </c>
      <c r="O348" s="38">
        <v>94191.35</v>
      </c>
      <c r="P348" s="38">
        <v>97040.2</v>
      </c>
      <c r="Q348" s="38">
        <v>103881.37</v>
      </c>
      <c r="R348" s="38">
        <v>116770.71</v>
      </c>
      <c r="S348" s="38">
        <v>126826.99</v>
      </c>
      <c r="T348" s="38">
        <v>128655.38</v>
      </c>
      <c r="U348" s="38">
        <v>124884.18</v>
      </c>
      <c r="V348" s="38">
        <v>118392.32000000001</v>
      </c>
      <c r="W348" s="38">
        <v>108660.54</v>
      </c>
      <c r="X348" s="38">
        <v>91612.9</v>
      </c>
      <c r="Y348" s="38">
        <v>96389.31</v>
      </c>
      <c r="Z348" s="5">
        <v>0</v>
      </c>
      <c r="AA348" s="2">
        <f>IFERROR(INDEX('Holiday Schedule'!$D$3:$D$24,MATCH(A348,'Holiday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2406927.56</v>
      </c>
      <c r="AE348" s="5">
        <f t="shared" si="43"/>
        <v>2406927.56</v>
      </c>
      <c r="AG348" s="2">
        <f t="shared" si="44"/>
        <v>12</v>
      </c>
      <c r="AH348" s="2">
        <f t="shared" si="45"/>
        <v>2025</v>
      </c>
      <c r="AJ348" s="5">
        <f t="shared" si="46"/>
        <v>128655.38</v>
      </c>
      <c r="AK348" s="2">
        <f t="shared" si="47"/>
        <v>19</v>
      </c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36"/>
    </row>
    <row r="349" spans="1:48">
      <c r="A349" s="17">
        <v>45998</v>
      </c>
      <c r="B349" s="38">
        <v>78733.539999999994</v>
      </c>
      <c r="C349" s="38">
        <v>75034.429999999993</v>
      </c>
      <c r="D349" s="38">
        <v>72758.820000000007</v>
      </c>
      <c r="E349" s="38">
        <v>72438.86</v>
      </c>
      <c r="F349" s="38">
        <v>74753.88</v>
      </c>
      <c r="G349" s="38">
        <v>78462.929999999993</v>
      </c>
      <c r="H349" s="38">
        <v>87850.240000000005</v>
      </c>
      <c r="I349" s="38">
        <v>95927.02</v>
      </c>
      <c r="J349" s="38">
        <v>94033.31</v>
      </c>
      <c r="K349" s="38">
        <v>84989.65</v>
      </c>
      <c r="L349" s="38">
        <v>75467.45</v>
      </c>
      <c r="M349" s="38">
        <v>73731.199999999997</v>
      </c>
      <c r="N349" s="38">
        <v>75789.490000000005</v>
      </c>
      <c r="O349" s="38">
        <v>82544.84</v>
      </c>
      <c r="P349" s="38">
        <v>92590.88</v>
      </c>
      <c r="Q349" s="38">
        <v>104631.6</v>
      </c>
      <c r="R349" s="38">
        <v>120833.65</v>
      </c>
      <c r="S349" s="38">
        <v>131984.28</v>
      </c>
      <c r="T349" s="38">
        <v>132542.68</v>
      </c>
      <c r="U349" s="38">
        <v>129065.38</v>
      </c>
      <c r="V349" s="38">
        <v>121473.35</v>
      </c>
      <c r="W349" s="38">
        <v>110100.73</v>
      </c>
      <c r="X349" s="38">
        <v>92517.21</v>
      </c>
      <c r="Y349" s="38">
        <v>86079.17</v>
      </c>
      <c r="Z349" s="5">
        <v>0</v>
      </c>
      <c r="AA349" s="2">
        <f>IFERROR(INDEX('Holiday Schedule'!$D$3:$D$24,MATCH(A349,'Holiday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2244334.59</v>
      </c>
      <c r="AE349" s="5">
        <f t="shared" si="43"/>
        <v>2244334.59</v>
      </c>
      <c r="AG349" s="2">
        <f t="shared" si="44"/>
        <v>12</v>
      </c>
      <c r="AH349" s="2">
        <f t="shared" si="45"/>
        <v>2025</v>
      </c>
      <c r="AJ349" s="5">
        <f t="shared" si="46"/>
        <v>132542.68</v>
      </c>
      <c r="AK349" s="2">
        <f t="shared" si="47"/>
        <v>19</v>
      </c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36"/>
    </row>
    <row r="350" spans="1:48">
      <c r="A350" s="17">
        <v>45999</v>
      </c>
      <c r="B350" s="38">
        <v>78242.66</v>
      </c>
      <c r="C350" s="38">
        <v>74523.45</v>
      </c>
      <c r="D350" s="38">
        <v>72633.36</v>
      </c>
      <c r="E350" s="38">
        <v>72063.25</v>
      </c>
      <c r="F350" s="38">
        <v>76603.570000000007</v>
      </c>
      <c r="G350" s="38">
        <v>84958.25</v>
      </c>
      <c r="H350" s="38">
        <v>101080.2</v>
      </c>
      <c r="I350" s="38">
        <v>110097.68</v>
      </c>
      <c r="J350" s="38">
        <v>109501.67</v>
      </c>
      <c r="K350" s="38">
        <v>105400.94</v>
      </c>
      <c r="L350" s="38">
        <v>101252.71</v>
      </c>
      <c r="M350" s="38">
        <v>99037.17</v>
      </c>
      <c r="N350" s="38">
        <v>95753.13</v>
      </c>
      <c r="O350" s="38">
        <v>92190.17</v>
      </c>
      <c r="P350" s="38">
        <v>98773.08</v>
      </c>
      <c r="Q350" s="38">
        <v>109157.47</v>
      </c>
      <c r="R350" s="38">
        <v>126868.04</v>
      </c>
      <c r="S350" s="38">
        <v>141361.42000000001</v>
      </c>
      <c r="T350" s="38">
        <v>145083.38</v>
      </c>
      <c r="U350" s="38">
        <v>141703.24</v>
      </c>
      <c r="V350" s="38">
        <v>135075.42000000001</v>
      </c>
      <c r="W350" s="38">
        <v>125508.81</v>
      </c>
      <c r="X350" s="38">
        <v>105751.67</v>
      </c>
      <c r="Y350" s="38">
        <v>99638.182525073498</v>
      </c>
      <c r="Z350" s="5">
        <v>0</v>
      </c>
      <c r="AA350" s="2">
        <f>IFERROR(INDEX('Holiday Schedule'!$D$3:$D$24,MATCH(A350,'Holiday Schedule'!$C$3:$C$24,0)),0)</f>
        <v>0</v>
      </c>
      <c r="AB350" s="2">
        <f t="shared" si="40"/>
        <v>2</v>
      </c>
      <c r="AC350" s="2">
        <f t="shared" si="41"/>
        <v>1842515.9999999998</v>
      </c>
      <c r="AD350" s="5">
        <f t="shared" si="42"/>
        <v>659742.9225250741</v>
      </c>
      <c r="AE350" s="5">
        <f t="shared" si="43"/>
        <v>2502258.9225250739</v>
      </c>
      <c r="AG350" s="2">
        <f t="shared" si="44"/>
        <v>12</v>
      </c>
      <c r="AH350" s="2">
        <f t="shared" si="45"/>
        <v>2025</v>
      </c>
      <c r="AJ350" s="5">
        <f t="shared" si="46"/>
        <v>145083.38</v>
      </c>
      <c r="AK350" s="2">
        <f t="shared" si="47"/>
        <v>19</v>
      </c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36"/>
    </row>
    <row r="351" spans="1:48">
      <c r="A351" s="17">
        <v>46000</v>
      </c>
      <c r="B351" s="38">
        <v>86727.03</v>
      </c>
      <c r="C351" s="38">
        <v>83418.52</v>
      </c>
      <c r="D351" s="38">
        <v>80731.990000000005</v>
      </c>
      <c r="E351" s="38">
        <v>79656.41</v>
      </c>
      <c r="F351" s="38">
        <v>84364.13</v>
      </c>
      <c r="G351" s="38">
        <v>92297.88</v>
      </c>
      <c r="H351" s="38">
        <v>110500.93</v>
      </c>
      <c r="I351" s="38">
        <v>117836.24</v>
      </c>
      <c r="J351" s="38">
        <v>112939.15</v>
      </c>
      <c r="K351" s="38">
        <v>104388.83</v>
      </c>
      <c r="L351" s="38">
        <v>97200.92</v>
      </c>
      <c r="M351" s="38">
        <v>93116.43</v>
      </c>
      <c r="N351" s="38">
        <v>89066.83</v>
      </c>
      <c r="O351" s="38">
        <v>85193.39</v>
      </c>
      <c r="P351" s="38">
        <v>91209.56</v>
      </c>
      <c r="Q351" s="38">
        <v>103347.28</v>
      </c>
      <c r="R351" s="38">
        <v>120800</v>
      </c>
      <c r="S351" s="38">
        <v>133412.10999999999</v>
      </c>
      <c r="T351" s="38">
        <v>136449.56</v>
      </c>
      <c r="U351" s="38">
        <v>134584.70000000001</v>
      </c>
      <c r="V351" s="38">
        <v>127487.48</v>
      </c>
      <c r="W351" s="38">
        <v>115974.46</v>
      </c>
      <c r="X351" s="38">
        <v>95155.62</v>
      </c>
      <c r="Y351" s="38">
        <v>88255.417155916497</v>
      </c>
      <c r="Z351" s="5">
        <v>0</v>
      </c>
      <c r="AA351" s="2">
        <f>IFERROR(INDEX('Holiday Schedule'!$D$3:$D$24,MATCH(A351,'Holiday Schedule'!$C$3:$C$24,0)),0)</f>
        <v>0</v>
      </c>
      <c r="AB351" s="2">
        <f t="shared" si="40"/>
        <v>3</v>
      </c>
      <c r="AC351" s="2">
        <f t="shared" si="41"/>
        <v>1758162.56</v>
      </c>
      <c r="AD351" s="5">
        <f t="shared" si="42"/>
        <v>705952.30715591647</v>
      </c>
      <c r="AE351" s="5">
        <f t="shared" si="43"/>
        <v>2464114.8671559165</v>
      </c>
      <c r="AG351" s="2">
        <f t="shared" si="44"/>
        <v>12</v>
      </c>
      <c r="AH351" s="2">
        <f t="shared" si="45"/>
        <v>2025</v>
      </c>
      <c r="AJ351" s="5">
        <f t="shared" si="46"/>
        <v>136449.56</v>
      </c>
      <c r="AK351" s="2">
        <f t="shared" si="47"/>
        <v>19</v>
      </c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36"/>
    </row>
    <row r="352" spans="1:48">
      <c r="A352" s="17">
        <v>46001</v>
      </c>
      <c r="B352" s="38">
        <v>86122.36</v>
      </c>
      <c r="C352" s="38">
        <v>80515.02</v>
      </c>
      <c r="D352" s="38">
        <v>77721.8</v>
      </c>
      <c r="E352" s="38">
        <v>76820.09</v>
      </c>
      <c r="F352" s="38">
        <v>80126.240000000005</v>
      </c>
      <c r="G352" s="38">
        <v>86638.99</v>
      </c>
      <c r="H352" s="38">
        <v>102438.69</v>
      </c>
      <c r="I352" s="38">
        <v>109593.35</v>
      </c>
      <c r="J352" s="38">
        <v>109387.12</v>
      </c>
      <c r="K352" s="38">
        <v>104693.93</v>
      </c>
      <c r="L352" s="38">
        <v>96791.97</v>
      </c>
      <c r="M352" s="38">
        <v>94033.21</v>
      </c>
      <c r="N352" s="38">
        <v>94464.27</v>
      </c>
      <c r="O352" s="38">
        <v>93963.41</v>
      </c>
      <c r="P352" s="38">
        <v>98184.2</v>
      </c>
      <c r="Q352" s="38">
        <v>104763.22</v>
      </c>
      <c r="R352" s="38">
        <v>118213.47</v>
      </c>
      <c r="S352" s="38">
        <v>129418.2</v>
      </c>
      <c r="T352" s="38">
        <v>130366.95</v>
      </c>
      <c r="U352" s="38">
        <v>124400.95</v>
      </c>
      <c r="V352" s="38">
        <v>114614.1</v>
      </c>
      <c r="W352" s="38">
        <v>103222.75</v>
      </c>
      <c r="X352" s="38">
        <v>84555.62</v>
      </c>
      <c r="Y352" s="38">
        <v>78177.625665985906</v>
      </c>
      <c r="Z352" s="5">
        <v>0</v>
      </c>
      <c r="AA352" s="2">
        <f>IFERROR(INDEX('Holiday Schedule'!$D$3:$D$24,MATCH(A352,'Holiday Schedule'!$C$3:$C$24,0)),0)</f>
        <v>0</v>
      </c>
      <c r="AB352" s="2">
        <f t="shared" si="40"/>
        <v>4</v>
      </c>
      <c r="AC352" s="2">
        <f t="shared" si="41"/>
        <v>1710666.7199999997</v>
      </c>
      <c r="AD352" s="5">
        <f t="shared" si="42"/>
        <v>668560.81566598592</v>
      </c>
      <c r="AE352" s="5">
        <f t="shared" si="43"/>
        <v>2379227.5356659857</v>
      </c>
      <c r="AG352" s="2">
        <f t="shared" si="44"/>
        <v>12</v>
      </c>
      <c r="AH352" s="2">
        <f t="shared" si="45"/>
        <v>2025</v>
      </c>
      <c r="AJ352" s="5">
        <f t="shared" si="46"/>
        <v>130366.95</v>
      </c>
      <c r="AK352" s="2">
        <f t="shared" si="47"/>
        <v>19</v>
      </c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36"/>
    </row>
    <row r="353" spans="1:48">
      <c r="A353" s="17">
        <v>46002</v>
      </c>
      <c r="B353" s="38">
        <v>70999.87</v>
      </c>
      <c r="C353" s="38">
        <v>67243.86</v>
      </c>
      <c r="D353" s="38">
        <v>65043.4</v>
      </c>
      <c r="E353" s="38">
        <v>64633.03</v>
      </c>
      <c r="F353" s="38">
        <v>68228.45</v>
      </c>
      <c r="G353" s="38">
        <v>75163.69</v>
      </c>
      <c r="H353" s="38">
        <v>90523.53</v>
      </c>
      <c r="I353" s="38">
        <v>98094.38</v>
      </c>
      <c r="J353" s="38">
        <v>96698.31</v>
      </c>
      <c r="K353" s="38">
        <v>91606.33</v>
      </c>
      <c r="L353" s="38">
        <v>85089.11</v>
      </c>
      <c r="M353" s="38">
        <v>77461.05</v>
      </c>
      <c r="N353" s="38">
        <v>77030.91</v>
      </c>
      <c r="O353" s="38">
        <v>78421.69</v>
      </c>
      <c r="P353" s="38">
        <v>87529.32</v>
      </c>
      <c r="Q353" s="38">
        <v>99820.93</v>
      </c>
      <c r="R353" s="38">
        <v>115020.99</v>
      </c>
      <c r="S353" s="38">
        <v>127060.81</v>
      </c>
      <c r="T353" s="38">
        <v>130950.92</v>
      </c>
      <c r="U353" s="38">
        <v>129615.26</v>
      </c>
      <c r="V353" s="38">
        <v>124779.5</v>
      </c>
      <c r="W353" s="38">
        <v>115879.43</v>
      </c>
      <c r="X353" s="38">
        <v>97512.86</v>
      </c>
      <c r="Y353" s="38">
        <v>91740.798238346499</v>
      </c>
      <c r="Z353" s="5">
        <v>0</v>
      </c>
      <c r="AA353" s="2">
        <f>IFERROR(INDEX('Holiday Schedule'!$D$3:$D$24,MATCH(A353,'Holiday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2226148.4282383462</v>
      </c>
      <c r="AE353" s="5">
        <f t="shared" si="43"/>
        <v>2226148.4282383462</v>
      </c>
      <c r="AG353" s="2">
        <f t="shared" si="44"/>
        <v>12</v>
      </c>
      <c r="AH353" s="2">
        <f t="shared" si="45"/>
        <v>2025</v>
      </c>
      <c r="AJ353" s="5">
        <f t="shared" si="46"/>
        <v>130950.92</v>
      </c>
      <c r="AK353" s="2">
        <f t="shared" si="47"/>
        <v>19</v>
      </c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36"/>
    </row>
    <row r="354" spans="1:48">
      <c r="A354" s="17">
        <v>46003</v>
      </c>
      <c r="B354" s="38">
        <v>84236.73</v>
      </c>
      <c r="C354" s="38">
        <v>80395.839999999997</v>
      </c>
      <c r="D354" s="38">
        <v>78060.53</v>
      </c>
      <c r="E354" s="38">
        <v>77246.080000000002</v>
      </c>
      <c r="F354" s="38">
        <v>81110.600000000006</v>
      </c>
      <c r="G354" s="38">
        <v>87897.89</v>
      </c>
      <c r="H354" s="38">
        <v>104714.87</v>
      </c>
      <c r="I354" s="38">
        <v>110998.23</v>
      </c>
      <c r="J354" s="38">
        <v>100310.73</v>
      </c>
      <c r="K354" s="38">
        <v>86233.57</v>
      </c>
      <c r="L354" s="38">
        <v>76669.69</v>
      </c>
      <c r="M354" s="38">
        <v>73593.899999999994</v>
      </c>
      <c r="N354" s="38">
        <v>75598.789999999994</v>
      </c>
      <c r="O354" s="38">
        <v>79196.09</v>
      </c>
      <c r="P354" s="38">
        <v>89937.41</v>
      </c>
      <c r="Q354" s="38">
        <v>103952.76</v>
      </c>
      <c r="R354" s="38">
        <v>120293.05</v>
      </c>
      <c r="S354" s="38">
        <v>130840.73</v>
      </c>
      <c r="T354" s="38">
        <v>132861.45000000001</v>
      </c>
      <c r="U354" s="38">
        <v>129808</v>
      </c>
      <c r="V354" s="38">
        <v>123576.47</v>
      </c>
      <c r="W354" s="38">
        <v>114430.12</v>
      </c>
      <c r="X354" s="38">
        <v>97115.86</v>
      </c>
      <c r="Y354" s="38">
        <v>95434.806666666656</v>
      </c>
      <c r="Z354" s="5">
        <v>0</v>
      </c>
      <c r="AA354" s="2">
        <f>IFERROR(INDEX('Holiday Schedule'!$D$3:$D$24,MATCH(A354,'Holiday Schedule'!$C$3:$C$24,0)),0)</f>
        <v>0</v>
      </c>
      <c r="AB354" s="2">
        <f t="shared" si="40"/>
        <v>6</v>
      </c>
      <c r="AC354" s="2">
        <f t="shared" si="41"/>
        <v>1645416.8500000003</v>
      </c>
      <c r="AD354" s="5">
        <f t="shared" si="42"/>
        <v>689097.34666666598</v>
      </c>
      <c r="AE354" s="5">
        <f t="shared" si="43"/>
        <v>2334514.1966666663</v>
      </c>
      <c r="AG354" s="2">
        <f t="shared" si="44"/>
        <v>12</v>
      </c>
      <c r="AH354" s="2">
        <f t="shared" si="45"/>
        <v>2025</v>
      </c>
      <c r="AJ354" s="5">
        <f t="shared" si="46"/>
        <v>132861.45000000001</v>
      </c>
      <c r="AK354" s="2">
        <f t="shared" si="47"/>
        <v>19</v>
      </c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36"/>
    </row>
    <row r="355" spans="1:48">
      <c r="A355" s="17">
        <v>46004</v>
      </c>
      <c r="B355" s="38">
        <v>83051.91</v>
      </c>
      <c r="C355" s="38">
        <v>79005.88</v>
      </c>
      <c r="D355" s="38">
        <v>77345.52</v>
      </c>
      <c r="E355" s="38">
        <v>75725.48</v>
      </c>
      <c r="F355" s="38">
        <v>79035.66</v>
      </c>
      <c r="G355" s="38">
        <v>83734.33</v>
      </c>
      <c r="H355" s="38">
        <v>95242.58</v>
      </c>
      <c r="I355" s="38">
        <v>101389.39</v>
      </c>
      <c r="J355" s="38">
        <v>91884.78</v>
      </c>
      <c r="K355" s="38">
        <v>82374</v>
      </c>
      <c r="L355" s="38">
        <v>81611.42</v>
      </c>
      <c r="M355" s="38">
        <v>83820.03</v>
      </c>
      <c r="N355" s="38">
        <v>83522.19</v>
      </c>
      <c r="O355" s="38">
        <v>81769.320000000007</v>
      </c>
      <c r="P355" s="38">
        <v>89223.73</v>
      </c>
      <c r="Q355" s="38">
        <v>99471.75</v>
      </c>
      <c r="R355" s="38">
        <v>114712.27</v>
      </c>
      <c r="S355" s="38">
        <v>124636.54</v>
      </c>
      <c r="T355" s="38">
        <v>126052</v>
      </c>
      <c r="U355" s="38">
        <v>122921.12</v>
      </c>
      <c r="V355" s="38">
        <v>116552.01</v>
      </c>
      <c r="W355" s="38">
        <v>108797.92</v>
      </c>
      <c r="X355" s="38">
        <v>92081.64</v>
      </c>
      <c r="Y355" s="38">
        <v>91150.38</v>
      </c>
      <c r="Z355" s="5">
        <v>0</v>
      </c>
      <c r="AA355" s="2">
        <f>IFERROR(INDEX('Holiday Schedule'!$D$3:$D$24,MATCH(A355,'Holiday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2265111.85</v>
      </c>
      <c r="AE355" s="5">
        <f t="shared" si="43"/>
        <v>2265111.85</v>
      </c>
      <c r="AG355" s="2">
        <f t="shared" si="44"/>
        <v>12</v>
      </c>
      <c r="AH355" s="2">
        <f t="shared" si="45"/>
        <v>2025</v>
      </c>
      <c r="AJ355" s="5">
        <f t="shared" si="46"/>
        <v>126052</v>
      </c>
      <c r="AK355" s="2">
        <f t="shared" si="47"/>
        <v>19</v>
      </c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36"/>
    </row>
    <row r="356" spans="1:48">
      <c r="A356" s="17">
        <v>46005</v>
      </c>
      <c r="B356" s="38">
        <v>79015.539999999994</v>
      </c>
      <c r="C356" s="38">
        <v>75478.2</v>
      </c>
      <c r="D356" s="38">
        <v>73048.789999999994</v>
      </c>
      <c r="E356" s="38">
        <v>71719.64</v>
      </c>
      <c r="F356" s="38">
        <v>73644.69</v>
      </c>
      <c r="G356" s="38">
        <v>77312</v>
      </c>
      <c r="H356" s="38">
        <v>86705.71</v>
      </c>
      <c r="I356" s="38">
        <v>96074.34</v>
      </c>
      <c r="J356" s="38">
        <v>101097.94</v>
      </c>
      <c r="K356" s="38">
        <v>100510.52</v>
      </c>
      <c r="L356" s="38">
        <v>93279.46</v>
      </c>
      <c r="M356" s="38">
        <v>88583.64</v>
      </c>
      <c r="N356" s="38">
        <v>89994.37</v>
      </c>
      <c r="O356" s="38">
        <v>89655.12</v>
      </c>
      <c r="P356" s="38">
        <v>95831.78</v>
      </c>
      <c r="Q356" s="38">
        <v>105716.18</v>
      </c>
      <c r="R356" s="38">
        <v>123016.95</v>
      </c>
      <c r="S356" s="38">
        <v>133481.59</v>
      </c>
      <c r="T356" s="38">
        <v>134964.59</v>
      </c>
      <c r="U356" s="38">
        <v>131640.14000000001</v>
      </c>
      <c r="V356" s="38">
        <v>124964.79</v>
      </c>
      <c r="W356" s="38">
        <v>114783.24</v>
      </c>
      <c r="X356" s="38">
        <v>97872.47</v>
      </c>
      <c r="Y356" s="38">
        <v>86367.98</v>
      </c>
      <c r="Z356" s="5">
        <v>0</v>
      </c>
      <c r="AA356" s="2">
        <f>IFERROR(INDEX('Holiday Schedule'!$D$3:$D$24,MATCH(A356,'Holiday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2344759.6700000004</v>
      </c>
      <c r="AE356" s="5">
        <f t="shared" si="43"/>
        <v>2344759.6700000004</v>
      </c>
      <c r="AG356" s="2">
        <f t="shared" si="44"/>
        <v>12</v>
      </c>
      <c r="AH356" s="2">
        <f t="shared" si="45"/>
        <v>2025</v>
      </c>
      <c r="AJ356" s="5">
        <f t="shared" si="46"/>
        <v>134964.59</v>
      </c>
      <c r="AK356" s="2">
        <f t="shared" si="47"/>
        <v>19</v>
      </c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36"/>
    </row>
    <row r="357" spans="1:48">
      <c r="A357" s="17">
        <v>46006</v>
      </c>
      <c r="B357" s="38">
        <v>83918.45</v>
      </c>
      <c r="C357" s="38">
        <v>80550.66</v>
      </c>
      <c r="D357" s="38">
        <v>78664.929999999993</v>
      </c>
      <c r="E357" s="38">
        <v>77852.66</v>
      </c>
      <c r="F357" s="38">
        <v>82346.59</v>
      </c>
      <c r="G357" s="38">
        <v>90155.67</v>
      </c>
      <c r="H357" s="38">
        <v>108058.12</v>
      </c>
      <c r="I357" s="38">
        <v>114685.14</v>
      </c>
      <c r="J357" s="38">
        <v>102850.84</v>
      </c>
      <c r="K357" s="38">
        <v>89994.85</v>
      </c>
      <c r="L357" s="38">
        <v>83425.14</v>
      </c>
      <c r="M357" s="38">
        <v>78108.34</v>
      </c>
      <c r="N357" s="38">
        <v>79840.69</v>
      </c>
      <c r="O357" s="38">
        <v>84656.59</v>
      </c>
      <c r="P357" s="38">
        <v>96271.18</v>
      </c>
      <c r="Q357" s="38">
        <v>108747.63</v>
      </c>
      <c r="R357" s="38">
        <v>126893.64</v>
      </c>
      <c r="S357" s="38">
        <v>141068.51999999999</v>
      </c>
      <c r="T357" s="38">
        <v>144043.87</v>
      </c>
      <c r="U357" s="38">
        <v>140797.6</v>
      </c>
      <c r="V357" s="38">
        <v>132337.32</v>
      </c>
      <c r="W357" s="38">
        <v>121023.15</v>
      </c>
      <c r="X357" s="38">
        <v>100783.96</v>
      </c>
      <c r="Y357" s="38">
        <v>94013.929061048504</v>
      </c>
      <c r="Z357" s="5">
        <v>0</v>
      </c>
      <c r="AA357" s="2">
        <f>IFERROR(INDEX('Holiday Schedule'!$D$3:$D$24,MATCH(A357,'Holiday Schedule'!$C$3:$C$24,0)),0)</f>
        <v>0</v>
      </c>
      <c r="AB357" s="2">
        <f t="shared" si="40"/>
        <v>2</v>
      </c>
      <c r="AC357" s="2">
        <f t="shared" si="41"/>
        <v>1745528.4600000002</v>
      </c>
      <c r="AD357" s="5">
        <f t="shared" si="42"/>
        <v>695561.00906104804</v>
      </c>
      <c r="AE357" s="5">
        <f t="shared" si="43"/>
        <v>2441089.4690610482</v>
      </c>
      <c r="AG357" s="2">
        <f t="shared" si="44"/>
        <v>12</v>
      </c>
      <c r="AH357" s="2">
        <f t="shared" si="45"/>
        <v>2025</v>
      </c>
      <c r="AJ357" s="5">
        <f t="shared" si="46"/>
        <v>144043.87</v>
      </c>
      <c r="AK357" s="2">
        <f t="shared" si="47"/>
        <v>19</v>
      </c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36"/>
    </row>
    <row r="358" spans="1:48">
      <c r="A358" s="17">
        <v>46007</v>
      </c>
      <c r="B358" s="38">
        <v>86687.61</v>
      </c>
      <c r="C358" s="38">
        <v>83919.01</v>
      </c>
      <c r="D358" s="38">
        <v>81499.55</v>
      </c>
      <c r="E358" s="38">
        <v>80351.69</v>
      </c>
      <c r="F358" s="38">
        <v>84618.76</v>
      </c>
      <c r="G358" s="38">
        <v>92818.17</v>
      </c>
      <c r="H358" s="38">
        <v>109337.68</v>
      </c>
      <c r="I358" s="38">
        <v>115241.89</v>
      </c>
      <c r="J358" s="38">
        <v>100549.92</v>
      </c>
      <c r="K358" s="38">
        <v>83403.09</v>
      </c>
      <c r="L358" s="38">
        <v>73225.72</v>
      </c>
      <c r="M358" s="38">
        <v>68880.759999999995</v>
      </c>
      <c r="N358" s="38">
        <v>67138.399999999994</v>
      </c>
      <c r="O358" s="38">
        <v>68704.009999999995</v>
      </c>
      <c r="P358" s="38">
        <v>82859.11</v>
      </c>
      <c r="Q358" s="38">
        <v>100074.07</v>
      </c>
      <c r="R358" s="38">
        <v>118073.84</v>
      </c>
      <c r="S358" s="38">
        <v>130943.1</v>
      </c>
      <c r="T358" s="38">
        <v>134246.01999999999</v>
      </c>
      <c r="U358" s="38">
        <v>130609.52</v>
      </c>
      <c r="V358" s="38">
        <v>123565.47</v>
      </c>
      <c r="W358" s="38">
        <v>112115.44</v>
      </c>
      <c r="X358" s="38">
        <v>93253.78</v>
      </c>
      <c r="Y358" s="38">
        <v>86181.176955242205</v>
      </c>
      <c r="Z358" s="5">
        <v>0</v>
      </c>
      <c r="AA358" s="2">
        <f>IFERROR(INDEX('Holiday Schedule'!$D$3:$D$24,MATCH(A358,'Holiday Schedule'!$C$3:$C$24,0)),0)</f>
        <v>0</v>
      </c>
      <c r="AB358" s="2">
        <f t="shared" si="40"/>
        <v>3</v>
      </c>
      <c r="AC358" s="2">
        <f t="shared" si="41"/>
        <v>1602884.14</v>
      </c>
      <c r="AD358" s="5">
        <f t="shared" si="42"/>
        <v>705413.64695524215</v>
      </c>
      <c r="AE358" s="5">
        <f t="shared" si="43"/>
        <v>2308297.786955242</v>
      </c>
      <c r="AG358" s="2">
        <f t="shared" si="44"/>
        <v>12</v>
      </c>
      <c r="AH358" s="2">
        <f t="shared" si="45"/>
        <v>2025</v>
      </c>
      <c r="AJ358" s="5">
        <f t="shared" si="46"/>
        <v>134246.01999999999</v>
      </c>
      <c r="AK358" s="2">
        <f t="shared" si="47"/>
        <v>19</v>
      </c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36"/>
    </row>
    <row r="359" spans="1:48">
      <c r="A359" s="17">
        <v>46008</v>
      </c>
      <c r="B359" s="38">
        <v>77695.509999999995</v>
      </c>
      <c r="C359" s="38">
        <v>72913.070000000007</v>
      </c>
      <c r="D359" s="38">
        <v>70565.350000000006</v>
      </c>
      <c r="E359" s="38">
        <v>69258.31</v>
      </c>
      <c r="F359" s="38">
        <v>72797.98</v>
      </c>
      <c r="G359" s="38">
        <v>79467.97</v>
      </c>
      <c r="H359" s="38">
        <v>94060.78</v>
      </c>
      <c r="I359" s="38">
        <v>99512.24</v>
      </c>
      <c r="J359" s="38">
        <v>88239.66</v>
      </c>
      <c r="K359" s="38">
        <v>75873.48</v>
      </c>
      <c r="L359" s="38">
        <v>72911.31</v>
      </c>
      <c r="M359" s="38">
        <v>67135.83</v>
      </c>
      <c r="N359" s="38">
        <v>66857.509999999995</v>
      </c>
      <c r="O359" s="38">
        <v>74701.509999999995</v>
      </c>
      <c r="P359" s="38">
        <v>86198.61</v>
      </c>
      <c r="Q359" s="38">
        <v>96652.14</v>
      </c>
      <c r="R359" s="38">
        <v>110752.22</v>
      </c>
      <c r="S359" s="38">
        <v>120776.01</v>
      </c>
      <c r="T359" s="38">
        <v>122670.47</v>
      </c>
      <c r="U359" s="38">
        <v>118135.46</v>
      </c>
      <c r="V359" s="38">
        <v>112102.39</v>
      </c>
      <c r="W359" s="38">
        <v>101248.12</v>
      </c>
      <c r="X359" s="38">
        <v>82857.679999999993</v>
      </c>
      <c r="Y359" s="38">
        <v>76812.684665483495</v>
      </c>
      <c r="Z359" s="5">
        <v>0</v>
      </c>
      <c r="AA359" s="2">
        <f>IFERROR(INDEX('Holiday Schedule'!$D$3:$D$24,MATCH(A359,'Holiday Schedule'!$C$3:$C$24,0)),0)</f>
        <v>0</v>
      </c>
      <c r="AB359" s="2">
        <f t="shared" si="40"/>
        <v>4</v>
      </c>
      <c r="AC359" s="2">
        <f t="shared" si="41"/>
        <v>1496624.64</v>
      </c>
      <c r="AD359" s="5">
        <f t="shared" si="42"/>
        <v>613571.65466548339</v>
      </c>
      <c r="AE359" s="5">
        <f t="shared" si="43"/>
        <v>2110196.2946654833</v>
      </c>
      <c r="AG359" s="2">
        <f t="shared" si="44"/>
        <v>12</v>
      </c>
      <c r="AH359" s="2">
        <f t="shared" si="45"/>
        <v>2025</v>
      </c>
      <c r="AJ359" s="5">
        <f t="shared" si="46"/>
        <v>122670.47</v>
      </c>
      <c r="AK359" s="2">
        <f t="shared" si="47"/>
        <v>19</v>
      </c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36"/>
    </row>
    <row r="360" spans="1:48">
      <c r="A360" s="17">
        <v>46009</v>
      </c>
      <c r="B360" s="38">
        <v>70550.52</v>
      </c>
      <c r="C360" s="38">
        <v>67680.710000000006</v>
      </c>
      <c r="D360" s="38">
        <v>65987.100000000006</v>
      </c>
      <c r="E360" s="38">
        <v>65314.03</v>
      </c>
      <c r="F360" s="38">
        <v>71041.440000000002</v>
      </c>
      <c r="G360" s="38">
        <v>78483.75</v>
      </c>
      <c r="H360" s="38">
        <v>95139.16</v>
      </c>
      <c r="I360" s="38">
        <v>100290.47</v>
      </c>
      <c r="J360" s="38">
        <v>91420.41</v>
      </c>
      <c r="K360" s="38">
        <v>72400.66</v>
      </c>
      <c r="L360" s="38">
        <v>62641.93</v>
      </c>
      <c r="M360" s="38">
        <v>55127.44</v>
      </c>
      <c r="N360" s="38">
        <v>52911.77</v>
      </c>
      <c r="O360" s="38">
        <v>53184.98</v>
      </c>
      <c r="P360" s="38">
        <v>69904.19</v>
      </c>
      <c r="Q360" s="38">
        <v>90438.84</v>
      </c>
      <c r="R360" s="38">
        <v>106991.09</v>
      </c>
      <c r="S360" s="38">
        <v>117717.49</v>
      </c>
      <c r="T360" s="38">
        <v>120464.07</v>
      </c>
      <c r="U360" s="38">
        <v>117523.2</v>
      </c>
      <c r="V360" s="38">
        <v>109616.08</v>
      </c>
      <c r="W360" s="38">
        <v>99494.89</v>
      </c>
      <c r="X360" s="38">
        <v>81455.399999999994</v>
      </c>
      <c r="Y360" s="38">
        <v>74573.245320277201</v>
      </c>
      <c r="Z360" s="5">
        <v>0</v>
      </c>
      <c r="AA360" s="2">
        <f>IFERROR(INDEX('Holiday Schedule'!$D$3:$D$24,MATCH(A360,'Holiday Schedule'!$C$3:$C$24,0)),0)</f>
        <v>0</v>
      </c>
      <c r="AB360" s="2">
        <f t="shared" si="40"/>
        <v>5</v>
      </c>
      <c r="AC360" s="2">
        <f t="shared" si="41"/>
        <v>1401582.91</v>
      </c>
      <c r="AD360" s="5">
        <f t="shared" si="42"/>
        <v>588769.95532027748</v>
      </c>
      <c r="AE360" s="5">
        <f t="shared" si="43"/>
        <v>1990352.8653202774</v>
      </c>
      <c r="AG360" s="2">
        <f t="shared" si="44"/>
        <v>12</v>
      </c>
      <c r="AH360" s="2">
        <f t="shared" si="45"/>
        <v>2025</v>
      </c>
      <c r="AJ360" s="5">
        <f t="shared" si="46"/>
        <v>120464.07</v>
      </c>
      <c r="AK360" s="2">
        <f t="shared" si="47"/>
        <v>19</v>
      </c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36"/>
    </row>
    <row r="361" spans="1:48">
      <c r="A361" s="17">
        <v>46010</v>
      </c>
      <c r="B361" s="38">
        <v>67133.67</v>
      </c>
      <c r="C361" s="38">
        <v>63491.82</v>
      </c>
      <c r="D361" s="38">
        <v>60921.35</v>
      </c>
      <c r="E361" s="38">
        <v>59481.36</v>
      </c>
      <c r="F361" s="38">
        <v>62276.05</v>
      </c>
      <c r="G361" s="38">
        <v>68646.7</v>
      </c>
      <c r="H361" s="38">
        <v>82871.73</v>
      </c>
      <c r="I361" s="38">
        <v>89767.44</v>
      </c>
      <c r="J361" s="38">
        <v>89942.63</v>
      </c>
      <c r="K361" s="38">
        <v>89476.68</v>
      </c>
      <c r="L361" s="38">
        <v>86718.77</v>
      </c>
      <c r="M361" s="38">
        <v>85543.71</v>
      </c>
      <c r="N361" s="38">
        <v>84403.43</v>
      </c>
      <c r="O361" s="38">
        <v>80772.75</v>
      </c>
      <c r="P361" s="38">
        <v>82502.399999999994</v>
      </c>
      <c r="Q361" s="38">
        <v>82687.22</v>
      </c>
      <c r="R361" s="38">
        <v>85728.58</v>
      </c>
      <c r="S361" s="38">
        <v>88242.76</v>
      </c>
      <c r="T361" s="38">
        <v>86364.05</v>
      </c>
      <c r="U361" s="38">
        <v>82939.37</v>
      </c>
      <c r="V361" s="38">
        <v>80175.64</v>
      </c>
      <c r="W361" s="38">
        <v>75747.990000000005</v>
      </c>
      <c r="X361" s="38">
        <v>64731.89</v>
      </c>
      <c r="Y361" s="38">
        <v>87576.68857142856</v>
      </c>
      <c r="Z361" s="5">
        <v>0</v>
      </c>
      <c r="AA361" s="2">
        <f>IFERROR(INDEX('Holiday Schedule'!$D$3:$D$24,MATCH(A361,'Holiday Schedule'!$C$3:$C$24,0)),0)</f>
        <v>0</v>
      </c>
      <c r="AB361" s="2">
        <f t="shared" si="40"/>
        <v>6</v>
      </c>
      <c r="AC361" s="2">
        <f t="shared" si="41"/>
        <v>1335745.3099999998</v>
      </c>
      <c r="AD361" s="5">
        <f t="shared" si="42"/>
        <v>552399.36857142835</v>
      </c>
      <c r="AE361" s="5">
        <f t="shared" si="43"/>
        <v>1888144.6785714282</v>
      </c>
      <c r="AG361" s="2">
        <f t="shared" si="44"/>
        <v>12</v>
      </c>
      <c r="AH361" s="2">
        <f t="shared" si="45"/>
        <v>2025</v>
      </c>
      <c r="AJ361" s="5">
        <f t="shared" si="46"/>
        <v>89942.63</v>
      </c>
      <c r="AK361" s="2">
        <f t="shared" si="47"/>
        <v>9</v>
      </c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36"/>
    </row>
    <row r="362" spans="1:48">
      <c r="A362" s="17">
        <v>46011</v>
      </c>
      <c r="B362" s="38">
        <v>56700.92</v>
      </c>
      <c r="C362" s="38">
        <v>54129.51</v>
      </c>
      <c r="D362" s="38">
        <v>53576.18</v>
      </c>
      <c r="E362" s="38">
        <v>52964.66</v>
      </c>
      <c r="F362" s="38">
        <v>55803.48</v>
      </c>
      <c r="G362" s="38">
        <v>60011.89</v>
      </c>
      <c r="H362" s="38">
        <v>70019.41</v>
      </c>
      <c r="I362" s="38">
        <v>76322.820000000007</v>
      </c>
      <c r="J362" s="38">
        <v>70744.94</v>
      </c>
      <c r="K362" s="38">
        <v>59523.09</v>
      </c>
      <c r="L362" s="38">
        <v>52554.06</v>
      </c>
      <c r="M362" s="38">
        <v>50753.69</v>
      </c>
      <c r="N362" s="38">
        <v>53932.28</v>
      </c>
      <c r="O362" s="38">
        <v>54587.82</v>
      </c>
      <c r="P362" s="38">
        <v>73285.210000000006</v>
      </c>
      <c r="Q362" s="38">
        <v>89885.440000000002</v>
      </c>
      <c r="R362" s="38">
        <v>103709.77</v>
      </c>
      <c r="S362" s="38">
        <v>113372.23</v>
      </c>
      <c r="T362" s="38">
        <v>115790.95</v>
      </c>
      <c r="U362" s="38">
        <v>112994.84</v>
      </c>
      <c r="V362" s="38">
        <v>108805.9</v>
      </c>
      <c r="W362" s="38">
        <v>100425.14</v>
      </c>
      <c r="X362" s="38">
        <v>84464.59</v>
      </c>
      <c r="Y362" s="38">
        <v>61134.44</v>
      </c>
      <c r="Z362" s="5">
        <v>0</v>
      </c>
      <c r="AA362" s="2">
        <f>IFERROR(INDEX('Holiday Schedule'!$D$3:$D$24,MATCH(A362,'Holiday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1785493.2599999998</v>
      </c>
      <c r="AE362" s="5">
        <f t="shared" si="43"/>
        <v>1785493.2599999998</v>
      </c>
      <c r="AG362" s="2">
        <f t="shared" si="44"/>
        <v>12</v>
      </c>
      <c r="AH362" s="2">
        <f t="shared" si="45"/>
        <v>2025</v>
      </c>
      <c r="AJ362" s="5">
        <f t="shared" si="46"/>
        <v>115790.95</v>
      </c>
      <c r="AK362" s="2">
        <f t="shared" si="47"/>
        <v>19</v>
      </c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36"/>
    </row>
    <row r="363" spans="1:48">
      <c r="A363" s="17">
        <v>46012</v>
      </c>
      <c r="B363" s="38">
        <v>70168.39</v>
      </c>
      <c r="C363" s="38">
        <v>65435.57</v>
      </c>
      <c r="D363" s="38">
        <v>62759.86</v>
      </c>
      <c r="E363" s="38">
        <v>61381.279999999999</v>
      </c>
      <c r="F363" s="38">
        <v>62168.32</v>
      </c>
      <c r="G363" s="38">
        <v>65318.68</v>
      </c>
      <c r="H363" s="38">
        <v>73624.56</v>
      </c>
      <c r="I363" s="38">
        <v>81705.19</v>
      </c>
      <c r="J363" s="38">
        <v>84910.97</v>
      </c>
      <c r="K363" s="38">
        <v>73127.8</v>
      </c>
      <c r="L363" s="38">
        <v>62664.31</v>
      </c>
      <c r="M363" s="38">
        <v>59538.59</v>
      </c>
      <c r="N363" s="38">
        <v>77831.17</v>
      </c>
      <c r="O363" s="38">
        <v>74464.2</v>
      </c>
      <c r="P363" s="38">
        <v>77715.55</v>
      </c>
      <c r="Q363" s="38">
        <v>94075.37</v>
      </c>
      <c r="R363" s="38">
        <v>111877.45</v>
      </c>
      <c r="S363" s="38">
        <v>123012.91</v>
      </c>
      <c r="T363" s="38">
        <v>125036.29</v>
      </c>
      <c r="U363" s="38">
        <v>122662.29</v>
      </c>
      <c r="V363" s="38">
        <v>116865.77</v>
      </c>
      <c r="W363" s="38">
        <v>106542.93</v>
      </c>
      <c r="X363" s="38">
        <v>90295.84</v>
      </c>
      <c r="Y363" s="38">
        <v>77933.649999999994</v>
      </c>
      <c r="Z363" s="5">
        <v>0</v>
      </c>
      <c r="AA363" s="2">
        <f>IFERROR(INDEX('Holiday Schedule'!$D$3:$D$24,MATCH(A363,'Holiday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2021116.94</v>
      </c>
      <c r="AE363" s="5">
        <f t="shared" si="43"/>
        <v>2021116.94</v>
      </c>
      <c r="AG363" s="2">
        <f t="shared" si="44"/>
        <v>12</v>
      </c>
      <c r="AH363" s="2">
        <f t="shared" si="45"/>
        <v>2025</v>
      </c>
      <c r="AJ363" s="5">
        <f t="shared" si="46"/>
        <v>125036.29</v>
      </c>
      <c r="AK363" s="2">
        <f t="shared" si="47"/>
        <v>19</v>
      </c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36"/>
    </row>
    <row r="364" spans="1:48">
      <c r="A364" s="17">
        <v>46013</v>
      </c>
      <c r="B364" s="38">
        <v>76969.69</v>
      </c>
      <c r="C364" s="38">
        <v>73385.89</v>
      </c>
      <c r="D364" s="38">
        <v>72919.94</v>
      </c>
      <c r="E364" s="38">
        <v>72282.240000000005</v>
      </c>
      <c r="F364" s="38">
        <v>76234.77</v>
      </c>
      <c r="G364" s="38">
        <v>83834.53</v>
      </c>
      <c r="H364" s="38">
        <v>101103.93</v>
      </c>
      <c r="I364" s="38">
        <v>108625.64</v>
      </c>
      <c r="J364" s="38">
        <v>100192.27</v>
      </c>
      <c r="K364" s="38">
        <v>89425.32</v>
      </c>
      <c r="L364" s="38">
        <v>78111.06</v>
      </c>
      <c r="M364" s="38">
        <v>69566.53</v>
      </c>
      <c r="N364" s="38">
        <v>66037.440000000002</v>
      </c>
      <c r="O364" s="38">
        <v>66803.44</v>
      </c>
      <c r="P364" s="38">
        <v>84002.25</v>
      </c>
      <c r="Q364" s="38">
        <v>105350.74</v>
      </c>
      <c r="R364" s="38">
        <v>123884.25</v>
      </c>
      <c r="S364" s="38">
        <v>137373.15</v>
      </c>
      <c r="T364" s="38">
        <v>139979.01999999999</v>
      </c>
      <c r="U364" s="38">
        <v>136700.66</v>
      </c>
      <c r="V364" s="38">
        <v>128744.47</v>
      </c>
      <c r="W364" s="38">
        <v>118473.54</v>
      </c>
      <c r="X364" s="38">
        <v>98513.86</v>
      </c>
      <c r="Y364" s="38">
        <v>114849.92</v>
      </c>
      <c r="Z364" s="5">
        <v>0</v>
      </c>
      <c r="AA364" s="2">
        <f>IFERROR(INDEX('Holiday Schedule'!$D$3:$D$24,MATCH(A364,'Holiday Schedule'!$C$3:$C$24,0)),0)</f>
        <v>0</v>
      </c>
      <c r="AB364" s="2">
        <f t="shared" si="40"/>
        <v>2</v>
      </c>
      <c r="AC364" s="2">
        <f t="shared" si="41"/>
        <v>1651783.64</v>
      </c>
      <c r="AD364" s="5">
        <f t="shared" si="42"/>
        <v>671580.90999999945</v>
      </c>
      <c r="AE364" s="5">
        <f t="shared" si="43"/>
        <v>2323364.5499999993</v>
      </c>
      <c r="AG364" s="2">
        <f t="shared" si="44"/>
        <v>12</v>
      </c>
      <c r="AH364" s="2">
        <f t="shared" si="45"/>
        <v>2025</v>
      </c>
      <c r="AJ364" s="5">
        <f t="shared" si="46"/>
        <v>139979.01999999999</v>
      </c>
      <c r="AK364" s="2">
        <f t="shared" si="47"/>
        <v>19</v>
      </c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36"/>
    </row>
    <row r="365" spans="1:48">
      <c r="A365" s="17">
        <v>46014</v>
      </c>
      <c r="B365" s="38">
        <v>84368.49</v>
      </c>
      <c r="C365" s="38">
        <v>80240.070000000007</v>
      </c>
      <c r="D365" s="38">
        <v>77440.61</v>
      </c>
      <c r="E365" s="38">
        <v>77009.850000000006</v>
      </c>
      <c r="F365" s="38">
        <v>80141.63</v>
      </c>
      <c r="G365" s="38">
        <v>87526.73</v>
      </c>
      <c r="H365" s="38">
        <v>102364.87</v>
      </c>
      <c r="I365" s="38">
        <v>109601.79</v>
      </c>
      <c r="J365" s="38">
        <v>99615.07</v>
      </c>
      <c r="K365" s="38">
        <v>94190.47</v>
      </c>
      <c r="L365" s="38">
        <v>87729.87</v>
      </c>
      <c r="M365" s="38">
        <v>85548.41</v>
      </c>
      <c r="N365" s="38">
        <v>86590.64</v>
      </c>
      <c r="O365" s="38">
        <v>90693.17</v>
      </c>
      <c r="P365" s="38">
        <v>98490.97</v>
      </c>
      <c r="Q365" s="38">
        <v>108681.07</v>
      </c>
      <c r="R365" s="38">
        <v>120553.25</v>
      </c>
      <c r="S365" s="38">
        <v>131605.5</v>
      </c>
      <c r="T365" s="38">
        <v>133714.71</v>
      </c>
      <c r="U365" s="38">
        <v>130462.61</v>
      </c>
      <c r="V365" s="38">
        <v>123815.21</v>
      </c>
      <c r="W365" s="38">
        <v>115749.37</v>
      </c>
      <c r="X365" s="38">
        <v>96599.65</v>
      </c>
      <c r="Y365" s="38">
        <v>118632.42125</v>
      </c>
      <c r="Z365" s="5">
        <v>0</v>
      </c>
      <c r="AA365" s="2">
        <f>IFERROR(INDEX('Holiday Schedule'!$D$3:$D$24,MATCH(A365,'Holiday Schedule'!$C$3:$C$24,0)),0)</f>
        <v>0</v>
      </c>
      <c r="AB365" s="2">
        <f t="shared" si="40"/>
        <v>3</v>
      </c>
      <c r="AC365" s="2">
        <f t="shared" si="41"/>
        <v>1713641.7599999998</v>
      </c>
      <c r="AD365" s="5">
        <f t="shared" si="42"/>
        <v>707724.67125000013</v>
      </c>
      <c r="AE365" s="5">
        <f t="shared" si="43"/>
        <v>2421366.4312499999</v>
      </c>
      <c r="AG365" s="2">
        <f t="shared" si="44"/>
        <v>12</v>
      </c>
      <c r="AH365" s="2">
        <f t="shared" si="45"/>
        <v>2025</v>
      </c>
      <c r="AJ365" s="5">
        <f t="shared" si="46"/>
        <v>133714.71</v>
      </c>
      <c r="AK365" s="2">
        <f t="shared" si="47"/>
        <v>19</v>
      </c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36"/>
    </row>
    <row r="366" spans="1:48">
      <c r="A366" s="17">
        <v>46015</v>
      </c>
      <c r="B366" s="38">
        <v>83077.460000000006</v>
      </c>
      <c r="C366" s="38">
        <v>79648.34</v>
      </c>
      <c r="D366" s="38">
        <v>76380.52</v>
      </c>
      <c r="E366" s="38">
        <v>75634.399999999994</v>
      </c>
      <c r="F366" s="38">
        <v>78352.509999999995</v>
      </c>
      <c r="G366" s="38">
        <v>84803.6</v>
      </c>
      <c r="H366" s="38">
        <v>97421.49</v>
      </c>
      <c r="I366" s="38">
        <v>106102.76</v>
      </c>
      <c r="J366" s="38">
        <v>109627.59</v>
      </c>
      <c r="K366" s="38">
        <v>109786.76</v>
      </c>
      <c r="L366" s="38">
        <v>107125.13</v>
      </c>
      <c r="M366" s="38">
        <v>105532.78</v>
      </c>
      <c r="N366" s="38">
        <v>102550.01</v>
      </c>
      <c r="O366" s="38">
        <v>98354.1</v>
      </c>
      <c r="P366" s="38">
        <v>100951.74</v>
      </c>
      <c r="Q366" s="38">
        <v>107869.17</v>
      </c>
      <c r="R366" s="38">
        <v>121438.38</v>
      </c>
      <c r="S366" s="38">
        <v>130639.15</v>
      </c>
      <c r="T366" s="38">
        <v>133310.32999999999</v>
      </c>
      <c r="U366" s="38">
        <v>131183.03</v>
      </c>
      <c r="V366" s="38">
        <v>127697.36</v>
      </c>
      <c r="W366" s="38">
        <v>121593.77</v>
      </c>
      <c r="X366" s="38">
        <v>104708.86</v>
      </c>
      <c r="Y366" s="38">
        <v>118976.2325</v>
      </c>
      <c r="Z366" s="5">
        <v>0</v>
      </c>
      <c r="AA366" s="2">
        <f>IFERROR(INDEX('Holiday Schedule'!$D$3:$D$24,MATCH(A366,'Holiday Schedule'!$C$3:$C$24,0)),0)</f>
        <v>0</v>
      </c>
      <c r="AB366" s="2">
        <f t="shared" si="40"/>
        <v>4</v>
      </c>
      <c r="AC366" s="2">
        <f t="shared" si="41"/>
        <v>1818470.9200000002</v>
      </c>
      <c r="AD366" s="5">
        <f t="shared" si="42"/>
        <v>694294.55249999953</v>
      </c>
      <c r="AE366" s="5">
        <f t="shared" si="43"/>
        <v>2512765.4724999997</v>
      </c>
      <c r="AG366" s="2">
        <f t="shared" si="44"/>
        <v>12</v>
      </c>
      <c r="AH366" s="2">
        <f t="shared" si="45"/>
        <v>2025</v>
      </c>
      <c r="AJ366" s="5">
        <f t="shared" si="46"/>
        <v>133310.32999999999</v>
      </c>
      <c r="AK366" s="2">
        <f t="shared" si="47"/>
        <v>19</v>
      </c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36"/>
    </row>
    <row r="367" spans="1:48">
      <c r="A367" s="17">
        <v>46016</v>
      </c>
      <c r="B367" s="38">
        <v>89622.06</v>
      </c>
      <c r="C367" s="38">
        <v>84354.26</v>
      </c>
      <c r="D367" s="38">
        <v>81594.350000000006</v>
      </c>
      <c r="E367" s="38">
        <v>79054</v>
      </c>
      <c r="F367" s="38">
        <v>80955.360000000001</v>
      </c>
      <c r="G367" s="38">
        <v>84789.22</v>
      </c>
      <c r="H367" s="38">
        <v>95673.83</v>
      </c>
      <c r="I367" s="38">
        <v>104209.84</v>
      </c>
      <c r="J367" s="38">
        <v>106563.98</v>
      </c>
      <c r="K367" s="38">
        <v>105131.73</v>
      </c>
      <c r="L367" s="38">
        <v>101697.13</v>
      </c>
      <c r="M367" s="38">
        <v>98473.52</v>
      </c>
      <c r="N367" s="38">
        <v>95278.78</v>
      </c>
      <c r="O367" s="38">
        <v>90529.26</v>
      </c>
      <c r="P367" s="38">
        <v>94448.65</v>
      </c>
      <c r="Q367" s="38">
        <v>101335.22</v>
      </c>
      <c r="R367" s="38">
        <v>114097.55</v>
      </c>
      <c r="S367" s="38">
        <v>123266.07</v>
      </c>
      <c r="T367" s="38">
        <v>125857.54</v>
      </c>
      <c r="U367" s="38">
        <v>125391.91</v>
      </c>
      <c r="V367" s="38">
        <v>121449.75</v>
      </c>
      <c r="W367" s="38">
        <v>115483.16</v>
      </c>
      <c r="X367" s="38">
        <v>99364.89</v>
      </c>
      <c r="Y367" s="38">
        <v>98003.74</v>
      </c>
      <c r="Z367" s="5">
        <v>0</v>
      </c>
      <c r="AA367" s="2">
        <f>IFERROR(INDEX('Holiday Schedule'!$D$3:$D$24,MATCH(A367,'Holiday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2416625.8000000003</v>
      </c>
      <c r="AE367" s="5">
        <f t="shared" si="43"/>
        <v>2416625.8000000003</v>
      </c>
      <c r="AG367" s="2">
        <f t="shared" si="44"/>
        <v>12</v>
      </c>
      <c r="AH367" s="2">
        <f t="shared" si="45"/>
        <v>2025</v>
      </c>
      <c r="AJ367" s="5">
        <f t="shared" si="46"/>
        <v>125857.54</v>
      </c>
      <c r="AK367" s="2">
        <f t="shared" si="47"/>
        <v>19</v>
      </c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36"/>
    </row>
    <row r="368" spans="1:48">
      <c r="A368" s="17">
        <v>46017</v>
      </c>
      <c r="B368" s="38">
        <v>88798.49</v>
      </c>
      <c r="C368" s="38">
        <v>85066.7</v>
      </c>
      <c r="D368" s="38">
        <v>83772.19</v>
      </c>
      <c r="E368" s="38">
        <v>82944.97</v>
      </c>
      <c r="F368" s="38">
        <v>86566.96</v>
      </c>
      <c r="G368" s="38">
        <v>92624.85</v>
      </c>
      <c r="H368" s="38">
        <v>105025.09</v>
      </c>
      <c r="I368" s="38">
        <v>113292.43</v>
      </c>
      <c r="J368" s="38">
        <v>112218.8</v>
      </c>
      <c r="K368" s="38">
        <v>108202.07</v>
      </c>
      <c r="L368" s="38">
        <v>103011.9</v>
      </c>
      <c r="M368" s="38">
        <v>99796.89</v>
      </c>
      <c r="N368" s="38">
        <v>97765.6</v>
      </c>
      <c r="O368" s="38">
        <v>94405.119999999995</v>
      </c>
      <c r="P368" s="38">
        <v>101244.26</v>
      </c>
      <c r="Q368" s="38">
        <v>112952.61</v>
      </c>
      <c r="R368" s="38">
        <v>129541.48</v>
      </c>
      <c r="S368" s="38">
        <v>142176.04999999999</v>
      </c>
      <c r="T368" s="38">
        <v>145533.9</v>
      </c>
      <c r="U368" s="38">
        <v>142812.29999999999</v>
      </c>
      <c r="V368" s="38">
        <v>135509.56</v>
      </c>
      <c r="W368" s="38">
        <v>127948.73</v>
      </c>
      <c r="X368" s="38">
        <v>108851.62</v>
      </c>
      <c r="Y368" s="38">
        <v>124103.30333333333</v>
      </c>
      <c r="Z368" s="5">
        <v>0</v>
      </c>
      <c r="AA368" s="2">
        <f>IFERROR(INDEX('Holiday Schedule'!$D$3:$D$24,MATCH(A368,'Holiday Schedule'!$C$3:$C$24,0)),0)</f>
        <v>0</v>
      </c>
      <c r="AB368" s="2">
        <f t="shared" si="40"/>
        <v>6</v>
      </c>
      <c r="AC368" s="2">
        <f t="shared" si="41"/>
        <v>1875263.3199999998</v>
      </c>
      <c r="AD368" s="5">
        <f t="shared" si="42"/>
        <v>748902.55333333369</v>
      </c>
      <c r="AE368" s="5">
        <f t="shared" si="43"/>
        <v>2624165.8733333335</v>
      </c>
      <c r="AG368" s="2">
        <f t="shared" si="44"/>
        <v>12</v>
      </c>
      <c r="AH368" s="2">
        <f t="shared" si="45"/>
        <v>2025</v>
      </c>
      <c r="AJ368" s="5">
        <f t="shared" si="46"/>
        <v>145533.9</v>
      </c>
      <c r="AK368" s="2">
        <f t="shared" si="47"/>
        <v>19</v>
      </c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36"/>
    </row>
    <row r="369" spans="1:48">
      <c r="A369" s="17">
        <v>46018</v>
      </c>
      <c r="B369" s="38">
        <v>95585.73</v>
      </c>
      <c r="C369" s="38">
        <v>91428.04</v>
      </c>
      <c r="D369" s="38">
        <v>88268.92</v>
      </c>
      <c r="E369" s="38">
        <v>87094.44</v>
      </c>
      <c r="F369" s="38">
        <v>89689.93</v>
      </c>
      <c r="G369" s="38">
        <v>93401.95</v>
      </c>
      <c r="H369" s="38">
        <v>105523.68</v>
      </c>
      <c r="I369" s="38">
        <v>113312.48</v>
      </c>
      <c r="J369" s="38">
        <v>114071.66</v>
      </c>
      <c r="K369" s="38">
        <v>111668.11</v>
      </c>
      <c r="L369" s="38">
        <v>107449.53</v>
      </c>
      <c r="M369" s="38">
        <v>106326.78</v>
      </c>
      <c r="N369" s="38">
        <v>103400.21</v>
      </c>
      <c r="O369" s="38">
        <v>103034.66</v>
      </c>
      <c r="P369" s="38">
        <v>103487.9</v>
      </c>
      <c r="Q369" s="38">
        <v>112771.56</v>
      </c>
      <c r="R369" s="38">
        <v>127956.58</v>
      </c>
      <c r="S369" s="38">
        <v>141243.07999999999</v>
      </c>
      <c r="T369" s="38">
        <v>144107.76999999999</v>
      </c>
      <c r="U369" s="38">
        <v>141517.34</v>
      </c>
      <c r="V369" s="38">
        <v>135481.07999999999</v>
      </c>
      <c r="W369" s="38">
        <v>126265.93</v>
      </c>
      <c r="X369" s="38">
        <v>108369.78</v>
      </c>
      <c r="Y369" s="38">
        <v>103687.42</v>
      </c>
      <c r="Z369" s="5">
        <v>0</v>
      </c>
      <c r="AA369" s="2">
        <f>IFERROR(INDEX('Holiday Schedule'!$D$3:$D$24,MATCH(A369,'Holiday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2655144.56</v>
      </c>
      <c r="AE369" s="5">
        <f t="shared" si="43"/>
        <v>2655144.56</v>
      </c>
      <c r="AG369" s="2">
        <f t="shared" si="44"/>
        <v>12</v>
      </c>
      <c r="AH369" s="2">
        <f t="shared" si="45"/>
        <v>2025</v>
      </c>
      <c r="AJ369" s="5">
        <f t="shared" si="46"/>
        <v>144107.76999999999</v>
      </c>
      <c r="AK369" s="2">
        <f t="shared" si="47"/>
        <v>19</v>
      </c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36"/>
    </row>
    <row r="370" spans="1:48">
      <c r="A370" s="17">
        <v>46019</v>
      </c>
      <c r="B370" s="38">
        <v>94194.75</v>
      </c>
      <c r="C370" s="38">
        <v>90043.51</v>
      </c>
      <c r="D370" s="38">
        <v>87689.79</v>
      </c>
      <c r="E370" s="38">
        <v>85720.55</v>
      </c>
      <c r="F370" s="38">
        <v>88163.73</v>
      </c>
      <c r="G370" s="38">
        <v>91520.16</v>
      </c>
      <c r="H370" s="38">
        <v>100969.34</v>
      </c>
      <c r="I370" s="38">
        <v>110141.5</v>
      </c>
      <c r="J370" s="38">
        <v>110999.41</v>
      </c>
      <c r="K370" s="38">
        <v>105204.63</v>
      </c>
      <c r="L370" s="38">
        <v>97071.01</v>
      </c>
      <c r="M370" s="38">
        <v>91143.12</v>
      </c>
      <c r="N370" s="38">
        <v>85633.95</v>
      </c>
      <c r="O370" s="38">
        <v>82655.41</v>
      </c>
      <c r="P370" s="38">
        <v>90859.45</v>
      </c>
      <c r="Q370" s="38">
        <v>105564.23</v>
      </c>
      <c r="R370" s="38">
        <v>122504.91</v>
      </c>
      <c r="S370" s="38">
        <v>134878.12</v>
      </c>
      <c r="T370" s="38">
        <v>134217.39000000001</v>
      </c>
      <c r="U370" s="38">
        <v>131084.01999999999</v>
      </c>
      <c r="V370" s="38">
        <v>124894.21</v>
      </c>
      <c r="W370" s="38">
        <v>113797.51</v>
      </c>
      <c r="X370" s="38">
        <v>98342.39</v>
      </c>
      <c r="Y370" s="38">
        <v>102488.45</v>
      </c>
      <c r="Z370" s="5">
        <v>0</v>
      </c>
      <c r="AA370" s="2">
        <f>IFERROR(INDEX('Holiday Schedule'!$D$3:$D$24,MATCH(A370,'Holiday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2479781.54</v>
      </c>
      <c r="AE370" s="5">
        <f t="shared" si="43"/>
        <v>2479781.54</v>
      </c>
      <c r="AG370" s="2">
        <f t="shared" si="44"/>
        <v>12</v>
      </c>
      <c r="AH370" s="2">
        <f t="shared" si="45"/>
        <v>2025</v>
      </c>
      <c r="AJ370" s="5">
        <f t="shared" si="46"/>
        <v>134878.12</v>
      </c>
      <c r="AK370" s="2">
        <f t="shared" si="47"/>
        <v>18</v>
      </c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36"/>
    </row>
    <row r="371" spans="1:48">
      <c r="A371" s="17">
        <v>46020</v>
      </c>
      <c r="B371" s="38">
        <v>83614.880000000005</v>
      </c>
      <c r="C371" s="38">
        <v>79862.45</v>
      </c>
      <c r="D371" s="38">
        <v>76588.23</v>
      </c>
      <c r="E371" s="38">
        <v>75210.149999999994</v>
      </c>
      <c r="F371" s="38">
        <v>77485.539999999994</v>
      </c>
      <c r="G371" s="38">
        <v>81803.600000000006</v>
      </c>
      <c r="H371" s="38">
        <v>95818.72</v>
      </c>
      <c r="I371" s="38">
        <v>102647.53</v>
      </c>
      <c r="J371" s="38">
        <v>104548.49</v>
      </c>
      <c r="K371" s="38">
        <v>104800.86</v>
      </c>
      <c r="L371" s="38">
        <v>102814.99</v>
      </c>
      <c r="M371" s="38">
        <v>102623.61</v>
      </c>
      <c r="N371" s="38">
        <v>100143.85</v>
      </c>
      <c r="O371" s="38">
        <v>96597.83</v>
      </c>
      <c r="P371" s="38">
        <v>99051.75</v>
      </c>
      <c r="Q371" s="38">
        <v>104697.56</v>
      </c>
      <c r="R371" s="38">
        <v>116230.5</v>
      </c>
      <c r="S371" s="38">
        <v>123964.56</v>
      </c>
      <c r="T371" s="38">
        <v>123936.16</v>
      </c>
      <c r="U371" s="38">
        <v>119204.01</v>
      </c>
      <c r="V371" s="38">
        <v>109746.8</v>
      </c>
      <c r="W371" s="38">
        <v>100931.42</v>
      </c>
      <c r="X371" s="38">
        <v>83951.74</v>
      </c>
      <c r="Y371" s="38">
        <v>98209.986666666679</v>
      </c>
      <c r="Z371" s="5">
        <v>0</v>
      </c>
      <c r="AA371" s="2">
        <f>IFERROR(INDEX('Holiday Schedule'!$D$3:$D$24,MATCH(A371,'Holiday Schedule'!$C$3:$C$24,0)),0)</f>
        <v>0</v>
      </c>
      <c r="AB371" s="2">
        <f t="shared" si="40"/>
        <v>2</v>
      </c>
      <c r="AC371" s="2">
        <f t="shared" si="41"/>
        <v>1695891.66</v>
      </c>
      <c r="AD371" s="5">
        <f t="shared" si="42"/>
        <v>668593.55666666734</v>
      </c>
      <c r="AE371" s="5">
        <f t="shared" si="43"/>
        <v>2364485.2166666673</v>
      </c>
      <c r="AG371" s="2">
        <f t="shared" si="44"/>
        <v>12</v>
      </c>
      <c r="AH371" s="2">
        <f t="shared" si="45"/>
        <v>2025</v>
      </c>
      <c r="AJ371" s="5">
        <f t="shared" si="46"/>
        <v>123964.56</v>
      </c>
      <c r="AK371" s="2">
        <f t="shared" si="47"/>
        <v>18</v>
      </c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36"/>
    </row>
    <row r="372" spans="1:48">
      <c r="A372" s="17">
        <v>46021</v>
      </c>
      <c r="B372" s="38">
        <v>72784.27</v>
      </c>
      <c r="C372" s="38">
        <v>69815.429999999993</v>
      </c>
      <c r="D372" s="38">
        <v>68281.83</v>
      </c>
      <c r="E372" s="38">
        <v>67506.8</v>
      </c>
      <c r="F372" s="38">
        <v>71672.62</v>
      </c>
      <c r="G372" s="38">
        <v>77607.740000000005</v>
      </c>
      <c r="H372" s="38">
        <v>92947.91</v>
      </c>
      <c r="I372" s="38">
        <v>102307.11</v>
      </c>
      <c r="J372" s="38">
        <v>101925.42</v>
      </c>
      <c r="K372" s="38">
        <v>94565.92</v>
      </c>
      <c r="L372" s="38">
        <v>88643.85</v>
      </c>
      <c r="M372" s="38">
        <v>89924.28</v>
      </c>
      <c r="N372" s="38">
        <v>86200.24</v>
      </c>
      <c r="O372" s="38">
        <v>83889.02</v>
      </c>
      <c r="P372" s="38">
        <v>94597.46</v>
      </c>
      <c r="Q372" s="38">
        <v>109970.84</v>
      </c>
      <c r="R372" s="38">
        <v>127508.24</v>
      </c>
      <c r="S372" s="38">
        <v>140034.89000000001</v>
      </c>
      <c r="T372" s="38">
        <v>142563.17000000001</v>
      </c>
      <c r="U372" s="38">
        <v>140039.18</v>
      </c>
      <c r="V372" s="38">
        <v>132608.01</v>
      </c>
      <c r="W372" s="38">
        <v>123720.26</v>
      </c>
      <c r="X372" s="38">
        <v>104905.24</v>
      </c>
      <c r="Y372" s="38">
        <v>120411.17</v>
      </c>
      <c r="Z372" s="5">
        <v>0</v>
      </c>
      <c r="AA372" s="2">
        <f>IFERROR(INDEX('Holiday Schedule'!$D$3:$D$24,MATCH(A372,'Holiday Schedule'!$C$3:$C$24,0)),0)</f>
        <v>0</v>
      </c>
      <c r="AB372" s="2">
        <f t="shared" si="40"/>
        <v>3</v>
      </c>
      <c r="AC372" s="2">
        <f t="shared" si="41"/>
        <v>1763403.13</v>
      </c>
      <c r="AD372" s="5">
        <f t="shared" si="42"/>
        <v>641027.77</v>
      </c>
      <c r="AE372" s="5">
        <f t="shared" si="43"/>
        <v>2404430.9</v>
      </c>
      <c r="AG372" s="2">
        <f t="shared" si="44"/>
        <v>12</v>
      </c>
      <c r="AH372" s="2">
        <f t="shared" si="45"/>
        <v>2025</v>
      </c>
      <c r="AJ372" s="5">
        <f t="shared" si="46"/>
        <v>142563.17000000001</v>
      </c>
      <c r="AK372" s="2">
        <f t="shared" si="47"/>
        <v>19</v>
      </c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36"/>
    </row>
    <row r="373" spans="1:48">
      <c r="A373" s="17">
        <v>46022</v>
      </c>
      <c r="B373" s="38">
        <v>78220.881111111114</v>
      </c>
      <c r="C373" s="38">
        <v>74595.796666666676</v>
      </c>
      <c r="D373" s="38">
        <v>72402.578888888893</v>
      </c>
      <c r="E373" s="38">
        <v>71564.820000000007</v>
      </c>
      <c r="F373" s="38">
        <v>75242.845555555556</v>
      </c>
      <c r="G373" s="38">
        <v>81700.741111111114</v>
      </c>
      <c r="H373" s="38">
        <v>96731.01999999999</v>
      </c>
      <c r="I373" s="38">
        <v>103742.69333333333</v>
      </c>
      <c r="J373" s="38">
        <v>99914.26888888891</v>
      </c>
      <c r="K373" s="38">
        <v>93592.421111111122</v>
      </c>
      <c r="L373" s="38">
        <v>88314.388888888891</v>
      </c>
      <c r="M373" s="38">
        <v>86269.63444444444</v>
      </c>
      <c r="N373" s="38">
        <v>84555.617777777778</v>
      </c>
      <c r="O373" s="38">
        <v>82810.797777777785</v>
      </c>
      <c r="P373" s="38">
        <v>90202.866666666669</v>
      </c>
      <c r="Q373" s="38">
        <v>101560.01777777779</v>
      </c>
      <c r="R373" s="38">
        <v>117489.06777777776</v>
      </c>
      <c r="S373" s="38">
        <v>129640.83111111111</v>
      </c>
      <c r="T373" s="38">
        <v>132272.4488888889</v>
      </c>
      <c r="U373" s="38">
        <v>129243.64333333334</v>
      </c>
      <c r="V373" s="38">
        <v>122401.32666666666</v>
      </c>
      <c r="W373" s="38">
        <v>112394.31999999999</v>
      </c>
      <c r="X373" s="38">
        <v>94298.648888888885</v>
      </c>
      <c r="Y373" s="38">
        <v>109698.09851851851</v>
      </c>
      <c r="Z373" s="5">
        <v>0</v>
      </c>
      <c r="AA373" s="2">
        <f>IFERROR(INDEX('Holiday Schedule'!$D$3:$D$24,MATCH(A373,'Holiday Schedule'!$C$3:$C$24,0)),0)</f>
        <v>0</v>
      </c>
      <c r="AB373" s="2">
        <f t="shared" si="40"/>
        <v>4</v>
      </c>
      <c r="AC373" s="2">
        <f t="shared" si="41"/>
        <v>1668702.9933333332</v>
      </c>
      <c r="AD373" s="5">
        <f t="shared" si="42"/>
        <v>660156.78185185185</v>
      </c>
      <c r="AE373" s="5">
        <f t="shared" si="43"/>
        <v>2328859.775185185</v>
      </c>
      <c r="AG373" s="2">
        <f t="shared" si="44"/>
        <v>12</v>
      </c>
      <c r="AH373" s="2">
        <f t="shared" si="45"/>
        <v>2025</v>
      </c>
      <c r="AJ373" s="5">
        <f t="shared" si="46"/>
        <v>132272.4488888889</v>
      </c>
      <c r="AK373" s="2">
        <f t="shared" si="47"/>
        <v>19</v>
      </c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36"/>
    </row>
    <row r="374" spans="1:48">
      <c r="A374" s="17">
        <v>46023</v>
      </c>
      <c r="B374" s="38">
        <v>80849.090000000011</v>
      </c>
      <c r="C374" s="38">
        <v>76964.846666666665</v>
      </c>
      <c r="D374" s="38">
        <v>74633.84555555557</v>
      </c>
      <c r="E374" s="38">
        <v>73721.44222222222</v>
      </c>
      <c r="F374" s="38">
        <v>77371.381111111114</v>
      </c>
      <c r="G374" s="38">
        <v>83767.045555555553</v>
      </c>
      <c r="H374" s="38">
        <v>98795.453333333309</v>
      </c>
      <c r="I374" s="38">
        <v>106086.49222222222</v>
      </c>
      <c r="J374" s="38">
        <v>103318.99666666667</v>
      </c>
      <c r="K374" s="38">
        <v>97707.207777777759</v>
      </c>
      <c r="L374" s="38">
        <v>92245.79</v>
      </c>
      <c r="M374" s="38">
        <v>90313.503333333341</v>
      </c>
      <c r="N374" s="38">
        <v>89164.081111111111</v>
      </c>
      <c r="O374" s="38">
        <v>87317.932222222225</v>
      </c>
      <c r="P374" s="38">
        <v>93433.188888888879</v>
      </c>
      <c r="Q374" s="38">
        <v>103266.38555555555</v>
      </c>
      <c r="R374" s="38">
        <v>118650.23888888891</v>
      </c>
      <c r="S374" s="38">
        <v>130615.69</v>
      </c>
      <c r="T374" s="38">
        <v>133062.38777777777</v>
      </c>
      <c r="U374" s="38">
        <v>129621.18333333335</v>
      </c>
      <c r="V374" s="38">
        <v>122415.80555555556</v>
      </c>
      <c r="W374" s="38">
        <v>112250.37555555554</v>
      </c>
      <c r="X374" s="38">
        <v>93895.391111111108</v>
      </c>
      <c r="Y374" s="38">
        <v>109520.52407407407</v>
      </c>
      <c r="Z374" s="5">
        <v>0</v>
      </c>
      <c r="AA374" s="2">
        <f>IFERROR(INDEX('Holiday Schedule'!$D$3:$D$24,MATCH(A374,'Holiday Schedule'!$C$3:$C$24,0)),0)</f>
        <v>0</v>
      </c>
      <c r="AB374" s="2">
        <f t="shared" si="40"/>
        <v>5</v>
      </c>
      <c r="AC374" s="2">
        <f t="shared" si="41"/>
        <v>1703364.65</v>
      </c>
      <c r="AD374" s="5">
        <f t="shared" si="42"/>
        <v>675623.62851851853</v>
      </c>
      <c r="AE374" s="5">
        <f t="shared" si="43"/>
        <v>2378988.2785185184</v>
      </c>
      <c r="AG374" s="2">
        <f t="shared" si="44"/>
        <v>1</v>
      </c>
      <c r="AH374" s="2">
        <f t="shared" si="45"/>
        <v>2026</v>
      </c>
      <c r="AJ374" s="5">
        <f t="shared" si="46"/>
        <v>133062.38777777777</v>
      </c>
      <c r="AK374" s="2">
        <f t="shared" si="47"/>
        <v>19</v>
      </c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36"/>
    </row>
    <row r="375" spans="1:48">
      <c r="A375" s="17">
        <v>46024</v>
      </c>
      <c r="B375" s="38">
        <v>80373.563333333324</v>
      </c>
      <c r="C375" s="38">
        <v>76426.710000000006</v>
      </c>
      <c r="D375" s="38">
        <v>74119.277777777796</v>
      </c>
      <c r="E375" s="38">
        <v>73272.485555555555</v>
      </c>
      <c r="F375" s="38">
        <v>76924.501111111109</v>
      </c>
      <c r="G375" s="38">
        <v>83321.58</v>
      </c>
      <c r="H375" s="38">
        <v>98350.926666666652</v>
      </c>
      <c r="I375" s="38">
        <v>105612.20777777777</v>
      </c>
      <c r="J375" s="38">
        <v>102717.23333333334</v>
      </c>
      <c r="K375" s="38">
        <v>96695.205555555556</v>
      </c>
      <c r="L375" s="38">
        <v>90838.757777777791</v>
      </c>
      <c r="M375" s="38">
        <v>88086.018888888881</v>
      </c>
      <c r="N375" s="38">
        <v>86866.256666666668</v>
      </c>
      <c r="O375" s="38">
        <v>85383.796666666662</v>
      </c>
      <c r="P375" s="38">
        <v>92218.734444444461</v>
      </c>
      <c r="Q375" s="38">
        <v>102883.27222222222</v>
      </c>
      <c r="R375" s="38">
        <v>118501.87777777779</v>
      </c>
      <c r="S375" s="38">
        <v>130682.31666666668</v>
      </c>
      <c r="T375" s="38">
        <v>133555.05999999997</v>
      </c>
      <c r="U375" s="38">
        <v>130618.13333333333</v>
      </c>
      <c r="V375" s="38">
        <v>123830.45000000001</v>
      </c>
      <c r="W375" s="38">
        <v>113775.00333333331</v>
      </c>
      <c r="X375" s="38">
        <v>95307.433333333334</v>
      </c>
      <c r="Y375" s="38">
        <v>110970.96222222222</v>
      </c>
      <c r="Z375" s="5">
        <v>0</v>
      </c>
      <c r="AA375" s="2">
        <f>IFERROR(INDEX('Holiday Schedule'!$D$3:$D$24,MATCH(A375,'Holiday Schedule'!$C$3:$C$24,0)),0)</f>
        <v>0</v>
      </c>
      <c r="AB375" s="2">
        <f t="shared" si="40"/>
        <v>6</v>
      </c>
      <c r="AC375" s="2">
        <f t="shared" si="41"/>
        <v>1697571.7577777777</v>
      </c>
      <c r="AD375" s="5">
        <f t="shared" si="42"/>
        <v>673760.0066666666</v>
      </c>
      <c r="AE375" s="5">
        <f t="shared" si="43"/>
        <v>2371331.7644444443</v>
      </c>
      <c r="AG375" s="2">
        <f t="shared" si="44"/>
        <v>1</v>
      </c>
      <c r="AH375" s="2">
        <f t="shared" si="45"/>
        <v>2026</v>
      </c>
      <c r="AJ375" s="5">
        <f t="shared" si="46"/>
        <v>133555.05999999997</v>
      </c>
      <c r="AK375" s="2">
        <f t="shared" si="47"/>
        <v>19</v>
      </c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36"/>
    </row>
    <row r="376" spans="1:48">
      <c r="A376" s="17">
        <v>46025</v>
      </c>
      <c r="B376" s="38">
        <v>81651.911111111112</v>
      </c>
      <c r="C376" s="38">
        <v>77662.031111111108</v>
      </c>
      <c r="D376" s="38">
        <v>75349.25444444445</v>
      </c>
      <c r="E376" s="38">
        <v>74514.257777777777</v>
      </c>
      <c r="F376" s="38">
        <v>78139.162222222221</v>
      </c>
      <c r="G376" s="38">
        <v>84525.265555555554</v>
      </c>
      <c r="H376" s="38">
        <v>99786.388888888876</v>
      </c>
      <c r="I376" s="38">
        <v>106916.66111111111</v>
      </c>
      <c r="J376" s="38">
        <v>102867.43777777777</v>
      </c>
      <c r="K376" s="38">
        <v>95872.584444444452</v>
      </c>
      <c r="L376" s="38">
        <v>89676.81666666668</v>
      </c>
      <c r="M376" s="38">
        <v>86818.016666666663</v>
      </c>
      <c r="N376" s="38">
        <v>86025.974444444451</v>
      </c>
      <c r="O376" s="38">
        <v>85311.762222222227</v>
      </c>
      <c r="P376" s="38">
        <v>92724.386666666673</v>
      </c>
      <c r="Q376" s="38">
        <v>103846.43666666666</v>
      </c>
      <c r="R376" s="38">
        <v>119532.08555555556</v>
      </c>
      <c r="S376" s="38">
        <v>131455.51555555555</v>
      </c>
      <c r="T376" s="38">
        <v>134242.3233333333</v>
      </c>
      <c r="U376" s="38">
        <v>131304.03555555554</v>
      </c>
      <c r="V376" s="38">
        <v>124624.58666666667</v>
      </c>
      <c r="W376" s="38">
        <v>114680.22888888889</v>
      </c>
      <c r="X376" s="38">
        <v>96330.038888888885</v>
      </c>
      <c r="Y376" s="38">
        <v>111878.28481481482</v>
      </c>
      <c r="Z376" s="5">
        <v>0</v>
      </c>
      <c r="AA376" s="2">
        <f>IFERROR(INDEX('Holiday Schedule'!$D$3:$D$24,MATCH(A376,'Holiday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2385735.4470370375</v>
      </c>
      <c r="AE376" s="5">
        <f t="shared" si="43"/>
        <v>2385735.4470370375</v>
      </c>
      <c r="AG376" s="2">
        <f t="shared" si="44"/>
        <v>1</v>
      </c>
      <c r="AH376" s="2">
        <f t="shared" si="45"/>
        <v>2026</v>
      </c>
      <c r="AJ376" s="5">
        <f t="shared" si="46"/>
        <v>134242.3233333333</v>
      </c>
      <c r="AK376" s="2">
        <f t="shared" si="47"/>
        <v>19</v>
      </c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36"/>
    </row>
    <row r="377" spans="1:48">
      <c r="A377" s="17">
        <v>46026</v>
      </c>
      <c r="B377" s="38">
        <v>82703.058888888889</v>
      </c>
      <c r="C377" s="38">
        <v>78691.42</v>
      </c>
      <c r="D377" s="38">
        <v>76453.977777777778</v>
      </c>
      <c r="E377" s="38">
        <v>75592.195555555547</v>
      </c>
      <c r="F377" s="38">
        <v>79135.443333333329</v>
      </c>
      <c r="G377" s="38">
        <v>85292.90444444443</v>
      </c>
      <c r="H377" s="38">
        <v>100076.96888888889</v>
      </c>
      <c r="I377" s="38">
        <v>107124.50555555556</v>
      </c>
      <c r="J377" s="38">
        <v>102239.78222222223</v>
      </c>
      <c r="K377" s="38">
        <v>94590.516666666663</v>
      </c>
      <c r="L377" s="38">
        <v>88725.026666666672</v>
      </c>
      <c r="M377" s="38">
        <v>86297.876666666678</v>
      </c>
      <c r="N377" s="38">
        <v>85522.300000000017</v>
      </c>
      <c r="O377" s="38">
        <v>84889.453333333309</v>
      </c>
      <c r="P377" s="38">
        <v>92542.132222222222</v>
      </c>
      <c r="Q377" s="38">
        <v>103829.82222222221</v>
      </c>
      <c r="R377" s="38">
        <v>119580.29444444443</v>
      </c>
      <c r="S377" s="38">
        <v>131222.81222222222</v>
      </c>
      <c r="T377" s="38">
        <v>133538.62777777779</v>
      </c>
      <c r="U377" s="38">
        <v>130309.70111111112</v>
      </c>
      <c r="V377" s="38">
        <v>123390.32666666666</v>
      </c>
      <c r="W377" s="38">
        <v>113557.01000000001</v>
      </c>
      <c r="X377" s="38">
        <v>95363.561111111107</v>
      </c>
      <c r="Y377" s="38">
        <v>110770.29925925925</v>
      </c>
      <c r="Z377" s="5">
        <v>0</v>
      </c>
      <c r="AA377" s="2">
        <f>IFERROR(INDEX('Holiday Schedule'!$D$3:$D$24,MATCH(A377,'Holiday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2381440.0170370368</v>
      </c>
      <c r="AE377" s="5">
        <f t="shared" si="43"/>
        <v>2381440.0170370368</v>
      </c>
      <c r="AG377" s="2">
        <f t="shared" si="44"/>
        <v>1</v>
      </c>
      <c r="AH377" s="2">
        <f t="shared" si="45"/>
        <v>2026</v>
      </c>
      <c r="AJ377" s="5">
        <f t="shared" si="46"/>
        <v>133538.62777777779</v>
      </c>
      <c r="AK377" s="2">
        <f t="shared" si="47"/>
        <v>19</v>
      </c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36"/>
    </row>
    <row r="378" spans="1:48">
      <c r="A378" s="17">
        <v>46027</v>
      </c>
      <c r="B378" s="38">
        <v>88377.52</v>
      </c>
      <c r="C378" s="38">
        <v>85465.69</v>
      </c>
      <c r="D378" s="38">
        <v>84347.21</v>
      </c>
      <c r="E378" s="38">
        <v>85096.28</v>
      </c>
      <c r="F378" s="38">
        <v>88531.98</v>
      </c>
      <c r="G378" s="38">
        <v>97366.88</v>
      </c>
      <c r="H378" s="38">
        <v>117431.78</v>
      </c>
      <c r="I378" s="38">
        <v>121212.07</v>
      </c>
      <c r="J378" s="38">
        <v>109488.88</v>
      </c>
      <c r="K378" s="38">
        <v>96893.66</v>
      </c>
      <c r="L378" s="38">
        <v>88418.34</v>
      </c>
      <c r="M378" s="38">
        <v>84818.39</v>
      </c>
      <c r="N378" s="38">
        <v>83448.31</v>
      </c>
      <c r="O378" s="38">
        <v>88196.54</v>
      </c>
      <c r="P378" s="38">
        <v>94882.69</v>
      </c>
      <c r="Q378" s="38">
        <v>105357.9</v>
      </c>
      <c r="R378" s="38">
        <v>121092.52</v>
      </c>
      <c r="S378" s="38">
        <v>134261.72</v>
      </c>
      <c r="T378" s="38">
        <v>135096.16</v>
      </c>
      <c r="U378" s="38">
        <v>134734.85999999999</v>
      </c>
      <c r="V378" s="38">
        <v>124230.39999999999</v>
      </c>
      <c r="W378" s="38">
        <v>111805.23</v>
      </c>
      <c r="X378" s="38">
        <v>96542.03</v>
      </c>
      <c r="Y378" s="38">
        <v>110859.22000000002</v>
      </c>
      <c r="Z378" s="5">
        <v>0</v>
      </c>
      <c r="AA378" s="2">
        <f>IFERROR(INDEX('Holiday Schedule'!$D$3:$D$24,MATCH(A378,'Holiday Schedule'!$C$3:$C$24,0)),0)</f>
        <v>0</v>
      </c>
      <c r="AB378" s="2">
        <f t="shared" si="40"/>
        <v>2</v>
      </c>
      <c r="AC378" s="2">
        <f t="shared" si="41"/>
        <v>1730479.7</v>
      </c>
      <c r="AD378" s="5">
        <f t="shared" si="42"/>
        <v>757476.55999999982</v>
      </c>
      <c r="AE378" s="5">
        <f t="shared" si="43"/>
        <v>2487956.2599999998</v>
      </c>
      <c r="AG378" s="2">
        <f t="shared" si="44"/>
        <v>1</v>
      </c>
      <c r="AH378" s="2">
        <f t="shared" si="45"/>
        <v>2026</v>
      </c>
      <c r="AJ378" s="5">
        <f t="shared" si="46"/>
        <v>135096.16</v>
      </c>
      <c r="AK378" s="2">
        <f t="shared" si="47"/>
        <v>19</v>
      </c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36"/>
    </row>
    <row r="379" spans="1:48">
      <c r="A379" s="17">
        <v>46028</v>
      </c>
      <c r="B379" s="38">
        <v>82626.2</v>
      </c>
      <c r="C379" s="38">
        <v>78991.289999999994</v>
      </c>
      <c r="D379" s="38">
        <v>77475.149999999994</v>
      </c>
      <c r="E379" s="38">
        <v>77625.31</v>
      </c>
      <c r="F379" s="38">
        <v>80427.98</v>
      </c>
      <c r="G379" s="38">
        <v>87962.02</v>
      </c>
      <c r="H379" s="38">
        <v>106027.56</v>
      </c>
      <c r="I379" s="38">
        <v>109616.47</v>
      </c>
      <c r="J379" s="38">
        <v>105443.24</v>
      </c>
      <c r="K379" s="38">
        <v>99991.07</v>
      </c>
      <c r="L379" s="38">
        <v>95886.51</v>
      </c>
      <c r="M379" s="38">
        <v>91283.65</v>
      </c>
      <c r="N379" s="38">
        <v>87337.67</v>
      </c>
      <c r="O379" s="38">
        <v>83098.84</v>
      </c>
      <c r="P379" s="38">
        <v>85860.479999999996</v>
      </c>
      <c r="Q379" s="38">
        <v>97076.78</v>
      </c>
      <c r="R379" s="38">
        <v>111747.84</v>
      </c>
      <c r="S379" s="38">
        <v>124834.97</v>
      </c>
      <c r="T379" s="38">
        <v>126549.42</v>
      </c>
      <c r="U379" s="38">
        <v>125103.13</v>
      </c>
      <c r="V379" s="38">
        <v>115806.7</v>
      </c>
      <c r="W379" s="38">
        <v>102977.12</v>
      </c>
      <c r="X379" s="38">
        <v>89320.38</v>
      </c>
      <c r="Y379" s="38">
        <v>102701.40000000001</v>
      </c>
      <c r="Z379" s="5">
        <v>0</v>
      </c>
      <c r="AA379" s="2">
        <f>IFERROR(INDEX('Holiday Schedule'!$D$3:$D$24,MATCH(A379,'Holiday Schedule'!$C$3:$C$24,0)),0)</f>
        <v>0</v>
      </c>
      <c r="AB379" s="2">
        <f t="shared" si="40"/>
        <v>3</v>
      </c>
      <c r="AC379" s="2">
        <f t="shared" si="41"/>
        <v>1651934.2699999996</v>
      </c>
      <c r="AD379" s="5">
        <f t="shared" si="42"/>
        <v>693836.91000000015</v>
      </c>
      <c r="AE379" s="5">
        <f t="shared" si="43"/>
        <v>2345771.1799999997</v>
      </c>
      <c r="AG379" s="2">
        <f t="shared" si="44"/>
        <v>1</v>
      </c>
      <c r="AH379" s="2">
        <f t="shared" si="45"/>
        <v>2026</v>
      </c>
      <c r="AJ379" s="5">
        <f t="shared" si="46"/>
        <v>126549.42</v>
      </c>
      <c r="AK379" s="2">
        <f t="shared" si="47"/>
        <v>19</v>
      </c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36"/>
    </row>
    <row r="380" spans="1:48">
      <c r="A380" s="17">
        <v>46029</v>
      </c>
      <c r="B380" s="38">
        <v>75514.559999999998</v>
      </c>
      <c r="C380" s="38">
        <v>72243.520000000004</v>
      </c>
      <c r="D380" s="38">
        <v>70426.8</v>
      </c>
      <c r="E380" s="38">
        <v>70346.740000000005</v>
      </c>
      <c r="F380" s="38">
        <v>72698.960000000006</v>
      </c>
      <c r="G380" s="38">
        <v>79744.160000000003</v>
      </c>
      <c r="H380" s="38">
        <v>95043.98</v>
      </c>
      <c r="I380" s="38">
        <v>99078.22</v>
      </c>
      <c r="J380" s="38">
        <v>97833.21</v>
      </c>
      <c r="K380" s="38">
        <v>96815.7</v>
      </c>
      <c r="L380" s="38">
        <v>95312.02</v>
      </c>
      <c r="M380" s="38">
        <v>94830.16</v>
      </c>
      <c r="N380" s="38">
        <v>93422.94</v>
      </c>
      <c r="O380" s="38">
        <v>90974.51</v>
      </c>
      <c r="P380" s="38">
        <v>89258.5</v>
      </c>
      <c r="Q380" s="38">
        <v>92146.28</v>
      </c>
      <c r="R380" s="38">
        <v>109172.35</v>
      </c>
      <c r="S380" s="38">
        <v>117916.34</v>
      </c>
      <c r="T380" s="38">
        <v>118562.62</v>
      </c>
      <c r="U380" s="38">
        <v>116818.98</v>
      </c>
      <c r="V380" s="38">
        <v>107503</v>
      </c>
      <c r="W380" s="38">
        <v>95828.61</v>
      </c>
      <c r="X380" s="38">
        <v>82301.47</v>
      </c>
      <c r="Y380" s="38">
        <v>95211.026666666658</v>
      </c>
      <c r="Z380" s="5">
        <v>0</v>
      </c>
      <c r="AA380" s="2">
        <f>IFERROR(INDEX('Holiday Schedule'!$D$3:$D$24,MATCH(A380,'Holiday Schedule'!$C$3:$C$24,0)),0)</f>
        <v>0</v>
      </c>
      <c r="AB380" s="2">
        <f t="shared" si="40"/>
        <v>4</v>
      </c>
      <c r="AC380" s="2">
        <f t="shared" si="41"/>
        <v>1597774.9100000001</v>
      </c>
      <c r="AD380" s="5">
        <f t="shared" si="42"/>
        <v>631229.74666666705</v>
      </c>
      <c r="AE380" s="5">
        <f t="shared" si="43"/>
        <v>2229004.6566666672</v>
      </c>
      <c r="AG380" s="2">
        <f t="shared" si="44"/>
        <v>1</v>
      </c>
      <c r="AH380" s="2">
        <f t="shared" si="45"/>
        <v>2026</v>
      </c>
      <c r="AJ380" s="5">
        <f t="shared" si="46"/>
        <v>118562.62</v>
      </c>
      <c r="AK380" s="2">
        <f t="shared" si="47"/>
        <v>19</v>
      </c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36"/>
    </row>
    <row r="381" spans="1:48">
      <c r="A381" s="17">
        <v>46030</v>
      </c>
      <c r="B381" s="38">
        <v>69147.100000000006</v>
      </c>
      <c r="C381" s="38">
        <v>66084.490000000005</v>
      </c>
      <c r="D381" s="38">
        <v>64472.99</v>
      </c>
      <c r="E381" s="38">
        <v>64732.34</v>
      </c>
      <c r="F381" s="38">
        <v>67946.31</v>
      </c>
      <c r="G381" s="38">
        <v>75782.929999999993</v>
      </c>
      <c r="H381" s="38">
        <v>92049.83</v>
      </c>
      <c r="I381" s="38">
        <v>94953.11</v>
      </c>
      <c r="J381" s="38">
        <v>91928.43</v>
      </c>
      <c r="K381" s="38">
        <v>80924.27</v>
      </c>
      <c r="L381" s="38">
        <v>71128.160000000003</v>
      </c>
      <c r="M381" s="38">
        <v>65710.12</v>
      </c>
      <c r="N381" s="38">
        <v>59819.29</v>
      </c>
      <c r="O381" s="38">
        <v>67686.850000000006</v>
      </c>
      <c r="P381" s="38">
        <v>75544.039999999994</v>
      </c>
      <c r="Q381" s="38">
        <v>85355.62</v>
      </c>
      <c r="R381" s="38">
        <v>99955.05</v>
      </c>
      <c r="S381" s="38">
        <v>112343.67</v>
      </c>
      <c r="T381" s="38">
        <v>113429.72</v>
      </c>
      <c r="U381" s="38">
        <v>113195.3</v>
      </c>
      <c r="V381" s="38">
        <v>105114.59</v>
      </c>
      <c r="W381" s="38">
        <v>94278.6</v>
      </c>
      <c r="X381" s="38">
        <v>81569.72</v>
      </c>
      <c r="Y381" s="38">
        <v>93654.303333333344</v>
      </c>
      <c r="Z381" s="5">
        <v>0</v>
      </c>
      <c r="AA381" s="2">
        <f>IFERROR(INDEX('Holiday Schedule'!$D$3:$D$24,MATCH(A381,'Holiday Schedule'!$C$3:$C$24,0)),0)</f>
        <v>0</v>
      </c>
      <c r="AB381" s="2">
        <f t="shared" si="40"/>
        <v>5</v>
      </c>
      <c r="AC381" s="2">
        <f t="shared" si="41"/>
        <v>1412936.5400000003</v>
      </c>
      <c r="AD381" s="5">
        <f t="shared" si="42"/>
        <v>593870.29333333322</v>
      </c>
      <c r="AE381" s="5">
        <f t="shared" si="43"/>
        <v>2006806.8333333335</v>
      </c>
      <c r="AG381" s="2">
        <f t="shared" si="44"/>
        <v>1</v>
      </c>
      <c r="AH381" s="2">
        <f t="shared" si="45"/>
        <v>2026</v>
      </c>
      <c r="AJ381" s="5">
        <f t="shared" si="46"/>
        <v>113429.72</v>
      </c>
      <c r="AK381" s="2">
        <f t="shared" si="47"/>
        <v>19</v>
      </c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36"/>
    </row>
    <row r="382" spans="1:48">
      <c r="A382" s="17">
        <v>46031</v>
      </c>
      <c r="B382" s="38">
        <v>70199.81</v>
      </c>
      <c r="C382" s="38">
        <v>67655.929999999993</v>
      </c>
      <c r="D382" s="38">
        <v>66444.83</v>
      </c>
      <c r="E382" s="38">
        <v>67358.3</v>
      </c>
      <c r="F382" s="38">
        <v>70291.929999999993</v>
      </c>
      <c r="G382" s="38">
        <v>77838.009999999995</v>
      </c>
      <c r="H382" s="38">
        <v>95538.38</v>
      </c>
      <c r="I382" s="38">
        <v>97294.73</v>
      </c>
      <c r="J382" s="38">
        <v>86630.33</v>
      </c>
      <c r="K382" s="38">
        <v>70288.740000000005</v>
      </c>
      <c r="L382" s="38">
        <v>69396.149999999994</v>
      </c>
      <c r="M382" s="38">
        <v>76889.17</v>
      </c>
      <c r="N382" s="38">
        <v>77361.45</v>
      </c>
      <c r="O382" s="38">
        <v>73265.509999999995</v>
      </c>
      <c r="P382" s="38">
        <v>77828.509999999995</v>
      </c>
      <c r="Q382" s="38">
        <v>85816.49</v>
      </c>
      <c r="R382" s="38">
        <v>99672.75</v>
      </c>
      <c r="S382" s="38">
        <v>108177.93</v>
      </c>
      <c r="T382" s="38">
        <v>109143.91</v>
      </c>
      <c r="U382" s="38">
        <v>107517.02</v>
      </c>
      <c r="V382" s="38">
        <v>100534.25</v>
      </c>
      <c r="W382" s="38">
        <v>89611.04</v>
      </c>
      <c r="X382" s="38">
        <v>77783.11</v>
      </c>
      <c r="Y382" s="38">
        <v>89309.46666666666</v>
      </c>
      <c r="Z382" s="5">
        <v>0</v>
      </c>
      <c r="AA382" s="2">
        <f>IFERROR(INDEX('Holiday Schedule'!$D$3:$D$24,MATCH(A382,'Holiday Schedule'!$C$3:$C$24,0)),0)</f>
        <v>0</v>
      </c>
      <c r="AB382" s="2">
        <f t="shared" si="40"/>
        <v>6</v>
      </c>
      <c r="AC382" s="2">
        <f t="shared" si="41"/>
        <v>1407211.09</v>
      </c>
      <c r="AD382" s="5">
        <f t="shared" si="42"/>
        <v>604636.6566666665</v>
      </c>
      <c r="AE382" s="5">
        <f t="shared" si="43"/>
        <v>2011847.7466666666</v>
      </c>
      <c r="AG382" s="2">
        <f t="shared" si="44"/>
        <v>1</v>
      </c>
      <c r="AH382" s="2">
        <f t="shared" si="45"/>
        <v>2026</v>
      </c>
      <c r="AJ382" s="5">
        <f t="shared" si="46"/>
        <v>109143.91</v>
      </c>
      <c r="AK382" s="2">
        <f t="shared" si="47"/>
        <v>19</v>
      </c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36"/>
    </row>
    <row r="383" spans="1:48">
      <c r="A383" s="17">
        <v>46032</v>
      </c>
      <c r="B383" s="38">
        <v>64169.21</v>
      </c>
      <c r="C383" s="38">
        <v>59825.2</v>
      </c>
      <c r="D383" s="38">
        <v>58524.84</v>
      </c>
      <c r="E383" s="38">
        <v>58041.61</v>
      </c>
      <c r="F383" s="38">
        <v>60440.66</v>
      </c>
      <c r="G383" s="38">
        <v>65401.64</v>
      </c>
      <c r="H383" s="38">
        <v>76475.7</v>
      </c>
      <c r="I383" s="38">
        <v>79289.64</v>
      </c>
      <c r="J383" s="38">
        <v>65292.43</v>
      </c>
      <c r="K383" s="38">
        <v>53766.25</v>
      </c>
      <c r="L383" s="38">
        <v>46352.34</v>
      </c>
      <c r="M383" s="38">
        <v>47188.959999999999</v>
      </c>
      <c r="N383" s="38">
        <v>49294.52</v>
      </c>
      <c r="O383" s="38">
        <v>58883.47</v>
      </c>
      <c r="P383" s="38">
        <v>66868</v>
      </c>
      <c r="Q383" s="38">
        <v>79326.850000000006</v>
      </c>
      <c r="R383" s="38">
        <v>95134.02</v>
      </c>
      <c r="S383" s="38">
        <v>105799</v>
      </c>
      <c r="T383" s="38">
        <v>107192.38</v>
      </c>
      <c r="U383" s="38">
        <v>105979.42</v>
      </c>
      <c r="V383" s="38">
        <v>99648.98</v>
      </c>
      <c r="W383" s="38">
        <v>89000.63</v>
      </c>
      <c r="X383" s="38">
        <v>78924.91</v>
      </c>
      <c r="Y383" s="38">
        <v>68939.289999999994</v>
      </c>
      <c r="Z383" s="5">
        <v>0</v>
      </c>
      <c r="AA383" s="2">
        <f>IFERROR(INDEX('Holiday Schedule'!$D$3:$D$24,MATCH(A383,'Holiday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1739759.9499999995</v>
      </c>
      <c r="AE383" s="5">
        <f t="shared" si="43"/>
        <v>1739759.9499999995</v>
      </c>
      <c r="AG383" s="2">
        <f t="shared" si="44"/>
        <v>1</v>
      </c>
      <c r="AH383" s="2">
        <f t="shared" si="45"/>
        <v>2026</v>
      </c>
      <c r="AJ383" s="5">
        <f t="shared" si="46"/>
        <v>107192.38</v>
      </c>
      <c r="AK383" s="2">
        <f t="shared" si="47"/>
        <v>19</v>
      </c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36"/>
    </row>
    <row r="384" spans="1:48">
      <c r="A384" s="17">
        <v>46033</v>
      </c>
      <c r="B384" s="38">
        <v>66913.91</v>
      </c>
      <c r="C384" s="38">
        <v>64256.43</v>
      </c>
      <c r="D384" s="38">
        <v>63169.38</v>
      </c>
      <c r="E384" s="38">
        <v>62501.919999999998</v>
      </c>
      <c r="F384" s="38">
        <v>64535.16</v>
      </c>
      <c r="G384" s="38">
        <v>67480.7</v>
      </c>
      <c r="H384" s="38">
        <v>78141.509999999995</v>
      </c>
      <c r="I384" s="38">
        <v>83901.21</v>
      </c>
      <c r="J384" s="38">
        <v>87847.33</v>
      </c>
      <c r="K384" s="38">
        <v>90204.99</v>
      </c>
      <c r="L384" s="38">
        <v>89142.27</v>
      </c>
      <c r="M384" s="38">
        <v>88671.47</v>
      </c>
      <c r="N384" s="38">
        <v>87971.77</v>
      </c>
      <c r="O384" s="38">
        <v>86869.05</v>
      </c>
      <c r="P384" s="38">
        <v>89632.09</v>
      </c>
      <c r="Q384" s="38">
        <v>96590.55</v>
      </c>
      <c r="R384" s="38">
        <v>109275.58</v>
      </c>
      <c r="S384" s="38">
        <v>120275.63</v>
      </c>
      <c r="T384" s="38">
        <v>119648.17</v>
      </c>
      <c r="U384" s="38">
        <v>116600.39</v>
      </c>
      <c r="V384" s="38">
        <v>108054.34</v>
      </c>
      <c r="W384" s="38">
        <v>95188.26</v>
      </c>
      <c r="X384" s="38">
        <v>83533.710000000006</v>
      </c>
      <c r="Y384" s="38">
        <v>70542.710000000006</v>
      </c>
      <c r="Z384" s="5">
        <v>0</v>
      </c>
      <c r="AA384" s="2">
        <f>IFERROR(INDEX('Holiday Schedule'!$D$3:$D$24,MATCH(A384,'Holiday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2090948.53</v>
      </c>
      <c r="AE384" s="5">
        <f t="shared" si="43"/>
        <v>2090948.53</v>
      </c>
      <c r="AG384" s="2">
        <f t="shared" si="44"/>
        <v>1</v>
      </c>
      <c r="AH384" s="2">
        <f t="shared" si="45"/>
        <v>2026</v>
      </c>
      <c r="AJ384" s="5">
        <f t="shared" si="46"/>
        <v>120275.63</v>
      </c>
      <c r="AK384" s="2">
        <f t="shared" si="47"/>
        <v>18</v>
      </c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36"/>
    </row>
    <row r="385" spans="1:48">
      <c r="A385" s="17">
        <v>46034</v>
      </c>
      <c r="B385" s="38">
        <v>69682.39</v>
      </c>
      <c r="C385" s="38">
        <v>67114.539999999994</v>
      </c>
      <c r="D385" s="38">
        <v>65935.37</v>
      </c>
      <c r="E385" s="38">
        <v>67591.179999999993</v>
      </c>
      <c r="F385" s="38">
        <v>71703.59</v>
      </c>
      <c r="G385" s="38">
        <v>80497.25</v>
      </c>
      <c r="H385" s="38">
        <v>99024.18</v>
      </c>
      <c r="I385" s="38">
        <v>102197.63</v>
      </c>
      <c r="J385" s="38">
        <v>91021.87</v>
      </c>
      <c r="K385" s="38">
        <v>77150.240000000005</v>
      </c>
      <c r="L385" s="38">
        <v>68904.84</v>
      </c>
      <c r="M385" s="38">
        <v>64395.57</v>
      </c>
      <c r="N385" s="38">
        <v>61235.82</v>
      </c>
      <c r="O385" s="38">
        <v>67254.929999999993</v>
      </c>
      <c r="P385" s="38">
        <v>74837.27</v>
      </c>
      <c r="Q385" s="38">
        <v>89096.09</v>
      </c>
      <c r="R385" s="38">
        <v>107256.19</v>
      </c>
      <c r="S385" s="38">
        <v>120495.81</v>
      </c>
      <c r="T385" s="38">
        <v>120769.32</v>
      </c>
      <c r="U385" s="38">
        <v>120290.47</v>
      </c>
      <c r="V385" s="38">
        <v>109928.21</v>
      </c>
      <c r="W385" s="38">
        <v>97555.199999999997</v>
      </c>
      <c r="X385" s="38">
        <v>85075.57</v>
      </c>
      <c r="Y385" s="38">
        <v>74327.362220591604</v>
      </c>
      <c r="Z385" s="5">
        <v>0</v>
      </c>
      <c r="AA385" s="2">
        <f>IFERROR(INDEX('Holiday Schedule'!$D$3:$D$24,MATCH(A385,'Holiday Schedule'!$C$3:$C$24,0)),0)</f>
        <v>0</v>
      </c>
      <c r="AB385" s="2">
        <f t="shared" si="40"/>
        <v>2</v>
      </c>
      <c r="AC385" s="2">
        <f t="shared" si="41"/>
        <v>1457465.03</v>
      </c>
      <c r="AD385" s="5">
        <f t="shared" si="42"/>
        <v>595875.8622205914</v>
      </c>
      <c r="AE385" s="5">
        <f t="shared" si="43"/>
        <v>2053340.8922205914</v>
      </c>
      <c r="AG385" s="2">
        <f t="shared" si="44"/>
        <v>1</v>
      </c>
      <c r="AH385" s="2">
        <f t="shared" si="45"/>
        <v>2026</v>
      </c>
      <c r="AJ385" s="5">
        <f t="shared" si="46"/>
        <v>120769.32</v>
      </c>
      <c r="AK385" s="2">
        <f t="shared" si="47"/>
        <v>19</v>
      </c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36"/>
    </row>
    <row r="386" spans="1:48">
      <c r="A386" s="17">
        <v>46035</v>
      </c>
      <c r="B386" s="38">
        <v>71577.990000000005</v>
      </c>
      <c r="C386" s="38">
        <v>68356.09</v>
      </c>
      <c r="D386" s="38">
        <v>66719</v>
      </c>
      <c r="E386" s="38">
        <v>67171.37</v>
      </c>
      <c r="F386" s="38">
        <v>69890.67</v>
      </c>
      <c r="G386" s="38">
        <v>77773.81</v>
      </c>
      <c r="H386" s="38">
        <v>95830.71</v>
      </c>
      <c r="I386" s="38">
        <v>97298.54</v>
      </c>
      <c r="J386" s="38">
        <v>83100.91</v>
      </c>
      <c r="K386" s="38">
        <v>66912.14</v>
      </c>
      <c r="L386" s="38">
        <v>57190.8</v>
      </c>
      <c r="M386" s="38">
        <v>54303.03</v>
      </c>
      <c r="N386" s="38">
        <v>53209.1</v>
      </c>
      <c r="O386" s="38">
        <v>53039.05</v>
      </c>
      <c r="P386" s="38">
        <v>60034.81</v>
      </c>
      <c r="Q386" s="38">
        <v>81260.789999999994</v>
      </c>
      <c r="R386" s="38">
        <v>99707.97</v>
      </c>
      <c r="S386" s="38">
        <v>113056.97</v>
      </c>
      <c r="T386" s="38">
        <v>115641.74</v>
      </c>
      <c r="U386" s="38">
        <v>114451.33</v>
      </c>
      <c r="V386" s="38">
        <v>104867.84</v>
      </c>
      <c r="W386" s="38">
        <v>94103.63</v>
      </c>
      <c r="X386" s="38">
        <v>80635.839999999997</v>
      </c>
      <c r="Y386" s="38">
        <v>71239.036576855695</v>
      </c>
      <c r="Z386" s="5">
        <v>0</v>
      </c>
      <c r="AA386" s="2">
        <f>IFERROR(INDEX('Holiday Schedule'!$D$3:$D$24,MATCH(A386,'Holiday Schedule'!$C$3:$C$24,0)),0)</f>
        <v>0</v>
      </c>
      <c r="AB386" s="2">
        <f t="shared" si="40"/>
        <v>3</v>
      </c>
      <c r="AC386" s="2">
        <f t="shared" si="41"/>
        <v>1328814.49</v>
      </c>
      <c r="AD386" s="5">
        <f t="shared" si="42"/>
        <v>588558.67657685629</v>
      </c>
      <c r="AE386" s="5">
        <f t="shared" si="43"/>
        <v>1917373.1665768563</v>
      </c>
      <c r="AG386" s="2">
        <f t="shared" si="44"/>
        <v>1</v>
      </c>
      <c r="AH386" s="2">
        <f t="shared" si="45"/>
        <v>2026</v>
      </c>
      <c r="AJ386" s="5">
        <f t="shared" si="46"/>
        <v>115641.74</v>
      </c>
      <c r="AK386" s="2">
        <f t="shared" si="47"/>
        <v>19</v>
      </c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36"/>
    </row>
    <row r="387" spans="1:48">
      <c r="A387" s="17">
        <v>46036</v>
      </c>
      <c r="B387" s="38">
        <v>65394.15</v>
      </c>
      <c r="C387" s="38">
        <v>62698.09</v>
      </c>
      <c r="D387" s="38">
        <v>60527.63</v>
      </c>
      <c r="E387" s="38">
        <v>60306.46</v>
      </c>
      <c r="F387" s="38">
        <v>62611.91</v>
      </c>
      <c r="G387" s="38">
        <v>70808.350000000006</v>
      </c>
      <c r="H387" s="38">
        <v>87673.56</v>
      </c>
      <c r="I387" s="38">
        <v>89994.98</v>
      </c>
      <c r="J387" s="38">
        <v>82359.66</v>
      </c>
      <c r="K387" s="38">
        <v>68910.98</v>
      </c>
      <c r="L387" s="38">
        <v>56184.63</v>
      </c>
      <c r="M387" s="38">
        <v>52255.81</v>
      </c>
      <c r="N387" s="38">
        <v>55193.38</v>
      </c>
      <c r="O387" s="38">
        <v>64050.69</v>
      </c>
      <c r="P387" s="38">
        <v>70686.94</v>
      </c>
      <c r="Q387" s="38">
        <v>80383.09</v>
      </c>
      <c r="R387" s="38">
        <v>95212.68</v>
      </c>
      <c r="S387" s="38">
        <v>106009.38</v>
      </c>
      <c r="T387" s="38">
        <v>106906.01</v>
      </c>
      <c r="U387" s="38">
        <v>106336.64</v>
      </c>
      <c r="V387" s="38">
        <v>97659.94</v>
      </c>
      <c r="W387" s="38">
        <v>86978.85</v>
      </c>
      <c r="X387" s="38">
        <v>75218.36</v>
      </c>
      <c r="Y387" s="38">
        <v>66147.564784061004</v>
      </c>
      <c r="Z387" s="5">
        <v>0</v>
      </c>
      <c r="AA387" s="2">
        <f>IFERROR(INDEX('Holiday Schedule'!$D$3:$D$24,MATCH(A387,'Holiday Schedule'!$C$3:$C$24,0)),0)</f>
        <v>0</v>
      </c>
      <c r="AB387" s="2">
        <f t="shared" si="40"/>
        <v>4</v>
      </c>
      <c r="AC387" s="2">
        <f t="shared" si="41"/>
        <v>1294342.0200000003</v>
      </c>
      <c r="AD387" s="5">
        <f t="shared" si="42"/>
        <v>536167.71478406084</v>
      </c>
      <c r="AE387" s="5">
        <f t="shared" si="43"/>
        <v>1830509.7347840611</v>
      </c>
      <c r="AG387" s="2">
        <f t="shared" si="44"/>
        <v>1</v>
      </c>
      <c r="AH387" s="2">
        <f t="shared" si="45"/>
        <v>2026</v>
      </c>
      <c r="AJ387" s="5">
        <f t="shared" si="46"/>
        <v>106906.01</v>
      </c>
      <c r="AK387" s="2">
        <f t="shared" si="47"/>
        <v>19</v>
      </c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36"/>
    </row>
    <row r="388" spans="1:48">
      <c r="A388" s="17">
        <v>46037</v>
      </c>
      <c r="B388" s="38">
        <v>62079.66</v>
      </c>
      <c r="C388" s="38">
        <v>60078.11</v>
      </c>
      <c r="D388" s="38">
        <v>58558.23</v>
      </c>
      <c r="E388" s="38">
        <v>58975.39</v>
      </c>
      <c r="F388" s="38">
        <v>61477</v>
      </c>
      <c r="G388" s="38">
        <v>69166.100000000006</v>
      </c>
      <c r="H388" s="38">
        <v>85387.54</v>
      </c>
      <c r="I388" s="38">
        <v>89585.37</v>
      </c>
      <c r="J388" s="38">
        <v>85977.12</v>
      </c>
      <c r="K388" s="38">
        <v>84071.56</v>
      </c>
      <c r="L388" s="38">
        <v>81953.960000000006</v>
      </c>
      <c r="M388" s="38">
        <v>79590.460000000006</v>
      </c>
      <c r="N388" s="38">
        <v>77699.42</v>
      </c>
      <c r="O388" s="38">
        <v>77654.720000000001</v>
      </c>
      <c r="P388" s="38">
        <v>77778.36</v>
      </c>
      <c r="Q388" s="38">
        <v>83787.37</v>
      </c>
      <c r="R388" s="38">
        <v>95742.26</v>
      </c>
      <c r="S388" s="38">
        <v>106927.78</v>
      </c>
      <c r="T388" s="38">
        <v>107193.31</v>
      </c>
      <c r="U388" s="38">
        <v>108294.66</v>
      </c>
      <c r="V388" s="38">
        <v>99668.39</v>
      </c>
      <c r="W388" s="38">
        <v>88569.33</v>
      </c>
      <c r="X388" s="38">
        <v>75925.600000000006</v>
      </c>
      <c r="Y388" s="38">
        <v>67381.264059710695</v>
      </c>
      <c r="Z388" s="5">
        <v>0</v>
      </c>
      <c r="AA388" s="2">
        <f>IFERROR(INDEX('Holiday Schedule'!$D$3:$D$24,MATCH(A388,'Holiday Schedule'!$C$3:$C$24,0)),0)</f>
        <v>0</v>
      </c>
      <c r="AB388" s="2">
        <f t="shared" si="40"/>
        <v>5</v>
      </c>
      <c r="AC388" s="2">
        <f t="shared" si="41"/>
        <v>1420419.67</v>
      </c>
      <c r="AD388" s="5">
        <f t="shared" si="42"/>
        <v>523103.29405971058</v>
      </c>
      <c r="AE388" s="5">
        <f t="shared" si="43"/>
        <v>1943522.9640597105</v>
      </c>
      <c r="AG388" s="2">
        <f t="shared" si="44"/>
        <v>1</v>
      </c>
      <c r="AH388" s="2">
        <f t="shared" si="45"/>
        <v>2026</v>
      </c>
      <c r="AJ388" s="5">
        <f t="shared" si="46"/>
        <v>108294.66</v>
      </c>
      <c r="AK388" s="2">
        <f t="shared" si="47"/>
        <v>20</v>
      </c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36"/>
    </row>
    <row r="389" spans="1:48">
      <c r="A389" s="17">
        <v>46038</v>
      </c>
      <c r="B389" s="38">
        <v>63878.47</v>
      </c>
      <c r="C389" s="38">
        <v>61381.97</v>
      </c>
      <c r="D389" s="38">
        <v>61122.64</v>
      </c>
      <c r="E389" s="38">
        <v>62091.62</v>
      </c>
      <c r="F389" s="38">
        <v>66033.98</v>
      </c>
      <c r="G389" s="38">
        <v>75239.460000000006</v>
      </c>
      <c r="H389" s="38">
        <v>93265.77</v>
      </c>
      <c r="I389" s="38">
        <v>99415.66</v>
      </c>
      <c r="J389" s="38">
        <v>97145.34</v>
      </c>
      <c r="K389" s="38">
        <v>92686.52</v>
      </c>
      <c r="L389" s="38">
        <v>82952.84</v>
      </c>
      <c r="M389" s="38">
        <v>75331.5</v>
      </c>
      <c r="N389" s="38">
        <v>67247.08</v>
      </c>
      <c r="O389" s="38">
        <v>64228.18</v>
      </c>
      <c r="P389" s="38">
        <v>71372.37</v>
      </c>
      <c r="Q389" s="38">
        <v>90601.2</v>
      </c>
      <c r="R389" s="38">
        <v>111476.95</v>
      </c>
      <c r="S389" s="38">
        <v>125120.69</v>
      </c>
      <c r="T389" s="38">
        <v>126176.54</v>
      </c>
      <c r="U389" s="38">
        <v>126530.18</v>
      </c>
      <c r="V389" s="38">
        <v>119002.91</v>
      </c>
      <c r="W389" s="38">
        <v>108488.51</v>
      </c>
      <c r="X389" s="38">
        <v>95699.55</v>
      </c>
      <c r="Y389" s="38">
        <v>70571.321193836106</v>
      </c>
      <c r="Z389" s="5">
        <v>0</v>
      </c>
      <c r="AA389" s="2">
        <f>IFERROR(INDEX('Holiday Schedule'!$D$3:$D$24,MATCH(A389,'Holiday Schedule'!$C$3:$C$24,0)),0)</f>
        <v>0</v>
      </c>
      <c r="AB389" s="2">
        <f t="shared" si="40"/>
        <v>6</v>
      </c>
      <c r="AC389" s="2">
        <f t="shared" si="41"/>
        <v>1553476.0199999998</v>
      </c>
      <c r="AD389" s="5">
        <f t="shared" si="42"/>
        <v>553585.23119383608</v>
      </c>
      <c r="AE389" s="5">
        <f t="shared" si="43"/>
        <v>2107061.2511938359</v>
      </c>
      <c r="AG389" s="2">
        <f t="shared" si="44"/>
        <v>1</v>
      </c>
      <c r="AH389" s="2">
        <f t="shared" si="45"/>
        <v>2026</v>
      </c>
      <c r="AJ389" s="5">
        <f t="shared" si="46"/>
        <v>126530.18</v>
      </c>
      <c r="AK389" s="2">
        <f t="shared" si="47"/>
        <v>20</v>
      </c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36"/>
    </row>
    <row r="390" spans="1:48">
      <c r="A390" s="17">
        <v>46039</v>
      </c>
      <c r="B390" s="38">
        <v>82196.33</v>
      </c>
      <c r="C390" s="38">
        <v>78099.929999999993</v>
      </c>
      <c r="D390" s="38">
        <v>75614.27</v>
      </c>
      <c r="E390" s="38">
        <v>75165.56</v>
      </c>
      <c r="F390" s="38">
        <v>76847.759999999995</v>
      </c>
      <c r="G390" s="38">
        <v>81245.61</v>
      </c>
      <c r="H390" s="38">
        <v>93769.24</v>
      </c>
      <c r="I390" s="38">
        <v>96535.97</v>
      </c>
      <c r="J390" s="38">
        <v>96593.56</v>
      </c>
      <c r="K390" s="38">
        <v>95210.38</v>
      </c>
      <c r="L390" s="38">
        <v>94265.13</v>
      </c>
      <c r="M390" s="38">
        <v>94398.86</v>
      </c>
      <c r="N390" s="38">
        <v>91828.27</v>
      </c>
      <c r="O390" s="38">
        <v>90926.63</v>
      </c>
      <c r="P390" s="38">
        <v>91980.91</v>
      </c>
      <c r="Q390" s="38">
        <v>96897.15</v>
      </c>
      <c r="R390" s="38">
        <v>110122.63</v>
      </c>
      <c r="S390" s="38">
        <v>120067.14</v>
      </c>
      <c r="T390" s="38">
        <v>120402.28</v>
      </c>
      <c r="U390" s="38">
        <v>118894</v>
      </c>
      <c r="V390" s="38">
        <v>110680.07</v>
      </c>
      <c r="W390" s="38">
        <v>100686.68</v>
      </c>
      <c r="X390" s="38">
        <v>89640.41</v>
      </c>
      <c r="Y390" s="38">
        <v>87092.42</v>
      </c>
      <c r="Z390" s="5">
        <v>0</v>
      </c>
      <c r="AA390" s="2">
        <f>IFERROR(INDEX('Holiday Schedule'!$D$3:$D$24,MATCH(A390,'Holiday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2269161.19</v>
      </c>
      <c r="AE390" s="5">
        <f t="shared" si="43"/>
        <v>2269161.19</v>
      </c>
      <c r="AG390" s="2">
        <f t="shared" si="44"/>
        <v>1</v>
      </c>
      <c r="AH390" s="2">
        <f t="shared" si="45"/>
        <v>2026</v>
      </c>
      <c r="AJ390" s="5">
        <f t="shared" si="46"/>
        <v>120402.28</v>
      </c>
      <c r="AK390" s="2">
        <f t="shared" si="47"/>
        <v>19</v>
      </c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36"/>
    </row>
    <row r="391" spans="1:48">
      <c r="A391" s="17">
        <v>46040</v>
      </c>
      <c r="B391" s="38">
        <v>78383.37</v>
      </c>
      <c r="C391" s="38">
        <v>74802.070000000007</v>
      </c>
      <c r="D391" s="38">
        <v>73205.91</v>
      </c>
      <c r="E391" s="38">
        <v>73036.87</v>
      </c>
      <c r="F391" s="38">
        <v>74478.55</v>
      </c>
      <c r="G391" s="38">
        <v>78333.240000000005</v>
      </c>
      <c r="H391" s="38">
        <v>89335.58</v>
      </c>
      <c r="I391" s="38">
        <v>94437.57</v>
      </c>
      <c r="J391" s="38">
        <v>98488.97</v>
      </c>
      <c r="K391" s="38">
        <v>99835.38</v>
      </c>
      <c r="L391" s="38">
        <v>96147.96</v>
      </c>
      <c r="M391" s="38">
        <v>93597.02</v>
      </c>
      <c r="N391" s="38">
        <v>91879.5</v>
      </c>
      <c r="O391" s="38">
        <v>90867.66</v>
      </c>
      <c r="P391" s="38">
        <v>92597.93</v>
      </c>
      <c r="Q391" s="38">
        <v>98192.11</v>
      </c>
      <c r="R391" s="38">
        <v>110391.6</v>
      </c>
      <c r="S391" s="38">
        <v>121416.63</v>
      </c>
      <c r="T391" s="38">
        <v>120318.8</v>
      </c>
      <c r="U391" s="38">
        <v>118794.28</v>
      </c>
      <c r="V391" s="38">
        <v>110103.4</v>
      </c>
      <c r="W391" s="38">
        <v>99105.59</v>
      </c>
      <c r="X391" s="38">
        <v>86486.89</v>
      </c>
      <c r="Y391" s="38">
        <v>81299.16</v>
      </c>
      <c r="Z391" s="5">
        <v>0</v>
      </c>
      <c r="AA391" s="2">
        <f>IFERROR(INDEX('Holiday Schedule'!$D$3:$D$24,MATCH(A391,'Holiday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2245536.04</v>
      </c>
      <c r="AE391" s="5">
        <f t="shared" si="43"/>
        <v>2245536.04</v>
      </c>
      <c r="AG391" s="2">
        <f t="shared" si="44"/>
        <v>1</v>
      </c>
      <c r="AH391" s="2">
        <f t="shared" si="45"/>
        <v>2026</v>
      </c>
      <c r="AJ391" s="5">
        <f t="shared" si="46"/>
        <v>121416.63</v>
      </c>
      <c r="AK391" s="2">
        <f t="shared" si="47"/>
        <v>18</v>
      </c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36"/>
    </row>
    <row r="392" spans="1:48">
      <c r="A392" s="17">
        <v>46041</v>
      </c>
      <c r="B392" s="38">
        <v>72881.42</v>
      </c>
      <c r="C392" s="38">
        <v>69852.47</v>
      </c>
      <c r="D392" s="38">
        <v>68102.880000000005</v>
      </c>
      <c r="E392" s="38">
        <v>68550.41</v>
      </c>
      <c r="F392" s="38">
        <v>71462.710000000006</v>
      </c>
      <c r="G392" s="38">
        <v>77083</v>
      </c>
      <c r="H392" s="38">
        <v>91785.47</v>
      </c>
      <c r="I392" s="38">
        <v>95758.33</v>
      </c>
      <c r="J392" s="38">
        <v>95603.96</v>
      </c>
      <c r="K392" s="38">
        <v>95105.61</v>
      </c>
      <c r="L392" s="38">
        <v>91927.31</v>
      </c>
      <c r="M392" s="38">
        <v>87053.39</v>
      </c>
      <c r="N392" s="38">
        <v>85911.54</v>
      </c>
      <c r="O392" s="38">
        <v>85013.86</v>
      </c>
      <c r="P392" s="38">
        <v>86567.61</v>
      </c>
      <c r="Q392" s="38">
        <v>94180.88</v>
      </c>
      <c r="R392" s="38">
        <v>109097.28</v>
      </c>
      <c r="S392" s="38">
        <v>121783.13</v>
      </c>
      <c r="T392" s="38">
        <v>122544.73</v>
      </c>
      <c r="U392" s="38">
        <v>120923.86</v>
      </c>
      <c r="V392" s="38">
        <v>110920.85</v>
      </c>
      <c r="W392" s="38">
        <v>99655.17</v>
      </c>
      <c r="X392" s="38">
        <v>87621.23</v>
      </c>
      <c r="Y392" s="38">
        <v>78253.785543882899</v>
      </c>
      <c r="Z392" s="5">
        <v>0</v>
      </c>
      <c r="AA392" s="2">
        <f>IFERROR(INDEX('Holiday Schedule'!$D$3:$D$24,MATCH(A392,'Holiday Schedule'!$C$3:$C$24,0)),0)</f>
        <v>0</v>
      </c>
      <c r="AB392" s="2">
        <f t="shared" si="40"/>
        <v>2</v>
      </c>
      <c r="AC392" s="2">
        <f t="shared" si="41"/>
        <v>1589668.7400000002</v>
      </c>
      <c r="AD392" s="5">
        <f t="shared" si="42"/>
        <v>597972.14554388309</v>
      </c>
      <c r="AE392" s="5">
        <f t="shared" si="43"/>
        <v>2187640.8855438833</v>
      </c>
      <c r="AG392" s="2">
        <f t="shared" si="44"/>
        <v>1</v>
      </c>
      <c r="AH392" s="2">
        <f t="shared" si="45"/>
        <v>2026</v>
      </c>
      <c r="AJ392" s="5">
        <f t="shared" si="46"/>
        <v>122544.73</v>
      </c>
      <c r="AK392" s="2">
        <f t="shared" si="47"/>
        <v>19</v>
      </c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36"/>
    </row>
    <row r="393" spans="1:48">
      <c r="A393" s="17">
        <v>46042</v>
      </c>
      <c r="B393" s="38">
        <v>75451.27</v>
      </c>
      <c r="C393" s="38">
        <v>72298.259999999995</v>
      </c>
      <c r="D393" s="38">
        <v>71186.09</v>
      </c>
      <c r="E393" s="38">
        <v>72124.679999999993</v>
      </c>
      <c r="F393" s="38">
        <v>75112.39</v>
      </c>
      <c r="G393" s="38">
        <v>84360.21</v>
      </c>
      <c r="H393" s="38">
        <v>103143.46</v>
      </c>
      <c r="I393" s="38">
        <v>106311.81</v>
      </c>
      <c r="J393" s="38">
        <v>97394.93</v>
      </c>
      <c r="K393" s="38">
        <v>85660.53</v>
      </c>
      <c r="L393" s="38">
        <v>82291.570000000007</v>
      </c>
      <c r="M393" s="38">
        <v>78256.45</v>
      </c>
      <c r="N393" s="38">
        <v>75819.14</v>
      </c>
      <c r="O393" s="38">
        <v>76429.97</v>
      </c>
      <c r="P393" s="38">
        <v>80039.83</v>
      </c>
      <c r="Q393" s="38">
        <v>94148.07</v>
      </c>
      <c r="R393" s="38">
        <v>113599.32</v>
      </c>
      <c r="S393" s="38">
        <v>130809.46</v>
      </c>
      <c r="T393" s="38">
        <v>133403.25</v>
      </c>
      <c r="U393" s="38">
        <v>133321.15</v>
      </c>
      <c r="V393" s="38">
        <v>124980.23</v>
      </c>
      <c r="W393" s="38">
        <v>113337.61</v>
      </c>
      <c r="X393" s="38">
        <v>99073.19</v>
      </c>
      <c r="Y393" s="38">
        <v>89923.797372675806</v>
      </c>
      <c r="Z393" s="5">
        <v>0</v>
      </c>
      <c r="AA393" s="2">
        <f>IFERROR(INDEX('Holiday Schedule'!$D$3:$D$24,MATCH(A393,'Holiday Schedule'!$C$3:$C$24,0)),0)</f>
        <v>0</v>
      </c>
      <c r="AB393" s="2">
        <f t="shared" si="40"/>
        <v>3</v>
      </c>
      <c r="AC393" s="2">
        <f t="shared" si="41"/>
        <v>1624876.51</v>
      </c>
      <c r="AD393" s="5">
        <f t="shared" si="42"/>
        <v>643600.15737267607</v>
      </c>
      <c r="AE393" s="5">
        <f t="shared" si="43"/>
        <v>2268476.6673726761</v>
      </c>
      <c r="AG393" s="2">
        <f t="shared" si="44"/>
        <v>1</v>
      </c>
      <c r="AH393" s="2">
        <f t="shared" si="45"/>
        <v>2026</v>
      </c>
      <c r="AJ393" s="5">
        <f t="shared" si="46"/>
        <v>133403.25</v>
      </c>
      <c r="AK393" s="2">
        <f t="shared" si="47"/>
        <v>19</v>
      </c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36"/>
    </row>
    <row r="394" spans="1:48">
      <c r="A394" s="17">
        <v>46043</v>
      </c>
      <c r="B394" s="38">
        <v>85506.74</v>
      </c>
      <c r="C394" s="38">
        <v>82626.710000000006</v>
      </c>
      <c r="D394" s="38">
        <v>80853.119999999995</v>
      </c>
      <c r="E394" s="38">
        <v>81184.61</v>
      </c>
      <c r="F394" s="38">
        <v>84554.64</v>
      </c>
      <c r="G394" s="38">
        <v>92529.04</v>
      </c>
      <c r="H394" s="38">
        <v>113235.87</v>
      </c>
      <c r="I394" s="38">
        <v>116364.03</v>
      </c>
      <c r="J394" s="38">
        <v>108794.4</v>
      </c>
      <c r="K394" s="38">
        <v>98719.51</v>
      </c>
      <c r="L394" s="38">
        <v>84211.09</v>
      </c>
      <c r="M394" s="38">
        <v>77045.259999999995</v>
      </c>
      <c r="N394" s="38">
        <v>72248.19</v>
      </c>
      <c r="O394" s="38">
        <v>70886.559999999998</v>
      </c>
      <c r="P394" s="38">
        <v>77879.08</v>
      </c>
      <c r="Q394" s="38">
        <v>96050.04</v>
      </c>
      <c r="R394" s="38">
        <v>113748.38</v>
      </c>
      <c r="S394" s="38">
        <v>128139.62</v>
      </c>
      <c r="T394" s="38">
        <v>129174.02</v>
      </c>
      <c r="U394" s="38">
        <v>128218.6</v>
      </c>
      <c r="V394" s="38">
        <v>118986.62</v>
      </c>
      <c r="W394" s="38">
        <v>107106.55</v>
      </c>
      <c r="X394" s="38">
        <v>92903.62</v>
      </c>
      <c r="Y394" s="38">
        <v>83137.206752298007</v>
      </c>
      <c r="Z394" s="5">
        <v>0</v>
      </c>
      <c r="AA394" s="2">
        <f>IFERROR(INDEX('Holiday Schedule'!$D$3:$D$24,MATCH(A394,'Holiday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1620475.5699999998</v>
      </c>
      <c r="AD394" s="5">
        <f t="shared" ref="AD394:AD457" si="50">AE394-AC394</f>
        <v>703627.93675229838</v>
      </c>
      <c r="AE394" s="5">
        <f t="shared" ref="AE394:AE457" si="51">SUM(B394:Y394)</f>
        <v>2324103.5067522982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129174.02</v>
      </c>
      <c r="AK394" s="2">
        <f t="shared" ref="AK394:AK457" si="55">IF(AE394&gt;0,INDEX(B$8:Y$8,MATCH(AJ394,B394:Y394,0)),"")</f>
        <v>19</v>
      </c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36"/>
    </row>
    <row r="395" spans="1:48">
      <c r="A395" s="17">
        <v>46044</v>
      </c>
      <c r="B395" s="38">
        <v>78888.59</v>
      </c>
      <c r="C395" s="38">
        <v>75103.509999999995</v>
      </c>
      <c r="D395" s="38">
        <v>72831.11</v>
      </c>
      <c r="E395" s="38">
        <v>72865.47</v>
      </c>
      <c r="F395" s="38">
        <v>75282.22</v>
      </c>
      <c r="G395" s="38">
        <v>82657.259999999995</v>
      </c>
      <c r="H395" s="38">
        <v>99095.17</v>
      </c>
      <c r="I395" s="38">
        <v>102858.04</v>
      </c>
      <c r="J395" s="38">
        <v>101430.27</v>
      </c>
      <c r="K395" s="38">
        <v>96467.41</v>
      </c>
      <c r="L395" s="38">
        <v>89208.2</v>
      </c>
      <c r="M395" s="38">
        <v>77928.06</v>
      </c>
      <c r="N395" s="38">
        <v>63989.01</v>
      </c>
      <c r="O395" s="38">
        <v>57549.39</v>
      </c>
      <c r="P395" s="38">
        <v>64593.69</v>
      </c>
      <c r="Q395" s="38">
        <v>85455.81</v>
      </c>
      <c r="R395" s="38">
        <v>103213.85</v>
      </c>
      <c r="S395" s="38">
        <v>117713.95</v>
      </c>
      <c r="T395" s="38">
        <v>118973.24</v>
      </c>
      <c r="U395" s="38">
        <v>118243.21</v>
      </c>
      <c r="V395" s="38">
        <v>112010.42</v>
      </c>
      <c r="W395" s="38">
        <v>101574.45</v>
      </c>
      <c r="X395" s="38">
        <v>88347.46</v>
      </c>
      <c r="Y395" s="38">
        <v>79424.040505718804</v>
      </c>
      <c r="Z395" s="5">
        <v>0</v>
      </c>
      <c r="AA395" s="2">
        <f>IFERROR(INDEX('Holiday Schedule'!$D$3:$D$24,MATCH(A395,'Holiday Schedule'!$C$3:$C$24,0)),0)</f>
        <v>0</v>
      </c>
      <c r="AB395" s="2">
        <f t="shared" si="48"/>
        <v>5</v>
      </c>
      <c r="AC395" s="2">
        <f t="shared" si="49"/>
        <v>1499556.46</v>
      </c>
      <c r="AD395" s="5">
        <f t="shared" si="50"/>
        <v>636147.37050571851</v>
      </c>
      <c r="AE395" s="5">
        <f t="shared" si="51"/>
        <v>2135703.8305057185</v>
      </c>
      <c r="AG395" s="2">
        <f t="shared" si="52"/>
        <v>1</v>
      </c>
      <c r="AH395" s="2">
        <f t="shared" si="53"/>
        <v>2026</v>
      </c>
      <c r="AJ395" s="5">
        <f t="shared" si="54"/>
        <v>118973.24</v>
      </c>
      <c r="AK395" s="2">
        <f t="shared" si="55"/>
        <v>19</v>
      </c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36"/>
    </row>
    <row r="396" spans="1:48">
      <c r="A396" s="17">
        <v>46045</v>
      </c>
      <c r="B396" s="38">
        <v>75801.289999999994</v>
      </c>
      <c r="C396" s="38">
        <v>73871.11</v>
      </c>
      <c r="D396" s="38">
        <v>72142.929999999993</v>
      </c>
      <c r="E396" s="38">
        <v>73184.479999999996</v>
      </c>
      <c r="F396" s="38">
        <v>78139.88</v>
      </c>
      <c r="G396" s="38">
        <v>85190.02</v>
      </c>
      <c r="H396" s="38">
        <v>104832.72</v>
      </c>
      <c r="I396" s="38">
        <v>107624.99</v>
      </c>
      <c r="J396" s="38">
        <v>95978.11</v>
      </c>
      <c r="K396" s="38">
        <v>81292.289999999994</v>
      </c>
      <c r="L396" s="38">
        <v>69409.17</v>
      </c>
      <c r="M396" s="38">
        <v>65181.86</v>
      </c>
      <c r="N396" s="38">
        <v>67239.27</v>
      </c>
      <c r="O396" s="38">
        <v>70444.67</v>
      </c>
      <c r="P396" s="38">
        <v>76447.199999999997</v>
      </c>
      <c r="Q396" s="38">
        <v>91286.28</v>
      </c>
      <c r="R396" s="38">
        <v>111830.15</v>
      </c>
      <c r="S396" s="38">
        <v>126106.28</v>
      </c>
      <c r="T396" s="38">
        <v>128550.79</v>
      </c>
      <c r="U396" s="38">
        <v>129404.34</v>
      </c>
      <c r="V396" s="38">
        <v>123592.28</v>
      </c>
      <c r="W396" s="38">
        <v>114470.93</v>
      </c>
      <c r="X396" s="38">
        <v>102761.83</v>
      </c>
      <c r="Y396" s="38">
        <v>84142.290729139684</v>
      </c>
      <c r="Z396" s="5">
        <v>0</v>
      </c>
      <c r="AA396" s="2">
        <f>IFERROR(INDEX('Holiday Schedule'!$D$3:$D$24,MATCH(A396,'Holiday Schedule'!$C$3:$C$24,0)),0)</f>
        <v>0</v>
      </c>
      <c r="AB396" s="2">
        <f t="shared" si="48"/>
        <v>6</v>
      </c>
      <c r="AC396" s="2">
        <f t="shared" si="49"/>
        <v>1561620.4400000002</v>
      </c>
      <c r="AD396" s="5">
        <f t="shared" si="50"/>
        <v>647304.7207291394</v>
      </c>
      <c r="AE396" s="5">
        <f t="shared" si="51"/>
        <v>2208925.1607291396</v>
      </c>
      <c r="AG396" s="2">
        <f t="shared" si="52"/>
        <v>1</v>
      </c>
      <c r="AH396" s="2">
        <f t="shared" si="53"/>
        <v>2026</v>
      </c>
      <c r="AJ396" s="5">
        <f t="shared" si="54"/>
        <v>129404.34</v>
      </c>
      <c r="AK396" s="2">
        <f t="shared" si="55"/>
        <v>20</v>
      </c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36"/>
    </row>
    <row r="397" spans="1:48">
      <c r="A397" s="17">
        <v>46046</v>
      </c>
      <c r="B397" s="38">
        <v>89257.97</v>
      </c>
      <c r="C397" s="38">
        <v>86280.45</v>
      </c>
      <c r="D397" s="38">
        <v>85076.26</v>
      </c>
      <c r="E397" s="38">
        <v>86445.33</v>
      </c>
      <c r="F397" s="38">
        <v>89170.13</v>
      </c>
      <c r="G397" s="38">
        <v>95164.51</v>
      </c>
      <c r="H397" s="38">
        <v>110927.91</v>
      </c>
      <c r="I397" s="38">
        <v>112210.77</v>
      </c>
      <c r="J397" s="38">
        <v>98669.47</v>
      </c>
      <c r="K397" s="38">
        <v>82893.990000000005</v>
      </c>
      <c r="L397" s="38">
        <v>75291.600000000006</v>
      </c>
      <c r="M397" s="38">
        <v>74142.67</v>
      </c>
      <c r="N397" s="38">
        <v>71717.850000000006</v>
      </c>
      <c r="O397" s="38">
        <v>71487.649999999994</v>
      </c>
      <c r="P397" s="38">
        <v>80206.490000000005</v>
      </c>
      <c r="Q397" s="38">
        <v>102873.27</v>
      </c>
      <c r="R397" s="38">
        <v>128327.25</v>
      </c>
      <c r="S397" s="38">
        <v>140759.1</v>
      </c>
      <c r="T397" s="38">
        <v>146880.93</v>
      </c>
      <c r="U397" s="38">
        <v>145914.19</v>
      </c>
      <c r="V397" s="38">
        <v>139498.42000000001</v>
      </c>
      <c r="W397" s="38">
        <v>128241.43</v>
      </c>
      <c r="X397" s="38">
        <v>116774.93</v>
      </c>
      <c r="Y397" s="38">
        <v>93289.99</v>
      </c>
      <c r="Z397" s="5">
        <v>0</v>
      </c>
      <c r="AA397" s="2">
        <f>IFERROR(INDEX('Holiday Schedule'!$D$3:$D$24,MATCH(A397,'Holiday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2451502.5600000005</v>
      </c>
      <c r="AE397" s="5">
        <f t="shared" si="51"/>
        <v>2451502.5600000005</v>
      </c>
      <c r="AG397" s="2">
        <f t="shared" si="52"/>
        <v>1</v>
      </c>
      <c r="AH397" s="2">
        <f t="shared" si="53"/>
        <v>2026</v>
      </c>
      <c r="AJ397" s="5">
        <f t="shared" si="54"/>
        <v>146880.93</v>
      </c>
      <c r="AK397" s="2">
        <f t="shared" si="55"/>
        <v>19</v>
      </c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36"/>
    </row>
    <row r="398" spans="1:48">
      <c r="A398" s="17">
        <v>46047</v>
      </c>
      <c r="B398" s="38">
        <v>102390.36</v>
      </c>
      <c r="C398" s="38">
        <v>98842.26</v>
      </c>
      <c r="D398" s="38">
        <v>96930.8</v>
      </c>
      <c r="E398" s="38">
        <v>96308</v>
      </c>
      <c r="F398" s="38">
        <v>98406.42</v>
      </c>
      <c r="G398" s="38">
        <v>102842.14</v>
      </c>
      <c r="H398" s="38">
        <v>116399.81</v>
      </c>
      <c r="I398" s="38">
        <v>120924.24</v>
      </c>
      <c r="J398" s="38">
        <v>117149.87</v>
      </c>
      <c r="K398" s="38">
        <v>111902.45</v>
      </c>
      <c r="L398" s="38">
        <v>105426.06</v>
      </c>
      <c r="M398" s="38">
        <v>104225.98</v>
      </c>
      <c r="N398" s="38">
        <v>110977.77</v>
      </c>
      <c r="O398" s="38">
        <v>114162.21</v>
      </c>
      <c r="P398" s="38">
        <v>116675.61</v>
      </c>
      <c r="Q398" s="38">
        <v>125693.21</v>
      </c>
      <c r="R398" s="38">
        <v>138968.70000000001</v>
      </c>
      <c r="S398" s="38">
        <v>151692.91</v>
      </c>
      <c r="T398" s="38">
        <v>151005.13</v>
      </c>
      <c r="U398" s="38">
        <v>150183.32</v>
      </c>
      <c r="V398" s="38">
        <v>140413.09</v>
      </c>
      <c r="W398" s="38">
        <v>126994.42</v>
      </c>
      <c r="X398" s="38">
        <v>113315.9</v>
      </c>
      <c r="Y398" s="38">
        <v>105292.31</v>
      </c>
      <c r="Z398" s="5">
        <v>0</v>
      </c>
      <c r="AA398" s="2">
        <f>IFERROR(INDEX('Holiday Schedule'!$D$3:$D$24,MATCH(A398,'Holiday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2817122.9699999997</v>
      </c>
      <c r="AE398" s="5">
        <f t="shared" si="51"/>
        <v>2817122.9699999997</v>
      </c>
      <c r="AG398" s="2">
        <f t="shared" si="52"/>
        <v>1</v>
      </c>
      <c r="AH398" s="2">
        <f t="shared" si="53"/>
        <v>2026</v>
      </c>
      <c r="AJ398" s="5">
        <f t="shared" si="54"/>
        <v>151692.91</v>
      </c>
      <c r="AK398" s="2">
        <f t="shared" si="55"/>
        <v>18</v>
      </c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36"/>
    </row>
    <row r="399" spans="1:48">
      <c r="A399" s="17">
        <v>46048</v>
      </c>
      <c r="B399" s="38">
        <v>96273.54</v>
      </c>
      <c r="C399" s="38">
        <v>92702.58</v>
      </c>
      <c r="D399" s="38">
        <v>90258.27</v>
      </c>
      <c r="E399" s="38">
        <v>90019.31</v>
      </c>
      <c r="F399" s="38">
        <v>92928.79</v>
      </c>
      <c r="G399" s="38">
        <v>98135.42</v>
      </c>
      <c r="H399" s="38">
        <v>112141.15</v>
      </c>
      <c r="I399" s="38">
        <v>115921.25</v>
      </c>
      <c r="J399" s="38">
        <v>115544.19</v>
      </c>
      <c r="K399" s="38">
        <v>113417.84</v>
      </c>
      <c r="L399" s="38">
        <v>111104.12</v>
      </c>
      <c r="M399" s="38">
        <v>112399.28</v>
      </c>
      <c r="N399" s="38">
        <v>112063.03</v>
      </c>
      <c r="O399" s="38">
        <v>109299.55</v>
      </c>
      <c r="P399" s="38">
        <v>107592.31</v>
      </c>
      <c r="Q399" s="38">
        <v>114047.58</v>
      </c>
      <c r="R399" s="38">
        <v>127211.09</v>
      </c>
      <c r="S399" s="38">
        <v>142757.07</v>
      </c>
      <c r="T399" s="38">
        <v>144558.93</v>
      </c>
      <c r="U399" s="38">
        <v>142653.32</v>
      </c>
      <c r="V399" s="38">
        <v>131285.10999999999</v>
      </c>
      <c r="W399" s="38">
        <v>117763.36</v>
      </c>
      <c r="X399" s="38">
        <v>103093.72</v>
      </c>
      <c r="Y399" s="38">
        <v>93289.986895788694</v>
      </c>
      <c r="Z399" s="5">
        <v>0</v>
      </c>
      <c r="AA399" s="2">
        <f>IFERROR(INDEX('Holiday Schedule'!$D$3:$D$24,MATCH(A399,'Holiday Schedule'!$C$3:$C$24,0)),0)</f>
        <v>0</v>
      </c>
      <c r="AB399" s="2">
        <f t="shared" si="48"/>
        <v>2</v>
      </c>
      <c r="AC399" s="2">
        <f t="shared" si="49"/>
        <v>1920711.75</v>
      </c>
      <c r="AD399" s="5">
        <f t="shared" si="50"/>
        <v>765749.04689578898</v>
      </c>
      <c r="AE399" s="5">
        <f t="shared" si="51"/>
        <v>2686460.796895789</v>
      </c>
      <c r="AG399" s="2">
        <f t="shared" si="52"/>
        <v>1</v>
      </c>
      <c r="AH399" s="2">
        <f t="shared" si="53"/>
        <v>2026</v>
      </c>
      <c r="AJ399" s="5">
        <f t="shared" si="54"/>
        <v>144558.93</v>
      </c>
      <c r="AK399" s="2">
        <f t="shared" si="55"/>
        <v>19</v>
      </c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36"/>
    </row>
    <row r="400" spans="1:48">
      <c r="A400" s="17">
        <v>46049</v>
      </c>
      <c r="B400" s="38">
        <v>89241.13</v>
      </c>
      <c r="C400" s="38">
        <v>85691.14</v>
      </c>
      <c r="D400" s="38">
        <v>84305.69</v>
      </c>
      <c r="E400" s="38">
        <v>84893.74</v>
      </c>
      <c r="F400" s="38">
        <v>87921.07</v>
      </c>
      <c r="G400" s="38">
        <v>96285.35</v>
      </c>
      <c r="H400" s="38">
        <v>114817.89</v>
      </c>
      <c r="I400" s="38">
        <v>118785.64</v>
      </c>
      <c r="J400" s="38">
        <v>112608.46</v>
      </c>
      <c r="K400" s="38">
        <v>101948.07</v>
      </c>
      <c r="L400" s="38">
        <v>96657.87</v>
      </c>
      <c r="M400" s="38">
        <v>92323.65</v>
      </c>
      <c r="N400" s="38">
        <v>88075.199999999997</v>
      </c>
      <c r="O400" s="38">
        <v>88581.7</v>
      </c>
      <c r="P400" s="38">
        <v>92340.69</v>
      </c>
      <c r="Q400" s="38">
        <v>101939.25</v>
      </c>
      <c r="R400" s="38">
        <v>118640.22</v>
      </c>
      <c r="S400" s="38">
        <v>136550.73000000001</v>
      </c>
      <c r="T400" s="38">
        <v>141164.82</v>
      </c>
      <c r="U400" s="38">
        <v>140304.1</v>
      </c>
      <c r="V400" s="38">
        <v>130143.33</v>
      </c>
      <c r="W400" s="38">
        <v>119640.48</v>
      </c>
      <c r="X400" s="38">
        <v>104245.6</v>
      </c>
      <c r="Y400" s="38">
        <v>92591.845191780507</v>
      </c>
      <c r="Z400" s="5">
        <v>0</v>
      </c>
      <c r="AA400" s="2">
        <f>IFERROR(INDEX('Holiday Schedule'!$D$3:$D$24,MATCH(A400,'Holiday Schedule'!$C$3:$C$24,0)),0)</f>
        <v>0</v>
      </c>
      <c r="AB400" s="2">
        <f t="shared" si="48"/>
        <v>3</v>
      </c>
      <c r="AC400" s="2">
        <f t="shared" si="49"/>
        <v>1783949.8100000003</v>
      </c>
      <c r="AD400" s="5">
        <f t="shared" si="50"/>
        <v>735747.85519178002</v>
      </c>
      <c r="AE400" s="5">
        <f t="shared" si="51"/>
        <v>2519697.6651917803</v>
      </c>
      <c r="AG400" s="2">
        <f t="shared" si="52"/>
        <v>1</v>
      </c>
      <c r="AH400" s="2">
        <f t="shared" si="53"/>
        <v>2026</v>
      </c>
      <c r="AJ400" s="5">
        <f t="shared" si="54"/>
        <v>141164.82</v>
      </c>
      <c r="AK400" s="2">
        <f t="shared" si="55"/>
        <v>19</v>
      </c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36"/>
    </row>
    <row r="401" spans="1:48">
      <c r="A401" s="17">
        <v>46050</v>
      </c>
      <c r="B401" s="38">
        <v>94817.94</v>
      </c>
      <c r="C401" s="38">
        <v>91446.76</v>
      </c>
      <c r="D401" s="38">
        <v>91229.1</v>
      </c>
      <c r="E401" s="38">
        <v>91537.58</v>
      </c>
      <c r="F401" s="38">
        <v>95892.160000000003</v>
      </c>
      <c r="G401" s="38">
        <v>104685.57</v>
      </c>
      <c r="H401" s="38">
        <v>125890.54</v>
      </c>
      <c r="I401" s="38">
        <v>127508.97</v>
      </c>
      <c r="J401" s="38">
        <v>114904.24</v>
      </c>
      <c r="K401" s="38">
        <v>101331.61</v>
      </c>
      <c r="L401" s="38">
        <v>94890.72</v>
      </c>
      <c r="M401" s="38">
        <v>91745.71</v>
      </c>
      <c r="N401" s="38">
        <v>88390.74</v>
      </c>
      <c r="O401" s="38">
        <v>86152.03</v>
      </c>
      <c r="P401" s="38">
        <v>87532.09</v>
      </c>
      <c r="Q401" s="38">
        <v>102044.05</v>
      </c>
      <c r="R401" s="38">
        <v>122655.19</v>
      </c>
      <c r="S401" s="38">
        <v>141130.81</v>
      </c>
      <c r="T401" s="38">
        <v>144147.6</v>
      </c>
      <c r="U401" s="38">
        <v>146726.16</v>
      </c>
      <c r="V401" s="38">
        <v>136965.98000000001</v>
      </c>
      <c r="W401" s="38">
        <v>124375.22</v>
      </c>
      <c r="X401" s="38">
        <v>109594.27</v>
      </c>
      <c r="Y401" s="38">
        <v>97715.015608404094</v>
      </c>
      <c r="Z401" s="5">
        <v>0</v>
      </c>
      <c r="AA401" s="2">
        <f>IFERROR(INDEX('Holiday Schedule'!$D$3:$D$24,MATCH(A401,'Holiday Schedule'!$C$3:$C$24,0)),0)</f>
        <v>0</v>
      </c>
      <c r="AB401" s="2">
        <f t="shared" si="48"/>
        <v>4</v>
      </c>
      <c r="AC401" s="2">
        <f t="shared" si="49"/>
        <v>1820095.3900000001</v>
      </c>
      <c r="AD401" s="5">
        <f t="shared" si="50"/>
        <v>793214.66560840467</v>
      </c>
      <c r="AE401" s="5">
        <f t="shared" si="51"/>
        <v>2613310.0556084048</v>
      </c>
      <c r="AG401" s="2">
        <f t="shared" si="52"/>
        <v>1</v>
      </c>
      <c r="AH401" s="2">
        <f t="shared" si="53"/>
        <v>2026</v>
      </c>
      <c r="AJ401" s="5">
        <f t="shared" si="54"/>
        <v>146726.16</v>
      </c>
      <c r="AK401" s="2">
        <f t="shared" si="55"/>
        <v>20</v>
      </c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36"/>
    </row>
    <row r="402" spans="1:48">
      <c r="A402" s="17">
        <v>46051</v>
      </c>
      <c r="B402" s="38">
        <v>92986.92</v>
      </c>
      <c r="C402" s="38">
        <v>89984.14</v>
      </c>
      <c r="D402" s="38">
        <v>88792.48</v>
      </c>
      <c r="E402" s="38">
        <v>89946.78</v>
      </c>
      <c r="F402" s="38">
        <v>93319.88</v>
      </c>
      <c r="G402" s="38">
        <v>103287.35</v>
      </c>
      <c r="H402" s="38">
        <v>124705.64</v>
      </c>
      <c r="I402" s="38">
        <v>125491.4</v>
      </c>
      <c r="J402" s="38">
        <v>111142.79</v>
      </c>
      <c r="K402" s="38">
        <v>98987.33</v>
      </c>
      <c r="L402" s="38">
        <v>93017.77</v>
      </c>
      <c r="M402" s="38">
        <v>88220.71</v>
      </c>
      <c r="N402" s="38">
        <v>85131.89</v>
      </c>
      <c r="O402" s="38">
        <v>83154.39</v>
      </c>
      <c r="P402" s="38">
        <v>86467.82</v>
      </c>
      <c r="Q402" s="38">
        <v>100656.59</v>
      </c>
      <c r="R402" s="38">
        <v>120785.11</v>
      </c>
      <c r="S402" s="38">
        <v>137885.42000000001</v>
      </c>
      <c r="T402" s="38">
        <v>141912.29</v>
      </c>
      <c r="U402" s="38">
        <v>142366.78</v>
      </c>
      <c r="V402" s="38">
        <v>133464.66</v>
      </c>
      <c r="W402" s="38">
        <v>122128.69</v>
      </c>
      <c r="X402" s="38">
        <v>107044.73</v>
      </c>
      <c r="Y402" s="38">
        <v>97902.947865721493</v>
      </c>
      <c r="Z402" s="5">
        <v>0</v>
      </c>
      <c r="AA402" s="2">
        <f>IFERROR(INDEX('Holiday Schedule'!$D$3:$D$24,MATCH(A402,'Holiday Schedule'!$C$3:$C$24,0)),0)</f>
        <v>0</v>
      </c>
      <c r="AB402" s="2">
        <f t="shared" si="48"/>
        <v>5</v>
      </c>
      <c r="AC402" s="2">
        <f t="shared" si="49"/>
        <v>1777858.3699999999</v>
      </c>
      <c r="AD402" s="5">
        <f t="shared" si="50"/>
        <v>780926.13786572148</v>
      </c>
      <c r="AE402" s="5">
        <f t="shared" si="51"/>
        <v>2558784.5078657214</v>
      </c>
      <c r="AG402" s="2">
        <f t="shared" si="52"/>
        <v>1</v>
      </c>
      <c r="AH402" s="2">
        <f t="shared" si="53"/>
        <v>2026</v>
      </c>
      <c r="AJ402" s="5">
        <f t="shared" si="54"/>
        <v>142366.78</v>
      </c>
      <c r="AK402" s="2">
        <f t="shared" si="55"/>
        <v>20</v>
      </c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36"/>
    </row>
    <row r="403" spans="1:48">
      <c r="A403" s="17">
        <v>46052</v>
      </c>
      <c r="B403" s="38">
        <v>92830.34</v>
      </c>
      <c r="C403" s="38">
        <v>89720.85</v>
      </c>
      <c r="D403" s="38">
        <v>88051.16</v>
      </c>
      <c r="E403" s="38">
        <v>89218.18</v>
      </c>
      <c r="F403" s="38">
        <v>92880.31</v>
      </c>
      <c r="G403" s="38">
        <v>101098.72</v>
      </c>
      <c r="H403" s="38">
        <v>120968.28</v>
      </c>
      <c r="I403" s="38">
        <v>124486.18</v>
      </c>
      <c r="J403" s="38">
        <v>118851.54</v>
      </c>
      <c r="K403" s="38">
        <v>113034.27</v>
      </c>
      <c r="L403" s="38">
        <v>103394.54</v>
      </c>
      <c r="M403" s="38">
        <v>95468.33</v>
      </c>
      <c r="N403" s="38">
        <v>88988.22</v>
      </c>
      <c r="O403" s="38">
        <v>85195.65</v>
      </c>
      <c r="P403" s="38">
        <v>88115.25</v>
      </c>
      <c r="Q403" s="38">
        <v>103094.04</v>
      </c>
      <c r="R403" s="38">
        <v>123609.74</v>
      </c>
      <c r="S403" s="38">
        <v>140727.64000000001</v>
      </c>
      <c r="T403" s="38">
        <v>142766.56</v>
      </c>
      <c r="U403" s="38">
        <v>143997.51</v>
      </c>
      <c r="V403" s="38">
        <v>136361.54</v>
      </c>
      <c r="W403" s="38">
        <v>125834.75</v>
      </c>
      <c r="X403" s="38">
        <v>112239.54</v>
      </c>
      <c r="Y403" s="38">
        <v>96571.781777068798</v>
      </c>
      <c r="Z403" s="5">
        <v>0</v>
      </c>
      <c r="AA403" s="2">
        <f>IFERROR(INDEX('Holiday Schedule'!$D$3:$D$24,MATCH(A403,'Holiday Schedule'!$C$3:$C$24,0)),0)</f>
        <v>0</v>
      </c>
      <c r="AB403" s="2">
        <f t="shared" si="48"/>
        <v>6</v>
      </c>
      <c r="AC403" s="2">
        <f t="shared" si="49"/>
        <v>1846165.3</v>
      </c>
      <c r="AD403" s="5">
        <f t="shared" si="50"/>
        <v>771339.62177706952</v>
      </c>
      <c r="AE403" s="5">
        <f t="shared" si="51"/>
        <v>2617504.9217770696</v>
      </c>
      <c r="AG403" s="2">
        <f t="shared" si="52"/>
        <v>1</v>
      </c>
      <c r="AH403" s="2">
        <f t="shared" si="53"/>
        <v>2026</v>
      </c>
      <c r="AJ403" s="5">
        <f t="shared" si="54"/>
        <v>143997.51</v>
      </c>
      <c r="AK403" s="2">
        <f t="shared" si="55"/>
        <v>20</v>
      </c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36"/>
    </row>
    <row r="404" spans="1:48">
      <c r="A404" s="17">
        <v>46053</v>
      </c>
      <c r="B404" s="38">
        <v>97903.31</v>
      </c>
      <c r="C404" s="38">
        <v>94438.14</v>
      </c>
      <c r="D404" s="38">
        <v>92519.21</v>
      </c>
      <c r="E404" s="38">
        <v>92831.79</v>
      </c>
      <c r="F404" s="38">
        <v>95114.63</v>
      </c>
      <c r="G404" s="38">
        <v>100741.59</v>
      </c>
      <c r="H404" s="38">
        <v>114838.88</v>
      </c>
      <c r="I404" s="38">
        <v>117102.25</v>
      </c>
      <c r="J404" s="38">
        <v>104022.23</v>
      </c>
      <c r="K404" s="38">
        <v>92024.99</v>
      </c>
      <c r="L404" s="38">
        <v>87451.58</v>
      </c>
      <c r="M404" s="38">
        <v>85006.35</v>
      </c>
      <c r="N404" s="38">
        <v>80300.77</v>
      </c>
      <c r="O404" s="38">
        <v>77439.69</v>
      </c>
      <c r="P404" s="38">
        <v>80055.95</v>
      </c>
      <c r="Q404" s="38">
        <v>97254.85</v>
      </c>
      <c r="R404" s="38">
        <v>118415.2</v>
      </c>
      <c r="S404" s="38">
        <v>137209.09</v>
      </c>
      <c r="T404" s="38">
        <v>139660.18</v>
      </c>
      <c r="U404" s="38">
        <v>141228.97</v>
      </c>
      <c r="V404" s="38">
        <v>133654.35</v>
      </c>
      <c r="W404" s="38">
        <v>123677.45</v>
      </c>
      <c r="X404" s="38">
        <v>109980.55</v>
      </c>
      <c r="Y404" s="38">
        <v>100985.203845066</v>
      </c>
      <c r="Z404" s="5">
        <v>0</v>
      </c>
      <c r="AA404" s="2">
        <f>IFERROR(INDEX('Holiday Schedule'!$D$3:$D$24,MATCH(A404,'Holiday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2513857.203845066</v>
      </c>
      <c r="AE404" s="5">
        <f t="shared" si="51"/>
        <v>2513857.203845066</v>
      </c>
      <c r="AG404" s="2">
        <f t="shared" si="52"/>
        <v>1</v>
      </c>
      <c r="AH404" s="2">
        <f t="shared" si="53"/>
        <v>2026</v>
      </c>
      <c r="AJ404" s="5">
        <f t="shared" si="54"/>
        <v>141228.97</v>
      </c>
      <c r="AK404" s="2">
        <f t="shared" si="55"/>
        <v>20</v>
      </c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36"/>
    </row>
    <row r="405" spans="1:48">
      <c r="A405" s="17">
        <v>46054</v>
      </c>
      <c r="B405" s="38">
        <v>95665.52</v>
      </c>
      <c r="C405" s="38">
        <v>94570.79</v>
      </c>
      <c r="D405" s="38">
        <v>92094.91</v>
      </c>
      <c r="E405" s="38">
        <v>91199.6</v>
      </c>
      <c r="F405" s="38">
        <v>93558.63</v>
      </c>
      <c r="G405" s="38">
        <v>97249.08</v>
      </c>
      <c r="H405" s="38">
        <v>111530.55</v>
      </c>
      <c r="I405" s="38">
        <v>115369.87</v>
      </c>
      <c r="J405" s="38">
        <v>113615.77</v>
      </c>
      <c r="K405" s="38">
        <v>110441.57</v>
      </c>
      <c r="L405" s="38">
        <v>104176.38</v>
      </c>
      <c r="M405" s="38">
        <v>96158.33</v>
      </c>
      <c r="N405" s="38">
        <v>91225.72</v>
      </c>
      <c r="O405" s="38">
        <v>92222.84</v>
      </c>
      <c r="P405" s="38">
        <v>95290.16</v>
      </c>
      <c r="Q405" s="38">
        <v>108224.23</v>
      </c>
      <c r="R405" s="38">
        <v>125272.15</v>
      </c>
      <c r="S405" s="38">
        <v>141645.51</v>
      </c>
      <c r="T405" s="38">
        <v>144851.78</v>
      </c>
      <c r="U405" s="38">
        <v>141927.25</v>
      </c>
      <c r="V405" s="38">
        <v>131771.46</v>
      </c>
      <c r="W405" s="38">
        <v>117667.11</v>
      </c>
      <c r="X405" s="38">
        <v>103889.81</v>
      </c>
      <c r="Y405" s="38">
        <v>94497.980802357197</v>
      </c>
      <c r="Z405" s="5">
        <v>0</v>
      </c>
      <c r="AA405" s="2">
        <f>IFERROR(INDEX('Holiday Schedule'!$D$3:$D$24,MATCH(A405,'Holiday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2604117.0008023567</v>
      </c>
      <c r="AE405" s="5">
        <f t="shared" si="51"/>
        <v>2604117.0008023567</v>
      </c>
      <c r="AG405" s="2">
        <f t="shared" si="52"/>
        <v>2</v>
      </c>
      <c r="AH405" s="2">
        <f t="shared" si="53"/>
        <v>2026</v>
      </c>
      <c r="AJ405" s="5">
        <f t="shared" si="54"/>
        <v>144851.78</v>
      </c>
      <c r="AK405" s="2">
        <f t="shared" si="55"/>
        <v>19</v>
      </c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36"/>
    </row>
    <row r="406" spans="1:48">
      <c r="A406" s="17">
        <v>46055</v>
      </c>
      <c r="B406" s="38">
        <v>87861.06</v>
      </c>
      <c r="C406" s="38">
        <v>85112.11</v>
      </c>
      <c r="D406" s="38">
        <v>83361.990000000005</v>
      </c>
      <c r="E406" s="38">
        <v>83222.06</v>
      </c>
      <c r="F406" s="38">
        <v>87758.35</v>
      </c>
      <c r="G406" s="38">
        <v>96030.64</v>
      </c>
      <c r="H406" s="38">
        <v>119994.17</v>
      </c>
      <c r="I406" s="38">
        <v>117458.31</v>
      </c>
      <c r="J406" s="38">
        <v>102207.39</v>
      </c>
      <c r="K406" s="38">
        <v>87532.83</v>
      </c>
      <c r="L406" s="38">
        <v>80902.67</v>
      </c>
      <c r="M406" s="38">
        <v>75042.429999999993</v>
      </c>
      <c r="N406" s="38">
        <v>69442.67</v>
      </c>
      <c r="O406" s="38">
        <v>65522.48</v>
      </c>
      <c r="P406" s="38">
        <v>68203.34</v>
      </c>
      <c r="Q406" s="38">
        <v>86921.14</v>
      </c>
      <c r="R406" s="38">
        <v>107089.23</v>
      </c>
      <c r="S406" s="38">
        <v>127138.34</v>
      </c>
      <c r="T406" s="38">
        <v>130725.49</v>
      </c>
      <c r="U406" s="38">
        <v>128767.46</v>
      </c>
      <c r="V406" s="38">
        <v>119919.47</v>
      </c>
      <c r="W406" s="38">
        <v>108967.01</v>
      </c>
      <c r="X406" s="38">
        <v>95755.99</v>
      </c>
      <c r="Y406" s="38">
        <v>87871.834954414095</v>
      </c>
      <c r="Z406" s="5">
        <v>0</v>
      </c>
      <c r="AA406" s="2">
        <f>IFERROR(INDEX('Holiday Schedule'!$D$3:$D$24,MATCH(A406,'Holiday Schedule'!$C$3:$C$24,0)),0)</f>
        <v>0</v>
      </c>
      <c r="AB406" s="2">
        <f t="shared" si="48"/>
        <v>2</v>
      </c>
      <c r="AC406" s="2">
        <f t="shared" si="49"/>
        <v>1571596.25</v>
      </c>
      <c r="AD406" s="5">
        <f t="shared" si="50"/>
        <v>731212.21495441394</v>
      </c>
      <c r="AE406" s="5">
        <f t="shared" si="51"/>
        <v>2302808.4649544139</v>
      </c>
      <c r="AG406" s="2">
        <f t="shared" si="52"/>
        <v>2</v>
      </c>
      <c r="AH406" s="2">
        <f t="shared" si="53"/>
        <v>2026</v>
      </c>
      <c r="AJ406" s="5">
        <f t="shared" si="54"/>
        <v>130725.49</v>
      </c>
      <c r="AK406" s="2">
        <f t="shared" si="55"/>
        <v>19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36"/>
    </row>
    <row r="407" spans="1:48">
      <c r="A407" s="17">
        <v>46056</v>
      </c>
      <c r="B407" s="38">
        <v>82951.399999999994</v>
      </c>
      <c r="C407" s="38">
        <v>81388.070000000007</v>
      </c>
      <c r="D407" s="38">
        <v>80985.58</v>
      </c>
      <c r="E407" s="38">
        <v>81019.14</v>
      </c>
      <c r="F407" s="38">
        <v>85564.73</v>
      </c>
      <c r="G407" s="38">
        <v>94450.87</v>
      </c>
      <c r="H407" s="38">
        <v>117353.38</v>
      </c>
      <c r="I407" s="38">
        <v>114549.75999999999</v>
      </c>
      <c r="J407" s="38">
        <v>92361.18</v>
      </c>
      <c r="K407" s="38">
        <v>73906.27</v>
      </c>
      <c r="L407" s="38">
        <v>66329.600000000006</v>
      </c>
      <c r="M407" s="38">
        <v>61778.61</v>
      </c>
      <c r="N407" s="38">
        <v>56930.59</v>
      </c>
      <c r="O407" s="38">
        <v>54361.440000000002</v>
      </c>
      <c r="P407" s="38">
        <v>58743.92</v>
      </c>
      <c r="Q407" s="38">
        <v>78787.8</v>
      </c>
      <c r="R407" s="38">
        <v>103122.46</v>
      </c>
      <c r="S407" s="38">
        <v>123965.98</v>
      </c>
      <c r="T407" s="38">
        <v>128563.05</v>
      </c>
      <c r="U407" s="38">
        <v>129524.75</v>
      </c>
      <c r="V407" s="38">
        <v>120529.19</v>
      </c>
      <c r="W407" s="38">
        <v>110295.78</v>
      </c>
      <c r="X407" s="38">
        <v>96735.66</v>
      </c>
      <c r="Y407" s="38">
        <v>89640.727795986502</v>
      </c>
      <c r="Z407" s="5">
        <v>0</v>
      </c>
      <c r="AA407" s="2">
        <f>IFERROR(INDEX('Holiday Schedule'!$D$3:$D$24,MATCH(A407,'Holiday Schedule'!$C$3:$C$24,0)),0)</f>
        <v>0</v>
      </c>
      <c r="AB407" s="2">
        <f t="shared" si="48"/>
        <v>3</v>
      </c>
      <c r="AC407" s="2">
        <f t="shared" si="49"/>
        <v>1470486.04</v>
      </c>
      <c r="AD407" s="5">
        <f t="shared" si="50"/>
        <v>713353.89779598638</v>
      </c>
      <c r="AE407" s="5">
        <f t="shared" si="51"/>
        <v>2183839.9377959864</v>
      </c>
      <c r="AG407" s="2">
        <f t="shared" si="52"/>
        <v>2</v>
      </c>
      <c r="AH407" s="2">
        <f t="shared" si="53"/>
        <v>2026</v>
      </c>
      <c r="AJ407" s="5">
        <f t="shared" si="54"/>
        <v>129524.75</v>
      </c>
      <c r="AK407" s="2">
        <f t="shared" si="55"/>
        <v>20</v>
      </c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36"/>
    </row>
    <row r="408" spans="1:48">
      <c r="A408" s="17">
        <v>46057</v>
      </c>
      <c r="B408" s="38">
        <v>84461.46</v>
      </c>
      <c r="C408" s="38">
        <v>83242.61</v>
      </c>
      <c r="D408" s="38">
        <v>82478.47</v>
      </c>
      <c r="E408" s="38">
        <v>81951.11</v>
      </c>
      <c r="F408" s="38">
        <v>85971.67</v>
      </c>
      <c r="G408" s="38">
        <v>93654.31</v>
      </c>
      <c r="H408" s="38">
        <v>116202.67</v>
      </c>
      <c r="I408" s="38">
        <v>113784.21</v>
      </c>
      <c r="J408" s="38">
        <v>97494.48</v>
      </c>
      <c r="K408" s="38">
        <v>90220.160000000003</v>
      </c>
      <c r="L408" s="38">
        <v>86276.53</v>
      </c>
      <c r="M408" s="38">
        <v>80198.95</v>
      </c>
      <c r="N408" s="38">
        <v>78280.19</v>
      </c>
      <c r="O408" s="38">
        <v>76045.56</v>
      </c>
      <c r="P408" s="38">
        <v>73869.460000000006</v>
      </c>
      <c r="Q408" s="38">
        <v>86133.25</v>
      </c>
      <c r="R408" s="38">
        <v>106779.81</v>
      </c>
      <c r="S408" s="38">
        <v>126125.87</v>
      </c>
      <c r="T408" s="38">
        <v>130542.39999999999</v>
      </c>
      <c r="U408" s="38">
        <v>128938.29</v>
      </c>
      <c r="V408" s="38">
        <v>120285.27</v>
      </c>
      <c r="W408" s="38">
        <v>109253</v>
      </c>
      <c r="X408" s="38">
        <v>95565.67</v>
      </c>
      <c r="Y408" s="38">
        <v>97222.289423993323</v>
      </c>
      <c r="Z408" s="5">
        <v>0</v>
      </c>
      <c r="AA408" s="2">
        <f>IFERROR(INDEX('Holiday Schedule'!$D$3:$D$24,MATCH(A408,'Holiday Schedule'!$C$3:$C$24,0)),0)</f>
        <v>0</v>
      </c>
      <c r="AB408" s="2">
        <f t="shared" si="48"/>
        <v>4</v>
      </c>
      <c r="AC408" s="2">
        <f t="shared" si="49"/>
        <v>1599793.1</v>
      </c>
      <c r="AD408" s="5">
        <f t="shared" si="50"/>
        <v>725184.58942399314</v>
      </c>
      <c r="AE408" s="5">
        <f t="shared" si="51"/>
        <v>2324977.6894239932</v>
      </c>
      <c r="AG408" s="2">
        <f t="shared" si="52"/>
        <v>2</v>
      </c>
      <c r="AH408" s="2">
        <f t="shared" si="53"/>
        <v>2026</v>
      </c>
      <c r="AJ408" s="5">
        <f t="shared" si="54"/>
        <v>130542.39999999999</v>
      </c>
      <c r="AK408" s="2">
        <f t="shared" si="55"/>
        <v>19</v>
      </c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36"/>
    </row>
    <row r="409" spans="1:48">
      <c r="A409" s="17">
        <v>46058</v>
      </c>
      <c r="B409" s="38">
        <v>82998.53</v>
      </c>
      <c r="C409" s="38">
        <v>81299.509999999995</v>
      </c>
      <c r="D409" s="38">
        <v>81187.59</v>
      </c>
      <c r="E409" s="38">
        <v>80981.36</v>
      </c>
      <c r="F409" s="38">
        <v>85797.39</v>
      </c>
      <c r="G409" s="38">
        <v>92972.68</v>
      </c>
      <c r="H409" s="38">
        <v>117182.91</v>
      </c>
      <c r="I409" s="38">
        <v>116581.47</v>
      </c>
      <c r="J409" s="38">
        <v>106902.66</v>
      </c>
      <c r="K409" s="38">
        <v>90030.5</v>
      </c>
      <c r="L409" s="38">
        <v>71277.710000000006</v>
      </c>
      <c r="M409" s="38">
        <v>62191.06</v>
      </c>
      <c r="N409" s="38">
        <v>62422.400000000001</v>
      </c>
      <c r="O409" s="38">
        <v>60863.4</v>
      </c>
      <c r="P409" s="38">
        <v>63243.14</v>
      </c>
      <c r="Q409" s="38">
        <v>80925.13</v>
      </c>
      <c r="R409" s="38">
        <v>105967.9</v>
      </c>
      <c r="S409" s="38">
        <v>126787.39</v>
      </c>
      <c r="T409" s="38">
        <v>131974.35999999999</v>
      </c>
      <c r="U409" s="38">
        <v>131872.91</v>
      </c>
      <c r="V409" s="38">
        <v>123292.06</v>
      </c>
      <c r="W409" s="38">
        <v>113681.93</v>
      </c>
      <c r="X409" s="38">
        <v>100260.37</v>
      </c>
      <c r="Y409" s="38">
        <v>87468.863867878303</v>
      </c>
      <c r="Z409" s="5">
        <v>0</v>
      </c>
      <c r="AA409" s="2">
        <f>IFERROR(INDEX('Holiday Schedule'!$D$3:$D$24,MATCH(A409,'Holiday Schedule'!$C$3:$C$24,0)),0)</f>
        <v>0</v>
      </c>
      <c r="AB409" s="2">
        <f t="shared" si="48"/>
        <v>5</v>
      </c>
      <c r="AC409" s="2">
        <f t="shared" si="49"/>
        <v>1548274.3900000001</v>
      </c>
      <c r="AD409" s="5">
        <f t="shared" si="50"/>
        <v>709888.83386787772</v>
      </c>
      <c r="AE409" s="5">
        <f t="shared" si="51"/>
        <v>2258163.2238678779</v>
      </c>
      <c r="AG409" s="2">
        <f t="shared" si="52"/>
        <v>2</v>
      </c>
      <c r="AH409" s="2">
        <f t="shared" si="53"/>
        <v>2026</v>
      </c>
      <c r="AJ409" s="5">
        <f t="shared" si="54"/>
        <v>131974.35999999999</v>
      </c>
      <c r="AK409" s="2">
        <f t="shared" si="55"/>
        <v>19</v>
      </c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36"/>
    </row>
    <row r="410" spans="1:48">
      <c r="A410" s="17">
        <v>46059</v>
      </c>
      <c r="B410" s="38">
        <v>88584.03</v>
      </c>
      <c r="C410" s="38">
        <v>87138.67</v>
      </c>
      <c r="D410" s="38">
        <v>86643.49</v>
      </c>
      <c r="E410" s="38">
        <v>87442.74</v>
      </c>
      <c r="F410" s="38">
        <v>92329.85</v>
      </c>
      <c r="G410" s="38">
        <v>100301.99</v>
      </c>
      <c r="H410" s="38">
        <v>123293.59</v>
      </c>
      <c r="I410" s="38">
        <v>118877.28</v>
      </c>
      <c r="J410" s="38">
        <v>101445.25</v>
      </c>
      <c r="K410" s="38">
        <v>85966.99</v>
      </c>
      <c r="L410" s="38">
        <v>74429.02</v>
      </c>
      <c r="M410" s="38">
        <v>64998.9</v>
      </c>
      <c r="N410" s="38">
        <v>60659.01</v>
      </c>
      <c r="O410" s="38">
        <v>63601.9</v>
      </c>
      <c r="P410" s="38">
        <v>71708.429999999993</v>
      </c>
      <c r="Q410" s="38">
        <v>90895.39</v>
      </c>
      <c r="R410" s="38">
        <v>111258.89</v>
      </c>
      <c r="S410" s="38">
        <v>129221.08</v>
      </c>
      <c r="T410" s="38">
        <v>133518.71</v>
      </c>
      <c r="U410" s="38">
        <v>133433.79</v>
      </c>
      <c r="V410" s="38">
        <v>126221.45</v>
      </c>
      <c r="W410" s="38">
        <v>116756.93</v>
      </c>
      <c r="X410" s="38">
        <v>104598.76</v>
      </c>
      <c r="Y410" s="38">
        <v>92974.348804800902</v>
      </c>
      <c r="Z410" s="5">
        <v>0</v>
      </c>
      <c r="AA410" s="2">
        <f>IFERROR(INDEX('Holiday Schedule'!$D$3:$D$24,MATCH(A410,'Holiday Schedule'!$C$3:$C$24,0)),0)</f>
        <v>0</v>
      </c>
      <c r="AB410" s="2">
        <f t="shared" si="48"/>
        <v>6</v>
      </c>
      <c r="AC410" s="2">
        <f t="shared" si="49"/>
        <v>1587591.78</v>
      </c>
      <c r="AD410" s="5">
        <f t="shared" si="50"/>
        <v>758708.70880480041</v>
      </c>
      <c r="AE410" s="5">
        <f t="shared" si="51"/>
        <v>2346300.4888048004</v>
      </c>
      <c r="AG410" s="2">
        <f t="shared" si="52"/>
        <v>2</v>
      </c>
      <c r="AH410" s="2">
        <f t="shared" si="53"/>
        <v>2026</v>
      </c>
      <c r="AJ410" s="5">
        <f t="shared" si="54"/>
        <v>133518.71</v>
      </c>
      <c r="AK410" s="2">
        <f t="shared" si="55"/>
        <v>19</v>
      </c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36"/>
    </row>
    <row r="411" spans="1:48">
      <c r="A411" s="17">
        <v>46060</v>
      </c>
      <c r="B411" s="38">
        <v>90778.72</v>
      </c>
      <c r="C411" s="38">
        <v>88141.49</v>
      </c>
      <c r="D411" s="38">
        <v>86632.54</v>
      </c>
      <c r="E411" s="38">
        <v>85376.47</v>
      </c>
      <c r="F411" s="38">
        <v>88053.71</v>
      </c>
      <c r="G411" s="38">
        <v>91992.73</v>
      </c>
      <c r="H411" s="38">
        <v>108320.56</v>
      </c>
      <c r="I411" s="38">
        <v>108551.06</v>
      </c>
      <c r="J411" s="38">
        <v>101599.7</v>
      </c>
      <c r="K411" s="38">
        <v>93176.37</v>
      </c>
      <c r="L411" s="38">
        <v>83654.33</v>
      </c>
      <c r="M411" s="38">
        <v>74120.850000000006</v>
      </c>
      <c r="N411" s="38">
        <v>70992.800000000003</v>
      </c>
      <c r="O411" s="38">
        <v>75442.649999999994</v>
      </c>
      <c r="P411" s="38">
        <v>82374.92</v>
      </c>
      <c r="Q411" s="38">
        <v>94688.49</v>
      </c>
      <c r="R411" s="38">
        <v>109265.59</v>
      </c>
      <c r="S411" s="38">
        <v>125664.39</v>
      </c>
      <c r="T411" s="38">
        <v>127986.72</v>
      </c>
      <c r="U411" s="38">
        <v>127509.18</v>
      </c>
      <c r="V411" s="38">
        <v>118141.88</v>
      </c>
      <c r="W411" s="38">
        <v>109254.31</v>
      </c>
      <c r="X411" s="38">
        <v>97304.02</v>
      </c>
      <c r="Y411" s="38">
        <v>95786.44</v>
      </c>
      <c r="Z411" s="5">
        <v>0</v>
      </c>
      <c r="AA411" s="2">
        <f>IFERROR(INDEX('Holiday Schedule'!$D$3:$D$24,MATCH(A411,'Holiday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2334809.92</v>
      </c>
      <c r="AE411" s="5">
        <f t="shared" si="51"/>
        <v>2334809.92</v>
      </c>
      <c r="AG411" s="2">
        <f t="shared" si="52"/>
        <v>2</v>
      </c>
      <c r="AH411" s="2">
        <f t="shared" si="53"/>
        <v>2026</v>
      </c>
      <c r="AJ411" s="5">
        <f t="shared" si="54"/>
        <v>127986.72</v>
      </c>
      <c r="AK411" s="2">
        <f t="shared" si="55"/>
        <v>19</v>
      </c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36"/>
    </row>
    <row r="412" spans="1:48">
      <c r="A412" s="17">
        <v>46061</v>
      </c>
      <c r="B412" s="38">
        <v>85379.22</v>
      </c>
      <c r="C412" s="38">
        <v>83463.64</v>
      </c>
      <c r="D412" s="38">
        <v>82408.960000000006</v>
      </c>
      <c r="E412" s="38">
        <v>82867.22</v>
      </c>
      <c r="F412" s="38">
        <v>85816.61</v>
      </c>
      <c r="G412" s="38">
        <v>88596.19</v>
      </c>
      <c r="H412" s="38">
        <v>103533.17</v>
      </c>
      <c r="I412" s="38">
        <v>102076.93</v>
      </c>
      <c r="J412" s="38">
        <v>85112.31</v>
      </c>
      <c r="K412" s="38">
        <v>72509.78</v>
      </c>
      <c r="L412" s="38">
        <v>64419.45</v>
      </c>
      <c r="M412" s="38">
        <v>63956.15</v>
      </c>
      <c r="N412" s="38">
        <v>62788.09</v>
      </c>
      <c r="O412" s="38">
        <v>61279.18</v>
      </c>
      <c r="P412" s="38">
        <v>67091.48</v>
      </c>
      <c r="Q412" s="38">
        <v>91648.99</v>
      </c>
      <c r="R412" s="38">
        <v>118576.68</v>
      </c>
      <c r="S412" s="38">
        <v>139230.16</v>
      </c>
      <c r="T412" s="38">
        <v>139705.37</v>
      </c>
      <c r="U412" s="38">
        <v>135294.10999999999</v>
      </c>
      <c r="V412" s="38">
        <v>126520.62</v>
      </c>
      <c r="W412" s="38">
        <v>117075.61</v>
      </c>
      <c r="X412" s="38">
        <v>105823.09</v>
      </c>
      <c r="Y412" s="38">
        <v>89571.24</v>
      </c>
      <c r="Z412" s="5">
        <v>0</v>
      </c>
      <c r="AA412" s="2">
        <f>IFERROR(INDEX('Holiday Schedule'!$D$3:$D$24,MATCH(A412,'Holiday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2254744.25</v>
      </c>
      <c r="AE412" s="5">
        <f t="shared" si="51"/>
        <v>2254744.25</v>
      </c>
      <c r="AG412" s="2">
        <f t="shared" si="52"/>
        <v>2</v>
      </c>
      <c r="AH412" s="2">
        <f t="shared" si="53"/>
        <v>2026</v>
      </c>
      <c r="AJ412" s="5">
        <f t="shared" si="54"/>
        <v>139705.37</v>
      </c>
      <c r="AK412" s="2">
        <f t="shared" si="55"/>
        <v>19</v>
      </c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36"/>
    </row>
    <row r="413" spans="1:48">
      <c r="A413" s="17">
        <v>46062</v>
      </c>
      <c r="B413" s="38">
        <v>90907.8</v>
      </c>
      <c r="C413" s="38">
        <v>88063.62</v>
      </c>
      <c r="D413" s="38">
        <v>86524.26</v>
      </c>
      <c r="E413" s="38">
        <v>86254.43</v>
      </c>
      <c r="F413" s="38">
        <v>90501.88</v>
      </c>
      <c r="G413" s="38">
        <v>98568.46</v>
      </c>
      <c r="H413" s="38">
        <v>121015.86</v>
      </c>
      <c r="I413" s="38">
        <v>115442.09</v>
      </c>
      <c r="J413" s="38">
        <v>89447.18</v>
      </c>
      <c r="K413" s="38">
        <v>69980.100000000006</v>
      </c>
      <c r="L413" s="38">
        <v>62711.3</v>
      </c>
      <c r="M413" s="38">
        <v>57831.89</v>
      </c>
      <c r="N413" s="38">
        <v>56279.839999999997</v>
      </c>
      <c r="O413" s="38">
        <v>54404.66</v>
      </c>
      <c r="P413" s="38">
        <v>59242.559999999998</v>
      </c>
      <c r="Q413" s="38">
        <v>81320.710000000006</v>
      </c>
      <c r="R413" s="38">
        <v>108652.13</v>
      </c>
      <c r="S413" s="38">
        <v>131148.84</v>
      </c>
      <c r="T413" s="38">
        <v>134102.19</v>
      </c>
      <c r="U413" s="38">
        <v>133644.46</v>
      </c>
      <c r="V413" s="38">
        <v>124195.25</v>
      </c>
      <c r="W413" s="38">
        <v>112350.23</v>
      </c>
      <c r="X413" s="38">
        <v>97904.66</v>
      </c>
      <c r="Y413" s="38">
        <v>87468.863867878303</v>
      </c>
      <c r="Z413" s="5">
        <v>0</v>
      </c>
      <c r="AA413" s="2">
        <f>IFERROR(INDEX('Holiday Schedule'!$D$3:$D$24,MATCH(A413,'Holiday Schedule'!$C$3:$C$24,0)),0)</f>
        <v>0</v>
      </c>
      <c r="AB413" s="2">
        <f t="shared" si="48"/>
        <v>2</v>
      </c>
      <c r="AC413" s="2">
        <f t="shared" si="49"/>
        <v>1488658.0899999999</v>
      </c>
      <c r="AD413" s="5">
        <f t="shared" si="50"/>
        <v>749305.1738678785</v>
      </c>
      <c r="AE413" s="5">
        <f t="shared" si="51"/>
        <v>2237963.2638678784</v>
      </c>
      <c r="AG413" s="2">
        <f t="shared" si="52"/>
        <v>2</v>
      </c>
      <c r="AH413" s="2">
        <f t="shared" si="53"/>
        <v>2026</v>
      </c>
      <c r="AJ413" s="5">
        <f t="shared" si="54"/>
        <v>134102.19</v>
      </c>
      <c r="AK413" s="2">
        <f t="shared" si="55"/>
        <v>19</v>
      </c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36"/>
    </row>
    <row r="414" spans="1:48">
      <c r="A414" s="17">
        <v>46063</v>
      </c>
      <c r="B414" s="38">
        <v>84973.8</v>
      </c>
      <c r="C414" s="38">
        <v>83592.19</v>
      </c>
      <c r="D414" s="38">
        <v>82680.11</v>
      </c>
      <c r="E414" s="38">
        <v>82606.98</v>
      </c>
      <c r="F414" s="38">
        <v>87249.88</v>
      </c>
      <c r="G414" s="38">
        <v>95917.35</v>
      </c>
      <c r="H414" s="38">
        <v>118001.98</v>
      </c>
      <c r="I414" s="38">
        <v>110844.64</v>
      </c>
      <c r="J414" s="38">
        <v>83527.06</v>
      </c>
      <c r="K414" s="38">
        <v>62685.46</v>
      </c>
      <c r="L414" s="38">
        <v>54686.45</v>
      </c>
      <c r="M414" s="38">
        <v>51604.6</v>
      </c>
      <c r="N414" s="38">
        <v>46968.46</v>
      </c>
      <c r="O414" s="38">
        <v>45785.66</v>
      </c>
      <c r="P414" s="38">
        <v>50836.75</v>
      </c>
      <c r="Q414" s="38">
        <v>75042.539999999994</v>
      </c>
      <c r="R414" s="38">
        <v>103355.03</v>
      </c>
      <c r="S414" s="38">
        <v>122830.47</v>
      </c>
      <c r="T414" s="38">
        <v>127096.69</v>
      </c>
      <c r="U414" s="38">
        <v>126076.78</v>
      </c>
      <c r="V414" s="38">
        <v>116982.02</v>
      </c>
      <c r="W414" s="38">
        <v>104986.83</v>
      </c>
      <c r="X414" s="38">
        <v>90860.91</v>
      </c>
      <c r="Y414" s="38">
        <v>92974.348804800902</v>
      </c>
      <c r="Z414" s="5">
        <v>0</v>
      </c>
      <c r="AA414" s="2">
        <f>IFERROR(INDEX('Holiday Schedule'!$D$3:$D$24,MATCH(A414,'Holiday Schedule'!$C$3:$C$24,0)),0)</f>
        <v>0</v>
      </c>
      <c r="AB414" s="2">
        <f t="shared" si="48"/>
        <v>3</v>
      </c>
      <c r="AC414" s="2">
        <f t="shared" si="49"/>
        <v>1374170.35</v>
      </c>
      <c r="AD414" s="5">
        <f t="shared" si="50"/>
        <v>727996.63880480081</v>
      </c>
      <c r="AE414" s="5">
        <f t="shared" si="51"/>
        <v>2102166.9888048009</v>
      </c>
      <c r="AG414" s="2">
        <f t="shared" si="52"/>
        <v>2</v>
      </c>
      <c r="AH414" s="2">
        <f t="shared" si="53"/>
        <v>2026</v>
      </c>
      <c r="AJ414" s="5">
        <f t="shared" si="54"/>
        <v>127096.69</v>
      </c>
      <c r="AK414" s="2">
        <f t="shared" si="55"/>
        <v>19</v>
      </c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36"/>
    </row>
    <row r="415" spans="1:48">
      <c r="A415" s="17">
        <v>46064</v>
      </c>
      <c r="B415" s="38">
        <v>77392.2</v>
      </c>
      <c r="C415" s="38">
        <v>75646.64</v>
      </c>
      <c r="D415" s="38">
        <v>73903.13</v>
      </c>
      <c r="E415" s="38">
        <v>73522.41</v>
      </c>
      <c r="F415" s="38">
        <v>76636.02</v>
      </c>
      <c r="G415" s="38">
        <v>81664.42</v>
      </c>
      <c r="H415" s="38">
        <v>101124.66</v>
      </c>
      <c r="I415" s="38">
        <v>104579.19</v>
      </c>
      <c r="J415" s="38">
        <v>101963.1</v>
      </c>
      <c r="K415" s="38">
        <v>98664.3</v>
      </c>
      <c r="L415" s="38">
        <v>95271.02</v>
      </c>
      <c r="M415" s="38">
        <v>89903.53</v>
      </c>
      <c r="N415" s="38">
        <v>84541.67</v>
      </c>
      <c r="O415" s="38">
        <v>81300.509999999995</v>
      </c>
      <c r="P415" s="38">
        <v>84858.8</v>
      </c>
      <c r="Q415" s="38">
        <v>93386.13</v>
      </c>
      <c r="R415" s="38">
        <v>106510.7</v>
      </c>
      <c r="S415" s="38">
        <v>122587.38</v>
      </c>
      <c r="T415" s="38">
        <v>125218.21</v>
      </c>
      <c r="U415" s="38">
        <v>125418</v>
      </c>
      <c r="V415" s="38">
        <v>114666.2</v>
      </c>
      <c r="W415" s="38">
        <v>104223.52</v>
      </c>
      <c r="X415" s="38">
        <v>90445.86</v>
      </c>
      <c r="Y415" s="38">
        <v>95786.435714849096</v>
      </c>
      <c r="Z415" s="5">
        <v>0</v>
      </c>
      <c r="AA415" s="2">
        <f>IFERROR(INDEX('Holiday Schedule'!$D$3:$D$24,MATCH(A415,'Holiday Schedule'!$C$3:$C$24,0)),0)</f>
        <v>0</v>
      </c>
      <c r="AB415" s="2">
        <f t="shared" si="48"/>
        <v>4</v>
      </c>
      <c r="AC415" s="2">
        <f t="shared" si="49"/>
        <v>1623538.12</v>
      </c>
      <c r="AD415" s="5">
        <f t="shared" si="50"/>
        <v>655675.91571484925</v>
      </c>
      <c r="AE415" s="5">
        <f t="shared" si="51"/>
        <v>2279214.0357148494</v>
      </c>
      <c r="AG415" s="2">
        <f t="shared" si="52"/>
        <v>2</v>
      </c>
      <c r="AH415" s="2">
        <f t="shared" si="53"/>
        <v>2026</v>
      </c>
      <c r="AJ415" s="5">
        <f t="shared" si="54"/>
        <v>125418</v>
      </c>
      <c r="AK415" s="2">
        <f t="shared" si="55"/>
        <v>20</v>
      </c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36"/>
    </row>
    <row r="416" spans="1:48">
      <c r="A416" s="17">
        <v>46065</v>
      </c>
      <c r="B416" s="38">
        <v>76120.42</v>
      </c>
      <c r="C416" s="38">
        <v>73753.7</v>
      </c>
      <c r="D416" s="38">
        <v>72821.19</v>
      </c>
      <c r="E416" s="38">
        <v>72192.210000000006</v>
      </c>
      <c r="F416" s="38">
        <v>75812.58</v>
      </c>
      <c r="G416" s="38">
        <v>83037.259999999995</v>
      </c>
      <c r="H416" s="38">
        <v>102505.93</v>
      </c>
      <c r="I416" s="38">
        <v>103222.73</v>
      </c>
      <c r="J416" s="38">
        <v>88306.880000000005</v>
      </c>
      <c r="K416" s="38">
        <v>75818.7</v>
      </c>
      <c r="L416" s="38">
        <v>70605.25</v>
      </c>
      <c r="M416" s="38">
        <v>72202.42</v>
      </c>
      <c r="N416" s="38">
        <v>74007.75</v>
      </c>
      <c r="O416" s="38">
        <v>73369.25</v>
      </c>
      <c r="P416" s="38">
        <v>72977.52</v>
      </c>
      <c r="Q416" s="38">
        <v>83705.14</v>
      </c>
      <c r="R416" s="38">
        <v>101744.41</v>
      </c>
      <c r="S416" s="38">
        <v>120901.75</v>
      </c>
      <c r="T416" s="38">
        <v>125504.08</v>
      </c>
      <c r="U416" s="38">
        <v>125287.85</v>
      </c>
      <c r="V416" s="38">
        <v>117755.77</v>
      </c>
      <c r="W416" s="38">
        <v>106853.02</v>
      </c>
      <c r="X416" s="38">
        <v>94061.25</v>
      </c>
      <c r="Y416" s="38">
        <v>90557.614320140696</v>
      </c>
      <c r="Z416" s="5">
        <v>0</v>
      </c>
      <c r="AA416" s="2">
        <f>IFERROR(INDEX('Holiday Schedule'!$D$3:$D$24,MATCH(A416,'Holiday Schedule'!$C$3:$C$24,0)),0)</f>
        <v>0</v>
      </c>
      <c r="AB416" s="2">
        <f t="shared" si="48"/>
        <v>5</v>
      </c>
      <c r="AC416" s="2">
        <f t="shared" si="49"/>
        <v>1506323.7700000003</v>
      </c>
      <c r="AD416" s="5">
        <f t="shared" si="50"/>
        <v>646800.9043201406</v>
      </c>
      <c r="AE416" s="5">
        <f t="shared" si="51"/>
        <v>2153124.6743201409</v>
      </c>
      <c r="AG416" s="2">
        <f t="shared" si="52"/>
        <v>2</v>
      </c>
      <c r="AH416" s="2">
        <f t="shared" si="53"/>
        <v>2026</v>
      </c>
      <c r="AJ416" s="5">
        <f t="shared" si="54"/>
        <v>125504.08</v>
      </c>
      <c r="AK416" s="2">
        <f t="shared" si="55"/>
        <v>19</v>
      </c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36"/>
    </row>
    <row r="417" spans="1:48">
      <c r="A417" s="17">
        <v>46066</v>
      </c>
      <c r="B417" s="38">
        <v>80102.37</v>
      </c>
      <c r="C417" s="38">
        <v>78787.899999999994</v>
      </c>
      <c r="D417" s="38">
        <v>77482.27</v>
      </c>
      <c r="E417" s="38">
        <v>78063.25</v>
      </c>
      <c r="F417" s="38">
        <v>82629.710000000006</v>
      </c>
      <c r="G417" s="38">
        <v>89080.41</v>
      </c>
      <c r="H417" s="38">
        <v>111037.65</v>
      </c>
      <c r="I417" s="38">
        <v>103693.11</v>
      </c>
      <c r="J417" s="38">
        <v>79376.88</v>
      </c>
      <c r="K417" s="38">
        <v>62402.84</v>
      </c>
      <c r="L417" s="38">
        <v>55869.23</v>
      </c>
      <c r="M417" s="38">
        <v>50857.22</v>
      </c>
      <c r="N417" s="38">
        <v>47664.88</v>
      </c>
      <c r="O417" s="38">
        <v>46950.63</v>
      </c>
      <c r="P417" s="38">
        <v>50971.01</v>
      </c>
      <c r="Q417" s="38">
        <v>71681.16</v>
      </c>
      <c r="R417" s="38">
        <v>97654.13</v>
      </c>
      <c r="S417" s="38">
        <v>117550.39</v>
      </c>
      <c r="T417" s="38">
        <v>121544.21</v>
      </c>
      <c r="U417" s="38">
        <v>121247.01</v>
      </c>
      <c r="V417" s="38">
        <v>114287.35</v>
      </c>
      <c r="W417" s="38">
        <v>105939.73</v>
      </c>
      <c r="X417" s="38">
        <v>94357.65</v>
      </c>
      <c r="Y417" s="38">
        <v>82632.018223053805</v>
      </c>
      <c r="Z417" s="5">
        <v>0</v>
      </c>
      <c r="AA417" s="2">
        <f>IFERROR(INDEX('Holiday Schedule'!$D$3:$D$24,MATCH(A417,'Holiday Schedule'!$C$3:$C$24,0)),0)</f>
        <v>0</v>
      </c>
      <c r="AB417" s="2">
        <f t="shared" si="48"/>
        <v>6</v>
      </c>
      <c r="AC417" s="2">
        <f t="shared" si="49"/>
        <v>1342047.43</v>
      </c>
      <c r="AD417" s="5">
        <f t="shared" si="50"/>
        <v>679815.5782230536</v>
      </c>
      <c r="AE417" s="5">
        <f t="shared" si="51"/>
        <v>2021863.0082230535</v>
      </c>
      <c r="AG417" s="2">
        <f t="shared" si="52"/>
        <v>2</v>
      </c>
      <c r="AH417" s="2">
        <f t="shared" si="53"/>
        <v>2026</v>
      </c>
      <c r="AJ417" s="5">
        <f t="shared" si="54"/>
        <v>121544.21</v>
      </c>
      <c r="AK417" s="2">
        <f t="shared" si="55"/>
        <v>19</v>
      </c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36"/>
    </row>
    <row r="418" spans="1:48">
      <c r="A418" s="17">
        <v>46067</v>
      </c>
      <c r="B418" s="38">
        <v>82596.31</v>
      </c>
      <c r="C418" s="38">
        <v>80049.17</v>
      </c>
      <c r="D418" s="38">
        <v>79716.33</v>
      </c>
      <c r="E418" s="38">
        <v>79652.479999999996</v>
      </c>
      <c r="F418" s="38">
        <v>83305.88</v>
      </c>
      <c r="G418" s="38">
        <v>88002.35</v>
      </c>
      <c r="H418" s="38">
        <v>105115.89</v>
      </c>
      <c r="I418" s="38">
        <v>98031.3</v>
      </c>
      <c r="J418" s="38">
        <v>73413.97</v>
      </c>
      <c r="K418" s="38">
        <v>63426.09</v>
      </c>
      <c r="L418" s="38">
        <v>53928.67</v>
      </c>
      <c r="M418" s="38">
        <v>50863.75</v>
      </c>
      <c r="N418" s="38">
        <v>60592.57</v>
      </c>
      <c r="O418" s="38">
        <v>67870.259999999995</v>
      </c>
      <c r="P418" s="38">
        <v>71901.820000000007</v>
      </c>
      <c r="Q418" s="38">
        <v>79678.47</v>
      </c>
      <c r="R418" s="38">
        <v>98779.57</v>
      </c>
      <c r="S418" s="38">
        <v>118991.08</v>
      </c>
      <c r="T418" s="38">
        <v>122092.95</v>
      </c>
      <c r="U418" s="38">
        <v>122277.24</v>
      </c>
      <c r="V418" s="38">
        <v>114543.33</v>
      </c>
      <c r="W418" s="38">
        <v>105164.62</v>
      </c>
      <c r="X418" s="38">
        <v>94374.99</v>
      </c>
      <c r="Y418" s="38">
        <v>86806.81</v>
      </c>
      <c r="Z418" s="5">
        <v>0</v>
      </c>
      <c r="AA418" s="2">
        <f>IFERROR(INDEX('Holiday Schedule'!$D$3:$D$24,MATCH(A418,'Holiday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2081175.9000000001</v>
      </c>
      <c r="AE418" s="5">
        <f t="shared" si="51"/>
        <v>2081175.9000000001</v>
      </c>
      <c r="AG418" s="2">
        <f t="shared" si="52"/>
        <v>2</v>
      </c>
      <c r="AH418" s="2">
        <f t="shared" si="53"/>
        <v>2026</v>
      </c>
      <c r="AJ418" s="5">
        <f t="shared" si="54"/>
        <v>122277.24</v>
      </c>
      <c r="AK418" s="2">
        <f t="shared" si="55"/>
        <v>20</v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36"/>
    </row>
    <row r="419" spans="1:48">
      <c r="A419" s="17">
        <v>46068</v>
      </c>
      <c r="B419" s="38">
        <v>82069.06</v>
      </c>
      <c r="C419" s="38">
        <v>78788.570000000007</v>
      </c>
      <c r="D419" s="38">
        <v>76840.740000000005</v>
      </c>
      <c r="E419" s="38">
        <v>77728.259999999995</v>
      </c>
      <c r="F419" s="38">
        <v>78932.91</v>
      </c>
      <c r="G419" s="38">
        <v>82759.820000000007</v>
      </c>
      <c r="H419" s="38">
        <v>97246.32</v>
      </c>
      <c r="I419" s="38">
        <v>98126.04</v>
      </c>
      <c r="J419" s="38">
        <v>83523.27</v>
      </c>
      <c r="K419" s="38">
        <v>66798.87</v>
      </c>
      <c r="L419" s="38">
        <v>53280</v>
      </c>
      <c r="M419" s="38">
        <v>48879.83</v>
      </c>
      <c r="N419" s="38">
        <v>48274.400000000001</v>
      </c>
      <c r="O419" s="38">
        <v>47814.16</v>
      </c>
      <c r="P419" s="38">
        <v>51439.199999999997</v>
      </c>
      <c r="Q419" s="38">
        <v>73614.05</v>
      </c>
      <c r="R419" s="38">
        <v>102436.53</v>
      </c>
      <c r="S419" s="38">
        <v>123402.53</v>
      </c>
      <c r="T419" s="38">
        <v>128264.7</v>
      </c>
      <c r="U419" s="38">
        <v>126793.47</v>
      </c>
      <c r="V419" s="38">
        <v>118266.62</v>
      </c>
      <c r="W419" s="38">
        <v>107592.24</v>
      </c>
      <c r="X419" s="38">
        <v>97157.29</v>
      </c>
      <c r="Y419" s="38">
        <v>87268.45</v>
      </c>
      <c r="Z419" s="5">
        <v>0</v>
      </c>
      <c r="AA419" s="2">
        <f>IFERROR(INDEX('Holiday Schedule'!$D$3:$D$24,MATCH(A419,'Holiday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2037297.33</v>
      </c>
      <c r="AE419" s="5">
        <f t="shared" si="51"/>
        <v>2037297.33</v>
      </c>
      <c r="AG419" s="2">
        <f t="shared" si="52"/>
        <v>2</v>
      </c>
      <c r="AH419" s="2">
        <f t="shared" si="53"/>
        <v>2026</v>
      </c>
      <c r="AJ419" s="5">
        <f t="shared" si="54"/>
        <v>128264.7</v>
      </c>
      <c r="AK419" s="2">
        <f t="shared" si="55"/>
        <v>19</v>
      </c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36"/>
    </row>
    <row r="420" spans="1:48">
      <c r="A420" s="17">
        <v>46069</v>
      </c>
      <c r="B420" s="38">
        <v>83454.210000000006</v>
      </c>
      <c r="C420" s="38">
        <v>81610.149999999994</v>
      </c>
      <c r="D420" s="38">
        <v>81624.25</v>
      </c>
      <c r="E420" s="38">
        <v>81410.740000000005</v>
      </c>
      <c r="F420" s="38">
        <v>85687.72</v>
      </c>
      <c r="G420" s="38">
        <v>91830.720000000001</v>
      </c>
      <c r="H420" s="38">
        <v>109784.37</v>
      </c>
      <c r="I420" s="38">
        <v>101618.4</v>
      </c>
      <c r="J420" s="38">
        <v>78662.44</v>
      </c>
      <c r="K420" s="38">
        <v>62065.15</v>
      </c>
      <c r="L420" s="38">
        <v>51896.34</v>
      </c>
      <c r="M420" s="38">
        <v>47320.62</v>
      </c>
      <c r="N420" s="38">
        <v>43362.13</v>
      </c>
      <c r="O420" s="38">
        <v>43316.06</v>
      </c>
      <c r="P420" s="38">
        <v>47890.15</v>
      </c>
      <c r="Q420" s="38">
        <v>68353.259999999995</v>
      </c>
      <c r="R420" s="38">
        <v>96663.09</v>
      </c>
      <c r="S420" s="38">
        <v>119566.69</v>
      </c>
      <c r="T420" s="38">
        <v>123471</v>
      </c>
      <c r="U420" s="38">
        <v>123058.63</v>
      </c>
      <c r="V420" s="38">
        <v>113936.62</v>
      </c>
      <c r="W420" s="38">
        <v>104400.41</v>
      </c>
      <c r="X420" s="38">
        <v>92693.42</v>
      </c>
      <c r="Y420" s="38">
        <v>89242.66</v>
      </c>
      <c r="Z420" s="5">
        <v>0</v>
      </c>
      <c r="AA420" s="2">
        <f>IFERROR(INDEX('Holiday Schedule'!$D$3:$D$24,MATCH(A420,'Holiday Schedule'!$C$3:$C$24,0)),0)</f>
        <v>0</v>
      </c>
      <c r="AB420" s="2">
        <f t="shared" si="48"/>
        <v>2</v>
      </c>
      <c r="AC420" s="2">
        <f t="shared" si="49"/>
        <v>1318274.4099999997</v>
      </c>
      <c r="AD420" s="5">
        <f t="shared" si="50"/>
        <v>704644.8200000003</v>
      </c>
      <c r="AE420" s="5">
        <f t="shared" si="51"/>
        <v>2022919.23</v>
      </c>
      <c r="AG420" s="2">
        <f t="shared" si="52"/>
        <v>2</v>
      </c>
      <c r="AH420" s="2">
        <f t="shared" si="53"/>
        <v>2026</v>
      </c>
      <c r="AJ420" s="5">
        <f t="shared" si="54"/>
        <v>123471</v>
      </c>
      <c r="AK420" s="2">
        <f t="shared" si="55"/>
        <v>19</v>
      </c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36"/>
    </row>
    <row r="421" spans="1:48">
      <c r="A421" s="17">
        <v>46070</v>
      </c>
      <c r="B421" s="38">
        <v>79044.210000000006</v>
      </c>
      <c r="C421" s="38">
        <v>77086.990000000005</v>
      </c>
      <c r="D421" s="38">
        <v>76351.77</v>
      </c>
      <c r="E421" s="38">
        <v>76628.509999999995</v>
      </c>
      <c r="F421" s="38">
        <v>79923.94</v>
      </c>
      <c r="G421" s="38">
        <v>86933.87</v>
      </c>
      <c r="H421" s="38">
        <v>105781.05</v>
      </c>
      <c r="I421" s="38">
        <v>101143.75</v>
      </c>
      <c r="J421" s="38">
        <v>79162.25</v>
      </c>
      <c r="K421" s="38">
        <v>61791.75</v>
      </c>
      <c r="L421" s="38">
        <v>54645.04</v>
      </c>
      <c r="M421" s="38">
        <v>52011.28</v>
      </c>
      <c r="N421" s="38">
        <v>50768.07</v>
      </c>
      <c r="O421" s="38">
        <v>58087.27</v>
      </c>
      <c r="P421" s="38">
        <v>62297.06</v>
      </c>
      <c r="Q421" s="38">
        <v>79216.34</v>
      </c>
      <c r="R421" s="38">
        <v>98378.22</v>
      </c>
      <c r="S421" s="38">
        <v>115834.1</v>
      </c>
      <c r="T421" s="38">
        <v>120172.11</v>
      </c>
      <c r="U421" s="38">
        <v>118280.51</v>
      </c>
      <c r="V421" s="38">
        <v>107689.66</v>
      </c>
      <c r="W421" s="38">
        <v>98311.43</v>
      </c>
      <c r="X421" s="38">
        <v>84549.83</v>
      </c>
      <c r="Y421" s="38">
        <v>76617.862999165998</v>
      </c>
      <c r="Z421" s="5">
        <v>0</v>
      </c>
      <c r="AA421" s="2">
        <f>IFERROR(INDEX('Holiday Schedule'!$D$3:$D$24,MATCH(A421,'Holiday Schedule'!$C$3:$C$24,0)),0)</f>
        <v>0</v>
      </c>
      <c r="AB421" s="2">
        <f t="shared" si="48"/>
        <v>3</v>
      </c>
      <c r="AC421" s="2">
        <f t="shared" si="49"/>
        <v>1342338.6699999997</v>
      </c>
      <c r="AD421" s="5">
        <f t="shared" si="50"/>
        <v>658368.20299916645</v>
      </c>
      <c r="AE421" s="5">
        <f t="shared" si="51"/>
        <v>2000706.8729991661</v>
      </c>
      <c r="AG421" s="2">
        <f t="shared" si="52"/>
        <v>2</v>
      </c>
      <c r="AH421" s="2">
        <f t="shared" si="53"/>
        <v>2026</v>
      </c>
      <c r="AJ421" s="5">
        <f t="shared" si="54"/>
        <v>120172.11</v>
      </c>
      <c r="AK421" s="2">
        <f t="shared" si="55"/>
        <v>19</v>
      </c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36"/>
    </row>
    <row r="422" spans="1:48">
      <c r="A422" s="17">
        <v>46071</v>
      </c>
      <c r="B422" s="38">
        <v>72023.78</v>
      </c>
      <c r="C422" s="38">
        <v>70448.039999999994</v>
      </c>
      <c r="D422" s="38">
        <v>68391.17</v>
      </c>
      <c r="E422" s="38">
        <v>69336.81</v>
      </c>
      <c r="F422" s="38">
        <v>73161.05</v>
      </c>
      <c r="G422" s="38">
        <v>79787.61</v>
      </c>
      <c r="H422" s="38">
        <v>98317.94</v>
      </c>
      <c r="I422" s="38">
        <v>88863.22</v>
      </c>
      <c r="J422" s="38">
        <v>67774.240000000005</v>
      </c>
      <c r="K422" s="38">
        <v>57093.8</v>
      </c>
      <c r="L422" s="38">
        <v>54739.99</v>
      </c>
      <c r="M422" s="38">
        <v>50420.82</v>
      </c>
      <c r="N422" s="38">
        <v>41002.15</v>
      </c>
      <c r="O422" s="38">
        <v>38946.480000000003</v>
      </c>
      <c r="P422" s="38">
        <v>44855.25</v>
      </c>
      <c r="Q422" s="38">
        <v>69764.3</v>
      </c>
      <c r="R422" s="38">
        <v>95057.99</v>
      </c>
      <c r="S422" s="38">
        <v>116591.42</v>
      </c>
      <c r="T422" s="38">
        <v>122054.39</v>
      </c>
      <c r="U422" s="38">
        <v>120260.14</v>
      </c>
      <c r="V422" s="38">
        <v>112478.31</v>
      </c>
      <c r="W422" s="38">
        <v>101993.71</v>
      </c>
      <c r="X422" s="38">
        <v>89689.71</v>
      </c>
      <c r="Y422" s="38">
        <v>81784.531361456902</v>
      </c>
      <c r="Z422" s="5">
        <v>0</v>
      </c>
      <c r="AA422" s="2">
        <f>IFERROR(INDEX('Holiday Schedule'!$D$3:$D$24,MATCH(A422,'Holiday Schedule'!$C$3:$C$24,0)),0)</f>
        <v>0</v>
      </c>
      <c r="AB422" s="2">
        <f t="shared" si="48"/>
        <v>4</v>
      </c>
      <c r="AC422" s="2">
        <f t="shared" si="49"/>
        <v>1271585.92</v>
      </c>
      <c r="AD422" s="5">
        <f t="shared" si="50"/>
        <v>613250.93136145663</v>
      </c>
      <c r="AE422" s="5">
        <f t="shared" si="51"/>
        <v>1884836.8513614566</v>
      </c>
      <c r="AG422" s="2">
        <f t="shared" si="52"/>
        <v>2</v>
      </c>
      <c r="AH422" s="2">
        <f t="shared" si="53"/>
        <v>2026</v>
      </c>
      <c r="AJ422" s="5">
        <f t="shared" si="54"/>
        <v>122054.39</v>
      </c>
      <c r="AK422" s="2">
        <f t="shared" si="55"/>
        <v>19</v>
      </c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36"/>
    </row>
    <row r="423" spans="1:48">
      <c r="A423" s="17">
        <v>46072</v>
      </c>
      <c r="B423" s="38">
        <v>77491.710000000006</v>
      </c>
      <c r="C423" s="38">
        <v>75995.31</v>
      </c>
      <c r="D423" s="38">
        <v>75324.800000000003</v>
      </c>
      <c r="E423" s="38">
        <v>75276.36</v>
      </c>
      <c r="F423" s="38">
        <v>79566.83</v>
      </c>
      <c r="G423" s="38">
        <v>87116.28</v>
      </c>
      <c r="H423" s="38">
        <v>105906.63</v>
      </c>
      <c r="I423" s="38">
        <v>92804.92</v>
      </c>
      <c r="J423" s="38">
        <v>64430.42</v>
      </c>
      <c r="K423" s="38">
        <v>46117.47</v>
      </c>
      <c r="L423" s="38">
        <v>40420.36</v>
      </c>
      <c r="M423" s="38">
        <v>37331.35</v>
      </c>
      <c r="N423" s="38">
        <v>35409.620000000003</v>
      </c>
      <c r="O423" s="38">
        <v>35238.85</v>
      </c>
      <c r="P423" s="38">
        <v>41114.120000000003</v>
      </c>
      <c r="Q423" s="38">
        <v>62512.11</v>
      </c>
      <c r="R423" s="38">
        <v>92096.52</v>
      </c>
      <c r="S423" s="38">
        <v>115914.34</v>
      </c>
      <c r="T423" s="38">
        <v>121600.31</v>
      </c>
      <c r="U423" s="38">
        <v>121209.5</v>
      </c>
      <c r="V423" s="38">
        <v>113644.01</v>
      </c>
      <c r="W423" s="38">
        <v>103311.9</v>
      </c>
      <c r="X423" s="38">
        <v>91920.8</v>
      </c>
      <c r="Y423" s="38">
        <v>84598.147017648196</v>
      </c>
      <c r="Z423" s="5">
        <v>0</v>
      </c>
      <c r="AA423" s="2">
        <f>IFERROR(INDEX('Holiday Schedule'!$D$3:$D$24,MATCH(A423,'Holiday Schedule'!$C$3:$C$24,0)),0)</f>
        <v>0</v>
      </c>
      <c r="AB423" s="2">
        <f t="shared" si="48"/>
        <v>5</v>
      </c>
      <c r="AC423" s="2">
        <f t="shared" si="49"/>
        <v>1215076.5999999999</v>
      </c>
      <c r="AD423" s="5">
        <f t="shared" si="50"/>
        <v>661276.06701764837</v>
      </c>
      <c r="AE423" s="5">
        <f t="shared" si="51"/>
        <v>1876352.6670176482</v>
      </c>
      <c r="AG423" s="2">
        <f t="shared" si="52"/>
        <v>2</v>
      </c>
      <c r="AH423" s="2">
        <f t="shared" si="53"/>
        <v>2026</v>
      </c>
      <c r="AJ423" s="5">
        <f t="shared" si="54"/>
        <v>121600.31</v>
      </c>
      <c r="AK423" s="2">
        <f t="shared" si="55"/>
        <v>19</v>
      </c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36"/>
    </row>
    <row r="424" spans="1:48">
      <c r="A424" s="17">
        <v>46073</v>
      </c>
      <c r="B424" s="38">
        <v>79917.850000000006</v>
      </c>
      <c r="C424" s="38">
        <v>78719.03</v>
      </c>
      <c r="D424" s="38">
        <v>78491.460000000006</v>
      </c>
      <c r="E424" s="38">
        <v>78753.09</v>
      </c>
      <c r="F424" s="38">
        <v>83529.179999999993</v>
      </c>
      <c r="G424" s="38">
        <v>89895.11</v>
      </c>
      <c r="H424" s="38">
        <v>108539.01</v>
      </c>
      <c r="I424" s="38">
        <v>95851.11</v>
      </c>
      <c r="J424" s="38">
        <v>75925.36</v>
      </c>
      <c r="K424" s="38">
        <v>62857.79</v>
      </c>
      <c r="L424" s="38">
        <v>60807.59</v>
      </c>
      <c r="M424" s="38">
        <v>56867.1</v>
      </c>
      <c r="N424" s="38">
        <v>53057.51</v>
      </c>
      <c r="O424" s="38">
        <v>57192.79</v>
      </c>
      <c r="P424" s="38">
        <v>68462.81</v>
      </c>
      <c r="Q424" s="38">
        <v>83511.7</v>
      </c>
      <c r="R424" s="38">
        <v>98468.27</v>
      </c>
      <c r="S424" s="38">
        <v>114889.37</v>
      </c>
      <c r="T424" s="38">
        <v>118110.45</v>
      </c>
      <c r="U424" s="38">
        <v>117346.75</v>
      </c>
      <c r="V424" s="38">
        <v>110330.59</v>
      </c>
      <c r="W424" s="38">
        <v>102209.52</v>
      </c>
      <c r="X424" s="38">
        <v>91064.43</v>
      </c>
      <c r="Y424" s="38">
        <v>84344.062872124588</v>
      </c>
      <c r="Z424" s="5">
        <v>0</v>
      </c>
      <c r="AA424" s="2">
        <f>IFERROR(INDEX('Holiday Schedule'!$D$3:$D$24,MATCH(A424,'Holiday Schedule'!$C$3:$C$24,0)),0)</f>
        <v>0</v>
      </c>
      <c r="AB424" s="2">
        <f t="shared" si="48"/>
        <v>6</v>
      </c>
      <c r="AC424" s="2">
        <f t="shared" si="49"/>
        <v>1366953.14</v>
      </c>
      <c r="AD424" s="5">
        <f t="shared" si="50"/>
        <v>682188.79287212458</v>
      </c>
      <c r="AE424" s="5">
        <f t="shared" si="51"/>
        <v>2049141.9328721245</v>
      </c>
      <c r="AG424" s="2">
        <f t="shared" si="52"/>
        <v>2</v>
      </c>
      <c r="AH424" s="2">
        <f t="shared" si="53"/>
        <v>2026</v>
      </c>
      <c r="AJ424" s="5">
        <f t="shared" si="54"/>
        <v>118110.45</v>
      </c>
      <c r="AK424" s="2">
        <f t="shared" si="55"/>
        <v>19</v>
      </c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36"/>
    </row>
    <row r="425" spans="1:48">
      <c r="A425" s="17">
        <v>46074</v>
      </c>
      <c r="B425" s="38">
        <v>79438.649999999994</v>
      </c>
      <c r="C425" s="38">
        <v>77552.160000000003</v>
      </c>
      <c r="D425" s="38">
        <v>77418.929999999993</v>
      </c>
      <c r="E425" s="38">
        <v>76744.429999999993</v>
      </c>
      <c r="F425" s="38">
        <v>79655.28</v>
      </c>
      <c r="G425" s="38">
        <v>84770.89</v>
      </c>
      <c r="H425" s="38">
        <v>99688.28</v>
      </c>
      <c r="I425" s="38">
        <v>99112.58</v>
      </c>
      <c r="J425" s="38">
        <v>83107.95</v>
      </c>
      <c r="K425" s="38">
        <v>72360.72</v>
      </c>
      <c r="L425" s="38">
        <v>63743.81</v>
      </c>
      <c r="M425" s="38">
        <v>57215.199999999997</v>
      </c>
      <c r="N425" s="38">
        <v>50789.56</v>
      </c>
      <c r="O425" s="38">
        <v>49105.74</v>
      </c>
      <c r="P425" s="38">
        <v>52035.15</v>
      </c>
      <c r="Q425" s="38">
        <v>69961.539999999994</v>
      </c>
      <c r="R425" s="38">
        <v>96231.39</v>
      </c>
      <c r="S425" s="38">
        <v>119116.53</v>
      </c>
      <c r="T425" s="38">
        <v>124535.67</v>
      </c>
      <c r="U425" s="38">
        <v>124015.49</v>
      </c>
      <c r="V425" s="38">
        <v>116136.83</v>
      </c>
      <c r="W425" s="38">
        <v>107043.77</v>
      </c>
      <c r="X425" s="38">
        <v>96002.34</v>
      </c>
      <c r="Y425" s="38">
        <v>84864.84</v>
      </c>
      <c r="Z425" s="5">
        <v>0</v>
      </c>
      <c r="AA425" s="2">
        <f>IFERROR(INDEX('Holiday Schedule'!$D$3:$D$24,MATCH(A425,'Holiday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2040647.73</v>
      </c>
      <c r="AE425" s="5">
        <f t="shared" si="51"/>
        <v>2040647.73</v>
      </c>
      <c r="AG425" s="2">
        <f t="shared" si="52"/>
        <v>2</v>
      </c>
      <c r="AH425" s="2">
        <f t="shared" si="53"/>
        <v>2026</v>
      </c>
      <c r="AJ425" s="5">
        <f t="shared" si="54"/>
        <v>124535.67</v>
      </c>
      <c r="AK425" s="2">
        <f t="shared" si="55"/>
        <v>19</v>
      </c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36"/>
    </row>
    <row r="426" spans="1:48">
      <c r="A426" s="17">
        <v>46075</v>
      </c>
      <c r="B426" s="38">
        <v>83921.279999999999</v>
      </c>
      <c r="C426" s="38">
        <v>81393.41</v>
      </c>
      <c r="D426" s="38">
        <v>80919.59</v>
      </c>
      <c r="E426" s="38">
        <v>81639.03</v>
      </c>
      <c r="F426" s="38">
        <v>83839.47</v>
      </c>
      <c r="G426" s="38">
        <v>87587.33</v>
      </c>
      <c r="H426" s="38">
        <v>100559.37</v>
      </c>
      <c r="I426" s="38">
        <v>91065.49</v>
      </c>
      <c r="J426" s="38">
        <v>68841.02</v>
      </c>
      <c r="K426" s="38">
        <v>54167.88</v>
      </c>
      <c r="L426" s="38">
        <v>45924.84</v>
      </c>
      <c r="M426" s="38">
        <v>41538.58</v>
      </c>
      <c r="N426" s="38">
        <v>38848.6</v>
      </c>
      <c r="O426" s="38">
        <v>37376.400000000001</v>
      </c>
      <c r="P426" s="38">
        <v>41712.18</v>
      </c>
      <c r="Q426" s="38">
        <v>65024.26</v>
      </c>
      <c r="R426" s="38">
        <v>97412.64</v>
      </c>
      <c r="S426" s="38">
        <v>120598.1</v>
      </c>
      <c r="T426" s="38">
        <v>125565.59</v>
      </c>
      <c r="U426" s="38">
        <v>123697.06</v>
      </c>
      <c r="V426" s="38">
        <v>114512.7</v>
      </c>
      <c r="W426" s="38">
        <v>103334.16</v>
      </c>
      <c r="X426" s="38">
        <v>91714.5</v>
      </c>
      <c r="Y426" s="38">
        <v>88585.35</v>
      </c>
      <c r="Z426" s="5">
        <v>0</v>
      </c>
      <c r="AA426" s="2">
        <f>IFERROR(INDEX('Holiday Schedule'!$D$3:$D$24,MATCH(A426,'Holiday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1949778.83</v>
      </c>
      <c r="AE426" s="5">
        <f t="shared" si="51"/>
        <v>1949778.83</v>
      </c>
      <c r="AG426" s="2">
        <f t="shared" si="52"/>
        <v>2</v>
      </c>
      <c r="AH426" s="2">
        <f t="shared" si="53"/>
        <v>2026</v>
      </c>
      <c r="AJ426" s="5">
        <f t="shared" si="54"/>
        <v>125565.59</v>
      </c>
      <c r="AK426" s="2">
        <f t="shared" si="55"/>
        <v>19</v>
      </c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36"/>
    </row>
    <row r="427" spans="1:48">
      <c r="A427" s="17">
        <v>46076</v>
      </c>
      <c r="B427" s="38">
        <v>77922.67</v>
      </c>
      <c r="C427" s="38">
        <v>75935.3</v>
      </c>
      <c r="D427" s="38">
        <v>74963.38</v>
      </c>
      <c r="E427" s="38">
        <v>74905.06</v>
      </c>
      <c r="F427" s="38">
        <v>79085.72</v>
      </c>
      <c r="G427" s="38">
        <v>85341.04</v>
      </c>
      <c r="H427" s="38">
        <v>106464.24</v>
      </c>
      <c r="I427" s="38">
        <v>109030.93</v>
      </c>
      <c r="J427" s="38">
        <v>107346.12</v>
      </c>
      <c r="K427" s="38">
        <v>104655.07</v>
      </c>
      <c r="L427" s="38">
        <v>104045.1</v>
      </c>
      <c r="M427" s="38">
        <v>105114.19</v>
      </c>
      <c r="N427" s="38">
        <v>103534.86</v>
      </c>
      <c r="O427" s="38">
        <v>101863.02</v>
      </c>
      <c r="P427" s="38">
        <v>100237.48</v>
      </c>
      <c r="Q427" s="38">
        <v>106394.59</v>
      </c>
      <c r="R427" s="38">
        <v>118305.63</v>
      </c>
      <c r="S427" s="38">
        <v>133779.51</v>
      </c>
      <c r="T427" s="38">
        <v>135084.32</v>
      </c>
      <c r="U427" s="38">
        <v>132333.12</v>
      </c>
      <c r="V427" s="38">
        <v>122614.46</v>
      </c>
      <c r="W427" s="38">
        <v>110030.88</v>
      </c>
      <c r="X427" s="38">
        <v>96973.04</v>
      </c>
      <c r="Y427" s="38">
        <v>87984.085189639896</v>
      </c>
      <c r="Z427" s="5">
        <v>0</v>
      </c>
      <c r="AA427" s="2">
        <f>IFERROR(INDEX('Holiday Schedule'!$D$3:$D$24,MATCH(A427,'Holiday Schedule'!$C$3:$C$24,0)),0)</f>
        <v>0</v>
      </c>
      <c r="AB427" s="2">
        <f t="shared" si="48"/>
        <v>2</v>
      </c>
      <c r="AC427" s="2">
        <f t="shared" si="49"/>
        <v>1791342.3199999998</v>
      </c>
      <c r="AD427" s="5">
        <f t="shared" si="50"/>
        <v>662601.49518964067</v>
      </c>
      <c r="AE427" s="5">
        <f t="shared" si="51"/>
        <v>2453943.8151896405</v>
      </c>
      <c r="AG427" s="2">
        <f t="shared" si="52"/>
        <v>2</v>
      </c>
      <c r="AH427" s="2">
        <f t="shared" si="53"/>
        <v>2026</v>
      </c>
      <c r="AJ427" s="5">
        <f t="shared" si="54"/>
        <v>135084.32</v>
      </c>
      <c r="AK427" s="2">
        <f t="shared" si="55"/>
        <v>19</v>
      </c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36"/>
    </row>
    <row r="428" spans="1:48">
      <c r="A428" s="17">
        <v>46077</v>
      </c>
      <c r="B428" s="38">
        <v>82097.5</v>
      </c>
      <c r="C428" s="38">
        <v>79327.48</v>
      </c>
      <c r="D428" s="38">
        <v>78666.19</v>
      </c>
      <c r="E428" s="38">
        <v>78146.5</v>
      </c>
      <c r="F428" s="38">
        <v>82100.87</v>
      </c>
      <c r="G428" s="38">
        <v>89330</v>
      </c>
      <c r="H428" s="38">
        <v>108308.95</v>
      </c>
      <c r="I428" s="38">
        <v>102289.72</v>
      </c>
      <c r="J428" s="38">
        <v>72951.5</v>
      </c>
      <c r="K428" s="38">
        <v>54255.63</v>
      </c>
      <c r="L428" s="38">
        <v>48976.51</v>
      </c>
      <c r="M428" s="38">
        <v>45788.66</v>
      </c>
      <c r="N428" s="38">
        <v>44763.76</v>
      </c>
      <c r="O428" s="38">
        <v>45081.88</v>
      </c>
      <c r="P428" s="38">
        <v>49432.19</v>
      </c>
      <c r="Q428" s="38">
        <v>66895.740000000005</v>
      </c>
      <c r="R428" s="38">
        <v>95994.240000000005</v>
      </c>
      <c r="S428" s="38">
        <v>122478.03</v>
      </c>
      <c r="T428" s="38">
        <v>129345.51</v>
      </c>
      <c r="U428" s="38">
        <v>128973.48</v>
      </c>
      <c r="V428" s="38">
        <v>120703.02</v>
      </c>
      <c r="W428" s="38">
        <v>110076.64</v>
      </c>
      <c r="X428" s="38">
        <v>98111.23</v>
      </c>
      <c r="Y428" s="38">
        <v>90282.857408739597</v>
      </c>
      <c r="Z428" s="5">
        <v>0</v>
      </c>
      <c r="AA428" s="2">
        <f>IFERROR(INDEX('Holiday Schedule'!$D$3:$D$24,MATCH(A428,'Holiday Schedule'!$C$3:$C$24,0)),0)</f>
        <v>0</v>
      </c>
      <c r="AB428" s="2">
        <f t="shared" si="48"/>
        <v>3</v>
      </c>
      <c r="AC428" s="2">
        <f t="shared" si="49"/>
        <v>1336117.74</v>
      </c>
      <c r="AD428" s="5">
        <f t="shared" si="50"/>
        <v>688260.34740873962</v>
      </c>
      <c r="AE428" s="5">
        <f t="shared" si="51"/>
        <v>2024378.0874087396</v>
      </c>
      <c r="AG428" s="2">
        <f t="shared" si="52"/>
        <v>2</v>
      </c>
      <c r="AH428" s="2">
        <f t="shared" si="53"/>
        <v>2026</v>
      </c>
      <c r="AJ428" s="5">
        <f t="shared" si="54"/>
        <v>129345.51</v>
      </c>
      <c r="AK428" s="2">
        <f t="shared" si="55"/>
        <v>19</v>
      </c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36"/>
    </row>
    <row r="429" spans="1:48">
      <c r="A429" s="17">
        <v>46078</v>
      </c>
      <c r="B429" s="38">
        <v>85766.16</v>
      </c>
      <c r="C429" s="38">
        <v>84823</v>
      </c>
      <c r="D429" s="38">
        <v>84704.4</v>
      </c>
      <c r="E429" s="38">
        <v>85405.54</v>
      </c>
      <c r="F429" s="38">
        <v>90153.2</v>
      </c>
      <c r="G429" s="38">
        <v>97427.74</v>
      </c>
      <c r="H429" s="38">
        <v>116978.73</v>
      </c>
      <c r="I429" s="38">
        <v>115097.73</v>
      </c>
      <c r="J429" s="38">
        <v>105931.15</v>
      </c>
      <c r="K429" s="38">
        <v>100451.56</v>
      </c>
      <c r="L429" s="38">
        <v>87599.32</v>
      </c>
      <c r="M429" s="38">
        <v>77286.83</v>
      </c>
      <c r="N429" s="38">
        <v>76422.17</v>
      </c>
      <c r="O429" s="38">
        <v>88485.07</v>
      </c>
      <c r="P429" s="38">
        <v>94385.63</v>
      </c>
      <c r="Q429" s="38">
        <v>102490.71</v>
      </c>
      <c r="R429" s="38">
        <v>112550.23</v>
      </c>
      <c r="S429" s="38">
        <v>127350.04</v>
      </c>
      <c r="T429" s="38">
        <v>129587.24</v>
      </c>
      <c r="U429" s="38">
        <v>127694.23</v>
      </c>
      <c r="V429" s="38">
        <v>117461.15</v>
      </c>
      <c r="W429" s="38">
        <v>105932.33</v>
      </c>
      <c r="X429" s="38">
        <v>92420.73</v>
      </c>
      <c r="Y429" s="38">
        <v>85232.6227710518</v>
      </c>
      <c r="Z429" s="5">
        <v>0</v>
      </c>
      <c r="AA429" s="2">
        <f>IFERROR(INDEX('Holiday Schedule'!$D$3:$D$24,MATCH(A429,'Holiday Schedule'!$C$3:$C$24,0)),0)</f>
        <v>0</v>
      </c>
      <c r="AB429" s="2">
        <f t="shared" si="48"/>
        <v>4</v>
      </c>
      <c r="AC429" s="2">
        <f t="shared" si="49"/>
        <v>1661146.1199999999</v>
      </c>
      <c r="AD429" s="5">
        <f t="shared" si="50"/>
        <v>730491.39277105196</v>
      </c>
      <c r="AE429" s="5">
        <f t="shared" si="51"/>
        <v>2391637.5127710518</v>
      </c>
      <c r="AG429" s="2">
        <f t="shared" si="52"/>
        <v>2</v>
      </c>
      <c r="AH429" s="2">
        <f t="shared" si="53"/>
        <v>2026</v>
      </c>
      <c r="AJ429" s="5">
        <f t="shared" si="54"/>
        <v>129587.24</v>
      </c>
      <c r="AK429" s="2">
        <f t="shared" si="55"/>
        <v>19</v>
      </c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36"/>
    </row>
    <row r="430" spans="1:48">
      <c r="A430" s="17">
        <v>46079</v>
      </c>
      <c r="B430" s="38">
        <v>79524.479999999996</v>
      </c>
      <c r="C430" s="38">
        <v>77122.87</v>
      </c>
      <c r="D430" s="38">
        <v>75909.960000000006</v>
      </c>
      <c r="E430" s="38">
        <v>75360.399999999994</v>
      </c>
      <c r="F430" s="38">
        <v>78581.11</v>
      </c>
      <c r="G430" s="38">
        <v>86158.48</v>
      </c>
      <c r="H430" s="38">
        <v>104817.85</v>
      </c>
      <c r="I430" s="38">
        <v>104161.21</v>
      </c>
      <c r="J430" s="38">
        <v>90303.23</v>
      </c>
      <c r="K430" s="38">
        <v>58433.39</v>
      </c>
      <c r="L430" s="38">
        <v>44271.12</v>
      </c>
      <c r="M430" s="38">
        <v>43013.75</v>
      </c>
      <c r="N430" s="38">
        <v>37240.230000000003</v>
      </c>
      <c r="O430" s="38">
        <v>38380.42</v>
      </c>
      <c r="P430" s="38">
        <v>39649.129999999997</v>
      </c>
      <c r="Q430" s="38">
        <v>59543.79</v>
      </c>
      <c r="R430" s="38">
        <v>88857.24</v>
      </c>
      <c r="S430" s="38">
        <v>117046.47</v>
      </c>
      <c r="T430" s="38">
        <v>122851.16</v>
      </c>
      <c r="U430" s="38">
        <v>122725.28</v>
      </c>
      <c r="V430" s="38">
        <v>115011.13</v>
      </c>
      <c r="W430" s="38">
        <v>105418.83</v>
      </c>
      <c r="X430" s="38">
        <v>92596.95</v>
      </c>
      <c r="Y430" s="38">
        <v>85078.590656966306</v>
      </c>
      <c r="Z430" s="5">
        <v>0</v>
      </c>
      <c r="AA430" s="2">
        <f>IFERROR(INDEX('Holiday Schedule'!$D$3:$D$24,MATCH(A430,'Holiday Schedule'!$C$3:$C$24,0)),0)</f>
        <v>0</v>
      </c>
      <c r="AB430" s="2">
        <f t="shared" si="48"/>
        <v>5</v>
      </c>
      <c r="AC430" s="2">
        <f t="shared" si="49"/>
        <v>1279503.33</v>
      </c>
      <c r="AD430" s="5">
        <f t="shared" si="50"/>
        <v>662553.74065696588</v>
      </c>
      <c r="AE430" s="5">
        <f t="shared" si="51"/>
        <v>1942057.070656966</v>
      </c>
      <c r="AG430" s="2">
        <f t="shared" si="52"/>
        <v>2</v>
      </c>
      <c r="AH430" s="2">
        <f t="shared" si="53"/>
        <v>2026</v>
      </c>
      <c r="AJ430" s="5">
        <f t="shared" si="54"/>
        <v>122851.16</v>
      </c>
      <c r="AK430" s="2">
        <f t="shared" si="55"/>
        <v>19</v>
      </c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36"/>
    </row>
    <row r="431" spans="1:48">
      <c r="A431" s="17">
        <v>46080</v>
      </c>
      <c r="B431" s="38">
        <v>79198.14</v>
      </c>
      <c r="C431" s="38">
        <v>78779.039999999994</v>
      </c>
      <c r="D431" s="38">
        <v>78061.210000000006</v>
      </c>
      <c r="E431" s="38">
        <v>78491.17</v>
      </c>
      <c r="F431" s="38">
        <v>83132.600000000006</v>
      </c>
      <c r="G431" s="38">
        <v>91604.67</v>
      </c>
      <c r="H431" s="38">
        <v>111363.79</v>
      </c>
      <c r="I431" s="38">
        <v>92624.27</v>
      </c>
      <c r="J431" s="38">
        <v>63464.83</v>
      </c>
      <c r="K431" s="38">
        <v>47290.84</v>
      </c>
      <c r="L431" s="38">
        <v>41668.83</v>
      </c>
      <c r="M431" s="38">
        <v>38336.120000000003</v>
      </c>
      <c r="N431" s="38">
        <v>38051.730000000003</v>
      </c>
      <c r="O431" s="38">
        <v>38074.43</v>
      </c>
      <c r="P431" s="38">
        <v>44290.93</v>
      </c>
      <c r="Q431" s="38">
        <v>61929.29</v>
      </c>
      <c r="R431" s="38">
        <v>93518.080000000002</v>
      </c>
      <c r="S431" s="38">
        <v>116844.27</v>
      </c>
      <c r="T431" s="38">
        <v>122687.17</v>
      </c>
      <c r="U431" s="38">
        <v>121945.42</v>
      </c>
      <c r="V431" s="38">
        <v>113186.16</v>
      </c>
      <c r="W431" s="38">
        <v>103960.34</v>
      </c>
      <c r="X431" s="38">
        <v>93099.83</v>
      </c>
      <c r="Y431" s="38">
        <v>87929.283149594878</v>
      </c>
      <c r="Z431" s="5">
        <v>0</v>
      </c>
      <c r="AA431" s="2">
        <f>IFERROR(INDEX('Holiday Schedule'!$D$3:$D$24,MATCH(A431,'Holiday Schedule'!$C$3:$C$24,0)),0)</f>
        <v>0</v>
      </c>
      <c r="AB431" s="2">
        <f t="shared" si="48"/>
        <v>6</v>
      </c>
      <c r="AC431" s="2">
        <f t="shared" si="49"/>
        <v>1230972.5400000003</v>
      </c>
      <c r="AD431" s="5">
        <f t="shared" si="50"/>
        <v>688559.90314959455</v>
      </c>
      <c r="AE431" s="5">
        <f t="shared" si="51"/>
        <v>1919532.4431495948</v>
      </c>
      <c r="AG431" s="2">
        <f t="shared" si="52"/>
        <v>2</v>
      </c>
      <c r="AH431" s="2">
        <f t="shared" si="53"/>
        <v>2026</v>
      </c>
      <c r="AJ431" s="5">
        <f t="shared" si="54"/>
        <v>122687.17</v>
      </c>
      <c r="AK431" s="2">
        <f t="shared" si="55"/>
        <v>19</v>
      </c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36"/>
    </row>
    <row r="432" spans="1:48">
      <c r="A432" s="17">
        <v>46081</v>
      </c>
      <c r="B432" s="38">
        <v>80442.83</v>
      </c>
      <c r="C432" s="38">
        <v>78410.2</v>
      </c>
      <c r="D432" s="38">
        <v>77134.67</v>
      </c>
      <c r="E432" s="38">
        <v>76245.02</v>
      </c>
      <c r="F432" s="38">
        <v>78135.77</v>
      </c>
      <c r="G432" s="38">
        <v>81782.78</v>
      </c>
      <c r="H432" s="38">
        <v>92607.37</v>
      </c>
      <c r="I432" s="38">
        <v>82056.84</v>
      </c>
      <c r="J432" s="38">
        <v>63404.2</v>
      </c>
      <c r="K432" s="38">
        <v>52007.74</v>
      </c>
      <c r="L432" s="38">
        <v>38385.39</v>
      </c>
      <c r="M432" s="38">
        <v>40625.75</v>
      </c>
      <c r="N432" s="38">
        <v>46857.24</v>
      </c>
      <c r="O432" s="38">
        <v>44003.3</v>
      </c>
      <c r="P432" s="38">
        <v>69699.44</v>
      </c>
      <c r="Q432" s="38">
        <v>84394.8</v>
      </c>
      <c r="R432" s="38">
        <v>95507.32</v>
      </c>
      <c r="S432" s="38">
        <v>109698.88</v>
      </c>
      <c r="T432" s="38">
        <v>113777.55</v>
      </c>
      <c r="U432" s="38">
        <v>112476.12</v>
      </c>
      <c r="V432" s="38">
        <v>105430.26</v>
      </c>
      <c r="W432" s="38">
        <v>96926.66</v>
      </c>
      <c r="X432" s="38">
        <v>85844.51</v>
      </c>
      <c r="Y432" s="38">
        <v>85546.16</v>
      </c>
      <c r="Z432" s="5">
        <v>0</v>
      </c>
      <c r="AA432" s="2">
        <f>IFERROR(INDEX('Holiday Schedule'!$D$3:$D$24,MATCH(A432,'Holiday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1891400.7999999998</v>
      </c>
      <c r="AE432" s="5">
        <f t="shared" si="51"/>
        <v>1891400.7999999998</v>
      </c>
      <c r="AG432" s="2">
        <f t="shared" si="52"/>
        <v>2</v>
      </c>
      <c r="AH432" s="2">
        <f t="shared" si="53"/>
        <v>2026</v>
      </c>
      <c r="AJ432" s="5">
        <f t="shared" si="54"/>
        <v>113777.55</v>
      </c>
      <c r="AK432" s="2">
        <f t="shared" si="55"/>
        <v>19</v>
      </c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36"/>
    </row>
    <row r="433" spans="1:48">
      <c r="A433" s="17">
        <v>46082</v>
      </c>
      <c r="B433" s="38">
        <v>74309.210000000006</v>
      </c>
      <c r="C433" s="38">
        <v>67219.42</v>
      </c>
      <c r="D433" s="38">
        <v>70764.11</v>
      </c>
      <c r="E433" s="38">
        <v>70717.55</v>
      </c>
      <c r="F433" s="38">
        <v>72058.100000000006</v>
      </c>
      <c r="G433" s="38">
        <v>75659</v>
      </c>
      <c r="H433" s="38">
        <v>84492.62</v>
      </c>
      <c r="I433" s="38">
        <v>86619.56</v>
      </c>
      <c r="J433" s="38">
        <v>88961.53</v>
      </c>
      <c r="K433" s="38">
        <v>89704.69</v>
      </c>
      <c r="L433" s="38">
        <v>86921.7</v>
      </c>
      <c r="M433" s="38">
        <v>80298.12</v>
      </c>
      <c r="N433" s="38">
        <v>68952</v>
      </c>
      <c r="O433" s="38">
        <v>53793.41</v>
      </c>
      <c r="P433" s="38">
        <v>45737.29</v>
      </c>
      <c r="Q433" s="38">
        <v>63237.49</v>
      </c>
      <c r="R433" s="38">
        <v>97915.67</v>
      </c>
      <c r="S433" s="38">
        <v>126810.87</v>
      </c>
      <c r="T433" s="38">
        <v>132597.92000000001</v>
      </c>
      <c r="U433" s="38">
        <v>136185.79</v>
      </c>
      <c r="V433" s="38">
        <v>131582.12</v>
      </c>
      <c r="W433" s="38">
        <v>117633.32</v>
      </c>
      <c r="X433" s="38">
        <v>103795.59</v>
      </c>
      <c r="Y433" s="38">
        <v>77937.42</v>
      </c>
      <c r="Z433" s="5">
        <v>0</v>
      </c>
      <c r="AA433" s="2">
        <f>IFERROR(INDEX('Holiday Schedule'!$D$3:$D$24,MATCH(A433,'Holiday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2103904.5</v>
      </c>
      <c r="AE433" s="5">
        <f t="shared" si="51"/>
        <v>2103904.5</v>
      </c>
      <c r="AG433" s="2">
        <f t="shared" si="52"/>
        <v>3</v>
      </c>
      <c r="AH433" s="2">
        <f t="shared" si="53"/>
        <v>2026</v>
      </c>
      <c r="AJ433" s="5">
        <f t="shared" si="54"/>
        <v>136185.79</v>
      </c>
      <c r="AK433" s="2">
        <f t="shared" si="55"/>
        <v>20</v>
      </c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36"/>
    </row>
    <row r="434" spans="1:48">
      <c r="A434" s="17">
        <v>46083</v>
      </c>
      <c r="B434" s="38">
        <v>89772.42</v>
      </c>
      <c r="C434" s="38">
        <v>86343.07</v>
      </c>
      <c r="D434" s="38">
        <v>86005.37</v>
      </c>
      <c r="E434" s="38">
        <v>88276.87</v>
      </c>
      <c r="F434" s="38">
        <v>91707.11</v>
      </c>
      <c r="G434" s="38">
        <v>102379.57</v>
      </c>
      <c r="H434" s="38">
        <v>119849.35</v>
      </c>
      <c r="I434" s="38">
        <v>101305.01</v>
      </c>
      <c r="J434" s="38">
        <v>68967.600000000006</v>
      </c>
      <c r="K434" s="38">
        <v>55449.55</v>
      </c>
      <c r="L434" s="38">
        <v>50618.35</v>
      </c>
      <c r="M434" s="38">
        <v>48517.5</v>
      </c>
      <c r="N434" s="38">
        <v>47048.51</v>
      </c>
      <c r="O434" s="38">
        <v>47399.94</v>
      </c>
      <c r="P434" s="38">
        <v>46377.5</v>
      </c>
      <c r="Q434" s="38">
        <v>64629.82</v>
      </c>
      <c r="R434" s="38">
        <v>97780.27</v>
      </c>
      <c r="S434" s="38">
        <v>128130.7</v>
      </c>
      <c r="T434" s="38">
        <v>134143.91</v>
      </c>
      <c r="U434" s="38">
        <v>138528.60999999999</v>
      </c>
      <c r="V434" s="38">
        <v>133715.5</v>
      </c>
      <c r="W434" s="38">
        <v>121146.89</v>
      </c>
      <c r="X434" s="38">
        <v>105180.27</v>
      </c>
      <c r="Y434" s="38">
        <v>97062.797242695495</v>
      </c>
      <c r="Z434" s="5">
        <v>0</v>
      </c>
      <c r="AA434" s="2">
        <f>IFERROR(INDEX('Holiday Schedule'!$D$3:$D$24,MATCH(A434,'Holiday Schedule'!$C$3:$C$24,0)),0)</f>
        <v>0</v>
      </c>
      <c r="AB434" s="2">
        <f t="shared" si="48"/>
        <v>2</v>
      </c>
      <c r="AC434" s="2">
        <f t="shared" si="49"/>
        <v>1388939.93</v>
      </c>
      <c r="AD434" s="5">
        <f t="shared" si="50"/>
        <v>761396.55724269547</v>
      </c>
      <c r="AE434" s="5">
        <f t="shared" si="51"/>
        <v>2150336.4872426954</v>
      </c>
      <c r="AG434" s="2">
        <f t="shared" si="52"/>
        <v>3</v>
      </c>
      <c r="AH434" s="2">
        <f t="shared" si="53"/>
        <v>2026</v>
      </c>
      <c r="AJ434" s="5">
        <f t="shared" si="54"/>
        <v>138528.60999999999</v>
      </c>
      <c r="AK434" s="2">
        <f t="shared" si="55"/>
        <v>20</v>
      </c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36"/>
    </row>
    <row r="435" spans="1:48">
      <c r="A435" s="17">
        <v>46084</v>
      </c>
      <c r="B435" s="38">
        <v>92591.93</v>
      </c>
      <c r="C435" s="38">
        <v>89025.25</v>
      </c>
      <c r="D435" s="38">
        <v>88539.55</v>
      </c>
      <c r="E435" s="38">
        <v>90234.13</v>
      </c>
      <c r="F435" s="38">
        <v>93246</v>
      </c>
      <c r="G435" s="38">
        <v>103317.75</v>
      </c>
      <c r="H435" s="38">
        <v>119368.26</v>
      </c>
      <c r="I435" s="38">
        <v>100726.28</v>
      </c>
      <c r="J435" s="38">
        <v>65699.17</v>
      </c>
      <c r="K435" s="38">
        <v>49760.23</v>
      </c>
      <c r="L435" s="38">
        <v>43838.77</v>
      </c>
      <c r="M435" s="38">
        <v>38634.46</v>
      </c>
      <c r="N435" s="38">
        <v>32151.75</v>
      </c>
      <c r="O435" s="38">
        <v>36925.269999999997</v>
      </c>
      <c r="P435" s="38">
        <v>57356.32</v>
      </c>
      <c r="Q435" s="38">
        <v>79442.14</v>
      </c>
      <c r="R435" s="38">
        <v>97989.11</v>
      </c>
      <c r="S435" s="38">
        <v>116085.12</v>
      </c>
      <c r="T435" s="38">
        <v>120967.61</v>
      </c>
      <c r="U435" s="38">
        <v>122485.85</v>
      </c>
      <c r="V435" s="38">
        <v>120699.17</v>
      </c>
      <c r="W435" s="38">
        <v>104448.56</v>
      </c>
      <c r="X435" s="38">
        <v>89330.09</v>
      </c>
      <c r="Y435" s="38">
        <v>80885.194066954806</v>
      </c>
      <c r="Z435" s="5">
        <v>0</v>
      </c>
      <c r="AA435" s="2">
        <f>IFERROR(INDEX('Holiday Schedule'!$D$3:$D$24,MATCH(A435,'Holiday Schedule'!$C$3:$C$24,0)),0)</f>
        <v>0</v>
      </c>
      <c r="AB435" s="2">
        <f t="shared" si="48"/>
        <v>3</v>
      </c>
      <c r="AC435" s="2">
        <f t="shared" si="49"/>
        <v>1276539.9000000001</v>
      </c>
      <c r="AD435" s="5">
        <f t="shared" si="50"/>
        <v>757208.06406695512</v>
      </c>
      <c r="AE435" s="5">
        <f t="shared" si="51"/>
        <v>2033747.9640669553</v>
      </c>
      <c r="AG435" s="2">
        <f t="shared" si="52"/>
        <v>3</v>
      </c>
      <c r="AH435" s="2">
        <f t="shared" si="53"/>
        <v>2026</v>
      </c>
      <c r="AJ435" s="5">
        <f t="shared" si="54"/>
        <v>122485.85</v>
      </c>
      <c r="AK435" s="2">
        <f t="shared" si="55"/>
        <v>20</v>
      </c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36"/>
    </row>
    <row r="436" spans="1:48">
      <c r="A436" s="17">
        <v>46085</v>
      </c>
      <c r="B436" s="38">
        <v>75850.720000000001</v>
      </c>
      <c r="C436" s="38">
        <v>71754.880000000005</v>
      </c>
      <c r="D436" s="38">
        <v>70648.56</v>
      </c>
      <c r="E436" s="38">
        <v>71731.360000000001</v>
      </c>
      <c r="F436" s="38">
        <v>75131.63</v>
      </c>
      <c r="G436" s="38">
        <v>84016.92</v>
      </c>
      <c r="H436" s="38">
        <v>101388.82</v>
      </c>
      <c r="I436" s="38">
        <v>101020.42</v>
      </c>
      <c r="J436" s="38">
        <v>75950.3</v>
      </c>
      <c r="K436" s="38">
        <v>54386.6</v>
      </c>
      <c r="L436" s="38">
        <v>45023.85</v>
      </c>
      <c r="M436" s="38">
        <v>48435.58</v>
      </c>
      <c r="N436" s="38">
        <v>56970.21</v>
      </c>
      <c r="O436" s="38">
        <v>53462.559999999998</v>
      </c>
      <c r="P436" s="38">
        <v>48649.87</v>
      </c>
      <c r="Q436" s="38">
        <v>60376.21</v>
      </c>
      <c r="R436" s="38">
        <v>83978.36</v>
      </c>
      <c r="S436" s="38">
        <v>106779.23</v>
      </c>
      <c r="T436" s="38">
        <v>112921.05</v>
      </c>
      <c r="U436" s="38">
        <v>115513.57</v>
      </c>
      <c r="V436" s="38">
        <v>110600.94</v>
      </c>
      <c r="W436" s="38">
        <v>99437.17</v>
      </c>
      <c r="X436" s="38">
        <v>84880.47</v>
      </c>
      <c r="Y436" s="38">
        <v>77395.131929622003</v>
      </c>
      <c r="Z436" s="5">
        <v>0</v>
      </c>
      <c r="AA436" s="2">
        <f>IFERROR(INDEX('Holiday Schedule'!$D$3:$D$24,MATCH(A436,'Holiday Schedule'!$C$3:$C$24,0)),0)</f>
        <v>0</v>
      </c>
      <c r="AB436" s="2">
        <f t="shared" si="48"/>
        <v>4</v>
      </c>
      <c r="AC436" s="2">
        <f t="shared" si="49"/>
        <v>1258386.3899999999</v>
      </c>
      <c r="AD436" s="5">
        <f t="shared" si="50"/>
        <v>627918.02192962216</v>
      </c>
      <c r="AE436" s="5">
        <f t="shared" si="51"/>
        <v>1886304.4119296221</v>
      </c>
      <c r="AG436" s="2">
        <f t="shared" si="52"/>
        <v>3</v>
      </c>
      <c r="AH436" s="2">
        <f t="shared" si="53"/>
        <v>2026</v>
      </c>
      <c r="AJ436" s="5">
        <f t="shared" si="54"/>
        <v>115513.57</v>
      </c>
      <c r="AK436" s="2">
        <f t="shared" si="55"/>
        <v>20</v>
      </c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36"/>
    </row>
    <row r="437" spans="1:48">
      <c r="A437" s="17">
        <v>46086</v>
      </c>
      <c r="B437" s="38">
        <v>73187.679999999993</v>
      </c>
      <c r="C437" s="38">
        <v>70543.95</v>
      </c>
      <c r="D437" s="38">
        <v>69107.100000000006</v>
      </c>
      <c r="E437" s="38">
        <v>70534.09</v>
      </c>
      <c r="F437" s="38">
        <v>73453.460000000006</v>
      </c>
      <c r="G437" s="38">
        <v>82676.710000000006</v>
      </c>
      <c r="H437" s="38">
        <v>99210.08</v>
      </c>
      <c r="I437" s="38">
        <v>97656.320000000007</v>
      </c>
      <c r="J437" s="38">
        <v>83102.02</v>
      </c>
      <c r="K437" s="38">
        <v>70372.399999999994</v>
      </c>
      <c r="L437" s="38">
        <v>67513.75</v>
      </c>
      <c r="M437" s="38">
        <v>63144.57</v>
      </c>
      <c r="N437" s="38">
        <v>59794.69</v>
      </c>
      <c r="O437" s="38">
        <v>62315.45</v>
      </c>
      <c r="P437" s="38">
        <v>69427.78</v>
      </c>
      <c r="Q437" s="38">
        <v>86363.47</v>
      </c>
      <c r="R437" s="38">
        <v>101849.07</v>
      </c>
      <c r="S437" s="38">
        <v>121347.03</v>
      </c>
      <c r="T437" s="38">
        <v>125661.57</v>
      </c>
      <c r="U437" s="38">
        <v>129132.35</v>
      </c>
      <c r="V437" s="38">
        <v>123688.02</v>
      </c>
      <c r="W437" s="38">
        <v>110369.18</v>
      </c>
      <c r="X437" s="38">
        <v>94639.85</v>
      </c>
      <c r="Y437" s="38">
        <v>85560.007173778198</v>
      </c>
      <c r="Z437" s="5">
        <v>0</v>
      </c>
      <c r="AA437" s="2">
        <f>IFERROR(INDEX('Holiday Schedule'!$D$3:$D$24,MATCH(A437,'Holiday Schedule'!$C$3:$C$24,0)),0)</f>
        <v>0</v>
      </c>
      <c r="AB437" s="2">
        <f t="shared" si="48"/>
        <v>5</v>
      </c>
      <c r="AC437" s="2">
        <f t="shared" si="49"/>
        <v>1466377.5200000003</v>
      </c>
      <c r="AD437" s="5">
        <f t="shared" si="50"/>
        <v>624273.07717377832</v>
      </c>
      <c r="AE437" s="5">
        <f t="shared" si="51"/>
        <v>2090650.5971737786</v>
      </c>
      <c r="AG437" s="2">
        <f t="shared" si="52"/>
        <v>3</v>
      </c>
      <c r="AH437" s="2">
        <f t="shared" si="53"/>
        <v>2026</v>
      </c>
      <c r="AJ437" s="5">
        <f t="shared" si="54"/>
        <v>129132.35</v>
      </c>
      <c r="AK437" s="2">
        <f t="shared" si="55"/>
        <v>20</v>
      </c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36"/>
    </row>
    <row r="438" spans="1:48">
      <c r="A438" s="17">
        <v>46087</v>
      </c>
      <c r="B438" s="38">
        <v>79624.59</v>
      </c>
      <c r="C438" s="38">
        <v>75093.759999999995</v>
      </c>
      <c r="D438" s="38">
        <v>75330.990000000005</v>
      </c>
      <c r="E438" s="38">
        <v>74092.03</v>
      </c>
      <c r="F438" s="38">
        <v>77526.570000000007</v>
      </c>
      <c r="G438" s="38">
        <v>85598.2</v>
      </c>
      <c r="H438" s="38">
        <v>103392.35</v>
      </c>
      <c r="I438" s="38">
        <v>100942.07</v>
      </c>
      <c r="J438" s="38">
        <v>92305.73</v>
      </c>
      <c r="K438" s="38">
        <v>85143.62</v>
      </c>
      <c r="L438" s="38">
        <v>74570.66</v>
      </c>
      <c r="M438" s="38">
        <v>63519.9</v>
      </c>
      <c r="N438" s="38">
        <v>59502.68</v>
      </c>
      <c r="O438" s="38">
        <v>60451.49</v>
      </c>
      <c r="P438" s="38">
        <v>64068.47</v>
      </c>
      <c r="Q438" s="38">
        <v>72968.850000000006</v>
      </c>
      <c r="R438" s="38">
        <v>92009.05</v>
      </c>
      <c r="S438" s="38">
        <v>109458.42</v>
      </c>
      <c r="T438" s="38">
        <v>113767.15</v>
      </c>
      <c r="U438" s="38">
        <v>118741.46</v>
      </c>
      <c r="V438" s="38">
        <v>114572.25</v>
      </c>
      <c r="W438" s="38">
        <v>102704.1</v>
      </c>
      <c r="X438" s="38">
        <v>88496.17</v>
      </c>
      <c r="Y438" s="38">
        <v>83765.340647854464</v>
      </c>
      <c r="Z438" s="5">
        <v>0</v>
      </c>
      <c r="AA438" s="2">
        <f>IFERROR(INDEX('Holiday Schedule'!$D$3:$D$24,MATCH(A438,'Holiday Schedule'!$C$3:$C$24,0)),0)</f>
        <v>0</v>
      </c>
      <c r="AB438" s="2">
        <f t="shared" si="48"/>
        <v>6</v>
      </c>
      <c r="AC438" s="2">
        <f t="shared" si="49"/>
        <v>1413222.07</v>
      </c>
      <c r="AD438" s="5">
        <f t="shared" si="50"/>
        <v>654423.83064785437</v>
      </c>
      <c r="AE438" s="5">
        <f t="shared" si="51"/>
        <v>2067645.9006478544</v>
      </c>
      <c r="AG438" s="2">
        <f t="shared" si="52"/>
        <v>3</v>
      </c>
      <c r="AH438" s="2">
        <f t="shared" si="53"/>
        <v>2026</v>
      </c>
      <c r="AJ438" s="5">
        <f t="shared" si="54"/>
        <v>118741.46</v>
      </c>
      <c r="AK438" s="2">
        <f t="shared" si="55"/>
        <v>20</v>
      </c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36"/>
    </row>
    <row r="439" spans="1:48">
      <c r="A439" s="17">
        <v>46088</v>
      </c>
      <c r="B439" s="38">
        <v>73690.5</v>
      </c>
      <c r="C439" s="38">
        <v>67433.509999999995</v>
      </c>
      <c r="D439" s="38">
        <v>63911.64</v>
      </c>
      <c r="E439" s="38">
        <v>58213.15</v>
      </c>
      <c r="F439" s="38">
        <v>68815.53</v>
      </c>
      <c r="G439" s="38">
        <v>55102.27</v>
      </c>
      <c r="H439" s="38">
        <v>89637</v>
      </c>
      <c r="I439" s="38">
        <v>89810.16</v>
      </c>
      <c r="J439" s="38">
        <v>61881.45</v>
      </c>
      <c r="K439" s="38">
        <v>74998.2</v>
      </c>
      <c r="L439" s="38">
        <v>89735.79</v>
      </c>
      <c r="M439" s="38">
        <v>86067.16</v>
      </c>
      <c r="N439" s="38">
        <v>84095.13</v>
      </c>
      <c r="O439" s="38">
        <v>87125.46</v>
      </c>
      <c r="P439" s="38">
        <v>76046.289999999994</v>
      </c>
      <c r="Q439" s="38">
        <v>82817.11</v>
      </c>
      <c r="R439" s="38">
        <v>95209.7</v>
      </c>
      <c r="S439" s="38">
        <v>107622.18</v>
      </c>
      <c r="T439" s="38">
        <v>113860.2</v>
      </c>
      <c r="U439" s="38">
        <v>110073.45</v>
      </c>
      <c r="V439" s="38">
        <v>107683.09</v>
      </c>
      <c r="W439" s="38">
        <v>96176.42</v>
      </c>
      <c r="X439" s="38">
        <v>87674.21</v>
      </c>
      <c r="Y439" s="38">
        <v>79788.72</v>
      </c>
      <c r="Z439" s="5">
        <v>0</v>
      </c>
      <c r="AA439" s="2">
        <f>IFERROR(INDEX('Holiday Schedule'!$D$3:$D$24,MATCH(A439,'Holiday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2007468.32</v>
      </c>
      <c r="AE439" s="5">
        <f t="shared" si="51"/>
        <v>2007468.32</v>
      </c>
      <c r="AG439" s="2">
        <f t="shared" si="52"/>
        <v>3</v>
      </c>
      <c r="AH439" s="2">
        <f t="shared" si="53"/>
        <v>2026</v>
      </c>
      <c r="AJ439" s="5">
        <f t="shared" si="54"/>
        <v>113860.2</v>
      </c>
      <c r="AK439" s="2">
        <f t="shared" si="55"/>
        <v>19</v>
      </c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36"/>
    </row>
    <row r="440" spans="1:48">
      <c r="A440" s="17">
        <v>46089</v>
      </c>
      <c r="B440" s="38">
        <v>77673.899999999994</v>
      </c>
      <c r="C440" s="38">
        <v>0</v>
      </c>
      <c r="D440" s="38">
        <v>67078.3</v>
      </c>
      <c r="E440" s="38">
        <v>36113.919999999998</v>
      </c>
      <c r="F440" s="38">
        <v>64777.59</v>
      </c>
      <c r="G440" s="38">
        <v>66034.710000000006</v>
      </c>
      <c r="H440" s="38">
        <v>69359.679999999993</v>
      </c>
      <c r="I440" s="38">
        <v>79219.61</v>
      </c>
      <c r="J440" s="38">
        <v>84502.95</v>
      </c>
      <c r="K440" s="38">
        <v>84894.07</v>
      </c>
      <c r="L440" s="38">
        <v>82525.009999999995</v>
      </c>
      <c r="M440" s="38">
        <v>72538.720000000001</v>
      </c>
      <c r="N440" s="38">
        <v>60477.08</v>
      </c>
      <c r="O440" s="38">
        <v>53603.56</v>
      </c>
      <c r="P440" s="38">
        <v>54887.01</v>
      </c>
      <c r="Q440" s="38">
        <v>44351.199999999997</v>
      </c>
      <c r="R440" s="38">
        <v>53370.7</v>
      </c>
      <c r="S440" s="38">
        <v>79867.44</v>
      </c>
      <c r="T440" s="38">
        <v>104259.48</v>
      </c>
      <c r="U440" s="38">
        <v>109256.78</v>
      </c>
      <c r="V440" s="38">
        <v>109744.69</v>
      </c>
      <c r="W440" s="38">
        <v>102821.75</v>
      </c>
      <c r="X440" s="38">
        <v>89788.95</v>
      </c>
      <c r="Y440" s="38">
        <v>77663.63</v>
      </c>
      <c r="Z440" s="5">
        <v>0</v>
      </c>
      <c r="AA440" s="2">
        <f>IFERROR(INDEX('Holiday Schedule'!$D$3:$D$24,MATCH(A440,'Holiday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1724810.7299999995</v>
      </c>
      <c r="AE440" s="5">
        <f t="shared" si="51"/>
        <v>1724810.7299999995</v>
      </c>
      <c r="AG440" s="2">
        <f t="shared" si="52"/>
        <v>3</v>
      </c>
      <c r="AH440" s="2">
        <f t="shared" si="53"/>
        <v>2026</v>
      </c>
      <c r="AJ440" s="5">
        <f t="shared" si="54"/>
        <v>109744.69</v>
      </c>
      <c r="AK440" s="2">
        <f t="shared" si="55"/>
        <v>21</v>
      </c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36"/>
    </row>
    <row r="441" spans="1:48">
      <c r="A441" s="17">
        <v>46090</v>
      </c>
      <c r="B441" s="38">
        <v>71591.899999999994</v>
      </c>
      <c r="C441" s="38">
        <v>67194.83</v>
      </c>
      <c r="D441" s="38">
        <v>65122.66</v>
      </c>
      <c r="E441" s="38">
        <v>64386.27</v>
      </c>
      <c r="F441" s="38">
        <v>68026.06</v>
      </c>
      <c r="G441" s="38">
        <v>73217.08</v>
      </c>
      <c r="H441" s="38">
        <v>84797.15</v>
      </c>
      <c r="I441" s="38">
        <v>96872.85</v>
      </c>
      <c r="J441" s="38">
        <v>91135.47</v>
      </c>
      <c r="K441" s="38">
        <v>76355.11</v>
      </c>
      <c r="L441" s="38">
        <v>66636.11</v>
      </c>
      <c r="M441" s="38">
        <v>51587.18</v>
      </c>
      <c r="N441" s="38">
        <v>45981.13</v>
      </c>
      <c r="O441" s="38">
        <v>51231.15</v>
      </c>
      <c r="P441" s="38">
        <v>43702.51</v>
      </c>
      <c r="Q441" s="38">
        <v>41293.26</v>
      </c>
      <c r="R441" s="38">
        <v>58483.040000000001</v>
      </c>
      <c r="S441" s="38">
        <v>79427.87</v>
      </c>
      <c r="T441" s="38">
        <v>98662.07</v>
      </c>
      <c r="U441" s="38">
        <v>101258.38</v>
      </c>
      <c r="V441" s="38">
        <v>101508.26</v>
      </c>
      <c r="W441" s="38">
        <v>94337.37</v>
      </c>
      <c r="X441" s="38">
        <v>82927.37</v>
      </c>
      <c r="Y441" s="38">
        <v>71349.759999999995</v>
      </c>
      <c r="Z441" s="5">
        <v>0</v>
      </c>
      <c r="AA441" s="2">
        <f>IFERROR(INDEX('Holiday Schedule'!$D$3:$D$24,MATCH(A441,'Holiday Schedule'!$C$3:$C$24,0)),0)</f>
        <v>0</v>
      </c>
      <c r="AB441" s="2">
        <f t="shared" si="48"/>
        <v>2</v>
      </c>
      <c r="AC441" s="2">
        <f t="shared" si="49"/>
        <v>1181399.1299999999</v>
      </c>
      <c r="AD441" s="5">
        <f t="shared" si="50"/>
        <v>565685.7100000002</v>
      </c>
      <c r="AE441" s="5">
        <f t="shared" si="51"/>
        <v>1747084.84</v>
      </c>
      <c r="AG441" s="2">
        <f t="shared" si="52"/>
        <v>3</v>
      </c>
      <c r="AH441" s="2">
        <f t="shared" si="53"/>
        <v>2026</v>
      </c>
      <c r="AJ441" s="5">
        <f t="shared" si="54"/>
        <v>101508.26</v>
      </c>
      <c r="AK441" s="2">
        <f t="shared" si="55"/>
        <v>21</v>
      </c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36"/>
    </row>
    <row r="442" spans="1:48">
      <c r="A442" s="17">
        <v>46091</v>
      </c>
      <c r="B442" s="38">
        <v>65227.49</v>
      </c>
      <c r="C442" s="38">
        <v>62441.63</v>
      </c>
      <c r="D442" s="38">
        <v>59983.95</v>
      </c>
      <c r="E442" s="38">
        <v>59560.44</v>
      </c>
      <c r="F442" s="38">
        <v>62288.42</v>
      </c>
      <c r="G442" s="38">
        <v>69002.350000000006</v>
      </c>
      <c r="H442" s="38">
        <v>81032.19</v>
      </c>
      <c r="I442" s="38">
        <v>89866.63</v>
      </c>
      <c r="J442" s="38">
        <v>72801.210000000006</v>
      </c>
      <c r="K442" s="38">
        <v>45735.94</v>
      </c>
      <c r="L442" s="38">
        <v>29712.28</v>
      </c>
      <c r="M442" s="38">
        <v>23501.82</v>
      </c>
      <c r="N442" s="38">
        <v>27559.19</v>
      </c>
      <c r="O442" s="38">
        <v>26653.23</v>
      </c>
      <c r="P442" s="38">
        <v>26835.65</v>
      </c>
      <c r="Q442" s="38">
        <v>31929.95</v>
      </c>
      <c r="R442" s="38">
        <v>46087.49</v>
      </c>
      <c r="S442" s="38">
        <v>69218.95</v>
      </c>
      <c r="T442" s="38">
        <v>90744.65</v>
      </c>
      <c r="U442" s="38">
        <v>96001.95</v>
      </c>
      <c r="V442" s="38">
        <v>96685.67</v>
      </c>
      <c r="W442" s="38">
        <v>90306.07</v>
      </c>
      <c r="X442" s="38">
        <v>79316.27</v>
      </c>
      <c r="Y442" s="38">
        <v>68131.83</v>
      </c>
      <c r="Z442" s="5">
        <v>0</v>
      </c>
      <c r="AA442" s="2">
        <f>IFERROR(INDEX('Holiday Schedule'!$D$3:$D$24,MATCH(A442,'Holiday Schedule'!$C$3:$C$24,0)),0)</f>
        <v>0</v>
      </c>
      <c r="AB442" s="2">
        <f t="shared" si="48"/>
        <v>3</v>
      </c>
      <c r="AC442" s="2">
        <f t="shared" si="49"/>
        <v>942956.95</v>
      </c>
      <c r="AD442" s="5">
        <f t="shared" si="50"/>
        <v>527668.30000000005</v>
      </c>
      <c r="AE442" s="5">
        <f t="shared" si="51"/>
        <v>1470625.25</v>
      </c>
      <c r="AG442" s="2">
        <f t="shared" si="52"/>
        <v>3</v>
      </c>
      <c r="AH442" s="2">
        <f t="shared" si="53"/>
        <v>2026</v>
      </c>
      <c r="AJ442" s="5">
        <f t="shared" si="54"/>
        <v>96685.67</v>
      </c>
      <c r="AK442" s="2">
        <f t="shared" si="55"/>
        <v>21</v>
      </c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36"/>
    </row>
    <row r="443" spans="1:48">
      <c r="A443" s="17">
        <v>46092</v>
      </c>
      <c r="B443" s="38">
        <v>62246.43</v>
      </c>
      <c r="C443" s="38">
        <v>59837.97</v>
      </c>
      <c r="D443" s="38">
        <v>58018.79</v>
      </c>
      <c r="E443" s="38">
        <v>58378.79</v>
      </c>
      <c r="F443" s="38">
        <v>62258.01</v>
      </c>
      <c r="G443" s="38">
        <v>67830.66</v>
      </c>
      <c r="H443" s="38">
        <v>79599.13</v>
      </c>
      <c r="I443" s="38">
        <v>93393.73</v>
      </c>
      <c r="J443" s="38">
        <v>95115.31</v>
      </c>
      <c r="K443" s="38">
        <v>85769.35</v>
      </c>
      <c r="L443" s="38">
        <v>73322.33</v>
      </c>
      <c r="M443" s="38">
        <v>69631.13</v>
      </c>
      <c r="N443" s="38">
        <v>68462.37</v>
      </c>
      <c r="O443" s="38">
        <v>70219.899999999994</v>
      </c>
      <c r="P443" s="38">
        <v>74183.83</v>
      </c>
      <c r="Q443" s="38">
        <v>79529.070000000007</v>
      </c>
      <c r="R443" s="38">
        <v>86399.81</v>
      </c>
      <c r="S443" s="38">
        <v>97736.98</v>
      </c>
      <c r="T443" s="38">
        <v>109051.93</v>
      </c>
      <c r="U443" s="38">
        <v>109655.61</v>
      </c>
      <c r="V443" s="38">
        <v>109553.82</v>
      </c>
      <c r="W443" s="38">
        <v>101881.46</v>
      </c>
      <c r="X443" s="38">
        <v>88524.62</v>
      </c>
      <c r="Y443" s="38">
        <v>75535.81</v>
      </c>
      <c r="Z443" s="5">
        <v>0</v>
      </c>
      <c r="AA443" s="2">
        <f>IFERROR(INDEX('Holiday Schedule'!$D$3:$D$24,MATCH(A443,'Holiday Schedule'!$C$3:$C$24,0)),0)</f>
        <v>0</v>
      </c>
      <c r="AB443" s="2">
        <f t="shared" si="48"/>
        <v>4</v>
      </c>
      <c r="AC443" s="2">
        <f t="shared" si="49"/>
        <v>1412431.25</v>
      </c>
      <c r="AD443" s="5">
        <f t="shared" si="50"/>
        <v>523705.59000000032</v>
      </c>
      <c r="AE443" s="5">
        <f t="shared" si="51"/>
        <v>1936136.8400000003</v>
      </c>
      <c r="AG443" s="2">
        <f t="shared" si="52"/>
        <v>3</v>
      </c>
      <c r="AH443" s="2">
        <f t="shared" si="53"/>
        <v>2026</v>
      </c>
      <c r="AJ443" s="5">
        <f t="shared" si="54"/>
        <v>109655.61</v>
      </c>
      <c r="AK443" s="2">
        <f t="shared" si="55"/>
        <v>20</v>
      </c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36"/>
    </row>
    <row r="444" spans="1:48">
      <c r="A444" s="17">
        <v>46093</v>
      </c>
      <c r="B444" s="38">
        <v>68724.77</v>
      </c>
      <c r="C444" s="38">
        <v>65661.100000000006</v>
      </c>
      <c r="D444" s="38">
        <v>63036.51</v>
      </c>
      <c r="E444" s="38">
        <v>62816.07</v>
      </c>
      <c r="F444" s="38">
        <v>65752.25</v>
      </c>
      <c r="G444" s="38">
        <v>70819.95</v>
      </c>
      <c r="H444" s="38">
        <v>82475.59</v>
      </c>
      <c r="I444" s="38">
        <v>95435.91</v>
      </c>
      <c r="J444" s="38">
        <v>96547.35</v>
      </c>
      <c r="K444" s="38">
        <v>88514.65</v>
      </c>
      <c r="L444" s="38">
        <v>87749.7</v>
      </c>
      <c r="M444" s="38">
        <v>84371.1</v>
      </c>
      <c r="N444" s="38">
        <v>77458.19</v>
      </c>
      <c r="O444" s="38">
        <v>73710.25</v>
      </c>
      <c r="P444" s="38">
        <v>74924.27</v>
      </c>
      <c r="Q444" s="38">
        <v>78223.06</v>
      </c>
      <c r="R444" s="38">
        <v>85026.82</v>
      </c>
      <c r="S444" s="38">
        <v>94497.51</v>
      </c>
      <c r="T444" s="38">
        <v>105228.81</v>
      </c>
      <c r="U444" s="38">
        <v>109383.71</v>
      </c>
      <c r="V444" s="38">
        <v>113770.35</v>
      </c>
      <c r="W444" s="38">
        <v>105075.42</v>
      </c>
      <c r="X444" s="38">
        <v>94304.57</v>
      </c>
      <c r="Y444" s="38">
        <v>82538.210000000006</v>
      </c>
      <c r="Z444" s="5">
        <v>0</v>
      </c>
      <c r="AA444" s="2">
        <f>IFERROR(INDEX('Holiday Schedule'!$D$3:$D$24,MATCH(A444,'Holiday Schedule'!$C$3:$C$24,0)),0)</f>
        <v>0</v>
      </c>
      <c r="AB444" s="2">
        <f t="shared" si="48"/>
        <v>5</v>
      </c>
      <c r="AC444" s="2">
        <f t="shared" si="49"/>
        <v>1464221.6700000004</v>
      </c>
      <c r="AD444" s="5">
        <f t="shared" si="50"/>
        <v>561824.44999999972</v>
      </c>
      <c r="AE444" s="5">
        <f t="shared" si="51"/>
        <v>2026046.12</v>
      </c>
      <c r="AG444" s="2">
        <f t="shared" si="52"/>
        <v>3</v>
      </c>
      <c r="AH444" s="2">
        <f t="shared" si="53"/>
        <v>2026</v>
      </c>
      <c r="AJ444" s="5">
        <f t="shared" si="54"/>
        <v>113770.35</v>
      </c>
      <c r="AK444" s="2">
        <f t="shared" si="55"/>
        <v>21</v>
      </c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36"/>
    </row>
    <row r="445" spans="1:48">
      <c r="A445" s="17">
        <v>46094</v>
      </c>
      <c r="B445" s="38">
        <v>77029.42</v>
      </c>
      <c r="C445" s="38">
        <v>73674.67</v>
      </c>
      <c r="D445" s="38">
        <v>71494.3</v>
      </c>
      <c r="E445" s="38">
        <v>71106.490000000005</v>
      </c>
      <c r="F445" s="38">
        <v>74710.34</v>
      </c>
      <c r="G445" s="38">
        <v>79876.37</v>
      </c>
      <c r="H445" s="38">
        <v>90452.58</v>
      </c>
      <c r="I445" s="38">
        <v>100306.55</v>
      </c>
      <c r="J445" s="38">
        <v>78387.56</v>
      </c>
      <c r="K445" s="38">
        <v>51751.67</v>
      </c>
      <c r="L445" s="38">
        <v>39836.120000000003</v>
      </c>
      <c r="M445" s="38">
        <v>35835.449999999997</v>
      </c>
      <c r="N445" s="38">
        <v>32613.87</v>
      </c>
      <c r="O445" s="38">
        <v>29867.63</v>
      </c>
      <c r="P445" s="38">
        <v>29369.37</v>
      </c>
      <c r="Q445" s="38">
        <v>48433.760000000002</v>
      </c>
      <c r="R445" s="38">
        <v>74923.45</v>
      </c>
      <c r="S445" s="38">
        <v>89769.01</v>
      </c>
      <c r="T445" s="38">
        <v>104755.95</v>
      </c>
      <c r="U445" s="38">
        <v>106530.33</v>
      </c>
      <c r="V445" s="38">
        <v>108473.19</v>
      </c>
      <c r="W445" s="38">
        <v>103282.22</v>
      </c>
      <c r="X445" s="38">
        <v>92506.57</v>
      </c>
      <c r="Y445" s="38">
        <v>79571.679999999993</v>
      </c>
      <c r="Z445" s="5">
        <v>0</v>
      </c>
      <c r="AA445" s="2">
        <f>IFERROR(INDEX('Holiday Schedule'!$D$3:$D$24,MATCH(A445,'Holiday Schedule'!$C$3:$C$24,0)),0)</f>
        <v>0</v>
      </c>
      <c r="AB445" s="2">
        <f t="shared" si="48"/>
        <v>6</v>
      </c>
      <c r="AC445" s="2">
        <f t="shared" si="49"/>
        <v>1126642.7</v>
      </c>
      <c r="AD445" s="5">
        <f t="shared" si="50"/>
        <v>617915.85000000009</v>
      </c>
      <c r="AE445" s="5">
        <f t="shared" si="51"/>
        <v>1744558.55</v>
      </c>
      <c r="AG445" s="2">
        <f t="shared" si="52"/>
        <v>3</v>
      </c>
      <c r="AH445" s="2">
        <f t="shared" si="53"/>
        <v>2026</v>
      </c>
      <c r="AJ445" s="5">
        <f t="shared" si="54"/>
        <v>108473.19</v>
      </c>
      <c r="AK445" s="2">
        <f t="shared" si="55"/>
        <v>21</v>
      </c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36"/>
    </row>
    <row r="446" spans="1:48">
      <c r="A446" s="17">
        <v>46095</v>
      </c>
      <c r="B446" s="38">
        <v>73559.8</v>
      </c>
      <c r="C446" s="38">
        <v>69979.37</v>
      </c>
      <c r="D446" s="38">
        <v>66916.67</v>
      </c>
      <c r="E446" s="38">
        <v>66170.78</v>
      </c>
      <c r="F446" s="38">
        <v>67588.25</v>
      </c>
      <c r="G446" s="38">
        <v>70131.17</v>
      </c>
      <c r="H446" s="38">
        <v>76949.61</v>
      </c>
      <c r="I446" s="38">
        <v>89520.81</v>
      </c>
      <c r="J446" s="38">
        <v>92403.91</v>
      </c>
      <c r="K446" s="38">
        <v>80113.52</v>
      </c>
      <c r="L446" s="38">
        <v>68169.56</v>
      </c>
      <c r="M446" s="38">
        <v>59508.87</v>
      </c>
      <c r="N446" s="38">
        <v>55803.96</v>
      </c>
      <c r="O446" s="38">
        <v>55850.82</v>
      </c>
      <c r="P446" s="38">
        <v>55106.38</v>
      </c>
      <c r="Q446" s="38">
        <v>62040.52</v>
      </c>
      <c r="R446" s="38">
        <v>67489.88</v>
      </c>
      <c r="S446" s="38">
        <v>81321.73</v>
      </c>
      <c r="T446" s="38">
        <v>101583.82</v>
      </c>
      <c r="U446" s="38">
        <v>103067.69</v>
      </c>
      <c r="V446" s="38">
        <v>105658.85</v>
      </c>
      <c r="W446" s="38">
        <v>100325.82</v>
      </c>
      <c r="X446" s="38">
        <v>90595.9</v>
      </c>
      <c r="Y446" s="38">
        <v>79526.289999999994</v>
      </c>
      <c r="Z446" s="5">
        <v>0</v>
      </c>
      <c r="AA446" s="2">
        <f>IFERROR(INDEX('Holiday Schedule'!$D$3:$D$24,MATCH(A446,'Holiday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1839383.98</v>
      </c>
      <c r="AE446" s="5">
        <f t="shared" si="51"/>
        <v>1839383.98</v>
      </c>
      <c r="AG446" s="2">
        <f t="shared" si="52"/>
        <v>3</v>
      </c>
      <c r="AH446" s="2">
        <f t="shared" si="53"/>
        <v>2026</v>
      </c>
      <c r="AJ446" s="5">
        <f t="shared" si="54"/>
        <v>105658.85</v>
      </c>
      <c r="AK446" s="2">
        <f t="shared" si="55"/>
        <v>21</v>
      </c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36"/>
    </row>
    <row r="447" spans="1:48">
      <c r="A447" s="17">
        <v>46096</v>
      </c>
      <c r="B447" s="38">
        <v>73366.28</v>
      </c>
      <c r="C447" s="38">
        <v>70413.48</v>
      </c>
      <c r="D447" s="38">
        <v>64468.19</v>
      </c>
      <c r="E447" s="38">
        <v>68129.67</v>
      </c>
      <c r="F447" s="38">
        <v>69296.33</v>
      </c>
      <c r="G447" s="38">
        <v>72055.13</v>
      </c>
      <c r="H447" s="38">
        <v>77963.14</v>
      </c>
      <c r="I447" s="38">
        <v>83551.87</v>
      </c>
      <c r="J447" s="38">
        <v>68703.42</v>
      </c>
      <c r="K447" s="38">
        <v>51633.49</v>
      </c>
      <c r="L447" s="38">
        <v>41219.32</v>
      </c>
      <c r="M447" s="38">
        <v>34168.04</v>
      </c>
      <c r="N447" s="38">
        <v>32264.31</v>
      </c>
      <c r="O447" s="38">
        <v>33224.120000000003</v>
      </c>
      <c r="P447" s="38">
        <v>32822.29</v>
      </c>
      <c r="Q447" s="38">
        <v>39775.160000000003</v>
      </c>
      <c r="R447" s="38">
        <v>63604.68</v>
      </c>
      <c r="S447" s="38">
        <v>94417.97</v>
      </c>
      <c r="T447" s="38">
        <v>110282.46</v>
      </c>
      <c r="U447" s="38">
        <v>112095.64</v>
      </c>
      <c r="V447" s="38">
        <v>111161.58</v>
      </c>
      <c r="W447" s="38">
        <v>104181.01</v>
      </c>
      <c r="X447" s="38">
        <v>90068.76</v>
      </c>
      <c r="Y447" s="38">
        <v>78332.490000000005</v>
      </c>
      <c r="Z447" s="5">
        <v>0</v>
      </c>
      <c r="AA447" s="2">
        <f>IFERROR(INDEX('Holiday Schedule'!$D$3:$D$24,MATCH(A447,'Holiday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1677198.8300000003</v>
      </c>
      <c r="AE447" s="5">
        <f t="shared" si="51"/>
        <v>1677198.8300000003</v>
      </c>
      <c r="AG447" s="2">
        <f t="shared" si="52"/>
        <v>3</v>
      </c>
      <c r="AH447" s="2">
        <f t="shared" si="53"/>
        <v>2026</v>
      </c>
      <c r="AJ447" s="5">
        <f t="shared" si="54"/>
        <v>112095.64</v>
      </c>
      <c r="AK447" s="2">
        <f t="shared" si="55"/>
        <v>20</v>
      </c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36"/>
    </row>
    <row r="448" spans="1:48">
      <c r="A448" s="17">
        <v>46097</v>
      </c>
      <c r="B448" s="38">
        <v>72091.820000000007</v>
      </c>
      <c r="C448" s="38">
        <v>67408.81</v>
      </c>
      <c r="D448" s="38">
        <v>64828.17</v>
      </c>
      <c r="E448" s="38">
        <v>64399.29</v>
      </c>
      <c r="F448" s="38">
        <v>68055.59</v>
      </c>
      <c r="G448" s="38">
        <v>73050.490000000005</v>
      </c>
      <c r="H448" s="38">
        <v>85048.08</v>
      </c>
      <c r="I448" s="38">
        <v>98943.11</v>
      </c>
      <c r="J448" s="38">
        <v>100367.9</v>
      </c>
      <c r="K448" s="38">
        <v>95294.62</v>
      </c>
      <c r="L448" s="38">
        <v>93917.68</v>
      </c>
      <c r="M448" s="38">
        <v>91367.13</v>
      </c>
      <c r="N448" s="38">
        <v>87226.73</v>
      </c>
      <c r="O448" s="38">
        <v>84281.48</v>
      </c>
      <c r="P448" s="38">
        <v>77652.09</v>
      </c>
      <c r="Q448" s="38">
        <v>77411.56</v>
      </c>
      <c r="R448" s="38">
        <v>84385.54</v>
      </c>
      <c r="S448" s="38">
        <v>92515.46</v>
      </c>
      <c r="T448" s="38">
        <v>101852.53</v>
      </c>
      <c r="U448" s="38">
        <v>101513.78</v>
      </c>
      <c r="V448" s="38">
        <v>101092.09</v>
      </c>
      <c r="W448" s="38">
        <v>93252.75</v>
      </c>
      <c r="X448" s="38">
        <v>81451.25</v>
      </c>
      <c r="Y448" s="38">
        <v>69474.91</v>
      </c>
      <c r="Z448" s="5">
        <v>0</v>
      </c>
      <c r="AA448" s="2">
        <f>IFERROR(INDEX('Holiday Schedule'!$D$3:$D$24,MATCH(A448,'Holiday Schedule'!$C$3:$C$24,0)),0)</f>
        <v>0</v>
      </c>
      <c r="AB448" s="2">
        <f t="shared" si="48"/>
        <v>2</v>
      </c>
      <c r="AC448" s="2">
        <f t="shared" si="49"/>
        <v>1462525.7000000002</v>
      </c>
      <c r="AD448" s="5">
        <f t="shared" si="50"/>
        <v>564357.16000000015</v>
      </c>
      <c r="AE448" s="5">
        <f t="shared" si="51"/>
        <v>2026882.8600000003</v>
      </c>
      <c r="AG448" s="2">
        <f t="shared" si="52"/>
        <v>3</v>
      </c>
      <c r="AH448" s="2">
        <f t="shared" si="53"/>
        <v>2026</v>
      </c>
      <c r="AJ448" s="5">
        <f t="shared" si="54"/>
        <v>101852.53</v>
      </c>
      <c r="AK448" s="2">
        <f t="shared" si="55"/>
        <v>19</v>
      </c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36"/>
    </row>
    <row r="449" spans="1:48">
      <c r="A449" s="17">
        <v>46098</v>
      </c>
      <c r="B449" s="38">
        <v>63268.7</v>
      </c>
      <c r="C449" s="38">
        <v>59503.81</v>
      </c>
      <c r="D449" s="38">
        <v>56621.54</v>
      </c>
      <c r="E449" s="38">
        <v>55929.09</v>
      </c>
      <c r="F449" s="38">
        <v>57569.51</v>
      </c>
      <c r="G449" s="38">
        <v>62715.1</v>
      </c>
      <c r="H449" s="38">
        <v>72688.009999999995</v>
      </c>
      <c r="I449" s="38">
        <v>85099.21</v>
      </c>
      <c r="J449" s="38">
        <v>79957.31</v>
      </c>
      <c r="K449" s="38">
        <v>62566.26</v>
      </c>
      <c r="L449" s="38">
        <v>47772.800000000003</v>
      </c>
      <c r="M449" s="38">
        <v>38882.06</v>
      </c>
      <c r="N449" s="38">
        <v>30857.67</v>
      </c>
      <c r="O449" s="38">
        <v>28744.5</v>
      </c>
      <c r="P449" s="38">
        <v>30633.17</v>
      </c>
      <c r="Q449" s="38">
        <v>35018.769999999997</v>
      </c>
      <c r="R449" s="38">
        <v>57230.94</v>
      </c>
      <c r="S449" s="38">
        <v>74600.429999999993</v>
      </c>
      <c r="T449" s="38">
        <v>97217.85</v>
      </c>
      <c r="U449" s="38">
        <v>104068.86</v>
      </c>
      <c r="V449" s="38">
        <v>107112.2</v>
      </c>
      <c r="W449" s="38">
        <v>101889.73</v>
      </c>
      <c r="X449" s="38">
        <v>92041.38</v>
      </c>
      <c r="Y449" s="38">
        <v>81148.59</v>
      </c>
      <c r="Z449" s="5">
        <v>0</v>
      </c>
      <c r="AA449" s="2">
        <f>IFERROR(INDEX('Holiday Schedule'!$D$3:$D$24,MATCH(A449,'Holiday Schedule'!$C$3:$C$24,0)),0)</f>
        <v>0</v>
      </c>
      <c r="AB449" s="2">
        <f t="shared" si="48"/>
        <v>3</v>
      </c>
      <c r="AC449" s="2">
        <f t="shared" si="49"/>
        <v>1073693.1399999999</v>
      </c>
      <c r="AD449" s="5">
        <f t="shared" si="50"/>
        <v>509444.35000000056</v>
      </c>
      <c r="AE449" s="5">
        <f t="shared" si="51"/>
        <v>1583137.4900000005</v>
      </c>
      <c r="AG449" s="2">
        <f t="shared" si="52"/>
        <v>3</v>
      </c>
      <c r="AH449" s="2">
        <f t="shared" si="53"/>
        <v>2026</v>
      </c>
      <c r="AJ449" s="5">
        <f t="shared" si="54"/>
        <v>107112.2</v>
      </c>
      <c r="AK449" s="2">
        <f t="shared" si="55"/>
        <v>21</v>
      </c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36"/>
    </row>
    <row r="450" spans="1:48">
      <c r="A450" s="17">
        <v>46099</v>
      </c>
      <c r="B450" s="38">
        <v>76519.08</v>
      </c>
      <c r="C450" s="38">
        <v>74069.55</v>
      </c>
      <c r="D450" s="38">
        <v>72172.52</v>
      </c>
      <c r="E450" s="38">
        <v>72833.25</v>
      </c>
      <c r="F450" s="38">
        <v>76611.06</v>
      </c>
      <c r="G450" s="38">
        <v>83358.75</v>
      </c>
      <c r="H450" s="38">
        <v>95805.83</v>
      </c>
      <c r="I450" s="38">
        <v>102897.69</v>
      </c>
      <c r="J450" s="38">
        <v>78021.67</v>
      </c>
      <c r="K450" s="38">
        <v>52577.279999999999</v>
      </c>
      <c r="L450" s="38">
        <v>43480.44</v>
      </c>
      <c r="M450" s="38">
        <v>38587.800000000003</v>
      </c>
      <c r="N450" s="38">
        <v>37393.81</v>
      </c>
      <c r="O450" s="38">
        <v>42035.3</v>
      </c>
      <c r="P450" s="38">
        <v>42857.07</v>
      </c>
      <c r="Q450" s="38">
        <v>44809.31</v>
      </c>
      <c r="R450" s="38">
        <v>61761.94</v>
      </c>
      <c r="S450" s="38">
        <v>85683.99</v>
      </c>
      <c r="T450" s="38">
        <v>109297.97</v>
      </c>
      <c r="U450" s="38">
        <v>116212.48</v>
      </c>
      <c r="V450" s="38">
        <v>117907.33</v>
      </c>
      <c r="W450" s="38">
        <v>111800.98</v>
      </c>
      <c r="X450" s="38">
        <v>99075.21</v>
      </c>
      <c r="Y450" s="38">
        <v>86204.53</v>
      </c>
      <c r="Z450" s="5">
        <v>0</v>
      </c>
      <c r="AA450" s="2">
        <f>IFERROR(INDEX('Holiday Schedule'!$D$3:$D$24,MATCH(A450,'Holiday Schedule'!$C$3:$C$24,0)),0)</f>
        <v>0</v>
      </c>
      <c r="AB450" s="2">
        <f t="shared" si="48"/>
        <v>4</v>
      </c>
      <c r="AC450" s="2">
        <f t="shared" si="49"/>
        <v>1184400.2699999998</v>
      </c>
      <c r="AD450" s="5">
        <f t="shared" si="50"/>
        <v>637574.5700000003</v>
      </c>
      <c r="AE450" s="5">
        <f t="shared" si="51"/>
        <v>1821974.84</v>
      </c>
      <c r="AG450" s="2">
        <f t="shared" si="52"/>
        <v>3</v>
      </c>
      <c r="AH450" s="2">
        <f t="shared" si="53"/>
        <v>2026</v>
      </c>
      <c r="AJ450" s="5">
        <f t="shared" si="54"/>
        <v>117907.33</v>
      </c>
      <c r="AK450" s="2">
        <f t="shared" si="55"/>
        <v>21</v>
      </c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36"/>
    </row>
    <row r="451" spans="1:48">
      <c r="A451" s="17">
        <v>46100</v>
      </c>
      <c r="B451" s="38">
        <v>79696.800000000003</v>
      </c>
      <c r="C451" s="38">
        <v>76116.710000000006</v>
      </c>
      <c r="D451" s="38">
        <v>73830.52</v>
      </c>
      <c r="E451" s="38">
        <v>73954.820000000007</v>
      </c>
      <c r="F451" s="38">
        <v>77502.25</v>
      </c>
      <c r="G451" s="38">
        <v>83219.490000000005</v>
      </c>
      <c r="H451" s="38">
        <v>95369.54</v>
      </c>
      <c r="I451" s="38">
        <v>104985.14</v>
      </c>
      <c r="J451" s="38">
        <v>86921.5</v>
      </c>
      <c r="K451" s="38">
        <v>70416.91</v>
      </c>
      <c r="L451" s="38">
        <v>62008.73</v>
      </c>
      <c r="M451" s="38">
        <v>55503.19</v>
      </c>
      <c r="N451" s="38">
        <v>61178.42</v>
      </c>
      <c r="O451" s="38">
        <v>59989.48</v>
      </c>
      <c r="P451" s="38">
        <v>60734.83</v>
      </c>
      <c r="Q451" s="38">
        <v>64657.440000000002</v>
      </c>
      <c r="R451" s="38">
        <v>74655.81</v>
      </c>
      <c r="S451" s="38">
        <v>92091.03</v>
      </c>
      <c r="T451" s="38">
        <v>109144.25</v>
      </c>
      <c r="U451" s="38">
        <v>113215.21</v>
      </c>
      <c r="V451" s="38">
        <v>114713.9</v>
      </c>
      <c r="W451" s="38">
        <v>107180.99</v>
      </c>
      <c r="X451" s="38">
        <v>94106.45</v>
      </c>
      <c r="Y451" s="38">
        <v>81158.45</v>
      </c>
      <c r="Z451" s="5">
        <v>0</v>
      </c>
      <c r="AA451" s="2">
        <f>IFERROR(INDEX('Holiday Schedule'!$D$3:$D$24,MATCH(A451,'Holiday Schedule'!$C$3:$C$24,0)),0)</f>
        <v>0</v>
      </c>
      <c r="AB451" s="2">
        <f t="shared" si="48"/>
        <v>5</v>
      </c>
      <c r="AC451" s="2">
        <f t="shared" si="49"/>
        <v>1331503.2799999998</v>
      </c>
      <c r="AD451" s="5">
        <f t="shared" si="50"/>
        <v>640848.58000000031</v>
      </c>
      <c r="AE451" s="5">
        <f t="shared" si="51"/>
        <v>1972351.86</v>
      </c>
      <c r="AG451" s="2">
        <f t="shared" si="52"/>
        <v>3</v>
      </c>
      <c r="AH451" s="2">
        <f t="shared" si="53"/>
        <v>2026</v>
      </c>
      <c r="AJ451" s="5">
        <f t="shared" si="54"/>
        <v>114713.9</v>
      </c>
      <c r="AK451" s="2">
        <f t="shared" si="55"/>
        <v>21</v>
      </c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36"/>
    </row>
    <row r="452" spans="1:48">
      <c r="A452" s="17">
        <v>46101</v>
      </c>
      <c r="B452" s="38">
        <v>74655.149999999994</v>
      </c>
      <c r="C452" s="38">
        <v>70978.89</v>
      </c>
      <c r="D452" s="38">
        <v>67891.41</v>
      </c>
      <c r="E452" s="38">
        <v>67251.960000000006</v>
      </c>
      <c r="F452" s="38">
        <v>70654.649999999994</v>
      </c>
      <c r="G452" s="38">
        <v>76799.47</v>
      </c>
      <c r="H452" s="38">
        <v>88547.15</v>
      </c>
      <c r="I452" s="38">
        <v>93778.09</v>
      </c>
      <c r="J452" s="38">
        <v>69403.38</v>
      </c>
      <c r="K452" s="38">
        <v>44833.43</v>
      </c>
      <c r="L452" s="38">
        <v>40281.72</v>
      </c>
      <c r="M452" s="38">
        <v>37183.370000000003</v>
      </c>
      <c r="N452" s="38">
        <v>43187.63</v>
      </c>
      <c r="O452" s="38">
        <v>46104.73</v>
      </c>
      <c r="P452" s="38">
        <v>58488.14</v>
      </c>
      <c r="Q452" s="38">
        <v>68341.52</v>
      </c>
      <c r="R452" s="38">
        <v>78782.509999999995</v>
      </c>
      <c r="S452" s="38">
        <v>90608.45</v>
      </c>
      <c r="T452" s="38">
        <v>102449.18</v>
      </c>
      <c r="U452" s="38">
        <v>103460.75</v>
      </c>
      <c r="V452" s="38">
        <v>104984.73</v>
      </c>
      <c r="W452" s="38">
        <v>99450.74</v>
      </c>
      <c r="X452" s="38">
        <v>88141.47</v>
      </c>
      <c r="Y452" s="38">
        <v>75433.919999999998</v>
      </c>
      <c r="Z452" s="5">
        <v>0</v>
      </c>
      <c r="AA452" s="2">
        <f>IFERROR(INDEX('Holiday Schedule'!$D$3:$D$24,MATCH(A452,'Holiday Schedule'!$C$3:$C$24,0)),0)</f>
        <v>0</v>
      </c>
      <c r="AB452" s="2">
        <f t="shared" si="48"/>
        <v>6</v>
      </c>
      <c r="AC452" s="2">
        <f t="shared" si="49"/>
        <v>1169479.8399999999</v>
      </c>
      <c r="AD452" s="5">
        <f t="shared" si="50"/>
        <v>592212.59999999986</v>
      </c>
      <c r="AE452" s="5">
        <f t="shared" si="51"/>
        <v>1761692.4399999997</v>
      </c>
      <c r="AG452" s="2">
        <f t="shared" si="52"/>
        <v>3</v>
      </c>
      <c r="AH452" s="2">
        <f t="shared" si="53"/>
        <v>2026</v>
      </c>
      <c r="AJ452" s="5">
        <f t="shared" si="54"/>
        <v>104984.73</v>
      </c>
      <c r="AK452" s="2">
        <f t="shared" si="55"/>
        <v>21</v>
      </c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36"/>
    </row>
    <row r="453" spans="1:48">
      <c r="A453" s="17">
        <v>46102</v>
      </c>
      <c r="B453" s="38">
        <v>69797.47</v>
      </c>
      <c r="C453" s="38">
        <v>66637.64</v>
      </c>
      <c r="D453" s="38">
        <v>63640.83</v>
      </c>
      <c r="E453" s="38">
        <v>62806.49</v>
      </c>
      <c r="F453" s="38">
        <v>65057.919999999998</v>
      </c>
      <c r="G453" s="38">
        <v>67615.3</v>
      </c>
      <c r="H453" s="38">
        <v>74242.83</v>
      </c>
      <c r="I453" s="38">
        <v>86773.16</v>
      </c>
      <c r="J453" s="38">
        <v>89067.74</v>
      </c>
      <c r="K453" s="38">
        <v>82077.27</v>
      </c>
      <c r="L453" s="38">
        <v>80275.179999999993</v>
      </c>
      <c r="M453" s="38">
        <v>75695.88</v>
      </c>
      <c r="N453" s="38">
        <v>67693.72</v>
      </c>
      <c r="O453" s="38">
        <v>67953.33</v>
      </c>
      <c r="P453" s="38">
        <v>59944.46</v>
      </c>
      <c r="Q453" s="38">
        <v>60487.96</v>
      </c>
      <c r="R453" s="38">
        <v>70410.100000000006</v>
      </c>
      <c r="S453" s="38">
        <v>82487.649999999994</v>
      </c>
      <c r="T453" s="38">
        <v>101237.63</v>
      </c>
      <c r="U453" s="38">
        <v>106649.96</v>
      </c>
      <c r="V453" s="38">
        <v>109861.75</v>
      </c>
      <c r="W453" s="38">
        <v>104483.35</v>
      </c>
      <c r="X453" s="38">
        <v>94358.34</v>
      </c>
      <c r="Y453" s="38">
        <v>82235.25</v>
      </c>
      <c r="Z453" s="5">
        <v>0</v>
      </c>
      <c r="AA453" s="2">
        <f>IFERROR(INDEX('Holiday Schedule'!$D$3:$D$24,MATCH(A453,'Holiday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1891491.2100000002</v>
      </c>
      <c r="AE453" s="5">
        <f t="shared" si="51"/>
        <v>1891491.2100000002</v>
      </c>
      <c r="AG453" s="2">
        <f t="shared" si="52"/>
        <v>3</v>
      </c>
      <c r="AH453" s="2">
        <f t="shared" si="53"/>
        <v>2026</v>
      </c>
      <c r="AJ453" s="5">
        <f t="shared" si="54"/>
        <v>109861.75</v>
      </c>
      <c r="AK453" s="2">
        <f t="shared" si="55"/>
        <v>21</v>
      </c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36"/>
    </row>
    <row r="454" spans="1:48">
      <c r="A454" s="17">
        <v>46103</v>
      </c>
      <c r="B454" s="38">
        <v>75960.100000000006</v>
      </c>
      <c r="C454" s="38">
        <v>72413.95</v>
      </c>
      <c r="D454" s="38">
        <v>65359.11</v>
      </c>
      <c r="E454" s="38">
        <v>68136.399999999994</v>
      </c>
      <c r="F454" s="38">
        <v>69133.34</v>
      </c>
      <c r="G454" s="38">
        <v>71469.460000000006</v>
      </c>
      <c r="H454" s="38">
        <v>76367.97</v>
      </c>
      <c r="I454" s="38">
        <v>84551.59</v>
      </c>
      <c r="J454" s="38">
        <v>85421.3</v>
      </c>
      <c r="K454" s="38">
        <v>88482.49</v>
      </c>
      <c r="L454" s="38">
        <v>93749.05</v>
      </c>
      <c r="M454" s="38">
        <v>97333.25</v>
      </c>
      <c r="N454" s="38">
        <v>97576.41</v>
      </c>
      <c r="O454" s="38">
        <v>97738.19</v>
      </c>
      <c r="P454" s="38">
        <v>96310.720000000001</v>
      </c>
      <c r="Q454" s="38">
        <v>94229.75</v>
      </c>
      <c r="R454" s="38">
        <v>100397.45</v>
      </c>
      <c r="S454" s="38">
        <v>109545.24</v>
      </c>
      <c r="T454" s="38">
        <v>119022.57</v>
      </c>
      <c r="U454" s="38">
        <v>119992.62</v>
      </c>
      <c r="V454" s="38">
        <v>119027.02</v>
      </c>
      <c r="W454" s="38">
        <v>110425.5</v>
      </c>
      <c r="X454" s="38">
        <v>95797.41</v>
      </c>
      <c r="Y454" s="38">
        <v>82931.47</v>
      </c>
      <c r="Z454" s="5">
        <v>0</v>
      </c>
      <c r="AA454" s="2">
        <f>IFERROR(INDEX('Holiday Schedule'!$D$3:$D$24,MATCH(A454,'Holiday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2191372.3600000003</v>
      </c>
      <c r="AE454" s="5">
        <f t="shared" si="51"/>
        <v>2191372.3600000003</v>
      </c>
      <c r="AG454" s="2">
        <f t="shared" si="52"/>
        <v>3</v>
      </c>
      <c r="AH454" s="2">
        <f t="shared" si="53"/>
        <v>2026</v>
      </c>
      <c r="AJ454" s="5">
        <f t="shared" si="54"/>
        <v>119992.62</v>
      </c>
      <c r="AK454" s="2">
        <f t="shared" si="55"/>
        <v>20</v>
      </c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36"/>
    </row>
    <row r="455" spans="1:48">
      <c r="A455" s="17">
        <v>46104</v>
      </c>
      <c r="B455" s="38">
        <v>75909.53</v>
      </c>
      <c r="C455" s="38">
        <v>71601.570000000007</v>
      </c>
      <c r="D455" s="38">
        <v>68700.210000000006</v>
      </c>
      <c r="E455" s="38">
        <v>68449.22</v>
      </c>
      <c r="F455" s="38">
        <v>71863.429999999993</v>
      </c>
      <c r="G455" s="38">
        <v>77467.08</v>
      </c>
      <c r="H455" s="38">
        <v>90299.45</v>
      </c>
      <c r="I455" s="38">
        <v>104762.41</v>
      </c>
      <c r="J455" s="38">
        <v>107598.04</v>
      </c>
      <c r="K455" s="38">
        <v>101335.53</v>
      </c>
      <c r="L455" s="38">
        <v>100620.97</v>
      </c>
      <c r="M455" s="38">
        <v>97253.08</v>
      </c>
      <c r="N455" s="38">
        <v>93861.759999999995</v>
      </c>
      <c r="O455" s="38">
        <v>91710.9</v>
      </c>
      <c r="P455" s="38">
        <v>88115.29</v>
      </c>
      <c r="Q455" s="38">
        <v>87513.96</v>
      </c>
      <c r="R455" s="38">
        <v>92846.6</v>
      </c>
      <c r="S455" s="38">
        <v>101671.63</v>
      </c>
      <c r="T455" s="38">
        <v>113406.48</v>
      </c>
      <c r="U455" s="38">
        <v>116212.6</v>
      </c>
      <c r="V455" s="38">
        <v>117409.64</v>
      </c>
      <c r="W455" s="38">
        <v>109594.23</v>
      </c>
      <c r="X455" s="38">
        <v>96632.99</v>
      </c>
      <c r="Y455" s="38">
        <v>83575.3</v>
      </c>
      <c r="Z455" s="5">
        <v>0</v>
      </c>
      <c r="AA455" s="2">
        <f>IFERROR(INDEX('Holiday Schedule'!$D$3:$D$24,MATCH(A455,'Holiday Schedule'!$C$3:$C$24,0)),0)</f>
        <v>0</v>
      </c>
      <c r="AB455" s="2">
        <f t="shared" si="48"/>
        <v>2</v>
      </c>
      <c r="AC455" s="2">
        <f t="shared" si="49"/>
        <v>1620546.1099999999</v>
      </c>
      <c r="AD455" s="5">
        <f t="shared" si="50"/>
        <v>607865.79</v>
      </c>
      <c r="AE455" s="5">
        <f t="shared" si="51"/>
        <v>2228411.9</v>
      </c>
      <c r="AG455" s="2">
        <f t="shared" si="52"/>
        <v>3</v>
      </c>
      <c r="AH455" s="2">
        <f t="shared" si="53"/>
        <v>2026</v>
      </c>
      <c r="AJ455" s="5">
        <f t="shared" si="54"/>
        <v>117409.64</v>
      </c>
      <c r="AK455" s="2">
        <f t="shared" si="55"/>
        <v>21</v>
      </c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36"/>
    </row>
    <row r="456" spans="1:48">
      <c r="A456" s="17">
        <v>46105</v>
      </c>
      <c r="B456" s="38">
        <v>77805.77</v>
      </c>
      <c r="C456" s="38">
        <v>74658.649999999994</v>
      </c>
      <c r="D456" s="38">
        <v>72541.59</v>
      </c>
      <c r="E456" s="38">
        <v>72713.09</v>
      </c>
      <c r="F456" s="38">
        <v>76581.59</v>
      </c>
      <c r="G456" s="38">
        <v>82918.45</v>
      </c>
      <c r="H456" s="38">
        <v>95727.67</v>
      </c>
      <c r="I456" s="38">
        <v>106748.6</v>
      </c>
      <c r="J456" s="38">
        <v>95846.89</v>
      </c>
      <c r="K456" s="38">
        <v>74716.320000000007</v>
      </c>
      <c r="L456" s="38">
        <v>57870.29</v>
      </c>
      <c r="M456" s="38">
        <v>44538.19</v>
      </c>
      <c r="N456" s="38">
        <v>40367.54</v>
      </c>
      <c r="O456" s="38">
        <v>40519.089999999997</v>
      </c>
      <c r="P456" s="38">
        <v>35610.49</v>
      </c>
      <c r="Q456" s="38">
        <v>46034.79</v>
      </c>
      <c r="R456" s="38">
        <v>58925.47</v>
      </c>
      <c r="S456" s="38">
        <v>80981.460000000006</v>
      </c>
      <c r="T456" s="38">
        <v>102913.37</v>
      </c>
      <c r="U456" s="38">
        <v>109543.22</v>
      </c>
      <c r="V456" s="38">
        <v>110504.9</v>
      </c>
      <c r="W456" s="38">
        <v>103531.1</v>
      </c>
      <c r="X456" s="38">
        <v>91351.19</v>
      </c>
      <c r="Y456" s="38">
        <v>78664.89</v>
      </c>
      <c r="Z456" s="5">
        <v>0</v>
      </c>
      <c r="AA456" s="2">
        <f>IFERROR(INDEX('Holiday Schedule'!$D$3:$D$24,MATCH(A456,'Holiday Schedule'!$C$3:$C$24,0)),0)</f>
        <v>0</v>
      </c>
      <c r="AB456" s="2">
        <f t="shared" si="48"/>
        <v>3</v>
      </c>
      <c r="AC456" s="2">
        <f t="shared" si="49"/>
        <v>1200002.9099999999</v>
      </c>
      <c r="AD456" s="5">
        <f t="shared" si="50"/>
        <v>631611.69999999995</v>
      </c>
      <c r="AE456" s="5">
        <f t="shared" si="51"/>
        <v>1831614.6099999999</v>
      </c>
      <c r="AG456" s="2">
        <f t="shared" si="52"/>
        <v>3</v>
      </c>
      <c r="AH456" s="2">
        <f t="shared" si="53"/>
        <v>2026</v>
      </c>
      <c r="AJ456" s="5">
        <f t="shared" si="54"/>
        <v>110504.9</v>
      </c>
      <c r="AK456" s="2">
        <f t="shared" si="55"/>
        <v>21</v>
      </c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36"/>
    </row>
    <row r="457" spans="1:48">
      <c r="A457" s="17">
        <v>46106</v>
      </c>
      <c r="B457" s="38">
        <v>72511.16</v>
      </c>
      <c r="C457" s="38">
        <v>68482.759999999995</v>
      </c>
      <c r="D457" s="38">
        <v>65886.52</v>
      </c>
      <c r="E457" s="38">
        <v>66288.59</v>
      </c>
      <c r="F457" s="38">
        <v>70696.09</v>
      </c>
      <c r="G457" s="38">
        <v>76897.86</v>
      </c>
      <c r="H457" s="38">
        <v>88606.31</v>
      </c>
      <c r="I457" s="38">
        <v>91716.39</v>
      </c>
      <c r="J457" s="38">
        <v>65057.42</v>
      </c>
      <c r="K457" s="38">
        <v>44493.99</v>
      </c>
      <c r="L457" s="38">
        <v>40640.910000000003</v>
      </c>
      <c r="M457" s="38">
        <v>32135.54</v>
      </c>
      <c r="N457" s="38">
        <v>29921.439999999999</v>
      </c>
      <c r="O457" s="38">
        <v>27760.99</v>
      </c>
      <c r="P457" s="38">
        <v>25021.29</v>
      </c>
      <c r="Q457" s="38">
        <v>26705.67</v>
      </c>
      <c r="R457" s="38">
        <v>44735.51</v>
      </c>
      <c r="S457" s="38">
        <v>71585.08</v>
      </c>
      <c r="T457" s="38">
        <v>97366.25</v>
      </c>
      <c r="U457" s="38">
        <v>105740.61</v>
      </c>
      <c r="V457" s="38">
        <v>107607.15</v>
      </c>
      <c r="W457" s="38">
        <v>100389.72</v>
      </c>
      <c r="X457" s="38">
        <v>88770.02</v>
      </c>
      <c r="Y457" s="38">
        <v>76363.59</v>
      </c>
      <c r="Z457" s="5">
        <v>0</v>
      </c>
      <c r="AA457" s="2">
        <f>IFERROR(INDEX('Holiday Schedule'!$D$3:$D$24,MATCH(A457,'Holiday Schedule'!$C$3:$C$24,0)),0)</f>
        <v>0</v>
      </c>
      <c r="AB457" s="2">
        <f t="shared" si="48"/>
        <v>4</v>
      </c>
      <c r="AC457" s="2">
        <f t="shared" si="49"/>
        <v>999647.98</v>
      </c>
      <c r="AD457" s="5">
        <f t="shared" si="50"/>
        <v>585732.88000000012</v>
      </c>
      <c r="AE457" s="5">
        <f t="shared" si="51"/>
        <v>1585380.86</v>
      </c>
      <c r="AG457" s="2">
        <f t="shared" si="52"/>
        <v>3</v>
      </c>
      <c r="AH457" s="2">
        <f t="shared" si="53"/>
        <v>2026</v>
      </c>
      <c r="AJ457" s="5">
        <f t="shared" si="54"/>
        <v>107607.15</v>
      </c>
      <c r="AK457" s="2">
        <f t="shared" si="55"/>
        <v>21</v>
      </c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36"/>
    </row>
    <row r="458" spans="1:48">
      <c r="A458" s="17">
        <v>46107</v>
      </c>
      <c r="B458" s="38">
        <v>69270.3</v>
      </c>
      <c r="C458" s="38">
        <v>66171.62</v>
      </c>
      <c r="D458" s="38">
        <v>63612.639999999999</v>
      </c>
      <c r="E458" s="38">
        <v>62986.74</v>
      </c>
      <c r="F458" s="38">
        <v>65754.05</v>
      </c>
      <c r="G458" s="38">
        <v>72326.960000000006</v>
      </c>
      <c r="H458" s="38">
        <v>83413.19</v>
      </c>
      <c r="I458" s="38">
        <v>96212.39</v>
      </c>
      <c r="J458" s="38">
        <v>95708.42</v>
      </c>
      <c r="K458" s="38">
        <v>85279.7</v>
      </c>
      <c r="L458" s="38">
        <v>80476.009999999995</v>
      </c>
      <c r="M458" s="38">
        <v>62525.96</v>
      </c>
      <c r="N458" s="38">
        <v>49744.39</v>
      </c>
      <c r="O458" s="38">
        <v>39870.99</v>
      </c>
      <c r="P458" s="38">
        <v>45417.84</v>
      </c>
      <c r="Q458" s="38">
        <v>59951.93</v>
      </c>
      <c r="R458" s="38">
        <v>72989.83</v>
      </c>
      <c r="S458" s="38">
        <v>83700.820000000007</v>
      </c>
      <c r="T458" s="38">
        <v>96974.81</v>
      </c>
      <c r="U458" s="38">
        <v>100347.1</v>
      </c>
      <c r="V458" s="38">
        <v>100855.32</v>
      </c>
      <c r="W458" s="38">
        <v>94326.06</v>
      </c>
      <c r="X458" s="38">
        <v>82404.41</v>
      </c>
      <c r="Y458" s="38">
        <v>70386.210000000006</v>
      </c>
      <c r="Z458" s="5">
        <v>0</v>
      </c>
      <c r="AA458" s="2">
        <f>IFERROR(INDEX('Holiday Schedule'!$D$3:$D$24,MATCH(A458,'Holiday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1246785.98</v>
      </c>
      <c r="AD458" s="5">
        <f t="shared" ref="AD458:AD521" si="58">AE458-AC458</f>
        <v>553921.7100000002</v>
      </c>
      <c r="AE458" s="5">
        <f t="shared" ref="AE458:AE521" si="59">SUM(B458:Y458)</f>
        <v>1800707.6900000002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100855.32</v>
      </c>
      <c r="AK458" s="2">
        <f t="shared" ref="AK458:AK521" si="63">IF(AE458&gt;0,INDEX(B$8:Y$8,MATCH(AJ458,B458:Y458,0)),"")</f>
        <v>21</v>
      </c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36"/>
    </row>
    <row r="459" spans="1:48">
      <c r="A459" s="17">
        <v>46108</v>
      </c>
      <c r="B459" s="38">
        <v>63913.27</v>
      </c>
      <c r="C459" s="38">
        <v>60808.58</v>
      </c>
      <c r="D459" s="38">
        <v>58962.31</v>
      </c>
      <c r="E459" s="38">
        <v>58800.04</v>
      </c>
      <c r="F459" s="38">
        <v>62752.54</v>
      </c>
      <c r="G459" s="38">
        <v>69063.210000000006</v>
      </c>
      <c r="H459" s="38">
        <v>81326.91</v>
      </c>
      <c r="I459" s="38">
        <v>89374.62</v>
      </c>
      <c r="J459" s="38">
        <v>78606.759999999995</v>
      </c>
      <c r="K459" s="38">
        <v>56498.29</v>
      </c>
      <c r="L459" s="38">
        <v>45880.78</v>
      </c>
      <c r="M459" s="38">
        <v>36943.11</v>
      </c>
      <c r="N459" s="38">
        <v>33492.910000000003</v>
      </c>
      <c r="O459" s="38">
        <v>32103.67</v>
      </c>
      <c r="P459" s="38">
        <v>30231.8</v>
      </c>
      <c r="Q459" s="38">
        <v>30654.17</v>
      </c>
      <c r="R459" s="38">
        <v>42086.58</v>
      </c>
      <c r="S459" s="38">
        <v>68191.47</v>
      </c>
      <c r="T459" s="38">
        <v>96250.7</v>
      </c>
      <c r="U459" s="38">
        <v>104723.82</v>
      </c>
      <c r="V459" s="38">
        <v>108727.85</v>
      </c>
      <c r="W459" s="38">
        <v>104614.03</v>
      </c>
      <c r="X459" s="38">
        <v>95094.71</v>
      </c>
      <c r="Y459" s="38">
        <v>83622.58</v>
      </c>
      <c r="Z459" s="5">
        <v>0</v>
      </c>
      <c r="AA459" s="2">
        <f>IFERROR(INDEX('Holiday Schedule'!$D$3:$D$24,MATCH(A459,'Holiday Schedule'!$C$3:$C$24,0)),0)</f>
        <v>0</v>
      </c>
      <c r="AB459" s="2">
        <f t="shared" si="56"/>
        <v>6</v>
      </c>
      <c r="AC459" s="2">
        <f t="shared" si="57"/>
        <v>1053475.27</v>
      </c>
      <c r="AD459" s="5">
        <f t="shared" si="58"/>
        <v>539249.44000000041</v>
      </c>
      <c r="AE459" s="5">
        <f t="shared" si="59"/>
        <v>1592724.7100000004</v>
      </c>
      <c r="AG459" s="2">
        <f t="shared" si="60"/>
        <v>3</v>
      </c>
      <c r="AH459" s="2">
        <f t="shared" si="61"/>
        <v>2026</v>
      </c>
      <c r="AJ459" s="5">
        <f t="shared" si="62"/>
        <v>108727.85</v>
      </c>
      <c r="AK459" s="2">
        <f t="shared" si="63"/>
        <v>21</v>
      </c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36"/>
    </row>
    <row r="460" spans="1:48">
      <c r="A460" s="17">
        <v>46109</v>
      </c>
      <c r="B460" s="38">
        <v>78190.27</v>
      </c>
      <c r="C460" s="38">
        <v>74939.13</v>
      </c>
      <c r="D460" s="38">
        <v>72782.070000000007</v>
      </c>
      <c r="E460" s="38">
        <v>72335.210000000006</v>
      </c>
      <c r="F460" s="38">
        <v>75063.64</v>
      </c>
      <c r="G460" s="38">
        <v>78558.539999999994</v>
      </c>
      <c r="H460" s="38">
        <v>85382.26</v>
      </c>
      <c r="I460" s="38">
        <v>85879</v>
      </c>
      <c r="J460" s="38">
        <v>63144.84</v>
      </c>
      <c r="K460" s="38">
        <v>46166.42</v>
      </c>
      <c r="L460" s="38">
        <v>41331.25</v>
      </c>
      <c r="M460" s="38">
        <v>37743.629999999997</v>
      </c>
      <c r="N460" s="38">
        <v>34608.29</v>
      </c>
      <c r="O460" s="38">
        <v>32870.589999999997</v>
      </c>
      <c r="P460" s="38">
        <v>31055.439999999999</v>
      </c>
      <c r="Q460" s="38">
        <v>33398.879999999997</v>
      </c>
      <c r="R460" s="38">
        <v>45722.67</v>
      </c>
      <c r="S460" s="38">
        <v>73133.98</v>
      </c>
      <c r="T460" s="38">
        <v>102121.64</v>
      </c>
      <c r="U460" s="38">
        <v>109756.35</v>
      </c>
      <c r="V460" s="38">
        <v>112534.1</v>
      </c>
      <c r="W460" s="38">
        <v>108500.98</v>
      </c>
      <c r="X460" s="38">
        <v>97552.45</v>
      </c>
      <c r="Y460" s="38">
        <v>84791.74</v>
      </c>
      <c r="Z460" s="5">
        <v>0</v>
      </c>
      <c r="AA460" s="2">
        <f>IFERROR(INDEX('Holiday Schedule'!$D$3:$D$24,MATCH(A460,'Holiday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1677563.37</v>
      </c>
      <c r="AE460" s="5">
        <f t="shared" si="59"/>
        <v>1677563.37</v>
      </c>
      <c r="AG460" s="2">
        <f t="shared" si="60"/>
        <v>3</v>
      </c>
      <c r="AH460" s="2">
        <f t="shared" si="61"/>
        <v>2026</v>
      </c>
      <c r="AJ460" s="5">
        <f t="shared" si="62"/>
        <v>112534.1</v>
      </c>
      <c r="AK460" s="2">
        <f t="shared" si="63"/>
        <v>21</v>
      </c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36"/>
    </row>
    <row r="461" spans="1:48">
      <c r="A461" s="17">
        <v>46110</v>
      </c>
      <c r="B461" s="38">
        <v>78865.22</v>
      </c>
      <c r="C461" s="38">
        <v>75565.279999999999</v>
      </c>
      <c r="D461" s="38">
        <v>69289.509999999995</v>
      </c>
      <c r="E461" s="38">
        <v>73082.789999999994</v>
      </c>
      <c r="F461" s="38">
        <v>74843.16</v>
      </c>
      <c r="G461" s="38">
        <v>77919.509999999995</v>
      </c>
      <c r="H461" s="38">
        <v>82173.149999999994</v>
      </c>
      <c r="I461" s="38">
        <v>79787.039999999994</v>
      </c>
      <c r="J461" s="38">
        <v>59153.83</v>
      </c>
      <c r="K461" s="38">
        <v>44300.9</v>
      </c>
      <c r="L461" s="38">
        <v>45987.44</v>
      </c>
      <c r="M461" s="38">
        <v>44595.49</v>
      </c>
      <c r="N461" s="38">
        <v>42691.93</v>
      </c>
      <c r="O461" s="38">
        <v>38910.870000000003</v>
      </c>
      <c r="P461" s="38">
        <v>43298.8</v>
      </c>
      <c r="Q461" s="38">
        <v>43074.78</v>
      </c>
      <c r="R461" s="38">
        <v>55933.79</v>
      </c>
      <c r="S461" s="38">
        <v>80571.360000000001</v>
      </c>
      <c r="T461" s="38">
        <v>104065.98</v>
      </c>
      <c r="U461" s="38">
        <v>110514.74</v>
      </c>
      <c r="V461" s="38">
        <v>111418.03</v>
      </c>
      <c r="W461" s="38">
        <v>103563.74</v>
      </c>
      <c r="X461" s="38">
        <v>89995.06</v>
      </c>
      <c r="Y461" s="38">
        <v>78043.520000000004</v>
      </c>
      <c r="Z461" s="5">
        <v>0</v>
      </c>
      <c r="AA461" s="2">
        <f>IFERROR(INDEX('Holiday Schedule'!$D$3:$D$24,MATCH(A461,'Holiday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1707645.9200000004</v>
      </c>
      <c r="AE461" s="5">
        <f t="shared" si="59"/>
        <v>1707645.9200000004</v>
      </c>
      <c r="AG461" s="2">
        <f t="shared" si="60"/>
        <v>3</v>
      </c>
      <c r="AH461" s="2">
        <f t="shared" si="61"/>
        <v>2026</v>
      </c>
      <c r="AJ461" s="5">
        <f t="shared" si="62"/>
        <v>111418.03</v>
      </c>
      <c r="AK461" s="2">
        <f t="shared" si="63"/>
        <v>21</v>
      </c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36"/>
    </row>
    <row r="462" spans="1:48">
      <c r="A462" s="17">
        <v>46111</v>
      </c>
      <c r="B462" s="38">
        <v>71890.42</v>
      </c>
      <c r="C462" s="38">
        <v>67257.89</v>
      </c>
      <c r="D462" s="38">
        <v>65036.22</v>
      </c>
      <c r="E462" s="38">
        <v>64224.27</v>
      </c>
      <c r="F462" s="38">
        <v>67459.509999999995</v>
      </c>
      <c r="G462" s="38">
        <v>73074.820000000007</v>
      </c>
      <c r="H462" s="38">
        <v>84373.86</v>
      </c>
      <c r="I462" s="38">
        <v>94526.67</v>
      </c>
      <c r="J462" s="38">
        <v>90921.51</v>
      </c>
      <c r="K462" s="38">
        <v>78994.210000000006</v>
      </c>
      <c r="L462" s="38">
        <v>68160.73</v>
      </c>
      <c r="M462" s="38">
        <v>51451.43</v>
      </c>
      <c r="N462" s="38">
        <v>39287.08</v>
      </c>
      <c r="O462" s="38">
        <v>31121.84</v>
      </c>
      <c r="P462" s="38">
        <v>27071.4</v>
      </c>
      <c r="Q462" s="38">
        <v>35097.599999999999</v>
      </c>
      <c r="R462" s="38">
        <v>54724.59</v>
      </c>
      <c r="S462" s="38">
        <v>70721</v>
      </c>
      <c r="T462" s="38">
        <v>91979.97</v>
      </c>
      <c r="U462" s="38">
        <v>96081.16</v>
      </c>
      <c r="V462" s="38">
        <v>97150.37</v>
      </c>
      <c r="W462" s="38">
        <v>90260.25</v>
      </c>
      <c r="X462" s="38">
        <v>78671.100000000006</v>
      </c>
      <c r="Y462" s="38">
        <v>66966.75</v>
      </c>
      <c r="Z462" s="5">
        <v>0</v>
      </c>
      <c r="AA462" s="2">
        <f>IFERROR(INDEX('Holiday Schedule'!$D$3:$D$24,MATCH(A462,'Holiday Schedule'!$C$3:$C$24,0)),0)</f>
        <v>0</v>
      </c>
      <c r="AB462" s="2">
        <f t="shared" si="56"/>
        <v>2</v>
      </c>
      <c r="AC462" s="2">
        <f t="shared" si="57"/>
        <v>1096220.9100000001</v>
      </c>
      <c r="AD462" s="5">
        <f t="shared" si="58"/>
        <v>560283.73999999976</v>
      </c>
      <c r="AE462" s="5">
        <f t="shared" si="59"/>
        <v>1656504.65</v>
      </c>
      <c r="AG462" s="2">
        <f t="shared" si="60"/>
        <v>3</v>
      </c>
      <c r="AH462" s="2">
        <f t="shared" si="61"/>
        <v>2026</v>
      </c>
      <c r="AJ462" s="5">
        <f t="shared" si="62"/>
        <v>97150.37</v>
      </c>
      <c r="AK462" s="2">
        <f t="shared" si="63"/>
        <v>21</v>
      </c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36"/>
    </row>
    <row r="463" spans="1:48">
      <c r="A463" s="17">
        <v>46112</v>
      </c>
      <c r="B463" s="38">
        <v>61595.1</v>
      </c>
      <c r="C463" s="38">
        <v>59170.55</v>
      </c>
      <c r="D463" s="38">
        <v>56697.72</v>
      </c>
      <c r="E463" s="38">
        <v>56105.59</v>
      </c>
      <c r="F463" s="38">
        <v>59316.15</v>
      </c>
      <c r="G463" s="38">
        <v>65575.929999999993</v>
      </c>
      <c r="H463" s="38">
        <v>76838.7</v>
      </c>
      <c r="I463" s="38">
        <v>90483.1</v>
      </c>
      <c r="J463" s="38">
        <v>93233.79</v>
      </c>
      <c r="K463" s="38">
        <v>88731.19</v>
      </c>
      <c r="L463" s="38">
        <v>87922.3</v>
      </c>
      <c r="M463" s="38">
        <v>83042.62</v>
      </c>
      <c r="N463" s="38">
        <v>77559.03</v>
      </c>
      <c r="O463" s="38">
        <v>75049.58</v>
      </c>
      <c r="P463" s="38">
        <v>75133.05</v>
      </c>
      <c r="Q463" s="38">
        <v>76623.75</v>
      </c>
      <c r="R463" s="38">
        <v>83528.3</v>
      </c>
      <c r="S463" s="38">
        <v>93636.35</v>
      </c>
      <c r="T463" s="38">
        <v>105411.3</v>
      </c>
      <c r="U463" s="38">
        <v>107177.87</v>
      </c>
      <c r="V463" s="38">
        <v>107806.06</v>
      </c>
      <c r="W463" s="38">
        <v>99939.22</v>
      </c>
      <c r="X463" s="38">
        <v>87531.7</v>
      </c>
      <c r="Y463" s="38">
        <v>74999.73</v>
      </c>
      <c r="Z463" s="5">
        <v>0</v>
      </c>
      <c r="AA463" s="2">
        <f>IFERROR(INDEX('Holiday Schedule'!$D$3:$D$24,MATCH(A463,'Holiday Schedule'!$C$3:$C$24,0)),0)</f>
        <v>0</v>
      </c>
      <c r="AB463" s="2">
        <f t="shared" si="56"/>
        <v>3</v>
      </c>
      <c r="AC463" s="2">
        <f t="shared" si="57"/>
        <v>1432809.21</v>
      </c>
      <c r="AD463" s="5">
        <f t="shared" si="58"/>
        <v>510299.4700000002</v>
      </c>
      <c r="AE463" s="5">
        <f t="shared" si="59"/>
        <v>1943108.6800000002</v>
      </c>
      <c r="AG463" s="2">
        <f t="shared" si="60"/>
        <v>3</v>
      </c>
      <c r="AH463" s="2">
        <f t="shared" si="61"/>
        <v>2026</v>
      </c>
      <c r="AJ463" s="5">
        <f t="shared" si="62"/>
        <v>107806.06</v>
      </c>
      <c r="AK463" s="2">
        <f t="shared" si="63"/>
        <v>21</v>
      </c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36"/>
    </row>
    <row r="464" spans="1:48">
      <c r="A464" s="17">
        <v>46113</v>
      </c>
      <c r="B464" s="38">
        <v>67484.75</v>
      </c>
      <c r="C464" s="38">
        <v>63382.75</v>
      </c>
      <c r="D464" s="38">
        <v>61081.54</v>
      </c>
      <c r="E464" s="38">
        <v>60116.49</v>
      </c>
      <c r="F464" s="38">
        <v>63268.17</v>
      </c>
      <c r="G464" s="38">
        <v>68905.23</v>
      </c>
      <c r="H464" s="38">
        <v>80604.87</v>
      </c>
      <c r="I464" s="38">
        <v>89678.82</v>
      </c>
      <c r="J464" s="38">
        <v>87055.3</v>
      </c>
      <c r="K464" s="38">
        <v>78869.27</v>
      </c>
      <c r="L464" s="38">
        <v>69043.22</v>
      </c>
      <c r="M464" s="38">
        <v>62636.959999999999</v>
      </c>
      <c r="N464" s="38">
        <v>52491.59</v>
      </c>
      <c r="O464" s="38">
        <v>42453.2</v>
      </c>
      <c r="P464" s="38">
        <v>43048.17</v>
      </c>
      <c r="Q464" s="38">
        <v>47494.34</v>
      </c>
      <c r="R464" s="38">
        <v>58630.27</v>
      </c>
      <c r="S464" s="38">
        <v>76591.45</v>
      </c>
      <c r="T464" s="38">
        <v>94592.33</v>
      </c>
      <c r="U464" s="38">
        <v>100893.84</v>
      </c>
      <c r="V464" s="38">
        <v>102292.25</v>
      </c>
      <c r="W464" s="38">
        <v>94030.17</v>
      </c>
      <c r="X464" s="38">
        <v>84071.86</v>
      </c>
      <c r="Y464" s="38">
        <v>73732.070000000007</v>
      </c>
      <c r="Z464" s="5"/>
      <c r="AA464" s="2">
        <f>IFERROR(INDEX('Holiday Schedule'!$D$3:$D$24,MATCH(A464,'Holiday Schedule'!$C$3:$C$24,0)),0)</f>
        <v>0</v>
      </c>
      <c r="AB464" s="2">
        <f t="shared" si="56"/>
        <v>4</v>
      </c>
      <c r="AC464" s="2">
        <f t="shared" si="57"/>
        <v>1183873.04</v>
      </c>
      <c r="AD464" s="5">
        <f t="shared" si="58"/>
        <v>538575.87000000011</v>
      </c>
      <c r="AE464" s="5">
        <f t="shared" si="59"/>
        <v>1722448.9100000001</v>
      </c>
      <c r="AG464" s="2">
        <f t="shared" si="60"/>
        <v>4</v>
      </c>
      <c r="AH464" s="2">
        <f t="shared" si="61"/>
        <v>2026</v>
      </c>
      <c r="AJ464" s="5">
        <f t="shared" si="62"/>
        <v>102292.25</v>
      </c>
      <c r="AK464" s="2">
        <f t="shared" si="63"/>
        <v>21</v>
      </c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36"/>
    </row>
    <row r="465" spans="1:48">
      <c r="A465" s="17">
        <v>46114</v>
      </c>
      <c r="B465" s="38">
        <v>66728.039999999994</v>
      </c>
      <c r="C465" s="38">
        <v>63644.26</v>
      </c>
      <c r="D465" s="38">
        <v>61906.87</v>
      </c>
      <c r="E465" s="38">
        <v>61057</v>
      </c>
      <c r="F465" s="38">
        <v>64103.24</v>
      </c>
      <c r="G465" s="38">
        <v>70105.67</v>
      </c>
      <c r="H465" s="38">
        <v>82597.98</v>
      </c>
      <c r="I465" s="38">
        <v>87415.62</v>
      </c>
      <c r="J465" s="38">
        <v>79350.990000000005</v>
      </c>
      <c r="K465" s="38">
        <v>65450.46</v>
      </c>
      <c r="L465" s="38">
        <v>52947.95</v>
      </c>
      <c r="M465" s="38">
        <v>44160.31</v>
      </c>
      <c r="N465" s="38">
        <v>34296.720000000001</v>
      </c>
      <c r="O465" s="38">
        <v>30922.27</v>
      </c>
      <c r="P465" s="38">
        <v>27663.24</v>
      </c>
      <c r="Q465" s="38">
        <v>30868.7</v>
      </c>
      <c r="R465" s="38">
        <v>40682.339999999997</v>
      </c>
      <c r="S465" s="38">
        <v>67373.27</v>
      </c>
      <c r="T465" s="38">
        <v>93450.98</v>
      </c>
      <c r="U465" s="38">
        <v>102336.29</v>
      </c>
      <c r="V465" s="38">
        <v>102787.55</v>
      </c>
      <c r="W465" s="38">
        <v>96590.28</v>
      </c>
      <c r="X465" s="38">
        <v>83804.639999999999</v>
      </c>
      <c r="Y465" s="38">
        <v>73757.5</v>
      </c>
      <c r="Z465" s="5"/>
      <c r="AA465" s="2">
        <f>IFERROR(INDEX('Holiday Schedule'!$D$3:$D$24,MATCH(A465,'Holiday Schedule'!$C$3:$C$24,0)),0)</f>
        <v>0</v>
      </c>
      <c r="AB465" s="2">
        <f t="shared" si="56"/>
        <v>5</v>
      </c>
      <c r="AC465" s="2">
        <f t="shared" si="57"/>
        <v>1040101.6100000001</v>
      </c>
      <c r="AD465" s="5">
        <f t="shared" si="58"/>
        <v>543900.55999999982</v>
      </c>
      <c r="AE465" s="5">
        <f t="shared" si="59"/>
        <v>1584002.17</v>
      </c>
      <c r="AG465" s="2">
        <f t="shared" si="60"/>
        <v>4</v>
      </c>
      <c r="AH465" s="2">
        <f t="shared" si="61"/>
        <v>2026</v>
      </c>
      <c r="AJ465" s="5">
        <f t="shared" si="62"/>
        <v>102787.55</v>
      </c>
      <c r="AK465" s="2">
        <f t="shared" si="63"/>
        <v>21</v>
      </c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36"/>
    </row>
    <row r="466" spans="1:48">
      <c r="A466" s="17">
        <v>46115</v>
      </c>
      <c r="B466" s="38">
        <v>66913.460000000006</v>
      </c>
      <c r="C466" s="38">
        <v>63166.31</v>
      </c>
      <c r="D466" s="38">
        <v>61439.85</v>
      </c>
      <c r="E466" s="38">
        <v>61122.41</v>
      </c>
      <c r="F466" s="38">
        <v>64187.1</v>
      </c>
      <c r="G466" s="38">
        <v>69689.179999999993</v>
      </c>
      <c r="H466" s="38">
        <v>80969.119999999995</v>
      </c>
      <c r="I466" s="38">
        <v>95881.62</v>
      </c>
      <c r="J466" s="38">
        <v>99181.27</v>
      </c>
      <c r="K466" s="38">
        <v>93260.71</v>
      </c>
      <c r="L466" s="38">
        <v>89519.53</v>
      </c>
      <c r="M466" s="38">
        <v>84362.4</v>
      </c>
      <c r="N466" s="38">
        <v>77065.06</v>
      </c>
      <c r="O466" s="38">
        <v>72225.03</v>
      </c>
      <c r="P466" s="38">
        <v>68455.81</v>
      </c>
      <c r="Q466" s="38">
        <v>68176.19</v>
      </c>
      <c r="R466" s="38">
        <v>72494.73</v>
      </c>
      <c r="S466" s="38">
        <v>81975.08</v>
      </c>
      <c r="T466" s="38">
        <v>95339.86</v>
      </c>
      <c r="U466" s="38">
        <v>99425.09</v>
      </c>
      <c r="V466" s="38">
        <v>100543.01</v>
      </c>
      <c r="W466" s="38">
        <v>92998.22</v>
      </c>
      <c r="X466" s="38">
        <v>82399.210000000006</v>
      </c>
      <c r="Y466" s="38">
        <v>72329.919999999998</v>
      </c>
      <c r="Z466" s="5"/>
      <c r="AA466" s="2">
        <f>IFERROR(INDEX('Holiday Schedule'!$D$3:$D$24,MATCH(A466,'Holiday Schedule'!$C$3:$C$24,0)),0)</f>
        <v>0</v>
      </c>
      <c r="AB466" s="2">
        <f t="shared" si="56"/>
        <v>6</v>
      </c>
      <c r="AC466" s="2">
        <f t="shared" si="57"/>
        <v>1373302.82</v>
      </c>
      <c r="AD466" s="5">
        <f t="shared" si="58"/>
        <v>539817.35000000009</v>
      </c>
      <c r="AE466" s="5">
        <f t="shared" si="59"/>
        <v>1913120.1700000002</v>
      </c>
      <c r="AG466" s="2">
        <f t="shared" si="60"/>
        <v>4</v>
      </c>
      <c r="AH466" s="2">
        <f t="shared" si="61"/>
        <v>2026</v>
      </c>
      <c r="AJ466" s="5">
        <f t="shared" si="62"/>
        <v>100543.01</v>
      </c>
      <c r="AK466" s="2">
        <f t="shared" si="63"/>
        <v>21</v>
      </c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36"/>
    </row>
    <row r="467" spans="1:48">
      <c r="A467" s="17">
        <v>46116</v>
      </c>
      <c r="B467" s="38">
        <v>64675.83</v>
      </c>
      <c r="C467" s="38">
        <v>59837.7</v>
      </c>
      <c r="D467" s="38">
        <v>57324.57</v>
      </c>
      <c r="E467" s="38">
        <v>55952.77</v>
      </c>
      <c r="F467" s="38">
        <v>58139.3</v>
      </c>
      <c r="G467" s="38">
        <v>60217.77</v>
      </c>
      <c r="H467" s="38">
        <v>67616.179999999993</v>
      </c>
      <c r="I467" s="38">
        <v>72822.460000000006</v>
      </c>
      <c r="J467" s="38">
        <v>64992.01</v>
      </c>
      <c r="K467" s="38">
        <v>52279.83</v>
      </c>
      <c r="L467" s="38">
        <v>40685.300000000003</v>
      </c>
      <c r="M467" s="38">
        <v>33736.75</v>
      </c>
      <c r="N467" s="38">
        <v>27025.74</v>
      </c>
      <c r="O467" s="38">
        <v>23393.439999999999</v>
      </c>
      <c r="P467" s="38">
        <v>24648.63</v>
      </c>
      <c r="Q467" s="38">
        <v>32045.3</v>
      </c>
      <c r="R467" s="38">
        <v>46493.37</v>
      </c>
      <c r="S467" s="38">
        <v>67366.850000000006</v>
      </c>
      <c r="T467" s="38">
        <v>88479.01</v>
      </c>
      <c r="U467" s="38">
        <v>96802.97</v>
      </c>
      <c r="V467" s="38">
        <v>100132.8</v>
      </c>
      <c r="W467" s="38">
        <v>94381.86</v>
      </c>
      <c r="X467" s="38">
        <v>83330.97</v>
      </c>
      <c r="Y467" s="38">
        <v>74510.490000000005</v>
      </c>
      <c r="Z467" s="5"/>
      <c r="AA467" s="2">
        <f>IFERROR(INDEX('Holiday Schedule'!$D$3:$D$24,MATCH(A467,'Holiday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1446891.9000000001</v>
      </c>
      <c r="AE467" s="5">
        <f t="shared" si="59"/>
        <v>1446891.9000000001</v>
      </c>
      <c r="AG467" s="2">
        <f t="shared" si="60"/>
        <v>4</v>
      </c>
      <c r="AH467" s="2">
        <f t="shared" si="61"/>
        <v>2026</v>
      </c>
      <c r="AJ467" s="5">
        <f t="shared" si="62"/>
        <v>100132.8</v>
      </c>
      <c r="AK467" s="2">
        <f t="shared" si="63"/>
        <v>21</v>
      </c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36"/>
    </row>
    <row r="468" spans="1:48">
      <c r="A468" s="17">
        <v>46117</v>
      </c>
      <c r="B468" s="38">
        <v>66973.81</v>
      </c>
      <c r="C468" s="38">
        <v>63349.5</v>
      </c>
      <c r="D468" s="38">
        <v>60604.97</v>
      </c>
      <c r="E468" s="38">
        <v>62110.79</v>
      </c>
      <c r="F468" s="38">
        <v>61091.23</v>
      </c>
      <c r="G468" s="38">
        <v>63519.81</v>
      </c>
      <c r="H468" s="38">
        <v>71425.16</v>
      </c>
      <c r="I468" s="38">
        <v>82862.05</v>
      </c>
      <c r="J468" s="38">
        <v>89293.35</v>
      </c>
      <c r="K468" s="38">
        <v>90415.95</v>
      </c>
      <c r="L468" s="38">
        <v>90609.74</v>
      </c>
      <c r="M468" s="38">
        <v>85974.5</v>
      </c>
      <c r="N468" s="38">
        <v>79130.880000000005</v>
      </c>
      <c r="O468" s="38">
        <v>73263.86</v>
      </c>
      <c r="P468" s="38">
        <v>72208.41</v>
      </c>
      <c r="Q468" s="38">
        <v>71422.55</v>
      </c>
      <c r="R468" s="38">
        <v>75151.88</v>
      </c>
      <c r="S468" s="38">
        <v>83720.509999999995</v>
      </c>
      <c r="T468" s="38">
        <v>95844.98</v>
      </c>
      <c r="U468" s="38">
        <v>98905.04</v>
      </c>
      <c r="V468" s="38">
        <v>100654.64</v>
      </c>
      <c r="W468" s="38">
        <v>91467.72</v>
      </c>
      <c r="X468" s="38">
        <v>79731.25</v>
      </c>
      <c r="Y468" s="38">
        <v>70691.92</v>
      </c>
      <c r="Z468" s="5"/>
      <c r="AA468" s="2">
        <f>IFERROR(INDEX('Holiday Schedule'!$D$3:$D$24,MATCH(A468,'Holiday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1880424.4999999998</v>
      </c>
      <c r="AE468" s="5">
        <f t="shared" si="59"/>
        <v>1880424.4999999998</v>
      </c>
      <c r="AG468" s="2">
        <f t="shared" si="60"/>
        <v>4</v>
      </c>
      <c r="AH468" s="2">
        <f t="shared" si="61"/>
        <v>2026</v>
      </c>
      <c r="AJ468" s="5">
        <f t="shared" si="62"/>
        <v>100654.64</v>
      </c>
      <c r="AK468" s="2">
        <f t="shared" si="63"/>
        <v>21</v>
      </c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36"/>
    </row>
    <row r="469" spans="1:48">
      <c r="A469" s="17">
        <v>46118</v>
      </c>
      <c r="B469" s="38">
        <v>63376.92</v>
      </c>
      <c r="C469" s="38">
        <v>58808.160000000003</v>
      </c>
      <c r="D469" s="38">
        <v>56747.61</v>
      </c>
      <c r="E469" s="38">
        <v>56375.7</v>
      </c>
      <c r="F469" s="38">
        <v>59423.19</v>
      </c>
      <c r="G469" s="38">
        <v>65840.75</v>
      </c>
      <c r="H469" s="38">
        <v>77263.16</v>
      </c>
      <c r="I469" s="38">
        <v>80301.429999999993</v>
      </c>
      <c r="J469" s="38">
        <v>64952.18</v>
      </c>
      <c r="K469" s="38">
        <v>56100.19</v>
      </c>
      <c r="L469" s="38">
        <v>52339.68</v>
      </c>
      <c r="M469" s="38">
        <v>48543.35</v>
      </c>
      <c r="N469" s="38">
        <v>44214.52</v>
      </c>
      <c r="O469" s="38">
        <v>48298.16</v>
      </c>
      <c r="P469" s="38">
        <v>50858.400000000001</v>
      </c>
      <c r="Q469" s="38">
        <v>51302.79</v>
      </c>
      <c r="R469" s="38">
        <v>56737.89</v>
      </c>
      <c r="S469" s="38">
        <v>74262.2</v>
      </c>
      <c r="T469" s="38">
        <v>95790.44</v>
      </c>
      <c r="U469" s="38">
        <v>102743.93</v>
      </c>
      <c r="V469" s="38">
        <v>105536.47</v>
      </c>
      <c r="W469" s="38">
        <v>96565</v>
      </c>
      <c r="X469" s="38">
        <v>85993.3</v>
      </c>
      <c r="Y469" s="38">
        <v>76452.570000000007</v>
      </c>
      <c r="Z469" s="5"/>
      <c r="AA469" s="2">
        <f>IFERROR(INDEX('Holiday Schedule'!$D$3:$D$24,MATCH(A469,'Holiday Schedule'!$C$3:$C$24,0)),0)</f>
        <v>0</v>
      </c>
      <c r="AB469" s="2">
        <f t="shared" si="56"/>
        <v>2</v>
      </c>
      <c r="AC469" s="2">
        <f t="shared" si="57"/>
        <v>1114539.93</v>
      </c>
      <c r="AD469" s="5">
        <f t="shared" si="58"/>
        <v>514288.06000000029</v>
      </c>
      <c r="AE469" s="5">
        <f t="shared" si="59"/>
        <v>1628827.9900000002</v>
      </c>
      <c r="AG469" s="2">
        <f t="shared" si="60"/>
        <v>4</v>
      </c>
      <c r="AH469" s="2">
        <f t="shared" si="61"/>
        <v>2026</v>
      </c>
      <c r="AJ469" s="5">
        <f t="shared" si="62"/>
        <v>105536.47</v>
      </c>
      <c r="AK469" s="2">
        <f t="shared" si="63"/>
        <v>21</v>
      </c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36"/>
    </row>
    <row r="470" spans="1:48">
      <c r="A470" s="17">
        <v>46119</v>
      </c>
      <c r="B470" s="38">
        <v>68739.98</v>
      </c>
      <c r="C470" s="38">
        <v>65426.25</v>
      </c>
      <c r="D470" s="38">
        <v>63948.9</v>
      </c>
      <c r="E470" s="38">
        <v>63434.59</v>
      </c>
      <c r="F470" s="38">
        <v>66901.42</v>
      </c>
      <c r="G470" s="38">
        <v>73276.679999999993</v>
      </c>
      <c r="H470" s="38">
        <v>82851.66</v>
      </c>
      <c r="I470" s="38">
        <v>77638.06</v>
      </c>
      <c r="J470" s="38">
        <v>54054.29</v>
      </c>
      <c r="K470" s="38">
        <v>40602.94</v>
      </c>
      <c r="L470" s="38">
        <v>37146.379999999997</v>
      </c>
      <c r="M470" s="38">
        <v>36438.550000000003</v>
      </c>
      <c r="N470" s="38">
        <v>37301.97</v>
      </c>
      <c r="O470" s="38">
        <v>44950.26</v>
      </c>
      <c r="P470" s="38">
        <v>53654.42</v>
      </c>
      <c r="Q470" s="38">
        <v>59036.29</v>
      </c>
      <c r="R470" s="38">
        <v>67500.149999999994</v>
      </c>
      <c r="S470" s="38">
        <v>81567.48</v>
      </c>
      <c r="T470" s="38">
        <v>97285.07</v>
      </c>
      <c r="U470" s="38">
        <v>104196.33</v>
      </c>
      <c r="V470" s="38">
        <v>105612.56</v>
      </c>
      <c r="W470" s="38">
        <v>97770.61</v>
      </c>
      <c r="X470" s="38">
        <v>84741.89</v>
      </c>
      <c r="Y470" s="38">
        <v>76231.039999999994</v>
      </c>
      <c r="Z470" s="5"/>
      <c r="AA470" s="2">
        <f>IFERROR(INDEX('Holiday Schedule'!$D$3:$D$24,MATCH(A470,'Holiday Schedule'!$C$3:$C$24,0)),0)</f>
        <v>0</v>
      </c>
      <c r="AB470" s="2">
        <f t="shared" si="56"/>
        <v>3</v>
      </c>
      <c r="AC470" s="2">
        <f t="shared" si="57"/>
        <v>1079497.25</v>
      </c>
      <c r="AD470" s="5">
        <f t="shared" si="58"/>
        <v>560810.52000000048</v>
      </c>
      <c r="AE470" s="5">
        <f t="shared" si="59"/>
        <v>1640307.7700000005</v>
      </c>
      <c r="AG470" s="2">
        <f t="shared" si="60"/>
        <v>4</v>
      </c>
      <c r="AH470" s="2">
        <f t="shared" si="61"/>
        <v>2026</v>
      </c>
      <c r="AJ470" s="5">
        <f t="shared" si="62"/>
        <v>105612.56</v>
      </c>
      <c r="AK470" s="2">
        <f t="shared" si="63"/>
        <v>21</v>
      </c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36"/>
    </row>
    <row r="471" spans="1:48">
      <c r="A471" s="17">
        <v>46120</v>
      </c>
      <c r="B471" s="38">
        <v>68399.179999999993</v>
      </c>
      <c r="C471" s="38">
        <v>64827.23</v>
      </c>
      <c r="D471" s="38">
        <v>62904.66</v>
      </c>
      <c r="E471" s="38">
        <v>63010.02</v>
      </c>
      <c r="F471" s="38">
        <v>66266.31</v>
      </c>
      <c r="G471" s="38">
        <v>72458.880000000005</v>
      </c>
      <c r="H471" s="38">
        <v>83672.34</v>
      </c>
      <c r="I471" s="38">
        <v>84399.35</v>
      </c>
      <c r="J471" s="38">
        <v>59645.760000000002</v>
      </c>
      <c r="K471" s="38">
        <v>41070.46</v>
      </c>
      <c r="L471" s="38">
        <v>34494.65</v>
      </c>
      <c r="M471" s="38">
        <v>31440.02</v>
      </c>
      <c r="N471" s="38">
        <v>28162.19</v>
      </c>
      <c r="O471" s="38">
        <v>25700.57</v>
      </c>
      <c r="P471" s="38">
        <v>23719.53</v>
      </c>
      <c r="Q471" s="38">
        <v>25033.51</v>
      </c>
      <c r="R471" s="38">
        <v>35905.56</v>
      </c>
      <c r="S471" s="38">
        <v>58947.06</v>
      </c>
      <c r="T471" s="38">
        <v>87651.72</v>
      </c>
      <c r="U471" s="38">
        <v>99792.960000000006</v>
      </c>
      <c r="V471" s="38">
        <v>103831.02</v>
      </c>
      <c r="W471" s="38">
        <v>96706.65</v>
      </c>
      <c r="X471" s="38">
        <v>84487.73</v>
      </c>
      <c r="Y471" s="38">
        <v>75960.600000000006</v>
      </c>
      <c r="Z471" s="5"/>
      <c r="AA471" s="2">
        <f>IFERROR(INDEX('Holiday Schedule'!$D$3:$D$24,MATCH(A471,'Holiday Schedule'!$C$3:$C$24,0)),0)</f>
        <v>0</v>
      </c>
      <c r="AB471" s="2">
        <f t="shared" si="56"/>
        <v>4</v>
      </c>
      <c r="AC471" s="2">
        <f t="shared" si="57"/>
        <v>920988.74</v>
      </c>
      <c r="AD471" s="5">
        <f t="shared" si="58"/>
        <v>557499.22</v>
      </c>
      <c r="AE471" s="5">
        <f t="shared" si="59"/>
        <v>1478487.96</v>
      </c>
      <c r="AG471" s="2">
        <f t="shared" si="60"/>
        <v>4</v>
      </c>
      <c r="AH471" s="2">
        <f t="shared" si="61"/>
        <v>2026</v>
      </c>
      <c r="AJ471" s="5">
        <f t="shared" si="62"/>
        <v>103831.02</v>
      </c>
      <c r="AK471" s="2">
        <f t="shared" si="63"/>
        <v>21</v>
      </c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36"/>
    </row>
    <row r="472" spans="1:48">
      <c r="A472" s="17">
        <v>46121</v>
      </c>
      <c r="B472" s="38">
        <v>68841.929999999993</v>
      </c>
      <c r="C472" s="38">
        <v>65682.759999999995</v>
      </c>
      <c r="D472" s="38">
        <v>63872.17</v>
      </c>
      <c r="E472" s="38">
        <v>62876.800000000003</v>
      </c>
      <c r="F472" s="38">
        <v>65916.72</v>
      </c>
      <c r="G472" s="38">
        <v>72471.83</v>
      </c>
      <c r="H472" s="38">
        <v>82508.17</v>
      </c>
      <c r="I472" s="38">
        <v>76985.45</v>
      </c>
      <c r="J472" s="38">
        <v>53593.18</v>
      </c>
      <c r="K472" s="38">
        <v>35402.22</v>
      </c>
      <c r="L472" s="38">
        <v>32867.24</v>
      </c>
      <c r="M472" s="38">
        <v>30123.95</v>
      </c>
      <c r="N472" s="38">
        <v>26292.11</v>
      </c>
      <c r="O472" s="38">
        <v>25181</v>
      </c>
      <c r="P472" s="38">
        <v>22876.11</v>
      </c>
      <c r="Q472" s="38">
        <v>27675.040000000001</v>
      </c>
      <c r="R472" s="38">
        <v>37601.97</v>
      </c>
      <c r="S472" s="38">
        <v>60700.27</v>
      </c>
      <c r="T472" s="38">
        <v>86185</v>
      </c>
      <c r="U472" s="38">
        <v>98432.8</v>
      </c>
      <c r="V472" s="38">
        <v>101515.82</v>
      </c>
      <c r="W472" s="38">
        <v>94340.14</v>
      </c>
      <c r="X472" s="38">
        <v>81267.08</v>
      </c>
      <c r="Y472" s="38">
        <v>71598.66</v>
      </c>
      <c r="Z472" s="5"/>
      <c r="AA472" s="2">
        <f>IFERROR(INDEX('Holiday Schedule'!$D$3:$D$24,MATCH(A472,'Holiday Schedule'!$C$3:$C$24,0)),0)</f>
        <v>0</v>
      </c>
      <c r="AB472" s="2">
        <f t="shared" si="56"/>
        <v>5</v>
      </c>
      <c r="AC472" s="2">
        <f t="shared" si="57"/>
        <v>891039.38000000012</v>
      </c>
      <c r="AD472" s="5">
        <f t="shared" si="58"/>
        <v>553769.0399999998</v>
      </c>
      <c r="AE472" s="5">
        <f t="shared" si="59"/>
        <v>1444808.42</v>
      </c>
      <c r="AG472" s="2">
        <f t="shared" si="60"/>
        <v>4</v>
      </c>
      <c r="AH472" s="2">
        <f t="shared" si="61"/>
        <v>2026</v>
      </c>
      <c r="AJ472" s="5">
        <f t="shared" si="62"/>
        <v>101515.82</v>
      </c>
      <c r="AK472" s="2">
        <f t="shared" si="63"/>
        <v>21</v>
      </c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36"/>
    </row>
    <row r="473" spans="1:48">
      <c r="A473" s="17">
        <v>46122</v>
      </c>
      <c r="B473" s="38">
        <v>54411.95</v>
      </c>
      <c r="C473" s="38">
        <v>51474.36</v>
      </c>
      <c r="D473" s="38">
        <v>49043.89</v>
      </c>
      <c r="E473" s="38">
        <v>48281.22</v>
      </c>
      <c r="F473" s="38">
        <v>51445.63</v>
      </c>
      <c r="G473" s="38">
        <v>55306.400000000001</v>
      </c>
      <c r="H473" s="38">
        <v>64418.68</v>
      </c>
      <c r="I473" s="38">
        <v>59037.23</v>
      </c>
      <c r="J473" s="38">
        <v>37393.870000000003</v>
      </c>
      <c r="K473" s="38">
        <v>22386.6</v>
      </c>
      <c r="L473" s="38">
        <v>20221.919999999998</v>
      </c>
      <c r="M473" s="38">
        <v>16051.93</v>
      </c>
      <c r="N473" s="38">
        <v>13927.43</v>
      </c>
      <c r="O473" s="38">
        <v>14723.24</v>
      </c>
      <c r="P473" s="38">
        <v>32567.11</v>
      </c>
      <c r="Q473" s="38">
        <v>33588.400000000001</v>
      </c>
      <c r="R473" s="38">
        <v>40739.269999999997</v>
      </c>
      <c r="S473" s="38">
        <v>55796.01</v>
      </c>
      <c r="T473" s="38">
        <v>72253.36</v>
      </c>
      <c r="U473" s="38">
        <v>79023.19</v>
      </c>
      <c r="V473" s="38">
        <v>82061.210000000006</v>
      </c>
      <c r="W473" s="38">
        <v>73974.78</v>
      </c>
      <c r="X473" s="38">
        <v>64711.34</v>
      </c>
      <c r="Y473" s="38">
        <v>56474.85</v>
      </c>
      <c r="Z473" s="5"/>
      <c r="AA473" s="2">
        <f>IFERROR(INDEX('Holiday Schedule'!$D$3:$D$24,MATCH(A473,'Holiday Schedule'!$C$3:$C$24,0)),0)</f>
        <v>0</v>
      </c>
      <c r="AB473" s="2">
        <f t="shared" si="56"/>
        <v>6</v>
      </c>
      <c r="AC473" s="2">
        <f t="shared" si="57"/>
        <v>718456.8899999999</v>
      </c>
      <c r="AD473" s="5">
        <f t="shared" si="58"/>
        <v>430856.98000000021</v>
      </c>
      <c r="AE473" s="5">
        <f t="shared" si="59"/>
        <v>1149313.8700000001</v>
      </c>
      <c r="AG473" s="2">
        <f t="shared" si="60"/>
        <v>4</v>
      </c>
      <c r="AH473" s="2">
        <f t="shared" si="61"/>
        <v>2026</v>
      </c>
      <c r="AJ473" s="5">
        <f t="shared" si="62"/>
        <v>82061.210000000006</v>
      </c>
      <c r="AK473" s="2">
        <f t="shared" si="63"/>
        <v>21</v>
      </c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36"/>
    </row>
    <row r="474" spans="1:48">
      <c r="A474" s="17">
        <v>46123</v>
      </c>
      <c r="B474" s="38">
        <v>49980.56</v>
      </c>
      <c r="C474" s="38">
        <v>46350.9</v>
      </c>
      <c r="D474" s="38">
        <v>44650.05</v>
      </c>
      <c r="E474" s="38">
        <v>43609.08</v>
      </c>
      <c r="F474" s="38">
        <v>45385.59</v>
      </c>
      <c r="G474" s="38">
        <v>47385.99</v>
      </c>
      <c r="H474" s="38">
        <v>53042.400000000001</v>
      </c>
      <c r="I474" s="38">
        <v>51397.98</v>
      </c>
      <c r="J474" s="38">
        <v>33621.629999999997</v>
      </c>
      <c r="K474" s="38">
        <v>27287.46</v>
      </c>
      <c r="L474" s="38">
        <v>34927.86</v>
      </c>
      <c r="M474" s="38">
        <v>34531.29</v>
      </c>
      <c r="N474" s="38">
        <v>26633.29</v>
      </c>
      <c r="O474" s="38">
        <v>22692.52</v>
      </c>
      <c r="P474" s="38">
        <v>19290.259999999998</v>
      </c>
      <c r="Q474" s="38">
        <v>22372.03</v>
      </c>
      <c r="R474" s="38">
        <v>35405.980000000003</v>
      </c>
      <c r="S474" s="38">
        <v>51511.25</v>
      </c>
      <c r="T474" s="38">
        <v>71957.210000000006</v>
      </c>
      <c r="U474" s="38">
        <v>80843.839999999997</v>
      </c>
      <c r="V474" s="38">
        <v>84191.57</v>
      </c>
      <c r="W474" s="38">
        <v>78321.11</v>
      </c>
      <c r="X474" s="38">
        <v>69281.37</v>
      </c>
      <c r="Y474" s="38">
        <v>61282.19</v>
      </c>
      <c r="Z474" s="5"/>
      <c r="AA474" s="2">
        <f>IFERROR(INDEX('Holiday Schedule'!$D$3:$D$24,MATCH(A474,'Holiday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1135953.4099999999</v>
      </c>
      <c r="AE474" s="5">
        <f t="shared" si="59"/>
        <v>1135953.4099999999</v>
      </c>
      <c r="AG474" s="2">
        <f t="shared" si="60"/>
        <v>4</v>
      </c>
      <c r="AH474" s="2">
        <f t="shared" si="61"/>
        <v>2026</v>
      </c>
      <c r="AJ474" s="5">
        <f t="shared" si="62"/>
        <v>84191.57</v>
      </c>
      <c r="AK474" s="2">
        <f t="shared" si="63"/>
        <v>21</v>
      </c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36"/>
    </row>
    <row r="475" spans="1:48">
      <c r="A475" s="17">
        <v>46124</v>
      </c>
      <c r="B475" s="38">
        <v>54508.26</v>
      </c>
      <c r="C475" s="38">
        <v>51659.6</v>
      </c>
      <c r="D475" s="38">
        <v>49992.36</v>
      </c>
      <c r="E475" s="38">
        <v>51622.55</v>
      </c>
      <c r="F475" s="38">
        <v>51400.35</v>
      </c>
      <c r="G475" s="38">
        <v>54501.11</v>
      </c>
      <c r="H475" s="38">
        <v>57778.81</v>
      </c>
      <c r="I475" s="38">
        <v>49045.13</v>
      </c>
      <c r="J475" s="38">
        <v>32110.04</v>
      </c>
      <c r="K475" s="38">
        <v>21839.91</v>
      </c>
      <c r="L475" s="38">
        <v>18436.240000000002</v>
      </c>
      <c r="M475" s="38">
        <v>13650.84</v>
      </c>
      <c r="N475" s="38">
        <v>11111.02</v>
      </c>
      <c r="O475" s="38">
        <v>10835.78</v>
      </c>
      <c r="P475" s="38">
        <v>10692.03</v>
      </c>
      <c r="Q475" s="38">
        <v>14114.35</v>
      </c>
      <c r="R475" s="38">
        <v>36817.730000000003</v>
      </c>
      <c r="S475" s="38">
        <v>62746.31</v>
      </c>
      <c r="T475" s="38">
        <v>79067.7</v>
      </c>
      <c r="U475" s="38">
        <v>85762.33</v>
      </c>
      <c r="V475" s="38">
        <v>86425.68</v>
      </c>
      <c r="W475" s="38">
        <v>77080.19</v>
      </c>
      <c r="X475" s="38">
        <v>65818.460000000006</v>
      </c>
      <c r="Y475" s="38">
        <v>56965.47</v>
      </c>
      <c r="Z475" s="5"/>
      <c r="AA475" s="2">
        <f>IFERROR(INDEX('Holiday Schedule'!$D$3:$D$24,MATCH(A475,'Holiday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1103982.2499999998</v>
      </c>
      <c r="AE475" s="5">
        <f t="shared" si="59"/>
        <v>1103982.2499999998</v>
      </c>
      <c r="AG475" s="2">
        <f t="shared" si="60"/>
        <v>4</v>
      </c>
      <c r="AH475" s="2">
        <f t="shared" si="61"/>
        <v>2026</v>
      </c>
      <c r="AJ475" s="5">
        <f t="shared" si="62"/>
        <v>86425.68</v>
      </c>
      <c r="AK475" s="2">
        <f t="shared" si="63"/>
        <v>21</v>
      </c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36"/>
    </row>
    <row r="476" spans="1:48">
      <c r="A476" s="17">
        <v>46125</v>
      </c>
      <c r="B476" s="38">
        <v>51071.8</v>
      </c>
      <c r="C476" s="38">
        <v>47025.2</v>
      </c>
      <c r="D476" s="38">
        <v>45973.67</v>
      </c>
      <c r="E476" s="38">
        <v>45792.35</v>
      </c>
      <c r="F476" s="38">
        <v>48708.94</v>
      </c>
      <c r="G476" s="38">
        <v>53279.62</v>
      </c>
      <c r="H476" s="38">
        <v>64425.73</v>
      </c>
      <c r="I476" s="38">
        <v>76022.83</v>
      </c>
      <c r="J476" s="38">
        <v>77244.88</v>
      </c>
      <c r="K476" s="38">
        <v>72781.8</v>
      </c>
      <c r="L476" s="38">
        <v>70942.03</v>
      </c>
      <c r="M476" s="38">
        <v>64569.41</v>
      </c>
      <c r="N476" s="38">
        <v>56702.25</v>
      </c>
      <c r="O476" s="38">
        <v>56675.51</v>
      </c>
      <c r="P476" s="38">
        <v>55155.25</v>
      </c>
      <c r="Q476" s="38">
        <v>58100.12</v>
      </c>
      <c r="R476" s="38">
        <v>62955.31</v>
      </c>
      <c r="S476" s="38">
        <v>72903.66</v>
      </c>
      <c r="T476" s="38">
        <v>82736.63</v>
      </c>
      <c r="U476" s="38">
        <v>85203.02</v>
      </c>
      <c r="V476" s="38">
        <v>85472.85</v>
      </c>
      <c r="W476" s="38">
        <v>76239.320000000007</v>
      </c>
      <c r="X476" s="38">
        <v>65644.100000000006</v>
      </c>
      <c r="Y476" s="38">
        <v>57130.22</v>
      </c>
      <c r="Z476" s="5"/>
      <c r="AA476" s="2">
        <f>IFERROR(INDEX('Holiday Schedule'!$D$3:$D$24,MATCH(A476,'Holiday Schedule'!$C$3:$C$24,0)),0)</f>
        <v>0</v>
      </c>
      <c r="AB476" s="2">
        <f t="shared" si="56"/>
        <v>2</v>
      </c>
      <c r="AC476" s="2">
        <f t="shared" si="57"/>
        <v>1119348.9700000002</v>
      </c>
      <c r="AD476" s="5">
        <f t="shared" si="58"/>
        <v>413407.53000000026</v>
      </c>
      <c r="AE476" s="5">
        <f t="shared" si="59"/>
        <v>1532756.5000000005</v>
      </c>
      <c r="AG476" s="2">
        <f t="shared" si="60"/>
        <v>4</v>
      </c>
      <c r="AH476" s="2">
        <f t="shared" si="61"/>
        <v>2026</v>
      </c>
      <c r="AJ476" s="5">
        <f t="shared" si="62"/>
        <v>85472.85</v>
      </c>
      <c r="AK476" s="2">
        <f t="shared" si="63"/>
        <v>21</v>
      </c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36"/>
    </row>
    <row r="477" spans="1:48">
      <c r="A477" s="17">
        <v>46126</v>
      </c>
      <c r="B477" s="38">
        <v>50227.16</v>
      </c>
      <c r="C477" s="38">
        <v>47214.78</v>
      </c>
      <c r="D477" s="38">
        <v>44599.06</v>
      </c>
      <c r="E477" s="38">
        <v>44086.3</v>
      </c>
      <c r="F477" s="38">
        <v>46676.85</v>
      </c>
      <c r="G477" s="38">
        <v>52221.25</v>
      </c>
      <c r="H477" s="38">
        <v>59533.65</v>
      </c>
      <c r="I477" s="38">
        <v>55201.2</v>
      </c>
      <c r="J477" s="38">
        <v>39240.410000000003</v>
      </c>
      <c r="K477" s="38">
        <v>29416.62</v>
      </c>
      <c r="L477" s="38">
        <v>31725.35</v>
      </c>
      <c r="M477" s="38">
        <v>23590.37</v>
      </c>
      <c r="N477" s="38">
        <v>17067.84</v>
      </c>
      <c r="O477" s="38">
        <v>13664.37</v>
      </c>
      <c r="P477" s="38">
        <v>17280.95</v>
      </c>
      <c r="Q477" s="38">
        <v>33971.06</v>
      </c>
      <c r="R477" s="38">
        <v>51567.76</v>
      </c>
      <c r="S477" s="38">
        <v>63168.57</v>
      </c>
      <c r="T477" s="38">
        <v>75359.02</v>
      </c>
      <c r="U477" s="38">
        <v>76503.55</v>
      </c>
      <c r="V477" s="38">
        <v>80132.75</v>
      </c>
      <c r="W477" s="38">
        <v>74001.78</v>
      </c>
      <c r="X477" s="38">
        <v>60777.2</v>
      </c>
      <c r="Y477" s="38">
        <v>52644.67</v>
      </c>
      <c r="Z477" s="5"/>
      <c r="AA477" s="2">
        <f>IFERROR(INDEX('Holiday Schedule'!$D$3:$D$24,MATCH(A477,'Holiday Schedule'!$C$3:$C$24,0)),0)</f>
        <v>0</v>
      </c>
      <c r="AB477" s="2">
        <f t="shared" si="56"/>
        <v>3</v>
      </c>
      <c r="AC477" s="2">
        <f t="shared" si="57"/>
        <v>742668.80000000005</v>
      </c>
      <c r="AD477" s="5">
        <f t="shared" si="58"/>
        <v>397203.72</v>
      </c>
      <c r="AE477" s="5">
        <f t="shared" si="59"/>
        <v>1139872.52</v>
      </c>
      <c r="AG477" s="2">
        <f t="shared" si="60"/>
        <v>4</v>
      </c>
      <c r="AH477" s="2">
        <f t="shared" si="61"/>
        <v>2026</v>
      </c>
      <c r="AJ477" s="5">
        <f t="shared" si="62"/>
        <v>80132.75</v>
      </c>
      <c r="AK477" s="2">
        <f t="shared" si="63"/>
        <v>21</v>
      </c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36"/>
    </row>
    <row r="478" spans="1:48">
      <c r="A478" s="17">
        <v>46127</v>
      </c>
      <c r="B478" s="38">
        <v>46191.03</v>
      </c>
      <c r="C478" s="38">
        <v>43218.82</v>
      </c>
      <c r="D478" s="38">
        <v>41658.379999999997</v>
      </c>
      <c r="E478" s="38">
        <v>41076.01</v>
      </c>
      <c r="F478" s="38">
        <v>43399.95</v>
      </c>
      <c r="G478" s="38">
        <v>48024.41</v>
      </c>
      <c r="H478" s="38">
        <v>57572.01</v>
      </c>
      <c r="I478" s="38">
        <v>65324.84</v>
      </c>
      <c r="J478" s="38">
        <v>61131.22</v>
      </c>
      <c r="K478" s="38">
        <v>54619.76</v>
      </c>
      <c r="L478" s="38">
        <v>49932.04</v>
      </c>
      <c r="M478" s="38">
        <v>45227.93</v>
      </c>
      <c r="N478" s="38">
        <v>44904.05</v>
      </c>
      <c r="O478" s="38">
        <v>42274.559999999998</v>
      </c>
      <c r="P478" s="38">
        <v>41823.449999999997</v>
      </c>
      <c r="Q478" s="38">
        <v>46604.06</v>
      </c>
      <c r="R478" s="38">
        <v>52459.519999999997</v>
      </c>
      <c r="S478" s="38">
        <v>63582.06</v>
      </c>
      <c r="T478" s="38">
        <v>73546.62</v>
      </c>
      <c r="U478" s="38">
        <v>78824.17</v>
      </c>
      <c r="V478" s="38">
        <v>84221.14</v>
      </c>
      <c r="W478" s="38">
        <v>72869.759999999995</v>
      </c>
      <c r="X478" s="38">
        <v>62061.52</v>
      </c>
      <c r="Y478" s="38">
        <v>53066.18</v>
      </c>
      <c r="Z478" s="5"/>
      <c r="AA478" s="2">
        <f>IFERROR(INDEX('Holiday Schedule'!$D$3:$D$24,MATCH(A478,'Holiday Schedule'!$C$3:$C$24,0)),0)</f>
        <v>0</v>
      </c>
      <c r="AB478" s="2">
        <f t="shared" si="56"/>
        <v>4</v>
      </c>
      <c r="AC478" s="2">
        <f t="shared" si="57"/>
        <v>939406.70000000007</v>
      </c>
      <c r="AD478" s="5">
        <f t="shared" si="58"/>
        <v>374206.78999999992</v>
      </c>
      <c r="AE478" s="5">
        <f t="shared" si="59"/>
        <v>1313613.49</v>
      </c>
      <c r="AG478" s="2">
        <f t="shared" si="60"/>
        <v>4</v>
      </c>
      <c r="AH478" s="2">
        <f t="shared" si="61"/>
        <v>2026</v>
      </c>
      <c r="AJ478" s="5">
        <f t="shared" si="62"/>
        <v>84221.14</v>
      </c>
      <c r="AK478" s="2">
        <f t="shared" si="63"/>
        <v>21</v>
      </c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36"/>
    </row>
    <row r="479" spans="1:48">
      <c r="A479" s="17">
        <v>46128</v>
      </c>
      <c r="B479" s="38">
        <v>46897.39</v>
      </c>
      <c r="C479" s="38">
        <v>43944.78</v>
      </c>
      <c r="D479" s="38">
        <v>42023.12</v>
      </c>
      <c r="E479" s="38">
        <v>41652.629999999997</v>
      </c>
      <c r="F479" s="38">
        <v>44059</v>
      </c>
      <c r="G479" s="38">
        <v>48971.5</v>
      </c>
      <c r="H479" s="38">
        <v>59202.58</v>
      </c>
      <c r="I479" s="38">
        <v>68782.42</v>
      </c>
      <c r="J479" s="38">
        <v>70783.64</v>
      </c>
      <c r="K479" s="38">
        <v>64344.53</v>
      </c>
      <c r="L479" s="38">
        <v>58870.59</v>
      </c>
      <c r="M479" s="38">
        <v>54004.160000000003</v>
      </c>
      <c r="N479" s="38">
        <v>50148.08</v>
      </c>
      <c r="O479" s="38">
        <v>48632.09</v>
      </c>
      <c r="P479" s="38">
        <v>47298.55</v>
      </c>
      <c r="Q479" s="38">
        <v>50042.29</v>
      </c>
      <c r="R479" s="38">
        <v>54794.239999999998</v>
      </c>
      <c r="S479" s="38">
        <v>65844.850000000006</v>
      </c>
      <c r="T479" s="38">
        <v>80592.850000000006</v>
      </c>
      <c r="U479" s="38">
        <v>83848.960000000006</v>
      </c>
      <c r="V479" s="38">
        <v>86918.03</v>
      </c>
      <c r="W479" s="38">
        <v>79166.63</v>
      </c>
      <c r="X479" s="38">
        <v>65687.990000000005</v>
      </c>
      <c r="Y479" s="38">
        <v>57596.63</v>
      </c>
      <c r="Z479" s="5"/>
      <c r="AA479" s="2">
        <f>IFERROR(INDEX('Holiday Schedule'!$D$3:$D$24,MATCH(A479,'Holiday Schedule'!$C$3:$C$24,0)),0)</f>
        <v>0</v>
      </c>
      <c r="AB479" s="2">
        <f t="shared" si="56"/>
        <v>5</v>
      </c>
      <c r="AC479" s="2">
        <f t="shared" si="57"/>
        <v>1029759.8999999999</v>
      </c>
      <c r="AD479" s="5">
        <f t="shared" si="58"/>
        <v>384347.63000000012</v>
      </c>
      <c r="AE479" s="5">
        <f t="shared" si="59"/>
        <v>1414107.53</v>
      </c>
      <c r="AG479" s="2">
        <f t="shared" si="60"/>
        <v>4</v>
      </c>
      <c r="AH479" s="2">
        <f t="shared" si="61"/>
        <v>2026</v>
      </c>
      <c r="AJ479" s="5">
        <f t="shared" si="62"/>
        <v>86918.03</v>
      </c>
      <c r="AK479" s="2">
        <f t="shared" si="63"/>
        <v>21</v>
      </c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36"/>
    </row>
    <row r="480" spans="1:48">
      <c r="A480" s="17">
        <v>46129</v>
      </c>
      <c r="B480" s="38">
        <v>50802.47</v>
      </c>
      <c r="C480" s="38">
        <v>46537.67</v>
      </c>
      <c r="D480" s="38">
        <v>44758.39</v>
      </c>
      <c r="E480" s="38">
        <v>44155.94</v>
      </c>
      <c r="F480" s="38">
        <v>45965.37</v>
      </c>
      <c r="G480" s="38">
        <v>50057.62</v>
      </c>
      <c r="H480" s="38">
        <v>59156.42</v>
      </c>
      <c r="I480" s="38">
        <v>66806.429999999993</v>
      </c>
      <c r="J480" s="38">
        <v>64546.23</v>
      </c>
      <c r="K480" s="38">
        <v>51877.82</v>
      </c>
      <c r="L480" s="38">
        <v>38874.26</v>
      </c>
      <c r="M480" s="38">
        <v>25112.85</v>
      </c>
      <c r="N480" s="38">
        <v>14003.83</v>
      </c>
      <c r="O480" s="38">
        <v>8939.4699999999993</v>
      </c>
      <c r="P480" s="38">
        <v>6632.48</v>
      </c>
      <c r="Q480" s="38">
        <v>8447.39</v>
      </c>
      <c r="R480" s="38">
        <v>18754.919999999998</v>
      </c>
      <c r="S480" s="38">
        <v>37876.21</v>
      </c>
      <c r="T480" s="38">
        <v>60982.39</v>
      </c>
      <c r="U480" s="38">
        <v>70195.509999999995</v>
      </c>
      <c r="V480" s="38">
        <v>77431.520000000004</v>
      </c>
      <c r="W480" s="38">
        <v>73665.039999999994</v>
      </c>
      <c r="X480" s="38">
        <v>61109.94</v>
      </c>
      <c r="Y480" s="38">
        <v>52943.25</v>
      </c>
      <c r="Z480" s="5"/>
      <c r="AA480" s="2">
        <f>IFERROR(INDEX('Holiday Schedule'!$D$3:$D$24,MATCH(A480,'Holiday Schedule'!$C$3:$C$24,0)),0)</f>
        <v>0</v>
      </c>
      <c r="AB480" s="2">
        <f t="shared" si="56"/>
        <v>6</v>
      </c>
      <c r="AC480" s="2">
        <f t="shared" si="57"/>
        <v>685256.29</v>
      </c>
      <c r="AD480" s="5">
        <f t="shared" si="58"/>
        <v>394377.12999999989</v>
      </c>
      <c r="AE480" s="5">
        <f t="shared" si="59"/>
        <v>1079633.42</v>
      </c>
      <c r="AG480" s="2">
        <f t="shared" si="60"/>
        <v>4</v>
      </c>
      <c r="AH480" s="2">
        <f t="shared" si="61"/>
        <v>2026</v>
      </c>
      <c r="AJ480" s="5">
        <f t="shared" si="62"/>
        <v>77431.520000000004</v>
      </c>
      <c r="AK480" s="2">
        <f t="shared" si="63"/>
        <v>21</v>
      </c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36"/>
    </row>
    <row r="481" spans="1:48">
      <c r="A481" s="17">
        <v>46130</v>
      </c>
      <c r="B481" s="38">
        <v>46877.34</v>
      </c>
      <c r="C481" s="38">
        <v>43342.13</v>
      </c>
      <c r="D481" s="38">
        <v>42367.16</v>
      </c>
      <c r="E481" s="38">
        <v>41561.69</v>
      </c>
      <c r="F481" s="38">
        <v>43826.35</v>
      </c>
      <c r="G481" s="38">
        <v>45117.54</v>
      </c>
      <c r="H481" s="38">
        <v>48414.57</v>
      </c>
      <c r="I481" s="38">
        <v>48360.639999999999</v>
      </c>
      <c r="J481" s="38">
        <v>33545.910000000003</v>
      </c>
      <c r="K481" s="38">
        <v>16581.78</v>
      </c>
      <c r="L481" s="38">
        <v>10294</v>
      </c>
      <c r="M481" s="38">
        <v>6362.11</v>
      </c>
      <c r="N481" s="38">
        <v>4312.32</v>
      </c>
      <c r="O481" s="38">
        <v>3461.99</v>
      </c>
      <c r="P481" s="38">
        <v>3546.31</v>
      </c>
      <c r="Q481" s="38">
        <v>8251</v>
      </c>
      <c r="R481" s="38">
        <v>22642.89</v>
      </c>
      <c r="S481" s="38">
        <v>47974.96</v>
      </c>
      <c r="T481" s="38">
        <v>66637.649999999994</v>
      </c>
      <c r="U481" s="38">
        <v>75006.97</v>
      </c>
      <c r="V481" s="38">
        <v>76861.86</v>
      </c>
      <c r="W481" s="38">
        <v>70754.5</v>
      </c>
      <c r="X481" s="38">
        <v>61405.04</v>
      </c>
      <c r="Y481" s="38">
        <v>53042.82</v>
      </c>
      <c r="Z481" s="5"/>
      <c r="AA481" s="2">
        <f>IFERROR(INDEX('Holiday Schedule'!$D$3:$D$24,MATCH(A481,'Holiday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920549.53</v>
      </c>
      <c r="AE481" s="5">
        <f t="shared" si="59"/>
        <v>920549.53</v>
      </c>
      <c r="AG481" s="2">
        <f t="shared" si="60"/>
        <v>4</v>
      </c>
      <c r="AH481" s="2">
        <f t="shared" si="61"/>
        <v>2026</v>
      </c>
      <c r="AJ481" s="5">
        <f t="shared" si="62"/>
        <v>76861.86</v>
      </c>
      <c r="AK481" s="2">
        <f t="shared" si="63"/>
        <v>21</v>
      </c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36"/>
    </row>
    <row r="482" spans="1:48">
      <c r="A482" s="17">
        <v>46131</v>
      </c>
      <c r="B482" s="38">
        <v>47064</v>
      </c>
      <c r="C482" s="38">
        <v>43958.02</v>
      </c>
      <c r="D482" s="38">
        <v>42196.81</v>
      </c>
      <c r="E482" s="38">
        <v>43541.17</v>
      </c>
      <c r="F482" s="38">
        <v>43297.86</v>
      </c>
      <c r="G482" s="38">
        <v>44329.03</v>
      </c>
      <c r="H482" s="38">
        <v>49623.81</v>
      </c>
      <c r="I482" s="38">
        <v>56272.37</v>
      </c>
      <c r="J482" s="38">
        <v>63957.95</v>
      </c>
      <c r="K482" s="38">
        <v>66303.460000000006</v>
      </c>
      <c r="L482" s="38">
        <v>69078.84</v>
      </c>
      <c r="M482" s="38">
        <v>67967.94</v>
      </c>
      <c r="N482" s="38">
        <v>64436.24</v>
      </c>
      <c r="O482" s="38">
        <v>63900.34</v>
      </c>
      <c r="P482" s="38">
        <v>62748.37</v>
      </c>
      <c r="Q482" s="38">
        <v>62364.4</v>
      </c>
      <c r="R482" s="38">
        <v>66500.149999999994</v>
      </c>
      <c r="S482" s="38">
        <v>75211.37</v>
      </c>
      <c r="T482" s="38">
        <v>84515.46</v>
      </c>
      <c r="U482" s="38">
        <v>87002.15</v>
      </c>
      <c r="V482" s="38">
        <v>87796.32</v>
      </c>
      <c r="W482" s="38">
        <v>79883.92</v>
      </c>
      <c r="X482" s="38">
        <v>69580.81</v>
      </c>
      <c r="Y482" s="38">
        <v>60953.37</v>
      </c>
      <c r="Z482" s="5"/>
      <c r="AA482" s="2">
        <f>IFERROR(INDEX('Holiday Schedule'!$D$3:$D$24,MATCH(A482,'Holiday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1502484.1600000001</v>
      </c>
      <c r="AE482" s="5">
        <f t="shared" si="59"/>
        <v>1502484.1600000001</v>
      </c>
      <c r="AG482" s="2">
        <f t="shared" si="60"/>
        <v>4</v>
      </c>
      <c r="AH482" s="2">
        <f t="shared" si="61"/>
        <v>2026</v>
      </c>
      <c r="AJ482" s="5">
        <f t="shared" si="62"/>
        <v>87796.32</v>
      </c>
      <c r="AK482" s="2">
        <f t="shared" si="63"/>
        <v>21</v>
      </c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36"/>
    </row>
    <row r="483" spans="1:48">
      <c r="A483" s="17">
        <v>46132</v>
      </c>
      <c r="B483" s="38">
        <v>54742.44</v>
      </c>
      <c r="C483" s="38">
        <v>51264.9</v>
      </c>
      <c r="D483" s="38">
        <v>50616.78</v>
      </c>
      <c r="E483" s="38">
        <v>50425.48</v>
      </c>
      <c r="F483" s="38">
        <v>53411.02</v>
      </c>
      <c r="G483" s="38">
        <v>57846.96</v>
      </c>
      <c r="H483" s="38">
        <v>62765.89</v>
      </c>
      <c r="I483" s="38">
        <v>54564</v>
      </c>
      <c r="J483" s="38">
        <v>37753.9</v>
      </c>
      <c r="K483" s="38">
        <v>39874.089999999997</v>
      </c>
      <c r="L483" s="38">
        <v>44170.93</v>
      </c>
      <c r="M483" s="38">
        <v>41873.360000000001</v>
      </c>
      <c r="N483" s="38">
        <v>33205.360000000001</v>
      </c>
      <c r="O483" s="38">
        <v>31005.040000000001</v>
      </c>
      <c r="P483" s="38">
        <v>32175.88</v>
      </c>
      <c r="Q483" s="38">
        <v>36238.660000000003</v>
      </c>
      <c r="R483" s="38">
        <v>42582.39</v>
      </c>
      <c r="S483" s="38">
        <v>55090.49</v>
      </c>
      <c r="T483" s="38">
        <v>76589.259999999995</v>
      </c>
      <c r="U483" s="38">
        <v>86636.92</v>
      </c>
      <c r="V483" s="38">
        <v>90685.78</v>
      </c>
      <c r="W483" s="38">
        <v>83947.73</v>
      </c>
      <c r="X483" s="38">
        <v>74588.160000000003</v>
      </c>
      <c r="Y483" s="38">
        <v>66367.17</v>
      </c>
      <c r="Z483" s="5"/>
      <c r="AA483" s="2">
        <f>IFERROR(INDEX('Holiday Schedule'!$D$3:$D$24,MATCH(A483,'Holiday Schedule'!$C$3:$C$24,0)),0)</f>
        <v>0</v>
      </c>
      <c r="AB483" s="2">
        <f t="shared" si="56"/>
        <v>2</v>
      </c>
      <c r="AC483" s="2">
        <f t="shared" si="57"/>
        <v>860981.95000000007</v>
      </c>
      <c r="AD483" s="5">
        <f t="shared" si="58"/>
        <v>447440.64000000001</v>
      </c>
      <c r="AE483" s="5">
        <f t="shared" si="59"/>
        <v>1308422.5900000001</v>
      </c>
      <c r="AG483" s="2">
        <f t="shared" si="60"/>
        <v>4</v>
      </c>
      <c r="AH483" s="2">
        <f t="shared" si="61"/>
        <v>2026</v>
      </c>
      <c r="AJ483" s="5">
        <f t="shared" si="62"/>
        <v>90685.78</v>
      </c>
      <c r="AK483" s="2">
        <f t="shared" si="63"/>
        <v>21</v>
      </c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36"/>
    </row>
    <row r="484" spans="1:48">
      <c r="A484" s="17">
        <v>46133</v>
      </c>
      <c r="B484" s="38">
        <v>59840.04</v>
      </c>
      <c r="C484" s="38">
        <v>56898.51</v>
      </c>
      <c r="D484" s="38">
        <v>54890.73</v>
      </c>
      <c r="E484" s="38">
        <v>54582.13</v>
      </c>
      <c r="F484" s="38">
        <v>57808.38</v>
      </c>
      <c r="G484" s="38">
        <v>62050.2</v>
      </c>
      <c r="H484" s="38">
        <v>64371.17</v>
      </c>
      <c r="I484" s="38">
        <v>60218.52</v>
      </c>
      <c r="J484" s="38">
        <v>38668.5</v>
      </c>
      <c r="K484" s="38">
        <v>26870.65</v>
      </c>
      <c r="L484" s="38">
        <v>26897.79</v>
      </c>
      <c r="M484" s="38">
        <v>28492.62</v>
      </c>
      <c r="N484" s="38">
        <v>24265.119999999999</v>
      </c>
      <c r="O484" s="38">
        <v>21388.25</v>
      </c>
      <c r="P484" s="38">
        <v>22056.46</v>
      </c>
      <c r="Q484" s="38">
        <v>20200.38</v>
      </c>
      <c r="R484" s="38">
        <v>28040.01</v>
      </c>
      <c r="S484" s="38">
        <v>46668.98</v>
      </c>
      <c r="T484" s="38">
        <v>71479.509999999995</v>
      </c>
      <c r="U484" s="38">
        <v>84535.75</v>
      </c>
      <c r="V484" s="38">
        <v>90052.23</v>
      </c>
      <c r="W484" s="38">
        <v>83942.720000000001</v>
      </c>
      <c r="X484" s="38">
        <v>74419.67</v>
      </c>
      <c r="Y484" s="38">
        <v>65489.42</v>
      </c>
      <c r="Z484" s="5"/>
      <c r="AA484" s="2">
        <f>IFERROR(INDEX('Holiday Schedule'!$D$3:$D$24,MATCH(A484,'Holiday Schedule'!$C$3:$C$24,0)),0)</f>
        <v>0</v>
      </c>
      <c r="AB484" s="2">
        <f t="shared" si="56"/>
        <v>3</v>
      </c>
      <c r="AC484" s="2">
        <f t="shared" si="57"/>
        <v>748197.16</v>
      </c>
      <c r="AD484" s="5">
        <f t="shared" si="58"/>
        <v>475930.57999999973</v>
      </c>
      <c r="AE484" s="5">
        <f t="shared" si="59"/>
        <v>1224127.7399999998</v>
      </c>
      <c r="AG484" s="2">
        <f t="shared" si="60"/>
        <v>4</v>
      </c>
      <c r="AH484" s="2">
        <f t="shared" si="61"/>
        <v>2026</v>
      </c>
      <c r="AJ484" s="5">
        <f t="shared" si="62"/>
        <v>90052.23</v>
      </c>
      <c r="AK484" s="2">
        <f t="shared" si="63"/>
        <v>21</v>
      </c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36"/>
    </row>
    <row r="485" spans="1:48">
      <c r="A485" s="17">
        <v>46134</v>
      </c>
      <c r="B485" s="38">
        <v>56684.32</v>
      </c>
      <c r="C485" s="38">
        <v>57911.41</v>
      </c>
      <c r="D485" s="38">
        <v>54775.63</v>
      </c>
      <c r="E485" s="38">
        <v>53711.839999999997</v>
      </c>
      <c r="F485" s="38">
        <v>56580.01</v>
      </c>
      <c r="G485" s="38">
        <v>60507.33</v>
      </c>
      <c r="H485" s="38">
        <v>65186.59</v>
      </c>
      <c r="I485" s="38">
        <v>64135.71</v>
      </c>
      <c r="J485" s="38">
        <v>56635.72</v>
      </c>
      <c r="K485" s="38">
        <v>53667.47</v>
      </c>
      <c r="L485" s="38">
        <v>55572.83</v>
      </c>
      <c r="M485" s="38">
        <v>44427.82</v>
      </c>
      <c r="N485" s="38">
        <v>41137.769999999997</v>
      </c>
      <c r="O485" s="38">
        <v>48411.79</v>
      </c>
      <c r="P485" s="38">
        <v>51098.28</v>
      </c>
      <c r="Q485" s="38">
        <v>54817.279999999999</v>
      </c>
      <c r="R485" s="38">
        <v>63466.12</v>
      </c>
      <c r="S485" s="38">
        <v>74198.710000000006</v>
      </c>
      <c r="T485" s="38">
        <v>85601.16</v>
      </c>
      <c r="U485" s="38">
        <v>89226.57</v>
      </c>
      <c r="V485" s="38">
        <v>90049.12</v>
      </c>
      <c r="W485" s="38">
        <v>82106.92</v>
      </c>
      <c r="X485" s="38">
        <v>70977.94</v>
      </c>
      <c r="Y485" s="38">
        <v>61534.559999999998</v>
      </c>
      <c r="Z485" s="5"/>
      <c r="AA485" s="2">
        <f>IFERROR(INDEX('Holiday Schedule'!$D$3:$D$24,MATCH(A485,'Holiday Schedule'!$C$3:$C$24,0)),0)</f>
        <v>0</v>
      </c>
      <c r="AB485" s="2">
        <f t="shared" si="56"/>
        <v>4</v>
      </c>
      <c r="AC485" s="2">
        <f t="shared" si="57"/>
        <v>1025531.21</v>
      </c>
      <c r="AD485" s="5">
        <f t="shared" si="58"/>
        <v>466891.68999999994</v>
      </c>
      <c r="AE485" s="5">
        <f t="shared" si="59"/>
        <v>1492422.9</v>
      </c>
      <c r="AG485" s="2">
        <f t="shared" si="60"/>
        <v>4</v>
      </c>
      <c r="AH485" s="2">
        <f t="shared" si="61"/>
        <v>2026</v>
      </c>
      <c r="AJ485" s="5">
        <f t="shared" si="62"/>
        <v>90049.12</v>
      </c>
      <c r="AK485" s="2">
        <f t="shared" si="63"/>
        <v>21</v>
      </c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36"/>
    </row>
    <row r="486" spans="1:48">
      <c r="A486" s="17">
        <v>46135</v>
      </c>
      <c r="B486" s="38">
        <v>54442.21</v>
      </c>
      <c r="C486" s="38">
        <v>50824.84</v>
      </c>
      <c r="D486" s="38">
        <v>48927.12</v>
      </c>
      <c r="E486" s="38">
        <v>47952.94</v>
      </c>
      <c r="F486" s="38">
        <v>50163.9</v>
      </c>
      <c r="G486" s="38">
        <v>53806.46</v>
      </c>
      <c r="H486" s="38">
        <v>61599.3</v>
      </c>
      <c r="I486" s="38">
        <v>70473.41</v>
      </c>
      <c r="J486" s="38">
        <v>73010.710000000006</v>
      </c>
      <c r="K486" s="38">
        <v>70287.09</v>
      </c>
      <c r="L486" s="38">
        <v>66936.100000000006</v>
      </c>
      <c r="M486" s="38">
        <v>55384.17</v>
      </c>
      <c r="N486" s="38">
        <v>48542.400000000001</v>
      </c>
      <c r="O486" s="38">
        <v>47045.24</v>
      </c>
      <c r="P486" s="38">
        <v>43152.11</v>
      </c>
      <c r="Q486" s="38">
        <v>47246.94</v>
      </c>
      <c r="R486" s="38">
        <v>56746.31</v>
      </c>
      <c r="S486" s="38">
        <v>67391.259999999995</v>
      </c>
      <c r="T486" s="38">
        <v>79139.59</v>
      </c>
      <c r="U486" s="38">
        <v>86375.14</v>
      </c>
      <c r="V486" s="38">
        <v>89285.23</v>
      </c>
      <c r="W486" s="38">
        <v>84186.18</v>
      </c>
      <c r="X486" s="38">
        <v>71063.87</v>
      </c>
      <c r="Y486" s="38">
        <v>62745.3</v>
      </c>
      <c r="Z486" s="5"/>
      <c r="AA486" s="2">
        <f>IFERROR(INDEX('Holiday Schedule'!$D$3:$D$24,MATCH(A486,'Holiday Schedule'!$C$3:$C$24,0)),0)</f>
        <v>0</v>
      </c>
      <c r="AB486" s="2">
        <f t="shared" si="56"/>
        <v>5</v>
      </c>
      <c r="AC486" s="2">
        <f t="shared" si="57"/>
        <v>1056265.75</v>
      </c>
      <c r="AD486" s="5">
        <f t="shared" si="58"/>
        <v>430462.07000000007</v>
      </c>
      <c r="AE486" s="5">
        <f t="shared" si="59"/>
        <v>1486727.82</v>
      </c>
      <c r="AG486" s="2">
        <f t="shared" si="60"/>
        <v>4</v>
      </c>
      <c r="AH486" s="2">
        <f t="shared" si="61"/>
        <v>2026</v>
      </c>
      <c r="AJ486" s="5">
        <f t="shared" si="62"/>
        <v>89285.23</v>
      </c>
      <c r="AK486" s="2">
        <f t="shared" si="63"/>
        <v>21</v>
      </c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36"/>
    </row>
    <row r="487" spans="1:48">
      <c r="A487" s="17">
        <v>46136</v>
      </c>
      <c r="B487" s="38">
        <v>55812.72</v>
      </c>
      <c r="C487" s="38">
        <v>53412.4</v>
      </c>
      <c r="D487" s="38">
        <v>51554.21</v>
      </c>
      <c r="E487" s="38">
        <v>50738.66</v>
      </c>
      <c r="F487" s="38">
        <v>55380.12</v>
      </c>
      <c r="G487" s="38">
        <v>58583.45</v>
      </c>
      <c r="H487" s="38">
        <v>62724.74</v>
      </c>
      <c r="I487" s="38">
        <v>58621.49</v>
      </c>
      <c r="J487" s="38">
        <v>37858.15</v>
      </c>
      <c r="K487" s="38">
        <v>35825.410000000003</v>
      </c>
      <c r="L487" s="38">
        <v>38379.72</v>
      </c>
      <c r="M487" s="38">
        <v>39379.89</v>
      </c>
      <c r="N487" s="38">
        <v>34457.550000000003</v>
      </c>
      <c r="O487" s="38">
        <v>34519.93</v>
      </c>
      <c r="P487" s="38">
        <v>38096.6</v>
      </c>
      <c r="Q487" s="38">
        <v>44519.5</v>
      </c>
      <c r="R487" s="38">
        <v>47562.27</v>
      </c>
      <c r="S487" s="38">
        <v>58338.54</v>
      </c>
      <c r="T487" s="38">
        <v>76341.8</v>
      </c>
      <c r="U487" s="38">
        <v>83644.289999999994</v>
      </c>
      <c r="V487" s="38">
        <v>87501.66</v>
      </c>
      <c r="W487" s="38">
        <v>81788.070000000007</v>
      </c>
      <c r="X487" s="38">
        <v>72848.94</v>
      </c>
      <c r="Y487" s="38">
        <v>64590.85</v>
      </c>
      <c r="Z487" s="5"/>
      <c r="AA487" s="2">
        <f>IFERROR(INDEX('Holiday Schedule'!$D$3:$D$24,MATCH(A487,'Holiday Schedule'!$C$3:$C$24,0)),0)</f>
        <v>0</v>
      </c>
      <c r="AB487" s="2">
        <f t="shared" si="56"/>
        <v>6</v>
      </c>
      <c r="AC487" s="2">
        <f t="shared" si="57"/>
        <v>869683.81</v>
      </c>
      <c r="AD487" s="5">
        <f t="shared" si="58"/>
        <v>452797.15000000014</v>
      </c>
      <c r="AE487" s="5">
        <f t="shared" si="59"/>
        <v>1322480.9600000002</v>
      </c>
      <c r="AG487" s="2">
        <f t="shared" si="60"/>
        <v>4</v>
      </c>
      <c r="AH487" s="2">
        <f t="shared" si="61"/>
        <v>2026</v>
      </c>
      <c r="AJ487" s="5">
        <f t="shared" si="62"/>
        <v>87501.66</v>
      </c>
      <c r="AK487" s="2">
        <f t="shared" si="63"/>
        <v>21</v>
      </c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36"/>
    </row>
    <row r="488" spans="1:48">
      <c r="A488" s="17">
        <v>46137</v>
      </c>
      <c r="B488" s="38">
        <v>58255.08</v>
      </c>
      <c r="C488" s="38">
        <v>53941.78</v>
      </c>
      <c r="D488" s="38">
        <v>52491.9</v>
      </c>
      <c r="E488" s="38">
        <v>51511.81</v>
      </c>
      <c r="F488" s="38">
        <v>53142.7</v>
      </c>
      <c r="G488" s="38">
        <v>53908.959999999999</v>
      </c>
      <c r="H488" s="38">
        <v>53482.03</v>
      </c>
      <c r="I488" s="38">
        <v>42200.6</v>
      </c>
      <c r="J488" s="38">
        <v>26526.18</v>
      </c>
      <c r="K488" s="38">
        <v>16801.59</v>
      </c>
      <c r="L488" s="38">
        <v>25367.9</v>
      </c>
      <c r="M488" s="38">
        <v>21139.22</v>
      </c>
      <c r="N488" s="38">
        <v>9541.86</v>
      </c>
      <c r="O488" s="38">
        <v>3470</v>
      </c>
      <c r="P488" s="38">
        <v>2786.1</v>
      </c>
      <c r="Q488" s="38">
        <v>5666.25</v>
      </c>
      <c r="R488" s="38">
        <v>14707.46</v>
      </c>
      <c r="S488" s="38">
        <v>34762.65</v>
      </c>
      <c r="T488" s="38">
        <v>61214.86</v>
      </c>
      <c r="U488" s="38">
        <v>73449.929999999993</v>
      </c>
      <c r="V488" s="38">
        <v>79088.3</v>
      </c>
      <c r="W488" s="38">
        <v>73429.52</v>
      </c>
      <c r="X488" s="38">
        <v>64513.24</v>
      </c>
      <c r="Y488" s="38">
        <v>57314.86</v>
      </c>
      <c r="Z488" s="5"/>
      <c r="AA488" s="2">
        <f>IFERROR(INDEX('Holiday Schedule'!$D$3:$D$24,MATCH(A488,'Holiday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988714.77999999991</v>
      </c>
      <c r="AE488" s="5">
        <f t="shared" si="59"/>
        <v>988714.77999999991</v>
      </c>
      <c r="AG488" s="2">
        <f t="shared" si="60"/>
        <v>4</v>
      </c>
      <c r="AH488" s="2">
        <f t="shared" si="61"/>
        <v>2026</v>
      </c>
      <c r="AJ488" s="5">
        <f t="shared" si="62"/>
        <v>79088.3</v>
      </c>
      <c r="AK488" s="2">
        <f t="shared" si="63"/>
        <v>21</v>
      </c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36"/>
    </row>
    <row r="489" spans="1:48">
      <c r="A489" s="17">
        <v>46138</v>
      </c>
      <c r="B489" s="38">
        <v>50932.800000000003</v>
      </c>
      <c r="C489" s="38">
        <v>50247.29</v>
      </c>
      <c r="D489" s="38">
        <v>48369.33</v>
      </c>
      <c r="E489" s="38">
        <v>49812.95</v>
      </c>
      <c r="F489" s="38">
        <v>49999.59</v>
      </c>
      <c r="G489" s="38">
        <v>50643.39</v>
      </c>
      <c r="H489" s="38">
        <v>50858.19</v>
      </c>
      <c r="I489" s="38">
        <v>45683.91</v>
      </c>
      <c r="J489" s="38">
        <v>31883.45</v>
      </c>
      <c r="K489" s="38">
        <v>19779.8</v>
      </c>
      <c r="L489" s="38">
        <v>16066.63</v>
      </c>
      <c r="M489" s="38">
        <v>8586.89</v>
      </c>
      <c r="N489" s="38">
        <v>3374.08</v>
      </c>
      <c r="O489" s="38">
        <v>1456.11</v>
      </c>
      <c r="P489" s="38">
        <v>2142.89</v>
      </c>
      <c r="Q489" s="38">
        <v>6564.73</v>
      </c>
      <c r="R489" s="38">
        <v>18739.12</v>
      </c>
      <c r="S489" s="38">
        <v>40916.46</v>
      </c>
      <c r="T489" s="38">
        <v>68264.55</v>
      </c>
      <c r="U489" s="38">
        <v>81011.5</v>
      </c>
      <c r="V489" s="38">
        <v>86156.59</v>
      </c>
      <c r="W489" s="38">
        <v>76817.55</v>
      </c>
      <c r="X489" s="38">
        <v>65320.52</v>
      </c>
      <c r="Y489" s="38">
        <v>56106.57</v>
      </c>
      <c r="Z489" s="5"/>
      <c r="AA489" s="2">
        <f>IFERROR(INDEX('Holiday Schedule'!$D$3:$D$24,MATCH(A489,'Holiday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979734.89</v>
      </c>
      <c r="AE489" s="5">
        <f t="shared" si="59"/>
        <v>979734.89</v>
      </c>
      <c r="AG489" s="2">
        <f t="shared" si="60"/>
        <v>4</v>
      </c>
      <c r="AH489" s="2">
        <f t="shared" si="61"/>
        <v>2026</v>
      </c>
      <c r="AJ489" s="5">
        <f t="shared" si="62"/>
        <v>86156.59</v>
      </c>
      <c r="AK489" s="2">
        <f t="shared" si="63"/>
        <v>21</v>
      </c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36"/>
    </row>
    <row r="490" spans="1:48">
      <c r="A490" s="17">
        <v>46139</v>
      </c>
      <c r="B490" s="38">
        <v>47535.01</v>
      </c>
      <c r="C490" s="38">
        <v>44426.080000000002</v>
      </c>
      <c r="D490" s="38">
        <v>43167.33</v>
      </c>
      <c r="E490" s="38">
        <v>43121.69</v>
      </c>
      <c r="F490" s="38">
        <v>46571.11</v>
      </c>
      <c r="G490" s="38">
        <v>51555.56</v>
      </c>
      <c r="H490" s="38">
        <v>55794.81</v>
      </c>
      <c r="I490" s="38">
        <v>44835.15</v>
      </c>
      <c r="J490" s="38">
        <v>25188.53</v>
      </c>
      <c r="K490" s="38">
        <v>12612.12</v>
      </c>
      <c r="L490" s="38">
        <v>7337.59</v>
      </c>
      <c r="M490" s="38">
        <v>5238.88</v>
      </c>
      <c r="N490" s="38">
        <v>5743.68</v>
      </c>
      <c r="O490" s="38">
        <v>4902.04</v>
      </c>
      <c r="P490" s="38">
        <v>6675.28</v>
      </c>
      <c r="Q490" s="38">
        <v>12178.59</v>
      </c>
      <c r="R490" s="38">
        <v>20076.52</v>
      </c>
      <c r="S490" s="38">
        <v>39828.03</v>
      </c>
      <c r="T490" s="38">
        <v>65072.83</v>
      </c>
      <c r="U490" s="38">
        <v>75896.95</v>
      </c>
      <c r="V490" s="38">
        <v>79649.73</v>
      </c>
      <c r="W490" s="38">
        <v>72188.990000000005</v>
      </c>
      <c r="X490" s="38">
        <v>61213.17</v>
      </c>
      <c r="Y490" s="38">
        <v>52988.68</v>
      </c>
      <c r="Z490" s="5"/>
      <c r="AA490" s="2">
        <f>IFERROR(INDEX('Holiday Schedule'!$D$3:$D$24,MATCH(A490,'Holiday Schedule'!$C$3:$C$24,0)),0)</f>
        <v>0</v>
      </c>
      <c r="AB490" s="2">
        <f t="shared" si="56"/>
        <v>2</v>
      </c>
      <c r="AC490" s="2">
        <f t="shared" si="57"/>
        <v>538638.07999999996</v>
      </c>
      <c r="AD490" s="5">
        <f t="shared" si="58"/>
        <v>385160.27000000014</v>
      </c>
      <c r="AE490" s="5">
        <f t="shared" si="59"/>
        <v>923798.35000000009</v>
      </c>
      <c r="AG490" s="2">
        <f t="shared" si="60"/>
        <v>4</v>
      </c>
      <c r="AH490" s="2">
        <f t="shared" si="61"/>
        <v>2026</v>
      </c>
      <c r="AJ490" s="5">
        <f t="shared" si="62"/>
        <v>79649.73</v>
      </c>
      <c r="AK490" s="2">
        <f t="shared" si="63"/>
        <v>21</v>
      </c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36"/>
    </row>
    <row r="491" spans="1:48">
      <c r="A491" s="17">
        <v>46140</v>
      </c>
      <c r="B491" s="38">
        <v>47538.71</v>
      </c>
      <c r="C491" s="38">
        <v>45635.99</v>
      </c>
      <c r="D491" s="38">
        <v>44344.7</v>
      </c>
      <c r="E491" s="38">
        <v>44242.33</v>
      </c>
      <c r="F491" s="38">
        <v>47705.75</v>
      </c>
      <c r="G491" s="38">
        <v>52345.96</v>
      </c>
      <c r="H491" s="38">
        <v>56264.35</v>
      </c>
      <c r="I491" s="38">
        <v>44772.93</v>
      </c>
      <c r="J491" s="38">
        <v>24084.17</v>
      </c>
      <c r="K491" s="38">
        <v>11574.32</v>
      </c>
      <c r="L491" s="38">
        <v>6011.51</v>
      </c>
      <c r="M491" s="38">
        <v>4132.33</v>
      </c>
      <c r="N491" s="38">
        <v>2999.54</v>
      </c>
      <c r="O491" s="38">
        <v>1653.24</v>
      </c>
      <c r="P491" s="38">
        <v>2414.54</v>
      </c>
      <c r="Q491" s="38">
        <v>5778.76</v>
      </c>
      <c r="R491" s="38">
        <v>16158.41</v>
      </c>
      <c r="S491" s="38">
        <v>35818.25</v>
      </c>
      <c r="T491" s="38">
        <v>63777.13</v>
      </c>
      <c r="U491" s="38">
        <v>75156.88</v>
      </c>
      <c r="V491" s="38">
        <v>82063.77</v>
      </c>
      <c r="W491" s="38">
        <v>76719.179999999993</v>
      </c>
      <c r="X491" s="38">
        <v>63104.32</v>
      </c>
      <c r="Y491" s="38">
        <v>55012.56</v>
      </c>
      <c r="Z491" s="5"/>
      <c r="AA491" s="2">
        <f>IFERROR(INDEX('Holiday Schedule'!$D$3:$D$24,MATCH(A491,'Holiday Schedule'!$C$3:$C$24,0)),0)</f>
        <v>0</v>
      </c>
      <c r="AB491" s="2">
        <f t="shared" si="56"/>
        <v>3</v>
      </c>
      <c r="AC491" s="2">
        <f t="shared" si="57"/>
        <v>516219.28</v>
      </c>
      <c r="AD491" s="5">
        <f t="shared" si="58"/>
        <v>393090.34999999986</v>
      </c>
      <c r="AE491" s="5">
        <f t="shared" si="59"/>
        <v>909309.62999999989</v>
      </c>
      <c r="AG491" s="2">
        <f t="shared" si="60"/>
        <v>4</v>
      </c>
      <c r="AH491" s="2">
        <f t="shared" si="61"/>
        <v>2026</v>
      </c>
      <c r="AJ491" s="5">
        <f t="shared" si="62"/>
        <v>82063.77</v>
      </c>
      <c r="AK491" s="2">
        <f t="shared" si="63"/>
        <v>21</v>
      </c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36"/>
    </row>
    <row r="492" spans="1:48">
      <c r="A492" s="17">
        <v>46141</v>
      </c>
      <c r="B492" s="38">
        <v>46586.93</v>
      </c>
      <c r="C492" s="38">
        <v>44076.99</v>
      </c>
      <c r="D492" s="38">
        <v>42622.69</v>
      </c>
      <c r="E492" s="38">
        <v>42098.52</v>
      </c>
      <c r="F492" s="38">
        <v>44641.61</v>
      </c>
      <c r="G492" s="38">
        <v>49056.84</v>
      </c>
      <c r="H492" s="38">
        <v>57416.05</v>
      </c>
      <c r="I492" s="38">
        <v>64976.77</v>
      </c>
      <c r="J492" s="38">
        <v>62184.51</v>
      </c>
      <c r="K492" s="38">
        <v>54921.17</v>
      </c>
      <c r="L492" s="38">
        <v>50698.89</v>
      </c>
      <c r="M492" s="38">
        <v>45032.88</v>
      </c>
      <c r="N492" s="38">
        <v>34005.22</v>
      </c>
      <c r="O492" s="38">
        <v>30797.21</v>
      </c>
      <c r="P492" s="38">
        <v>36554.050000000003</v>
      </c>
      <c r="Q492" s="38">
        <v>44104.24</v>
      </c>
      <c r="R492" s="38">
        <v>49782.01</v>
      </c>
      <c r="S492" s="38">
        <v>61865.53</v>
      </c>
      <c r="T492" s="38">
        <v>76536.639999999999</v>
      </c>
      <c r="U492" s="38">
        <v>82297.820000000007</v>
      </c>
      <c r="V492" s="38">
        <v>84801.72</v>
      </c>
      <c r="W492" s="38">
        <v>76801.36</v>
      </c>
      <c r="X492" s="38">
        <v>65314.34</v>
      </c>
      <c r="Y492" s="38">
        <v>56391.06</v>
      </c>
      <c r="Z492" s="5"/>
      <c r="AA492" s="2">
        <f>IFERROR(INDEX('Holiday Schedule'!$D$3:$D$24,MATCH(A492,'Holiday Schedule'!$C$3:$C$24,0)),0)</f>
        <v>0</v>
      </c>
      <c r="AB492" s="2">
        <f t="shared" si="56"/>
        <v>4</v>
      </c>
      <c r="AC492" s="2">
        <f t="shared" si="57"/>
        <v>920674.3600000001</v>
      </c>
      <c r="AD492" s="5">
        <f t="shared" si="58"/>
        <v>382890.69000000018</v>
      </c>
      <c r="AE492" s="5">
        <f t="shared" si="59"/>
        <v>1303565.0500000003</v>
      </c>
      <c r="AG492" s="2">
        <f t="shared" si="60"/>
        <v>4</v>
      </c>
      <c r="AH492" s="2">
        <f t="shared" si="61"/>
        <v>2026</v>
      </c>
      <c r="AJ492" s="5">
        <f t="shared" si="62"/>
        <v>84801.72</v>
      </c>
      <c r="AK492" s="2">
        <f t="shared" si="63"/>
        <v>21</v>
      </c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36"/>
    </row>
    <row r="493" spans="1:48">
      <c r="A493" s="17">
        <v>46142</v>
      </c>
      <c r="B493" s="38">
        <v>50303.07</v>
      </c>
      <c r="C493" s="38">
        <v>46838.69</v>
      </c>
      <c r="D493" s="38">
        <v>45131.01</v>
      </c>
      <c r="E493" s="38">
        <v>44672.23</v>
      </c>
      <c r="F493" s="38">
        <v>47260.35</v>
      </c>
      <c r="G493" s="38">
        <v>51680.68</v>
      </c>
      <c r="H493" s="38">
        <v>60573.53</v>
      </c>
      <c r="I493" s="38">
        <v>69967.210000000006</v>
      </c>
      <c r="J493" s="38">
        <v>68395.839999999997</v>
      </c>
      <c r="K493" s="38">
        <v>65028.45</v>
      </c>
      <c r="L493" s="38">
        <v>64552.68</v>
      </c>
      <c r="M493" s="38">
        <v>59947.839999999997</v>
      </c>
      <c r="N493" s="38">
        <v>57761.86</v>
      </c>
      <c r="O493" s="38">
        <v>56531.62</v>
      </c>
      <c r="P493" s="38">
        <v>56147.93</v>
      </c>
      <c r="Q493" s="38">
        <v>58971.96</v>
      </c>
      <c r="R493" s="38">
        <v>67372.19</v>
      </c>
      <c r="S493" s="38">
        <v>76290.720000000001</v>
      </c>
      <c r="T493" s="38">
        <v>85378.31</v>
      </c>
      <c r="U493" s="38">
        <v>86447.81</v>
      </c>
      <c r="V493" s="38">
        <v>87425.61</v>
      </c>
      <c r="W493" s="38">
        <v>78768.34</v>
      </c>
      <c r="X493" s="38">
        <v>67397.039999999994</v>
      </c>
      <c r="Y493" s="38">
        <v>58236.67</v>
      </c>
      <c r="Z493" s="5"/>
      <c r="AA493" s="2">
        <f>IFERROR(INDEX('Holiday Schedule'!$D$3:$D$24,MATCH(A493,'Holiday Schedule'!$C$3:$C$24,0)),0)</f>
        <v>0</v>
      </c>
      <c r="AB493" s="2">
        <f t="shared" si="56"/>
        <v>5</v>
      </c>
      <c r="AC493" s="2">
        <f t="shared" si="57"/>
        <v>1106385.4100000001</v>
      </c>
      <c r="AD493" s="5">
        <f t="shared" si="58"/>
        <v>404696.23000000021</v>
      </c>
      <c r="AE493" s="5">
        <f t="shared" si="59"/>
        <v>1511081.6400000004</v>
      </c>
      <c r="AG493" s="2">
        <f t="shared" si="60"/>
        <v>4</v>
      </c>
      <c r="AH493" s="2">
        <f t="shared" si="61"/>
        <v>2026</v>
      </c>
      <c r="AJ493" s="5">
        <f t="shared" si="62"/>
        <v>87425.61</v>
      </c>
      <c r="AK493" s="2">
        <f t="shared" si="63"/>
        <v>21</v>
      </c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36"/>
    </row>
    <row r="494" spans="1:48">
      <c r="A494" s="17">
        <v>46143</v>
      </c>
      <c r="B494" s="38">
        <v>50991.42</v>
      </c>
      <c r="C494" s="38">
        <v>47235.96</v>
      </c>
      <c r="D494" s="38">
        <v>44777.66</v>
      </c>
      <c r="E494" s="38">
        <v>44056.03</v>
      </c>
      <c r="F494" s="38">
        <v>46126.99</v>
      </c>
      <c r="G494" s="38">
        <v>51278.94</v>
      </c>
      <c r="H494" s="38">
        <v>60624.84</v>
      </c>
      <c r="I494" s="38">
        <v>63928.65</v>
      </c>
      <c r="J494" s="38">
        <v>51159.91</v>
      </c>
      <c r="K494" s="38">
        <v>28713.88</v>
      </c>
      <c r="L494" s="38">
        <v>18847.939999999999</v>
      </c>
      <c r="M494" s="38">
        <v>12439.11</v>
      </c>
      <c r="N494" s="38">
        <v>10778.29</v>
      </c>
      <c r="O494" s="38">
        <v>17169.37</v>
      </c>
      <c r="P494" s="38">
        <v>21409.99</v>
      </c>
      <c r="Q494" s="38">
        <v>20892.18</v>
      </c>
      <c r="R494" s="38">
        <v>28609.43</v>
      </c>
      <c r="S494" s="38">
        <v>41366.06</v>
      </c>
      <c r="T494" s="38">
        <v>58173.08</v>
      </c>
      <c r="U494" s="38">
        <v>73121.490000000005</v>
      </c>
      <c r="V494" s="38">
        <v>79693.59</v>
      </c>
      <c r="W494" s="38">
        <v>75924.7</v>
      </c>
      <c r="X494" s="38">
        <v>66741.2</v>
      </c>
      <c r="Y494" s="38">
        <v>57980.94</v>
      </c>
      <c r="Z494" s="5"/>
      <c r="AA494" s="2">
        <f>IFERROR(INDEX('Holiday Schedule'!$D$3:$D$24,MATCH(A494,'Holiday Schedule'!$C$3:$C$24,0)),0)</f>
        <v>0</v>
      </c>
      <c r="AB494" s="2">
        <f t="shared" si="56"/>
        <v>6</v>
      </c>
      <c r="AC494" s="2">
        <f t="shared" si="57"/>
        <v>668968.86999999988</v>
      </c>
      <c r="AD494" s="5">
        <f t="shared" si="58"/>
        <v>403072.78</v>
      </c>
      <c r="AE494" s="5">
        <f t="shared" si="59"/>
        <v>1072041.6499999999</v>
      </c>
      <c r="AG494" s="2">
        <f t="shared" si="60"/>
        <v>5</v>
      </c>
      <c r="AH494" s="2">
        <f t="shared" si="61"/>
        <v>2026</v>
      </c>
      <c r="AJ494" s="5">
        <f t="shared" si="62"/>
        <v>79693.59</v>
      </c>
      <c r="AK494" s="2">
        <f t="shared" si="63"/>
        <v>21</v>
      </c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36"/>
    </row>
    <row r="495" spans="1:48">
      <c r="A495" s="17">
        <v>46144</v>
      </c>
      <c r="B495" s="38">
        <v>51143.29</v>
      </c>
      <c r="C495" s="38">
        <v>48613.75</v>
      </c>
      <c r="D495" s="38">
        <v>46607.61</v>
      </c>
      <c r="E495" s="38">
        <v>46193.04</v>
      </c>
      <c r="F495" s="38">
        <v>47562.86</v>
      </c>
      <c r="G495" s="38">
        <v>49667.77</v>
      </c>
      <c r="H495" s="38">
        <v>50533.36</v>
      </c>
      <c r="I495" s="38">
        <v>50700.97</v>
      </c>
      <c r="J495" s="38">
        <v>44514.239999999998</v>
      </c>
      <c r="K495" s="38">
        <v>42483.08</v>
      </c>
      <c r="L495" s="38">
        <v>45651.27</v>
      </c>
      <c r="M495" s="38">
        <v>42988.46</v>
      </c>
      <c r="N495" s="38">
        <v>43336.74</v>
      </c>
      <c r="O495" s="38">
        <v>45603.83</v>
      </c>
      <c r="P495" s="38">
        <v>46422.65</v>
      </c>
      <c r="Q495" s="38">
        <v>45161.34</v>
      </c>
      <c r="R495" s="38">
        <v>54330.35</v>
      </c>
      <c r="S495" s="38">
        <v>63326.32</v>
      </c>
      <c r="T495" s="38">
        <v>73557.88</v>
      </c>
      <c r="U495" s="38">
        <v>81186.75</v>
      </c>
      <c r="V495" s="38">
        <v>83279.63</v>
      </c>
      <c r="W495" s="38">
        <v>79102.98</v>
      </c>
      <c r="X495" s="38">
        <v>68716.09</v>
      </c>
      <c r="Y495" s="38">
        <v>59350.91</v>
      </c>
      <c r="Z495" s="5"/>
      <c r="AA495" s="2">
        <f>IFERROR(INDEX('Holiday Schedule'!$D$3:$D$24,MATCH(A495,'Holiday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1310035.17</v>
      </c>
      <c r="AE495" s="5">
        <f t="shared" si="59"/>
        <v>1310035.17</v>
      </c>
      <c r="AG495" s="2">
        <f t="shared" si="60"/>
        <v>5</v>
      </c>
      <c r="AH495" s="2">
        <f t="shared" si="61"/>
        <v>2026</v>
      </c>
      <c r="AJ495" s="5">
        <f t="shared" si="62"/>
        <v>83279.63</v>
      </c>
      <c r="AK495" s="2">
        <f t="shared" si="63"/>
        <v>21</v>
      </c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36"/>
    </row>
    <row r="496" spans="1:48">
      <c r="A496" s="17">
        <v>46145</v>
      </c>
      <c r="B496" s="38">
        <v>51755.31</v>
      </c>
      <c r="C496" s="38">
        <v>48196.26</v>
      </c>
      <c r="D496" s="38">
        <v>45675.21</v>
      </c>
      <c r="E496" s="38">
        <v>44642.75</v>
      </c>
      <c r="F496" s="38">
        <v>45309.03</v>
      </c>
      <c r="G496" s="38">
        <v>46994.57</v>
      </c>
      <c r="H496" s="38">
        <v>53236.21</v>
      </c>
      <c r="I496" s="38">
        <v>63342.49</v>
      </c>
      <c r="J496" s="38">
        <v>68450.740000000005</v>
      </c>
      <c r="K496" s="38">
        <v>67070.490000000005</v>
      </c>
      <c r="L496" s="38">
        <v>68326.44</v>
      </c>
      <c r="M496" s="38">
        <v>65662.48</v>
      </c>
      <c r="N496" s="38">
        <v>66628.570000000007</v>
      </c>
      <c r="O496" s="38">
        <v>62790.68</v>
      </c>
      <c r="P496" s="38">
        <v>60893.7</v>
      </c>
      <c r="Q496" s="38">
        <v>57146.559999999998</v>
      </c>
      <c r="R496" s="38">
        <v>57036.04</v>
      </c>
      <c r="S496" s="38">
        <v>61432.93</v>
      </c>
      <c r="T496" s="38">
        <v>73177.72</v>
      </c>
      <c r="U496" s="38">
        <v>85767.91</v>
      </c>
      <c r="V496" s="38">
        <v>91788.03</v>
      </c>
      <c r="W496" s="38">
        <v>84438.7</v>
      </c>
      <c r="X496" s="38">
        <v>72023.399999999994</v>
      </c>
      <c r="Y496" s="38">
        <v>61603.47</v>
      </c>
      <c r="Z496" s="5"/>
      <c r="AA496" s="2">
        <f>IFERROR(INDEX('Holiday Schedule'!$D$3:$D$24,MATCH(A496,'Holiday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1503389.69</v>
      </c>
      <c r="AE496" s="5">
        <f t="shared" si="59"/>
        <v>1503389.69</v>
      </c>
      <c r="AG496" s="2">
        <f t="shared" si="60"/>
        <v>5</v>
      </c>
      <c r="AH496" s="2">
        <f t="shared" si="61"/>
        <v>2026</v>
      </c>
      <c r="AJ496" s="5">
        <f t="shared" si="62"/>
        <v>91788.03</v>
      </c>
      <c r="AK496" s="2">
        <f t="shared" si="63"/>
        <v>21</v>
      </c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36"/>
    </row>
    <row r="497" spans="1:48">
      <c r="A497" s="17">
        <v>46146</v>
      </c>
      <c r="B497" s="38">
        <v>54809.49</v>
      </c>
      <c r="C497" s="38">
        <v>50003.27</v>
      </c>
      <c r="D497" s="38">
        <v>48022.57</v>
      </c>
      <c r="E497" s="38">
        <v>47818.58</v>
      </c>
      <c r="F497" s="38">
        <v>50796.6</v>
      </c>
      <c r="G497" s="38">
        <v>56039.95</v>
      </c>
      <c r="H497" s="38">
        <v>59752.54</v>
      </c>
      <c r="I497" s="38">
        <v>45654.96</v>
      </c>
      <c r="J497" s="38">
        <v>25988.86</v>
      </c>
      <c r="K497" s="38">
        <v>15024.07</v>
      </c>
      <c r="L497" s="38">
        <v>17328.73</v>
      </c>
      <c r="M497" s="38">
        <v>22060.27</v>
      </c>
      <c r="N497" s="38">
        <v>39645.629999999997</v>
      </c>
      <c r="O497" s="38">
        <v>44084.3</v>
      </c>
      <c r="P497" s="38">
        <v>35830.480000000003</v>
      </c>
      <c r="Q497" s="38">
        <v>29201.65</v>
      </c>
      <c r="R497" s="38">
        <v>33509.96</v>
      </c>
      <c r="S497" s="38">
        <v>48290.07</v>
      </c>
      <c r="T497" s="38">
        <v>63510.89</v>
      </c>
      <c r="U497" s="38">
        <v>76985.41</v>
      </c>
      <c r="V497" s="38">
        <v>82442.73</v>
      </c>
      <c r="W497" s="38">
        <v>77192.98</v>
      </c>
      <c r="X497" s="38">
        <v>65372.92</v>
      </c>
      <c r="Y497" s="38">
        <v>55659.99</v>
      </c>
      <c r="Z497" s="5"/>
      <c r="AA497" s="2">
        <f>IFERROR(INDEX('Holiday Schedule'!$D$3:$D$24,MATCH(A497,'Holiday Schedule'!$C$3:$C$24,0)),0)</f>
        <v>0</v>
      </c>
      <c r="AB497" s="2">
        <f t="shared" si="56"/>
        <v>2</v>
      </c>
      <c r="AC497" s="2">
        <f t="shared" si="57"/>
        <v>722123.91</v>
      </c>
      <c r="AD497" s="5">
        <f t="shared" si="58"/>
        <v>422902.98999999987</v>
      </c>
      <c r="AE497" s="5">
        <f t="shared" si="59"/>
        <v>1145026.8999999999</v>
      </c>
      <c r="AG497" s="2">
        <f t="shared" si="60"/>
        <v>5</v>
      </c>
      <c r="AH497" s="2">
        <f t="shared" si="61"/>
        <v>2026</v>
      </c>
      <c r="AJ497" s="5">
        <f t="shared" si="62"/>
        <v>82442.73</v>
      </c>
      <c r="AK497" s="2">
        <f t="shared" si="63"/>
        <v>21</v>
      </c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36"/>
    </row>
    <row r="498" spans="1:48">
      <c r="A498" s="17">
        <v>46147</v>
      </c>
      <c r="B498" s="38">
        <v>48647.33</v>
      </c>
      <c r="C498" s="38">
        <v>45381.97</v>
      </c>
      <c r="D498" s="38">
        <v>42960.34</v>
      </c>
      <c r="E498" s="38">
        <v>42820.14</v>
      </c>
      <c r="F498" s="38">
        <v>45269.55</v>
      </c>
      <c r="G498" s="38">
        <v>50166.35</v>
      </c>
      <c r="H498" s="38">
        <v>55267.95</v>
      </c>
      <c r="I498" s="38">
        <v>43603.199999999997</v>
      </c>
      <c r="J498" s="38">
        <v>27724.69</v>
      </c>
      <c r="K498" s="38">
        <v>15983.99</v>
      </c>
      <c r="L498" s="38">
        <v>10119</v>
      </c>
      <c r="M498" s="38">
        <v>8056.24</v>
      </c>
      <c r="N498" s="38">
        <v>9754.77</v>
      </c>
      <c r="O498" s="38">
        <v>7268.83</v>
      </c>
      <c r="P498" s="38">
        <v>6524.85</v>
      </c>
      <c r="Q498" s="38">
        <v>10165.39</v>
      </c>
      <c r="R498" s="38">
        <v>22816.61</v>
      </c>
      <c r="S498" s="38">
        <v>44780.61</v>
      </c>
      <c r="T498" s="38">
        <v>64544.18</v>
      </c>
      <c r="U498" s="38">
        <v>76477.41</v>
      </c>
      <c r="V498" s="38">
        <v>78835.56</v>
      </c>
      <c r="W498" s="38">
        <v>72781.789999999994</v>
      </c>
      <c r="X498" s="38">
        <v>61524.89</v>
      </c>
      <c r="Y498" s="38">
        <v>51926.06</v>
      </c>
      <c r="Z498" s="5"/>
      <c r="AA498" s="2">
        <f>IFERROR(INDEX('Holiday Schedule'!$D$3:$D$24,MATCH(A498,'Holiday Schedule'!$C$3:$C$24,0)),0)</f>
        <v>0</v>
      </c>
      <c r="AB498" s="2">
        <f t="shared" si="56"/>
        <v>3</v>
      </c>
      <c r="AC498" s="2">
        <f t="shared" si="57"/>
        <v>560962.01</v>
      </c>
      <c r="AD498" s="5">
        <f t="shared" si="58"/>
        <v>382439.69000000018</v>
      </c>
      <c r="AE498" s="5">
        <f t="shared" si="59"/>
        <v>943401.70000000019</v>
      </c>
      <c r="AG498" s="2">
        <f t="shared" si="60"/>
        <v>5</v>
      </c>
      <c r="AH498" s="2">
        <f t="shared" si="61"/>
        <v>2026</v>
      </c>
      <c r="AJ498" s="5">
        <f t="shared" si="62"/>
        <v>78835.56</v>
      </c>
      <c r="AK498" s="2">
        <f t="shared" si="63"/>
        <v>21</v>
      </c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36"/>
    </row>
    <row r="499" spans="1:48">
      <c r="A499" s="17">
        <v>46148</v>
      </c>
      <c r="B499" s="38">
        <v>45885.34</v>
      </c>
      <c r="C499" s="38">
        <v>42487.6</v>
      </c>
      <c r="D499" s="38">
        <v>40622.959999999999</v>
      </c>
      <c r="E499" s="38">
        <v>39903.33</v>
      </c>
      <c r="F499" s="38">
        <v>41682.269999999997</v>
      </c>
      <c r="G499" s="38">
        <v>47436.76</v>
      </c>
      <c r="H499" s="38">
        <v>56914.97</v>
      </c>
      <c r="I499" s="38">
        <v>57800.76</v>
      </c>
      <c r="J499" s="38">
        <v>52430.74</v>
      </c>
      <c r="K499" s="38">
        <v>47208.25</v>
      </c>
      <c r="L499" s="38">
        <v>48451.19</v>
      </c>
      <c r="M499" s="38">
        <v>43230.99</v>
      </c>
      <c r="N499" s="38">
        <v>43278.01</v>
      </c>
      <c r="O499" s="38">
        <v>43195.83</v>
      </c>
      <c r="P499" s="38">
        <v>44754.59</v>
      </c>
      <c r="Q499" s="38">
        <v>49820.95</v>
      </c>
      <c r="R499" s="38">
        <v>58722.1</v>
      </c>
      <c r="S499" s="38">
        <v>68813.88</v>
      </c>
      <c r="T499" s="38">
        <v>75992.41</v>
      </c>
      <c r="U499" s="38">
        <v>81964.850000000006</v>
      </c>
      <c r="V499" s="38">
        <v>81929.460000000006</v>
      </c>
      <c r="W499" s="38">
        <v>75460.89</v>
      </c>
      <c r="X499" s="38">
        <v>64384.45</v>
      </c>
      <c r="Y499" s="38">
        <v>54607.56</v>
      </c>
      <c r="Z499" s="5"/>
      <c r="AA499" s="2">
        <f>IFERROR(INDEX('Holiday Schedule'!$D$3:$D$24,MATCH(A499,'Holiday Schedule'!$C$3:$C$24,0)),0)</f>
        <v>0</v>
      </c>
      <c r="AB499" s="2">
        <f t="shared" si="56"/>
        <v>4</v>
      </c>
      <c r="AC499" s="2">
        <f t="shared" si="57"/>
        <v>937439.35</v>
      </c>
      <c r="AD499" s="5">
        <f t="shared" si="58"/>
        <v>369540.78999999992</v>
      </c>
      <c r="AE499" s="5">
        <f t="shared" si="59"/>
        <v>1306980.1399999999</v>
      </c>
      <c r="AG499" s="2">
        <f t="shared" si="60"/>
        <v>5</v>
      </c>
      <c r="AH499" s="2">
        <f t="shared" si="61"/>
        <v>2026</v>
      </c>
      <c r="AJ499" s="5">
        <f t="shared" si="62"/>
        <v>81964.850000000006</v>
      </c>
      <c r="AK499" s="2">
        <f t="shared" si="63"/>
        <v>20</v>
      </c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36"/>
    </row>
    <row r="500" spans="1:48">
      <c r="A500" s="17">
        <v>46149</v>
      </c>
      <c r="B500" s="38">
        <v>47422.55</v>
      </c>
      <c r="C500" s="38">
        <v>44108.65</v>
      </c>
      <c r="D500" s="38">
        <v>42038.98</v>
      </c>
      <c r="E500" s="38">
        <v>41386.129999999997</v>
      </c>
      <c r="F500" s="38">
        <v>43842.26</v>
      </c>
      <c r="G500" s="38">
        <v>48376.07</v>
      </c>
      <c r="H500" s="38">
        <v>55335.31</v>
      </c>
      <c r="I500" s="38">
        <v>50905.15</v>
      </c>
      <c r="J500" s="38">
        <v>34093.839999999997</v>
      </c>
      <c r="K500" s="38">
        <v>18935.169999999998</v>
      </c>
      <c r="L500" s="38">
        <v>12379.28</v>
      </c>
      <c r="M500" s="38">
        <v>10403.56</v>
      </c>
      <c r="N500" s="38">
        <v>11695.64</v>
      </c>
      <c r="O500" s="38">
        <v>21156.19</v>
      </c>
      <c r="P500" s="38">
        <v>22600.959999999999</v>
      </c>
      <c r="Q500" s="38">
        <v>26759.24</v>
      </c>
      <c r="R500" s="38">
        <v>36043.19</v>
      </c>
      <c r="S500" s="38">
        <v>43763.03</v>
      </c>
      <c r="T500" s="38">
        <v>58384.52</v>
      </c>
      <c r="U500" s="38">
        <v>74768.78</v>
      </c>
      <c r="V500" s="38">
        <v>81167.240000000005</v>
      </c>
      <c r="W500" s="38">
        <v>76183.95</v>
      </c>
      <c r="X500" s="38">
        <v>65578.27</v>
      </c>
      <c r="Y500" s="38">
        <v>55862.09</v>
      </c>
      <c r="Z500" s="5"/>
      <c r="AA500" s="2">
        <f>IFERROR(INDEX('Holiday Schedule'!$D$3:$D$24,MATCH(A500,'Holiday Schedule'!$C$3:$C$24,0)),0)</f>
        <v>0</v>
      </c>
      <c r="AB500" s="2">
        <f t="shared" si="56"/>
        <v>5</v>
      </c>
      <c r="AC500" s="2">
        <f t="shared" si="57"/>
        <v>644818.01</v>
      </c>
      <c r="AD500" s="5">
        <f t="shared" si="58"/>
        <v>378372.04000000015</v>
      </c>
      <c r="AE500" s="5">
        <f t="shared" si="59"/>
        <v>1023190.0500000002</v>
      </c>
      <c r="AG500" s="2">
        <f t="shared" si="60"/>
        <v>5</v>
      </c>
      <c r="AH500" s="2">
        <f t="shared" si="61"/>
        <v>2026</v>
      </c>
      <c r="AJ500" s="5">
        <f t="shared" si="62"/>
        <v>81167.240000000005</v>
      </c>
      <c r="AK500" s="2">
        <f t="shared" si="63"/>
        <v>21</v>
      </c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36"/>
    </row>
    <row r="501" spans="1:48">
      <c r="A501" s="17">
        <v>46150</v>
      </c>
      <c r="B501" s="38">
        <v>48414.22</v>
      </c>
      <c r="C501" s="38">
        <v>46298.07</v>
      </c>
      <c r="D501" s="38">
        <v>43698.76</v>
      </c>
      <c r="E501" s="38">
        <v>43592.05</v>
      </c>
      <c r="F501" s="38">
        <v>46587.59</v>
      </c>
      <c r="G501" s="38">
        <v>51081.99</v>
      </c>
      <c r="H501" s="38">
        <v>54783.77</v>
      </c>
      <c r="I501" s="38">
        <v>43417.99</v>
      </c>
      <c r="J501" s="38">
        <v>29668.23</v>
      </c>
      <c r="K501" s="38">
        <v>27917.040000000001</v>
      </c>
      <c r="L501" s="38">
        <v>26551.26</v>
      </c>
      <c r="M501" s="38">
        <v>27360.44</v>
      </c>
      <c r="N501" s="38">
        <v>29230.560000000001</v>
      </c>
      <c r="O501" s="38">
        <v>24928.400000000001</v>
      </c>
      <c r="P501" s="38">
        <v>20986.53</v>
      </c>
      <c r="Q501" s="38">
        <v>27187.87</v>
      </c>
      <c r="R501" s="38">
        <v>35793.57</v>
      </c>
      <c r="S501" s="38">
        <v>49704.4</v>
      </c>
      <c r="T501" s="38">
        <v>64467.56</v>
      </c>
      <c r="U501" s="38">
        <v>74714.69</v>
      </c>
      <c r="V501" s="38">
        <v>80363.61</v>
      </c>
      <c r="W501" s="38">
        <v>77558.89</v>
      </c>
      <c r="X501" s="38">
        <v>67186.720000000001</v>
      </c>
      <c r="Y501" s="38">
        <v>58319.42</v>
      </c>
      <c r="Z501" s="5"/>
      <c r="AA501" s="2">
        <f>IFERROR(INDEX('Holiday Schedule'!$D$3:$D$24,MATCH(A501,'Holiday Schedule'!$C$3:$C$24,0)),0)</f>
        <v>0</v>
      </c>
      <c r="AB501" s="2">
        <f t="shared" si="56"/>
        <v>6</v>
      </c>
      <c r="AC501" s="2">
        <f t="shared" si="57"/>
        <v>707037.76</v>
      </c>
      <c r="AD501" s="5">
        <f t="shared" si="58"/>
        <v>392775.86999999988</v>
      </c>
      <c r="AE501" s="5">
        <f t="shared" si="59"/>
        <v>1099813.6299999999</v>
      </c>
      <c r="AG501" s="2">
        <f t="shared" si="60"/>
        <v>5</v>
      </c>
      <c r="AH501" s="2">
        <f t="shared" si="61"/>
        <v>2026</v>
      </c>
      <c r="AJ501" s="5">
        <f t="shared" si="62"/>
        <v>80363.61</v>
      </c>
      <c r="AK501" s="2">
        <f t="shared" si="63"/>
        <v>21</v>
      </c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36"/>
    </row>
    <row r="502" spans="1:48">
      <c r="A502" s="17">
        <v>46151</v>
      </c>
      <c r="B502" s="38">
        <v>51320.38</v>
      </c>
      <c r="C502" s="38">
        <v>48365.04</v>
      </c>
      <c r="D502" s="38">
        <v>45312.92</v>
      </c>
      <c r="E502" s="38">
        <v>45731.88</v>
      </c>
      <c r="F502" s="38">
        <v>47162.58</v>
      </c>
      <c r="G502" s="38">
        <v>48844.83</v>
      </c>
      <c r="H502" s="38">
        <v>47265.64</v>
      </c>
      <c r="I502" s="38">
        <v>37391.33</v>
      </c>
      <c r="J502" s="38">
        <v>20943.41</v>
      </c>
      <c r="K502" s="38">
        <v>9791.4699999999993</v>
      </c>
      <c r="L502" s="38">
        <v>9892.2099999999991</v>
      </c>
      <c r="M502" s="38">
        <v>9772.91</v>
      </c>
      <c r="N502" s="38">
        <v>5742.54</v>
      </c>
      <c r="O502" s="38">
        <v>8564.27</v>
      </c>
      <c r="P502" s="38">
        <v>21959.66</v>
      </c>
      <c r="Q502" s="38">
        <v>35175.67</v>
      </c>
      <c r="R502" s="38">
        <v>45759.48</v>
      </c>
      <c r="S502" s="38">
        <v>57838.14</v>
      </c>
      <c r="T502" s="38">
        <v>70147.39</v>
      </c>
      <c r="U502" s="38">
        <v>77341.52</v>
      </c>
      <c r="V502" s="38">
        <v>81166.899999999994</v>
      </c>
      <c r="W502" s="38">
        <v>76133.06</v>
      </c>
      <c r="X502" s="38">
        <v>66147.89</v>
      </c>
      <c r="Y502" s="38">
        <v>57125.25</v>
      </c>
      <c r="Z502" s="5"/>
      <c r="AA502" s="2">
        <f>IFERROR(INDEX('Holiday Schedule'!$D$3:$D$24,MATCH(A502,'Holiday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1024896.37</v>
      </c>
      <c r="AE502" s="5">
        <f t="shared" si="59"/>
        <v>1024896.37</v>
      </c>
      <c r="AG502" s="2">
        <f t="shared" si="60"/>
        <v>5</v>
      </c>
      <c r="AH502" s="2">
        <f t="shared" si="61"/>
        <v>2026</v>
      </c>
      <c r="AJ502" s="5">
        <f t="shared" si="62"/>
        <v>81166.899999999994</v>
      </c>
      <c r="AK502" s="2">
        <f t="shared" si="63"/>
        <v>21</v>
      </c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36"/>
    </row>
    <row r="503" spans="1:48">
      <c r="A503" s="17">
        <v>46152</v>
      </c>
      <c r="B503" s="38">
        <v>49486.07</v>
      </c>
      <c r="C503" s="38">
        <v>44745.35</v>
      </c>
      <c r="D503" s="38">
        <v>42081.42</v>
      </c>
      <c r="E503" s="38">
        <v>41631.050000000003</v>
      </c>
      <c r="F503" s="38">
        <v>41604.75</v>
      </c>
      <c r="G503" s="38">
        <v>43587.69</v>
      </c>
      <c r="H503" s="38">
        <v>49880.65</v>
      </c>
      <c r="I503" s="38">
        <v>58980.55</v>
      </c>
      <c r="J503" s="38">
        <v>64266.64</v>
      </c>
      <c r="K503" s="38">
        <v>61876.99</v>
      </c>
      <c r="L503" s="38">
        <v>54987.48</v>
      </c>
      <c r="M503" s="38">
        <v>49277.78</v>
      </c>
      <c r="N503" s="38">
        <v>38800.43</v>
      </c>
      <c r="O503" s="38">
        <v>28468.26</v>
      </c>
      <c r="P503" s="38">
        <v>25017.77</v>
      </c>
      <c r="Q503" s="38">
        <v>26435.9</v>
      </c>
      <c r="R503" s="38">
        <v>33549.480000000003</v>
      </c>
      <c r="S503" s="38">
        <v>55534.51</v>
      </c>
      <c r="T503" s="38">
        <v>70230.3</v>
      </c>
      <c r="U503" s="38">
        <v>77052.55</v>
      </c>
      <c r="V503" s="38">
        <v>81548.94</v>
      </c>
      <c r="W503" s="38">
        <v>75936.160000000003</v>
      </c>
      <c r="X503" s="38">
        <v>63092.27</v>
      </c>
      <c r="Y503" s="38">
        <v>53779.5</v>
      </c>
      <c r="Z503" s="5"/>
      <c r="AA503" s="2">
        <f>IFERROR(INDEX('Holiday Schedule'!$D$3:$D$24,MATCH(A503,'Holiday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1231852.4900000002</v>
      </c>
      <c r="AE503" s="5">
        <f t="shared" si="59"/>
        <v>1231852.4900000002</v>
      </c>
      <c r="AG503" s="2">
        <f t="shared" si="60"/>
        <v>5</v>
      </c>
      <c r="AH503" s="2">
        <f t="shared" si="61"/>
        <v>2026</v>
      </c>
      <c r="AJ503" s="5">
        <f t="shared" si="62"/>
        <v>81548.94</v>
      </c>
      <c r="AK503" s="2">
        <f t="shared" si="63"/>
        <v>21</v>
      </c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36"/>
    </row>
    <row r="504" spans="1:48">
      <c r="A504" s="17">
        <v>46153</v>
      </c>
      <c r="B504" s="38">
        <v>46755.89</v>
      </c>
      <c r="C504" s="38">
        <v>42702.38</v>
      </c>
      <c r="D504" s="38">
        <v>40768.43</v>
      </c>
      <c r="E504" s="38">
        <v>40351.94</v>
      </c>
      <c r="F504" s="38">
        <v>42833.45</v>
      </c>
      <c r="G504" s="38">
        <v>46593.04</v>
      </c>
      <c r="H504" s="38">
        <v>50420.94</v>
      </c>
      <c r="I504" s="38">
        <v>45184.66</v>
      </c>
      <c r="J504" s="38">
        <v>37201.68</v>
      </c>
      <c r="K504" s="38">
        <v>28638.86</v>
      </c>
      <c r="L504" s="38">
        <v>19798.48</v>
      </c>
      <c r="M504" s="38">
        <v>14211.24</v>
      </c>
      <c r="N504" s="38">
        <v>16980.84</v>
      </c>
      <c r="O504" s="38">
        <v>24023.45</v>
      </c>
      <c r="P504" s="38">
        <v>25250.63</v>
      </c>
      <c r="Q504" s="38">
        <v>30937.41</v>
      </c>
      <c r="R504" s="38">
        <v>42636.14</v>
      </c>
      <c r="S504" s="38">
        <v>51615.49</v>
      </c>
      <c r="T504" s="38">
        <v>63781.88</v>
      </c>
      <c r="U504" s="38">
        <v>74335.13</v>
      </c>
      <c r="V504" s="38">
        <v>79924.100000000006</v>
      </c>
      <c r="W504" s="38">
        <v>74523.88</v>
      </c>
      <c r="X504" s="38">
        <v>63670.63</v>
      </c>
      <c r="Y504" s="38">
        <v>54274.49</v>
      </c>
      <c r="Z504" s="5"/>
      <c r="AA504" s="2">
        <f>IFERROR(INDEX('Holiday Schedule'!$D$3:$D$24,MATCH(A504,'Holiday Schedule'!$C$3:$C$24,0)),0)</f>
        <v>0</v>
      </c>
      <c r="AB504" s="2">
        <f t="shared" si="56"/>
        <v>2</v>
      </c>
      <c r="AC504" s="2">
        <f t="shared" si="57"/>
        <v>692714.5</v>
      </c>
      <c r="AD504" s="5">
        <f t="shared" si="58"/>
        <v>364700.56000000006</v>
      </c>
      <c r="AE504" s="5">
        <f t="shared" si="59"/>
        <v>1057415.06</v>
      </c>
      <c r="AG504" s="2">
        <f t="shared" si="60"/>
        <v>5</v>
      </c>
      <c r="AH504" s="2">
        <f t="shared" si="61"/>
        <v>2026</v>
      </c>
      <c r="AJ504" s="5">
        <f t="shared" si="62"/>
        <v>79924.100000000006</v>
      </c>
      <c r="AK504" s="2">
        <f t="shared" si="63"/>
        <v>21</v>
      </c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36"/>
    </row>
    <row r="505" spans="1:48">
      <c r="A505" s="17">
        <v>46154</v>
      </c>
      <c r="B505" s="38">
        <v>47213.08</v>
      </c>
      <c r="C505" s="38">
        <v>87831.83</v>
      </c>
      <c r="D505" s="38">
        <v>83920.94</v>
      </c>
      <c r="E505" s="38">
        <v>83968.39</v>
      </c>
      <c r="F505" s="38">
        <v>89229.6</v>
      </c>
      <c r="G505" s="38">
        <v>98442.22</v>
      </c>
      <c r="H505" s="38">
        <v>102904.23</v>
      </c>
      <c r="I505" s="38">
        <v>78031.56</v>
      </c>
      <c r="J505" s="38">
        <v>45349.77</v>
      </c>
      <c r="K505" s="38">
        <v>34944.01</v>
      </c>
      <c r="L505" s="38">
        <v>45447.55</v>
      </c>
      <c r="M505" s="38">
        <v>42910.54</v>
      </c>
      <c r="N505" s="38">
        <v>42264.91</v>
      </c>
      <c r="O505" s="38">
        <v>40732.04</v>
      </c>
      <c r="P505" s="38">
        <v>41452.92</v>
      </c>
      <c r="Q505" s="38">
        <v>52370.23</v>
      </c>
      <c r="R505" s="38">
        <v>79373.5</v>
      </c>
      <c r="S505" s="38">
        <v>105190.81</v>
      </c>
      <c r="T505" s="38">
        <v>133315.9</v>
      </c>
      <c r="U505" s="38">
        <v>154856.68</v>
      </c>
      <c r="V505" s="38">
        <v>164587.29</v>
      </c>
      <c r="W505" s="38">
        <v>154692.06</v>
      </c>
      <c r="X505" s="38">
        <v>128326.98</v>
      </c>
      <c r="Y505" s="38">
        <v>109180.91</v>
      </c>
      <c r="Z505" s="5"/>
      <c r="AA505" s="2">
        <f>IFERROR(INDEX('Holiday Schedule'!$D$3:$D$24,MATCH(A505,'Holiday Schedule'!$C$3:$C$24,0)),0)</f>
        <v>0</v>
      </c>
      <c r="AB505" s="2">
        <f t="shared" si="56"/>
        <v>3</v>
      </c>
      <c r="AC505" s="2">
        <f t="shared" si="57"/>
        <v>1343846.75</v>
      </c>
      <c r="AD505" s="5">
        <f t="shared" si="58"/>
        <v>702691.2</v>
      </c>
      <c r="AE505" s="5">
        <f t="shared" si="59"/>
        <v>2046537.95</v>
      </c>
      <c r="AG505" s="2">
        <f t="shared" si="60"/>
        <v>5</v>
      </c>
      <c r="AH505" s="2">
        <f t="shared" si="61"/>
        <v>2026</v>
      </c>
      <c r="AJ505" s="5">
        <f t="shared" si="62"/>
        <v>164587.29</v>
      </c>
      <c r="AK505" s="2">
        <f t="shared" si="63"/>
        <v>21</v>
      </c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36"/>
    </row>
    <row r="506" spans="1:48">
      <c r="A506" s="17">
        <v>46155</v>
      </c>
      <c r="B506" s="38">
        <v>47733.33</v>
      </c>
      <c r="C506" s="38">
        <v>45042.53</v>
      </c>
      <c r="D506" s="38">
        <v>43571.53</v>
      </c>
      <c r="E506" s="38">
        <v>43563.95</v>
      </c>
      <c r="F506" s="38">
        <v>46287.66</v>
      </c>
      <c r="G506" s="38">
        <v>49829.38</v>
      </c>
      <c r="H506" s="38">
        <v>54764.5</v>
      </c>
      <c r="I506" s="38">
        <v>47994.63</v>
      </c>
      <c r="J506" s="38">
        <v>28535.77</v>
      </c>
      <c r="K506" s="38">
        <v>14935</v>
      </c>
      <c r="L506" s="38">
        <v>9201.7999999999993</v>
      </c>
      <c r="M506" s="38">
        <v>15858.72</v>
      </c>
      <c r="N506" s="38">
        <v>26251.88</v>
      </c>
      <c r="O506" s="38">
        <v>42725.57</v>
      </c>
      <c r="P506" s="38">
        <v>41150.51</v>
      </c>
      <c r="Q506" s="38">
        <v>44466.31</v>
      </c>
      <c r="R506" s="38">
        <v>55429.36</v>
      </c>
      <c r="S506" s="38">
        <v>66709.440000000002</v>
      </c>
      <c r="T506" s="38">
        <v>76965.06</v>
      </c>
      <c r="U506" s="38">
        <v>80841.86</v>
      </c>
      <c r="V506" s="38">
        <v>83011.360000000001</v>
      </c>
      <c r="W506" s="38">
        <v>77231.289999999994</v>
      </c>
      <c r="X506" s="38">
        <v>66064.789999999994</v>
      </c>
      <c r="Y506" s="38">
        <v>55722.18</v>
      </c>
      <c r="Z506" s="5"/>
      <c r="AA506" s="2">
        <f>IFERROR(INDEX('Holiday Schedule'!$D$3:$D$24,MATCH(A506,'Holiday Schedule'!$C$3:$C$24,0)),0)</f>
        <v>0</v>
      </c>
      <c r="AB506" s="2">
        <f t="shared" si="56"/>
        <v>4</v>
      </c>
      <c r="AC506" s="2">
        <f t="shared" si="57"/>
        <v>777373.35000000009</v>
      </c>
      <c r="AD506" s="5">
        <f t="shared" si="58"/>
        <v>386515.06000000006</v>
      </c>
      <c r="AE506" s="5">
        <f t="shared" si="59"/>
        <v>1163888.4100000001</v>
      </c>
      <c r="AG506" s="2">
        <f t="shared" si="60"/>
        <v>5</v>
      </c>
      <c r="AH506" s="2">
        <f t="shared" si="61"/>
        <v>2026</v>
      </c>
      <c r="AJ506" s="5">
        <f t="shared" si="62"/>
        <v>83011.360000000001</v>
      </c>
      <c r="AK506" s="2">
        <f t="shared" si="63"/>
        <v>21</v>
      </c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36"/>
    </row>
    <row r="507" spans="1:48">
      <c r="A507" s="17">
        <v>46156</v>
      </c>
      <c r="B507" s="38">
        <v>48639.8</v>
      </c>
      <c r="C507" s="38">
        <v>44976.79</v>
      </c>
      <c r="D507" s="38">
        <v>42880.71</v>
      </c>
      <c r="E507" s="38">
        <v>41875.82</v>
      </c>
      <c r="F507" s="38">
        <v>44154.22</v>
      </c>
      <c r="G507" s="38">
        <v>48155.28</v>
      </c>
      <c r="H507" s="38">
        <v>54022.68</v>
      </c>
      <c r="I507" s="38">
        <v>52271.23</v>
      </c>
      <c r="J507" s="38">
        <v>41095.96</v>
      </c>
      <c r="K507" s="38">
        <v>33539.870000000003</v>
      </c>
      <c r="L507" s="38">
        <v>29844.04</v>
      </c>
      <c r="M507" s="38">
        <v>24933.05</v>
      </c>
      <c r="N507" s="38">
        <v>26277.58</v>
      </c>
      <c r="O507" s="38">
        <v>29638.33</v>
      </c>
      <c r="P507" s="38">
        <v>30730.22</v>
      </c>
      <c r="Q507" s="38">
        <v>36168.86</v>
      </c>
      <c r="R507" s="38">
        <v>40764.01</v>
      </c>
      <c r="S507" s="38">
        <v>56556.98</v>
      </c>
      <c r="T507" s="38">
        <v>68263.8</v>
      </c>
      <c r="U507" s="38">
        <v>75051.47</v>
      </c>
      <c r="V507" s="38">
        <v>79050.83</v>
      </c>
      <c r="W507" s="38">
        <v>72289.25</v>
      </c>
      <c r="X507" s="38">
        <v>61616.53</v>
      </c>
      <c r="Y507" s="38">
        <v>52051.21</v>
      </c>
      <c r="Z507" s="5"/>
      <c r="AA507" s="2">
        <f>IFERROR(INDEX('Holiday Schedule'!$D$3:$D$24,MATCH(A507,'Holiday Schedule'!$C$3:$C$24,0)),0)</f>
        <v>0</v>
      </c>
      <c r="AB507" s="2">
        <f t="shared" si="56"/>
        <v>5</v>
      </c>
      <c r="AC507" s="2">
        <f t="shared" si="57"/>
        <v>758092.01</v>
      </c>
      <c r="AD507" s="5">
        <f t="shared" si="58"/>
        <v>376756.50999999978</v>
      </c>
      <c r="AE507" s="5">
        <f t="shared" si="59"/>
        <v>1134848.5199999998</v>
      </c>
      <c r="AG507" s="2">
        <f t="shared" si="60"/>
        <v>5</v>
      </c>
      <c r="AH507" s="2">
        <f t="shared" si="61"/>
        <v>2026</v>
      </c>
      <c r="AJ507" s="5">
        <f t="shared" si="62"/>
        <v>79050.83</v>
      </c>
      <c r="AK507" s="2">
        <f t="shared" si="63"/>
        <v>21</v>
      </c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36"/>
    </row>
    <row r="508" spans="1:48">
      <c r="A508" s="17">
        <v>46157</v>
      </c>
      <c r="B508" s="38">
        <v>44945.02</v>
      </c>
      <c r="C508" s="38">
        <v>41473.19</v>
      </c>
      <c r="D508" s="38">
        <v>39471.11</v>
      </c>
      <c r="E508" s="38">
        <v>38516.879999999997</v>
      </c>
      <c r="F508" s="38">
        <v>40758.050000000003</v>
      </c>
      <c r="G508" s="38">
        <v>44562.54</v>
      </c>
      <c r="H508" s="38">
        <v>53867.67</v>
      </c>
      <c r="I508" s="38">
        <v>59582.11</v>
      </c>
      <c r="J508" s="38">
        <v>54301.31</v>
      </c>
      <c r="K508" s="38">
        <v>40531.760000000002</v>
      </c>
      <c r="L508" s="38">
        <v>36821.230000000003</v>
      </c>
      <c r="M508" s="38">
        <v>35537.85</v>
      </c>
      <c r="N508" s="38">
        <v>34428.14</v>
      </c>
      <c r="O508" s="38">
        <v>31697.5</v>
      </c>
      <c r="P508" s="38">
        <v>27106.93</v>
      </c>
      <c r="Q508" s="38">
        <v>27235.58</v>
      </c>
      <c r="R508" s="38">
        <v>36252.29</v>
      </c>
      <c r="S508" s="38">
        <v>49730.3</v>
      </c>
      <c r="T508" s="38">
        <v>61766.85</v>
      </c>
      <c r="U508" s="38">
        <v>69577.73</v>
      </c>
      <c r="V508" s="38">
        <v>75252.89</v>
      </c>
      <c r="W508" s="38">
        <v>72283.100000000006</v>
      </c>
      <c r="X508" s="38">
        <v>61895.38</v>
      </c>
      <c r="Y508" s="38">
        <v>52627.11</v>
      </c>
      <c r="Z508" s="5"/>
      <c r="AA508" s="2">
        <f>IFERROR(INDEX('Holiday Schedule'!$D$3:$D$24,MATCH(A508,'Holiday Schedule'!$C$3:$C$24,0)),0)</f>
        <v>0</v>
      </c>
      <c r="AB508" s="2">
        <f t="shared" si="56"/>
        <v>6</v>
      </c>
      <c r="AC508" s="2">
        <f t="shared" si="57"/>
        <v>774000.95</v>
      </c>
      <c r="AD508" s="5">
        <f t="shared" si="58"/>
        <v>356221.57000000007</v>
      </c>
      <c r="AE508" s="5">
        <f t="shared" si="59"/>
        <v>1130222.52</v>
      </c>
      <c r="AG508" s="2">
        <f t="shared" si="60"/>
        <v>5</v>
      </c>
      <c r="AH508" s="2">
        <f t="shared" si="61"/>
        <v>2026</v>
      </c>
      <c r="AJ508" s="5">
        <f t="shared" si="62"/>
        <v>75252.89</v>
      </c>
      <c r="AK508" s="2">
        <f t="shared" si="63"/>
        <v>21</v>
      </c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36"/>
    </row>
    <row r="509" spans="1:48">
      <c r="A509" s="17">
        <v>46158</v>
      </c>
      <c r="B509" s="38">
        <v>45317.82</v>
      </c>
      <c r="C509" s="38">
        <v>41687.440000000002</v>
      </c>
      <c r="D509" s="38">
        <v>39454.11</v>
      </c>
      <c r="E509" s="38">
        <v>38677.18</v>
      </c>
      <c r="F509" s="38">
        <v>39629.39</v>
      </c>
      <c r="G509" s="38">
        <v>40578.949999999997</v>
      </c>
      <c r="H509" s="38">
        <v>42681.83</v>
      </c>
      <c r="I509" s="38">
        <v>39173.32</v>
      </c>
      <c r="J509" s="38">
        <v>20011.86</v>
      </c>
      <c r="K509" s="38">
        <v>6331.41</v>
      </c>
      <c r="L509" s="38">
        <v>6781.94</v>
      </c>
      <c r="M509" s="38">
        <v>9699.0400000000009</v>
      </c>
      <c r="N509" s="38">
        <v>11267.66</v>
      </c>
      <c r="O509" s="38">
        <v>4380.4399999999996</v>
      </c>
      <c r="P509" s="38">
        <v>3190.19</v>
      </c>
      <c r="Q509" s="38">
        <v>4770.4399999999996</v>
      </c>
      <c r="R509" s="38">
        <v>15820.92</v>
      </c>
      <c r="S509" s="38">
        <v>36143.97</v>
      </c>
      <c r="T509" s="38">
        <v>56398.6</v>
      </c>
      <c r="U509" s="38">
        <v>67649.53</v>
      </c>
      <c r="V509" s="38">
        <v>74278.25</v>
      </c>
      <c r="W509" s="38">
        <v>69644.429999999993</v>
      </c>
      <c r="X509" s="38">
        <v>59889.42</v>
      </c>
      <c r="Y509" s="38">
        <v>50968.41</v>
      </c>
      <c r="Z509" s="5"/>
      <c r="AA509" s="2">
        <f>IFERROR(INDEX('Holiday Schedule'!$D$3:$D$24,MATCH(A509,'Holiday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824426.55</v>
      </c>
      <c r="AE509" s="5">
        <f t="shared" si="59"/>
        <v>824426.55</v>
      </c>
      <c r="AG509" s="2">
        <f t="shared" si="60"/>
        <v>5</v>
      </c>
      <c r="AH509" s="2">
        <f t="shared" si="61"/>
        <v>2026</v>
      </c>
      <c r="AJ509" s="5">
        <f t="shared" si="62"/>
        <v>74278.25</v>
      </c>
      <c r="AK509" s="2">
        <f t="shared" si="63"/>
        <v>21</v>
      </c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36"/>
    </row>
    <row r="510" spans="1:48">
      <c r="A510" s="17">
        <v>46159</v>
      </c>
      <c r="B510" s="38">
        <v>43119.27</v>
      </c>
      <c r="C510" s="38">
        <v>39864.620000000003</v>
      </c>
      <c r="D510" s="38">
        <v>37462.980000000003</v>
      </c>
      <c r="E510" s="38">
        <v>36715.39</v>
      </c>
      <c r="F510" s="38">
        <v>37025.089999999997</v>
      </c>
      <c r="G510" s="38">
        <v>36761.14</v>
      </c>
      <c r="H510" s="38">
        <v>35797.99</v>
      </c>
      <c r="I510" s="38">
        <v>26272.43</v>
      </c>
      <c r="J510" s="38">
        <v>17271.27</v>
      </c>
      <c r="K510" s="38">
        <v>15131.96</v>
      </c>
      <c r="L510" s="38">
        <v>21826.67</v>
      </c>
      <c r="M510" s="38">
        <v>19683.87</v>
      </c>
      <c r="N510" s="38">
        <v>17636.849999999999</v>
      </c>
      <c r="O510" s="38">
        <v>19913.560000000001</v>
      </c>
      <c r="P510" s="38">
        <v>20304.810000000001</v>
      </c>
      <c r="Q510" s="38">
        <v>17099.66</v>
      </c>
      <c r="R510" s="38">
        <v>23763.54</v>
      </c>
      <c r="S510" s="38">
        <v>38126.080000000002</v>
      </c>
      <c r="T510" s="38">
        <v>60418.57</v>
      </c>
      <c r="U510" s="38">
        <v>73399.13</v>
      </c>
      <c r="V510" s="38">
        <v>79596.13</v>
      </c>
      <c r="W510" s="38">
        <v>73318.73</v>
      </c>
      <c r="X510" s="38">
        <v>60923.33</v>
      </c>
      <c r="Y510" s="38">
        <v>50446.82</v>
      </c>
      <c r="Z510" s="5"/>
      <c r="AA510" s="2">
        <f>IFERROR(INDEX('Holiday Schedule'!$D$3:$D$24,MATCH(A510,'Holiday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901879.88999999978</v>
      </c>
      <c r="AE510" s="5">
        <f t="shared" si="59"/>
        <v>901879.88999999978</v>
      </c>
      <c r="AG510" s="2">
        <f t="shared" si="60"/>
        <v>5</v>
      </c>
      <c r="AH510" s="2">
        <f t="shared" si="61"/>
        <v>2026</v>
      </c>
      <c r="AJ510" s="5">
        <f t="shared" si="62"/>
        <v>79596.13</v>
      </c>
      <c r="AK510" s="2">
        <f t="shared" si="63"/>
        <v>21</v>
      </c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36"/>
    </row>
    <row r="511" spans="1:48">
      <c r="A511" s="17">
        <v>46160</v>
      </c>
      <c r="B511" s="38">
        <v>42948.44</v>
      </c>
      <c r="C511" s="38">
        <v>38664.79</v>
      </c>
      <c r="D511" s="38">
        <v>36955.06</v>
      </c>
      <c r="E511" s="38">
        <v>36619.97</v>
      </c>
      <c r="F511" s="38">
        <v>38534.46</v>
      </c>
      <c r="G511" s="38">
        <v>42190.92</v>
      </c>
      <c r="H511" s="38">
        <v>46685.98</v>
      </c>
      <c r="I511" s="38">
        <v>43842.06</v>
      </c>
      <c r="J511" s="38">
        <v>31098.76</v>
      </c>
      <c r="K511" s="38">
        <v>27007.05</v>
      </c>
      <c r="L511" s="38">
        <v>32939.629999999997</v>
      </c>
      <c r="M511" s="38">
        <v>30629.61</v>
      </c>
      <c r="N511" s="38">
        <v>23705.26</v>
      </c>
      <c r="O511" s="38">
        <v>32919.29</v>
      </c>
      <c r="P511" s="38">
        <v>41554.15</v>
      </c>
      <c r="Q511" s="38">
        <v>43035.91</v>
      </c>
      <c r="R511" s="38">
        <v>51915.89</v>
      </c>
      <c r="S511" s="38">
        <v>58289.22</v>
      </c>
      <c r="T511" s="38">
        <v>61816.94</v>
      </c>
      <c r="U511" s="38">
        <v>71086.02</v>
      </c>
      <c r="V511" s="38">
        <v>76788.67</v>
      </c>
      <c r="W511" s="38">
        <v>71972.95</v>
      </c>
      <c r="X511" s="38">
        <v>61079.360000000001</v>
      </c>
      <c r="Y511" s="38">
        <v>51678.04</v>
      </c>
      <c r="Z511" s="5"/>
      <c r="AA511" s="2">
        <f>IFERROR(INDEX('Holiday Schedule'!$D$3:$D$24,MATCH(A511,'Holiday Schedule'!$C$3:$C$24,0)),0)</f>
        <v>0</v>
      </c>
      <c r="AB511" s="2">
        <f t="shared" si="56"/>
        <v>2</v>
      </c>
      <c r="AC511" s="2">
        <f t="shared" si="57"/>
        <v>759680.7699999999</v>
      </c>
      <c r="AD511" s="5">
        <f t="shared" si="58"/>
        <v>334277.66000000003</v>
      </c>
      <c r="AE511" s="5">
        <f t="shared" si="59"/>
        <v>1093958.43</v>
      </c>
      <c r="AG511" s="2">
        <f t="shared" si="60"/>
        <v>5</v>
      </c>
      <c r="AH511" s="2">
        <f t="shared" si="61"/>
        <v>2026</v>
      </c>
      <c r="AJ511" s="5">
        <f t="shared" si="62"/>
        <v>76788.67</v>
      </c>
      <c r="AK511" s="2">
        <f t="shared" si="63"/>
        <v>21</v>
      </c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36"/>
    </row>
    <row r="512" spans="1:48">
      <c r="A512" s="17">
        <v>46161</v>
      </c>
      <c r="B512" s="38">
        <v>44356.45</v>
      </c>
      <c r="C512" s="38">
        <v>40622.269999999997</v>
      </c>
      <c r="D512" s="38">
        <v>38743.879999999997</v>
      </c>
      <c r="E512" s="38">
        <v>38166.11</v>
      </c>
      <c r="F512" s="38">
        <v>40257.019999999997</v>
      </c>
      <c r="G512" s="38">
        <v>43249.08</v>
      </c>
      <c r="H512" s="38">
        <v>46013.21</v>
      </c>
      <c r="I512" s="38">
        <v>36223.5</v>
      </c>
      <c r="J512" s="38">
        <v>21502.46</v>
      </c>
      <c r="K512" s="38">
        <v>11684.18</v>
      </c>
      <c r="L512" s="38">
        <v>11481.1</v>
      </c>
      <c r="M512" s="38">
        <v>12798.04</v>
      </c>
      <c r="N512" s="38">
        <v>29284.38</v>
      </c>
      <c r="O512" s="38">
        <v>36563.879999999997</v>
      </c>
      <c r="P512" s="38">
        <v>41643.81</v>
      </c>
      <c r="Q512" s="38">
        <v>44462.11</v>
      </c>
      <c r="R512" s="38">
        <v>48596.18</v>
      </c>
      <c r="S512" s="38">
        <v>52109.93</v>
      </c>
      <c r="T512" s="38">
        <v>63384.44</v>
      </c>
      <c r="U512" s="38">
        <v>74909.94</v>
      </c>
      <c r="V512" s="38">
        <v>82260.06</v>
      </c>
      <c r="W512" s="38">
        <v>77204.69</v>
      </c>
      <c r="X512" s="38">
        <v>63879.39</v>
      </c>
      <c r="Y512" s="38">
        <v>53436.32</v>
      </c>
      <c r="Z512" s="5"/>
      <c r="AA512" s="2">
        <f>IFERROR(INDEX('Holiday Schedule'!$D$3:$D$24,MATCH(A512,'Holiday Schedule'!$C$3:$C$24,0)),0)</f>
        <v>0</v>
      </c>
      <c r="AB512" s="2">
        <f t="shared" si="56"/>
        <v>3</v>
      </c>
      <c r="AC512" s="2">
        <f t="shared" si="57"/>
        <v>707988.09</v>
      </c>
      <c r="AD512" s="5">
        <f t="shared" si="58"/>
        <v>344844.33999999997</v>
      </c>
      <c r="AE512" s="5">
        <f t="shared" si="59"/>
        <v>1052832.43</v>
      </c>
      <c r="AG512" s="2">
        <f t="shared" si="60"/>
        <v>5</v>
      </c>
      <c r="AH512" s="2">
        <f t="shared" si="61"/>
        <v>2026</v>
      </c>
      <c r="AJ512" s="5">
        <f t="shared" si="62"/>
        <v>82260.06</v>
      </c>
      <c r="AK512" s="2">
        <f t="shared" si="63"/>
        <v>21</v>
      </c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36"/>
    </row>
    <row r="513" spans="1:48">
      <c r="A513" s="17">
        <v>46162</v>
      </c>
      <c r="B513" s="38">
        <v>45104.41</v>
      </c>
      <c r="C513" s="38">
        <v>41885.54</v>
      </c>
      <c r="D513" s="38">
        <v>38404.870000000003</v>
      </c>
      <c r="E513" s="38">
        <v>38345.1</v>
      </c>
      <c r="F513" s="38">
        <v>40231.72</v>
      </c>
      <c r="G513" s="38">
        <v>43450.82</v>
      </c>
      <c r="H513" s="38">
        <v>50240.73</v>
      </c>
      <c r="I513" s="38">
        <v>48565.53</v>
      </c>
      <c r="J513" s="38">
        <v>44633.47</v>
      </c>
      <c r="K513" s="38">
        <v>29384.48</v>
      </c>
      <c r="L513" s="38">
        <v>29465.54</v>
      </c>
      <c r="M513" s="38">
        <v>29541.95</v>
      </c>
      <c r="N513" s="38">
        <v>31824.57</v>
      </c>
      <c r="O513" s="38">
        <v>32155.24</v>
      </c>
      <c r="P513" s="38">
        <v>27526.3</v>
      </c>
      <c r="Q513" s="38">
        <v>24536.26</v>
      </c>
      <c r="R513" s="38">
        <v>33395.72</v>
      </c>
      <c r="S513" s="38">
        <v>47358.79</v>
      </c>
      <c r="T513" s="38">
        <v>67253.210000000006</v>
      </c>
      <c r="U513" s="38">
        <v>82008.42</v>
      </c>
      <c r="V513" s="38">
        <v>86477.48</v>
      </c>
      <c r="W513" s="38">
        <v>79798.83</v>
      </c>
      <c r="X513" s="38">
        <v>65999.149999999994</v>
      </c>
      <c r="Y513" s="38">
        <v>54730.45</v>
      </c>
      <c r="Z513" s="5"/>
      <c r="AA513" s="2">
        <f>IFERROR(INDEX('Holiday Schedule'!$D$3:$D$24,MATCH(A513,'Holiday Schedule'!$C$3:$C$24,0)),0)</f>
        <v>0</v>
      </c>
      <c r="AB513" s="2">
        <f t="shared" si="56"/>
        <v>4</v>
      </c>
      <c r="AC513" s="2">
        <f t="shared" si="57"/>
        <v>759924.94000000006</v>
      </c>
      <c r="AD513" s="5">
        <f t="shared" si="58"/>
        <v>352393.63999999978</v>
      </c>
      <c r="AE513" s="5">
        <f t="shared" si="59"/>
        <v>1112318.5799999998</v>
      </c>
      <c r="AG513" s="2">
        <f t="shared" si="60"/>
        <v>5</v>
      </c>
      <c r="AH513" s="2">
        <f t="shared" si="61"/>
        <v>2026</v>
      </c>
      <c r="AJ513" s="5">
        <f t="shared" si="62"/>
        <v>86477.48</v>
      </c>
      <c r="AK513" s="2">
        <f t="shared" si="63"/>
        <v>21</v>
      </c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36"/>
    </row>
    <row r="514" spans="1:48">
      <c r="A514" s="17">
        <v>46163</v>
      </c>
      <c r="B514" s="38">
        <v>45663.96</v>
      </c>
      <c r="C514" s="38">
        <v>42032.62</v>
      </c>
      <c r="D514" s="38">
        <v>39109.96</v>
      </c>
      <c r="E514" s="38">
        <v>37624.03</v>
      </c>
      <c r="F514" s="38">
        <v>39338.980000000003</v>
      </c>
      <c r="G514" s="38">
        <v>41484.36</v>
      </c>
      <c r="H514" s="38">
        <v>44206.2</v>
      </c>
      <c r="I514" s="38">
        <v>37625.54</v>
      </c>
      <c r="J514" s="38">
        <v>21261.45</v>
      </c>
      <c r="K514" s="38">
        <v>11615.62</v>
      </c>
      <c r="L514" s="38">
        <v>6157.37</v>
      </c>
      <c r="M514" s="38">
        <v>3771.52</v>
      </c>
      <c r="N514" s="38">
        <v>2405.39</v>
      </c>
      <c r="O514" s="38">
        <v>4069.14</v>
      </c>
      <c r="P514" s="38">
        <v>5525.63</v>
      </c>
      <c r="Q514" s="38">
        <v>7798.81</v>
      </c>
      <c r="R514" s="38">
        <v>14564.23</v>
      </c>
      <c r="S514" s="38">
        <v>30658.67</v>
      </c>
      <c r="T514" s="38">
        <v>51524.52</v>
      </c>
      <c r="U514" s="38">
        <v>69266.12</v>
      </c>
      <c r="V514" s="38">
        <v>77167.02</v>
      </c>
      <c r="W514" s="38">
        <v>72336</v>
      </c>
      <c r="X514" s="38">
        <v>61705.25</v>
      </c>
      <c r="Y514" s="38">
        <v>51722.55</v>
      </c>
      <c r="Z514" s="5"/>
      <c r="AA514" s="2">
        <f>IFERROR(INDEX('Holiday Schedule'!$D$3:$D$24,MATCH(A514,'Holiday Schedule'!$C$3:$C$24,0)),0)</f>
        <v>0</v>
      </c>
      <c r="AB514" s="2">
        <f t="shared" si="56"/>
        <v>5</v>
      </c>
      <c r="AC514" s="2">
        <f t="shared" si="57"/>
        <v>477452.28</v>
      </c>
      <c r="AD514" s="5">
        <f t="shared" si="58"/>
        <v>341182.66000000015</v>
      </c>
      <c r="AE514" s="5">
        <f t="shared" si="59"/>
        <v>818634.94000000018</v>
      </c>
      <c r="AG514" s="2">
        <f t="shared" si="60"/>
        <v>5</v>
      </c>
      <c r="AH514" s="2">
        <f t="shared" si="61"/>
        <v>2026</v>
      </c>
      <c r="AJ514" s="5">
        <f t="shared" si="62"/>
        <v>77167.02</v>
      </c>
      <c r="AK514" s="2">
        <f t="shared" si="63"/>
        <v>21</v>
      </c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36"/>
    </row>
    <row r="515" spans="1:48">
      <c r="A515" s="17">
        <v>46164</v>
      </c>
      <c r="B515" s="38">
        <v>44052.21</v>
      </c>
      <c r="C515" s="38">
        <v>40371.760000000002</v>
      </c>
      <c r="D515" s="38">
        <v>39033.839999999997</v>
      </c>
      <c r="E515" s="38">
        <v>38615.01</v>
      </c>
      <c r="F515" s="38">
        <v>40702.370000000003</v>
      </c>
      <c r="G515" s="38">
        <v>44025.11</v>
      </c>
      <c r="H515" s="38">
        <v>45010.01</v>
      </c>
      <c r="I515" s="38">
        <v>33483.43</v>
      </c>
      <c r="J515" s="38">
        <v>19072.46</v>
      </c>
      <c r="K515" s="38">
        <v>8142.05</v>
      </c>
      <c r="L515" s="38">
        <v>3846.96</v>
      </c>
      <c r="M515" s="38">
        <v>2593.8200000000002</v>
      </c>
      <c r="N515" s="38">
        <v>1490.87</v>
      </c>
      <c r="O515" s="38">
        <v>654.45000000000005</v>
      </c>
      <c r="P515" s="38">
        <v>1317.36</v>
      </c>
      <c r="Q515" s="38">
        <v>4588.28</v>
      </c>
      <c r="R515" s="38">
        <v>14721.54</v>
      </c>
      <c r="S515" s="38">
        <v>30911.56</v>
      </c>
      <c r="T515" s="38">
        <v>52679.51</v>
      </c>
      <c r="U515" s="38">
        <v>68325.179999999993</v>
      </c>
      <c r="V515" s="38">
        <v>75371.42</v>
      </c>
      <c r="W515" s="38">
        <v>73428.87</v>
      </c>
      <c r="X515" s="38">
        <v>62488.38</v>
      </c>
      <c r="Y515" s="38">
        <v>52739.3</v>
      </c>
      <c r="Z515" s="5"/>
      <c r="AA515" s="2">
        <f>IFERROR(INDEX('Holiday Schedule'!$D$3:$D$24,MATCH(A515,'Holiday Schedule'!$C$3:$C$24,0)),0)</f>
        <v>0</v>
      </c>
      <c r="AB515" s="2">
        <f t="shared" si="56"/>
        <v>6</v>
      </c>
      <c r="AC515" s="2">
        <f t="shared" si="57"/>
        <v>453116.14</v>
      </c>
      <c r="AD515" s="5">
        <f t="shared" si="58"/>
        <v>344549.6100000001</v>
      </c>
      <c r="AE515" s="5">
        <f t="shared" si="59"/>
        <v>797665.75000000012</v>
      </c>
      <c r="AG515" s="2">
        <f t="shared" si="60"/>
        <v>5</v>
      </c>
      <c r="AH515" s="2">
        <f t="shared" si="61"/>
        <v>2026</v>
      </c>
      <c r="AJ515" s="5">
        <f t="shared" si="62"/>
        <v>75371.42</v>
      </c>
      <c r="AK515" s="2">
        <f t="shared" si="63"/>
        <v>21</v>
      </c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36"/>
    </row>
    <row r="516" spans="1:48">
      <c r="A516" s="17">
        <v>46165</v>
      </c>
      <c r="B516" s="38">
        <v>44925.41</v>
      </c>
      <c r="C516" s="38">
        <v>41485.25</v>
      </c>
      <c r="D516" s="38">
        <v>39510.699999999997</v>
      </c>
      <c r="E516" s="38">
        <v>38811.56</v>
      </c>
      <c r="F516" s="38">
        <v>39869.81</v>
      </c>
      <c r="G516" s="38">
        <v>40037.65</v>
      </c>
      <c r="H516" s="38">
        <v>37587.01</v>
      </c>
      <c r="I516" s="38">
        <v>26598.69</v>
      </c>
      <c r="J516" s="38">
        <v>15037.03</v>
      </c>
      <c r="K516" s="38">
        <v>5837.66</v>
      </c>
      <c r="L516" s="38">
        <v>1807.6</v>
      </c>
      <c r="M516" s="38">
        <v>783.22</v>
      </c>
      <c r="N516" s="38">
        <v>433.81</v>
      </c>
      <c r="O516" s="38">
        <v>125.84</v>
      </c>
      <c r="P516" s="38">
        <v>2710.62</v>
      </c>
      <c r="Q516" s="38">
        <v>11291.82</v>
      </c>
      <c r="R516" s="38">
        <v>26569.8</v>
      </c>
      <c r="S516" s="38">
        <v>41353.339999999997</v>
      </c>
      <c r="T516" s="38">
        <v>56328.06</v>
      </c>
      <c r="U516" s="38">
        <v>68618.83</v>
      </c>
      <c r="V516" s="38">
        <v>74732.91</v>
      </c>
      <c r="W516" s="38">
        <v>72700.53</v>
      </c>
      <c r="X516" s="38">
        <v>62019</v>
      </c>
      <c r="Y516" s="38">
        <v>53724.57</v>
      </c>
      <c r="Z516" s="5"/>
      <c r="AA516" s="2">
        <f>IFERROR(INDEX('Holiday Schedule'!$D$3:$D$24,MATCH(A516,'Holiday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802900.72</v>
      </c>
      <c r="AE516" s="5">
        <f t="shared" si="59"/>
        <v>802900.72</v>
      </c>
      <c r="AG516" s="2">
        <f t="shared" si="60"/>
        <v>5</v>
      </c>
      <c r="AH516" s="2">
        <f t="shared" si="61"/>
        <v>2026</v>
      </c>
      <c r="AJ516" s="5">
        <f t="shared" si="62"/>
        <v>74732.91</v>
      </c>
      <c r="AK516" s="2">
        <f t="shared" si="63"/>
        <v>21</v>
      </c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36"/>
    </row>
    <row r="517" spans="1:48">
      <c r="A517" s="17">
        <v>46166</v>
      </c>
      <c r="B517" s="38">
        <v>45451.65</v>
      </c>
      <c r="C517" s="38">
        <v>42284.56</v>
      </c>
      <c r="D517" s="38">
        <v>39856.26</v>
      </c>
      <c r="E517" s="38">
        <v>39128.5</v>
      </c>
      <c r="F517" s="38">
        <v>39665.120000000003</v>
      </c>
      <c r="G517" s="38">
        <v>40382.080000000002</v>
      </c>
      <c r="H517" s="38">
        <v>41141.78</v>
      </c>
      <c r="I517" s="38">
        <v>40119.269999999997</v>
      </c>
      <c r="J517" s="38">
        <v>43525.08</v>
      </c>
      <c r="K517" s="38">
        <v>44986.5</v>
      </c>
      <c r="L517" s="38">
        <v>26996.13</v>
      </c>
      <c r="M517" s="38">
        <v>20577.53</v>
      </c>
      <c r="N517" s="38">
        <v>21829.08</v>
      </c>
      <c r="O517" s="38">
        <v>22372.49</v>
      </c>
      <c r="P517" s="38">
        <v>20444.060000000001</v>
      </c>
      <c r="Q517" s="38">
        <v>24459.83</v>
      </c>
      <c r="R517" s="38">
        <v>33137.65</v>
      </c>
      <c r="S517" s="38">
        <v>52556.09</v>
      </c>
      <c r="T517" s="38">
        <v>65901.81</v>
      </c>
      <c r="U517" s="38">
        <v>74519.03</v>
      </c>
      <c r="V517" s="38">
        <v>80353.59</v>
      </c>
      <c r="W517" s="38">
        <v>74885.78</v>
      </c>
      <c r="X517" s="38">
        <v>64066.33</v>
      </c>
      <c r="Y517" s="38">
        <v>53980.33</v>
      </c>
      <c r="Z517" s="5"/>
      <c r="AA517" s="2">
        <f>IFERROR(INDEX('Holiday Schedule'!$D$3:$D$24,MATCH(A517,'Holiday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1052620.53</v>
      </c>
      <c r="AE517" s="5">
        <f t="shared" si="59"/>
        <v>1052620.53</v>
      </c>
      <c r="AG517" s="2">
        <f t="shared" si="60"/>
        <v>5</v>
      </c>
      <c r="AH517" s="2">
        <f t="shared" si="61"/>
        <v>2026</v>
      </c>
      <c r="AJ517" s="5">
        <f t="shared" si="62"/>
        <v>80353.59</v>
      </c>
      <c r="AK517" s="2">
        <f t="shared" si="63"/>
        <v>21</v>
      </c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36"/>
    </row>
    <row r="518" spans="1:48">
      <c r="A518" s="17">
        <v>46167</v>
      </c>
      <c r="B518" s="38">
        <v>46758.82</v>
      </c>
      <c r="C518" s="38">
        <v>42274.35</v>
      </c>
      <c r="D518" s="38">
        <v>39640.339999999997</v>
      </c>
      <c r="E518" s="38">
        <v>38850.81</v>
      </c>
      <c r="F518" s="38">
        <v>39935.58</v>
      </c>
      <c r="G518" s="38">
        <v>42105.52</v>
      </c>
      <c r="H518" s="38">
        <v>48885.84</v>
      </c>
      <c r="I518" s="38">
        <v>58417.32</v>
      </c>
      <c r="J518" s="38">
        <v>64802.79</v>
      </c>
      <c r="K518" s="38">
        <v>63491.59</v>
      </c>
      <c r="L518" s="38">
        <v>65578.16</v>
      </c>
      <c r="M518" s="38">
        <v>64592.99</v>
      </c>
      <c r="N518" s="38">
        <v>58101.48</v>
      </c>
      <c r="O518" s="38">
        <v>42395.34</v>
      </c>
      <c r="P518" s="38">
        <v>32920.370000000003</v>
      </c>
      <c r="Q518" s="38">
        <v>32571.01</v>
      </c>
      <c r="R518" s="38">
        <v>35883.68</v>
      </c>
      <c r="S518" s="38">
        <v>48065.77</v>
      </c>
      <c r="T518" s="38">
        <v>61944.94</v>
      </c>
      <c r="U518" s="38">
        <v>74099.7</v>
      </c>
      <c r="V518" s="38">
        <v>80230.789999999994</v>
      </c>
      <c r="W518" s="38">
        <v>76150.73</v>
      </c>
      <c r="X518" s="38">
        <v>63252.51</v>
      </c>
      <c r="Y518" s="38">
        <v>52011.14</v>
      </c>
      <c r="Z518" s="5"/>
      <c r="AA518" s="2">
        <f>IFERROR(INDEX('Holiday Schedule'!$D$3:$D$24,MATCH(A518,'Holiday Schedule'!$C$3:$C$24,0)),0)</f>
        <v>0</v>
      </c>
      <c r="AB518" s="2">
        <f t="shared" si="56"/>
        <v>2</v>
      </c>
      <c r="AC518" s="2">
        <f t="shared" si="57"/>
        <v>922499.16999999993</v>
      </c>
      <c r="AD518" s="5">
        <f t="shared" si="58"/>
        <v>350462.39999999991</v>
      </c>
      <c r="AE518" s="5">
        <f t="shared" si="59"/>
        <v>1272961.5699999998</v>
      </c>
      <c r="AG518" s="2">
        <f t="shared" si="60"/>
        <v>5</v>
      </c>
      <c r="AH518" s="2">
        <f t="shared" si="61"/>
        <v>2026</v>
      </c>
      <c r="AJ518" s="5">
        <f t="shared" si="62"/>
        <v>80230.789999999994</v>
      </c>
      <c r="AK518" s="2">
        <f t="shared" si="63"/>
        <v>21</v>
      </c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36"/>
    </row>
    <row r="519" spans="1:48">
      <c r="A519" s="17">
        <v>46168</v>
      </c>
      <c r="B519" s="38">
        <v>44949.33</v>
      </c>
      <c r="C519" s="38">
        <v>40947.620000000003</v>
      </c>
      <c r="D519" s="38">
        <v>38916.92</v>
      </c>
      <c r="E519" s="38">
        <v>38528.04</v>
      </c>
      <c r="F519" s="38">
        <v>40231.54</v>
      </c>
      <c r="G519" s="38">
        <v>42846.59</v>
      </c>
      <c r="H519" s="38">
        <v>44724.43</v>
      </c>
      <c r="I519" s="38">
        <v>34535.82</v>
      </c>
      <c r="J519" s="38">
        <v>21533.85</v>
      </c>
      <c r="K519" s="38">
        <v>11027.37</v>
      </c>
      <c r="L519" s="38">
        <v>8389.73</v>
      </c>
      <c r="M519" s="38">
        <v>9770.94</v>
      </c>
      <c r="N519" s="38">
        <v>9846.84</v>
      </c>
      <c r="O519" s="38">
        <v>12108.79</v>
      </c>
      <c r="P519" s="38">
        <v>13876.62</v>
      </c>
      <c r="Q519" s="38">
        <v>17502.8</v>
      </c>
      <c r="R519" s="38">
        <v>32672.080000000002</v>
      </c>
      <c r="S519" s="38">
        <v>45503.81</v>
      </c>
      <c r="T519" s="38">
        <v>62157.73</v>
      </c>
      <c r="U519" s="38">
        <v>76439.429999999993</v>
      </c>
      <c r="V519" s="38">
        <v>81592.42</v>
      </c>
      <c r="W519" s="38">
        <v>78175.97</v>
      </c>
      <c r="X519" s="38">
        <v>64686.33</v>
      </c>
      <c r="Y519" s="38">
        <v>53084.74</v>
      </c>
      <c r="Z519" s="5"/>
      <c r="AA519" s="2">
        <f>IFERROR(INDEX('Holiday Schedule'!$D$3:$D$24,MATCH(A519,'Holiday Schedule'!$C$3:$C$24,0)),0)</f>
        <v>0</v>
      </c>
      <c r="AB519" s="2">
        <f t="shared" si="56"/>
        <v>3</v>
      </c>
      <c r="AC519" s="2">
        <f t="shared" si="57"/>
        <v>579820.52999999991</v>
      </c>
      <c r="AD519" s="5">
        <f t="shared" si="58"/>
        <v>344229.21000000008</v>
      </c>
      <c r="AE519" s="5">
        <f t="shared" si="59"/>
        <v>924049.74</v>
      </c>
      <c r="AG519" s="2">
        <f t="shared" si="60"/>
        <v>5</v>
      </c>
      <c r="AH519" s="2">
        <f t="shared" si="61"/>
        <v>2026</v>
      </c>
      <c r="AJ519" s="5">
        <f t="shared" si="62"/>
        <v>81592.42</v>
      </c>
      <c r="AK519" s="2">
        <f t="shared" si="63"/>
        <v>21</v>
      </c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36"/>
    </row>
    <row r="520" spans="1:48">
      <c r="A520" s="17">
        <v>46169</v>
      </c>
      <c r="B520" s="38">
        <v>45059.62</v>
      </c>
      <c r="C520" s="38">
        <v>41601.449999999997</v>
      </c>
      <c r="D520" s="38">
        <v>38746.35</v>
      </c>
      <c r="E520" s="38">
        <v>37457.07</v>
      </c>
      <c r="F520" s="38">
        <v>38659.65</v>
      </c>
      <c r="G520" s="38">
        <v>40849.14</v>
      </c>
      <c r="H520" s="38">
        <v>44992.87</v>
      </c>
      <c r="I520" s="38">
        <v>37255.15</v>
      </c>
      <c r="J520" s="38">
        <v>27346.71</v>
      </c>
      <c r="K520" s="38">
        <v>17951.490000000002</v>
      </c>
      <c r="L520" s="38">
        <v>16017.76</v>
      </c>
      <c r="M520" s="38">
        <v>18306.8</v>
      </c>
      <c r="N520" s="38">
        <v>21651.51</v>
      </c>
      <c r="O520" s="38">
        <v>30314</v>
      </c>
      <c r="P520" s="38">
        <v>32982.22</v>
      </c>
      <c r="Q520" s="38">
        <v>39346.730000000003</v>
      </c>
      <c r="R520" s="38">
        <v>43874.13</v>
      </c>
      <c r="S520" s="38">
        <v>50579.49</v>
      </c>
      <c r="T520" s="38">
        <v>65045.16</v>
      </c>
      <c r="U520" s="38">
        <v>76892.600000000006</v>
      </c>
      <c r="V520" s="38">
        <v>82987.839999999997</v>
      </c>
      <c r="W520" s="38">
        <v>77543.399999999994</v>
      </c>
      <c r="X520" s="38">
        <v>65420.92</v>
      </c>
      <c r="Y520" s="38">
        <v>54202.58</v>
      </c>
      <c r="Z520" s="5"/>
      <c r="AA520" s="2">
        <f>IFERROR(INDEX('Holiday Schedule'!$D$3:$D$24,MATCH(A520,'Holiday Schedule'!$C$3:$C$24,0)),0)</f>
        <v>0</v>
      </c>
      <c r="AB520" s="2">
        <f t="shared" si="56"/>
        <v>4</v>
      </c>
      <c r="AC520" s="2">
        <f t="shared" si="57"/>
        <v>703515.91</v>
      </c>
      <c r="AD520" s="5">
        <f t="shared" si="58"/>
        <v>341568.73</v>
      </c>
      <c r="AE520" s="5">
        <f t="shared" si="59"/>
        <v>1045084.64</v>
      </c>
      <c r="AG520" s="2">
        <f t="shared" si="60"/>
        <v>5</v>
      </c>
      <c r="AH520" s="2">
        <f t="shared" si="61"/>
        <v>2026</v>
      </c>
      <c r="AJ520" s="5">
        <f t="shared" si="62"/>
        <v>82987.839999999997</v>
      </c>
      <c r="AK520" s="2">
        <f t="shared" si="63"/>
        <v>21</v>
      </c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36"/>
    </row>
    <row r="521" spans="1:48">
      <c r="A521" s="17">
        <v>46170</v>
      </c>
      <c r="B521" s="38">
        <v>54749.61</v>
      </c>
      <c r="C521" s="38">
        <v>50577.760000000002</v>
      </c>
      <c r="D521" s="38">
        <v>48060.1</v>
      </c>
      <c r="E521" s="38">
        <v>46566.879999999997</v>
      </c>
      <c r="F521" s="38">
        <v>48465.37</v>
      </c>
      <c r="G521" s="38">
        <v>52020.78</v>
      </c>
      <c r="H521" s="38">
        <v>59184.5</v>
      </c>
      <c r="I521" s="38">
        <v>62997.65</v>
      </c>
      <c r="J521" s="38">
        <v>61424.93</v>
      </c>
      <c r="K521" s="38">
        <v>50897.21</v>
      </c>
      <c r="L521" s="38">
        <v>44402.07</v>
      </c>
      <c r="M521" s="38">
        <v>40254.93</v>
      </c>
      <c r="N521" s="38">
        <v>36577.980000000003</v>
      </c>
      <c r="O521" s="38">
        <v>39239.449999999997</v>
      </c>
      <c r="P521" s="38">
        <v>41950.1</v>
      </c>
      <c r="Q521" s="38">
        <v>43818.400000000001</v>
      </c>
      <c r="R521" s="38">
        <v>47410.06</v>
      </c>
      <c r="S521" s="38">
        <v>61713.95</v>
      </c>
      <c r="T521" s="38">
        <v>72458.27</v>
      </c>
      <c r="U521" s="38">
        <v>83865.14</v>
      </c>
      <c r="V521" s="38">
        <v>89134.92</v>
      </c>
      <c r="W521" s="38">
        <v>85176.77</v>
      </c>
      <c r="X521" s="38">
        <v>72373.38</v>
      </c>
      <c r="Y521" s="38">
        <v>61645.22</v>
      </c>
      <c r="Z521" s="5"/>
      <c r="AA521" s="2">
        <f>IFERROR(INDEX('Holiday Schedule'!$D$3:$D$24,MATCH(A521,'Holiday Schedule'!$C$3:$C$24,0)),0)</f>
        <v>0</v>
      </c>
      <c r="AB521" s="2">
        <f t="shared" si="56"/>
        <v>5</v>
      </c>
      <c r="AC521" s="2">
        <f t="shared" si="57"/>
        <v>933695.21000000008</v>
      </c>
      <c r="AD521" s="5">
        <f t="shared" si="58"/>
        <v>421270.21999999986</v>
      </c>
      <c r="AE521" s="5">
        <f t="shared" si="59"/>
        <v>1354965.43</v>
      </c>
      <c r="AG521" s="2">
        <f t="shared" si="60"/>
        <v>5</v>
      </c>
      <c r="AH521" s="2">
        <f t="shared" si="61"/>
        <v>2026</v>
      </c>
      <c r="AJ521" s="5">
        <f t="shared" si="62"/>
        <v>89134.92</v>
      </c>
      <c r="AK521" s="2">
        <f t="shared" si="63"/>
        <v>21</v>
      </c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36"/>
    </row>
    <row r="522" spans="1:48">
      <c r="A522" s="17">
        <v>46171</v>
      </c>
      <c r="B522" s="38">
        <v>53446.82</v>
      </c>
      <c r="C522" s="38">
        <v>49555.41</v>
      </c>
      <c r="D522" s="38">
        <v>47028.19</v>
      </c>
      <c r="E522" s="38">
        <v>46646.31</v>
      </c>
      <c r="F522" s="38">
        <v>48479.89</v>
      </c>
      <c r="G522" s="38">
        <v>52442.32</v>
      </c>
      <c r="H522" s="38">
        <v>57928.79</v>
      </c>
      <c r="I522" s="38">
        <v>59684.35</v>
      </c>
      <c r="J522" s="38">
        <v>53945.17</v>
      </c>
      <c r="K522" s="38">
        <v>39287.300000000003</v>
      </c>
      <c r="L522" s="38">
        <v>34532.69</v>
      </c>
      <c r="M522" s="38">
        <v>36209.25</v>
      </c>
      <c r="N522" s="38">
        <v>35865.43</v>
      </c>
      <c r="O522" s="38">
        <v>33438.620000000003</v>
      </c>
      <c r="P522" s="38">
        <v>34199.769999999997</v>
      </c>
      <c r="Q522" s="38">
        <v>34663.230000000003</v>
      </c>
      <c r="R522" s="38">
        <v>46326.44</v>
      </c>
      <c r="S522" s="38">
        <v>56851.93</v>
      </c>
      <c r="T522" s="38">
        <v>71805.06</v>
      </c>
      <c r="U522" s="38">
        <v>80849.960000000006</v>
      </c>
      <c r="V522" s="38">
        <v>87365.08</v>
      </c>
      <c r="W522" s="38">
        <v>84564.58</v>
      </c>
      <c r="X522" s="38">
        <v>74342.86</v>
      </c>
      <c r="Y522" s="38">
        <v>63155.99</v>
      </c>
      <c r="Z522" s="5"/>
      <c r="AA522" s="2">
        <f>IFERROR(INDEX('Holiday Schedule'!$D$3:$D$24,MATCH(A522,'Holiday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863931.71999999986</v>
      </c>
      <c r="AD522" s="5">
        <f t="shared" ref="AD522:AD585" si="66">AE522-AC522</f>
        <v>418683.72000000032</v>
      </c>
      <c r="AE522" s="5">
        <f t="shared" ref="AE522:AE585" si="67">SUM(B522:Y522)</f>
        <v>1282615.4400000002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87365.08</v>
      </c>
      <c r="AK522" s="2">
        <f t="shared" ref="AK522:AK585" si="71">IF(AE522&gt;0,INDEX(B$8:Y$8,MATCH(AJ522,B522:Y522,0)),"")</f>
        <v>21</v>
      </c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36"/>
    </row>
    <row r="523" spans="1:48">
      <c r="A523" s="17">
        <v>46172</v>
      </c>
      <c r="B523" s="38">
        <v>55463.42</v>
      </c>
      <c r="C523" s="38">
        <v>51246.3</v>
      </c>
      <c r="D523" s="38">
        <v>48535.45</v>
      </c>
      <c r="E523" s="38">
        <v>47715.49</v>
      </c>
      <c r="F523" s="38">
        <v>49090.8</v>
      </c>
      <c r="G523" s="38">
        <v>51083.199999999997</v>
      </c>
      <c r="H523" s="38">
        <v>57454.86</v>
      </c>
      <c r="I523" s="38">
        <v>65182.67</v>
      </c>
      <c r="J523" s="38">
        <v>67627.78</v>
      </c>
      <c r="K523" s="38">
        <v>55133.48</v>
      </c>
      <c r="L523" s="38">
        <v>51050.64</v>
      </c>
      <c r="M523" s="38">
        <v>46852.3</v>
      </c>
      <c r="N523" s="38">
        <v>40988.730000000003</v>
      </c>
      <c r="O523" s="38">
        <v>38447.71</v>
      </c>
      <c r="P523" s="38">
        <v>39089.480000000003</v>
      </c>
      <c r="Q523" s="38">
        <v>36560.53</v>
      </c>
      <c r="R523" s="38">
        <v>42292.89</v>
      </c>
      <c r="S523" s="38">
        <v>51475</v>
      </c>
      <c r="T523" s="38">
        <v>66472.98</v>
      </c>
      <c r="U523" s="38">
        <v>80271.27</v>
      </c>
      <c r="V523" s="38">
        <v>89533.16</v>
      </c>
      <c r="W523" s="38">
        <v>87623.94</v>
      </c>
      <c r="X523" s="38">
        <v>77269.820000000007</v>
      </c>
      <c r="Y523" s="38">
        <v>66204.429999999993</v>
      </c>
      <c r="Z523" s="5"/>
      <c r="AA523" s="2">
        <f>IFERROR(INDEX('Holiday Schedule'!$D$3:$D$24,MATCH(A523,'Holiday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1362666.3299999998</v>
      </c>
      <c r="AE523" s="5">
        <f t="shared" si="67"/>
        <v>1362666.3299999998</v>
      </c>
      <c r="AG523" s="2">
        <f t="shared" si="68"/>
        <v>5</v>
      </c>
      <c r="AH523" s="2">
        <f t="shared" si="69"/>
        <v>2026</v>
      </c>
      <c r="AJ523" s="5">
        <f t="shared" si="70"/>
        <v>89533.16</v>
      </c>
      <c r="AK523" s="2">
        <f t="shared" si="71"/>
        <v>21</v>
      </c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36"/>
    </row>
    <row r="524" spans="1:48">
      <c r="A524" s="17">
        <v>46173</v>
      </c>
      <c r="B524" s="38">
        <v>58004.63</v>
      </c>
      <c r="C524" s="38">
        <v>54440.4</v>
      </c>
      <c r="D524" s="38">
        <v>51740.11</v>
      </c>
      <c r="E524" s="38">
        <v>50976.52</v>
      </c>
      <c r="F524" s="38">
        <v>51506.6</v>
      </c>
      <c r="G524" s="38">
        <v>52031.68</v>
      </c>
      <c r="H524" s="38">
        <v>48210.89</v>
      </c>
      <c r="I524" s="38">
        <v>39855.5</v>
      </c>
      <c r="J524" s="38">
        <v>29370.94</v>
      </c>
      <c r="K524" s="38">
        <v>19407.16</v>
      </c>
      <c r="L524" s="38">
        <v>16679.21</v>
      </c>
      <c r="M524" s="38">
        <v>13585.57</v>
      </c>
      <c r="N524" s="38">
        <v>19885.48</v>
      </c>
      <c r="O524" s="38">
        <v>29758.6</v>
      </c>
      <c r="P524" s="38">
        <v>31209.67</v>
      </c>
      <c r="Q524" s="38">
        <v>38947.050000000003</v>
      </c>
      <c r="R524" s="38">
        <v>47882.14</v>
      </c>
      <c r="S524" s="38">
        <v>61309.89</v>
      </c>
      <c r="T524" s="38">
        <v>75702.95</v>
      </c>
      <c r="U524" s="38">
        <v>88168.86</v>
      </c>
      <c r="V524" s="38">
        <v>94791.1</v>
      </c>
      <c r="W524" s="38">
        <v>88726.82</v>
      </c>
      <c r="X524" s="38">
        <v>75230.720000000001</v>
      </c>
      <c r="Y524" s="38">
        <v>64709.24</v>
      </c>
      <c r="Z524" s="5"/>
      <c r="AA524" s="2">
        <f>IFERROR(INDEX('Holiday Schedule'!$D$3:$D$24,MATCH(A524,'Holiday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1202131.73</v>
      </c>
      <c r="AE524" s="5">
        <f t="shared" si="67"/>
        <v>1202131.73</v>
      </c>
      <c r="AG524" s="2">
        <f t="shared" si="68"/>
        <v>5</v>
      </c>
      <c r="AH524" s="2">
        <f t="shared" si="69"/>
        <v>2026</v>
      </c>
      <c r="AJ524" s="5">
        <f t="shared" si="70"/>
        <v>94791.1</v>
      </c>
      <c r="AK524" s="2">
        <f t="shared" si="71"/>
        <v>21</v>
      </c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36"/>
    </row>
    <row r="525" spans="1:48">
      <c r="A525" s="17">
        <v>46174</v>
      </c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5"/>
      <c r="AA525" s="2">
        <f>IFERROR(INDEX('Holiday Schedule'!$D$3:$D$24,MATCH(A525,'Holiday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36"/>
    </row>
    <row r="526" spans="1:48">
      <c r="A526" s="17">
        <v>46175</v>
      </c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5"/>
      <c r="AA526" s="2">
        <f>IFERROR(INDEX('Holiday Schedule'!$D$3:$D$24,MATCH(A526,'Holiday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36"/>
    </row>
    <row r="527" spans="1:48">
      <c r="A527" s="17">
        <v>46176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5"/>
      <c r="AA527" s="2">
        <f>IFERROR(INDEX('Holiday Schedule'!$D$3:$D$24,MATCH(A527,'Holiday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36"/>
    </row>
    <row r="528" spans="1:48">
      <c r="A528" s="17">
        <v>46177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5"/>
      <c r="AA528" s="2">
        <f>IFERROR(INDEX('Holiday Schedule'!$D$3:$D$24,MATCH(A528,'Holiday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36"/>
    </row>
    <row r="529" spans="1:48">
      <c r="A529" s="17">
        <v>46178</v>
      </c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5"/>
      <c r="AA529" s="2">
        <f>IFERROR(INDEX('Holiday Schedule'!$D$3:$D$24,MATCH(A529,'Holiday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36"/>
    </row>
    <row r="530" spans="1:48">
      <c r="A530" s="17">
        <v>46179</v>
      </c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5"/>
      <c r="AA530" s="2">
        <f>IFERROR(INDEX('Holiday Schedule'!$D$3:$D$24,MATCH(A530,'Holiday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36"/>
    </row>
    <row r="531" spans="1:48">
      <c r="A531" s="17">
        <v>46180</v>
      </c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5"/>
      <c r="AA531" s="2">
        <f>IFERROR(INDEX('Holiday Schedule'!$D$3:$D$24,MATCH(A531,'Holiday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36"/>
    </row>
    <row r="532" spans="1:48">
      <c r="A532" s="17">
        <v>46181</v>
      </c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5"/>
      <c r="AA532" s="2">
        <f>IFERROR(INDEX('Holiday Schedule'!$D$3:$D$24,MATCH(A532,'Holiday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36"/>
    </row>
    <row r="533" spans="1:48">
      <c r="A533" s="17">
        <v>46182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5"/>
      <c r="AA533" s="2">
        <f>IFERROR(INDEX('Holiday Schedule'!$D$3:$D$24,MATCH(A533,'Holiday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36"/>
    </row>
    <row r="534" spans="1:48">
      <c r="A534" s="17">
        <v>46183</v>
      </c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5"/>
      <c r="AA534" s="2">
        <f>IFERROR(INDEX('Holiday Schedule'!$D$3:$D$24,MATCH(A534,'Holiday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36"/>
    </row>
    <row r="535" spans="1:48">
      <c r="A535" s="17">
        <v>46184</v>
      </c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5"/>
      <c r="AA535" s="2">
        <f>IFERROR(INDEX('Holiday Schedule'!$D$3:$D$24,MATCH(A535,'Holiday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36"/>
    </row>
    <row r="536" spans="1:48">
      <c r="A536" s="17">
        <v>46185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5"/>
      <c r="AA536" s="2">
        <f>IFERROR(INDEX('Holiday Schedule'!$D$3:$D$24,MATCH(A536,'Holiday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36"/>
    </row>
    <row r="537" spans="1:48">
      <c r="A537" s="17">
        <v>46186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5"/>
      <c r="AA537" s="2">
        <f>IFERROR(INDEX('Holiday Schedule'!$D$3:$D$24,MATCH(A537,'Holiday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36"/>
    </row>
    <row r="538" spans="1:48">
      <c r="A538" s="17">
        <v>46187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5"/>
      <c r="AA538" s="2">
        <f>IFERROR(INDEX('Holiday Schedule'!$D$3:$D$24,MATCH(A538,'Holiday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36"/>
    </row>
    <row r="539" spans="1:48">
      <c r="A539" s="17">
        <v>46188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5"/>
      <c r="AA539" s="2">
        <f>IFERROR(INDEX('Holiday Schedule'!$D$3:$D$24,MATCH(A539,'Holiday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36"/>
    </row>
    <row r="540" spans="1:48">
      <c r="A540" s="17">
        <v>46189</v>
      </c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5"/>
      <c r="AA540" s="2">
        <f>IFERROR(INDEX('Holiday Schedule'!$D$3:$D$24,MATCH(A540,'Holiday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36"/>
    </row>
    <row r="541" spans="1:48">
      <c r="A541" s="17">
        <v>46190</v>
      </c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5"/>
      <c r="AA541" s="2">
        <f>IFERROR(INDEX('Holiday Schedule'!$D$3:$D$24,MATCH(A541,'Holiday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36"/>
    </row>
    <row r="542" spans="1:48">
      <c r="A542" s="17">
        <v>46191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5"/>
      <c r="AA542" s="2">
        <f>IFERROR(INDEX('Holiday Schedule'!$D$3:$D$24,MATCH(A542,'Holiday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36"/>
    </row>
    <row r="543" spans="1:48">
      <c r="A543" s="17">
        <v>46192</v>
      </c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5"/>
      <c r="AA543" s="2">
        <f>IFERROR(INDEX('Holiday Schedule'!$D$3:$D$24,MATCH(A543,'Holiday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36"/>
    </row>
    <row r="544" spans="1:48">
      <c r="A544" s="17">
        <v>46193</v>
      </c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5"/>
      <c r="AA544" s="2">
        <f>IFERROR(INDEX('Holiday Schedule'!$D$3:$D$24,MATCH(A544,'Holiday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36"/>
    </row>
    <row r="545" spans="1:73">
      <c r="A545" s="17">
        <v>46194</v>
      </c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5"/>
      <c r="AA545" s="2">
        <f>IFERROR(INDEX('Holiday Schedule'!$D$3:$D$24,MATCH(A545,'Holiday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36"/>
    </row>
    <row r="546" spans="1:73">
      <c r="A546" s="17">
        <v>46195</v>
      </c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5"/>
      <c r="AA546" s="2">
        <f>IFERROR(INDEX('Holiday Schedule'!$D$3:$D$24,MATCH(A546,'Holiday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36"/>
    </row>
    <row r="547" spans="1:73">
      <c r="A547" s="17">
        <v>46196</v>
      </c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5"/>
      <c r="AA547" s="2">
        <f>IFERROR(INDEX('Holiday Schedule'!$D$3:$D$24,MATCH(A547,'Holiday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36"/>
    </row>
    <row r="548" spans="1:73">
      <c r="A548" s="17">
        <v>46197</v>
      </c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5"/>
      <c r="AA548" s="2">
        <f>IFERROR(INDEX('Holiday Schedule'!$D$3:$D$24,MATCH(A548,'Holiday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36"/>
    </row>
    <row r="549" spans="1:73">
      <c r="A549" s="17">
        <v>46198</v>
      </c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5"/>
      <c r="AA549" s="2">
        <f>IFERROR(INDEX('Holiday Schedule'!$D$3:$D$24,MATCH(A549,'Holiday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36"/>
    </row>
    <row r="550" spans="1:73">
      <c r="A550" s="17">
        <v>46199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5"/>
      <c r="AA550" s="2">
        <f>IFERROR(INDEX('Holiday Schedule'!$D$3:$D$24,MATCH(A550,'Holiday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36"/>
    </row>
    <row r="551" spans="1:73">
      <c r="A551" s="17">
        <v>46200</v>
      </c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5"/>
      <c r="AA551" s="2">
        <f>IFERROR(INDEX('Holiday Schedule'!$D$3:$D$24,MATCH(A551,'Holiday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36"/>
    </row>
    <row r="552" spans="1:73">
      <c r="A552" s="17">
        <v>46201</v>
      </c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5"/>
      <c r="AA552" s="2">
        <f>IFERROR(INDEX('Holiday Schedule'!$D$3:$D$24,MATCH(A552,'Holiday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36"/>
    </row>
    <row r="553" spans="1:73">
      <c r="A553" s="17">
        <v>46202</v>
      </c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5"/>
      <c r="AA553" s="2">
        <f>IFERROR(INDEX('Holiday Schedule'!$D$3:$D$24,MATCH(A553,'Holiday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36"/>
    </row>
    <row r="554" spans="1:73">
      <c r="A554" s="17">
        <v>46203</v>
      </c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5"/>
      <c r="AA554" s="2">
        <f>IFERROR(INDEX('Holiday Schedule'!$D$3:$D$24,MATCH(A554,'Holiday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1"/>
    </row>
    <row r="555" spans="1:73">
      <c r="A555" s="17">
        <v>46204</v>
      </c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5"/>
      <c r="AA555" s="2">
        <f>IFERROR(INDEX('Holiday Schedule'!$D$3:$D$24,MATCH(A555,'Holiday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1"/>
    </row>
    <row r="556" spans="1:73">
      <c r="A556" s="17">
        <v>46205</v>
      </c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5"/>
      <c r="AA556" s="2">
        <f>IFERROR(INDEX('Holiday Schedule'!$D$3:$D$24,MATCH(A556,'Holiday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1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</row>
    <row r="557" spans="1:73">
      <c r="A557" s="17">
        <v>46206</v>
      </c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5"/>
      <c r="AA557" s="2">
        <f>IFERROR(INDEX('Holiday Schedule'!$D$3:$D$24,MATCH(A557,'Holiday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1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</row>
    <row r="558" spans="1:73">
      <c r="A558" s="17">
        <v>46207</v>
      </c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5"/>
      <c r="AA558" s="2">
        <f>IFERROR(INDEX('Holiday Schedule'!$D$3:$D$24,MATCH(A558,'Holiday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1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  <c r="BI558" s="37"/>
      <c r="BJ558" s="37"/>
      <c r="BK558" s="37"/>
      <c r="BL558" s="37"/>
      <c r="BM558" s="37"/>
      <c r="BN558" s="37"/>
      <c r="BO558" s="37"/>
      <c r="BP558" s="37"/>
      <c r="BQ558" s="37"/>
      <c r="BR558" s="37"/>
      <c r="BS558" s="37"/>
      <c r="BT558" s="37"/>
      <c r="BU558" s="37"/>
    </row>
    <row r="559" spans="1:73">
      <c r="A559" s="17">
        <v>46208</v>
      </c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5"/>
      <c r="AA559" s="2">
        <f>IFERROR(INDEX('Holiday Schedule'!$D$3:$D$24,MATCH(A559,'Holiday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1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  <c r="BI559" s="37"/>
      <c r="BJ559" s="37"/>
      <c r="BK559" s="37"/>
      <c r="BL559" s="37"/>
      <c r="BM559" s="37"/>
      <c r="BN559" s="37"/>
      <c r="BO559" s="37"/>
      <c r="BP559" s="37"/>
      <c r="BQ559" s="37"/>
      <c r="BR559" s="37"/>
      <c r="BS559" s="37"/>
      <c r="BT559" s="37"/>
      <c r="BU559" s="37"/>
    </row>
    <row r="560" spans="1:73">
      <c r="A560" s="17">
        <v>46209</v>
      </c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5"/>
      <c r="AA560" s="2">
        <f>IFERROR(INDEX('Holiday Schedule'!$D$3:$D$24,MATCH(A560,'Holiday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1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</row>
    <row r="561" spans="1:73">
      <c r="A561" s="17">
        <v>46210</v>
      </c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5"/>
      <c r="AA561" s="2">
        <f>IFERROR(INDEX('Holiday Schedule'!$D$3:$D$24,MATCH(A561,'Holiday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1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</row>
    <row r="562" spans="1:73">
      <c r="A562" s="17">
        <v>46211</v>
      </c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5"/>
      <c r="AA562" s="2">
        <f>IFERROR(INDEX('Holiday Schedule'!$D$3:$D$24,MATCH(A562,'Holiday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1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</row>
    <row r="563" spans="1:73">
      <c r="A563" s="17">
        <v>46212</v>
      </c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5"/>
      <c r="AA563" s="2">
        <f>IFERROR(INDEX('Holiday Schedule'!$D$3:$D$24,MATCH(A563,'Holiday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1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</row>
    <row r="564" spans="1:73">
      <c r="A564" s="17">
        <v>46213</v>
      </c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5"/>
      <c r="AA564" s="2">
        <f>IFERROR(INDEX('Holiday Schedule'!$D$3:$D$24,MATCH(A564,'Holiday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1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</row>
    <row r="565" spans="1:73">
      <c r="A565" s="17">
        <v>46214</v>
      </c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5"/>
      <c r="AA565" s="2">
        <f>IFERROR(INDEX('Holiday Schedule'!$D$3:$D$24,MATCH(A565,'Holiday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1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</row>
    <row r="566" spans="1:73">
      <c r="A566" s="17">
        <v>46215</v>
      </c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5"/>
      <c r="AA566" s="2">
        <f>IFERROR(INDEX('Holiday Schedule'!$D$3:$D$24,MATCH(A566,'Holiday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1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</row>
    <row r="567" spans="1:73">
      <c r="A567" s="17">
        <v>46216</v>
      </c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5"/>
      <c r="AA567" s="2">
        <f>IFERROR(INDEX('Holiday Schedule'!$D$3:$D$24,MATCH(A567,'Holiday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1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</row>
    <row r="568" spans="1:73">
      <c r="A568" s="17">
        <v>46217</v>
      </c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5"/>
      <c r="AA568" s="2">
        <f>IFERROR(INDEX('Holiday Schedule'!$D$3:$D$24,MATCH(A568,'Holiday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1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  <c r="BI568" s="37"/>
      <c r="BJ568" s="37"/>
      <c r="BK568" s="37"/>
      <c r="BL568" s="37"/>
      <c r="BM568" s="37"/>
      <c r="BN568" s="37"/>
      <c r="BO568" s="37"/>
      <c r="BP568" s="37"/>
      <c r="BQ568" s="37"/>
      <c r="BR568" s="37"/>
      <c r="BS568" s="37"/>
      <c r="BT568" s="37"/>
      <c r="BU568" s="37"/>
    </row>
    <row r="569" spans="1:73">
      <c r="A569" s="17">
        <v>46218</v>
      </c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5"/>
      <c r="AA569" s="2">
        <f>IFERROR(INDEX('Holiday Schedule'!$D$3:$D$24,MATCH(A569,'Holiday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1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  <c r="BI569" s="37"/>
      <c r="BJ569" s="37"/>
      <c r="BK569" s="37"/>
      <c r="BL569" s="37"/>
      <c r="BM569" s="37"/>
      <c r="BN569" s="37"/>
      <c r="BO569" s="37"/>
      <c r="BP569" s="37"/>
      <c r="BQ569" s="37"/>
      <c r="BR569" s="37"/>
      <c r="BS569" s="37"/>
      <c r="BT569" s="37"/>
      <c r="BU569" s="37"/>
    </row>
    <row r="570" spans="1:73">
      <c r="A570" s="17">
        <v>46219</v>
      </c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5"/>
      <c r="AA570" s="2">
        <f>IFERROR(INDEX('Holiday Schedule'!$D$3:$D$24,MATCH(A570,'Holiday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1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</row>
    <row r="571" spans="1:73">
      <c r="A571" s="17">
        <v>46220</v>
      </c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5"/>
      <c r="AA571" s="2">
        <f>IFERROR(INDEX('Holiday Schedule'!$D$3:$D$24,MATCH(A571,'Holiday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1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</row>
    <row r="572" spans="1:73">
      <c r="A572" s="17">
        <v>46221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5"/>
      <c r="AA572" s="2">
        <f>IFERROR(INDEX('Holiday Schedule'!$D$3:$D$24,MATCH(A572,'Holiday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1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  <c r="BI572" s="37"/>
      <c r="BJ572" s="37"/>
      <c r="BK572" s="37"/>
      <c r="BL572" s="37"/>
      <c r="BM572" s="37"/>
      <c r="BN572" s="37"/>
      <c r="BO572" s="37"/>
      <c r="BP572" s="37"/>
      <c r="BQ572" s="37"/>
      <c r="BR572" s="37"/>
      <c r="BS572" s="37"/>
      <c r="BT572" s="37"/>
      <c r="BU572" s="37"/>
    </row>
    <row r="573" spans="1:73">
      <c r="A573" s="17">
        <v>46222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5"/>
      <c r="AA573" s="2">
        <f>IFERROR(INDEX('Holiday Schedule'!$D$3:$D$24,MATCH(A573,'Holiday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1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  <c r="BI573" s="37"/>
      <c r="BJ573" s="37"/>
      <c r="BK573" s="37"/>
      <c r="BL573" s="37"/>
      <c r="BM573" s="37"/>
      <c r="BN573" s="37"/>
      <c r="BO573" s="37"/>
      <c r="BP573" s="37"/>
      <c r="BQ573" s="37"/>
      <c r="BR573" s="37"/>
      <c r="BS573" s="37"/>
      <c r="BT573" s="37"/>
      <c r="BU573" s="37"/>
    </row>
    <row r="574" spans="1:73">
      <c r="A574" s="17">
        <v>46223</v>
      </c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5"/>
      <c r="AA574" s="2">
        <f>IFERROR(INDEX('Holiday Schedule'!$D$3:$D$24,MATCH(A574,'Holiday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1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  <c r="BI574" s="37"/>
      <c r="BJ574" s="37"/>
      <c r="BK574" s="37"/>
      <c r="BL574" s="37"/>
      <c r="BM574" s="37"/>
      <c r="BN574" s="37"/>
      <c r="BO574" s="37"/>
      <c r="BP574" s="37"/>
      <c r="BQ574" s="37"/>
      <c r="BR574" s="37"/>
      <c r="BS574" s="37"/>
      <c r="BT574" s="37"/>
      <c r="BU574" s="37"/>
    </row>
    <row r="575" spans="1:73">
      <c r="A575" s="17">
        <v>46224</v>
      </c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5"/>
      <c r="AA575" s="2">
        <f>IFERROR(INDEX('Holiday Schedule'!$D$3:$D$24,MATCH(A575,'Holiday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1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  <c r="BI575" s="37"/>
      <c r="BJ575" s="37"/>
      <c r="BK575" s="37"/>
      <c r="BL575" s="37"/>
      <c r="BM575" s="37"/>
      <c r="BN575" s="37"/>
      <c r="BO575" s="37"/>
      <c r="BP575" s="37"/>
      <c r="BQ575" s="37"/>
      <c r="BR575" s="37"/>
      <c r="BS575" s="37"/>
      <c r="BT575" s="37"/>
      <c r="BU575" s="37"/>
    </row>
    <row r="576" spans="1:73">
      <c r="A576" s="17">
        <v>46225</v>
      </c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5"/>
      <c r="AA576" s="2">
        <f>IFERROR(INDEX('Holiday Schedule'!$D$3:$D$24,MATCH(A576,'Holiday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1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  <c r="BI576" s="37"/>
      <c r="BJ576" s="37"/>
      <c r="BK576" s="37"/>
      <c r="BL576" s="37"/>
      <c r="BM576" s="37"/>
      <c r="BN576" s="37"/>
      <c r="BO576" s="37"/>
      <c r="BP576" s="37"/>
      <c r="BQ576" s="37"/>
      <c r="BR576" s="37"/>
      <c r="BS576" s="37"/>
      <c r="BT576" s="37"/>
      <c r="BU576" s="37"/>
    </row>
    <row r="577" spans="1:73">
      <c r="A577" s="17">
        <v>46226</v>
      </c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5"/>
      <c r="AA577" s="2">
        <f>IFERROR(INDEX('Holiday Schedule'!$D$3:$D$24,MATCH(A577,'Holiday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1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</row>
    <row r="578" spans="1:73">
      <c r="A578" s="17">
        <v>46227</v>
      </c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5"/>
      <c r="AA578" s="2">
        <f>IFERROR(INDEX('Holiday Schedule'!$D$3:$D$24,MATCH(A578,'Holiday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1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</row>
    <row r="579" spans="1:73">
      <c r="A579" s="17">
        <v>46228</v>
      </c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5"/>
      <c r="AA579" s="2">
        <f>IFERROR(INDEX('Holiday Schedule'!$D$3:$D$24,MATCH(A579,'Holiday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1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</row>
    <row r="580" spans="1:73">
      <c r="A580" s="17">
        <v>46229</v>
      </c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5"/>
      <c r="AA580" s="2">
        <f>IFERROR(INDEX('Holiday Schedule'!$D$3:$D$24,MATCH(A580,'Holiday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1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</row>
    <row r="581" spans="1:73">
      <c r="A581" s="17">
        <v>46230</v>
      </c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5"/>
      <c r="AA581" s="2">
        <f>IFERROR(INDEX('Holiday Schedule'!$D$3:$D$24,MATCH(A581,'Holiday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1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  <c r="BI581" s="37"/>
      <c r="BJ581" s="37"/>
      <c r="BK581" s="37"/>
      <c r="BL581" s="37"/>
      <c r="BM581" s="37"/>
      <c r="BN581" s="37"/>
      <c r="BO581" s="37"/>
      <c r="BP581" s="37"/>
      <c r="BQ581" s="37"/>
      <c r="BR581" s="37"/>
      <c r="BS581" s="37"/>
      <c r="BT581" s="37"/>
      <c r="BU581" s="37"/>
    </row>
    <row r="582" spans="1:73">
      <c r="A582" s="17">
        <v>46231</v>
      </c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5"/>
      <c r="AA582" s="2">
        <f>IFERROR(INDEX('Holiday Schedule'!$D$3:$D$24,MATCH(A582,'Holiday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1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</row>
    <row r="583" spans="1:73">
      <c r="A583" s="17">
        <v>46232</v>
      </c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5"/>
      <c r="AA583" s="2">
        <f>IFERROR(INDEX('Holiday Schedule'!$D$3:$D$24,MATCH(A583,'Holiday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1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</row>
    <row r="584" spans="1:73">
      <c r="A584" s="17">
        <v>46233</v>
      </c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5"/>
      <c r="AA584" s="2">
        <f>IFERROR(INDEX('Holiday Schedule'!$D$3:$D$24,MATCH(A584,'Holiday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1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</row>
    <row r="585" spans="1:73">
      <c r="A585" s="17">
        <v>46234</v>
      </c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5"/>
      <c r="AA585" s="2">
        <f>IFERROR(INDEX('Holiday Schedule'!$D$3:$D$24,MATCH(A585,'Holiday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1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</row>
    <row r="586" spans="1:73">
      <c r="A586" s="17">
        <v>46235</v>
      </c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5"/>
      <c r="AA586" s="2">
        <f>IFERROR(INDEX('Holiday Schedule'!$D$3:$D$24,MATCH(A586,'Holiday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1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</row>
    <row r="587" spans="1:73">
      <c r="A587" s="17">
        <v>46236</v>
      </c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5"/>
      <c r="AA587" s="2">
        <f>IFERROR(INDEX('Holiday Schedule'!$D$3:$D$24,MATCH(A587,'Holiday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</row>
    <row r="588" spans="1:73">
      <c r="A588" s="17">
        <v>46237</v>
      </c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5"/>
      <c r="AA588" s="2">
        <f>IFERROR(INDEX('Holiday Schedule'!$D$3:$D$24,MATCH(A588,'Holiday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</row>
    <row r="589" spans="1:73">
      <c r="A589" s="17">
        <v>46238</v>
      </c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5"/>
      <c r="AA589" s="2">
        <f>IFERROR(INDEX('Holiday Schedule'!$D$3:$D$24,MATCH(A589,'Holiday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73">
      <c r="A590" s="17">
        <v>46239</v>
      </c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5"/>
      <c r="AA590" s="2">
        <f>IFERROR(INDEX('Holiday Schedule'!$D$3:$D$24,MATCH(A590,'Holiday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73">
      <c r="A591" s="17">
        <v>46240</v>
      </c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5"/>
      <c r="AA591" s="2">
        <f>IFERROR(INDEX('Holiday Schedule'!$D$3:$D$24,MATCH(A591,'Holiday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73">
      <c r="A592" s="17">
        <v>46241</v>
      </c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5"/>
      <c r="AA592" s="2">
        <f>IFERROR(INDEX('Holiday Schedule'!$D$3:$D$24,MATCH(A592,'Holiday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>
      <c r="A593" s="17">
        <v>46242</v>
      </c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5"/>
      <c r="AA593" s="2">
        <f>IFERROR(INDEX('Holiday Schedule'!$D$3:$D$24,MATCH(A593,'Holiday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>
      <c r="A594" s="17">
        <v>46243</v>
      </c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5"/>
      <c r="AA594" s="2">
        <f>IFERROR(INDEX('Holiday Schedule'!$D$3:$D$24,MATCH(A594,'Holiday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>
      <c r="A595" s="17">
        <v>46244</v>
      </c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5"/>
      <c r="AA595" s="2">
        <f>IFERROR(INDEX('Holiday Schedule'!$D$3:$D$24,MATCH(A595,'Holiday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>
      <c r="A596" s="17">
        <v>46245</v>
      </c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5"/>
      <c r="AA596" s="2">
        <f>IFERROR(INDEX('Holiday Schedule'!$D$3:$D$24,MATCH(A596,'Holiday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>
      <c r="A597" s="17">
        <v>46246</v>
      </c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5"/>
      <c r="AA597" s="2">
        <f>IFERROR(INDEX('Holiday Schedule'!$D$3:$D$24,MATCH(A597,'Holiday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>
      <c r="A598" s="17">
        <v>46247</v>
      </c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5"/>
      <c r="AA598" s="2">
        <f>IFERROR(INDEX('Holiday Schedule'!$D$3:$D$24,MATCH(A598,'Holiday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>
      <c r="A599" s="17">
        <v>46248</v>
      </c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5"/>
      <c r="AA599" s="2">
        <f>IFERROR(INDEX('Holiday Schedule'!$D$3:$D$24,MATCH(A599,'Holiday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>
      <c r="A600" s="17">
        <v>46249</v>
      </c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5"/>
      <c r="AA600" s="2">
        <f>IFERROR(INDEX('Holiday Schedule'!$D$3:$D$24,MATCH(A600,'Holiday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>
      <c r="A601" s="17">
        <v>46250</v>
      </c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5"/>
      <c r="AA601" s="2">
        <f>IFERROR(INDEX('Holiday Schedule'!$D$3:$D$24,MATCH(A601,'Holiday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>
      <c r="A602" s="17">
        <v>46251</v>
      </c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5"/>
      <c r="AA602" s="2">
        <f>IFERROR(INDEX('Holiday Schedule'!$D$3:$D$24,MATCH(A602,'Holiday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>
      <c r="A603" s="17">
        <v>46252</v>
      </c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5"/>
      <c r="AA603" s="2">
        <f>IFERROR(INDEX('Holiday Schedule'!$D$3:$D$24,MATCH(A603,'Holiday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>
      <c r="A604" s="17">
        <v>46253</v>
      </c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5"/>
      <c r="AA604" s="2">
        <f>IFERROR(INDEX('Holiday Schedule'!$D$3:$D$24,MATCH(A604,'Holiday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>
      <c r="A605" s="17">
        <v>46254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5"/>
      <c r="AA605" s="2">
        <f>IFERROR(INDEX('Holiday Schedule'!$D$3:$D$24,MATCH(A605,'Holiday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>
      <c r="A606" s="17">
        <v>46255</v>
      </c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5"/>
      <c r="AA606" s="2">
        <f>IFERROR(INDEX('Holiday Schedule'!$D$3:$D$24,MATCH(A606,'Holiday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>
      <c r="A607" s="17">
        <v>46256</v>
      </c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5"/>
      <c r="AA607" s="2">
        <f>IFERROR(INDEX('Holiday Schedule'!$D$3:$D$24,MATCH(A607,'Holiday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>
      <c r="A608" s="17">
        <v>46257</v>
      </c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5"/>
      <c r="AA608" s="2">
        <f>IFERROR(INDEX('Holiday Schedule'!$D$3:$D$24,MATCH(A608,'Holiday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>
      <c r="A609" s="17">
        <v>46258</v>
      </c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5"/>
      <c r="AA609" s="2">
        <f>IFERROR(INDEX('Holiday Schedule'!$D$3:$D$24,MATCH(A609,'Holiday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>
      <c r="A610" s="17">
        <v>46259</v>
      </c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5"/>
      <c r="AA610" s="2">
        <f>IFERROR(INDEX('Holiday Schedule'!$D$3:$D$24,MATCH(A610,'Holiday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>
      <c r="A611" s="17">
        <v>46260</v>
      </c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5"/>
      <c r="AA611" s="2">
        <f>IFERROR(INDEX('Holiday Schedule'!$D$3:$D$24,MATCH(A611,'Holiday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>
      <c r="A612" s="17">
        <v>46261</v>
      </c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5"/>
      <c r="AA612" s="2">
        <f>IFERROR(INDEX('Holiday Schedule'!$D$3:$D$24,MATCH(A612,'Holiday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>
      <c r="A613" s="17">
        <v>46262</v>
      </c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5"/>
      <c r="AA613" s="2">
        <f>IFERROR(INDEX('Holiday Schedule'!$D$3:$D$24,MATCH(A613,'Holiday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>
      <c r="A614" s="17">
        <v>46263</v>
      </c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5"/>
      <c r="AA614" s="2">
        <f>IFERROR(INDEX('Holiday Schedule'!$D$3:$D$24,MATCH(A614,'Holiday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>
      <c r="A615" s="17">
        <v>46264</v>
      </c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5"/>
      <c r="AA615" s="2">
        <f>IFERROR(INDEX('Holiday Schedule'!$D$3:$D$24,MATCH(A615,'Holiday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>
      <c r="A616" s="17">
        <v>46265</v>
      </c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5"/>
      <c r="AA616" s="2">
        <f>IFERROR(INDEX('Holiday Schedule'!$D$3:$D$24,MATCH(A616,'Holiday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>
      <c r="A617" s="17">
        <v>46266</v>
      </c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5"/>
      <c r="AA617" s="2">
        <f>IFERROR(INDEX('Holiday Schedule'!$D$3:$D$24,MATCH(A617,'Holiday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>
      <c r="A618" s="17">
        <v>46267</v>
      </c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5"/>
      <c r="AA618" s="2">
        <f>IFERROR(INDEX('Holiday Schedule'!$D$3:$D$24,MATCH(A618,'Holiday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>
      <c r="A619" s="17">
        <v>46268</v>
      </c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5"/>
      <c r="AA619" s="2">
        <f>IFERROR(INDEX('Holiday Schedule'!$D$3:$D$24,MATCH(A619,'Holiday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>
      <c r="A620" s="17">
        <v>46269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5"/>
      <c r="AA620" s="2">
        <f>IFERROR(INDEX('Holiday Schedule'!$D$3:$D$24,MATCH(A620,'Holiday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>
      <c r="A621" s="17">
        <v>46270</v>
      </c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5"/>
      <c r="AA621" s="2">
        <f>IFERROR(INDEX('Holiday Schedule'!$D$3:$D$24,MATCH(A621,'Holiday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>
      <c r="A622" s="17">
        <v>46271</v>
      </c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5"/>
      <c r="AA622" s="2">
        <f>IFERROR(INDEX('Holiday Schedule'!$D$3:$D$24,MATCH(A622,'Holiday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>
      <c r="A623" s="17">
        <v>46272</v>
      </c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5"/>
      <c r="AA623" s="2">
        <f>IFERROR(INDEX('Holiday Schedule'!$D$3:$D$24,MATCH(A623,'Holiday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>
      <c r="A624" s="17">
        <v>46273</v>
      </c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5"/>
      <c r="AA624" s="2">
        <f>IFERROR(INDEX('Holiday Schedule'!$D$3:$D$24,MATCH(A624,'Holiday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>
      <c r="A625" s="17">
        <v>46274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5"/>
      <c r="AA625" s="2">
        <f>IFERROR(INDEX('Holiday Schedule'!$D$3:$D$24,MATCH(A625,'Holiday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>
      <c r="A626" s="17">
        <v>46275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5"/>
      <c r="AA626" s="2">
        <f>IFERROR(INDEX('Holiday Schedule'!$D$3:$D$24,MATCH(A626,'Holiday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>
      <c r="A627" s="17">
        <v>46276</v>
      </c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5"/>
      <c r="AA627" s="2">
        <f>IFERROR(INDEX('Holiday Schedule'!$D$3:$D$24,MATCH(A627,'Holiday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>
      <c r="A628" s="17">
        <v>46277</v>
      </c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5"/>
      <c r="AA628" s="2">
        <f>IFERROR(INDEX('Holiday Schedule'!$D$3:$D$24,MATCH(A628,'Holiday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>
      <c r="A629" s="17">
        <v>46278</v>
      </c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5"/>
      <c r="AA629" s="2">
        <f>IFERROR(INDEX('Holiday Schedule'!$D$3:$D$24,MATCH(A629,'Holiday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>
      <c r="A630" s="17">
        <v>46279</v>
      </c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5"/>
      <c r="AA630" s="2">
        <f>IFERROR(INDEX('Holiday Schedule'!$D$3:$D$24,MATCH(A630,'Holiday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>
      <c r="A631" s="17">
        <v>46280</v>
      </c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5"/>
      <c r="AA631" s="2">
        <f>IFERROR(INDEX('Holiday Schedule'!$D$3:$D$24,MATCH(A631,'Holiday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>
      <c r="A632" s="17">
        <v>46281</v>
      </c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5"/>
      <c r="AA632" s="2">
        <f>IFERROR(INDEX('Holiday Schedule'!$D$3:$D$24,MATCH(A632,'Holiday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>
      <c r="A633" s="17">
        <v>46282</v>
      </c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5"/>
      <c r="AA633" s="2">
        <f>IFERROR(INDEX('Holiday Schedule'!$D$3:$D$24,MATCH(A633,'Holiday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>
      <c r="A634" s="17">
        <v>46283</v>
      </c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5"/>
      <c r="AA634" s="2">
        <f>IFERROR(INDEX('Holiday Schedule'!$D$3:$D$24,MATCH(A634,'Holiday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>
      <c r="A635" s="17">
        <v>46284</v>
      </c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5"/>
      <c r="AA635" s="2">
        <f>IFERROR(INDEX('Holiday Schedule'!$D$3:$D$24,MATCH(A635,'Holiday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>
      <c r="A636" s="17">
        <v>46285</v>
      </c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5"/>
      <c r="AA636" s="2">
        <f>IFERROR(INDEX('Holiday Schedule'!$D$3:$D$24,MATCH(A636,'Holiday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>
      <c r="A637" s="17">
        <v>46286</v>
      </c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5"/>
      <c r="AA637" s="2">
        <f>IFERROR(INDEX('Holiday Schedule'!$D$3:$D$24,MATCH(A637,'Holiday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>
      <c r="A638" s="17">
        <v>46287</v>
      </c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5"/>
      <c r="AA638" s="2">
        <f>IFERROR(INDEX('Holiday Schedule'!$D$3:$D$24,MATCH(A638,'Holiday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>
      <c r="A639" s="17">
        <v>46288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5"/>
      <c r="AA639" s="2">
        <f>IFERROR(INDEX('Holiday Schedule'!$D$3:$D$24,MATCH(A639,'Holiday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>
      <c r="A640" s="17">
        <v>46289</v>
      </c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5"/>
      <c r="AA640" s="2">
        <f>IFERROR(INDEX('Holiday Schedule'!$D$3:$D$24,MATCH(A640,'Holiday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>
      <c r="A641" s="17">
        <v>46290</v>
      </c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5"/>
      <c r="AA641" s="2">
        <f>IFERROR(INDEX('Holiday Schedule'!$D$3:$D$24,MATCH(A641,'Holiday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>
      <c r="A642" s="17">
        <v>46291</v>
      </c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5"/>
      <c r="AA642" s="2">
        <f>IFERROR(INDEX('Holiday Schedule'!$D$3:$D$24,MATCH(A642,'Holiday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>
      <c r="A643" s="17">
        <v>46292</v>
      </c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5"/>
      <c r="AA643" s="2">
        <f>IFERROR(INDEX('Holiday Schedule'!$D$3:$D$24,MATCH(A643,'Holiday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>
      <c r="A644" s="17">
        <v>46293</v>
      </c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5"/>
      <c r="AA644" s="2">
        <f>IFERROR(INDEX('Holiday Schedule'!$D$3:$D$24,MATCH(A644,'Holiday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>
      <c r="A645" s="17">
        <v>46294</v>
      </c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5"/>
      <c r="AA645" s="2">
        <f>IFERROR(INDEX('Holiday Schedule'!$D$3:$D$24,MATCH(A645,'Holiday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>
      <c r="A646" s="17">
        <v>46295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5"/>
      <c r="AA646" s="2">
        <f>IFERROR(INDEX('Holiday Schedule'!$D$3:$D$24,MATCH(A646,'Holiday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>
      <c r="A647" s="17">
        <v>46296</v>
      </c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5"/>
      <c r="AA647" s="2">
        <f>IFERROR(INDEX('Holiday Schedule'!$D$3:$D$24,MATCH(A647,'Holiday Schedule'!$C$3:$C$24,0)),0)</f>
        <v>0</v>
      </c>
      <c r="AB647" s="2">
        <f t="shared" si="72"/>
        <v>5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10</v>
      </c>
      <c r="AH647" s="2">
        <f t="shared" si="77"/>
        <v>2026</v>
      </c>
      <c r="AJ647" s="5">
        <f t="shared" si="78"/>
        <v>0</v>
      </c>
      <c r="AK647" s="2" t="str">
        <f t="shared" si="79"/>
        <v/>
      </c>
    </row>
    <row r="648" spans="1:37">
      <c r="A648" s="17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5"/>
      <c r="AB648" s="2"/>
      <c r="AD648" s="5"/>
      <c r="AE648" s="5"/>
      <c r="AJ648" s="5"/>
    </row>
    <row r="649" spans="1:37">
      <c r="A649" s="17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5"/>
      <c r="AB649" s="2"/>
      <c r="AD649" s="5"/>
      <c r="AE649" s="5"/>
      <c r="AJ649" s="5"/>
    </row>
    <row r="650" spans="1:37">
      <c r="A650" s="17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5"/>
      <c r="AB650" s="2"/>
      <c r="AD650" s="5"/>
      <c r="AE650" s="5"/>
      <c r="AJ650" s="5"/>
    </row>
    <row r="651" spans="1:37">
      <c r="A651" s="17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5"/>
      <c r="AB651" s="2"/>
      <c r="AD651" s="5"/>
      <c r="AE651" s="5"/>
      <c r="AJ651" s="5"/>
    </row>
    <row r="652" spans="1:37">
      <c r="A652" s="17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5"/>
      <c r="AB652" s="2"/>
      <c r="AD652" s="5"/>
      <c r="AE652" s="5"/>
      <c r="AJ652" s="5"/>
    </row>
    <row r="653" spans="1:37">
      <c r="A653" s="17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5"/>
      <c r="AB653" s="2"/>
      <c r="AD653" s="5"/>
      <c r="AE653" s="5"/>
      <c r="AJ653" s="5"/>
    </row>
    <row r="654" spans="1:37">
      <c r="A654" s="17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5"/>
      <c r="AB654" s="2"/>
      <c r="AD654" s="5"/>
      <c r="AE654" s="5"/>
      <c r="AJ654" s="5"/>
    </row>
    <row r="655" spans="1:37">
      <c r="A655" s="17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5"/>
      <c r="AB655" s="2"/>
      <c r="AD655" s="5"/>
      <c r="AE655" s="5"/>
      <c r="AJ655" s="5"/>
    </row>
    <row r="656" spans="1:37">
      <c r="A656" s="17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5"/>
      <c r="AB656" s="2"/>
      <c r="AD656" s="5"/>
      <c r="AE656" s="5"/>
      <c r="AJ656" s="5"/>
    </row>
    <row r="657" spans="1:36">
      <c r="A657" s="17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5"/>
      <c r="AB657" s="2"/>
      <c r="AD657" s="5"/>
      <c r="AE657" s="5"/>
      <c r="AJ657" s="5"/>
    </row>
    <row r="658" spans="1:36">
      <c r="A658" s="17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5"/>
      <c r="AB658" s="2"/>
      <c r="AD658" s="5"/>
      <c r="AE658" s="5"/>
      <c r="AJ658" s="5"/>
    </row>
    <row r="659" spans="1:36">
      <c r="A659" s="17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5"/>
      <c r="AB659" s="2"/>
      <c r="AD659" s="5"/>
      <c r="AE659" s="5"/>
      <c r="AJ659" s="5"/>
    </row>
    <row r="660" spans="1:36">
      <c r="A660" s="17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5"/>
      <c r="AB660" s="2"/>
      <c r="AD660" s="5"/>
      <c r="AE660" s="5"/>
      <c r="AJ660" s="5"/>
    </row>
    <row r="661" spans="1:36">
      <c r="A661" s="17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5"/>
      <c r="AB661" s="2"/>
      <c r="AD661" s="5"/>
      <c r="AE661" s="5"/>
      <c r="AJ661" s="5"/>
    </row>
    <row r="662" spans="1:36">
      <c r="A662" s="17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5"/>
      <c r="AB662" s="2"/>
      <c r="AD662" s="5"/>
      <c r="AE662" s="5"/>
      <c r="AJ662" s="5"/>
    </row>
    <row r="663" spans="1:36">
      <c r="A663" s="17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5"/>
      <c r="AB663" s="2"/>
      <c r="AD663" s="5"/>
      <c r="AE663" s="5"/>
      <c r="AJ663" s="5"/>
    </row>
    <row r="664" spans="1:36">
      <c r="A664" s="17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5"/>
      <c r="AB664" s="2"/>
      <c r="AD664" s="5"/>
      <c r="AE664" s="5"/>
      <c r="AJ664" s="5"/>
    </row>
    <row r="665" spans="1:36">
      <c r="A665" s="17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5"/>
      <c r="AB665" s="2"/>
      <c r="AD665" s="5"/>
      <c r="AE665" s="5"/>
      <c r="AJ665" s="5"/>
    </row>
    <row r="666" spans="1:36">
      <c r="A666" s="17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5"/>
      <c r="AB666" s="2"/>
      <c r="AD666" s="5"/>
      <c r="AE666" s="5"/>
      <c r="AJ666" s="5"/>
    </row>
    <row r="667" spans="1:36">
      <c r="A667" s="17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5"/>
      <c r="AB667" s="2"/>
      <c r="AD667" s="5"/>
      <c r="AE667" s="5"/>
      <c r="AJ667" s="5"/>
    </row>
    <row r="668" spans="1:36">
      <c r="A668" s="17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5"/>
      <c r="AB668" s="2"/>
      <c r="AD668" s="5"/>
      <c r="AE668" s="5"/>
      <c r="AJ668" s="5"/>
    </row>
    <row r="669" spans="1:36">
      <c r="A669" s="17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5"/>
      <c r="AB669" s="2"/>
      <c r="AD669" s="5"/>
      <c r="AE669" s="5"/>
      <c r="AJ669" s="5"/>
    </row>
    <row r="670" spans="1:36">
      <c r="A670" s="17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5"/>
      <c r="AB670" s="2"/>
      <c r="AD670" s="5"/>
      <c r="AE670" s="5"/>
      <c r="AJ670" s="5"/>
    </row>
    <row r="671" spans="1:36">
      <c r="A671" s="17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5"/>
      <c r="AB671" s="2"/>
      <c r="AD671" s="5"/>
      <c r="AE671" s="5"/>
      <c r="AJ671" s="5"/>
    </row>
    <row r="672" spans="1:36">
      <c r="A672" s="17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5"/>
      <c r="AB672" s="2"/>
      <c r="AD672" s="5"/>
      <c r="AE672" s="5"/>
      <c r="AJ672" s="5"/>
    </row>
    <row r="673" spans="1:36">
      <c r="A673" s="17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5"/>
      <c r="AB673" s="2"/>
      <c r="AD673" s="5"/>
      <c r="AE673" s="5"/>
      <c r="AJ673" s="5"/>
    </row>
    <row r="674" spans="1:36">
      <c r="A674" s="17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5"/>
      <c r="AB674" s="2"/>
      <c r="AD674" s="5"/>
      <c r="AE674" s="5"/>
      <c r="AJ674" s="5"/>
    </row>
    <row r="675" spans="1:36">
      <c r="A675" s="17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5"/>
      <c r="AB675" s="2"/>
      <c r="AD675" s="5"/>
      <c r="AE675" s="5"/>
      <c r="AJ675" s="5"/>
    </row>
    <row r="676" spans="1:36">
      <c r="A676" s="17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5"/>
      <c r="AB676" s="2"/>
      <c r="AD676" s="5"/>
      <c r="AE676" s="5"/>
      <c r="AJ676" s="5"/>
    </row>
    <row r="677" spans="1:36">
      <c r="A677" s="17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5"/>
      <c r="AB677" s="2"/>
      <c r="AD677" s="5"/>
      <c r="AE677" s="5"/>
      <c r="AJ677" s="5"/>
    </row>
    <row r="678" spans="1:36">
      <c r="A678" s="17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5"/>
      <c r="AB678" s="2"/>
      <c r="AD678" s="5"/>
      <c r="AE678" s="5"/>
      <c r="AJ678" s="5"/>
    </row>
    <row r="679" spans="1:36">
      <c r="A679" s="17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5"/>
      <c r="AB679" s="2"/>
      <c r="AD679" s="5"/>
      <c r="AE679" s="5"/>
      <c r="AJ679" s="5"/>
    </row>
    <row r="680" spans="1:36">
      <c r="A680" s="17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5"/>
      <c r="AB680" s="2"/>
      <c r="AD680" s="5"/>
      <c r="AE680" s="5"/>
      <c r="AJ680" s="5"/>
    </row>
    <row r="681" spans="1:36">
      <c r="A681" s="17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5"/>
      <c r="AB681" s="2"/>
      <c r="AD681" s="5"/>
      <c r="AE681" s="5"/>
      <c r="AJ681" s="5"/>
    </row>
    <row r="682" spans="1:36">
      <c r="A682" s="17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5"/>
      <c r="AB682" s="2"/>
      <c r="AD682" s="5"/>
      <c r="AE682" s="5"/>
      <c r="AJ682" s="5"/>
    </row>
    <row r="683" spans="1:36">
      <c r="A683" s="17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5"/>
      <c r="AB683" s="2"/>
      <c r="AD683" s="5"/>
      <c r="AE683" s="5"/>
      <c r="AJ683" s="5"/>
    </row>
    <row r="684" spans="1:36">
      <c r="A684" s="17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5"/>
      <c r="AB684" s="2"/>
      <c r="AD684" s="5"/>
      <c r="AE684" s="5"/>
      <c r="AJ684" s="5"/>
    </row>
    <row r="685" spans="1:36">
      <c r="A685" s="17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5"/>
      <c r="AB685" s="2"/>
      <c r="AD685" s="5"/>
      <c r="AE685" s="5"/>
      <c r="AJ685" s="5"/>
    </row>
    <row r="686" spans="1:36">
      <c r="A686" s="17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5"/>
      <c r="AB686" s="2"/>
      <c r="AD686" s="5"/>
      <c r="AE686" s="5"/>
      <c r="AJ686" s="5"/>
    </row>
    <row r="687" spans="1:36">
      <c r="A687" s="17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5"/>
      <c r="AB687" s="2"/>
      <c r="AD687" s="5"/>
      <c r="AE687" s="5"/>
      <c r="AJ687" s="5"/>
    </row>
    <row r="688" spans="1:36">
      <c r="A688" s="17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5"/>
      <c r="AB688" s="2"/>
      <c r="AD688" s="5"/>
      <c r="AE688" s="5"/>
      <c r="AJ688" s="5"/>
    </row>
    <row r="689" spans="1:36">
      <c r="A689" s="17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5"/>
      <c r="AB689" s="2"/>
      <c r="AD689" s="5"/>
      <c r="AE689" s="5"/>
      <c r="AJ689" s="5"/>
    </row>
    <row r="690" spans="1:36">
      <c r="A690" s="17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5"/>
      <c r="AB690" s="2"/>
      <c r="AD690" s="5"/>
      <c r="AE690" s="5"/>
      <c r="AJ690" s="5"/>
    </row>
    <row r="691" spans="1:36">
      <c r="A691" s="17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5"/>
      <c r="AB691" s="2"/>
      <c r="AD691" s="5"/>
      <c r="AE691" s="5"/>
      <c r="AJ691" s="5"/>
    </row>
    <row r="692" spans="1:36">
      <c r="A692" s="17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5"/>
      <c r="AB692" s="2"/>
      <c r="AD692" s="5"/>
      <c r="AE692" s="5"/>
      <c r="AJ692" s="5"/>
    </row>
    <row r="693" spans="1:36">
      <c r="A693" s="17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5"/>
      <c r="AB693" s="2"/>
      <c r="AD693" s="5"/>
      <c r="AE693" s="5"/>
      <c r="AJ693" s="5"/>
    </row>
    <row r="694" spans="1:36">
      <c r="A694" s="17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5"/>
      <c r="AB694" s="2"/>
      <c r="AD694" s="5"/>
      <c r="AE694" s="5"/>
      <c r="AJ694" s="5"/>
    </row>
    <row r="695" spans="1:36">
      <c r="A695" s="17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5"/>
      <c r="AB695" s="2"/>
      <c r="AD695" s="5"/>
      <c r="AE695" s="5"/>
      <c r="AJ695" s="5"/>
    </row>
    <row r="696" spans="1:36">
      <c r="A696" s="17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5"/>
      <c r="AB696" s="2"/>
      <c r="AD696" s="5"/>
      <c r="AE696" s="5"/>
      <c r="AJ696" s="5"/>
    </row>
    <row r="697" spans="1:36">
      <c r="A697" s="17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5"/>
      <c r="AB697" s="2"/>
      <c r="AD697" s="5"/>
      <c r="AE697" s="5"/>
      <c r="AJ697" s="5"/>
    </row>
    <row r="698" spans="1:36">
      <c r="A698" s="17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5"/>
      <c r="AB698" s="2"/>
      <c r="AD698" s="5"/>
      <c r="AE698" s="5"/>
      <c r="AJ698" s="5"/>
    </row>
    <row r="699" spans="1:36">
      <c r="A699" s="17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5"/>
      <c r="AB699" s="2"/>
      <c r="AD699" s="5"/>
      <c r="AE699" s="5"/>
      <c r="AJ699" s="5"/>
    </row>
    <row r="700" spans="1:36">
      <c r="A700" s="17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5"/>
      <c r="AB700" s="2"/>
      <c r="AD700" s="5"/>
      <c r="AE700" s="5"/>
      <c r="AJ700" s="5"/>
    </row>
    <row r="701" spans="1:36">
      <c r="A701" s="17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5"/>
      <c r="AB701" s="2"/>
      <c r="AD701" s="5"/>
      <c r="AE701" s="5"/>
      <c r="AJ701" s="5"/>
    </row>
    <row r="702" spans="1:36">
      <c r="A702" s="17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5"/>
      <c r="AB702" s="2"/>
      <c r="AD702" s="5"/>
      <c r="AE702" s="5"/>
      <c r="AJ702" s="5"/>
    </row>
    <row r="703" spans="1:36">
      <c r="A703" s="17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5"/>
      <c r="AB703" s="2"/>
      <c r="AD703" s="5"/>
      <c r="AE703" s="5"/>
      <c r="AJ703" s="5"/>
    </row>
    <row r="704" spans="1:36">
      <c r="A704" s="17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5"/>
      <c r="AB704" s="2"/>
      <c r="AD704" s="5"/>
      <c r="AE704" s="5"/>
      <c r="AJ704" s="5"/>
    </row>
    <row r="705" spans="1:36">
      <c r="A705" s="17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5"/>
      <c r="AB705" s="2"/>
      <c r="AD705" s="5"/>
      <c r="AE705" s="5"/>
      <c r="AJ705" s="5"/>
    </row>
    <row r="706" spans="1:36">
      <c r="A706" s="17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5"/>
      <c r="AB706" s="2"/>
      <c r="AD706" s="5"/>
      <c r="AE706" s="5"/>
      <c r="AJ706" s="5"/>
    </row>
    <row r="707" spans="1:36">
      <c r="A707" s="17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5"/>
      <c r="AB707" s="2"/>
      <c r="AD707" s="5"/>
      <c r="AE707" s="5"/>
      <c r="AJ707" s="5"/>
    </row>
    <row r="708" spans="1:36">
      <c r="A708" s="17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5"/>
      <c r="AB708" s="2"/>
      <c r="AD708" s="5"/>
      <c r="AE708" s="5"/>
      <c r="AJ708" s="5"/>
    </row>
    <row r="709" spans="1:36">
      <c r="A709" s="17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5"/>
      <c r="AB709" s="2"/>
      <c r="AD709" s="5"/>
      <c r="AE709" s="5"/>
      <c r="AJ709" s="5"/>
    </row>
    <row r="710" spans="1:36">
      <c r="A710" s="17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5"/>
      <c r="AB710" s="2"/>
      <c r="AD710" s="5"/>
      <c r="AE710" s="5"/>
      <c r="AJ710" s="5"/>
    </row>
    <row r="711" spans="1:36">
      <c r="A711" s="17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5"/>
      <c r="AB711" s="2"/>
      <c r="AD711" s="5"/>
      <c r="AE711" s="5"/>
      <c r="AJ711" s="5"/>
    </row>
    <row r="712" spans="1:36">
      <c r="A712" s="17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5"/>
      <c r="AB712" s="2"/>
      <c r="AD712" s="5"/>
      <c r="AE712" s="5"/>
      <c r="AJ712" s="5"/>
    </row>
    <row r="713" spans="1:36">
      <c r="A713" s="17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5"/>
      <c r="AB713" s="2"/>
      <c r="AD713" s="5"/>
      <c r="AE713" s="5"/>
      <c r="AJ713" s="5"/>
    </row>
    <row r="714" spans="1:36">
      <c r="A714" s="17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5"/>
      <c r="AB714" s="2"/>
      <c r="AD714" s="5"/>
      <c r="AE714" s="5"/>
      <c r="AJ714" s="5"/>
    </row>
    <row r="715" spans="1:36">
      <c r="A715" s="17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5"/>
      <c r="AB715" s="2"/>
      <c r="AD715" s="5"/>
      <c r="AE715" s="5"/>
      <c r="AJ715" s="5"/>
    </row>
    <row r="716" spans="1:36">
      <c r="A716" s="17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5"/>
      <c r="AB716" s="2"/>
      <c r="AD716" s="5"/>
      <c r="AE716" s="5"/>
      <c r="AJ716" s="5"/>
    </row>
    <row r="717" spans="1:36">
      <c r="A717" s="17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5"/>
      <c r="AB717" s="2"/>
      <c r="AD717" s="5"/>
      <c r="AE717" s="5"/>
      <c r="AJ717" s="5"/>
    </row>
    <row r="718" spans="1:36">
      <c r="A718" s="17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5"/>
      <c r="AB718" s="2"/>
      <c r="AD718" s="5"/>
      <c r="AE718" s="5"/>
      <c r="AJ718" s="5"/>
    </row>
    <row r="719" spans="1:36">
      <c r="A719" s="17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5"/>
      <c r="AB719" s="2"/>
      <c r="AD719" s="5"/>
      <c r="AE719" s="5"/>
      <c r="AJ719" s="5"/>
    </row>
    <row r="720" spans="1:36">
      <c r="A720" s="17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5"/>
      <c r="AB720" s="2"/>
      <c r="AD720" s="5"/>
      <c r="AE720" s="5"/>
      <c r="AJ720" s="5"/>
    </row>
    <row r="721" spans="1:36">
      <c r="A721" s="17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5"/>
      <c r="AB721" s="2"/>
      <c r="AD721" s="5"/>
      <c r="AE721" s="5"/>
      <c r="AJ721" s="5"/>
    </row>
    <row r="722" spans="1:36">
      <c r="A722" s="17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5"/>
      <c r="AB722" s="2"/>
      <c r="AD722" s="5"/>
      <c r="AE722" s="5"/>
      <c r="AJ722" s="5"/>
    </row>
    <row r="723" spans="1:36">
      <c r="A723" s="17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5"/>
      <c r="AB723" s="2"/>
      <c r="AD723" s="5"/>
      <c r="AE723" s="5"/>
      <c r="AJ723" s="5"/>
    </row>
    <row r="724" spans="1:36">
      <c r="A724" s="17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5"/>
      <c r="AB724" s="2"/>
      <c r="AD724" s="5"/>
      <c r="AE724" s="5"/>
      <c r="AJ724" s="5"/>
    </row>
    <row r="725" spans="1:36">
      <c r="A725" s="17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5"/>
      <c r="AB725" s="2"/>
      <c r="AD725" s="5"/>
      <c r="AE725" s="5"/>
      <c r="AJ725" s="5"/>
    </row>
    <row r="726" spans="1:36">
      <c r="A726" s="17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5"/>
      <c r="AB726" s="2"/>
      <c r="AD726" s="5"/>
      <c r="AE726" s="5"/>
      <c r="AJ726" s="5"/>
    </row>
    <row r="727" spans="1:36">
      <c r="A727" s="17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5"/>
      <c r="AB727" s="2"/>
      <c r="AD727" s="5"/>
      <c r="AE727" s="5"/>
      <c r="AJ727" s="5"/>
    </row>
    <row r="728" spans="1:36">
      <c r="A728" s="17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5"/>
      <c r="AB728" s="2"/>
      <c r="AD728" s="5"/>
      <c r="AE728" s="5"/>
      <c r="AJ728" s="5"/>
    </row>
    <row r="729" spans="1:36">
      <c r="A729" s="17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5"/>
      <c r="AB729" s="2"/>
      <c r="AD729" s="5"/>
      <c r="AE729" s="5"/>
      <c r="AJ729" s="5"/>
    </row>
    <row r="730" spans="1:36">
      <c r="A730" s="17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5"/>
      <c r="AB730" s="2"/>
      <c r="AD730" s="5"/>
      <c r="AE730" s="5"/>
      <c r="AJ730" s="5"/>
    </row>
    <row r="731" spans="1:36">
      <c r="A731" s="17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5"/>
      <c r="AB731" s="2"/>
      <c r="AD731" s="5"/>
      <c r="AE731" s="5"/>
      <c r="AJ731" s="5"/>
    </row>
    <row r="732" spans="1:36">
      <c r="A732" s="17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5"/>
      <c r="AB732" s="2"/>
      <c r="AD732" s="5"/>
      <c r="AE732" s="5"/>
      <c r="AJ732" s="5"/>
    </row>
    <row r="733" spans="1:36">
      <c r="A733" s="17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5"/>
      <c r="AB733" s="2"/>
      <c r="AD733" s="5"/>
      <c r="AE733" s="5"/>
      <c r="AJ733" s="5"/>
    </row>
    <row r="734" spans="1:36">
      <c r="A734" s="17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5"/>
      <c r="AB734" s="2"/>
      <c r="AD734" s="5"/>
      <c r="AE734" s="5"/>
      <c r="AJ734" s="5"/>
    </row>
    <row r="735" spans="1:36">
      <c r="A735" s="17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5"/>
      <c r="AB735" s="2"/>
      <c r="AD735" s="5"/>
      <c r="AE735" s="5"/>
      <c r="AJ735" s="5"/>
    </row>
    <row r="736" spans="1:36">
      <c r="A736" s="17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5"/>
      <c r="AB736" s="2"/>
      <c r="AD736" s="5"/>
      <c r="AE736" s="5"/>
      <c r="AJ736" s="5"/>
    </row>
    <row r="737" spans="1:36">
      <c r="A737" s="17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5"/>
      <c r="AB737" s="2"/>
      <c r="AD737" s="5"/>
      <c r="AE737" s="5"/>
      <c r="AJ737" s="5"/>
    </row>
    <row r="738" spans="1:36">
      <c r="A738" s="17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5"/>
      <c r="AB738" s="2"/>
      <c r="AD738" s="5"/>
      <c r="AE738" s="5"/>
      <c r="AJ738" s="5"/>
    </row>
    <row r="739" spans="1:36">
      <c r="A739" s="17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5"/>
      <c r="AB739" s="2"/>
      <c r="AD739" s="5"/>
      <c r="AE739" s="5"/>
      <c r="AJ739" s="5"/>
    </row>
  </sheetData>
  <conditionalFormatting sqref="H322">
    <cfRule type="duplicateValues" dxfId="2" priority="1"/>
  </conditionalFormatting>
  <conditionalFormatting sqref="R313">
    <cfRule type="duplicateValues" dxfId="1" priority="2"/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6" tint="0.39997558519241921"/>
  </sheetPr>
  <dimension ref="A1:BV739"/>
  <sheetViews>
    <sheetView zoomScale="73" zoomScaleNormal="73" workbookViewId="0">
      <pane xSplit="1" ySplit="8" topLeftCell="B397" activePane="bottomRight" state="frozen"/>
      <selection pane="bottomRight" activeCell="K420" sqref="K420"/>
      <selection pane="bottomLeft" activeCell="A9" sqref="A9"/>
      <selection pane="topRight" activeCell="B1" sqref="B1"/>
    </sheetView>
  </sheetViews>
  <sheetFormatPr defaultColWidth="9.28515625" defaultRowHeight="15"/>
  <cols>
    <col min="1" max="1" width="23" style="2" customWidth="1"/>
    <col min="2" max="2" width="10.140625" style="5" bestFit="1" customWidth="1"/>
    <col min="3" max="6" width="9.28515625" style="5" bestFit="1"/>
    <col min="7" max="21" width="10.140625" style="5" bestFit="1" customWidth="1"/>
    <col min="22" max="24" width="10.28515625" style="5" bestFit="1" customWidth="1"/>
    <col min="25" max="25" width="10.140625" style="5" bestFit="1" customWidth="1"/>
    <col min="26" max="26" width="9.140625" style="2" bestFit="1" customWidth="1"/>
    <col min="27" max="27" width="2.28515625" style="2" hidden="1" customWidth="1"/>
    <col min="28" max="28" width="2.28515625" hidden="1" customWidth="1"/>
    <col min="29" max="29" width="10.5703125" style="2" hidden="1" customWidth="1"/>
    <col min="30" max="31" width="11" style="2" hidden="1" customWidth="1"/>
    <col min="32" max="32" width="4.7109375" style="2" hidden="1" customWidth="1"/>
    <col min="33" max="33" width="6.5703125" style="2" hidden="1" customWidth="1"/>
    <col min="34" max="34" width="0" style="2" hidden="1" customWidth="1"/>
    <col min="35" max="35" width="2.85546875" style="2" hidden="1" customWidth="1"/>
    <col min="36" max="36" width="0" style="2" hidden="1" customWidth="1"/>
    <col min="37" max="37" width="3.7109375" style="2" hidden="1" customWidth="1"/>
    <col min="38" max="50" width="9.28515625" style="2"/>
    <col min="51" max="51" width="11.85546875" style="2" bestFit="1" customWidth="1"/>
    <col min="52" max="16384" width="9.28515625" style="2"/>
  </cols>
  <sheetData>
    <row r="1" spans="1:59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/>
    </row>
    <row r="2" spans="1:5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</row>
    <row r="3" spans="1:59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</row>
    <row r="4" spans="1:5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</row>
    <row r="5" spans="1:59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</row>
    <row r="6" spans="1:59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</row>
    <row r="8" spans="1:59" ht="15.75" thickBot="1">
      <c r="A8" s="6" t="s">
        <v>48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C8" s="2" t="s">
        <v>44</v>
      </c>
      <c r="AD8" s="2" t="s">
        <v>49</v>
      </c>
      <c r="AE8" s="2" t="s">
        <v>50</v>
      </c>
      <c r="AG8" s="2" t="s">
        <v>22</v>
      </c>
      <c r="AH8" s="2" t="s">
        <v>51</v>
      </c>
      <c r="AJ8" s="2" t="s">
        <v>52</v>
      </c>
      <c r="AK8" s="2" t="s">
        <v>53</v>
      </c>
    </row>
    <row r="9" spans="1:59" ht="15.75" thickTop="1">
      <c r="A9" s="17">
        <v>45658</v>
      </c>
      <c r="B9" s="19">
        <v>17541</v>
      </c>
      <c r="C9" s="19">
        <v>17755</v>
      </c>
      <c r="D9" s="19">
        <v>15852</v>
      </c>
      <c r="E9" s="19">
        <v>14545</v>
      </c>
      <c r="F9" s="19">
        <v>14093</v>
      </c>
      <c r="G9" s="19">
        <v>12741</v>
      </c>
      <c r="H9" s="19">
        <v>12141</v>
      </c>
      <c r="I9" s="19">
        <v>16325</v>
      </c>
      <c r="J9" s="19">
        <v>16890</v>
      </c>
      <c r="K9" s="19">
        <v>17667</v>
      </c>
      <c r="L9" s="19">
        <v>20300</v>
      </c>
      <c r="M9" s="19">
        <v>20749</v>
      </c>
      <c r="N9" s="19">
        <v>21235</v>
      </c>
      <c r="O9" s="19">
        <v>21170</v>
      </c>
      <c r="P9" s="19">
        <v>21278</v>
      </c>
      <c r="Q9" s="19">
        <v>20987</v>
      </c>
      <c r="R9" s="19">
        <v>20291</v>
      </c>
      <c r="S9" s="19">
        <v>18530</v>
      </c>
      <c r="T9" s="19">
        <v>17878</v>
      </c>
      <c r="U9" s="19">
        <v>16987</v>
      </c>
      <c r="V9" s="19">
        <v>17813</v>
      </c>
      <c r="W9" s="19">
        <v>18914</v>
      </c>
      <c r="X9" s="19">
        <v>18224</v>
      </c>
      <c r="Y9" s="19">
        <v>15680</v>
      </c>
      <c r="Z9" s="5">
        <v>0</v>
      </c>
      <c r="AA9" s="2">
        <f>IFERROR(INDEX('Holiday Schedule'!$D$3:$D$24,MATCH(A9,'Holiday Schedule'!$C$3:$C$24,0)),0)</f>
        <v>1</v>
      </c>
      <c r="AB9" s="2">
        <f>WEEKDAY(A9)</f>
        <v>4</v>
      </c>
      <c r="AC9" s="2">
        <f>IF(AND(AB9&gt;1,AB9&lt;7,AA9&lt;1),SUM(I9:X9),0)</f>
        <v>0</v>
      </c>
      <c r="AD9" s="5">
        <f>AE9-AC9</f>
        <v>425586</v>
      </c>
      <c r="AE9" s="5">
        <f>SUM(B9:Y9)</f>
        <v>425586</v>
      </c>
      <c r="AG9" s="2">
        <f>MONTH(A9)</f>
        <v>1</v>
      </c>
      <c r="AH9" s="2">
        <f>YEAR(A9)</f>
        <v>2025</v>
      </c>
      <c r="AJ9" s="5">
        <f>MAX(B9:Y9)</f>
        <v>21278</v>
      </c>
      <c r="AK9" s="2">
        <f>IF(AE9&gt;0,INDEX(B$8:Y$8,MATCH(AJ9,B9:Y9,0)),"")</f>
        <v>15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36"/>
      <c r="AX9" s="5"/>
      <c r="AY9" s="5"/>
      <c r="AZ9" s="5"/>
      <c r="BA9" s="5"/>
      <c r="BB9" s="5"/>
      <c r="BC9" s="5"/>
      <c r="BD9" s="5"/>
      <c r="BE9" s="5"/>
      <c r="BF9" s="5"/>
      <c r="BG9" s="5"/>
    </row>
    <row r="10" spans="1:59">
      <c r="A10" s="17">
        <v>45659</v>
      </c>
      <c r="B10" s="19">
        <v>13900</v>
      </c>
      <c r="C10" s="19">
        <v>13050</v>
      </c>
      <c r="D10" s="19">
        <v>13155</v>
      </c>
      <c r="E10" s="19">
        <v>12841</v>
      </c>
      <c r="F10" s="19">
        <v>14096</v>
      </c>
      <c r="G10" s="19">
        <v>15080</v>
      </c>
      <c r="H10" s="19">
        <v>14756</v>
      </c>
      <c r="I10" s="19">
        <v>17555</v>
      </c>
      <c r="J10" s="19">
        <v>18411</v>
      </c>
      <c r="K10" s="19">
        <v>19376</v>
      </c>
      <c r="L10" s="19">
        <v>19262</v>
      </c>
      <c r="M10" s="19">
        <v>18692</v>
      </c>
      <c r="N10" s="19">
        <v>18791</v>
      </c>
      <c r="O10" s="19">
        <v>19211</v>
      </c>
      <c r="P10" s="19">
        <v>20145</v>
      </c>
      <c r="Q10" s="19">
        <v>21379</v>
      </c>
      <c r="R10" s="19">
        <v>21820</v>
      </c>
      <c r="S10" s="19">
        <v>19813</v>
      </c>
      <c r="T10" s="19">
        <v>18387</v>
      </c>
      <c r="U10" s="19">
        <v>16719</v>
      </c>
      <c r="V10" s="19">
        <v>16248</v>
      </c>
      <c r="W10" s="19">
        <v>16467</v>
      </c>
      <c r="X10" s="19">
        <v>16156</v>
      </c>
      <c r="Y10" s="19">
        <v>15210</v>
      </c>
      <c r="Z10" s="5">
        <v>0</v>
      </c>
      <c r="AA10" s="2">
        <f>IFERROR(INDEX('Holiday Schedule'!$D$3:$D$24,MATCH(A10,'Holiday Schedule'!$C$3:$C$24,0)),0)</f>
        <v>0</v>
      </c>
      <c r="AB10" s="2">
        <f t="shared" ref="AB10:AB73" si="0">WEEKDAY(A10)</f>
        <v>5</v>
      </c>
      <c r="AC10" s="2">
        <f t="shared" ref="AC10:AC73" si="1">IF(AND(AB10&gt;1,AB10&lt;7,AA10&lt;1),SUM(I10:X10),0)</f>
        <v>298432</v>
      </c>
      <c r="AD10" s="5">
        <f t="shared" ref="AD10:AD73" si="2">AE10-AC10</f>
        <v>112088</v>
      </c>
      <c r="AE10" s="5">
        <f t="shared" ref="AE10:AE73" si="3">SUM(B10:Y10)</f>
        <v>410520</v>
      </c>
      <c r="AG10" s="2">
        <f t="shared" ref="AG10:AG73" si="4">MONTH(A10)</f>
        <v>1</v>
      </c>
      <c r="AH10" s="2">
        <f t="shared" ref="AH10:AH73" si="5">YEAR(A10)</f>
        <v>2025</v>
      </c>
      <c r="AJ10" s="5">
        <f t="shared" ref="AJ10:AJ73" si="6">MAX(B10:Y10)</f>
        <v>21820</v>
      </c>
      <c r="AK10" s="2">
        <f t="shared" ref="AK10:AK73" si="7">IF(AE10&gt;0,INDEX(B$8:Y$8,MATCH(AJ10,B10:Y10,0)),"")</f>
        <v>17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36"/>
    </row>
    <row r="11" spans="1:59">
      <c r="A11" s="17">
        <v>45660</v>
      </c>
      <c r="B11" s="19">
        <v>14979</v>
      </c>
      <c r="C11" s="19">
        <v>14806</v>
      </c>
      <c r="D11" s="19">
        <v>14882</v>
      </c>
      <c r="E11" s="19">
        <v>15162</v>
      </c>
      <c r="F11" s="19">
        <v>16167</v>
      </c>
      <c r="G11" s="19">
        <v>16374</v>
      </c>
      <c r="H11" s="19">
        <v>16279</v>
      </c>
      <c r="I11" s="19">
        <v>19040</v>
      </c>
      <c r="J11" s="19">
        <v>19915</v>
      </c>
      <c r="K11" s="19">
        <v>19362</v>
      </c>
      <c r="L11" s="19">
        <v>17593</v>
      </c>
      <c r="M11" s="19">
        <v>16062</v>
      </c>
      <c r="N11" s="19">
        <v>17280</v>
      </c>
      <c r="O11" s="19">
        <v>18017</v>
      </c>
      <c r="P11" s="19">
        <v>19865</v>
      </c>
      <c r="Q11" s="19">
        <v>22337</v>
      </c>
      <c r="R11" s="19">
        <v>22626</v>
      </c>
      <c r="S11" s="19">
        <v>21060</v>
      </c>
      <c r="T11" s="19">
        <v>18778</v>
      </c>
      <c r="U11" s="19">
        <v>17263</v>
      </c>
      <c r="V11" s="19">
        <v>17375</v>
      </c>
      <c r="W11" s="19">
        <v>18285</v>
      </c>
      <c r="X11" s="19">
        <v>17257</v>
      </c>
      <c r="Y11" s="19">
        <v>16882</v>
      </c>
      <c r="Z11" s="5">
        <v>0</v>
      </c>
      <c r="AA11" s="2">
        <f>IFERROR(INDEX('Holiday Schedule'!$D$3:$D$24,MATCH(A11,'Holiday Schedule'!$C$3:$C$24,0)),0)</f>
        <v>0</v>
      </c>
      <c r="AB11" s="2">
        <f t="shared" si="0"/>
        <v>6</v>
      </c>
      <c r="AC11" s="2">
        <f t="shared" si="1"/>
        <v>302115</v>
      </c>
      <c r="AD11" s="5">
        <f t="shared" si="2"/>
        <v>125531</v>
      </c>
      <c r="AE11" s="5">
        <f t="shared" si="3"/>
        <v>427646</v>
      </c>
      <c r="AG11" s="2">
        <f t="shared" si="4"/>
        <v>1</v>
      </c>
      <c r="AH11" s="2">
        <f t="shared" si="5"/>
        <v>2025</v>
      </c>
      <c r="AJ11" s="5">
        <f t="shared" si="6"/>
        <v>22626</v>
      </c>
      <c r="AK11" s="2">
        <f t="shared" si="7"/>
        <v>17</v>
      </c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36"/>
    </row>
    <row r="12" spans="1:59">
      <c r="A12" s="17">
        <v>45661</v>
      </c>
      <c r="B12" s="19">
        <v>17360</v>
      </c>
      <c r="C12" s="19">
        <v>16919</v>
      </c>
      <c r="D12" s="19">
        <v>17552</v>
      </c>
      <c r="E12" s="19">
        <v>18594</v>
      </c>
      <c r="F12" s="19">
        <v>19216</v>
      </c>
      <c r="G12" s="19">
        <v>19026</v>
      </c>
      <c r="H12" s="19">
        <v>19219</v>
      </c>
      <c r="I12" s="19">
        <v>21173</v>
      </c>
      <c r="J12" s="19">
        <v>21897</v>
      </c>
      <c r="K12" s="19">
        <v>21314</v>
      </c>
      <c r="L12" s="19">
        <v>21323</v>
      </c>
      <c r="M12" s="19">
        <v>19884</v>
      </c>
      <c r="N12" s="19">
        <v>19375</v>
      </c>
      <c r="O12" s="19">
        <v>19613</v>
      </c>
      <c r="P12" s="19">
        <v>21886</v>
      </c>
      <c r="Q12" s="19">
        <v>24882</v>
      </c>
      <c r="R12" s="19">
        <v>24209</v>
      </c>
      <c r="S12" s="19">
        <v>21817</v>
      </c>
      <c r="T12" s="19">
        <v>21601</v>
      </c>
      <c r="U12" s="19">
        <v>20759</v>
      </c>
      <c r="V12" s="19">
        <v>21167</v>
      </c>
      <c r="W12" s="19">
        <v>22872</v>
      </c>
      <c r="X12" s="19">
        <v>22754</v>
      </c>
      <c r="Y12" s="19">
        <v>22447</v>
      </c>
      <c r="Z12" s="5">
        <v>0</v>
      </c>
      <c r="AA12" s="2">
        <f>IFERROR(INDEX('Holiday Schedule'!$D$3:$D$24,MATCH(A12,'Holiday Schedule'!$C$3:$C$24,0)),0)</f>
        <v>0</v>
      </c>
      <c r="AB12" s="2">
        <f t="shared" si="0"/>
        <v>7</v>
      </c>
      <c r="AC12" s="2">
        <f t="shared" si="1"/>
        <v>0</v>
      </c>
      <c r="AD12" s="5">
        <f t="shared" si="2"/>
        <v>496859</v>
      </c>
      <c r="AE12" s="5">
        <f t="shared" si="3"/>
        <v>496859</v>
      </c>
      <c r="AG12" s="2">
        <f t="shared" si="4"/>
        <v>1</v>
      </c>
      <c r="AH12" s="2">
        <f t="shared" si="5"/>
        <v>2025</v>
      </c>
      <c r="AJ12" s="5">
        <f t="shared" si="6"/>
        <v>24882</v>
      </c>
      <c r="AK12" s="2">
        <f t="shared" si="7"/>
        <v>16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36"/>
    </row>
    <row r="13" spans="1:59">
      <c r="A13" s="17">
        <v>45662</v>
      </c>
      <c r="B13" s="19">
        <v>21899</v>
      </c>
      <c r="C13" s="19">
        <v>21686</v>
      </c>
      <c r="D13" s="19">
        <v>20614</v>
      </c>
      <c r="E13" s="19">
        <v>20333</v>
      </c>
      <c r="F13" s="19">
        <v>20404</v>
      </c>
      <c r="G13" s="19">
        <v>19965</v>
      </c>
      <c r="H13" s="19">
        <v>18785</v>
      </c>
      <c r="I13" s="19">
        <v>20917</v>
      </c>
      <c r="J13" s="19">
        <v>22962</v>
      </c>
      <c r="K13" s="19">
        <v>21717</v>
      </c>
      <c r="L13" s="19">
        <v>21224</v>
      </c>
      <c r="M13" s="19">
        <v>18488</v>
      </c>
      <c r="N13" s="19">
        <v>18118</v>
      </c>
      <c r="O13" s="19">
        <v>18991</v>
      </c>
      <c r="P13" s="19">
        <v>22127</v>
      </c>
      <c r="Q13" s="19">
        <v>25644</v>
      </c>
      <c r="R13" s="19">
        <v>26180</v>
      </c>
      <c r="S13" s="19">
        <v>23114</v>
      </c>
      <c r="T13" s="19">
        <v>22030</v>
      </c>
      <c r="U13" s="19">
        <v>20870</v>
      </c>
      <c r="V13" s="19">
        <v>20297</v>
      </c>
      <c r="W13" s="19">
        <v>20913</v>
      </c>
      <c r="X13" s="19">
        <v>20155</v>
      </c>
      <c r="Y13" s="19">
        <v>19413</v>
      </c>
      <c r="Z13" s="5">
        <v>0</v>
      </c>
      <c r="AA13" s="2">
        <f>IFERROR(INDEX('Holiday Schedule'!$D$3:$D$24,MATCH(A13,'Holiday Schedule'!$C$3:$C$24,0)),0)</f>
        <v>0</v>
      </c>
      <c r="AB13" s="2">
        <f t="shared" si="0"/>
        <v>1</v>
      </c>
      <c r="AC13" s="2">
        <f t="shared" si="1"/>
        <v>0</v>
      </c>
      <c r="AD13" s="5">
        <f t="shared" si="2"/>
        <v>506846</v>
      </c>
      <c r="AE13" s="5">
        <f t="shared" si="3"/>
        <v>506846</v>
      </c>
      <c r="AG13" s="2">
        <f t="shared" si="4"/>
        <v>1</v>
      </c>
      <c r="AH13" s="2">
        <f t="shared" si="5"/>
        <v>2025</v>
      </c>
      <c r="AJ13" s="5">
        <f t="shared" si="6"/>
        <v>26180</v>
      </c>
      <c r="AK13" s="2">
        <f t="shared" si="7"/>
        <v>17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36"/>
    </row>
    <row r="14" spans="1:59">
      <c r="A14" s="17">
        <v>45663</v>
      </c>
      <c r="B14" s="19">
        <v>18794</v>
      </c>
      <c r="C14" s="19">
        <v>19153</v>
      </c>
      <c r="D14" s="19">
        <v>19461</v>
      </c>
      <c r="E14" s="19">
        <v>19699</v>
      </c>
      <c r="F14" s="19">
        <v>20901</v>
      </c>
      <c r="G14" s="19">
        <v>22175</v>
      </c>
      <c r="H14" s="19">
        <v>23240</v>
      </c>
      <c r="I14" s="19">
        <v>26043</v>
      </c>
      <c r="J14" s="19">
        <v>25187</v>
      </c>
      <c r="K14" s="19">
        <v>22532</v>
      </c>
      <c r="L14" s="19">
        <v>20884</v>
      </c>
      <c r="M14" s="19">
        <v>19706</v>
      </c>
      <c r="N14" s="19">
        <v>19836</v>
      </c>
      <c r="O14" s="19">
        <v>21117</v>
      </c>
      <c r="P14" s="19">
        <v>24911</v>
      </c>
      <c r="Q14" s="19">
        <v>28376</v>
      </c>
      <c r="R14" s="19">
        <v>28743</v>
      </c>
      <c r="S14" s="19">
        <v>25817</v>
      </c>
      <c r="T14" s="19">
        <v>24118</v>
      </c>
      <c r="U14" s="19">
        <v>22487</v>
      </c>
      <c r="V14" s="19">
        <v>22787</v>
      </c>
      <c r="W14" s="19">
        <v>23549</v>
      </c>
      <c r="X14" s="19">
        <v>22125</v>
      </c>
      <c r="Y14" s="19">
        <v>21760</v>
      </c>
      <c r="Z14" s="5">
        <v>0</v>
      </c>
      <c r="AA14" s="2">
        <f>IFERROR(INDEX('Holiday Schedule'!$D$3:$D$24,MATCH(A14,'Holiday Schedule'!$C$3:$C$24,0)),0)</f>
        <v>0</v>
      </c>
      <c r="AB14" s="2">
        <f t="shared" si="0"/>
        <v>2</v>
      </c>
      <c r="AC14" s="2">
        <f t="shared" si="1"/>
        <v>378218</v>
      </c>
      <c r="AD14" s="5">
        <f t="shared" si="2"/>
        <v>165183</v>
      </c>
      <c r="AE14" s="5">
        <f t="shared" si="3"/>
        <v>543401</v>
      </c>
      <c r="AG14" s="2">
        <f t="shared" si="4"/>
        <v>1</v>
      </c>
      <c r="AH14" s="2">
        <f t="shared" si="5"/>
        <v>2025</v>
      </c>
      <c r="AJ14" s="5">
        <f t="shared" si="6"/>
        <v>28743</v>
      </c>
      <c r="AK14" s="2">
        <f t="shared" si="7"/>
        <v>17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36"/>
    </row>
    <row r="15" spans="1:59">
      <c r="A15" s="17">
        <v>45664</v>
      </c>
      <c r="B15" s="19">
        <v>21857</v>
      </c>
      <c r="C15" s="19">
        <v>21923</v>
      </c>
      <c r="D15" s="19">
        <v>22478</v>
      </c>
      <c r="E15" s="19">
        <v>22273</v>
      </c>
      <c r="F15" s="19">
        <v>23182</v>
      </c>
      <c r="G15" s="19">
        <v>23629</v>
      </c>
      <c r="H15" s="19">
        <v>22402</v>
      </c>
      <c r="I15" s="19">
        <v>25629</v>
      </c>
      <c r="J15" s="19">
        <v>26280</v>
      </c>
      <c r="K15" s="19">
        <v>26237</v>
      </c>
      <c r="L15" s="19">
        <v>26721</v>
      </c>
      <c r="M15" s="19">
        <v>26600</v>
      </c>
      <c r="N15" s="19">
        <v>27539</v>
      </c>
      <c r="O15" s="19">
        <v>28274</v>
      </c>
      <c r="P15" s="19">
        <v>29017</v>
      </c>
      <c r="Q15" s="19">
        <v>28747</v>
      </c>
      <c r="R15" s="19">
        <v>27362</v>
      </c>
      <c r="S15" s="19">
        <v>24477</v>
      </c>
      <c r="T15" s="19">
        <v>22741</v>
      </c>
      <c r="U15" s="19">
        <v>20985</v>
      </c>
      <c r="V15" s="19">
        <v>21082</v>
      </c>
      <c r="W15" s="19">
        <v>21620</v>
      </c>
      <c r="X15" s="19">
        <v>20247</v>
      </c>
      <c r="Y15" s="19">
        <v>19967</v>
      </c>
      <c r="Z15" s="5">
        <v>0</v>
      </c>
      <c r="AA15" s="2">
        <f>IFERROR(INDEX('Holiday Schedule'!$D$3:$D$24,MATCH(A15,'Holiday Schedule'!$C$3:$C$24,0)),0)</f>
        <v>0</v>
      </c>
      <c r="AB15" s="2">
        <f t="shared" si="0"/>
        <v>3</v>
      </c>
      <c r="AC15" s="2">
        <f t="shared" si="1"/>
        <v>403558</v>
      </c>
      <c r="AD15" s="5">
        <f t="shared" si="2"/>
        <v>177711</v>
      </c>
      <c r="AE15" s="5">
        <f t="shared" si="3"/>
        <v>581269</v>
      </c>
      <c r="AG15" s="2">
        <f t="shared" si="4"/>
        <v>1</v>
      </c>
      <c r="AH15" s="2">
        <f t="shared" si="5"/>
        <v>2025</v>
      </c>
      <c r="AJ15" s="5">
        <f t="shared" si="6"/>
        <v>29017</v>
      </c>
      <c r="AK15" s="2">
        <f t="shared" si="7"/>
        <v>15</v>
      </c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36"/>
    </row>
    <row r="16" spans="1:59">
      <c r="A16" s="17">
        <v>45665</v>
      </c>
      <c r="B16" s="19">
        <v>19273</v>
      </c>
      <c r="C16" s="19">
        <v>19464</v>
      </c>
      <c r="D16" s="19">
        <v>19696</v>
      </c>
      <c r="E16" s="19">
        <v>20323</v>
      </c>
      <c r="F16" s="19">
        <v>21463</v>
      </c>
      <c r="G16" s="19">
        <v>21335</v>
      </c>
      <c r="H16" s="19">
        <v>21092</v>
      </c>
      <c r="I16" s="19">
        <v>23992</v>
      </c>
      <c r="J16" s="19">
        <v>23187</v>
      </c>
      <c r="K16" s="19">
        <v>23012</v>
      </c>
      <c r="L16" s="19">
        <v>24460</v>
      </c>
      <c r="M16" s="19">
        <v>24981</v>
      </c>
      <c r="N16" s="19">
        <v>26239</v>
      </c>
      <c r="O16" s="19">
        <v>27950</v>
      </c>
      <c r="P16" s="19">
        <v>28692</v>
      </c>
      <c r="Q16" s="19">
        <v>30058</v>
      </c>
      <c r="R16" s="19">
        <v>29413</v>
      </c>
      <c r="S16" s="19">
        <v>25710</v>
      </c>
      <c r="T16" s="19">
        <v>23890</v>
      </c>
      <c r="U16" s="19">
        <v>22424</v>
      </c>
      <c r="V16" s="19">
        <v>22539</v>
      </c>
      <c r="W16" s="19">
        <v>22814</v>
      </c>
      <c r="X16" s="19">
        <v>21764</v>
      </c>
      <c r="Y16" s="19">
        <v>21337</v>
      </c>
      <c r="Z16" s="5">
        <v>0</v>
      </c>
      <c r="AA16" s="2">
        <f>IFERROR(INDEX('Holiday Schedule'!$D$3:$D$24,MATCH(A16,'Holiday Schedule'!$C$3:$C$24,0)),0)</f>
        <v>0</v>
      </c>
      <c r="AB16" s="2">
        <f t="shared" si="0"/>
        <v>4</v>
      </c>
      <c r="AC16" s="2">
        <f t="shared" si="1"/>
        <v>401125</v>
      </c>
      <c r="AD16" s="5">
        <f t="shared" si="2"/>
        <v>163983</v>
      </c>
      <c r="AE16" s="5">
        <f t="shared" si="3"/>
        <v>565108</v>
      </c>
      <c r="AG16" s="2">
        <f t="shared" si="4"/>
        <v>1</v>
      </c>
      <c r="AH16" s="2">
        <f t="shared" si="5"/>
        <v>2025</v>
      </c>
      <c r="AJ16" s="5">
        <f t="shared" si="6"/>
        <v>30058</v>
      </c>
      <c r="AK16" s="2">
        <f t="shared" si="7"/>
        <v>16</v>
      </c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36"/>
    </row>
    <row r="17" spans="1:49">
      <c r="A17" s="17">
        <v>45666</v>
      </c>
      <c r="B17" s="19">
        <v>20712</v>
      </c>
      <c r="C17" s="19">
        <v>20599</v>
      </c>
      <c r="D17" s="19">
        <v>20726</v>
      </c>
      <c r="E17" s="19">
        <v>21052</v>
      </c>
      <c r="F17" s="19">
        <v>22011</v>
      </c>
      <c r="G17" s="19">
        <v>22258</v>
      </c>
      <c r="H17" s="19">
        <v>21269</v>
      </c>
      <c r="I17" s="19">
        <v>24203</v>
      </c>
      <c r="J17" s="19">
        <v>24461</v>
      </c>
      <c r="K17" s="19">
        <v>23417</v>
      </c>
      <c r="L17" s="19">
        <v>23657</v>
      </c>
      <c r="M17" s="19">
        <v>21836</v>
      </c>
      <c r="N17" s="19">
        <v>22598</v>
      </c>
      <c r="O17" s="19">
        <v>23516</v>
      </c>
      <c r="P17" s="19">
        <v>26045</v>
      </c>
      <c r="Q17" s="19">
        <v>27033</v>
      </c>
      <c r="R17" s="19">
        <v>26534</v>
      </c>
      <c r="S17" s="19">
        <v>23359</v>
      </c>
      <c r="T17" s="19">
        <v>21717</v>
      </c>
      <c r="U17" s="19">
        <v>20192</v>
      </c>
      <c r="V17" s="19">
        <v>19808</v>
      </c>
      <c r="W17" s="19">
        <v>19870</v>
      </c>
      <c r="X17" s="19">
        <v>18764</v>
      </c>
      <c r="Y17" s="19">
        <v>17897</v>
      </c>
      <c r="Z17" s="5">
        <v>0</v>
      </c>
      <c r="AA17" s="2">
        <f>IFERROR(INDEX('Holiday Schedule'!$D$3:$D$24,MATCH(A17,'Holiday Schedule'!$C$3:$C$24,0)),0)</f>
        <v>0</v>
      </c>
      <c r="AB17" s="2">
        <f t="shared" si="0"/>
        <v>5</v>
      </c>
      <c r="AC17" s="2">
        <f t="shared" si="1"/>
        <v>367010</v>
      </c>
      <c r="AD17" s="5">
        <f t="shared" si="2"/>
        <v>166524</v>
      </c>
      <c r="AE17" s="5">
        <f t="shared" si="3"/>
        <v>533534</v>
      </c>
      <c r="AG17" s="2">
        <f t="shared" si="4"/>
        <v>1</v>
      </c>
      <c r="AH17" s="2">
        <f t="shared" si="5"/>
        <v>2025</v>
      </c>
      <c r="AJ17" s="5">
        <f t="shared" si="6"/>
        <v>27033</v>
      </c>
      <c r="AK17" s="2">
        <f t="shared" si="7"/>
        <v>16</v>
      </c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36"/>
    </row>
    <row r="18" spans="1:49">
      <c r="A18" s="17">
        <v>45667</v>
      </c>
      <c r="B18" s="19">
        <v>17628</v>
      </c>
      <c r="C18" s="19">
        <v>17662</v>
      </c>
      <c r="D18" s="19">
        <v>17761</v>
      </c>
      <c r="E18" s="19">
        <v>18202</v>
      </c>
      <c r="F18" s="19">
        <v>19188</v>
      </c>
      <c r="G18" s="19">
        <v>19452</v>
      </c>
      <c r="H18" s="19">
        <v>18941</v>
      </c>
      <c r="I18" s="19">
        <v>21307</v>
      </c>
      <c r="J18" s="19">
        <v>21172</v>
      </c>
      <c r="K18" s="19">
        <v>19679</v>
      </c>
      <c r="L18" s="19">
        <v>18881</v>
      </c>
      <c r="M18" s="19">
        <v>17597</v>
      </c>
      <c r="N18" s="19">
        <v>16704</v>
      </c>
      <c r="O18" s="19">
        <v>17305</v>
      </c>
      <c r="P18" s="19">
        <v>20506</v>
      </c>
      <c r="Q18" s="19">
        <v>23983</v>
      </c>
      <c r="R18" s="19">
        <v>24669</v>
      </c>
      <c r="S18" s="19">
        <v>22739</v>
      </c>
      <c r="T18" s="19">
        <v>21232</v>
      </c>
      <c r="U18" s="19">
        <v>20079</v>
      </c>
      <c r="V18" s="19">
        <v>20024</v>
      </c>
      <c r="W18" s="19">
        <v>21694</v>
      </c>
      <c r="X18" s="19">
        <v>20929</v>
      </c>
      <c r="Y18" s="19">
        <v>20494</v>
      </c>
      <c r="Z18" s="5">
        <v>0</v>
      </c>
      <c r="AA18" s="2">
        <f>IFERROR(INDEX('Holiday Schedule'!$D$3:$D$24,MATCH(A18,'Holiday Schedule'!$C$3:$C$24,0)),0)</f>
        <v>0</v>
      </c>
      <c r="AB18" s="2">
        <f t="shared" si="0"/>
        <v>6</v>
      </c>
      <c r="AC18" s="2">
        <f t="shared" si="1"/>
        <v>328500</v>
      </c>
      <c r="AD18" s="5">
        <f t="shared" si="2"/>
        <v>149328</v>
      </c>
      <c r="AE18" s="5">
        <f t="shared" si="3"/>
        <v>477828</v>
      </c>
      <c r="AG18" s="2">
        <f t="shared" si="4"/>
        <v>1</v>
      </c>
      <c r="AH18" s="2">
        <f t="shared" si="5"/>
        <v>2025</v>
      </c>
      <c r="AJ18" s="5">
        <f t="shared" si="6"/>
        <v>24669</v>
      </c>
      <c r="AK18" s="2">
        <f t="shared" si="7"/>
        <v>17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36"/>
    </row>
    <row r="19" spans="1:49">
      <c r="A19" s="17">
        <v>45668</v>
      </c>
      <c r="B19" s="19">
        <v>19867</v>
      </c>
      <c r="C19" s="19">
        <v>20140</v>
      </c>
      <c r="D19" s="19">
        <v>20233</v>
      </c>
      <c r="E19" s="19">
        <v>20413</v>
      </c>
      <c r="F19" s="19">
        <v>21253</v>
      </c>
      <c r="G19" s="19">
        <v>20860</v>
      </c>
      <c r="H19" s="19">
        <v>19160</v>
      </c>
      <c r="I19" s="19">
        <v>21576</v>
      </c>
      <c r="J19" s="19">
        <v>23755</v>
      </c>
      <c r="K19" s="19">
        <v>25550</v>
      </c>
      <c r="L19" s="19">
        <v>27434</v>
      </c>
      <c r="M19" s="19">
        <v>27548</v>
      </c>
      <c r="N19" s="19">
        <v>27817</v>
      </c>
      <c r="O19" s="19">
        <v>27782</v>
      </c>
      <c r="P19" s="19">
        <v>27446</v>
      </c>
      <c r="Q19" s="19">
        <v>26471</v>
      </c>
      <c r="R19" s="19">
        <v>25789</v>
      </c>
      <c r="S19" s="19">
        <v>22596</v>
      </c>
      <c r="T19" s="19">
        <v>21308</v>
      </c>
      <c r="U19" s="19">
        <v>20018</v>
      </c>
      <c r="V19" s="19">
        <v>19360</v>
      </c>
      <c r="W19" s="19">
        <v>20118</v>
      </c>
      <c r="X19" s="19">
        <v>19457</v>
      </c>
      <c r="Y19" s="19">
        <v>19408</v>
      </c>
      <c r="Z19" s="5">
        <v>0</v>
      </c>
      <c r="AA19" s="2">
        <f>IFERROR(INDEX('Holiday Schedule'!$D$3:$D$24,MATCH(A19,'Holiday Schedule'!$C$3:$C$24,0)),0)</f>
        <v>0</v>
      </c>
      <c r="AB19" s="2">
        <f t="shared" si="0"/>
        <v>7</v>
      </c>
      <c r="AC19" s="2">
        <f t="shared" si="1"/>
        <v>0</v>
      </c>
      <c r="AD19" s="5">
        <f t="shared" si="2"/>
        <v>545359</v>
      </c>
      <c r="AE19" s="5">
        <f t="shared" si="3"/>
        <v>545359</v>
      </c>
      <c r="AG19" s="2">
        <f t="shared" si="4"/>
        <v>1</v>
      </c>
      <c r="AH19" s="2">
        <f t="shared" si="5"/>
        <v>2025</v>
      </c>
      <c r="AJ19" s="5">
        <f t="shared" si="6"/>
        <v>27817</v>
      </c>
      <c r="AK19" s="2">
        <f t="shared" si="7"/>
        <v>13</v>
      </c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36"/>
    </row>
    <row r="20" spans="1:49">
      <c r="A20" s="17">
        <v>45669</v>
      </c>
      <c r="B20" s="19">
        <v>19569</v>
      </c>
      <c r="C20" s="19">
        <v>19167</v>
      </c>
      <c r="D20" s="19">
        <v>19362</v>
      </c>
      <c r="E20" s="19">
        <v>19614</v>
      </c>
      <c r="F20" s="19">
        <v>19562</v>
      </c>
      <c r="G20" s="19">
        <v>18736</v>
      </c>
      <c r="H20" s="19">
        <v>18025</v>
      </c>
      <c r="I20" s="19">
        <v>20421</v>
      </c>
      <c r="J20" s="19">
        <v>22881</v>
      </c>
      <c r="K20" s="19">
        <v>24592</v>
      </c>
      <c r="L20" s="19">
        <v>25912</v>
      </c>
      <c r="M20" s="19">
        <v>25922</v>
      </c>
      <c r="N20" s="19">
        <v>26747</v>
      </c>
      <c r="O20" s="19">
        <v>26366</v>
      </c>
      <c r="P20" s="19">
        <v>26073</v>
      </c>
      <c r="Q20" s="19">
        <v>25817</v>
      </c>
      <c r="R20" s="19">
        <v>26821</v>
      </c>
      <c r="S20" s="19">
        <v>24697</v>
      </c>
      <c r="T20" s="19">
        <v>23380</v>
      </c>
      <c r="U20" s="19">
        <v>22376</v>
      </c>
      <c r="V20" s="19">
        <v>21846</v>
      </c>
      <c r="W20" s="19">
        <v>22491</v>
      </c>
      <c r="X20" s="19">
        <v>21949</v>
      </c>
      <c r="Y20" s="19">
        <v>21653</v>
      </c>
      <c r="Z20" s="5">
        <v>0</v>
      </c>
      <c r="AA20" s="2">
        <f>IFERROR(INDEX('Holiday Schedule'!$D$3:$D$24,MATCH(A20,'Holiday Schedule'!$C$3:$C$24,0)),0)</f>
        <v>0</v>
      </c>
      <c r="AB20" s="2">
        <f t="shared" si="0"/>
        <v>1</v>
      </c>
      <c r="AC20" s="2">
        <f t="shared" si="1"/>
        <v>0</v>
      </c>
      <c r="AD20" s="5">
        <f t="shared" si="2"/>
        <v>543979</v>
      </c>
      <c r="AE20" s="5">
        <f t="shared" si="3"/>
        <v>543979</v>
      </c>
      <c r="AG20" s="2">
        <f t="shared" si="4"/>
        <v>1</v>
      </c>
      <c r="AH20" s="2">
        <f t="shared" si="5"/>
        <v>2025</v>
      </c>
      <c r="AJ20" s="5">
        <f t="shared" si="6"/>
        <v>26821</v>
      </c>
      <c r="AK20" s="2">
        <f t="shared" si="7"/>
        <v>17</v>
      </c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36"/>
    </row>
    <row r="21" spans="1:49">
      <c r="A21" s="17">
        <v>45670</v>
      </c>
      <c r="B21" s="19">
        <v>21603</v>
      </c>
      <c r="C21" s="19">
        <v>21561</v>
      </c>
      <c r="D21" s="19">
        <v>22102</v>
      </c>
      <c r="E21" s="19">
        <v>22394</v>
      </c>
      <c r="F21" s="19">
        <v>23190</v>
      </c>
      <c r="G21" s="19">
        <v>23327</v>
      </c>
      <c r="H21" s="19">
        <v>22297</v>
      </c>
      <c r="I21" s="19">
        <v>25781</v>
      </c>
      <c r="J21" s="19">
        <v>26826</v>
      </c>
      <c r="K21" s="19">
        <v>26593</v>
      </c>
      <c r="L21" s="19">
        <v>26344</v>
      </c>
      <c r="M21" s="19">
        <v>24309</v>
      </c>
      <c r="N21" s="19">
        <v>23645</v>
      </c>
      <c r="O21" s="19">
        <v>24010</v>
      </c>
      <c r="P21" s="19">
        <v>26172</v>
      </c>
      <c r="Q21" s="19">
        <v>27732</v>
      </c>
      <c r="R21" s="19">
        <v>27463</v>
      </c>
      <c r="S21" s="19">
        <v>24991</v>
      </c>
      <c r="T21" s="19">
        <v>23302</v>
      </c>
      <c r="U21" s="19">
        <v>21618</v>
      </c>
      <c r="V21" s="19">
        <v>21401</v>
      </c>
      <c r="W21" s="19">
        <v>21972</v>
      </c>
      <c r="X21" s="19">
        <v>21193</v>
      </c>
      <c r="Y21" s="19">
        <v>20775</v>
      </c>
      <c r="Z21" s="5">
        <v>0</v>
      </c>
      <c r="AA21" s="2">
        <f>IFERROR(INDEX('Holiday Schedule'!$D$3:$D$24,MATCH(A21,'Holiday Schedule'!$C$3:$C$24,0)),0)</f>
        <v>0</v>
      </c>
      <c r="AB21" s="2">
        <f t="shared" si="0"/>
        <v>2</v>
      </c>
      <c r="AC21" s="2">
        <f t="shared" si="1"/>
        <v>393352</v>
      </c>
      <c r="AD21" s="5">
        <f t="shared" si="2"/>
        <v>177249</v>
      </c>
      <c r="AE21" s="5">
        <f t="shared" si="3"/>
        <v>570601</v>
      </c>
      <c r="AG21" s="2">
        <f t="shared" si="4"/>
        <v>1</v>
      </c>
      <c r="AH21" s="2">
        <f t="shared" si="5"/>
        <v>2025</v>
      </c>
      <c r="AJ21" s="5">
        <f t="shared" si="6"/>
        <v>27732</v>
      </c>
      <c r="AK21" s="2">
        <f t="shared" si="7"/>
        <v>16</v>
      </c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36"/>
    </row>
    <row r="22" spans="1:49">
      <c r="A22" s="17">
        <v>45671</v>
      </c>
      <c r="B22" s="19">
        <v>20298</v>
      </c>
      <c r="C22" s="19">
        <v>20460</v>
      </c>
      <c r="D22" s="19">
        <v>20814</v>
      </c>
      <c r="E22" s="19">
        <v>21000</v>
      </c>
      <c r="F22" s="19">
        <v>21991</v>
      </c>
      <c r="G22" s="19">
        <v>22155</v>
      </c>
      <c r="H22" s="19">
        <v>21376</v>
      </c>
      <c r="I22" s="19">
        <v>24272</v>
      </c>
      <c r="J22" s="19">
        <v>24938</v>
      </c>
      <c r="K22" s="19">
        <v>23994</v>
      </c>
      <c r="L22" s="19">
        <v>22562</v>
      </c>
      <c r="M22" s="19">
        <v>20402</v>
      </c>
      <c r="N22" s="19">
        <v>24144</v>
      </c>
      <c r="O22" s="19">
        <v>24888</v>
      </c>
      <c r="P22" s="19">
        <v>25487</v>
      </c>
      <c r="Q22" s="19">
        <v>26356</v>
      </c>
      <c r="R22" s="19">
        <v>26115</v>
      </c>
      <c r="S22" s="19">
        <v>23210</v>
      </c>
      <c r="T22" s="19">
        <v>21625</v>
      </c>
      <c r="U22" s="19">
        <v>20532</v>
      </c>
      <c r="V22" s="19">
        <v>19816</v>
      </c>
      <c r="W22" s="19">
        <v>20054</v>
      </c>
      <c r="X22" s="19">
        <v>19084</v>
      </c>
      <c r="Y22" s="19">
        <v>18999</v>
      </c>
      <c r="Z22" s="5">
        <v>0</v>
      </c>
      <c r="AA22" s="2">
        <f>IFERROR(INDEX('Holiday Schedule'!$D$3:$D$24,MATCH(A22,'Holiday Schedule'!$C$3:$C$24,0)),0)</f>
        <v>0</v>
      </c>
      <c r="AB22" s="2">
        <f t="shared" si="0"/>
        <v>3</v>
      </c>
      <c r="AC22" s="2">
        <f t="shared" si="1"/>
        <v>367479</v>
      </c>
      <c r="AD22" s="5">
        <f t="shared" si="2"/>
        <v>167093</v>
      </c>
      <c r="AE22" s="5">
        <f t="shared" si="3"/>
        <v>534572</v>
      </c>
      <c r="AG22" s="2">
        <f t="shared" si="4"/>
        <v>1</v>
      </c>
      <c r="AH22" s="2">
        <f t="shared" si="5"/>
        <v>2025</v>
      </c>
      <c r="AJ22" s="5">
        <f t="shared" si="6"/>
        <v>26356</v>
      </c>
      <c r="AK22" s="2">
        <f t="shared" si="7"/>
        <v>16</v>
      </c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36"/>
    </row>
    <row r="23" spans="1:49">
      <c r="A23" s="17">
        <v>45672</v>
      </c>
      <c r="B23" s="19">
        <v>18840</v>
      </c>
      <c r="C23" s="19">
        <v>19208</v>
      </c>
      <c r="D23" s="19">
        <v>19482</v>
      </c>
      <c r="E23" s="19">
        <v>19757</v>
      </c>
      <c r="F23" s="19">
        <v>21307</v>
      </c>
      <c r="G23" s="19">
        <v>21480</v>
      </c>
      <c r="H23" s="19">
        <v>20436</v>
      </c>
      <c r="I23" s="19">
        <v>23102</v>
      </c>
      <c r="J23" s="19">
        <v>24016</v>
      </c>
      <c r="K23" s="19">
        <v>23646</v>
      </c>
      <c r="L23" s="19">
        <v>23767</v>
      </c>
      <c r="M23" s="19">
        <v>22795</v>
      </c>
      <c r="N23" s="19">
        <v>24176</v>
      </c>
      <c r="O23" s="19">
        <v>24944</v>
      </c>
      <c r="P23" s="19">
        <v>25501</v>
      </c>
      <c r="Q23" s="19">
        <v>27952</v>
      </c>
      <c r="R23" s="19">
        <v>27987</v>
      </c>
      <c r="S23" s="19">
        <v>25660</v>
      </c>
      <c r="T23" s="19">
        <v>23650</v>
      </c>
      <c r="U23" s="19">
        <v>22271</v>
      </c>
      <c r="V23" s="19">
        <v>22287</v>
      </c>
      <c r="W23" s="19">
        <v>23586</v>
      </c>
      <c r="X23" s="19">
        <v>22361</v>
      </c>
      <c r="Y23" s="19">
        <v>21570</v>
      </c>
      <c r="Z23" s="5">
        <v>0</v>
      </c>
      <c r="AA23" s="2">
        <f>IFERROR(INDEX('Holiday Schedule'!$D$3:$D$24,MATCH(A23,'Holiday Schedule'!$C$3:$C$24,0)),0)</f>
        <v>0</v>
      </c>
      <c r="AB23" s="2">
        <f t="shared" si="0"/>
        <v>4</v>
      </c>
      <c r="AC23" s="2">
        <f t="shared" si="1"/>
        <v>387701</v>
      </c>
      <c r="AD23" s="5">
        <f t="shared" si="2"/>
        <v>162080</v>
      </c>
      <c r="AE23" s="5">
        <f t="shared" si="3"/>
        <v>549781</v>
      </c>
      <c r="AG23" s="2">
        <f t="shared" si="4"/>
        <v>1</v>
      </c>
      <c r="AH23" s="2">
        <f t="shared" si="5"/>
        <v>2025</v>
      </c>
      <c r="AJ23" s="5">
        <f t="shared" si="6"/>
        <v>27987</v>
      </c>
      <c r="AK23" s="2">
        <f t="shared" si="7"/>
        <v>17</v>
      </c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36"/>
    </row>
    <row r="24" spans="1:49">
      <c r="A24" s="17">
        <v>45673</v>
      </c>
      <c r="B24" s="19">
        <v>21662</v>
      </c>
      <c r="C24" s="19">
        <v>21295</v>
      </c>
      <c r="D24" s="19">
        <v>21589</v>
      </c>
      <c r="E24" s="19">
        <v>22542</v>
      </c>
      <c r="F24" s="19">
        <v>23991</v>
      </c>
      <c r="G24" s="19">
        <v>23989</v>
      </c>
      <c r="H24" s="19">
        <v>22964</v>
      </c>
      <c r="I24" s="19">
        <v>25998</v>
      </c>
      <c r="J24" s="19">
        <v>25502</v>
      </c>
      <c r="K24" s="19">
        <v>21914</v>
      </c>
      <c r="L24" s="19">
        <v>21382</v>
      </c>
      <c r="M24" s="19">
        <v>20489</v>
      </c>
      <c r="N24" s="19">
        <v>21219</v>
      </c>
      <c r="O24" s="19">
        <v>23173</v>
      </c>
      <c r="P24" s="19">
        <v>26258</v>
      </c>
      <c r="Q24" s="19">
        <v>27538</v>
      </c>
      <c r="R24" s="19">
        <v>28388</v>
      </c>
      <c r="S24" s="19">
        <v>26054</v>
      </c>
      <c r="T24" s="19">
        <v>24620</v>
      </c>
      <c r="U24" s="19">
        <v>23290</v>
      </c>
      <c r="V24" s="19">
        <v>22979</v>
      </c>
      <c r="W24" s="19">
        <v>24031</v>
      </c>
      <c r="X24" s="19">
        <v>23351</v>
      </c>
      <c r="Y24" s="19">
        <v>22978</v>
      </c>
      <c r="Z24" s="5">
        <v>0</v>
      </c>
      <c r="AA24" s="2">
        <f>IFERROR(INDEX('Holiday Schedule'!$D$3:$D$24,MATCH(A24,'Holiday Schedule'!$C$3:$C$24,0)),0)</f>
        <v>0</v>
      </c>
      <c r="AB24" s="2">
        <f t="shared" si="0"/>
        <v>5</v>
      </c>
      <c r="AC24" s="2">
        <f t="shared" si="1"/>
        <v>386186</v>
      </c>
      <c r="AD24" s="5">
        <f t="shared" si="2"/>
        <v>181010</v>
      </c>
      <c r="AE24" s="5">
        <f t="shared" si="3"/>
        <v>567196</v>
      </c>
      <c r="AG24" s="2">
        <f t="shared" si="4"/>
        <v>1</v>
      </c>
      <c r="AH24" s="2">
        <f t="shared" si="5"/>
        <v>2025</v>
      </c>
      <c r="AJ24" s="5">
        <f t="shared" si="6"/>
        <v>28388</v>
      </c>
      <c r="AK24" s="2">
        <f t="shared" si="7"/>
        <v>17</v>
      </c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36"/>
    </row>
    <row r="25" spans="1:49">
      <c r="A25" s="17">
        <v>45674</v>
      </c>
      <c r="B25" s="19">
        <v>22990</v>
      </c>
      <c r="C25" s="19">
        <v>23455</v>
      </c>
      <c r="D25" s="19">
        <v>23591</v>
      </c>
      <c r="E25" s="19">
        <v>24201</v>
      </c>
      <c r="F25" s="19">
        <v>25323</v>
      </c>
      <c r="G25" s="19">
        <v>25352</v>
      </c>
      <c r="H25" s="19">
        <v>24048</v>
      </c>
      <c r="I25" s="19">
        <v>26459</v>
      </c>
      <c r="J25" s="19">
        <v>25596</v>
      </c>
      <c r="K25" s="19">
        <v>22779</v>
      </c>
      <c r="L25" s="19">
        <v>22407</v>
      </c>
      <c r="M25" s="19">
        <v>19280</v>
      </c>
      <c r="N25" s="19">
        <v>20366</v>
      </c>
      <c r="O25" s="19">
        <v>22353</v>
      </c>
      <c r="P25" s="19">
        <v>23409</v>
      </c>
      <c r="Q25" s="19">
        <v>26526</v>
      </c>
      <c r="R25" s="19">
        <v>27043</v>
      </c>
      <c r="S25" s="19">
        <v>24391</v>
      </c>
      <c r="T25" s="19">
        <v>22557</v>
      </c>
      <c r="U25" s="19">
        <v>21038</v>
      </c>
      <c r="V25" s="19">
        <v>21079</v>
      </c>
      <c r="W25" s="19">
        <v>22066</v>
      </c>
      <c r="X25" s="19">
        <v>22299</v>
      </c>
      <c r="Y25" s="19">
        <v>21985</v>
      </c>
      <c r="Z25" s="5">
        <v>0</v>
      </c>
      <c r="AA25" s="2">
        <f>IFERROR(INDEX('Holiday Schedule'!$D$3:$D$24,MATCH(A25,'Holiday Schedule'!$C$3:$C$24,0)),0)</f>
        <v>0</v>
      </c>
      <c r="AB25" s="2">
        <f t="shared" si="0"/>
        <v>6</v>
      </c>
      <c r="AC25" s="2">
        <f t="shared" si="1"/>
        <v>369648</v>
      </c>
      <c r="AD25" s="5">
        <f t="shared" si="2"/>
        <v>190945</v>
      </c>
      <c r="AE25" s="5">
        <f t="shared" si="3"/>
        <v>560593</v>
      </c>
      <c r="AG25" s="2">
        <f t="shared" si="4"/>
        <v>1</v>
      </c>
      <c r="AH25" s="2">
        <f t="shared" si="5"/>
        <v>2025</v>
      </c>
      <c r="AJ25" s="5">
        <f t="shared" si="6"/>
        <v>27043</v>
      </c>
      <c r="AK25" s="2">
        <f t="shared" si="7"/>
        <v>17</v>
      </c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36"/>
    </row>
    <row r="26" spans="1:49">
      <c r="A26" s="17">
        <v>45675</v>
      </c>
      <c r="B26" s="19">
        <v>21697</v>
      </c>
      <c r="C26" s="19">
        <v>21650</v>
      </c>
      <c r="D26" s="19">
        <v>21121</v>
      </c>
      <c r="E26" s="19">
        <v>19753</v>
      </c>
      <c r="F26" s="19">
        <v>19640</v>
      </c>
      <c r="G26" s="19">
        <v>19245</v>
      </c>
      <c r="H26" s="19">
        <v>17912</v>
      </c>
      <c r="I26" s="19">
        <v>19950</v>
      </c>
      <c r="J26" s="19">
        <v>21056</v>
      </c>
      <c r="K26" s="19">
        <v>22502</v>
      </c>
      <c r="L26" s="19">
        <v>23690</v>
      </c>
      <c r="M26" s="19">
        <v>22911</v>
      </c>
      <c r="N26" s="19">
        <v>23245</v>
      </c>
      <c r="O26" s="19">
        <v>23701</v>
      </c>
      <c r="P26" s="19">
        <v>24083</v>
      </c>
      <c r="Q26" s="19">
        <v>23672</v>
      </c>
      <c r="R26" s="19">
        <v>23159</v>
      </c>
      <c r="S26" s="19">
        <v>20391</v>
      </c>
      <c r="T26" s="19">
        <v>19064</v>
      </c>
      <c r="U26" s="19">
        <v>17600</v>
      </c>
      <c r="V26" s="19">
        <v>17258</v>
      </c>
      <c r="W26" s="19">
        <v>18012</v>
      </c>
      <c r="X26" s="19">
        <v>17858</v>
      </c>
      <c r="Y26" s="19">
        <v>17120</v>
      </c>
      <c r="Z26" s="5">
        <v>0</v>
      </c>
      <c r="AA26" s="2">
        <f>IFERROR(INDEX('Holiday Schedule'!$D$3:$D$24,MATCH(A26,'Holiday Schedule'!$C$3:$C$24,0)),0)</f>
        <v>0</v>
      </c>
      <c r="AB26" s="2">
        <f t="shared" si="0"/>
        <v>7</v>
      </c>
      <c r="AC26" s="2">
        <f t="shared" si="1"/>
        <v>0</v>
      </c>
      <c r="AD26" s="5">
        <f t="shared" si="2"/>
        <v>496290</v>
      </c>
      <c r="AE26" s="5">
        <f t="shared" si="3"/>
        <v>496290</v>
      </c>
      <c r="AG26" s="2">
        <f t="shared" si="4"/>
        <v>1</v>
      </c>
      <c r="AH26" s="2">
        <f t="shared" si="5"/>
        <v>2025</v>
      </c>
      <c r="AJ26" s="5">
        <f t="shared" si="6"/>
        <v>24083</v>
      </c>
      <c r="AK26" s="2">
        <f t="shared" si="7"/>
        <v>15</v>
      </c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36"/>
    </row>
    <row r="27" spans="1:49">
      <c r="A27" s="17">
        <v>45676</v>
      </c>
      <c r="B27" s="19">
        <v>15720</v>
      </c>
      <c r="C27" s="19">
        <v>15496</v>
      </c>
      <c r="D27" s="19">
        <v>16004</v>
      </c>
      <c r="E27" s="19">
        <v>16628</v>
      </c>
      <c r="F27" s="19">
        <v>18025</v>
      </c>
      <c r="G27" s="19">
        <v>17579</v>
      </c>
      <c r="H27" s="19">
        <v>15970</v>
      </c>
      <c r="I27" s="19">
        <v>17628</v>
      </c>
      <c r="J27" s="19">
        <v>16373</v>
      </c>
      <c r="K27" s="19">
        <v>14391</v>
      </c>
      <c r="L27" s="19">
        <v>14146</v>
      </c>
      <c r="M27" s="19">
        <v>15693</v>
      </c>
      <c r="N27" s="19">
        <v>17912</v>
      </c>
      <c r="O27" s="19">
        <v>19213</v>
      </c>
      <c r="P27" s="19">
        <v>21841</v>
      </c>
      <c r="Q27" s="19">
        <v>23356</v>
      </c>
      <c r="R27" s="19">
        <v>23502</v>
      </c>
      <c r="S27" s="19">
        <v>21205</v>
      </c>
      <c r="T27" s="19">
        <v>19707</v>
      </c>
      <c r="U27" s="19">
        <v>18672</v>
      </c>
      <c r="V27" s="19">
        <v>18155</v>
      </c>
      <c r="W27" s="19">
        <v>19064</v>
      </c>
      <c r="X27" s="19">
        <v>18494</v>
      </c>
      <c r="Y27" s="19">
        <v>18075</v>
      </c>
      <c r="Z27" s="5">
        <v>0</v>
      </c>
      <c r="AA27" s="2">
        <f>IFERROR(INDEX('Holiday Schedule'!$D$3:$D$24,MATCH(A27,'Holiday Schedule'!$C$3:$C$24,0)),0)</f>
        <v>0</v>
      </c>
      <c r="AB27" s="2">
        <f t="shared" si="0"/>
        <v>1</v>
      </c>
      <c r="AC27" s="2">
        <f t="shared" si="1"/>
        <v>0</v>
      </c>
      <c r="AD27" s="5">
        <f t="shared" si="2"/>
        <v>432849</v>
      </c>
      <c r="AE27" s="5">
        <f t="shared" si="3"/>
        <v>432849</v>
      </c>
      <c r="AG27" s="2">
        <f t="shared" si="4"/>
        <v>1</v>
      </c>
      <c r="AH27" s="2">
        <f t="shared" si="5"/>
        <v>2025</v>
      </c>
      <c r="AJ27" s="5">
        <f t="shared" si="6"/>
        <v>23502</v>
      </c>
      <c r="AK27" s="2">
        <f t="shared" si="7"/>
        <v>17</v>
      </c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36"/>
    </row>
    <row r="28" spans="1:49">
      <c r="A28" s="17">
        <v>45677</v>
      </c>
      <c r="B28" s="19">
        <v>17787</v>
      </c>
      <c r="C28" s="19">
        <v>18226</v>
      </c>
      <c r="D28" s="19">
        <v>18885</v>
      </c>
      <c r="E28" s="19">
        <v>19377</v>
      </c>
      <c r="F28" s="19">
        <v>19946</v>
      </c>
      <c r="G28" s="19">
        <v>20427</v>
      </c>
      <c r="H28" s="19">
        <v>21171</v>
      </c>
      <c r="I28" s="19">
        <v>24112</v>
      </c>
      <c r="J28" s="19">
        <v>25027</v>
      </c>
      <c r="K28" s="19">
        <v>25415</v>
      </c>
      <c r="L28" s="19">
        <v>26596</v>
      </c>
      <c r="M28" s="19">
        <v>26016</v>
      </c>
      <c r="N28" s="19">
        <v>25518</v>
      </c>
      <c r="O28" s="19">
        <v>25477</v>
      </c>
      <c r="P28" s="19">
        <v>26627</v>
      </c>
      <c r="Q28" s="19">
        <v>27948</v>
      </c>
      <c r="R28" s="19">
        <v>28876</v>
      </c>
      <c r="S28" s="19">
        <v>26721</v>
      </c>
      <c r="T28" s="19">
        <v>25575</v>
      </c>
      <c r="U28" s="19">
        <v>24302</v>
      </c>
      <c r="V28" s="19">
        <v>24004</v>
      </c>
      <c r="W28" s="19">
        <v>25108</v>
      </c>
      <c r="X28" s="19">
        <v>24762</v>
      </c>
      <c r="Y28" s="19">
        <v>24663</v>
      </c>
      <c r="Z28" s="5">
        <v>0</v>
      </c>
      <c r="AA28" s="2">
        <f>IFERROR(INDEX('Holiday Schedule'!$D$3:$D$24,MATCH(A28,'Holiday Schedule'!$C$3:$C$24,0)),0)</f>
        <v>0</v>
      </c>
      <c r="AB28" s="2">
        <f t="shared" si="0"/>
        <v>2</v>
      </c>
      <c r="AC28" s="2">
        <f t="shared" si="1"/>
        <v>412084</v>
      </c>
      <c r="AD28" s="5">
        <f t="shared" si="2"/>
        <v>160482</v>
      </c>
      <c r="AE28" s="5">
        <f t="shared" si="3"/>
        <v>572566</v>
      </c>
      <c r="AG28" s="2">
        <f t="shared" si="4"/>
        <v>1</v>
      </c>
      <c r="AH28" s="2">
        <f t="shared" si="5"/>
        <v>2025</v>
      </c>
      <c r="AJ28" s="5">
        <f t="shared" si="6"/>
        <v>28876</v>
      </c>
      <c r="AK28" s="2">
        <f t="shared" si="7"/>
        <v>17</v>
      </c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36"/>
    </row>
    <row r="29" spans="1:49">
      <c r="A29" s="17">
        <v>45678</v>
      </c>
      <c r="B29" s="19">
        <v>24785</v>
      </c>
      <c r="C29" s="19">
        <v>25278</v>
      </c>
      <c r="D29" s="19">
        <v>25796</v>
      </c>
      <c r="E29" s="19">
        <v>26262</v>
      </c>
      <c r="F29" s="19">
        <v>27288</v>
      </c>
      <c r="G29" s="19">
        <v>27921</v>
      </c>
      <c r="H29" s="19">
        <v>26212</v>
      </c>
      <c r="I29" s="19">
        <v>29760</v>
      </c>
      <c r="J29" s="19">
        <v>29771</v>
      </c>
      <c r="K29" s="19">
        <v>28504</v>
      </c>
      <c r="L29" s="19">
        <v>28415</v>
      </c>
      <c r="M29" s="19">
        <v>27105</v>
      </c>
      <c r="N29" s="19">
        <v>26885</v>
      </c>
      <c r="O29" s="19">
        <v>27583</v>
      </c>
      <c r="P29" s="19">
        <v>28662</v>
      </c>
      <c r="Q29" s="19">
        <v>30444</v>
      </c>
      <c r="R29" s="19">
        <v>30597</v>
      </c>
      <c r="S29" s="19">
        <v>28171</v>
      </c>
      <c r="T29" s="19">
        <v>26563</v>
      </c>
      <c r="U29" s="19">
        <v>24871</v>
      </c>
      <c r="V29" s="19">
        <v>24973</v>
      </c>
      <c r="W29" s="19">
        <v>26397</v>
      </c>
      <c r="X29" s="19">
        <v>26055</v>
      </c>
      <c r="Y29" s="19">
        <v>25807</v>
      </c>
      <c r="Z29" s="5">
        <v>0</v>
      </c>
      <c r="AA29" s="2">
        <f>IFERROR(INDEX('Holiday Schedule'!$D$3:$D$24,MATCH(A29,'Holiday Schedule'!$C$3:$C$24,0)),0)</f>
        <v>0</v>
      </c>
      <c r="AB29" s="2">
        <f t="shared" si="0"/>
        <v>3</v>
      </c>
      <c r="AC29" s="2">
        <f t="shared" si="1"/>
        <v>444756</v>
      </c>
      <c r="AD29" s="5">
        <f t="shared" si="2"/>
        <v>209349</v>
      </c>
      <c r="AE29" s="5">
        <f t="shared" si="3"/>
        <v>654105</v>
      </c>
      <c r="AG29" s="2">
        <f t="shared" si="4"/>
        <v>1</v>
      </c>
      <c r="AH29" s="2">
        <f t="shared" si="5"/>
        <v>2025</v>
      </c>
      <c r="AJ29" s="5">
        <f t="shared" si="6"/>
        <v>30597</v>
      </c>
      <c r="AK29" s="2">
        <f t="shared" si="7"/>
        <v>17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36"/>
    </row>
    <row r="30" spans="1:49">
      <c r="A30" s="17">
        <v>45679</v>
      </c>
      <c r="B30" s="19">
        <v>25745</v>
      </c>
      <c r="C30" s="19">
        <v>26232</v>
      </c>
      <c r="D30" s="19">
        <v>26936</v>
      </c>
      <c r="E30" s="19">
        <v>27425</v>
      </c>
      <c r="F30" s="19">
        <v>28496</v>
      </c>
      <c r="G30" s="19">
        <v>28458</v>
      </c>
      <c r="H30" s="19">
        <v>26754</v>
      </c>
      <c r="I30" s="19">
        <v>30088</v>
      </c>
      <c r="J30" s="19">
        <v>30228</v>
      </c>
      <c r="K30" s="19">
        <v>28697</v>
      </c>
      <c r="L30" s="19">
        <v>28502</v>
      </c>
      <c r="M30" s="19">
        <v>27122</v>
      </c>
      <c r="N30" s="19">
        <v>26728</v>
      </c>
      <c r="O30" s="19">
        <v>27653</v>
      </c>
      <c r="P30" s="19">
        <v>28431</v>
      </c>
      <c r="Q30" s="19">
        <v>30364</v>
      </c>
      <c r="R30" s="19">
        <v>30576</v>
      </c>
      <c r="S30" s="19">
        <v>28432</v>
      </c>
      <c r="T30" s="19">
        <v>27016</v>
      </c>
      <c r="U30" s="19">
        <v>25511</v>
      </c>
      <c r="V30" s="19">
        <v>25706</v>
      </c>
      <c r="W30" s="19">
        <v>26661</v>
      </c>
      <c r="X30" s="19">
        <v>26142</v>
      </c>
      <c r="Y30" s="19">
        <v>25621</v>
      </c>
      <c r="Z30" s="5">
        <v>0</v>
      </c>
      <c r="AA30" s="2">
        <f>IFERROR(INDEX('Holiday Schedule'!$D$3:$D$24,MATCH(A30,'Holiday Schedule'!$C$3:$C$24,0)),0)</f>
        <v>0</v>
      </c>
      <c r="AB30" s="2">
        <f t="shared" si="0"/>
        <v>4</v>
      </c>
      <c r="AC30" s="2">
        <f t="shared" si="1"/>
        <v>447857</v>
      </c>
      <c r="AD30" s="5">
        <f t="shared" si="2"/>
        <v>215667</v>
      </c>
      <c r="AE30" s="5">
        <f t="shared" si="3"/>
        <v>663524</v>
      </c>
      <c r="AG30" s="2">
        <f t="shared" si="4"/>
        <v>1</v>
      </c>
      <c r="AH30" s="2">
        <f t="shared" si="5"/>
        <v>2025</v>
      </c>
      <c r="AJ30" s="5">
        <f t="shared" si="6"/>
        <v>30576</v>
      </c>
      <c r="AK30" s="2">
        <f t="shared" si="7"/>
        <v>17</v>
      </c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36"/>
    </row>
    <row r="31" spans="1:49">
      <c r="A31" s="17">
        <v>45680</v>
      </c>
      <c r="B31" s="19">
        <v>25210</v>
      </c>
      <c r="C31" s="19">
        <v>25556</v>
      </c>
      <c r="D31" s="19">
        <v>25812</v>
      </c>
      <c r="E31" s="19">
        <v>26184</v>
      </c>
      <c r="F31" s="19">
        <v>27089</v>
      </c>
      <c r="G31" s="19">
        <v>26836</v>
      </c>
      <c r="H31" s="19">
        <v>25339</v>
      </c>
      <c r="I31" s="19">
        <v>28696</v>
      </c>
      <c r="J31" s="19">
        <v>28327</v>
      </c>
      <c r="K31" s="19">
        <v>29090</v>
      </c>
      <c r="L31" s="19">
        <v>30015</v>
      </c>
      <c r="M31" s="19">
        <v>28649</v>
      </c>
      <c r="N31" s="19">
        <v>28091</v>
      </c>
      <c r="O31" s="19">
        <v>29871</v>
      </c>
      <c r="P31" s="19">
        <v>30755</v>
      </c>
      <c r="Q31" s="19">
        <v>30535</v>
      </c>
      <c r="R31" s="19">
        <v>29361</v>
      </c>
      <c r="S31" s="19">
        <v>26271</v>
      </c>
      <c r="T31" s="19">
        <v>24229</v>
      </c>
      <c r="U31" s="19">
        <v>21486</v>
      </c>
      <c r="V31" s="19">
        <v>21081</v>
      </c>
      <c r="W31" s="19">
        <v>22554</v>
      </c>
      <c r="X31" s="19">
        <v>22555</v>
      </c>
      <c r="Y31" s="19">
        <v>22562</v>
      </c>
      <c r="Z31" s="5">
        <v>0</v>
      </c>
      <c r="AA31" s="2">
        <f>IFERROR(INDEX('Holiday Schedule'!$D$3:$D$24,MATCH(A31,'Holiday Schedule'!$C$3:$C$24,0)),0)</f>
        <v>0</v>
      </c>
      <c r="AB31" s="2">
        <f t="shared" si="0"/>
        <v>5</v>
      </c>
      <c r="AC31" s="2">
        <f t="shared" si="1"/>
        <v>431566</v>
      </c>
      <c r="AD31" s="5">
        <f t="shared" si="2"/>
        <v>204588</v>
      </c>
      <c r="AE31" s="5">
        <f t="shared" si="3"/>
        <v>636154</v>
      </c>
      <c r="AG31" s="2">
        <f t="shared" si="4"/>
        <v>1</v>
      </c>
      <c r="AH31" s="2">
        <f t="shared" si="5"/>
        <v>2025</v>
      </c>
      <c r="AJ31" s="5">
        <f t="shared" si="6"/>
        <v>30755</v>
      </c>
      <c r="AK31" s="2">
        <f t="shared" si="7"/>
        <v>15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36"/>
    </row>
    <row r="32" spans="1:49">
      <c r="A32" s="17">
        <v>45681</v>
      </c>
      <c r="B32" s="19">
        <v>22287</v>
      </c>
      <c r="C32" s="19">
        <v>23282</v>
      </c>
      <c r="D32" s="19">
        <v>24017</v>
      </c>
      <c r="E32" s="19">
        <v>24995</v>
      </c>
      <c r="F32" s="19">
        <v>25704</v>
      </c>
      <c r="G32" s="19">
        <v>25670</v>
      </c>
      <c r="H32" s="19">
        <v>23899</v>
      </c>
      <c r="I32" s="19">
        <v>26761</v>
      </c>
      <c r="J32" s="19">
        <v>25905</v>
      </c>
      <c r="K32" s="19">
        <v>24159</v>
      </c>
      <c r="L32" s="19">
        <v>23725</v>
      </c>
      <c r="M32" s="19">
        <v>20913</v>
      </c>
      <c r="N32" s="19">
        <v>19244</v>
      </c>
      <c r="O32" s="19">
        <v>18993</v>
      </c>
      <c r="P32" s="19">
        <v>21930</v>
      </c>
      <c r="Q32" s="19">
        <v>25487</v>
      </c>
      <c r="R32" s="19">
        <v>26776</v>
      </c>
      <c r="S32" s="19">
        <v>24500</v>
      </c>
      <c r="T32" s="19">
        <v>22235</v>
      </c>
      <c r="U32" s="19">
        <v>20868</v>
      </c>
      <c r="V32" s="19">
        <v>21051</v>
      </c>
      <c r="W32" s="19">
        <v>22004</v>
      </c>
      <c r="X32" s="19">
        <v>22083</v>
      </c>
      <c r="Y32" s="19">
        <v>21616</v>
      </c>
      <c r="Z32" s="5">
        <v>0</v>
      </c>
      <c r="AA32" s="2">
        <f>IFERROR(INDEX('Holiday Schedule'!$D$3:$D$24,MATCH(A32,'Holiday Schedule'!$C$3:$C$24,0)),0)</f>
        <v>0</v>
      </c>
      <c r="AB32" s="2">
        <f t="shared" si="0"/>
        <v>6</v>
      </c>
      <c r="AC32" s="2">
        <f t="shared" si="1"/>
        <v>366634</v>
      </c>
      <c r="AD32" s="5">
        <f t="shared" si="2"/>
        <v>191470</v>
      </c>
      <c r="AE32" s="5">
        <f t="shared" si="3"/>
        <v>558104</v>
      </c>
      <c r="AG32" s="2">
        <f t="shared" si="4"/>
        <v>1</v>
      </c>
      <c r="AH32" s="2">
        <f t="shared" si="5"/>
        <v>2025</v>
      </c>
      <c r="AJ32" s="5">
        <f t="shared" si="6"/>
        <v>26776</v>
      </c>
      <c r="AK32" s="2">
        <f t="shared" si="7"/>
        <v>17</v>
      </c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36"/>
    </row>
    <row r="33" spans="1:49">
      <c r="A33" s="17">
        <v>45682</v>
      </c>
      <c r="B33" s="19">
        <v>21333</v>
      </c>
      <c r="C33" s="19">
        <v>21668</v>
      </c>
      <c r="D33" s="19">
        <v>22398</v>
      </c>
      <c r="E33" s="19">
        <v>22989</v>
      </c>
      <c r="F33" s="19">
        <v>23778</v>
      </c>
      <c r="G33" s="19">
        <v>23291</v>
      </c>
      <c r="H33" s="19">
        <v>21926</v>
      </c>
      <c r="I33" s="19">
        <v>24087</v>
      </c>
      <c r="J33" s="19">
        <v>22762</v>
      </c>
      <c r="K33" s="19">
        <v>21182</v>
      </c>
      <c r="L33" s="19">
        <v>22094</v>
      </c>
      <c r="M33" s="19">
        <v>20904</v>
      </c>
      <c r="N33" s="19">
        <v>20489</v>
      </c>
      <c r="O33" s="19">
        <v>20220</v>
      </c>
      <c r="P33" s="19">
        <v>21618</v>
      </c>
      <c r="Q33" s="19">
        <v>25269</v>
      </c>
      <c r="R33" s="19">
        <v>26298</v>
      </c>
      <c r="S33" s="19">
        <v>24560</v>
      </c>
      <c r="T33" s="19">
        <v>23287</v>
      </c>
      <c r="U33" s="19">
        <v>22400</v>
      </c>
      <c r="V33" s="19">
        <v>21653</v>
      </c>
      <c r="W33" s="19">
        <v>23316</v>
      </c>
      <c r="X33" s="19">
        <v>23427</v>
      </c>
      <c r="Y33" s="19">
        <v>23979</v>
      </c>
      <c r="Z33" s="5">
        <v>0</v>
      </c>
      <c r="AA33" s="2">
        <f>IFERROR(INDEX('Holiday Schedule'!$D$3:$D$24,MATCH(A33,'Holiday Schedule'!$C$3:$C$24,0)),0)</f>
        <v>0</v>
      </c>
      <c r="AB33" s="2">
        <f t="shared" si="0"/>
        <v>7</v>
      </c>
      <c r="AC33" s="2">
        <f t="shared" si="1"/>
        <v>0</v>
      </c>
      <c r="AD33" s="5">
        <f t="shared" si="2"/>
        <v>544928</v>
      </c>
      <c r="AE33" s="5">
        <f t="shared" si="3"/>
        <v>544928</v>
      </c>
      <c r="AG33" s="2">
        <f t="shared" si="4"/>
        <v>1</v>
      </c>
      <c r="AH33" s="2">
        <f t="shared" si="5"/>
        <v>2025</v>
      </c>
      <c r="AJ33" s="5">
        <f t="shared" si="6"/>
        <v>26298</v>
      </c>
      <c r="AK33" s="2">
        <f t="shared" si="7"/>
        <v>17</v>
      </c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36"/>
    </row>
    <row r="34" spans="1:49">
      <c r="A34" s="17">
        <v>45683</v>
      </c>
      <c r="B34" s="19">
        <v>24342</v>
      </c>
      <c r="C34" s="19">
        <v>24127</v>
      </c>
      <c r="D34" s="19">
        <v>24423</v>
      </c>
      <c r="E34" s="19">
        <v>23615</v>
      </c>
      <c r="F34" s="19">
        <v>23406</v>
      </c>
      <c r="G34" s="19">
        <v>22617</v>
      </c>
      <c r="H34" s="19">
        <v>21024</v>
      </c>
      <c r="I34" s="19">
        <v>22416</v>
      </c>
      <c r="J34" s="19">
        <v>22430</v>
      </c>
      <c r="K34" s="19">
        <v>22571</v>
      </c>
      <c r="L34" s="19">
        <v>22816</v>
      </c>
      <c r="M34" s="19">
        <v>21148</v>
      </c>
      <c r="N34" s="19">
        <v>17109</v>
      </c>
      <c r="O34" s="19">
        <v>17159</v>
      </c>
      <c r="P34" s="19">
        <v>19518</v>
      </c>
      <c r="Q34" s="19">
        <v>23740</v>
      </c>
      <c r="R34" s="19">
        <v>24249</v>
      </c>
      <c r="S34" s="19">
        <v>22508</v>
      </c>
      <c r="T34" s="19">
        <v>21410</v>
      </c>
      <c r="U34" s="19">
        <v>19691</v>
      </c>
      <c r="V34" s="19">
        <v>19515</v>
      </c>
      <c r="W34" s="19">
        <v>20056</v>
      </c>
      <c r="X34" s="19">
        <v>19761</v>
      </c>
      <c r="Y34" s="19">
        <v>20133</v>
      </c>
      <c r="Z34" s="5">
        <v>0</v>
      </c>
      <c r="AA34" s="2">
        <f>IFERROR(INDEX('Holiday Schedule'!$D$3:$D$24,MATCH(A34,'Holiday Schedule'!$C$3:$C$24,0)),0)</f>
        <v>0</v>
      </c>
      <c r="AB34" s="2">
        <f t="shared" si="0"/>
        <v>1</v>
      </c>
      <c r="AC34" s="2">
        <f t="shared" si="1"/>
        <v>0</v>
      </c>
      <c r="AD34" s="5">
        <f t="shared" si="2"/>
        <v>519784</v>
      </c>
      <c r="AE34" s="5">
        <f t="shared" si="3"/>
        <v>519784</v>
      </c>
      <c r="AG34" s="2">
        <f t="shared" si="4"/>
        <v>1</v>
      </c>
      <c r="AH34" s="2">
        <f t="shared" si="5"/>
        <v>2025</v>
      </c>
      <c r="AJ34" s="5">
        <f t="shared" si="6"/>
        <v>24423</v>
      </c>
      <c r="AK34" s="2">
        <f t="shared" si="7"/>
        <v>3</v>
      </c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36"/>
    </row>
    <row r="35" spans="1:49">
      <c r="A35" s="17">
        <v>45684</v>
      </c>
      <c r="B35" s="19">
        <v>19200</v>
      </c>
      <c r="C35" s="19">
        <v>20660</v>
      </c>
      <c r="D35" s="19">
        <v>21699</v>
      </c>
      <c r="E35" s="19">
        <v>22036</v>
      </c>
      <c r="F35" s="19">
        <v>23574</v>
      </c>
      <c r="G35" s="19">
        <v>23957</v>
      </c>
      <c r="H35" s="19">
        <v>22552</v>
      </c>
      <c r="I35" s="19">
        <v>25030</v>
      </c>
      <c r="J35" s="19">
        <v>24579</v>
      </c>
      <c r="K35" s="19">
        <v>22231</v>
      </c>
      <c r="L35" s="19">
        <v>20315</v>
      </c>
      <c r="M35" s="19">
        <v>17381</v>
      </c>
      <c r="N35" s="19">
        <v>15798</v>
      </c>
      <c r="O35" s="19">
        <v>17335</v>
      </c>
      <c r="P35" s="19">
        <v>18881</v>
      </c>
      <c r="Q35" s="19">
        <v>22278</v>
      </c>
      <c r="R35" s="19">
        <v>23666</v>
      </c>
      <c r="S35" s="19">
        <v>22041</v>
      </c>
      <c r="T35" s="19">
        <v>20357</v>
      </c>
      <c r="U35" s="19">
        <v>18921</v>
      </c>
      <c r="V35" s="19">
        <v>18263</v>
      </c>
      <c r="W35" s="19">
        <v>18336</v>
      </c>
      <c r="X35" s="19">
        <v>17289</v>
      </c>
      <c r="Y35" s="19">
        <v>16734</v>
      </c>
      <c r="Z35" s="5">
        <v>0</v>
      </c>
      <c r="AA35" s="2">
        <f>IFERROR(INDEX('Holiday Schedule'!$D$3:$D$24,MATCH(A35,'Holiday Schedule'!$C$3:$C$24,0)),0)</f>
        <v>0</v>
      </c>
      <c r="AB35" s="2">
        <f t="shared" si="0"/>
        <v>2</v>
      </c>
      <c r="AC35" s="2">
        <f t="shared" si="1"/>
        <v>322701</v>
      </c>
      <c r="AD35" s="5">
        <f t="shared" si="2"/>
        <v>170412</v>
      </c>
      <c r="AE35" s="5">
        <f t="shared" si="3"/>
        <v>493113</v>
      </c>
      <c r="AG35" s="2">
        <f t="shared" si="4"/>
        <v>1</v>
      </c>
      <c r="AH35" s="2">
        <f t="shared" si="5"/>
        <v>2025</v>
      </c>
      <c r="AJ35" s="5">
        <f t="shared" si="6"/>
        <v>25030</v>
      </c>
      <c r="AK35" s="2">
        <f t="shared" si="7"/>
        <v>8</v>
      </c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36"/>
    </row>
    <row r="36" spans="1:49">
      <c r="A36" s="17">
        <v>45685</v>
      </c>
      <c r="B36" s="19">
        <v>16174</v>
      </c>
      <c r="C36" s="19">
        <v>16334</v>
      </c>
      <c r="D36" s="19">
        <v>16887</v>
      </c>
      <c r="E36" s="19">
        <v>17348</v>
      </c>
      <c r="F36" s="19">
        <v>18868</v>
      </c>
      <c r="G36" s="19">
        <v>20024</v>
      </c>
      <c r="H36" s="19">
        <v>19275</v>
      </c>
      <c r="I36" s="19">
        <v>21448</v>
      </c>
      <c r="J36" s="19">
        <v>22704</v>
      </c>
      <c r="K36" s="19">
        <v>23488</v>
      </c>
      <c r="L36" s="19">
        <v>23572</v>
      </c>
      <c r="M36" s="19">
        <v>20365</v>
      </c>
      <c r="N36" s="19">
        <v>16930</v>
      </c>
      <c r="O36" s="19">
        <v>15353</v>
      </c>
      <c r="P36" s="19">
        <v>17656</v>
      </c>
      <c r="Q36" s="19">
        <v>23053</v>
      </c>
      <c r="R36" s="19">
        <v>25215</v>
      </c>
      <c r="S36" s="19">
        <v>24485</v>
      </c>
      <c r="T36" s="19">
        <v>22639</v>
      </c>
      <c r="U36" s="19">
        <v>21871</v>
      </c>
      <c r="V36" s="19">
        <v>22414</v>
      </c>
      <c r="W36" s="19">
        <v>23685</v>
      </c>
      <c r="X36" s="19">
        <v>22969</v>
      </c>
      <c r="Y36" s="19">
        <v>22716</v>
      </c>
      <c r="Z36" s="5">
        <v>0</v>
      </c>
      <c r="AA36" s="2">
        <f>IFERROR(INDEX('Holiday Schedule'!$D$3:$D$24,MATCH(A36,'Holiday Schedule'!$C$3:$C$24,0)),0)</f>
        <v>0</v>
      </c>
      <c r="AB36" s="2">
        <f t="shared" si="0"/>
        <v>3</v>
      </c>
      <c r="AC36" s="2">
        <f t="shared" si="1"/>
        <v>347847</v>
      </c>
      <c r="AD36" s="5">
        <f t="shared" si="2"/>
        <v>147626</v>
      </c>
      <c r="AE36" s="5">
        <f t="shared" si="3"/>
        <v>495473</v>
      </c>
      <c r="AG36" s="2">
        <f t="shared" si="4"/>
        <v>1</v>
      </c>
      <c r="AH36" s="2">
        <f t="shared" si="5"/>
        <v>2025</v>
      </c>
      <c r="AJ36" s="5">
        <f t="shared" si="6"/>
        <v>25215</v>
      </c>
      <c r="AK36" s="2">
        <f t="shared" si="7"/>
        <v>17</v>
      </c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36"/>
    </row>
    <row r="37" spans="1:49">
      <c r="A37" s="17">
        <v>45686</v>
      </c>
      <c r="B37" s="19">
        <v>22542</v>
      </c>
      <c r="C37" s="19">
        <v>23067</v>
      </c>
      <c r="D37" s="19">
        <v>23753</v>
      </c>
      <c r="E37" s="19">
        <v>24061</v>
      </c>
      <c r="F37" s="19">
        <v>24983</v>
      </c>
      <c r="G37" s="19">
        <v>24837</v>
      </c>
      <c r="H37" s="19">
        <v>22847</v>
      </c>
      <c r="I37" s="19">
        <v>25361</v>
      </c>
      <c r="J37" s="19">
        <v>27228</v>
      </c>
      <c r="K37" s="19">
        <v>28652</v>
      </c>
      <c r="L37" s="19">
        <v>30513</v>
      </c>
      <c r="M37" s="19">
        <v>30050</v>
      </c>
      <c r="N37" s="19">
        <v>31198</v>
      </c>
      <c r="O37" s="19">
        <v>31414</v>
      </c>
      <c r="P37" s="19">
        <v>31609</v>
      </c>
      <c r="Q37" s="19">
        <v>30466</v>
      </c>
      <c r="R37" s="19">
        <v>28996</v>
      </c>
      <c r="S37" s="19">
        <v>26249</v>
      </c>
      <c r="T37" s="19">
        <v>24593</v>
      </c>
      <c r="U37" s="19">
        <v>22955</v>
      </c>
      <c r="V37" s="19">
        <v>22322</v>
      </c>
      <c r="W37" s="19">
        <v>22676</v>
      </c>
      <c r="X37" s="19">
        <v>21984</v>
      </c>
      <c r="Y37" s="19">
        <v>21250</v>
      </c>
      <c r="Z37" s="5">
        <v>0</v>
      </c>
      <c r="AA37" s="2">
        <f>IFERROR(INDEX('Holiday Schedule'!$D$3:$D$24,MATCH(A37,'Holiday Schedule'!$C$3:$C$24,0)),0)</f>
        <v>0</v>
      </c>
      <c r="AB37" s="2">
        <f t="shared" si="0"/>
        <v>4</v>
      </c>
      <c r="AC37" s="2">
        <f t="shared" si="1"/>
        <v>436266</v>
      </c>
      <c r="AD37" s="5">
        <f t="shared" si="2"/>
        <v>187340</v>
      </c>
      <c r="AE37" s="5">
        <f t="shared" si="3"/>
        <v>623606</v>
      </c>
      <c r="AG37" s="2">
        <f t="shared" si="4"/>
        <v>1</v>
      </c>
      <c r="AH37" s="2">
        <f t="shared" si="5"/>
        <v>2025</v>
      </c>
      <c r="AJ37" s="5">
        <f t="shared" si="6"/>
        <v>31609</v>
      </c>
      <c r="AK37" s="2">
        <f t="shared" si="7"/>
        <v>15</v>
      </c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36"/>
    </row>
    <row r="38" spans="1:49">
      <c r="A38" s="17">
        <v>45687</v>
      </c>
      <c r="B38" s="19">
        <v>21335</v>
      </c>
      <c r="C38" s="19">
        <v>22236</v>
      </c>
      <c r="D38" s="19">
        <v>21812</v>
      </c>
      <c r="E38" s="19">
        <v>23190</v>
      </c>
      <c r="F38" s="19">
        <v>23794</v>
      </c>
      <c r="G38" s="19">
        <v>23885</v>
      </c>
      <c r="H38" s="19">
        <v>22697</v>
      </c>
      <c r="I38" s="19">
        <v>25869</v>
      </c>
      <c r="J38" s="19">
        <v>26554</v>
      </c>
      <c r="K38" s="19">
        <v>27286</v>
      </c>
      <c r="L38" s="19">
        <v>28017</v>
      </c>
      <c r="M38" s="19">
        <v>26967</v>
      </c>
      <c r="N38" s="19">
        <v>27145</v>
      </c>
      <c r="O38" s="19">
        <v>26529</v>
      </c>
      <c r="P38" s="19">
        <v>26822</v>
      </c>
      <c r="Q38" s="19">
        <v>28070</v>
      </c>
      <c r="R38" s="19">
        <v>27676</v>
      </c>
      <c r="S38" s="19">
        <v>26437</v>
      </c>
      <c r="T38" s="19">
        <v>24643</v>
      </c>
      <c r="U38" s="19">
        <v>22724</v>
      </c>
      <c r="V38" s="19">
        <v>22614</v>
      </c>
      <c r="W38" s="19">
        <v>23513</v>
      </c>
      <c r="X38" s="19">
        <v>23146</v>
      </c>
      <c r="Y38" s="19">
        <v>22767</v>
      </c>
      <c r="Z38" s="5">
        <v>0</v>
      </c>
      <c r="AA38" s="2">
        <f>IFERROR(INDEX('Holiday Schedule'!$D$3:$D$24,MATCH(A38,'Holiday Schedule'!$C$3:$C$24,0)),0)</f>
        <v>0</v>
      </c>
      <c r="AB38" s="2">
        <f t="shared" si="0"/>
        <v>5</v>
      </c>
      <c r="AC38" s="2">
        <f t="shared" si="1"/>
        <v>414012</v>
      </c>
      <c r="AD38" s="5">
        <f t="shared" si="2"/>
        <v>181716</v>
      </c>
      <c r="AE38" s="5">
        <f t="shared" si="3"/>
        <v>595728</v>
      </c>
      <c r="AG38" s="2">
        <f t="shared" si="4"/>
        <v>1</v>
      </c>
      <c r="AH38" s="2">
        <f t="shared" si="5"/>
        <v>2025</v>
      </c>
      <c r="AJ38" s="5">
        <f t="shared" si="6"/>
        <v>28070</v>
      </c>
      <c r="AK38" s="2">
        <f t="shared" si="7"/>
        <v>16</v>
      </c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36"/>
    </row>
    <row r="39" spans="1:49">
      <c r="A39" s="17">
        <v>45688</v>
      </c>
      <c r="B39" s="19">
        <v>23260</v>
      </c>
      <c r="C39" s="19">
        <v>23637</v>
      </c>
      <c r="D39" s="19">
        <v>23027</v>
      </c>
      <c r="E39" s="19">
        <v>23169</v>
      </c>
      <c r="F39" s="19">
        <v>22576</v>
      </c>
      <c r="G39" s="19">
        <v>22524</v>
      </c>
      <c r="H39" s="19">
        <v>20858</v>
      </c>
      <c r="I39" s="19">
        <v>24224</v>
      </c>
      <c r="J39" s="19">
        <v>25493</v>
      </c>
      <c r="K39" s="19">
        <v>27067</v>
      </c>
      <c r="L39" s="19">
        <v>27167</v>
      </c>
      <c r="M39" s="19">
        <v>26286</v>
      </c>
      <c r="N39" s="19">
        <v>26556</v>
      </c>
      <c r="O39" s="19">
        <v>26533</v>
      </c>
      <c r="P39" s="19">
        <v>27297</v>
      </c>
      <c r="Q39" s="19">
        <v>27396</v>
      </c>
      <c r="R39" s="19">
        <v>25830</v>
      </c>
      <c r="S39" s="19">
        <v>23487</v>
      </c>
      <c r="T39" s="19">
        <v>21292</v>
      </c>
      <c r="U39" s="19">
        <v>20171</v>
      </c>
      <c r="V39" s="19">
        <v>20100</v>
      </c>
      <c r="W39" s="19">
        <v>21304</v>
      </c>
      <c r="X39" s="19">
        <v>21156</v>
      </c>
      <c r="Y39" s="19">
        <v>20191</v>
      </c>
      <c r="Z39" s="5">
        <v>0</v>
      </c>
      <c r="AA39" s="2">
        <f>IFERROR(INDEX('Holiday Schedule'!$D$3:$D$24,MATCH(A39,'Holiday Schedule'!$C$3:$C$24,0)),0)</f>
        <v>0</v>
      </c>
      <c r="AB39" s="2">
        <f t="shared" si="0"/>
        <v>6</v>
      </c>
      <c r="AC39" s="2">
        <f t="shared" si="1"/>
        <v>391359</v>
      </c>
      <c r="AD39" s="5">
        <f t="shared" si="2"/>
        <v>179242</v>
      </c>
      <c r="AE39" s="5">
        <f t="shared" si="3"/>
        <v>570601</v>
      </c>
      <c r="AG39" s="2">
        <f t="shared" si="4"/>
        <v>1</v>
      </c>
      <c r="AH39" s="2">
        <f t="shared" si="5"/>
        <v>2025</v>
      </c>
      <c r="AJ39" s="5">
        <f t="shared" si="6"/>
        <v>27396</v>
      </c>
      <c r="AK39" s="2">
        <f t="shared" si="7"/>
        <v>16</v>
      </c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36"/>
    </row>
    <row r="40" spans="1:49">
      <c r="A40" s="17">
        <v>45689</v>
      </c>
      <c r="B40" s="19">
        <v>19254</v>
      </c>
      <c r="C40" s="19">
        <v>19726</v>
      </c>
      <c r="D40" s="19">
        <v>20345</v>
      </c>
      <c r="E40" s="19">
        <v>20228</v>
      </c>
      <c r="F40" s="19">
        <v>20586</v>
      </c>
      <c r="G40" s="19">
        <v>21339</v>
      </c>
      <c r="H40" s="19">
        <v>19463</v>
      </c>
      <c r="I40" s="19">
        <v>21400</v>
      </c>
      <c r="J40" s="19">
        <v>23631</v>
      </c>
      <c r="K40" s="19">
        <v>24159</v>
      </c>
      <c r="L40" s="19">
        <v>23483</v>
      </c>
      <c r="M40" s="19">
        <v>23333</v>
      </c>
      <c r="N40" s="19">
        <v>22474</v>
      </c>
      <c r="O40" s="19">
        <v>22079</v>
      </c>
      <c r="P40" s="19">
        <v>22441</v>
      </c>
      <c r="Q40" s="19">
        <v>23634</v>
      </c>
      <c r="R40" s="19">
        <v>24996</v>
      </c>
      <c r="S40" s="19">
        <v>23574</v>
      </c>
      <c r="T40" s="19">
        <v>21947</v>
      </c>
      <c r="U40" s="19">
        <v>20951</v>
      </c>
      <c r="V40" s="19">
        <v>21747</v>
      </c>
      <c r="W40" s="19">
        <v>23180</v>
      </c>
      <c r="X40" s="19">
        <v>22582</v>
      </c>
      <c r="Y40" s="19">
        <v>22969</v>
      </c>
      <c r="Z40" s="5">
        <v>0</v>
      </c>
      <c r="AA40" s="2">
        <f>IFERROR(INDEX('Holiday Schedule'!$D$3:$D$24,MATCH(A40,'Holiday Schedule'!$C$3:$C$24,0)),0)</f>
        <v>0</v>
      </c>
      <c r="AB40" s="2">
        <f t="shared" si="0"/>
        <v>7</v>
      </c>
      <c r="AC40" s="2">
        <f t="shared" si="1"/>
        <v>0</v>
      </c>
      <c r="AD40" s="5">
        <f t="shared" si="2"/>
        <v>529521</v>
      </c>
      <c r="AE40" s="5">
        <f t="shared" si="3"/>
        <v>529521</v>
      </c>
      <c r="AG40" s="2">
        <f t="shared" si="4"/>
        <v>2</v>
      </c>
      <c r="AH40" s="2">
        <f t="shared" si="5"/>
        <v>2025</v>
      </c>
      <c r="AJ40" s="5">
        <f t="shared" si="6"/>
        <v>24996</v>
      </c>
      <c r="AK40" s="2">
        <f t="shared" si="7"/>
        <v>17</v>
      </c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36"/>
    </row>
    <row r="41" spans="1:49">
      <c r="A41" s="17">
        <v>45690</v>
      </c>
      <c r="B41" s="19">
        <v>22832</v>
      </c>
      <c r="C41" s="19">
        <v>23192</v>
      </c>
      <c r="D41" s="19">
        <v>24023</v>
      </c>
      <c r="E41" s="19">
        <v>23629</v>
      </c>
      <c r="F41" s="19">
        <v>23894</v>
      </c>
      <c r="G41" s="19">
        <v>24146</v>
      </c>
      <c r="H41" s="19">
        <v>22170</v>
      </c>
      <c r="I41" s="19">
        <v>24027</v>
      </c>
      <c r="J41" s="19">
        <v>24954</v>
      </c>
      <c r="K41" s="19">
        <v>25421</v>
      </c>
      <c r="L41" s="19">
        <v>25699</v>
      </c>
      <c r="M41" s="19">
        <v>25699</v>
      </c>
      <c r="N41" s="19">
        <v>26498</v>
      </c>
      <c r="O41" s="19">
        <v>27403</v>
      </c>
      <c r="P41" s="19">
        <v>28225</v>
      </c>
      <c r="Q41" s="19">
        <v>28616</v>
      </c>
      <c r="R41" s="19">
        <v>28237</v>
      </c>
      <c r="S41" s="19">
        <v>25752</v>
      </c>
      <c r="T41" s="19">
        <v>24517</v>
      </c>
      <c r="U41" s="19">
        <v>22805</v>
      </c>
      <c r="V41" s="19">
        <v>23130</v>
      </c>
      <c r="W41" s="19">
        <v>23533</v>
      </c>
      <c r="X41" s="19">
        <v>21984</v>
      </c>
      <c r="Y41" s="19">
        <v>21931</v>
      </c>
      <c r="Z41" s="5">
        <v>0</v>
      </c>
      <c r="AA41" s="2">
        <f>IFERROR(INDEX('Holiday Schedule'!$D$3:$D$24,MATCH(A41,'Holiday Schedule'!$C$3:$C$24,0)),0)</f>
        <v>0</v>
      </c>
      <c r="AB41" s="2">
        <f t="shared" si="0"/>
        <v>1</v>
      </c>
      <c r="AC41" s="2">
        <f t="shared" si="1"/>
        <v>0</v>
      </c>
      <c r="AD41" s="5">
        <f t="shared" si="2"/>
        <v>592317</v>
      </c>
      <c r="AE41" s="5">
        <f t="shared" si="3"/>
        <v>592317</v>
      </c>
      <c r="AG41" s="2">
        <f t="shared" si="4"/>
        <v>2</v>
      </c>
      <c r="AH41" s="2">
        <f t="shared" si="5"/>
        <v>2025</v>
      </c>
      <c r="AJ41" s="5">
        <f t="shared" si="6"/>
        <v>28616</v>
      </c>
      <c r="AK41" s="2">
        <f t="shared" si="7"/>
        <v>16</v>
      </c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36"/>
    </row>
    <row r="42" spans="1:49">
      <c r="A42" s="17">
        <v>45691</v>
      </c>
      <c r="B42" s="19">
        <v>21424</v>
      </c>
      <c r="C42" s="19">
        <v>20995</v>
      </c>
      <c r="D42" s="19">
        <v>21150</v>
      </c>
      <c r="E42" s="19">
        <v>20891</v>
      </c>
      <c r="F42" s="19">
        <v>21396</v>
      </c>
      <c r="G42" s="19">
        <v>21487</v>
      </c>
      <c r="H42" s="19">
        <v>20046</v>
      </c>
      <c r="I42" s="19">
        <v>23070</v>
      </c>
      <c r="J42" s="19">
        <v>25509</v>
      </c>
      <c r="K42" s="19">
        <v>26390</v>
      </c>
      <c r="L42" s="19">
        <v>25841</v>
      </c>
      <c r="M42" s="19">
        <v>24203</v>
      </c>
      <c r="N42" s="19">
        <v>23313</v>
      </c>
      <c r="O42" s="19">
        <v>23784</v>
      </c>
      <c r="P42" s="19">
        <v>25112</v>
      </c>
      <c r="Q42" s="19">
        <v>25682</v>
      </c>
      <c r="R42" s="19">
        <v>25364</v>
      </c>
      <c r="S42" s="19">
        <v>22810</v>
      </c>
      <c r="T42" s="19">
        <v>21075</v>
      </c>
      <c r="U42" s="19">
        <v>19576</v>
      </c>
      <c r="V42" s="19">
        <v>19701</v>
      </c>
      <c r="W42" s="19">
        <v>19818</v>
      </c>
      <c r="X42" s="19">
        <v>19527</v>
      </c>
      <c r="Y42" s="19">
        <v>18946</v>
      </c>
      <c r="Z42" s="5">
        <v>0</v>
      </c>
      <c r="AA42" s="2">
        <f>IFERROR(INDEX('Holiday Schedule'!$D$3:$D$24,MATCH(A42,'Holiday Schedule'!$C$3:$C$24,0)),0)</f>
        <v>0</v>
      </c>
      <c r="AB42" s="2">
        <f t="shared" si="0"/>
        <v>2</v>
      </c>
      <c r="AC42" s="2">
        <f t="shared" si="1"/>
        <v>370775</v>
      </c>
      <c r="AD42" s="5">
        <f t="shared" si="2"/>
        <v>166335</v>
      </c>
      <c r="AE42" s="5">
        <f t="shared" si="3"/>
        <v>537110</v>
      </c>
      <c r="AG42" s="2">
        <f t="shared" si="4"/>
        <v>2</v>
      </c>
      <c r="AH42" s="2">
        <f t="shared" si="5"/>
        <v>2025</v>
      </c>
      <c r="AJ42" s="5">
        <f t="shared" si="6"/>
        <v>26390</v>
      </c>
      <c r="AK42" s="2">
        <f t="shared" si="7"/>
        <v>10</v>
      </c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36"/>
    </row>
    <row r="43" spans="1:49">
      <c r="A43" s="17">
        <v>45692</v>
      </c>
      <c r="B43" s="19">
        <v>17928</v>
      </c>
      <c r="C43" s="19">
        <v>18215</v>
      </c>
      <c r="D43" s="19">
        <v>18848</v>
      </c>
      <c r="E43" s="19">
        <v>18969</v>
      </c>
      <c r="F43" s="19">
        <v>19009</v>
      </c>
      <c r="G43" s="19">
        <v>20134</v>
      </c>
      <c r="H43" s="19">
        <v>19535</v>
      </c>
      <c r="I43" s="19">
        <v>22175</v>
      </c>
      <c r="J43" s="19">
        <v>23385</v>
      </c>
      <c r="K43" s="19">
        <v>22143</v>
      </c>
      <c r="L43" s="19">
        <v>22722</v>
      </c>
      <c r="M43" s="19">
        <v>22418</v>
      </c>
      <c r="N43" s="19">
        <v>22659</v>
      </c>
      <c r="O43" s="19">
        <v>21604</v>
      </c>
      <c r="P43" s="19">
        <v>23056</v>
      </c>
      <c r="Q43" s="19">
        <v>24234</v>
      </c>
      <c r="R43" s="19">
        <v>24981</v>
      </c>
      <c r="S43" s="19">
        <v>23544</v>
      </c>
      <c r="T43" s="19">
        <v>22208</v>
      </c>
      <c r="U43" s="19">
        <v>20774</v>
      </c>
      <c r="V43" s="19">
        <v>21096</v>
      </c>
      <c r="W43" s="19">
        <v>21372</v>
      </c>
      <c r="X43" s="19">
        <v>21144</v>
      </c>
      <c r="Y43" s="19">
        <v>21105</v>
      </c>
      <c r="Z43" s="5">
        <v>0</v>
      </c>
      <c r="AA43" s="2">
        <f>IFERROR(INDEX('Holiday Schedule'!$D$3:$D$24,MATCH(A43,'Holiday Schedule'!$C$3:$C$24,0)),0)</f>
        <v>0</v>
      </c>
      <c r="AB43" s="2">
        <f t="shared" si="0"/>
        <v>3</v>
      </c>
      <c r="AC43" s="2">
        <f t="shared" si="1"/>
        <v>359515</v>
      </c>
      <c r="AD43" s="5">
        <f t="shared" si="2"/>
        <v>153743</v>
      </c>
      <c r="AE43" s="5">
        <f t="shared" si="3"/>
        <v>513258</v>
      </c>
      <c r="AG43" s="2">
        <f t="shared" si="4"/>
        <v>2</v>
      </c>
      <c r="AH43" s="2">
        <f t="shared" si="5"/>
        <v>2025</v>
      </c>
      <c r="AJ43" s="5">
        <f t="shared" si="6"/>
        <v>24981</v>
      </c>
      <c r="AK43" s="2">
        <f t="shared" si="7"/>
        <v>17</v>
      </c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36"/>
    </row>
    <row r="44" spans="1:49">
      <c r="A44" s="17">
        <v>45693</v>
      </c>
      <c r="B44" s="19">
        <v>20965</v>
      </c>
      <c r="C44" s="19">
        <v>21661</v>
      </c>
      <c r="D44" s="19">
        <v>22464</v>
      </c>
      <c r="E44" s="19">
        <v>23034</v>
      </c>
      <c r="F44" s="19">
        <v>23550</v>
      </c>
      <c r="G44" s="19">
        <v>24510</v>
      </c>
      <c r="H44" s="19">
        <v>22824</v>
      </c>
      <c r="I44" s="19">
        <v>25092</v>
      </c>
      <c r="J44" s="19">
        <v>23668</v>
      </c>
      <c r="K44" s="19">
        <v>21618</v>
      </c>
      <c r="L44" s="19">
        <v>20930</v>
      </c>
      <c r="M44" s="19">
        <v>20373</v>
      </c>
      <c r="N44" s="19">
        <v>20544</v>
      </c>
      <c r="O44" s="19">
        <v>20559</v>
      </c>
      <c r="P44" s="19">
        <v>21887</v>
      </c>
      <c r="Q44" s="19">
        <v>25565</v>
      </c>
      <c r="R44" s="19">
        <v>27687</v>
      </c>
      <c r="S44" s="19">
        <v>26233</v>
      </c>
      <c r="T44" s="19">
        <v>24520</v>
      </c>
      <c r="U44" s="19">
        <v>22502</v>
      </c>
      <c r="V44" s="19">
        <v>22749</v>
      </c>
      <c r="W44" s="19">
        <v>23153</v>
      </c>
      <c r="X44" s="19">
        <v>23205</v>
      </c>
      <c r="Y44" s="19">
        <v>23325</v>
      </c>
      <c r="Z44" s="5">
        <v>0</v>
      </c>
      <c r="AA44" s="2">
        <f>IFERROR(INDEX('Holiday Schedule'!$D$3:$D$24,MATCH(A44,'Holiday Schedule'!$C$3:$C$24,0)),0)</f>
        <v>0</v>
      </c>
      <c r="AB44" s="2">
        <f t="shared" si="0"/>
        <v>4</v>
      </c>
      <c r="AC44" s="2">
        <f t="shared" si="1"/>
        <v>370285</v>
      </c>
      <c r="AD44" s="5">
        <f t="shared" si="2"/>
        <v>182333</v>
      </c>
      <c r="AE44" s="5">
        <f t="shared" si="3"/>
        <v>552618</v>
      </c>
      <c r="AG44" s="2">
        <f t="shared" si="4"/>
        <v>2</v>
      </c>
      <c r="AH44" s="2">
        <f t="shared" si="5"/>
        <v>2025</v>
      </c>
      <c r="AJ44" s="5">
        <f t="shared" si="6"/>
        <v>27687</v>
      </c>
      <c r="AK44" s="2">
        <f t="shared" si="7"/>
        <v>17</v>
      </c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36"/>
    </row>
    <row r="45" spans="1:49">
      <c r="A45" s="17">
        <v>45694</v>
      </c>
      <c r="B45" s="19">
        <v>23635</v>
      </c>
      <c r="C45" s="19">
        <v>24220</v>
      </c>
      <c r="D45" s="19">
        <v>25261</v>
      </c>
      <c r="E45" s="19">
        <v>26311</v>
      </c>
      <c r="F45" s="19">
        <v>27030</v>
      </c>
      <c r="G45" s="19">
        <v>27649</v>
      </c>
      <c r="H45" s="19">
        <v>25524</v>
      </c>
      <c r="I45" s="19">
        <v>28015</v>
      </c>
      <c r="J45" s="19">
        <v>28261</v>
      </c>
      <c r="K45" s="19">
        <v>26558</v>
      </c>
      <c r="L45" s="19">
        <v>27730</v>
      </c>
      <c r="M45" s="19">
        <v>29379</v>
      </c>
      <c r="N45" s="19">
        <v>31415</v>
      </c>
      <c r="O45" s="19">
        <v>32637</v>
      </c>
      <c r="P45" s="19">
        <v>30966</v>
      </c>
      <c r="Q45" s="19">
        <v>28734</v>
      </c>
      <c r="R45" s="19">
        <v>26686</v>
      </c>
      <c r="S45" s="19">
        <v>23927</v>
      </c>
      <c r="T45" s="19">
        <v>21532</v>
      </c>
      <c r="U45" s="19">
        <v>19848</v>
      </c>
      <c r="V45" s="19">
        <v>20722</v>
      </c>
      <c r="W45" s="19">
        <v>21009</v>
      </c>
      <c r="X45" s="19">
        <v>20847</v>
      </c>
      <c r="Y45" s="19">
        <v>20608</v>
      </c>
      <c r="Z45" s="5">
        <v>0</v>
      </c>
      <c r="AA45" s="2">
        <f>IFERROR(INDEX('Holiday Schedule'!$D$3:$D$24,MATCH(A45,'Holiday Schedule'!$C$3:$C$24,0)),0)</f>
        <v>0</v>
      </c>
      <c r="AB45" s="2">
        <f t="shared" si="0"/>
        <v>5</v>
      </c>
      <c r="AC45" s="2">
        <f t="shared" si="1"/>
        <v>418266</v>
      </c>
      <c r="AD45" s="5">
        <f t="shared" si="2"/>
        <v>200238</v>
      </c>
      <c r="AE45" s="5">
        <f t="shared" si="3"/>
        <v>618504</v>
      </c>
      <c r="AG45" s="2">
        <f t="shared" si="4"/>
        <v>2</v>
      </c>
      <c r="AH45" s="2">
        <f t="shared" si="5"/>
        <v>2025</v>
      </c>
      <c r="AJ45" s="5">
        <f t="shared" si="6"/>
        <v>32637</v>
      </c>
      <c r="AK45" s="2">
        <f t="shared" si="7"/>
        <v>14</v>
      </c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36"/>
    </row>
    <row r="46" spans="1:49">
      <c r="A46" s="17">
        <v>45695</v>
      </c>
      <c r="B46" s="19">
        <v>18472</v>
      </c>
      <c r="C46" s="19">
        <v>18219</v>
      </c>
      <c r="D46" s="19">
        <v>18328</v>
      </c>
      <c r="E46" s="19">
        <v>19035</v>
      </c>
      <c r="F46" s="19">
        <v>20741</v>
      </c>
      <c r="G46" s="19">
        <v>21886</v>
      </c>
      <c r="H46" s="19">
        <v>20917</v>
      </c>
      <c r="I46" s="19">
        <v>22957</v>
      </c>
      <c r="J46" s="19">
        <v>23146</v>
      </c>
      <c r="K46" s="19">
        <v>23052</v>
      </c>
      <c r="L46" s="19">
        <v>21820</v>
      </c>
      <c r="M46" s="19">
        <v>21473</v>
      </c>
      <c r="N46" s="19">
        <v>21188</v>
      </c>
      <c r="O46" s="19">
        <v>21234</v>
      </c>
      <c r="P46" s="19">
        <v>22248</v>
      </c>
      <c r="Q46" s="19">
        <v>23973</v>
      </c>
      <c r="R46" s="19">
        <v>25086</v>
      </c>
      <c r="S46" s="19">
        <v>23420</v>
      </c>
      <c r="T46" s="19">
        <v>21755</v>
      </c>
      <c r="U46" s="19">
        <v>20477</v>
      </c>
      <c r="V46" s="19">
        <v>21140</v>
      </c>
      <c r="W46" s="19">
        <v>21711</v>
      </c>
      <c r="X46" s="19">
        <v>21555</v>
      </c>
      <c r="Y46" s="19">
        <v>21462</v>
      </c>
      <c r="Z46" s="5">
        <v>0</v>
      </c>
      <c r="AA46" s="2">
        <f>IFERROR(INDEX('Holiday Schedule'!$D$3:$D$24,MATCH(A46,'Holiday Schedule'!$C$3:$C$24,0)),0)</f>
        <v>0</v>
      </c>
      <c r="AB46" s="2">
        <f t="shared" si="0"/>
        <v>6</v>
      </c>
      <c r="AC46" s="2">
        <f t="shared" si="1"/>
        <v>356235</v>
      </c>
      <c r="AD46" s="5">
        <f t="shared" si="2"/>
        <v>159060</v>
      </c>
      <c r="AE46" s="5">
        <f t="shared" si="3"/>
        <v>515295</v>
      </c>
      <c r="AG46" s="2">
        <f t="shared" si="4"/>
        <v>2</v>
      </c>
      <c r="AH46" s="2">
        <f t="shared" si="5"/>
        <v>2025</v>
      </c>
      <c r="AJ46" s="5">
        <f t="shared" si="6"/>
        <v>25086</v>
      </c>
      <c r="AK46" s="2">
        <f t="shared" si="7"/>
        <v>17</v>
      </c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36"/>
    </row>
    <row r="47" spans="1:49">
      <c r="A47" s="17">
        <v>45696</v>
      </c>
      <c r="B47" s="19">
        <v>20750</v>
      </c>
      <c r="C47" s="19">
        <v>21394</v>
      </c>
      <c r="D47" s="19">
        <v>22012</v>
      </c>
      <c r="E47" s="19">
        <v>21854</v>
      </c>
      <c r="F47" s="19">
        <v>22204</v>
      </c>
      <c r="G47" s="19">
        <v>22476</v>
      </c>
      <c r="H47" s="19">
        <v>20833</v>
      </c>
      <c r="I47" s="19">
        <v>21996</v>
      </c>
      <c r="J47" s="19">
        <v>20326</v>
      </c>
      <c r="K47" s="19">
        <v>18643</v>
      </c>
      <c r="L47" s="19">
        <v>18257</v>
      </c>
      <c r="M47" s="19">
        <v>17711</v>
      </c>
      <c r="N47" s="19">
        <v>17484</v>
      </c>
      <c r="O47" s="19">
        <v>17756</v>
      </c>
      <c r="P47" s="19">
        <v>19509</v>
      </c>
      <c r="Q47" s="19">
        <v>22022</v>
      </c>
      <c r="R47" s="19">
        <v>24342</v>
      </c>
      <c r="S47" s="19">
        <v>23444</v>
      </c>
      <c r="T47" s="19">
        <v>21532</v>
      </c>
      <c r="U47" s="19">
        <v>20458</v>
      </c>
      <c r="V47" s="19">
        <v>20846</v>
      </c>
      <c r="W47" s="19">
        <v>22135</v>
      </c>
      <c r="X47" s="19">
        <v>21470</v>
      </c>
      <c r="Y47" s="19">
        <v>21648</v>
      </c>
      <c r="Z47" s="5">
        <v>0</v>
      </c>
      <c r="AA47" s="2">
        <f>IFERROR(INDEX('Holiday Schedule'!$D$3:$D$24,MATCH(A47,'Holiday Schedule'!$C$3:$C$24,0)),0)</f>
        <v>0</v>
      </c>
      <c r="AB47" s="2">
        <f t="shared" si="0"/>
        <v>7</v>
      </c>
      <c r="AC47" s="2">
        <f t="shared" si="1"/>
        <v>0</v>
      </c>
      <c r="AD47" s="5">
        <f t="shared" si="2"/>
        <v>501102</v>
      </c>
      <c r="AE47" s="5">
        <f t="shared" si="3"/>
        <v>501102</v>
      </c>
      <c r="AG47" s="2">
        <f t="shared" si="4"/>
        <v>2</v>
      </c>
      <c r="AH47" s="2">
        <f t="shared" si="5"/>
        <v>2025</v>
      </c>
      <c r="AJ47" s="5">
        <f t="shared" si="6"/>
        <v>24342</v>
      </c>
      <c r="AK47" s="2">
        <f t="shared" si="7"/>
        <v>17</v>
      </c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36"/>
    </row>
    <row r="48" spans="1:49">
      <c r="A48" s="17">
        <v>45697</v>
      </c>
      <c r="B48" s="19">
        <v>20783</v>
      </c>
      <c r="C48" s="19">
        <v>21187</v>
      </c>
      <c r="D48" s="19">
        <v>21849</v>
      </c>
      <c r="E48" s="19">
        <v>21697</v>
      </c>
      <c r="F48" s="19">
        <v>22087</v>
      </c>
      <c r="G48" s="19">
        <v>21944</v>
      </c>
      <c r="H48" s="19">
        <v>20088</v>
      </c>
      <c r="I48" s="19">
        <v>22427</v>
      </c>
      <c r="J48" s="19">
        <v>24697</v>
      </c>
      <c r="K48" s="19">
        <v>25937</v>
      </c>
      <c r="L48" s="19">
        <v>26442</v>
      </c>
      <c r="M48" s="19">
        <v>26574</v>
      </c>
      <c r="N48" s="19">
        <v>26634</v>
      </c>
      <c r="O48" s="19">
        <v>26576</v>
      </c>
      <c r="P48" s="19">
        <v>26556</v>
      </c>
      <c r="Q48" s="19">
        <v>26467</v>
      </c>
      <c r="R48" s="19">
        <v>26591</v>
      </c>
      <c r="S48" s="19">
        <v>25621</v>
      </c>
      <c r="T48" s="19">
        <v>23584</v>
      </c>
      <c r="U48" s="19">
        <v>21821</v>
      </c>
      <c r="V48" s="19">
        <v>22505</v>
      </c>
      <c r="W48" s="19">
        <v>23512</v>
      </c>
      <c r="X48" s="19">
        <v>23204</v>
      </c>
      <c r="Y48" s="19">
        <v>23653</v>
      </c>
      <c r="Z48" s="5">
        <v>0</v>
      </c>
      <c r="AA48" s="2">
        <f>IFERROR(INDEX('Holiday Schedule'!$D$3:$D$24,MATCH(A48,'Holiday Schedule'!$C$3:$C$24,0)),0)</f>
        <v>0</v>
      </c>
      <c r="AB48" s="2">
        <f t="shared" si="0"/>
        <v>1</v>
      </c>
      <c r="AC48" s="2">
        <f t="shared" si="1"/>
        <v>0</v>
      </c>
      <c r="AD48" s="5">
        <f t="shared" si="2"/>
        <v>572436</v>
      </c>
      <c r="AE48" s="5">
        <f t="shared" si="3"/>
        <v>572436</v>
      </c>
      <c r="AG48" s="2">
        <f t="shared" si="4"/>
        <v>2</v>
      </c>
      <c r="AH48" s="2">
        <f t="shared" si="5"/>
        <v>2025</v>
      </c>
      <c r="AJ48" s="5">
        <f t="shared" si="6"/>
        <v>26634</v>
      </c>
      <c r="AK48" s="2">
        <f t="shared" si="7"/>
        <v>13</v>
      </c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36"/>
    </row>
    <row r="49" spans="1:49">
      <c r="A49" s="17">
        <v>45698</v>
      </c>
      <c r="B49" s="19">
        <v>23086</v>
      </c>
      <c r="C49" s="19">
        <v>23500</v>
      </c>
      <c r="D49" s="19">
        <v>24453</v>
      </c>
      <c r="E49" s="19">
        <v>24606</v>
      </c>
      <c r="F49" s="19">
        <v>24740</v>
      </c>
      <c r="G49" s="19">
        <v>25334</v>
      </c>
      <c r="H49" s="19">
        <v>23959</v>
      </c>
      <c r="I49" s="19">
        <v>26362</v>
      </c>
      <c r="J49" s="19">
        <v>25957</v>
      </c>
      <c r="K49" s="19">
        <v>24895</v>
      </c>
      <c r="L49" s="19">
        <v>23964</v>
      </c>
      <c r="M49" s="19">
        <v>22762</v>
      </c>
      <c r="N49" s="19">
        <v>22578</v>
      </c>
      <c r="O49" s="19">
        <v>23428</v>
      </c>
      <c r="P49" s="19">
        <v>24422</v>
      </c>
      <c r="Q49" s="19">
        <v>25956</v>
      </c>
      <c r="R49" s="19">
        <v>26472</v>
      </c>
      <c r="S49" s="19">
        <v>25167</v>
      </c>
      <c r="T49" s="19">
        <v>23759</v>
      </c>
      <c r="U49" s="19">
        <v>22276</v>
      </c>
      <c r="V49" s="19">
        <v>22976</v>
      </c>
      <c r="W49" s="19">
        <v>23549</v>
      </c>
      <c r="X49" s="19">
        <v>23578</v>
      </c>
      <c r="Y49" s="19">
        <v>23225</v>
      </c>
      <c r="Z49" s="5">
        <v>0</v>
      </c>
      <c r="AA49" s="2">
        <f>IFERROR(INDEX('Holiday Schedule'!$D$3:$D$24,MATCH(A49,'Holiday Schedule'!$C$3:$C$24,0)),0)</f>
        <v>0</v>
      </c>
      <c r="AB49" s="2">
        <f t="shared" si="0"/>
        <v>2</v>
      </c>
      <c r="AC49" s="2">
        <f t="shared" si="1"/>
        <v>388101</v>
      </c>
      <c r="AD49" s="5">
        <f t="shared" si="2"/>
        <v>192903</v>
      </c>
      <c r="AE49" s="5">
        <f t="shared" si="3"/>
        <v>581004</v>
      </c>
      <c r="AG49" s="2">
        <f t="shared" si="4"/>
        <v>2</v>
      </c>
      <c r="AH49" s="2">
        <f t="shared" si="5"/>
        <v>2025</v>
      </c>
      <c r="AJ49" s="5">
        <f t="shared" si="6"/>
        <v>26472</v>
      </c>
      <c r="AK49" s="2">
        <f t="shared" si="7"/>
        <v>17</v>
      </c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36"/>
    </row>
    <row r="50" spans="1:49">
      <c r="A50" s="17">
        <v>45699</v>
      </c>
      <c r="B50" s="19">
        <v>23174</v>
      </c>
      <c r="C50" s="19">
        <v>23594</v>
      </c>
      <c r="D50" s="19">
        <v>24567</v>
      </c>
      <c r="E50" s="19">
        <v>25228</v>
      </c>
      <c r="F50" s="19">
        <v>26123</v>
      </c>
      <c r="G50" s="19">
        <v>26669</v>
      </c>
      <c r="H50" s="19">
        <v>24926</v>
      </c>
      <c r="I50" s="19">
        <v>27068</v>
      </c>
      <c r="J50" s="19">
        <v>25506</v>
      </c>
      <c r="K50" s="19">
        <v>23063</v>
      </c>
      <c r="L50" s="19">
        <v>21684</v>
      </c>
      <c r="M50" s="19">
        <v>19395</v>
      </c>
      <c r="N50" s="19">
        <v>18455</v>
      </c>
      <c r="O50" s="19">
        <v>18733</v>
      </c>
      <c r="P50" s="19">
        <v>19948</v>
      </c>
      <c r="Q50" s="19">
        <v>22416</v>
      </c>
      <c r="R50" s="19">
        <v>23992</v>
      </c>
      <c r="S50" s="19">
        <v>22790</v>
      </c>
      <c r="T50" s="19">
        <v>21019</v>
      </c>
      <c r="U50" s="19">
        <v>19765</v>
      </c>
      <c r="V50" s="19">
        <v>20267</v>
      </c>
      <c r="W50" s="19">
        <v>20719</v>
      </c>
      <c r="X50" s="19">
        <v>20333</v>
      </c>
      <c r="Y50" s="19">
        <v>20368</v>
      </c>
      <c r="Z50" s="5">
        <v>0</v>
      </c>
      <c r="AA50" s="2">
        <f>IFERROR(INDEX('Holiday Schedule'!$D$3:$D$24,MATCH(A50,'Holiday Schedule'!$C$3:$C$24,0)),0)</f>
        <v>0</v>
      </c>
      <c r="AB50" s="2">
        <f t="shared" si="0"/>
        <v>3</v>
      </c>
      <c r="AC50" s="2">
        <f t="shared" si="1"/>
        <v>345153</v>
      </c>
      <c r="AD50" s="5">
        <f t="shared" si="2"/>
        <v>194649</v>
      </c>
      <c r="AE50" s="5">
        <f t="shared" si="3"/>
        <v>539802</v>
      </c>
      <c r="AG50" s="2">
        <f t="shared" si="4"/>
        <v>2</v>
      </c>
      <c r="AH50" s="2">
        <f t="shared" si="5"/>
        <v>2025</v>
      </c>
      <c r="AJ50" s="5">
        <f t="shared" si="6"/>
        <v>27068</v>
      </c>
      <c r="AK50" s="2">
        <f t="shared" si="7"/>
        <v>8</v>
      </c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36"/>
    </row>
    <row r="51" spans="1:49">
      <c r="A51" s="17">
        <v>45700</v>
      </c>
      <c r="B51" s="19">
        <v>20301</v>
      </c>
      <c r="C51" s="19">
        <v>20880</v>
      </c>
      <c r="D51" s="19">
        <v>21189</v>
      </c>
      <c r="E51" s="19">
        <v>21929</v>
      </c>
      <c r="F51" s="19">
        <v>21914</v>
      </c>
      <c r="G51" s="19">
        <v>23582</v>
      </c>
      <c r="H51" s="19">
        <v>23196</v>
      </c>
      <c r="I51" s="19">
        <v>24632</v>
      </c>
      <c r="J51" s="19">
        <v>22676</v>
      </c>
      <c r="K51" s="19">
        <v>20736</v>
      </c>
      <c r="L51" s="19">
        <v>20429</v>
      </c>
      <c r="M51" s="19">
        <v>19340</v>
      </c>
      <c r="N51" s="19">
        <v>19015</v>
      </c>
      <c r="O51" s="19">
        <v>19026</v>
      </c>
      <c r="P51" s="19">
        <v>20656</v>
      </c>
      <c r="Q51" s="19">
        <v>23735</v>
      </c>
      <c r="R51" s="19">
        <v>25957</v>
      </c>
      <c r="S51" s="19">
        <v>24497</v>
      </c>
      <c r="T51" s="19">
        <v>23042</v>
      </c>
      <c r="U51" s="19">
        <v>21678</v>
      </c>
      <c r="V51" s="19">
        <v>22217</v>
      </c>
      <c r="W51" s="19">
        <v>22478</v>
      </c>
      <c r="X51" s="19">
        <v>22068</v>
      </c>
      <c r="Y51" s="19">
        <v>22211</v>
      </c>
      <c r="Z51" s="5">
        <v>0</v>
      </c>
      <c r="AA51" s="2">
        <f>IFERROR(INDEX('Holiday Schedule'!$D$3:$D$24,MATCH(A51,'Holiday Schedule'!$C$3:$C$24,0)),0)</f>
        <v>0</v>
      </c>
      <c r="AB51" s="2">
        <f t="shared" si="0"/>
        <v>4</v>
      </c>
      <c r="AC51" s="2">
        <f t="shared" si="1"/>
        <v>352182</v>
      </c>
      <c r="AD51" s="5">
        <f t="shared" si="2"/>
        <v>175202</v>
      </c>
      <c r="AE51" s="5">
        <f t="shared" si="3"/>
        <v>527384</v>
      </c>
      <c r="AG51" s="2">
        <f t="shared" si="4"/>
        <v>2</v>
      </c>
      <c r="AH51" s="2">
        <f t="shared" si="5"/>
        <v>2025</v>
      </c>
      <c r="AJ51" s="5">
        <f t="shared" si="6"/>
        <v>25957</v>
      </c>
      <c r="AK51" s="2">
        <f t="shared" si="7"/>
        <v>17</v>
      </c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36"/>
    </row>
    <row r="52" spans="1:49">
      <c r="A52" s="17">
        <v>45701</v>
      </c>
      <c r="B52" s="19">
        <v>21256</v>
      </c>
      <c r="C52" s="19">
        <v>21491</v>
      </c>
      <c r="D52" s="19">
        <v>21485</v>
      </c>
      <c r="E52" s="19">
        <v>21518</v>
      </c>
      <c r="F52" s="19">
        <v>21176</v>
      </c>
      <c r="G52" s="19">
        <v>21858</v>
      </c>
      <c r="H52" s="19">
        <v>20423</v>
      </c>
      <c r="I52" s="19">
        <v>23119</v>
      </c>
      <c r="J52" s="19">
        <v>25526</v>
      </c>
      <c r="K52" s="19">
        <v>26814</v>
      </c>
      <c r="L52" s="19">
        <v>27402</v>
      </c>
      <c r="M52" s="19">
        <v>28091</v>
      </c>
      <c r="N52" s="19">
        <v>28285</v>
      </c>
      <c r="O52" s="19">
        <v>29745</v>
      </c>
      <c r="P52" s="19">
        <v>29473</v>
      </c>
      <c r="Q52" s="19">
        <v>29139</v>
      </c>
      <c r="R52" s="19">
        <v>27208</v>
      </c>
      <c r="S52" s="19">
        <v>24518</v>
      </c>
      <c r="T52" s="19">
        <v>23183</v>
      </c>
      <c r="U52" s="19">
        <v>21310</v>
      </c>
      <c r="V52" s="19">
        <v>21737</v>
      </c>
      <c r="W52" s="19">
        <v>21864</v>
      </c>
      <c r="X52" s="19">
        <v>21853</v>
      </c>
      <c r="Y52" s="19">
        <v>22061</v>
      </c>
      <c r="Z52" s="5">
        <v>0</v>
      </c>
      <c r="AA52" s="2">
        <f>IFERROR(INDEX('Holiday Schedule'!$D$3:$D$24,MATCH(A52,'Holiday Schedule'!$C$3:$C$24,0)),0)</f>
        <v>0</v>
      </c>
      <c r="AB52" s="2">
        <f t="shared" si="0"/>
        <v>5</v>
      </c>
      <c r="AC52" s="2">
        <f t="shared" si="1"/>
        <v>409267</v>
      </c>
      <c r="AD52" s="5">
        <f t="shared" si="2"/>
        <v>171268</v>
      </c>
      <c r="AE52" s="5">
        <f t="shared" si="3"/>
        <v>580535</v>
      </c>
      <c r="AG52" s="2">
        <f t="shared" si="4"/>
        <v>2</v>
      </c>
      <c r="AH52" s="2">
        <f t="shared" si="5"/>
        <v>2025</v>
      </c>
      <c r="AJ52" s="5">
        <f t="shared" si="6"/>
        <v>29745</v>
      </c>
      <c r="AK52" s="2">
        <f t="shared" si="7"/>
        <v>14</v>
      </c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36"/>
    </row>
    <row r="53" spans="1:49">
      <c r="A53" s="17">
        <v>45702</v>
      </c>
      <c r="B53" s="19">
        <v>21053</v>
      </c>
      <c r="C53" s="19">
        <v>20443</v>
      </c>
      <c r="D53" s="19">
        <v>20444</v>
      </c>
      <c r="E53" s="19">
        <v>20767</v>
      </c>
      <c r="F53" s="19">
        <v>20992</v>
      </c>
      <c r="G53" s="19">
        <v>21475</v>
      </c>
      <c r="H53" s="19">
        <v>20399</v>
      </c>
      <c r="I53" s="19">
        <v>22423</v>
      </c>
      <c r="J53" s="19">
        <v>22367</v>
      </c>
      <c r="K53" s="19">
        <v>22303</v>
      </c>
      <c r="L53" s="19">
        <v>21826</v>
      </c>
      <c r="M53" s="19">
        <v>21095</v>
      </c>
      <c r="N53" s="19">
        <v>21693</v>
      </c>
      <c r="O53" s="19">
        <v>21846</v>
      </c>
      <c r="P53" s="19">
        <v>22386</v>
      </c>
      <c r="Q53" s="19">
        <v>23467</v>
      </c>
      <c r="R53" s="19">
        <v>24681</v>
      </c>
      <c r="S53" s="19">
        <v>22850</v>
      </c>
      <c r="T53" s="19">
        <v>21551</v>
      </c>
      <c r="U53" s="19">
        <v>20014</v>
      </c>
      <c r="V53" s="19">
        <v>20426</v>
      </c>
      <c r="W53" s="19">
        <v>21222</v>
      </c>
      <c r="X53" s="19">
        <v>21513</v>
      </c>
      <c r="Y53" s="19">
        <v>21557</v>
      </c>
      <c r="Z53" s="5">
        <v>0</v>
      </c>
      <c r="AA53" s="2">
        <f>IFERROR(INDEX('Holiday Schedule'!$D$3:$D$24,MATCH(A53,'Holiday Schedule'!$C$3:$C$24,0)),0)</f>
        <v>0</v>
      </c>
      <c r="AB53" s="2">
        <f t="shared" si="0"/>
        <v>6</v>
      </c>
      <c r="AC53" s="2">
        <f t="shared" si="1"/>
        <v>351663</v>
      </c>
      <c r="AD53" s="5">
        <f t="shared" si="2"/>
        <v>167130</v>
      </c>
      <c r="AE53" s="5">
        <f t="shared" si="3"/>
        <v>518793</v>
      </c>
      <c r="AG53" s="2">
        <f t="shared" si="4"/>
        <v>2</v>
      </c>
      <c r="AH53" s="2">
        <f t="shared" si="5"/>
        <v>2025</v>
      </c>
      <c r="AJ53" s="5">
        <f t="shared" si="6"/>
        <v>24681</v>
      </c>
      <c r="AK53" s="2">
        <f t="shared" si="7"/>
        <v>17</v>
      </c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36"/>
    </row>
    <row r="54" spans="1:49">
      <c r="A54" s="17">
        <v>45703</v>
      </c>
      <c r="B54" s="19">
        <v>20940</v>
      </c>
      <c r="C54" s="19">
        <v>21346</v>
      </c>
      <c r="D54" s="19">
        <v>22445</v>
      </c>
      <c r="E54" s="19">
        <v>22053</v>
      </c>
      <c r="F54" s="19">
        <v>22112</v>
      </c>
      <c r="G54" s="19">
        <v>22083</v>
      </c>
      <c r="H54" s="19">
        <v>20443</v>
      </c>
      <c r="I54" s="19">
        <v>22337</v>
      </c>
      <c r="J54" s="19">
        <v>22411</v>
      </c>
      <c r="K54" s="19">
        <v>20405</v>
      </c>
      <c r="L54" s="19">
        <v>20372</v>
      </c>
      <c r="M54" s="19">
        <v>19606</v>
      </c>
      <c r="N54" s="19">
        <v>18113</v>
      </c>
      <c r="O54" s="19">
        <v>17702</v>
      </c>
      <c r="P54" s="19">
        <v>19616</v>
      </c>
      <c r="Q54" s="19">
        <v>22279</v>
      </c>
      <c r="R54" s="19">
        <v>23363</v>
      </c>
      <c r="S54" s="19">
        <v>22798</v>
      </c>
      <c r="T54" s="19">
        <v>21062</v>
      </c>
      <c r="U54" s="19">
        <v>20071</v>
      </c>
      <c r="V54" s="19">
        <v>20478</v>
      </c>
      <c r="W54" s="19">
        <v>21537</v>
      </c>
      <c r="X54" s="19">
        <v>21224</v>
      </c>
      <c r="Y54" s="19">
        <v>21373</v>
      </c>
      <c r="Z54" s="5">
        <v>0</v>
      </c>
      <c r="AA54" s="2">
        <f>IFERROR(INDEX('Holiday Schedule'!$D$3:$D$24,MATCH(A54,'Holiday Schedule'!$C$3:$C$24,0)),0)</f>
        <v>0</v>
      </c>
      <c r="AB54" s="2">
        <f t="shared" si="0"/>
        <v>7</v>
      </c>
      <c r="AC54" s="2">
        <f t="shared" si="1"/>
        <v>0</v>
      </c>
      <c r="AD54" s="5">
        <f t="shared" si="2"/>
        <v>506169</v>
      </c>
      <c r="AE54" s="5">
        <f t="shared" si="3"/>
        <v>506169</v>
      </c>
      <c r="AG54" s="2">
        <f t="shared" si="4"/>
        <v>2</v>
      </c>
      <c r="AH54" s="2">
        <f t="shared" si="5"/>
        <v>2025</v>
      </c>
      <c r="AJ54" s="5">
        <f t="shared" si="6"/>
        <v>23363</v>
      </c>
      <c r="AK54" s="2">
        <f t="shared" si="7"/>
        <v>17</v>
      </c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36"/>
    </row>
    <row r="55" spans="1:49">
      <c r="A55" s="17">
        <v>45704</v>
      </c>
      <c r="B55" s="19">
        <v>21130</v>
      </c>
      <c r="C55" s="19">
        <v>21327</v>
      </c>
      <c r="D55" s="19">
        <v>21642</v>
      </c>
      <c r="E55" s="19">
        <v>21379</v>
      </c>
      <c r="F55" s="19">
        <v>21372</v>
      </c>
      <c r="G55" s="19">
        <v>21477</v>
      </c>
      <c r="H55" s="19">
        <v>19414</v>
      </c>
      <c r="I55" s="19">
        <v>20998</v>
      </c>
      <c r="J55" s="19">
        <v>23162</v>
      </c>
      <c r="K55" s="19">
        <v>25637</v>
      </c>
      <c r="L55" s="19">
        <v>28007</v>
      </c>
      <c r="M55" s="19">
        <v>29127</v>
      </c>
      <c r="N55" s="19">
        <v>29613</v>
      </c>
      <c r="O55" s="19">
        <v>29733</v>
      </c>
      <c r="P55" s="19">
        <v>28961</v>
      </c>
      <c r="Q55" s="19">
        <v>27046</v>
      </c>
      <c r="R55" s="19">
        <v>26073</v>
      </c>
      <c r="S55" s="19">
        <v>23622</v>
      </c>
      <c r="T55" s="19">
        <v>21239</v>
      </c>
      <c r="U55" s="19">
        <v>19649</v>
      </c>
      <c r="V55" s="19">
        <v>20018</v>
      </c>
      <c r="W55" s="19">
        <v>21025</v>
      </c>
      <c r="X55" s="19">
        <v>21004</v>
      </c>
      <c r="Y55" s="19">
        <v>20557</v>
      </c>
      <c r="Z55" s="5">
        <v>0</v>
      </c>
      <c r="AA55" s="2">
        <f>IFERROR(INDEX('Holiday Schedule'!$D$3:$D$24,MATCH(A55,'Holiday Schedule'!$C$3:$C$24,0)),0)</f>
        <v>0</v>
      </c>
      <c r="AB55" s="2">
        <f t="shared" si="0"/>
        <v>1</v>
      </c>
      <c r="AC55" s="2">
        <f t="shared" si="1"/>
        <v>0</v>
      </c>
      <c r="AD55" s="5">
        <f t="shared" si="2"/>
        <v>563212</v>
      </c>
      <c r="AE55" s="5">
        <f t="shared" si="3"/>
        <v>563212</v>
      </c>
      <c r="AG55" s="2">
        <f t="shared" si="4"/>
        <v>2</v>
      </c>
      <c r="AH55" s="2">
        <f t="shared" si="5"/>
        <v>2025</v>
      </c>
      <c r="AJ55" s="5">
        <f t="shared" si="6"/>
        <v>29733</v>
      </c>
      <c r="AK55" s="2">
        <f t="shared" si="7"/>
        <v>14</v>
      </c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36"/>
    </row>
    <row r="56" spans="1:49">
      <c r="A56" s="17">
        <v>45705</v>
      </c>
      <c r="B56" s="19">
        <v>20084</v>
      </c>
      <c r="C56" s="19">
        <v>19906</v>
      </c>
      <c r="D56" s="19">
        <v>20226</v>
      </c>
      <c r="E56" s="19">
        <v>20388</v>
      </c>
      <c r="F56" s="19">
        <v>20621</v>
      </c>
      <c r="G56" s="19">
        <v>21343</v>
      </c>
      <c r="H56" s="19">
        <v>19635</v>
      </c>
      <c r="I56" s="19">
        <v>21206</v>
      </c>
      <c r="J56" s="19">
        <v>22512</v>
      </c>
      <c r="K56" s="19">
        <v>23112</v>
      </c>
      <c r="L56" s="19">
        <v>23573</v>
      </c>
      <c r="M56" s="19">
        <v>23477</v>
      </c>
      <c r="N56" s="19">
        <v>23432</v>
      </c>
      <c r="O56" s="19">
        <v>23030</v>
      </c>
      <c r="P56" s="19">
        <v>22730</v>
      </c>
      <c r="Q56" s="19">
        <v>22767</v>
      </c>
      <c r="R56" s="19">
        <v>24073</v>
      </c>
      <c r="S56" s="19">
        <v>23512</v>
      </c>
      <c r="T56" s="19">
        <v>22091</v>
      </c>
      <c r="U56" s="19">
        <v>20878</v>
      </c>
      <c r="V56" s="19">
        <v>20810</v>
      </c>
      <c r="W56" s="19">
        <v>21483</v>
      </c>
      <c r="X56" s="19">
        <v>20790</v>
      </c>
      <c r="Y56" s="19">
        <v>21020</v>
      </c>
      <c r="Z56" s="5">
        <v>0</v>
      </c>
      <c r="AA56" s="2">
        <f>IFERROR(INDEX('Holiday Schedule'!$D$3:$D$24,MATCH(A56,'Holiday Schedule'!$C$3:$C$24,0)),0)</f>
        <v>1</v>
      </c>
      <c r="AB56" s="2">
        <f t="shared" si="0"/>
        <v>2</v>
      </c>
      <c r="AC56" s="2">
        <f t="shared" si="1"/>
        <v>0</v>
      </c>
      <c r="AD56" s="5">
        <f t="shared" si="2"/>
        <v>522699</v>
      </c>
      <c r="AE56" s="5">
        <f t="shared" si="3"/>
        <v>522699</v>
      </c>
      <c r="AG56" s="2">
        <f t="shared" si="4"/>
        <v>2</v>
      </c>
      <c r="AH56" s="2">
        <f t="shared" si="5"/>
        <v>2025</v>
      </c>
      <c r="AJ56" s="5">
        <f t="shared" si="6"/>
        <v>24073</v>
      </c>
      <c r="AK56" s="2">
        <f t="shared" si="7"/>
        <v>17</v>
      </c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36"/>
    </row>
    <row r="57" spans="1:49">
      <c r="A57" s="17">
        <v>45706</v>
      </c>
      <c r="B57" s="19">
        <v>21137</v>
      </c>
      <c r="C57" s="19">
        <v>21306</v>
      </c>
      <c r="D57" s="19">
        <v>22159</v>
      </c>
      <c r="E57" s="19">
        <v>22390</v>
      </c>
      <c r="F57" s="19">
        <v>22693</v>
      </c>
      <c r="G57" s="19">
        <v>23401</v>
      </c>
      <c r="H57" s="19">
        <v>21795</v>
      </c>
      <c r="I57" s="19">
        <v>23894</v>
      </c>
      <c r="J57" s="19">
        <v>25906</v>
      </c>
      <c r="K57" s="19">
        <v>26428</v>
      </c>
      <c r="L57" s="19">
        <v>25984</v>
      </c>
      <c r="M57" s="19">
        <v>25345</v>
      </c>
      <c r="N57" s="19">
        <v>25059</v>
      </c>
      <c r="O57" s="19">
        <v>24841</v>
      </c>
      <c r="P57" s="19">
        <v>25426</v>
      </c>
      <c r="Q57" s="19">
        <v>26400</v>
      </c>
      <c r="R57" s="19">
        <v>25647</v>
      </c>
      <c r="S57" s="19">
        <v>24145</v>
      </c>
      <c r="T57" s="19">
        <v>23086</v>
      </c>
      <c r="U57" s="19">
        <v>21568</v>
      </c>
      <c r="V57" s="19">
        <v>22065</v>
      </c>
      <c r="W57" s="19">
        <v>22308</v>
      </c>
      <c r="X57" s="19">
        <v>22370</v>
      </c>
      <c r="Y57" s="19">
        <v>22586</v>
      </c>
      <c r="Z57" s="5">
        <v>0</v>
      </c>
      <c r="AA57" s="2">
        <f>IFERROR(INDEX('Holiday Schedule'!$D$3:$D$24,MATCH(A57,'Holiday Schedule'!$C$3:$C$24,0)),0)</f>
        <v>0</v>
      </c>
      <c r="AB57" s="2">
        <f t="shared" si="0"/>
        <v>3</v>
      </c>
      <c r="AC57" s="2">
        <f t="shared" si="1"/>
        <v>390472</v>
      </c>
      <c r="AD57" s="5">
        <f t="shared" si="2"/>
        <v>177467</v>
      </c>
      <c r="AE57" s="5">
        <f t="shared" si="3"/>
        <v>567939</v>
      </c>
      <c r="AG57" s="2">
        <f t="shared" si="4"/>
        <v>2</v>
      </c>
      <c r="AH57" s="2">
        <f t="shared" si="5"/>
        <v>2025</v>
      </c>
      <c r="AJ57" s="5">
        <f t="shared" si="6"/>
        <v>26428</v>
      </c>
      <c r="AK57" s="2">
        <f t="shared" si="7"/>
        <v>10</v>
      </c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36"/>
    </row>
    <row r="58" spans="1:49">
      <c r="A58" s="17">
        <v>45707</v>
      </c>
      <c r="B58" s="19">
        <v>22256</v>
      </c>
      <c r="C58" s="19">
        <v>22382</v>
      </c>
      <c r="D58" s="19">
        <v>22710</v>
      </c>
      <c r="E58" s="19">
        <v>23257</v>
      </c>
      <c r="F58" s="19">
        <v>23505</v>
      </c>
      <c r="G58" s="19">
        <v>23857</v>
      </c>
      <c r="H58" s="19">
        <v>21772</v>
      </c>
      <c r="I58" s="19">
        <v>23870</v>
      </c>
      <c r="J58" s="19">
        <v>23912</v>
      </c>
      <c r="K58" s="19">
        <v>24602</v>
      </c>
      <c r="L58" s="19">
        <v>23998</v>
      </c>
      <c r="M58" s="19">
        <v>23095</v>
      </c>
      <c r="N58" s="19">
        <v>22011</v>
      </c>
      <c r="O58" s="19">
        <v>21886</v>
      </c>
      <c r="P58" s="19">
        <v>22035</v>
      </c>
      <c r="Q58" s="19">
        <v>23430</v>
      </c>
      <c r="R58" s="19">
        <v>24600</v>
      </c>
      <c r="S58" s="19">
        <v>23372</v>
      </c>
      <c r="T58" s="19">
        <v>21643</v>
      </c>
      <c r="U58" s="19">
        <v>20113</v>
      </c>
      <c r="V58" s="19">
        <v>20529</v>
      </c>
      <c r="W58" s="19">
        <v>21474</v>
      </c>
      <c r="X58" s="19">
        <v>21093</v>
      </c>
      <c r="Y58" s="19">
        <v>21225</v>
      </c>
      <c r="Z58" s="5">
        <v>0</v>
      </c>
      <c r="AA58" s="2">
        <f>IFERROR(INDEX('Holiday Schedule'!$D$3:$D$24,MATCH(A58,'Holiday Schedule'!$C$3:$C$24,0)),0)</f>
        <v>0</v>
      </c>
      <c r="AB58" s="2">
        <f t="shared" si="0"/>
        <v>4</v>
      </c>
      <c r="AC58" s="2">
        <f t="shared" si="1"/>
        <v>361663</v>
      </c>
      <c r="AD58" s="5">
        <f t="shared" si="2"/>
        <v>180964</v>
      </c>
      <c r="AE58" s="5">
        <f t="shared" si="3"/>
        <v>542627</v>
      </c>
      <c r="AG58" s="2">
        <f t="shared" si="4"/>
        <v>2</v>
      </c>
      <c r="AH58" s="2">
        <f t="shared" si="5"/>
        <v>2025</v>
      </c>
      <c r="AJ58" s="5">
        <f t="shared" si="6"/>
        <v>24602</v>
      </c>
      <c r="AK58" s="2">
        <f t="shared" si="7"/>
        <v>10</v>
      </c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36"/>
    </row>
    <row r="59" spans="1:49">
      <c r="A59" s="17">
        <v>45708</v>
      </c>
      <c r="B59" s="19">
        <v>20818</v>
      </c>
      <c r="C59" s="19">
        <v>21378</v>
      </c>
      <c r="D59" s="19">
        <v>21682</v>
      </c>
      <c r="E59" s="19">
        <v>22588</v>
      </c>
      <c r="F59" s="19">
        <v>23865</v>
      </c>
      <c r="G59" s="19">
        <v>23993</v>
      </c>
      <c r="H59" s="19">
        <v>22069</v>
      </c>
      <c r="I59" s="19">
        <v>23531</v>
      </c>
      <c r="J59" s="19">
        <v>23365</v>
      </c>
      <c r="K59" s="19">
        <v>22190</v>
      </c>
      <c r="L59" s="19">
        <v>20668</v>
      </c>
      <c r="M59" s="19">
        <v>19234</v>
      </c>
      <c r="N59" s="19">
        <v>18466</v>
      </c>
      <c r="O59" s="19">
        <v>20301</v>
      </c>
      <c r="P59" s="19">
        <v>22382</v>
      </c>
      <c r="Q59" s="19">
        <v>23522</v>
      </c>
      <c r="R59" s="19">
        <v>23905</v>
      </c>
      <c r="S59" s="19">
        <v>22534</v>
      </c>
      <c r="T59" s="19">
        <v>21212</v>
      </c>
      <c r="U59" s="19">
        <v>19555</v>
      </c>
      <c r="V59" s="19">
        <v>19659</v>
      </c>
      <c r="W59" s="19">
        <v>19373</v>
      </c>
      <c r="X59" s="19">
        <v>19050</v>
      </c>
      <c r="Y59" s="19">
        <v>19045</v>
      </c>
      <c r="Z59" s="5">
        <v>0</v>
      </c>
      <c r="AA59" s="2">
        <f>IFERROR(INDEX('Holiday Schedule'!$D$3:$D$24,MATCH(A59,'Holiday Schedule'!$C$3:$C$24,0)),0)</f>
        <v>0</v>
      </c>
      <c r="AB59" s="2">
        <f t="shared" si="0"/>
        <v>5</v>
      </c>
      <c r="AC59" s="2">
        <f t="shared" si="1"/>
        <v>338947</v>
      </c>
      <c r="AD59" s="5">
        <f t="shared" si="2"/>
        <v>175438</v>
      </c>
      <c r="AE59" s="5">
        <f t="shared" si="3"/>
        <v>514385</v>
      </c>
      <c r="AG59" s="2">
        <f t="shared" si="4"/>
        <v>2</v>
      </c>
      <c r="AH59" s="2">
        <f t="shared" si="5"/>
        <v>2025</v>
      </c>
      <c r="AJ59" s="5">
        <f t="shared" si="6"/>
        <v>23993</v>
      </c>
      <c r="AK59" s="2">
        <f t="shared" si="7"/>
        <v>6</v>
      </c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36"/>
    </row>
    <row r="60" spans="1:49">
      <c r="A60" s="17">
        <v>45709</v>
      </c>
      <c r="B60" s="19">
        <v>18670</v>
      </c>
      <c r="C60" s="19">
        <v>18166</v>
      </c>
      <c r="D60" s="19">
        <v>18645</v>
      </c>
      <c r="E60" s="19">
        <v>19021</v>
      </c>
      <c r="F60" s="19">
        <v>19404</v>
      </c>
      <c r="G60" s="19">
        <v>19603</v>
      </c>
      <c r="H60" s="19">
        <v>18284</v>
      </c>
      <c r="I60" s="19">
        <v>19855</v>
      </c>
      <c r="J60" s="19">
        <v>20891</v>
      </c>
      <c r="K60" s="19">
        <v>21537</v>
      </c>
      <c r="L60" s="19">
        <v>19504</v>
      </c>
      <c r="M60" s="19">
        <v>17803</v>
      </c>
      <c r="N60" s="19">
        <v>16954</v>
      </c>
      <c r="O60" s="19">
        <v>16766</v>
      </c>
      <c r="P60" s="19">
        <v>18118</v>
      </c>
      <c r="Q60" s="19">
        <v>20893</v>
      </c>
      <c r="R60" s="19">
        <v>23281</v>
      </c>
      <c r="S60" s="19">
        <v>20499</v>
      </c>
      <c r="T60" s="19">
        <v>19361</v>
      </c>
      <c r="U60" s="19">
        <v>18066</v>
      </c>
      <c r="V60" s="19">
        <v>18459</v>
      </c>
      <c r="W60" s="19">
        <v>19306</v>
      </c>
      <c r="X60" s="19">
        <v>19402</v>
      </c>
      <c r="Y60" s="19">
        <v>19319</v>
      </c>
      <c r="Z60" s="5">
        <v>0</v>
      </c>
      <c r="AA60" s="2">
        <f>IFERROR(INDEX('Holiday Schedule'!$D$3:$D$24,MATCH(A60,'Holiday Schedule'!$C$3:$C$24,0)),0)</f>
        <v>0</v>
      </c>
      <c r="AB60" s="2">
        <f t="shared" si="0"/>
        <v>6</v>
      </c>
      <c r="AC60" s="2">
        <f t="shared" si="1"/>
        <v>310695</v>
      </c>
      <c r="AD60" s="5">
        <f t="shared" si="2"/>
        <v>151112</v>
      </c>
      <c r="AE60" s="5">
        <f t="shared" si="3"/>
        <v>461807</v>
      </c>
      <c r="AG60" s="2">
        <f t="shared" si="4"/>
        <v>2</v>
      </c>
      <c r="AH60" s="2">
        <f t="shared" si="5"/>
        <v>2025</v>
      </c>
      <c r="AJ60" s="5">
        <f t="shared" si="6"/>
        <v>23281</v>
      </c>
      <c r="AK60" s="2">
        <f t="shared" si="7"/>
        <v>17</v>
      </c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36"/>
    </row>
    <row r="61" spans="1:49">
      <c r="A61" s="17">
        <v>45710</v>
      </c>
      <c r="B61" s="19">
        <v>18606</v>
      </c>
      <c r="C61" s="19">
        <v>18966</v>
      </c>
      <c r="D61" s="19">
        <v>19478</v>
      </c>
      <c r="E61" s="19">
        <v>19845</v>
      </c>
      <c r="F61" s="19">
        <v>20120</v>
      </c>
      <c r="G61" s="19">
        <v>20674</v>
      </c>
      <c r="H61" s="19">
        <v>19270</v>
      </c>
      <c r="I61" s="19">
        <v>18897</v>
      </c>
      <c r="J61" s="19">
        <v>16649</v>
      </c>
      <c r="K61" s="19">
        <v>15608</v>
      </c>
      <c r="L61" s="19">
        <v>17051</v>
      </c>
      <c r="M61" s="19">
        <v>16000</v>
      </c>
      <c r="N61" s="19">
        <v>15673</v>
      </c>
      <c r="O61" s="19">
        <v>15633</v>
      </c>
      <c r="P61" s="19">
        <v>16725</v>
      </c>
      <c r="Q61" s="19">
        <v>19373</v>
      </c>
      <c r="R61" s="19">
        <v>22643</v>
      </c>
      <c r="S61" s="19">
        <v>21875</v>
      </c>
      <c r="T61" s="19">
        <v>20797</v>
      </c>
      <c r="U61" s="19">
        <v>19722</v>
      </c>
      <c r="V61" s="19">
        <v>20103</v>
      </c>
      <c r="W61" s="19">
        <v>21018</v>
      </c>
      <c r="X61" s="19">
        <v>20256</v>
      </c>
      <c r="Y61" s="19">
        <v>21194</v>
      </c>
      <c r="Z61" s="5">
        <v>0</v>
      </c>
      <c r="AA61" s="2">
        <f>IFERROR(INDEX('Holiday Schedule'!$D$3:$D$24,MATCH(A61,'Holiday Schedule'!$C$3:$C$24,0)),0)</f>
        <v>0</v>
      </c>
      <c r="AB61" s="2">
        <f t="shared" si="0"/>
        <v>7</v>
      </c>
      <c r="AC61" s="2">
        <f t="shared" si="1"/>
        <v>0</v>
      </c>
      <c r="AD61" s="5">
        <f t="shared" si="2"/>
        <v>456176</v>
      </c>
      <c r="AE61" s="5">
        <f t="shared" si="3"/>
        <v>456176</v>
      </c>
      <c r="AG61" s="2">
        <f t="shared" si="4"/>
        <v>2</v>
      </c>
      <c r="AH61" s="2">
        <f t="shared" si="5"/>
        <v>2025</v>
      </c>
      <c r="AJ61" s="5">
        <f t="shared" si="6"/>
        <v>22643</v>
      </c>
      <c r="AK61" s="2">
        <f t="shared" si="7"/>
        <v>17</v>
      </c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36"/>
    </row>
    <row r="62" spans="1:49">
      <c r="A62" s="17">
        <v>45711</v>
      </c>
      <c r="B62" s="19">
        <v>21266</v>
      </c>
      <c r="C62" s="19">
        <v>21397</v>
      </c>
      <c r="D62" s="19">
        <v>21892</v>
      </c>
      <c r="E62" s="19">
        <v>21526</v>
      </c>
      <c r="F62" s="19">
        <v>21141</v>
      </c>
      <c r="G62" s="19">
        <v>21071</v>
      </c>
      <c r="H62" s="19">
        <v>19007</v>
      </c>
      <c r="I62" s="19">
        <v>19613</v>
      </c>
      <c r="J62" s="19">
        <v>20423</v>
      </c>
      <c r="K62" s="19">
        <v>20114</v>
      </c>
      <c r="L62" s="19">
        <v>19625</v>
      </c>
      <c r="M62" s="19">
        <v>18052</v>
      </c>
      <c r="N62" s="19">
        <v>18697</v>
      </c>
      <c r="O62" s="19">
        <v>20505</v>
      </c>
      <c r="P62" s="19">
        <v>21948</v>
      </c>
      <c r="Q62" s="19">
        <v>22378</v>
      </c>
      <c r="R62" s="19">
        <v>23015</v>
      </c>
      <c r="S62" s="19">
        <v>22513</v>
      </c>
      <c r="T62" s="19">
        <v>20908</v>
      </c>
      <c r="U62" s="19">
        <v>19623</v>
      </c>
      <c r="V62" s="19">
        <v>19270</v>
      </c>
      <c r="W62" s="19">
        <v>19316</v>
      </c>
      <c r="X62" s="19">
        <v>19074</v>
      </c>
      <c r="Y62" s="19">
        <v>18959</v>
      </c>
      <c r="Z62" s="5">
        <v>0</v>
      </c>
      <c r="AA62" s="2">
        <f>IFERROR(INDEX('Holiday Schedule'!$D$3:$D$24,MATCH(A62,'Holiday Schedule'!$C$3:$C$24,0)),0)</f>
        <v>0</v>
      </c>
      <c r="AB62" s="2">
        <f t="shared" si="0"/>
        <v>1</v>
      </c>
      <c r="AC62" s="2">
        <f t="shared" si="1"/>
        <v>0</v>
      </c>
      <c r="AD62" s="5">
        <f t="shared" si="2"/>
        <v>491333</v>
      </c>
      <c r="AE62" s="5">
        <f t="shared" si="3"/>
        <v>491333</v>
      </c>
      <c r="AG62" s="2">
        <f t="shared" si="4"/>
        <v>2</v>
      </c>
      <c r="AH62" s="2">
        <f t="shared" si="5"/>
        <v>2025</v>
      </c>
      <c r="AJ62" s="5">
        <f t="shared" si="6"/>
        <v>23015</v>
      </c>
      <c r="AK62" s="2">
        <f t="shared" si="7"/>
        <v>17</v>
      </c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36"/>
    </row>
    <row r="63" spans="1:49">
      <c r="A63" s="17">
        <v>45712</v>
      </c>
      <c r="B63" s="19">
        <v>19476</v>
      </c>
      <c r="C63" s="19">
        <v>20582</v>
      </c>
      <c r="D63" s="19">
        <v>21559</v>
      </c>
      <c r="E63" s="19">
        <v>21957</v>
      </c>
      <c r="F63" s="19">
        <v>22443</v>
      </c>
      <c r="G63" s="19">
        <v>23325</v>
      </c>
      <c r="H63" s="19">
        <v>22496</v>
      </c>
      <c r="I63" s="19">
        <v>23039</v>
      </c>
      <c r="J63" s="19">
        <v>20491</v>
      </c>
      <c r="K63" s="19">
        <v>18930</v>
      </c>
      <c r="L63" s="19">
        <v>19877</v>
      </c>
      <c r="M63" s="19">
        <v>19586</v>
      </c>
      <c r="N63" s="19">
        <v>20652</v>
      </c>
      <c r="O63" s="19">
        <v>22292</v>
      </c>
      <c r="P63" s="19">
        <v>24548</v>
      </c>
      <c r="Q63" s="19">
        <v>25335</v>
      </c>
      <c r="R63" s="19">
        <v>23785</v>
      </c>
      <c r="S63" s="19">
        <v>21449</v>
      </c>
      <c r="T63" s="19">
        <v>19508</v>
      </c>
      <c r="U63" s="19">
        <v>17808</v>
      </c>
      <c r="V63" s="19">
        <v>17622</v>
      </c>
      <c r="W63" s="19">
        <v>17990</v>
      </c>
      <c r="X63" s="19">
        <v>16739</v>
      </c>
      <c r="Y63" s="19">
        <v>16370</v>
      </c>
      <c r="Z63" s="5">
        <v>0</v>
      </c>
      <c r="AA63" s="2">
        <f>IFERROR(INDEX('Holiday Schedule'!$D$3:$D$24,MATCH(A63,'Holiday Schedule'!$C$3:$C$24,0)),0)</f>
        <v>0</v>
      </c>
      <c r="AB63" s="2">
        <f t="shared" si="0"/>
        <v>2</v>
      </c>
      <c r="AC63" s="2">
        <f t="shared" si="1"/>
        <v>329651</v>
      </c>
      <c r="AD63" s="5">
        <f t="shared" si="2"/>
        <v>168208</v>
      </c>
      <c r="AE63" s="5">
        <f t="shared" si="3"/>
        <v>497859</v>
      </c>
      <c r="AG63" s="2">
        <f t="shared" si="4"/>
        <v>2</v>
      </c>
      <c r="AH63" s="2">
        <f t="shared" si="5"/>
        <v>2025</v>
      </c>
      <c r="AJ63" s="5">
        <f t="shared" si="6"/>
        <v>25335</v>
      </c>
      <c r="AK63" s="2">
        <f t="shared" si="7"/>
        <v>16</v>
      </c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36"/>
    </row>
    <row r="64" spans="1:49">
      <c r="A64" s="17">
        <v>45713</v>
      </c>
      <c r="B64" s="19">
        <v>15847</v>
      </c>
      <c r="C64" s="19">
        <v>15860</v>
      </c>
      <c r="D64" s="19">
        <v>16284</v>
      </c>
      <c r="E64" s="19">
        <v>16584</v>
      </c>
      <c r="F64" s="19">
        <v>17198</v>
      </c>
      <c r="G64" s="19">
        <v>18311</v>
      </c>
      <c r="H64" s="19">
        <v>18134</v>
      </c>
      <c r="I64" s="19">
        <v>18594</v>
      </c>
      <c r="J64" s="19">
        <v>19414</v>
      </c>
      <c r="K64" s="19">
        <v>17790</v>
      </c>
      <c r="L64" s="19">
        <v>15867</v>
      </c>
      <c r="M64" s="19">
        <v>15051</v>
      </c>
      <c r="N64" s="19">
        <v>16086</v>
      </c>
      <c r="O64" s="19">
        <v>15921</v>
      </c>
      <c r="P64" s="19">
        <v>19403</v>
      </c>
      <c r="Q64" s="19">
        <v>21248</v>
      </c>
      <c r="R64" s="19">
        <v>22068</v>
      </c>
      <c r="S64" s="19">
        <v>20397</v>
      </c>
      <c r="T64" s="19">
        <v>19701</v>
      </c>
      <c r="U64" s="19">
        <v>17583</v>
      </c>
      <c r="V64" s="19">
        <v>18061</v>
      </c>
      <c r="W64" s="19">
        <v>17673</v>
      </c>
      <c r="X64" s="19">
        <v>17793</v>
      </c>
      <c r="Y64" s="19">
        <v>18195</v>
      </c>
      <c r="Z64" s="5">
        <v>0</v>
      </c>
      <c r="AA64" s="2">
        <f>IFERROR(INDEX('Holiday Schedule'!$D$3:$D$24,MATCH(A64,'Holiday Schedule'!$C$3:$C$24,0)),0)</f>
        <v>0</v>
      </c>
      <c r="AB64" s="2">
        <f t="shared" si="0"/>
        <v>3</v>
      </c>
      <c r="AC64" s="2">
        <f t="shared" si="1"/>
        <v>292650</v>
      </c>
      <c r="AD64" s="5">
        <f t="shared" si="2"/>
        <v>136413</v>
      </c>
      <c r="AE64" s="5">
        <f t="shared" si="3"/>
        <v>429063</v>
      </c>
      <c r="AG64" s="2">
        <f t="shared" si="4"/>
        <v>2</v>
      </c>
      <c r="AH64" s="2">
        <f t="shared" si="5"/>
        <v>2025</v>
      </c>
      <c r="AJ64" s="5">
        <f t="shared" si="6"/>
        <v>22068</v>
      </c>
      <c r="AK64" s="2">
        <f t="shared" si="7"/>
        <v>17</v>
      </c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36"/>
    </row>
    <row r="65" spans="1:49">
      <c r="A65" s="17">
        <v>45714</v>
      </c>
      <c r="B65" s="19">
        <v>17748</v>
      </c>
      <c r="C65" s="19">
        <v>17942</v>
      </c>
      <c r="D65" s="19">
        <v>18418</v>
      </c>
      <c r="E65" s="19">
        <v>18591</v>
      </c>
      <c r="F65" s="19">
        <v>19215</v>
      </c>
      <c r="G65" s="19">
        <v>19517</v>
      </c>
      <c r="H65" s="19">
        <v>17599</v>
      </c>
      <c r="I65" s="19">
        <v>17075</v>
      </c>
      <c r="J65" s="19">
        <v>16902</v>
      </c>
      <c r="K65" s="19">
        <v>17787</v>
      </c>
      <c r="L65" s="19">
        <v>18327</v>
      </c>
      <c r="M65" s="19">
        <v>16997</v>
      </c>
      <c r="N65" s="19">
        <v>16509</v>
      </c>
      <c r="O65" s="19">
        <v>18697</v>
      </c>
      <c r="P65" s="19">
        <v>16482</v>
      </c>
      <c r="Q65" s="19">
        <v>17583</v>
      </c>
      <c r="R65" s="19">
        <v>20857</v>
      </c>
      <c r="S65" s="19">
        <v>20997</v>
      </c>
      <c r="T65" s="19">
        <v>20425</v>
      </c>
      <c r="U65" s="19">
        <v>18651</v>
      </c>
      <c r="V65" s="19">
        <v>19113</v>
      </c>
      <c r="W65" s="19">
        <v>19402</v>
      </c>
      <c r="X65" s="19">
        <v>19139</v>
      </c>
      <c r="Y65" s="19">
        <v>19030</v>
      </c>
      <c r="Z65" s="5">
        <v>0</v>
      </c>
      <c r="AA65" s="2">
        <f>IFERROR(INDEX('Holiday Schedule'!$D$3:$D$24,MATCH(A65,'Holiday Schedule'!$C$3:$C$24,0)),0)</f>
        <v>0</v>
      </c>
      <c r="AB65" s="2">
        <f t="shared" si="0"/>
        <v>4</v>
      </c>
      <c r="AC65" s="2">
        <f t="shared" si="1"/>
        <v>294943</v>
      </c>
      <c r="AD65" s="5">
        <f t="shared" si="2"/>
        <v>148060</v>
      </c>
      <c r="AE65" s="5">
        <f t="shared" si="3"/>
        <v>443003</v>
      </c>
      <c r="AG65" s="2">
        <f t="shared" si="4"/>
        <v>2</v>
      </c>
      <c r="AH65" s="2">
        <f t="shared" si="5"/>
        <v>2025</v>
      </c>
      <c r="AJ65" s="5">
        <f t="shared" si="6"/>
        <v>20997</v>
      </c>
      <c r="AK65" s="2">
        <f t="shared" si="7"/>
        <v>18</v>
      </c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36"/>
    </row>
    <row r="66" spans="1:49">
      <c r="A66" s="17">
        <v>45715</v>
      </c>
      <c r="B66" s="19">
        <v>18922</v>
      </c>
      <c r="C66" s="19">
        <v>19629</v>
      </c>
      <c r="D66" s="19">
        <v>20144</v>
      </c>
      <c r="E66" s="19">
        <v>20721</v>
      </c>
      <c r="F66" s="19">
        <v>21332</v>
      </c>
      <c r="G66" s="19">
        <v>22210</v>
      </c>
      <c r="H66" s="19">
        <v>20617</v>
      </c>
      <c r="I66" s="19">
        <v>22636</v>
      </c>
      <c r="J66" s="19">
        <v>22523</v>
      </c>
      <c r="K66" s="19">
        <v>24016</v>
      </c>
      <c r="L66" s="19">
        <v>26241</v>
      </c>
      <c r="M66" s="19">
        <v>26238</v>
      </c>
      <c r="N66" s="19">
        <v>26769</v>
      </c>
      <c r="O66" s="19">
        <v>27632</v>
      </c>
      <c r="P66" s="19">
        <v>28654</v>
      </c>
      <c r="Q66" s="19">
        <v>25441</v>
      </c>
      <c r="R66" s="19">
        <v>23517</v>
      </c>
      <c r="S66" s="19">
        <v>20905</v>
      </c>
      <c r="T66" s="19">
        <v>19440</v>
      </c>
      <c r="U66" s="19">
        <v>17775</v>
      </c>
      <c r="V66" s="19">
        <v>17719</v>
      </c>
      <c r="W66" s="19">
        <v>17709</v>
      </c>
      <c r="X66" s="19">
        <v>17368</v>
      </c>
      <c r="Y66" s="19">
        <v>17803</v>
      </c>
      <c r="Z66" s="5">
        <v>0</v>
      </c>
      <c r="AA66" s="2">
        <f>IFERROR(INDEX('Holiday Schedule'!$D$3:$D$24,MATCH(A66,'Holiday Schedule'!$C$3:$C$24,0)),0)</f>
        <v>0</v>
      </c>
      <c r="AB66" s="2">
        <f t="shared" si="0"/>
        <v>5</v>
      </c>
      <c r="AC66" s="2">
        <f t="shared" si="1"/>
        <v>364583</v>
      </c>
      <c r="AD66" s="5">
        <f t="shared" si="2"/>
        <v>161378</v>
      </c>
      <c r="AE66" s="5">
        <f t="shared" si="3"/>
        <v>525961</v>
      </c>
      <c r="AG66" s="2">
        <f t="shared" si="4"/>
        <v>2</v>
      </c>
      <c r="AH66" s="2">
        <f t="shared" si="5"/>
        <v>2025</v>
      </c>
      <c r="AJ66" s="5">
        <f t="shared" si="6"/>
        <v>28654</v>
      </c>
      <c r="AK66" s="2">
        <f t="shared" si="7"/>
        <v>15</v>
      </c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36"/>
    </row>
    <row r="67" spans="1:49">
      <c r="A67" s="17">
        <v>45716</v>
      </c>
      <c r="B67" s="19">
        <v>17309</v>
      </c>
      <c r="C67" s="19">
        <v>17778</v>
      </c>
      <c r="D67" s="19">
        <v>18269</v>
      </c>
      <c r="E67" s="19">
        <v>18301</v>
      </c>
      <c r="F67" s="19">
        <v>19248</v>
      </c>
      <c r="G67" s="19">
        <v>19515</v>
      </c>
      <c r="H67" s="19">
        <v>18181</v>
      </c>
      <c r="I67" s="19">
        <v>17734</v>
      </c>
      <c r="J67" s="19">
        <v>15668</v>
      </c>
      <c r="K67" s="19">
        <v>14541</v>
      </c>
      <c r="L67" s="19">
        <v>17842</v>
      </c>
      <c r="M67" s="19">
        <v>14552</v>
      </c>
      <c r="N67" s="19">
        <v>11062</v>
      </c>
      <c r="O67" s="19">
        <v>10093</v>
      </c>
      <c r="P67" s="19">
        <v>11316</v>
      </c>
      <c r="Q67" s="19">
        <v>14732</v>
      </c>
      <c r="R67" s="19">
        <v>19507</v>
      </c>
      <c r="S67" s="19">
        <v>19337</v>
      </c>
      <c r="T67" s="19">
        <v>18814</v>
      </c>
      <c r="U67" s="19">
        <v>17627</v>
      </c>
      <c r="V67" s="19">
        <v>18324</v>
      </c>
      <c r="W67" s="19">
        <v>19908</v>
      </c>
      <c r="X67" s="19">
        <v>20512</v>
      </c>
      <c r="Y67" s="19">
        <v>20673</v>
      </c>
      <c r="Z67" s="5">
        <v>0</v>
      </c>
      <c r="AA67" s="2">
        <f>IFERROR(INDEX('Holiday Schedule'!$D$3:$D$24,MATCH(A67,'Holiday Schedule'!$C$3:$C$24,0)),0)</f>
        <v>0</v>
      </c>
      <c r="AB67" s="2">
        <f t="shared" si="0"/>
        <v>6</v>
      </c>
      <c r="AC67" s="2">
        <f t="shared" si="1"/>
        <v>261569</v>
      </c>
      <c r="AD67" s="5">
        <f t="shared" si="2"/>
        <v>149274</v>
      </c>
      <c r="AE67" s="5">
        <f t="shared" si="3"/>
        <v>410843</v>
      </c>
      <c r="AG67" s="2">
        <f t="shared" si="4"/>
        <v>2</v>
      </c>
      <c r="AH67" s="2">
        <f t="shared" si="5"/>
        <v>2025</v>
      </c>
      <c r="AJ67" s="5">
        <f t="shared" si="6"/>
        <v>20673</v>
      </c>
      <c r="AK67" s="2">
        <f t="shared" si="7"/>
        <v>24</v>
      </c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36"/>
    </row>
    <row r="68" spans="1:49">
      <c r="A68" s="17">
        <v>45717</v>
      </c>
      <c r="B68" s="19">
        <v>19998</v>
      </c>
      <c r="C68" s="19">
        <v>21632</v>
      </c>
      <c r="D68" s="19">
        <v>20343</v>
      </c>
      <c r="E68" s="19">
        <v>20016</v>
      </c>
      <c r="F68" s="19">
        <v>18387</v>
      </c>
      <c r="G68" s="19">
        <v>17698</v>
      </c>
      <c r="H68" s="19">
        <v>16317</v>
      </c>
      <c r="I68" s="19">
        <v>17441</v>
      </c>
      <c r="J68" s="19">
        <v>17529</v>
      </c>
      <c r="K68" s="19">
        <v>17566</v>
      </c>
      <c r="L68" s="19">
        <v>18285</v>
      </c>
      <c r="M68" s="19">
        <v>19096</v>
      </c>
      <c r="N68" s="19">
        <v>18869</v>
      </c>
      <c r="O68" s="19">
        <v>19528</v>
      </c>
      <c r="P68" s="19">
        <v>20771</v>
      </c>
      <c r="Q68" s="19">
        <v>20617</v>
      </c>
      <c r="R68" s="19">
        <v>20375</v>
      </c>
      <c r="S68" s="19">
        <v>18425</v>
      </c>
      <c r="T68" s="19">
        <v>16989</v>
      </c>
      <c r="U68" s="19">
        <v>16058</v>
      </c>
      <c r="V68" s="19">
        <v>15548</v>
      </c>
      <c r="W68" s="19">
        <v>15222</v>
      </c>
      <c r="X68" s="19">
        <v>15665</v>
      </c>
      <c r="Y68" s="19">
        <v>15824</v>
      </c>
      <c r="Z68" s="5">
        <v>0</v>
      </c>
      <c r="AA68" s="2">
        <f>IFERROR(INDEX('Holiday Schedule'!$D$3:$D$24,MATCH(A68,'Holiday Schedule'!$C$3:$C$24,0)),0)</f>
        <v>0</v>
      </c>
      <c r="AB68" s="2">
        <f t="shared" si="0"/>
        <v>7</v>
      </c>
      <c r="AC68" s="2">
        <f t="shared" si="1"/>
        <v>0</v>
      </c>
      <c r="AD68" s="5">
        <f t="shared" si="2"/>
        <v>438199</v>
      </c>
      <c r="AE68" s="5">
        <f t="shared" si="3"/>
        <v>438199</v>
      </c>
      <c r="AG68" s="2">
        <f t="shared" si="4"/>
        <v>3</v>
      </c>
      <c r="AH68" s="2">
        <f t="shared" si="5"/>
        <v>2025</v>
      </c>
      <c r="AJ68" s="5">
        <f t="shared" si="6"/>
        <v>21632</v>
      </c>
      <c r="AK68" s="2">
        <f t="shared" si="7"/>
        <v>2</v>
      </c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36"/>
    </row>
    <row r="69" spans="1:49">
      <c r="A69" s="17">
        <v>45718</v>
      </c>
      <c r="B69" s="19">
        <v>16089</v>
      </c>
      <c r="C69" s="19">
        <v>17843</v>
      </c>
      <c r="D69" s="19">
        <v>17157</v>
      </c>
      <c r="E69" s="19">
        <v>17430</v>
      </c>
      <c r="F69" s="19">
        <v>17539</v>
      </c>
      <c r="G69" s="19">
        <v>18320</v>
      </c>
      <c r="H69" s="19">
        <v>17150</v>
      </c>
      <c r="I69" s="19">
        <v>16687</v>
      </c>
      <c r="J69" s="19">
        <v>15231</v>
      </c>
      <c r="K69" s="19">
        <v>14319</v>
      </c>
      <c r="L69" s="19">
        <v>13087</v>
      </c>
      <c r="M69" s="19">
        <v>11793</v>
      </c>
      <c r="N69" s="19">
        <v>11275</v>
      </c>
      <c r="O69" s="19">
        <v>11803</v>
      </c>
      <c r="P69" s="19">
        <v>13331</v>
      </c>
      <c r="Q69" s="19">
        <v>16476</v>
      </c>
      <c r="R69" s="19">
        <v>22080</v>
      </c>
      <c r="S69" s="19">
        <v>23466</v>
      </c>
      <c r="T69" s="19">
        <v>22804</v>
      </c>
      <c r="U69" s="19">
        <v>20728</v>
      </c>
      <c r="V69" s="19">
        <v>20111</v>
      </c>
      <c r="W69" s="19">
        <v>21487</v>
      </c>
      <c r="X69" s="19">
        <v>21897</v>
      </c>
      <c r="Y69" s="19">
        <v>22285</v>
      </c>
      <c r="Z69" s="5">
        <v>0</v>
      </c>
      <c r="AA69" s="2">
        <f>IFERROR(INDEX('Holiday Schedule'!$D$3:$D$24,MATCH(A69,'Holiday Schedule'!$C$3:$C$24,0)),0)</f>
        <v>0</v>
      </c>
      <c r="AB69" s="2">
        <f t="shared" si="0"/>
        <v>1</v>
      </c>
      <c r="AC69" s="2">
        <f t="shared" si="1"/>
        <v>0</v>
      </c>
      <c r="AD69" s="5">
        <f t="shared" si="2"/>
        <v>420388</v>
      </c>
      <c r="AE69" s="5">
        <f t="shared" si="3"/>
        <v>420388</v>
      </c>
      <c r="AG69" s="2">
        <f t="shared" si="4"/>
        <v>3</v>
      </c>
      <c r="AH69" s="2">
        <f t="shared" si="5"/>
        <v>2025</v>
      </c>
      <c r="AJ69" s="5">
        <f t="shared" si="6"/>
        <v>23466</v>
      </c>
      <c r="AK69" s="2">
        <f t="shared" si="7"/>
        <v>18</v>
      </c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36"/>
    </row>
    <row r="70" spans="1:49">
      <c r="A70" s="17">
        <v>45719</v>
      </c>
      <c r="B70" s="19">
        <v>23519</v>
      </c>
      <c r="C70" s="19">
        <v>24110</v>
      </c>
      <c r="D70" s="19">
        <v>24731</v>
      </c>
      <c r="E70" s="19">
        <v>24907</v>
      </c>
      <c r="F70" s="19">
        <v>25479</v>
      </c>
      <c r="G70" s="19">
        <v>26028</v>
      </c>
      <c r="H70" s="19">
        <v>23389</v>
      </c>
      <c r="I70" s="19">
        <v>23326</v>
      </c>
      <c r="J70" s="19">
        <v>20515</v>
      </c>
      <c r="K70" s="19">
        <v>18586</v>
      </c>
      <c r="L70" s="19">
        <v>17954</v>
      </c>
      <c r="M70" s="19">
        <v>17510</v>
      </c>
      <c r="N70" s="19">
        <v>16901</v>
      </c>
      <c r="O70" s="19">
        <v>16939</v>
      </c>
      <c r="P70" s="19">
        <v>17715</v>
      </c>
      <c r="Q70" s="19">
        <v>20460</v>
      </c>
      <c r="R70" s="19">
        <v>25113</v>
      </c>
      <c r="S70" s="19">
        <v>25408</v>
      </c>
      <c r="T70" s="19">
        <v>24720</v>
      </c>
      <c r="U70" s="19">
        <v>22407</v>
      </c>
      <c r="V70" s="19">
        <v>21747</v>
      </c>
      <c r="W70" s="19">
        <v>22540</v>
      </c>
      <c r="X70" s="19">
        <v>22965</v>
      </c>
      <c r="Y70" s="19">
        <v>23209</v>
      </c>
      <c r="Z70" s="5">
        <v>0</v>
      </c>
      <c r="AA70" s="2">
        <f>IFERROR(INDEX('Holiday Schedule'!$D$3:$D$24,MATCH(A70,'Holiday Schedule'!$C$3:$C$24,0)),0)</f>
        <v>0</v>
      </c>
      <c r="AB70" s="2">
        <f t="shared" si="0"/>
        <v>2</v>
      </c>
      <c r="AC70" s="2">
        <f t="shared" si="1"/>
        <v>334806</v>
      </c>
      <c r="AD70" s="5">
        <f t="shared" si="2"/>
        <v>195372</v>
      </c>
      <c r="AE70" s="5">
        <f t="shared" si="3"/>
        <v>530178</v>
      </c>
      <c r="AG70" s="2">
        <f t="shared" si="4"/>
        <v>3</v>
      </c>
      <c r="AH70" s="2">
        <f t="shared" si="5"/>
        <v>2025</v>
      </c>
      <c r="AJ70" s="5">
        <f t="shared" si="6"/>
        <v>26028</v>
      </c>
      <c r="AK70" s="2">
        <f t="shared" si="7"/>
        <v>6</v>
      </c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36"/>
    </row>
    <row r="71" spans="1:49">
      <c r="A71" s="17">
        <v>45720</v>
      </c>
      <c r="B71" s="19">
        <v>22823</v>
      </c>
      <c r="C71" s="19">
        <v>23356</v>
      </c>
      <c r="D71" s="19">
        <v>23943</v>
      </c>
      <c r="E71" s="19">
        <v>24097</v>
      </c>
      <c r="F71" s="19">
        <v>24514</v>
      </c>
      <c r="G71" s="19">
        <v>25288</v>
      </c>
      <c r="H71" s="19">
        <v>22815</v>
      </c>
      <c r="I71" s="19">
        <v>23876</v>
      </c>
      <c r="J71" s="19">
        <v>25583</v>
      </c>
      <c r="K71" s="19">
        <v>25852</v>
      </c>
      <c r="L71" s="19">
        <v>23986</v>
      </c>
      <c r="M71" s="19">
        <v>20181</v>
      </c>
      <c r="N71" s="19">
        <v>19598</v>
      </c>
      <c r="O71" s="19">
        <v>21096</v>
      </c>
      <c r="P71" s="19">
        <v>22387</v>
      </c>
      <c r="Q71" s="19">
        <v>24411</v>
      </c>
      <c r="R71" s="19">
        <v>25283</v>
      </c>
      <c r="S71" s="19">
        <v>23399</v>
      </c>
      <c r="T71" s="19">
        <v>22286</v>
      </c>
      <c r="U71" s="19">
        <v>19976</v>
      </c>
      <c r="V71" s="19">
        <v>18913</v>
      </c>
      <c r="W71" s="19">
        <v>19245</v>
      </c>
      <c r="X71" s="19">
        <v>19382</v>
      </c>
      <c r="Y71" s="19">
        <v>19326</v>
      </c>
      <c r="Z71" s="5">
        <v>0</v>
      </c>
      <c r="AA71" s="2">
        <f>IFERROR(INDEX('Holiday Schedule'!$D$3:$D$24,MATCH(A71,'Holiday Schedule'!$C$3:$C$24,0)),0)</f>
        <v>0</v>
      </c>
      <c r="AB71" s="2">
        <f t="shared" si="0"/>
        <v>3</v>
      </c>
      <c r="AC71" s="2">
        <f t="shared" si="1"/>
        <v>355454</v>
      </c>
      <c r="AD71" s="5">
        <f t="shared" si="2"/>
        <v>186162</v>
      </c>
      <c r="AE71" s="5">
        <f t="shared" si="3"/>
        <v>541616</v>
      </c>
      <c r="AG71" s="2">
        <f t="shared" si="4"/>
        <v>3</v>
      </c>
      <c r="AH71" s="2">
        <f t="shared" si="5"/>
        <v>2025</v>
      </c>
      <c r="AJ71" s="5">
        <f t="shared" si="6"/>
        <v>25852</v>
      </c>
      <c r="AK71" s="2">
        <f t="shared" si="7"/>
        <v>10</v>
      </c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36"/>
    </row>
    <row r="72" spans="1:49">
      <c r="A72" s="17">
        <v>45721</v>
      </c>
      <c r="B72" s="19">
        <v>18922</v>
      </c>
      <c r="C72" s="19">
        <v>19201</v>
      </c>
      <c r="D72" s="19">
        <v>19436</v>
      </c>
      <c r="E72" s="19">
        <v>19374</v>
      </c>
      <c r="F72" s="19">
        <v>19775</v>
      </c>
      <c r="G72" s="19">
        <v>20537</v>
      </c>
      <c r="H72" s="19">
        <v>19119</v>
      </c>
      <c r="I72" s="19">
        <v>20124</v>
      </c>
      <c r="J72" s="19">
        <v>19455</v>
      </c>
      <c r="K72" s="19">
        <v>20350</v>
      </c>
      <c r="L72" s="19">
        <v>21423</v>
      </c>
      <c r="M72" s="19">
        <v>22892</v>
      </c>
      <c r="N72" s="19">
        <v>23656</v>
      </c>
      <c r="O72" s="19">
        <v>24425</v>
      </c>
      <c r="P72" s="19">
        <v>25969</v>
      </c>
      <c r="Q72" s="19">
        <v>25762</v>
      </c>
      <c r="R72" s="19">
        <v>24800</v>
      </c>
      <c r="S72" s="19">
        <v>22309</v>
      </c>
      <c r="T72" s="19">
        <v>20913</v>
      </c>
      <c r="U72" s="19">
        <v>18443</v>
      </c>
      <c r="V72" s="19">
        <v>17557</v>
      </c>
      <c r="W72" s="19">
        <v>17868</v>
      </c>
      <c r="X72" s="19">
        <v>17624</v>
      </c>
      <c r="Y72" s="19">
        <v>17637</v>
      </c>
      <c r="Z72" s="5">
        <v>0</v>
      </c>
      <c r="AA72" s="2">
        <f>IFERROR(INDEX('Holiday Schedule'!$D$3:$D$24,MATCH(A72,'Holiday Schedule'!$C$3:$C$24,0)),0)</f>
        <v>0</v>
      </c>
      <c r="AB72" s="2">
        <f t="shared" si="0"/>
        <v>4</v>
      </c>
      <c r="AC72" s="2">
        <f t="shared" si="1"/>
        <v>343570</v>
      </c>
      <c r="AD72" s="5">
        <f t="shared" si="2"/>
        <v>154001</v>
      </c>
      <c r="AE72" s="5">
        <f t="shared" si="3"/>
        <v>497571</v>
      </c>
      <c r="AG72" s="2">
        <f t="shared" si="4"/>
        <v>3</v>
      </c>
      <c r="AH72" s="2">
        <f t="shared" si="5"/>
        <v>2025</v>
      </c>
      <c r="AJ72" s="5">
        <f t="shared" si="6"/>
        <v>25969</v>
      </c>
      <c r="AK72" s="2">
        <f t="shared" si="7"/>
        <v>15</v>
      </c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36"/>
    </row>
    <row r="73" spans="1:49">
      <c r="A73" s="17">
        <v>45722</v>
      </c>
      <c r="B73" s="19">
        <v>17130</v>
      </c>
      <c r="C73" s="19">
        <v>17403</v>
      </c>
      <c r="D73" s="19">
        <v>17796</v>
      </c>
      <c r="E73" s="19">
        <v>17659</v>
      </c>
      <c r="F73" s="19">
        <v>18036</v>
      </c>
      <c r="G73" s="19">
        <v>18533</v>
      </c>
      <c r="H73" s="19">
        <v>17694</v>
      </c>
      <c r="I73" s="19">
        <v>19558</v>
      </c>
      <c r="J73" s="19">
        <v>21936</v>
      </c>
      <c r="K73" s="19">
        <v>23062</v>
      </c>
      <c r="L73" s="19">
        <v>22816</v>
      </c>
      <c r="M73" s="19">
        <v>22454</v>
      </c>
      <c r="N73" s="19">
        <v>22321</v>
      </c>
      <c r="O73" s="19">
        <v>22325</v>
      </c>
      <c r="P73" s="19">
        <v>23512</v>
      </c>
      <c r="Q73" s="19">
        <v>23881</v>
      </c>
      <c r="R73" s="19">
        <v>23409</v>
      </c>
      <c r="S73" s="19">
        <v>21300</v>
      </c>
      <c r="T73" s="19">
        <v>20209</v>
      </c>
      <c r="U73" s="19">
        <v>18112</v>
      </c>
      <c r="V73" s="19">
        <v>17322</v>
      </c>
      <c r="W73" s="19">
        <v>17782</v>
      </c>
      <c r="X73" s="19">
        <v>17846</v>
      </c>
      <c r="Y73" s="19">
        <v>17846</v>
      </c>
      <c r="Z73" s="5">
        <v>0</v>
      </c>
      <c r="AA73" s="2">
        <f>IFERROR(INDEX('Holiday Schedule'!$D$3:$D$24,MATCH(A73,'Holiday Schedule'!$C$3:$C$24,0)),0)</f>
        <v>0</v>
      </c>
      <c r="AB73" s="2">
        <f t="shared" si="0"/>
        <v>5</v>
      </c>
      <c r="AC73" s="2">
        <f t="shared" si="1"/>
        <v>337845</v>
      </c>
      <c r="AD73" s="5">
        <f t="shared" si="2"/>
        <v>142097</v>
      </c>
      <c r="AE73" s="5">
        <f t="shared" si="3"/>
        <v>479942</v>
      </c>
      <c r="AG73" s="2">
        <f t="shared" si="4"/>
        <v>3</v>
      </c>
      <c r="AH73" s="2">
        <f t="shared" si="5"/>
        <v>2025</v>
      </c>
      <c r="AJ73" s="5">
        <f t="shared" si="6"/>
        <v>23881</v>
      </c>
      <c r="AK73" s="2">
        <f t="shared" si="7"/>
        <v>16</v>
      </c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36"/>
    </row>
    <row r="74" spans="1:49">
      <c r="A74" s="17">
        <v>45723</v>
      </c>
      <c r="B74" s="19">
        <v>17439</v>
      </c>
      <c r="C74" s="19">
        <v>17727</v>
      </c>
      <c r="D74" s="19">
        <v>18480</v>
      </c>
      <c r="E74" s="19">
        <v>18854</v>
      </c>
      <c r="F74" s="19">
        <v>19566</v>
      </c>
      <c r="G74" s="19">
        <v>20313</v>
      </c>
      <c r="H74" s="19">
        <v>19287</v>
      </c>
      <c r="I74" s="19">
        <v>21913</v>
      </c>
      <c r="J74" s="19">
        <v>24887</v>
      </c>
      <c r="K74" s="19">
        <v>25961</v>
      </c>
      <c r="L74" s="19">
        <v>26517</v>
      </c>
      <c r="M74" s="19">
        <v>26831</v>
      </c>
      <c r="N74" s="19">
        <v>25488</v>
      </c>
      <c r="O74" s="19">
        <v>24575</v>
      </c>
      <c r="P74" s="19">
        <v>23948</v>
      </c>
      <c r="Q74" s="19">
        <v>24518</v>
      </c>
      <c r="R74" s="19">
        <v>25338</v>
      </c>
      <c r="S74" s="19">
        <v>23761</v>
      </c>
      <c r="T74" s="19">
        <v>22811</v>
      </c>
      <c r="U74" s="19">
        <v>20353</v>
      </c>
      <c r="V74" s="19">
        <v>19490</v>
      </c>
      <c r="W74" s="19">
        <v>20340</v>
      </c>
      <c r="X74" s="19">
        <v>20833</v>
      </c>
      <c r="Y74" s="19">
        <v>21074</v>
      </c>
      <c r="Z74" s="5">
        <v>0</v>
      </c>
      <c r="AA74" s="2">
        <f>IFERROR(INDEX('Holiday Schedule'!$D$3:$D$24,MATCH(A74,'Holiday Schedule'!$C$3:$C$24,0)),0)</f>
        <v>0</v>
      </c>
      <c r="AB74" s="2">
        <f t="shared" ref="AB74:AB137" si="8">WEEKDAY(A74)</f>
        <v>6</v>
      </c>
      <c r="AC74" s="2">
        <f t="shared" ref="AC74:AC137" si="9">IF(AND(AB74&gt;1,AB74&lt;7,AA74&lt;1),SUM(I74:X74),0)</f>
        <v>377564</v>
      </c>
      <c r="AD74" s="5">
        <f t="shared" ref="AD74:AD137" si="10">AE74-AC74</f>
        <v>152740</v>
      </c>
      <c r="AE74" s="5">
        <f t="shared" ref="AE74:AE137" si="11">SUM(B74:Y74)</f>
        <v>530304</v>
      </c>
      <c r="AG74" s="2">
        <f t="shared" ref="AG74:AG137" si="12">MONTH(A74)</f>
        <v>3</v>
      </c>
      <c r="AH74" s="2">
        <f t="shared" ref="AH74:AH137" si="13">YEAR(A74)</f>
        <v>2025</v>
      </c>
      <c r="AJ74" s="5">
        <f t="shared" ref="AJ74:AJ137" si="14">MAX(B74:Y74)</f>
        <v>26831</v>
      </c>
      <c r="AK74" s="2">
        <f t="shared" ref="AK74:AK137" si="15">IF(AE74&gt;0,INDEX(B$8:Y$8,MATCH(AJ74,B74:Y74,0)),"")</f>
        <v>12</v>
      </c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36"/>
    </row>
    <row r="75" spans="1:49">
      <c r="A75" s="17">
        <v>45724</v>
      </c>
      <c r="B75" s="19">
        <v>20429</v>
      </c>
      <c r="C75" s="19">
        <v>21887</v>
      </c>
      <c r="D75" s="19">
        <v>20865</v>
      </c>
      <c r="E75" s="19">
        <v>20876</v>
      </c>
      <c r="F75" s="19">
        <v>20836</v>
      </c>
      <c r="G75" s="19">
        <v>21166</v>
      </c>
      <c r="H75" s="19">
        <v>18775</v>
      </c>
      <c r="I75" s="19">
        <v>17641</v>
      </c>
      <c r="J75" s="19">
        <v>17765</v>
      </c>
      <c r="K75" s="19">
        <v>17489</v>
      </c>
      <c r="L75" s="19">
        <v>16975</v>
      </c>
      <c r="M75" s="19">
        <v>16649</v>
      </c>
      <c r="N75" s="19">
        <v>17315</v>
      </c>
      <c r="O75" s="19">
        <v>18186</v>
      </c>
      <c r="P75" s="19">
        <v>19671</v>
      </c>
      <c r="Q75" s="19">
        <v>21467</v>
      </c>
      <c r="R75" s="19">
        <v>24185</v>
      </c>
      <c r="S75" s="19">
        <v>23349</v>
      </c>
      <c r="T75" s="19">
        <v>22349</v>
      </c>
      <c r="U75" s="19">
        <v>20198</v>
      </c>
      <c r="V75" s="19">
        <v>19339</v>
      </c>
      <c r="W75" s="19">
        <v>20758</v>
      </c>
      <c r="X75" s="19">
        <v>21018</v>
      </c>
      <c r="Y75" s="19">
        <v>21309</v>
      </c>
      <c r="Z75" s="5">
        <v>0</v>
      </c>
      <c r="AA75" s="2">
        <f>IFERROR(INDEX('Holiday Schedule'!$D$3:$D$24,MATCH(A75,'Holiday Schedule'!$C$3:$C$24,0)),0)</f>
        <v>0</v>
      </c>
      <c r="AB75" s="2">
        <f t="shared" si="8"/>
        <v>7</v>
      </c>
      <c r="AC75" s="2">
        <f t="shared" si="9"/>
        <v>0</v>
      </c>
      <c r="AD75" s="5">
        <f t="shared" si="10"/>
        <v>480497</v>
      </c>
      <c r="AE75" s="5">
        <f t="shared" si="11"/>
        <v>480497</v>
      </c>
      <c r="AG75" s="2">
        <f t="shared" si="12"/>
        <v>3</v>
      </c>
      <c r="AH75" s="2">
        <f t="shared" si="13"/>
        <v>2025</v>
      </c>
      <c r="AJ75" s="5">
        <f t="shared" si="14"/>
        <v>24185</v>
      </c>
      <c r="AK75" s="2">
        <f t="shared" si="15"/>
        <v>17</v>
      </c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36"/>
    </row>
    <row r="76" spans="1:49">
      <c r="A76" s="17">
        <v>45725</v>
      </c>
      <c r="B76" s="19">
        <v>20867</v>
      </c>
      <c r="C76" s="19">
        <v>0</v>
      </c>
      <c r="D76" s="19">
        <v>17369</v>
      </c>
      <c r="E76" s="19">
        <v>22256</v>
      </c>
      <c r="F76" s="19">
        <v>21166</v>
      </c>
      <c r="G76" s="19">
        <v>21086</v>
      </c>
      <c r="H76" s="19">
        <v>19361</v>
      </c>
      <c r="I76" s="19">
        <v>20024</v>
      </c>
      <c r="J76" s="19">
        <v>18144</v>
      </c>
      <c r="K76" s="19">
        <v>16018</v>
      </c>
      <c r="L76" s="19">
        <v>14686</v>
      </c>
      <c r="M76" s="19">
        <v>14040</v>
      </c>
      <c r="N76" s="19">
        <v>13357</v>
      </c>
      <c r="O76" s="19">
        <v>12805</v>
      </c>
      <c r="P76" s="19">
        <v>14737</v>
      </c>
      <c r="Q76" s="19">
        <v>17621</v>
      </c>
      <c r="R76" s="19">
        <v>19443</v>
      </c>
      <c r="S76" s="19">
        <v>20206</v>
      </c>
      <c r="T76" s="19">
        <v>20415</v>
      </c>
      <c r="U76" s="19">
        <v>19655</v>
      </c>
      <c r="V76" s="19">
        <v>18761</v>
      </c>
      <c r="W76" s="19">
        <v>19671</v>
      </c>
      <c r="X76" s="19">
        <v>19586</v>
      </c>
      <c r="Y76" s="19">
        <v>19708</v>
      </c>
      <c r="Z76" s="5">
        <v>0</v>
      </c>
      <c r="AA76" s="2">
        <f>IFERROR(INDEX('Holiday Schedule'!$D$3:$D$24,MATCH(A76,'Holiday Schedule'!$C$3:$C$24,0)),0)</f>
        <v>0</v>
      </c>
      <c r="AB76" s="2">
        <f t="shared" si="8"/>
        <v>1</v>
      </c>
      <c r="AC76" s="2">
        <f t="shared" si="9"/>
        <v>0</v>
      </c>
      <c r="AD76" s="5">
        <f t="shared" si="10"/>
        <v>420982</v>
      </c>
      <c r="AE76" s="5">
        <f t="shared" si="11"/>
        <v>420982</v>
      </c>
      <c r="AG76" s="2">
        <f t="shared" si="12"/>
        <v>3</v>
      </c>
      <c r="AH76" s="2">
        <f t="shared" si="13"/>
        <v>2025</v>
      </c>
      <c r="AJ76" s="5">
        <f t="shared" si="14"/>
        <v>22256</v>
      </c>
      <c r="AK76" s="2">
        <f t="shared" si="15"/>
        <v>4</v>
      </c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36"/>
    </row>
    <row r="77" spans="1:49">
      <c r="A77" s="17">
        <v>45726</v>
      </c>
      <c r="B77" s="19">
        <v>19586</v>
      </c>
      <c r="C77" s="19">
        <v>20091</v>
      </c>
      <c r="D77" s="19">
        <v>20314</v>
      </c>
      <c r="E77" s="19">
        <v>20233</v>
      </c>
      <c r="F77" s="19">
        <v>20515</v>
      </c>
      <c r="G77" s="19">
        <v>21237</v>
      </c>
      <c r="H77" s="19">
        <v>20294</v>
      </c>
      <c r="I77" s="19">
        <v>22722</v>
      </c>
      <c r="J77" s="19">
        <v>25149</v>
      </c>
      <c r="K77" s="19">
        <v>23755</v>
      </c>
      <c r="L77" s="19">
        <v>20073</v>
      </c>
      <c r="M77" s="19">
        <v>19111</v>
      </c>
      <c r="N77" s="19">
        <v>18521</v>
      </c>
      <c r="O77" s="19">
        <v>19283</v>
      </c>
      <c r="P77" s="19">
        <v>20130</v>
      </c>
      <c r="Q77" s="19">
        <v>18678</v>
      </c>
      <c r="R77" s="19">
        <v>19516</v>
      </c>
      <c r="S77" s="19">
        <v>19482</v>
      </c>
      <c r="T77" s="19">
        <v>20473</v>
      </c>
      <c r="U77" s="19">
        <v>18696</v>
      </c>
      <c r="V77" s="19">
        <v>18192</v>
      </c>
      <c r="W77" s="19">
        <v>18849</v>
      </c>
      <c r="X77" s="19">
        <v>19016</v>
      </c>
      <c r="Y77" s="19">
        <v>19379</v>
      </c>
      <c r="Z77" s="5">
        <v>0</v>
      </c>
      <c r="AA77" s="2">
        <f>IFERROR(INDEX('Holiday Schedule'!$D$3:$D$24,MATCH(A77,'Holiday Schedule'!$C$3:$C$24,0)),0)</f>
        <v>0</v>
      </c>
      <c r="AB77" s="2">
        <f t="shared" si="8"/>
        <v>2</v>
      </c>
      <c r="AC77" s="2">
        <f t="shared" si="9"/>
        <v>321646</v>
      </c>
      <c r="AD77" s="5">
        <f t="shared" si="10"/>
        <v>161649</v>
      </c>
      <c r="AE77" s="5">
        <f t="shared" si="11"/>
        <v>483295</v>
      </c>
      <c r="AG77" s="2">
        <f t="shared" si="12"/>
        <v>3</v>
      </c>
      <c r="AH77" s="2">
        <f t="shared" si="13"/>
        <v>2025</v>
      </c>
      <c r="AJ77" s="5">
        <f t="shared" si="14"/>
        <v>25149</v>
      </c>
      <c r="AK77" s="2">
        <f t="shared" si="15"/>
        <v>9</v>
      </c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36"/>
    </row>
    <row r="78" spans="1:49">
      <c r="A78" s="17">
        <v>45727</v>
      </c>
      <c r="B78" s="19">
        <v>19362</v>
      </c>
      <c r="C78" s="19">
        <v>19777</v>
      </c>
      <c r="D78" s="19">
        <v>20261</v>
      </c>
      <c r="E78" s="19">
        <v>20138</v>
      </c>
      <c r="F78" s="19">
        <v>20554</v>
      </c>
      <c r="G78" s="19">
        <v>21230</v>
      </c>
      <c r="H78" s="19">
        <v>20140</v>
      </c>
      <c r="I78" s="19">
        <v>21898</v>
      </c>
      <c r="J78" s="19">
        <v>22201</v>
      </c>
      <c r="K78" s="19">
        <v>21584</v>
      </c>
      <c r="L78" s="19">
        <v>19726</v>
      </c>
      <c r="M78" s="19">
        <v>15950</v>
      </c>
      <c r="N78" s="19">
        <v>12633</v>
      </c>
      <c r="O78" s="19">
        <v>10921</v>
      </c>
      <c r="P78" s="19">
        <v>12043</v>
      </c>
      <c r="Q78" s="19">
        <v>12703</v>
      </c>
      <c r="R78" s="19">
        <v>16381</v>
      </c>
      <c r="S78" s="19">
        <v>18524</v>
      </c>
      <c r="T78" s="19">
        <v>19117</v>
      </c>
      <c r="U78" s="19">
        <v>18332</v>
      </c>
      <c r="V78" s="19">
        <v>17571</v>
      </c>
      <c r="W78" s="19">
        <v>17949</v>
      </c>
      <c r="X78" s="19">
        <v>17642</v>
      </c>
      <c r="Y78" s="19">
        <v>17438</v>
      </c>
      <c r="Z78" s="5">
        <v>0</v>
      </c>
      <c r="AA78" s="2">
        <f>IFERROR(INDEX('Holiday Schedule'!$D$3:$D$24,MATCH(A78,'Holiday Schedule'!$C$3:$C$24,0)),0)</f>
        <v>0</v>
      </c>
      <c r="AB78" s="2">
        <f t="shared" si="8"/>
        <v>3</v>
      </c>
      <c r="AC78" s="2">
        <f t="shared" si="9"/>
        <v>275175</v>
      </c>
      <c r="AD78" s="5">
        <f t="shared" si="10"/>
        <v>158900</v>
      </c>
      <c r="AE78" s="5">
        <f t="shared" si="11"/>
        <v>434075</v>
      </c>
      <c r="AG78" s="2">
        <f t="shared" si="12"/>
        <v>3</v>
      </c>
      <c r="AH78" s="2">
        <f t="shared" si="13"/>
        <v>2025</v>
      </c>
      <c r="AJ78" s="5">
        <f t="shared" si="14"/>
        <v>22201</v>
      </c>
      <c r="AK78" s="2">
        <f t="shared" si="15"/>
        <v>9</v>
      </c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36"/>
    </row>
    <row r="79" spans="1:49">
      <c r="A79" s="17">
        <v>45728</v>
      </c>
      <c r="B79" s="19">
        <v>17011</v>
      </c>
      <c r="C79" s="19">
        <v>17371</v>
      </c>
      <c r="D79" s="19">
        <v>17604</v>
      </c>
      <c r="E79" s="19">
        <v>17844</v>
      </c>
      <c r="F79" s="19">
        <v>18580</v>
      </c>
      <c r="G79" s="19">
        <v>19600</v>
      </c>
      <c r="H79" s="19">
        <v>19134</v>
      </c>
      <c r="I79" s="19">
        <v>20675</v>
      </c>
      <c r="J79" s="19">
        <v>19640</v>
      </c>
      <c r="K79" s="19">
        <v>15916</v>
      </c>
      <c r="L79" s="19">
        <v>13808</v>
      </c>
      <c r="M79" s="19">
        <v>12964</v>
      </c>
      <c r="N79" s="19">
        <v>11959</v>
      </c>
      <c r="O79" s="19">
        <v>11307</v>
      </c>
      <c r="P79" s="19">
        <v>11270</v>
      </c>
      <c r="Q79" s="19">
        <v>12741</v>
      </c>
      <c r="R79" s="19">
        <v>18382</v>
      </c>
      <c r="S79" s="19">
        <v>19865</v>
      </c>
      <c r="T79" s="19">
        <v>20795</v>
      </c>
      <c r="U79" s="19">
        <v>19481</v>
      </c>
      <c r="V79" s="19">
        <v>18785</v>
      </c>
      <c r="W79" s="19">
        <v>19398</v>
      </c>
      <c r="X79" s="19">
        <v>19701</v>
      </c>
      <c r="Y79" s="19">
        <v>19854</v>
      </c>
      <c r="Z79" s="5">
        <v>0</v>
      </c>
      <c r="AA79" s="2">
        <f>IFERROR(INDEX('Holiday Schedule'!$D$3:$D$24,MATCH(A79,'Holiday Schedule'!$C$3:$C$24,0)),0)</f>
        <v>0</v>
      </c>
      <c r="AB79" s="2">
        <f t="shared" si="8"/>
        <v>4</v>
      </c>
      <c r="AC79" s="2">
        <f t="shared" si="9"/>
        <v>266687</v>
      </c>
      <c r="AD79" s="5">
        <f t="shared" si="10"/>
        <v>146998</v>
      </c>
      <c r="AE79" s="5">
        <f t="shared" si="11"/>
        <v>413685</v>
      </c>
      <c r="AG79" s="2">
        <f t="shared" si="12"/>
        <v>3</v>
      </c>
      <c r="AH79" s="2">
        <f t="shared" si="13"/>
        <v>2025</v>
      </c>
      <c r="AJ79" s="5">
        <f t="shared" si="14"/>
        <v>20795</v>
      </c>
      <c r="AK79" s="2">
        <f t="shared" si="15"/>
        <v>19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36"/>
    </row>
    <row r="80" spans="1:49">
      <c r="A80" s="17">
        <v>45729</v>
      </c>
      <c r="B80" s="19">
        <v>19550</v>
      </c>
      <c r="C80" s="19">
        <v>20009</v>
      </c>
      <c r="D80" s="19">
        <v>20743</v>
      </c>
      <c r="E80" s="19">
        <v>20754</v>
      </c>
      <c r="F80" s="19">
        <v>21274</v>
      </c>
      <c r="G80" s="19">
        <v>22094</v>
      </c>
      <c r="H80" s="19">
        <v>21244</v>
      </c>
      <c r="I80" s="19">
        <v>22737</v>
      </c>
      <c r="J80" s="19">
        <v>22457</v>
      </c>
      <c r="K80" s="19">
        <v>20752</v>
      </c>
      <c r="L80" s="19">
        <v>18268</v>
      </c>
      <c r="M80" s="19">
        <v>14410</v>
      </c>
      <c r="N80" s="19">
        <v>13003</v>
      </c>
      <c r="O80" s="19">
        <v>12641</v>
      </c>
      <c r="P80" s="19">
        <v>13427</v>
      </c>
      <c r="Q80" s="19">
        <v>14985</v>
      </c>
      <c r="R80" s="19">
        <v>18352</v>
      </c>
      <c r="S80" s="19">
        <v>19740</v>
      </c>
      <c r="T80" s="19">
        <v>20735</v>
      </c>
      <c r="U80" s="19">
        <v>19639</v>
      </c>
      <c r="V80" s="19">
        <v>19108</v>
      </c>
      <c r="W80" s="19">
        <v>19813</v>
      </c>
      <c r="X80" s="19">
        <v>20009</v>
      </c>
      <c r="Y80" s="19">
        <v>20210</v>
      </c>
      <c r="Z80" s="5">
        <v>0</v>
      </c>
      <c r="AA80" s="2">
        <f>IFERROR(INDEX('Holiday Schedule'!$D$3:$D$24,MATCH(A80,'Holiday Schedule'!$C$3:$C$24,0)),0)</f>
        <v>0</v>
      </c>
      <c r="AB80" s="2">
        <f t="shared" si="8"/>
        <v>5</v>
      </c>
      <c r="AC80" s="2">
        <f t="shared" si="9"/>
        <v>290076</v>
      </c>
      <c r="AD80" s="5">
        <f t="shared" si="10"/>
        <v>165878</v>
      </c>
      <c r="AE80" s="5">
        <f t="shared" si="11"/>
        <v>455954</v>
      </c>
      <c r="AG80" s="2">
        <f t="shared" si="12"/>
        <v>3</v>
      </c>
      <c r="AH80" s="2">
        <f t="shared" si="13"/>
        <v>2025</v>
      </c>
      <c r="AJ80" s="5">
        <f t="shared" si="14"/>
        <v>22737</v>
      </c>
      <c r="AK80" s="2">
        <f t="shared" si="15"/>
        <v>8</v>
      </c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36"/>
    </row>
    <row r="81" spans="1:49">
      <c r="A81" s="17">
        <v>45730</v>
      </c>
      <c r="B81" s="19">
        <v>19654</v>
      </c>
      <c r="C81" s="19">
        <v>20002</v>
      </c>
      <c r="D81" s="19">
        <v>20576</v>
      </c>
      <c r="E81" s="19">
        <v>20714</v>
      </c>
      <c r="F81" s="19">
        <v>21007</v>
      </c>
      <c r="G81" s="19">
        <v>21521</v>
      </c>
      <c r="H81" s="19">
        <v>20228</v>
      </c>
      <c r="I81" s="19">
        <v>21424</v>
      </c>
      <c r="J81" s="19">
        <v>19698</v>
      </c>
      <c r="K81" s="19">
        <v>15732</v>
      </c>
      <c r="L81" s="19">
        <v>13059</v>
      </c>
      <c r="M81" s="19">
        <v>11593</v>
      </c>
      <c r="N81" s="19">
        <v>10171</v>
      </c>
      <c r="O81" s="19">
        <v>9469</v>
      </c>
      <c r="P81" s="19">
        <v>9292</v>
      </c>
      <c r="Q81" s="19">
        <v>10170</v>
      </c>
      <c r="R81" s="19">
        <v>13558</v>
      </c>
      <c r="S81" s="19">
        <v>16240</v>
      </c>
      <c r="T81" s="19">
        <v>18108</v>
      </c>
      <c r="U81" s="19">
        <v>17603</v>
      </c>
      <c r="V81" s="19">
        <v>17082</v>
      </c>
      <c r="W81" s="19">
        <v>18021</v>
      </c>
      <c r="X81" s="19">
        <v>18579</v>
      </c>
      <c r="Y81" s="19">
        <v>18720</v>
      </c>
      <c r="Z81" s="5">
        <v>0</v>
      </c>
      <c r="AA81" s="2">
        <f>IFERROR(INDEX('Holiday Schedule'!$D$3:$D$24,MATCH(A81,'Holiday Schedule'!$C$3:$C$24,0)),0)</f>
        <v>0</v>
      </c>
      <c r="AB81" s="2">
        <f t="shared" si="8"/>
        <v>6</v>
      </c>
      <c r="AC81" s="2">
        <f t="shared" si="9"/>
        <v>239799</v>
      </c>
      <c r="AD81" s="5">
        <f t="shared" si="10"/>
        <v>162422</v>
      </c>
      <c r="AE81" s="5">
        <f t="shared" si="11"/>
        <v>402221</v>
      </c>
      <c r="AG81" s="2">
        <f t="shared" si="12"/>
        <v>3</v>
      </c>
      <c r="AH81" s="2">
        <f t="shared" si="13"/>
        <v>2025</v>
      </c>
      <c r="AJ81" s="5">
        <f t="shared" si="14"/>
        <v>21521</v>
      </c>
      <c r="AK81" s="2">
        <f t="shared" si="15"/>
        <v>6</v>
      </c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36"/>
    </row>
    <row r="82" spans="1:49">
      <c r="A82" s="17">
        <v>45731</v>
      </c>
      <c r="B82" s="19">
        <v>18057</v>
      </c>
      <c r="C82" s="19">
        <v>19177</v>
      </c>
      <c r="D82" s="19">
        <v>18331</v>
      </c>
      <c r="E82" s="19">
        <v>18379</v>
      </c>
      <c r="F82" s="19">
        <v>18256</v>
      </c>
      <c r="G82" s="19">
        <v>18596</v>
      </c>
      <c r="H82" s="19">
        <v>17494</v>
      </c>
      <c r="I82" s="19">
        <v>18481</v>
      </c>
      <c r="J82" s="19">
        <v>19341</v>
      </c>
      <c r="K82" s="19">
        <v>18815</v>
      </c>
      <c r="L82" s="19">
        <v>16588</v>
      </c>
      <c r="M82" s="19">
        <v>13779</v>
      </c>
      <c r="N82" s="19">
        <v>10194</v>
      </c>
      <c r="O82" s="19">
        <v>8873</v>
      </c>
      <c r="P82" s="19">
        <v>9162</v>
      </c>
      <c r="Q82" s="19">
        <v>11242</v>
      </c>
      <c r="R82" s="19">
        <v>14255</v>
      </c>
      <c r="S82" s="19">
        <v>16677</v>
      </c>
      <c r="T82" s="19">
        <v>17752</v>
      </c>
      <c r="U82" s="19">
        <v>16912</v>
      </c>
      <c r="V82" s="19">
        <v>16195</v>
      </c>
      <c r="W82" s="19">
        <v>17458</v>
      </c>
      <c r="X82" s="19">
        <v>17348</v>
      </c>
      <c r="Y82" s="19">
        <v>17550</v>
      </c>
      <c r="Z82" s="5">
        <v>0</v>
      </c>
      <c r="AA82" s="2">
        <f>IFERROR(INDEX('Holiday Schedule'!$D$3:$D$24,MATCH(A82,'Holiday Schedule'!$C$3:$C$24,0)),0)</f>
        <v>0</v>
      </c>
      <c r="AB82" s="2">
        <f t="shared" si="8"/>
        <v>7</v>
      </c>
      <c r="AC82" s="2">
        <f t="shared" si="9"/>
        <v>0</v>
      </c>
      <c r="AD82" s="5">
        <f t="shared" si="10"/>
        <v>388912</v>
      </c>
      <c r="AE82" s="5">
        <f t="shared" si="11"/>
        <v>388912</v>
      </c>
      <c r="AG82" s="2">
        <f t="shared" si="12"/>
        <v>3</v>
      </c>
      <c r="AH82" s="2">
        <f t="shared" si="13"/>
        <v>2025</v>
      </c>
      <c r="AJ82" s="5">
        <f t="shared" si="14"/>
        <v>19341</v>
      </c>
      <c r="AK82" s="2">
        <f t="shared" si="15"/>
        <v>9</v>
      </c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36"/>
    </row>
    <row r="83" spans="1:49">
      <c r="A83" s="17">
        <v>45732</v>
      </c>
      <c r="B83" s="19">
        <v>17084</v>
      </c>
      <c r="C83" s="19">
        <v>17999</v>
      </c>
      <c r="D83" s="19">
        <v>17114</v>
      </c>
      <c r="E83" s="19">
        <v>16929</v>
      </c>
      <c r="F83" s="19">
        <v>16837</v>
      </c>
      <c r="G83" s="19">
        <v>16880</v>
      </c>
      <c r="H83" s="19">
        <v>15825</v>
      </c>
      <c r="I83" s="19">
        <v>17100</v>
      </c>
      <c r="J83" s="19">
        <v>18518</v>
      </c>
      <c r="K83" s="19">
        <v>19458</v>
      </c>
      <c r="L83" s="19">
        <v>20318</v>
      </c>
      <c r="M83" s="19">
        <v>20099</v>
      </c>
      <c r="N83" s="19">
        <v>18882</v>
      </c>
      <c r="O83" s="19">
        <v>19585</v>
      </c>
      <c r="P83" s="19">
        <v>21042</v>
      </c>
      <c r="Q83" s="19">
        <v>21288</v>
      </c>
      <c r="R83" s="19">
        <v>20665</v>
      </c>
      <c r="S83" s="19">
        <v>18904</v>
      </c>
      <c r="T83" s="19">
        <v>18388</v>
      </c>
      <c r="U83" s="19">
        <v>17228</v>
      </c>
      <c r="V83" s="19">
        <v>16349</v>
      </c>
      <c r="W83" s="19">
        <v>16672</v>
      </c>
      <c r="X83" s="19">
        <v>16372</v>
      </c>
      <c r="Y83" s="19">
        <v>16105</v>
      </c>
      <c r="Z83" s="5">
        <v>0</v>
      </c>
      <c r="AA83" s="2">
        <f>IFERROR(INDEX('Holiday Schedule'!$D$3:$D$24,MATCH(A83,'Holiday Schedule'!$C$3:$C$24,0)),0)</f>
        <v>0</v>
      </c>
      <c r="AB83" s="2">
        <f t="shared" si="8"/>
        <v>1</v>
      </c>
      <c r="AC83" s="2">
        <f t="shared" si="9"/>
        <v>0</v>
      </c>
      <c r="AD83" s="5">
        <f t="shared" si="10"/>
        <v>435641</v>
      </c>
      <c r="AE83" s="5">
        <f t="shared" si="11"/>
        <v>435641</v>
      </c>
      <c r="AG83" s="2">
        <f t="shared" si="12"/>
        <v>3</v>
      </c>
      <c r="AH83" s="2">
        <f t="shared" si="13"/>
        <v>2025</v>
      </c>
      <c r="AJ83" s="5">
        <f t="shared" si="14"/>
        <v>21288</v>
      </c>
      <c r="AK83" s="2">
        <f t="shared" si="15"/>
        <v>16</v>
      </c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36"/>
    </row>
    <row r="84" spans="1:49">
      <c r="A84" s="17">
        <v>45733</v>
      </c>
      <c r="B84" s="19">
        <v>15672</v>
      </c>
      <c r="C84" s="19">
        <v>15825</v>
      </c>
      <c r="D84" s="19">
        <v>16118</v>
      </c>
      <c r="E84" s="19">
        <v>15845</v>
      </c>
      <c r="F84" s="19">
        <v>16229</v>
      </c>
      <c r="G84" s="19">
        <v>17156</v>
      </c>
      <c r="H84" s="19">
        <v>16802</v>
      </c>
      <c r="I84" s="19">
        <v>19164</v>
      </c>
      <c r="J84" s="19">
        <v>21827</v>
      </c>
      <c r="K84" s="19">
        <v>23190</v>
      </c>
      <c r="L84" s="19">
        <v>23086</v>
      </c>
      <c r="M84" s="19">
        <v>23090</v>
      </c>
      <c r="N84" s="19">
        <v>22491</v>
      </c>
      <c r="O84" s="19">
        <v>22805</v>
      </c>
      <c r="P84" s="19">
        <v>24130</v>
      </c>
      <c r="Q84" s="19">
        <v>24013</v>
      </c>
      <c r="R84" s="19">
        <v>22848</v>
      </c>
      <c r="S84" s="19">
        <v>20254</v>
      </c>
      <c r="T84" s="19">
        <v>19379</v>
      </c>
      <c r="U84" s="19">
        <v>17665</v>
      </c>
      <c r="V84" s="19">
        <v>16853</v>
      </c>
      <c r="W84" s="19">
        <v>17383</v>
      </c>
      <c r="X84" s="19">
        <v>17433</v>
      </c>
      <c r="Y84" s="19">
        <v>17391</v>
      </c>
      <c r="Z84" s="5">
        <v>0</v>
      </c>
      <c r="AA84" s="2">
        <f>IFERROR(INDEX('Holiday Schedule'!$D$3:$D$24,MATCH(A84,'Holiday Schedule'!$C$3:$C$24,0)),0)</f>
        <v>0</v>
      </c>
      <c r="AB84" s="2">
        <f t="shared" si="8"/>
        <v>2</v>
      </c>
      <c r="AC84" s="2">
        <f t="shared" si="9"/>
        <v>335611</v>
      </c>
      <c r="AD84" s="5">
        <f t="shared" si="10"/>
        <v>131038</v>
      </c>
      <c r="AE84" s="5">
        <f t="shared" si="11"/>
        <v>466649</v>
      </c>
      <c r="AG84" s="2">
        <f t="shared" si="12"/>
        <v>3</v>
      </c>
      <c r="AH84" s="2">
        <f t="shared" si="13"/>
        <v>2025</v>
      </c>
      <c r="AJ84" s="5">
        <f t="shared" si="14"/>
        <v>24130</v>
      </c>
      <c r="AK84" s="2">
        <f t="shared" si="15"/>
        <v>15</v>
      </c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36"/>
    </row>
    <row r="85" spans="1:49">
      <c r="A85" s="17">
        <v>45734</v>
      </c>
      <c r="B85" s="19">
        <v>16943</v>
      </c>
      <c r="C85" s="19">
        <v>17251</v>
      </c>
      <c r="D85" s="19">
        <v>17642</v>
      </c>
      <c r="E85" s="19">
        <v>17789</v>
      </c>
      <c r="F85" s="19">
        <v>18412</v>
      </c>
      <c r="G85" s="19">
        <v>19235</v>
      </c>
      <c r="H85" s="19">
        <v>18647</v>
      </c>
      <c r="I85" s="19">
        <v>20241</v>
      </c>
      <c r="J85" s="19">
        <v>21412</v>
      </c>
      <c r="K85" s="19">
        <v>20373</v>
      </c>
      <c r="L85" s="19">
        <v>18564</v>
      </c>
      <c r="M85" s="19">
        <v>17151</v>
      </c>
      <c r="N85" s="19">
        <v>15186</v>
      </c>
      <c r="O85" s="19">
        <v>14579</v>
      </c>
      <c r="P85" s="19">
        <v>16327</v>
      </c>
      <c r="Q85" s="19">
        <v>18172</v>
      </c>
      <c r="R85" s="19">
        <v>19854</v>
      </c>
      <c r="S85" s="19">
        <v>18911</v>
      </c>
      <c r="T85" s="19">
        <v>19294</v>
      </c>
      <c r="U85" s="19">
        <v>18925</v>
      </c>
      <c r="V85" s="19">
        <v>18366</v>
      </c>
      <c r="W85" s="19">
        <v>18841</v>
      </c>
      <c r="X85" s="19">
        <v>19001</v>
      </c>
      <c r="Y85" s="19">
        <v>19003</v>
      </c>
      <c r="Z85" s="5">
        <v>0</v>
      </c>
      <c r="AA85" s="2">
        <f>IFERROR(INDEX('Holiday Schedule'!$D$3:$D$24,MATCH(A85,'Holiday Schedule'!$C$3:$C$24,0)),0)</f>
        <v>0</v>
      </c>
      <c r="AB85" s="2">
        <f t="shared" si="8"/>
        <v>3</v>
      </c>
      <c r="AC85" s="2">
        <f t="shared" si="9"/>
        <v>295197</v>
      </c>
      <c r="AD85" s="5">
        <f t="shared" si="10"/>
        <v>144922</v>
      </c>
      <c r="AE85" s="5">
        <f t="shared" si="11"/>
        <v>440119</v>
      </c>
      <c r="AG85" s="2">
        <f t="shared" si="12"/>
        <v>3</v>
      </c>
      <c r="AH85" s="2">
        <f t="shared" si="13"/>
        <v>2025</v>
      </c>
      <c r="AJ85" s="5">
        <f t="shared" si="14"/>
        <v>21412</v>
      </c>
      <c r="AK85" s="2">
        <f t="shared" si="15"/>
        <v>9</v>
      </c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36"/>
    </row>
    <row r="86" spans="1:49">
      <c r="A86" s="17">
        <v>45735</v>
      </c>
      <c r="B86" s="19">
        <v>18438</v>
      </c>
      <c r="C86" s="19">
        <v>18859</v>
      </c>
      <c r="D86" s="19">
        <v>19390</v>
      </c>
      <c r="E86" s="19">
        <v>19391</v>
      </c>
      <c r="F86" s="19">
        <v>19758</v>
      </c>
      <c r="G86" s="19">
        <v>20530</v>
      </c>
      <c r="H86" s="19">
        <v>19036</v>
      </c>
      <c r="I86" s="19">
        <v>21747</v>
      </c>
      <c r="J86" s="19">
        <v>22182</v>
      </c>
      <c r="K86" s="19">
        <v>21140</v>
      </c>
      <c r="L86" s="19">
        <v>18752</v>
      </c>
      <c r="M86" s="19">
        <v>15849</v>
      </c>
      <c r="N86" s="19">
        <v>11632</v>
      </c>
      <c r="O86" s="19">
        <v>9829</v>
      </c>
      <c r="P86" s="19">
        <v>9488</v>
      </c>
      <c r="Q86" s="19">
        <v>10066</v>
      </c>
      <c r="R86" s="19">
        <v>13082</v>
      </c>
      <c r="S86" s="19">
        <v>16096</v>
      </c>
      <c r="T86" s="19">
        <v>18242</v>
      </c>
      <c r="U86" s="19">
        <v>17840</v>
      </c>
      <c r="V86" s="19">
        <v>17427</v>
      </c>
      <c r="W86" s="19">
        <v>17876</v>
      </c>
      <c r="X86" s="19">
        <v>17839</v>
      </c>
      <c r="Y86" s="19">
        <v>17738</v>
      </c>
      <c r="Z86" s="5">
        <v>0</v>
      </c>
      <c r="AA86" s="2">
        <f>IFERROR(INDEX('Holiday Schedule'!$D$3:$D$24,MATCH(A86,'Holiday Schedule'!$C$3:$C$24,0)),0)</f>
        <v>0</v>
      </c>
      <c r="AB86" s="2">
        <f t="shared" si="8"/>
        <v>4</v>
      </c>
      <c r="AC86" s="2">
        <f t="shared" si="9"/>
        <v>259087</v>
      </c>
      <c r="AD86" s="5">
        <f t="shared" si="10"/>
        <v>153140</v>
      </c>
      <c r="AE86" s="5">
        <f t="shared" si="11"/>
        <v>412227</v>
      </c>
      <c r="AG86" s="2">
        <f t="shared" si="12"/>
        <v>3</v>
      </c>
      <c r="AH86" s="2">
        <f t="shared" si="13"/>
        <v>2025</v>
      </c>
      <c r="AJ86" s="5">
        <f t="shared" si="14"/>
        <v>22182</v>
      </c>
      <c r="AK86" s="2">
        <f t="shared" si="15"/>
        <v>9</v>
      </c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36"/>
    </row>
    <row r="87" spans="1:49">
      <c r="A87" s="17">
        <v>45736</v>
      </c>
      <c r="B87" s="19">
        <v>17136</v>
      </c>
      <c r="C87" s="19">
        <v>17392</v>
      </c>
      <c r="D87" s="19">
        <v>17622</v>
      </c>
      <c r="E87" s="19">
        <v>17759</v>
      </c>
      <c r="F87" s="19">
        <v>18165</v>
      </c>
      <c r="G87" s="19">
        <v>18973</v>
      </c>
      <c r="H87" s="19">
        <v>18233</v>
      </c>
      <c r="I87" s="19">
        <v>20391</v>
      </c>
      <c r="J87" s="19">
        <v>22039</v>
      </c>
      <c r="K87" s="19">
        <v>21933</v>
      </c>
      <c r="L87" s="19">
        <v>21682</v>
      </c>
      <c r="M87" s="19">
        <v>20394</v>
      </c>
      <c r="N87" s="19">
        <v>19293</v>
      </c>
      <c r="O87" s="19">
        <v>19295</v>
      </c>
      <c r="P87" s="19">
        <v>20708</v>
      </c>
      <c r="Q87" s="19">
        <v>21187</v>
      </c>
      <c r="R87" s="19">
        <v>21453</v>
      </c>
      <c r="S87" s="19">
        <v>19793</v>
      </c>
      <c r="T87" s="19">
        <v>19891</v>
      </c>
      <c r="U87" s="19">
        <v>18426</v>
      </c>
      <c r="V87" s="19">
        <v>17677</v>
      </c>
      <c r="W87" s="19">
        <v>17951</v>
      </c>
      <c r="X87" s="19">
        <v>17941</v>
      </c>
      <c r="Y87" s="19">
        <v>17644</v>
      </c>
      <c r="Z87" s="5">
        <v>0</v>
      </c>
      <c r="AA87" s="2">
        <f>IFERROR(INDEX('Holiday Schedule'!$D$3:$D$24,MATCH(A87,'Holiday Schedule'!$C$3:$C$24,0)),0)</f>
        <v>0</v>
      </c>
      <c r="AB87" s="2">
        <f t="shared" si="8"/>
        <v>5</v>
      </c>
      <c r="AC87" s="2">
        <f t="shared" si="9"/>
        <v>320054</v>
      </c>
      <c r="AD87" s="5">
        <f t="shared" si="10"/>
        <v>142924</v>
      </c>
      <c r="AE87" s="5">
        <f t="shared" si="11"/>
        <v>462978</v>
      </c>
      <c r="AG87" s="2">
        <f t="shared" si="12"/>
        <v>3</v>
      </c>
      <c r="AH87" s="2">
        <f t="shared" si="13"/>
        <v>2025</v>
      </c>
      <c r="AJ87" s="5">
        <f t="shared" si="14"/>
        <v>22039</v>
      </c>
      <c r="AK87" s="2">
        <f t="shared" si="15"/>
        <v>9</v>
      </c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36"/>
    </row>
    <row r="88" spans="1:49">
      <c r="A88" s="17">
        <v>45737</v>
      </c>
      <c r="B88" s="19">
        <v>17262</v>
      </c>
      <c r="C88" s="19">
        <v>17183</v>
      </c>
      <c r="D88" s="19">
        <v>17610</v>
      </c>
      <c r="E88" s="19">
        <v>17550</v>
      </c>
      <c r="F88" s="19">
        <v>17860</v>
      </c>
      <c r="G88" s="19">
        <v>18659</v>
      </c>
      <c r="H88" s="19">
        <v>17897</v>
      </c>
      <c r="I88" s="19">
        <v>20285</v>
      </c>
      <c r="J88" s="19">
        <v>22863</v>
      </c>
      <c r="K88" s="19">
        <v>23479</v>
      </c>
      <c r="L88" s="19">
        <v>24868</v>
      </c>
      <c r="M88" s="19">
        <v>24547</v>
      </c>
      <c r="N88" s="19">
        <v>24379</v>
      </c>
      <c r="O88" s="19">
        <v>25030</v>
      </c>
      <c r="P88" s="19">
        <v>25741</v>
      </c>
      <c r="Q88" s="19">
        <v>25487</v>
      </c>
      <c r="R88" s="19">
        <v>24749</v>
      </c>
      <c r="S88" s="19">
        <v>21768</v>
      </c>
      <c r="T88" s="19">
        <v>20838</v>
      </c>
      <c r="U88" s="19">
        <v>19249</v>
      </c>
      <c r="V88" s="19">
        <v>18514</v>
      </c>
      <c r="W88" s="19">
        <v>19224</v>
      </c>
      <c r="X88" s="19">
        <v>19531</v>
      </c>
      <c r="Y88" s="19">
        <v>19661</v>
      </c>
      <c r="Z88" s="5">
        <v>0</v>
      </c>
      <c r="AA88" s="2">
        <f>IFERROR(INDEX('Holiday Schedule'!$D$3:$D$24,MATCH(A88,'Holiday Schedule'!$C$3:$C$24,0)),0)</f>
        <v>0</v>
      </c>
      <c r="AB88" s="2">
        <f t="shared" si="8"/>
        <v>6</v>
      </c>
      <c r="AC88" s="2">
        <f t="shared" si="9"/>
        <v>360552</v>
      </c>
      <c r="AD88" s="5">
        <f t="shared" si="10"/>
        <v>143682</v>
      </c>
      <c r="AE88" s="5">
        <f t="shared" si="11"/>
        <v>504234</v>
      </c>
      <c r="AG88" s="2">
        <f t="shared" si="12"/>
        <v>3</v>
      </c>
      <c r="AH88" s="2">
        <f t="shared" si="13"/>
        <v>2025</v>
      </c>
      <c r="AJ88" s="5">
        <f t="shared" si="14"/>
        <v>25741</v>
      </c>
      <c r="AK88" s="2">
        <f t="shared" si="15"/>
        <v>15</v>
      </c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36"/>
    </row>
    <row r="89" spans="1:49">
      <c r="A89" s="17">
        <v>45738</v>
      </c>
      <c r="B89" s="19">
        <v>18774</v>
      </c>
      <c r="C89" s="19">
        <v>19979</v>
      </c>
      <c r="D89" s="19">
        <v>18987</v>
      </c>
      <c r="E89" s="19">
        <v>19007</v>
      </c>
      <c r="F89" s="19">
        <v>19095</v>
      </c>
      <c r="G89" s="19">
        <v>19287</v>
      </c>
      <c r="H89" s="19">
        <v>17907</v>
      </c>
      <c r="I89" s="19">
        <v>17821</v>
      </c>
      <c r="J89" s="19">
        <v>15051</v>
      </c>
      <c r="K89" s="19">
        <v>12517</v>
      </c>
      <c r="L89" s="19">
        <v>10415</v>
      </c>
      <c r="M89" s="19">
        <v>9379</v>
      </c>
      <c r="N89" s="19">
        <v>8191</v>
      </c>
      <c r="O89" s="19">
        <v>7359</v>
      </c>
      <c r="P89" s="19">
        <v>7074</v>
      </c>
      <c r="Q89" s="19">
        <v>8242</v>
      </c>
      <c r="R89" s="19">
        <v>11982</v>
      </c>
      <c r="S89" s="19">
        <v>15910</v>
      </c>
      <c r="T89" s="19">
        <v>17208</v>
      </c>
      <c r="U89" s="19">
        <v>16597</v>
      </c>
      <c r="V89" s="19">
        <v>15975</v>
      </c>
      <c r="W89" s="19">
        <v>16760</v>
      </c>
      <c r="X89" s="19">
        <v>16993</v>
      </c>
      <c r="Y89" s="19">
        <v>17131</v>
      </c>
      <c r="Z89" s="5">
        <v>0</v>
      </c>
      <c r="AA89" s="2">
        <f>IFERROR(INDEX('Holiday Schedule'!$D$3:$D$24,MATCH(A89,'Holiday Schedule'!$C$3:$C$24,0)),0)</f>
        <v>0</v>
      </c>
      <c r="AB89" s="2">
        <f t="shared" si="8"/>
        <v>7</v>
      </c>
      <c r="AC89" s="2">
        <f t="shared" si="9"/>
        <v>0</v>
      </c>
      <c r="AD89" s="5">
        <f t="shared" si="10"/>
        <v>357641</v>
      </c>
      <c r="AE89" s="5">
        <f t="shared" si="11"/>
        <v>357641</v>
      </c>
      <c r="AG89" s="2">
        <f t="shared" si="12"/>
        <v>3</v>
      </c>
      <c r="AH89" s="2">
        <f t="shared" si="13"/>
        <v>2025</v>
      </c>
      <c r="AJ89" s="5">
        <f t="shared" si="14"/>
        <v>19979</v>
      </c>
      <c r="AK89" s="2">
        <f t="shared" si="15"/>
        <v>2</v>
      </c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36"/>
    </row>
    <row r="90" spans="1:49">
      <c r="A90" s="17">
        <v>45739</v>
      </c>
      <c r="B90" s="19">
        <v>16796</v>
      </c>
      <c r="C90" s="19">
        <v>17743</v>
      </c>
      <c r="D90" s="19">
        <v>17123</v>
      </c>
      <c r="E90" s="19">
        <v>17398</v>
      </c>
      <c r="F90" s="19">
        <v>17889</v>
      </c>
      <c r="G90" s="19">
        <v>18471</v>
      </c>
      <c r="H90" s="19">
        <v>17523</v>
      </c>
      <c r="I90" s="19">
        <v>17830</v>
      </c>
      <c r="J90" s="19">
        <v>16334</v>
      </c>
      <c r="K90" s="19">
        <v>14479</v>
      </c>
      <c r="L90" s="19">
        <v>12621</v>
      </c>
      <c r="M90" s="19">
        <v>12135</v>
      </c>
      <c r="N90" s="19">
        <v>11216</v>
      </c>
      <c r="O90" s="19">
        <v>10490</v>
      </c>
      <c r="P90" s="19">
        <v>10616</v>
      </c>
      <c r="Q90" s="19">
        <v>10995</v>
      </c>
      <c r="R90" s="19">
        <v>13866</v>
      </c>
      <c r="S90" s="19">
        <v>17134</v>
      </c>
      <c r="T90" s="19">
        <v>19725</v>
      </c>
      <c r="U90" s="19">
        <v>19644</v>
      </c>
      <c r="V90" s="19">
        <v>18862</v>
      </c>
      <c r="W90" s="19">
        <v>20038</v>
      </c>
      <c r="X90" s="19">
        <v>19605</v>
      </c>
      <c r="Y90" s="19">
        <v>19963</v>
      </c>
      <c r="Z90" s="5">
        <v>0</v>
      </c>
      <c r="AA90" s="2">
        <f>IFERROR(INDEX('Holiday Schedule'!$D$3:$D$24,MATCH(A90,'Holiday Schedule'!$C$3:$C$24,0)),0)</f>
        <v>0</v>
      </c>
      <c r="AB90" s="2">
        <f t="shared" si="8"/>
        <v>1</v>
      </c>
      <c r="AC90" s="2">
        <f t="shared" si="9"/>
        <v>0</v>
      </c>
      <c r="AD90" s="5">
        <f t="shared" si="10"/>
        <v>388496</v>
      </c>
      <c r="AE90" s="5">
        <f t="shared" si="11"/>
        <v>388496</v>
      </c>
      <c r="AG90" s="2">
        <f t="shared" si="12"/>
        <v>3</v>
      </c>
      <c r="AH90" s="2">
        <f t="shared" si="13"/>
        <v>2025</v>
      </c>
      <c r="AJ90" s="5">
        <f t="shared" si="14"/>
        <v>20038</v>
      </c>
      <c r="AK90" s="2">
        <f t="shared" si="15"/>
        <v>22</v>
      </c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36"/>
    </row>
    <row r="91" spans="1:49">
      <c r="A91" s="17">
        <v>45740</v>
      </c>
      <c r="B91" s="19">
        <v>19764</v>
      </c>
      <c r="C91" s="19">
        <v>20257</v>
      </c>
      <c r="D91" s="19">
        <v>20963</v>
      </c>
      <c r="E91" s="19">
        <v>20953</v>
      </c>
      <c r="F91" s="19">
        <v>21569</v>
      </c>
      <c r="G91" s="19">
        <v>22430</v>
      </c>
      <c r="H91" s="19">
        <v>21170</v>
      </c>
      <c r="I91" s="19">
        <v>22080</v>
      </c>
      <c r="J91" s="19">
        <v>23431</v>
      </c>
      <c r="K91" s="19">
        <v>24551</v>
      </c>
      <c r="L91" s="19">
        <v>26071</v>
      </c>
      <c r="M91" s="19">
        <v>27502</v>
      </c>
      <c r="N91" s="19">
        <v>28322</v>
      </c>
      <c r="O91" s="19">
        <v>28890</v>
      </c>
      <c r="P91" s="19">
        <v>29780</v>
      </c>
      <c r="Q91" s="19">
        <v>28977</v>
      </c>
      <c r="R91" s="19">
        <v>27606</v>
      </c>
      <c r="S91" s="19">
        <v>24122</v>
      </c>
      <c r="T91" s="19">
        <v>22715</v>
      </c>
      <c r="U91" s="19">
        <v>20662</v>
      </c>
      <c r="V91" s="19">
        <v>19549</v>
      </c>
      <c r="W91" s="19">
        <v>19360</v>
      </c>
      <c r="X91" s="19">
        <v>19257</v>
      </c>
      <c r="Y91" s="19">
        <v>19575</v>
      </c>
      <c r="Z91" s="5">
        <v>0</v>
      </c>
      <c r="AA91" s="2">
        <f>IFERROR(INDEX('Holiday Schedule'!$D$3:$D$24,MATCH(A91,'Holiday Schedule'!$C$3:$C$24,0)),0)</f>
        <v>0</v>
      </c>
      <c r="AB91" s="2">
        <f t="shared" si="8"/>
        <v>2</v>
      </c>
      <c r="AC91" s="2">
        <f t="shared" si="9"/>
        <v>392875</v>
      </c>
      <c r="AD91" s="5">
        <f t="shared" si="10"/>
        <v>166681</v>
      </c>
      <c r="AE91" s="5">
        <f t="shared" si="11"/>
        <v>559556</v>
      </c>
      <c r="AG91" s="2">
        <f t="shared" si="12"/>
        <v>3</v>
      </c>
      <c r="AH91" s="2">
        <f t="shared" si="13"/>
        <v>2025</v>
      </c>
      <c r="AJ91" s="5">
        <f t="shared" si="14"/>
        <v>29780</v>
      </c>
      <c r="AK91" s="2">
        <f t="shared" si="15"/>
        <v>15</v>
      </c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36"/>
    </row>
    <row r="92" spans="1:49">
      <c r="A92" s="17">
        <v>45741</v>
      </c>
      <c r="B92" s="19">
        <v>19018</v>
      </c>
      <c r="C92" s="19">
        <v>19079</v>
      </c>
      <c r="D92" s="19">
        <v>19689</v>
      </c>
      <c r="E92" s="19">
        <v>19501</v>
      </c>
      <c r="F92" s="19">
        <v>19978</v>
      </c>
      <c r="G92" s="19">
        <v>20787</v>
      </c>
      <c r="H92" s="19">
        <v>19284</v>
      </c>
      <c r="I92" s="19">
        <v>22024</v>
      </c>
      <c r="J92" s="19">
        <v>24775</v>
      </c>
      <c r="K92" s="19">
        <v>24469</v>
      </c>
      <c r="L92" s="19">
        <v>23670</v>
      </c>
      <c r="M92" s="19">
        <v>22724</v>
      </c>
      <c r="N92" s="19">
        <v>22572</v>
      </c>
      <c r="O92" s="19">
        <v>21755</v>
      </c>
      <c r="P92" s="19">
        <v>21903</v>
      </c>
      <c r="Q92" s="19">
        <v>21294</v>
      </c>
      <c r="R92" s="19">
        <v>21485</v>
      </c>
      <c r="S92" s="19">
        <v>20013</v>
      </c>
      <c r="T92" s="19">
        <v>20042</v>
      </c>
      <c r="U92" s="19">
        <v>19151</v>
      </c>
      <c r="V92" s="19">
        <v>18483</v>
      </c>
      <c r="W92" s="19">
        <v>18779</v>
      </c>
      <c r="X92" s="19">
        <v>18881</v>
      </c>
      <c r="Y92" s="19">
        <v>18810</v>
      </c>
      <c r="Z92" s="5">
        <v>0</v>
      </c>
      <c r="AA92" s="2">
        <f>IFERROR(INDEX('Holiday Schedule'!$D$3:$D$24,MATCH(A92,'Holiday Schedule'!$C$3:$C$24,0)),0)</f>
        <v>0</v>
      </c>
      <c r="AB92" s="2">
        <f t="shared" si="8"/>
        <v>3</v>
      </c>
      <c r="AC92" s="2">
        <f t="shared" si="9"/>
        <v>342020</v>
      </c>
      <c r="AD92" s="5">
        <f t="shared" si="10"/>
        <v>156146</v>
      </c>
      <c r="AE92" s="5">
        <f t="shared" si="11"/>
        <v>498166</v>
      </c>
      <c r="AG92" s="2">
        <f t="shared" si="12"/>
        <v>3</v>
      </c>
      <c r="AH92" s="2">
        <f t="shared" si="13"/>
        <v>2025</v>
      </c>
      <c r="AJ92" s="5">
        <f t="shared" si="14"/>
        <v>24775</v>
      </c>
      <c r="AK92" s="2">
        <f t="shared" si="15"/>
        <v>9</v>
      </c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36"/>
    </row>
    <row r="93" spans="1:49">
      <c r="A93" s="17">
        <v>45742</v>
      </c>
      <c r="B93" s="19">
        <v>18226</v>
      </c>
      <c r="C93" s="19">
        <v>18760</v>
      </c>
      <c r="D93" s="19">
        <v>19155</v>
      </c>
      <c r="E93" s="19">
        <v>19369</v>
      </c>
      <c r="F93" s="19">
        <v>19913</v>
      </c>
      <c r="G93" s="19">
        <v>20720</v>
      </c>
      <c r="H93" s="19">
        <v>19819</v>
      </c>
      <c r="I93" s="19">
        <v>20011</v>
      </c>
      <c r="J93" s="19">
        <v>17306</v>
      </c>
      <c r="K93" s="19">
        <v>14207</v>
      </c>
      <c r="L93" s="19">
        <v>13587</v>
      </c>
      <c r="M93" s="19">
        <v>12452</v>
      </c>
      <c r="N93" s="19">
        <v>12130</v>
      </c>
      <c r="O93" s="19">
        <v>12341</v>
      </c>
      <c r="P93" s="19">
        <v>13751</v>
      </c>
      <c r="Q93" s="19">
        <v>16596</v>
      </c>
      <c r="R93" s="19">
        <v>18505</v>
      </c>
      <c r="S93" s="19">
        <v>18487</v>
      </c>
      <c r="T93" s="19">
        <v>19244</v>
      </c>
      <c r="U93" s="19">
        <v>18400</v>
      </c>
      <c r="V93" s="19">
        <v>17641</v>
      </c>
      <c r="W93" s="19">
        <v>18045</v>
      </c>
      <c r="X93" s="19">
        <v>18131</v>
      </c>
      <c r="Y93" s="19">
        <v>18021</v>
      </c>
      <c r="Z93" s="5">
        <v>0</v>
      </c>
      <c r="AA93" s="2">
        <f>IFERROR(INDEX('Holiday Schedule'!$D$3:$D$24,MATCH(A93,'Holiday Schedule'!$C$3:$C$24,0)),0)</f>
        <v>0</v>
      </c>
      <c r="AB93" s="2">
        <f t="shared" si="8"/>
        <v>4</v>
      </c>
      <c r="AC93" s="2">
        <f t="shared" si="9"/>
        <v>260834</v>
      </c>
      <c r="AD93" s="5">
        <f t="shared" si="10"/>
        <v>153983</v>
      </c>
      <c r="AE93" s="5">
        <f t="shared" si="11"/>
        <v>414817</v>
      </c>
      <c r="AG93" s="2">
        <f t="shared" si="12"/>
        <v>3</v>
      </c>
      <c r="AH93" s="2">
        <f t="shared" si="13"/>
        <v>2025</v>
      </c>
      <c r="AJ93" s="5">
        <f t="shared" si="14"/>
        <v>20720</v>
      </c>
      <c r="AK93" s="2">
        <f t="shared" si="15"/>
        <v>6</v>
      </c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36"/>
    </row>
    <row r="94" spans="1:49">
      <c r="A94" s="17">
        <v>45743</v>
      </c>
      <c r="B94" s="19">
        <v>17570</v>
      </c>
      <c r="C94" s="19">
        <v>17990</v>
      </c>
      <c r="D94" s="19">
        <v>18243</v>
      </c>
      <c r="E94" s="19">
        <v>18394</v>
      </c>
      <c r="F94" s="19">
        <v>18910</v>
      </c>
      <c r="G94" s="19">
        <v>19827</v>
      </c>
      <c r="H94" s="19">
        <v>18965</v>
      </c>
      <c r="I94" s="19">
        <v>19532</v>
      </c>
      <c r="J94" s="19">
        <v>17445</v>
      </c>
      <c r="K94" s="19">
        <v>14742</v>
      </c>
      <c r="L94" s="19">
        <v>11886</v>
      </c>
      <c r="M94" s="19">
        <v>11258</v>
      </c>
      <c r="N94" s="19">
        <v>13087</v>
      </c>
      <c r="O94" s="19">
        <v>15049</v>
      </c>
      <c r="P94" s="19">
        <v>17435</v>
      </c>
      <c r="Q94" s="19">
        <v>17922</v>
      </c>
      <c r="R94" s="19">
        <v>17180</v>
      </c>
      <c r="S94" s="19">
        <v>17069</v>
      </c>
      <c r="T94" s="19">
        <v>18456</v>
      </c>
      <c r="U94" s="19">
        <v>18202</v>
      </c>
      <c r="V94" s="19">
        <v>17912</v>
      </c>
      <c r="W94" s="19">
        <v>18528</v>
      </c>
      <c r="X94" s="19">
        <v>18732</v>
      </c>
      <c r="Y94" s="19">
        <v>18860</v>
      </c>
      <c r="Z94" s="5">
        <v>0</v>
      </c>
      <c r="AA94" s="2">
        <f>IFERROR(INDEX('Holiday Schedule'!$D$3:$D$24,MATCH(A94,'Holiday Schedule'!$C$3:$C$24,0)),0)</f>
        <v>0</v>
      </c>
      <c r="AB94" s="2">
        <f t="shared" si="8"/>
        <v>5</v>
      </c>
      <c r="AC94" s="2">
        <f t="shared" si="9"/>
        <v>264435</v>
      </c>
      <c r="AD94" s="5">
        <f t="shared" si="10"/>
        <v>148759</v>
      </c>
      <c r="AE94" s="5">
        <f t="shared" si="11"/>
        <v>413194</v>
      </c>
      <c r="AG94" s="2">
        <f t="shared" si="12"/>
        <v>3</v>
      </c>
      <c r="AH94" s="2">
        <f t="shared" si="13"/>
        <v>2025</v>
      </c>
      <c r="AJ94" s="5">
        <f t="shared" si="14"/>
        <v>19827</v>
      </c>
      <c r="AK94" s="2">
        <f t="shared" si="15"/>
        <v>6</v>
      </c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36"/>
    </row>
    <row r="95" spans="1:49">
      <c r="A95" s="17">
        <v>45744</v>
      </c>
      <c r="B95" s="19">
        <v>18435</v>
      </c>
      <c r="C95" s="19">
        <v>18759</v>
      </c>
      <c r="D95" s="19">
        <v>19371</v>
      </c>
      <c r="E95" s="19">
        <v>19434</v>
      </c>
      <c r="F95" s="19">
        <v>19864</v>
      </c>
      <c r="G95" s="19">
        <v>20359</v>
      </c>
      <c r="H95" s="19">
        <v>19165</v>
      </c>
      <c r="I95" s="19">
        <v>20473</v>
      </c>
      <c r="J95" s="19">
        <v>20543</v>
      </c>
      <c r="K95" s="19">
        <v>15805</v>
      </c>
      <c r="L95" s="19">
        <v>14278</v>
      </c>
      <c r="M95" s="19">
        <v>11753</v>
      </c>
      <c r="N95" s="19">
        <v>9633</v>
      </c>
      <c r="O95" s="19">
        <v>8916</v>
      </c>
      <c r="P95" s="19">
        <v>9206</v>
      </c>
      <c r="Q95" s="19">
        <v>9796</v>
      </c>
      <c r="R95" s="19">
        <v>12775</v>
      </c>
      <c r="S95" s="19">
        <v>15085</v>
      </c>
      <c r="T95" s="19">
        <v>17758</v>
      </c>
      <c r="U95" s="19">
        <v>17657</v>
      </c>
      <c r="V95" s="19">
        <v>17165</v>
      </c>
      <c r="W95" s="19">
        <v>18175</v>
      </c>
      <c r="X95" s="19">
        <v>18684</v>
      </c>
      <c r="Y95" s="19">
        <v>18814</v>
      </c>
      <c r="Z95" s="5">
        <v>0</v>
      </c>
      <c r="AA95" s="2">
        <f>IFERROR(INDEX('Holiday Schedule'!$D$3:$D$24,MATCH(A95,'Holiday Schedule'!$C$3:$C$24,0)),0)</f>
        <v>0</v>
      </c>
      <c r="AB95" s="2">
        <f t="shared" si="8"/>
        <v>6</v>
      </c>
      <c r="AC95" s="2">
        <f t="shared" si="9"/>
        <v>237702</v>
      </c>
      <c r="AD95" s="5">
        <f t="shared" si="10"/>
        <v>154201</v>
      </c>
      <c r="AE95" s="5">
        <f t="shared" si="11"/>
        <v>391903</v>
      </c>
      <c r="AG95" s="2">
        <f t="shared" si="12"/>
        <v>3</v>
      </c>
      <c r="AH95" s="2">
        <f t="shared" si="13"/>
        <v>2025</v>
      </c>
      <c r="AJ95" s="5">
        <f t="shared" si="14"/>
        <v>20543</v>
      </c>
      <c r="AK95" s="2">
        <f t="shared" si="15"/>
        <v>9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36"/>
    </row>
    <row r="96" spans="1:49">
      <c r="A96" s="17">
        <v>45745</v>
      </c>
      <c r="B96" s="19">
        <v>18080</v>
      </c>
      <c r="C96" s="19">
        <v>19158</v>
      </c>
      <c r="D96" s="19">
        <v>18322</v>
      </c>
      <c r="E96" s="19">
        <v>18343</v>
      </c>
      <c r="F96" s="19">
        <v>18652</v>
      </c>
      <c r="G96" s="19">
        <v>19160</v>
      </c>
      <c r="H96" s="19">
        <v>17952</v>
      </c>
      <c r="I96" s="19">
        <v>19476</v>
      </c>
      <c r="J96" s="19">
        <v>20696</v>
      </c>
      <c r="K96" s="19">
        <v>20047</v>
      </c>
      <c r="L96" s="19">
        <v>18517</v>
      </c>
      <c r="M96" s="19">
        <v>18046</v>
      </c>
      <c r="N96" s="19">
        <v>16874</v>
      </c>
      <c r="O96" s="19">
        <v>15007</v>
      </c>
      <c r="P96" s="19">
        <v>14533</v>
      </c>
      <c r="Q96" s="19">
        <v>13206</v>
      </c>
      <c r="R96" s="19">
        <v>14173</v>
      </c>
      <c r="S96" s="19">
        <v>15922</v>
      </c>
      <c r="T96" s="19">
        <v>18024</v>
      </c>
      <c r="U96" s="19">
        <v>18152</v>
      </c>
      <c r="V96" s="19">
        <v>17742</v>
      </c>
      <c r="W96" s="19">
        <v>18968</v>
      </c>
      <c r="X96" s="19">
        <v>19238</v>
      </c>
      <c r="Y96" s="19">
        <v>19535</v>
      </c>
      <c r="Z96" s="5">
        <v>0</v>
      </c>
      <c r="AA96" s="2">
        <f>IFERROR(INDEX('Holiday Schedule'!$D$3:$D$24,MATCH(A96,'Holiday Schedule'!$C$3:$C$24,0)),0)</f>
        <v>0</v>
      </c>
      <c r="AB96" s="2">
        <f t="shared" si="8"/>
        <v>7</v>
      </c>
      <c r="AC96" s="2">
        <f t="shared" si="9"/>
        <v>0</v>
      </c>
      <c r="AD96" s="5">
        <f t="shared" si="10"/>
        <v>427823</v>
      </c>
      <c r="AE96" s="5">
        <f t="shared" si="11"/>
        <v>427823</v>
      </c>
      <c r="AG96" s="2">
        <f t="shared" si="12"/>
        <v>3</v>
      </c>
      <c r="AH96" s="2">
        <f t="shared" si="13"/>
        <v>2025</v>
      </c>
      <c r="AJ96" s="5">
        <f t="shared" si="14"/>
        <v>20696</v>
      </c>
      <c r="AK96" s="2">
        <f t="shared" si="15"/>
        <v>9</v>
      </c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36"/>
    </row>
    <row r="97" spans="1:49">
      <c r="A97" s="17">
        <v>45746</v>
      </c>
      <c r="B97" s="19">
        <v>19167</v>
      </c>
      <c r="C97" s="19">
        <v>20696</v>
      </c>
      <c r="D97" s="19">
        <v>19681</v>
      </c>
      <c r="E97" s="19">
        <v>19835</v>
      </c>
      <c r="F97" s="19">
        <v>19854</v>
      </c>
      <c r="G97" s="19">
        <v>19814</v>
      </c>
      <c r="H97" s="19">
        <v>18103</v>
      </c>
      <c r="I97" s="19">
        <v>18291</v>
      </c>
      <c r="J97" s="19">
        <v>19203</v>
      </c>
      <c r="K97" s="19">
        <v>20330</v>
      </c>
      <c r="L97" s="19">
        <v>21180</v>
      </c>
      <c r="M97" s="19">
        <v>22345</v>
      </c>
      <c r="N97" s="19">
        <v>22547</v>
      </c>
      <c r="O97" s="19">
        <v>24206</v>
      </c>
      <c r="P97" s="19">
        <v>26118</v>
      </c>
      <c r="Q97" s="19">
        <v>25985</v>
      </c>
      <c r="R97" s="19">
        <v>25167</v>
      </c>
      <c r="S97" s="19">
        <v>22882</v>
      </c>
      <c r="T97" s="19">
        <v>21310</v>
      </c>
      <c r="U97" s="19">
        <v>19748</v>
      </c>
      <c r="V97" s="19">
        <v>18670</v>
      </c>
      <c r="W97" s="19">
        <v>19302</v>
      </c>
      <c r="X97" s="19">
        <v>18970</v>
      </c>
      <c r="Y97" s="19">
        <v>19043</v>
      </c>
      <c r="Z97" s="5">
        <v>0</v>
      </c>
      <c r="AA97" s="2">
        <f>IFERROR(INDEX('Holiday Schedule'!$D$3:$D$24,MATCH(A97,'Holiday Schedule'!$C$3:$C$24,0)),0)</f>
        <v>0</v>
      </c>
      <c r="AB97" s="2">
        <f t="shared" si="8"/>
        <v>1</v>
      </c>
      <c r="AC97" s="2">
        <f t="shared" si="9"/>
        <v>0</v>
      </c>
      <c r="AD97" s="5">
        <f t="shared" si="10"/>
        <v>502447</v>
      </c>
      <c r="AE97" s="5">
        <f t="shared" si="11"/>
        <v>502447</v>
      </c>
      <c r="AG97" s="2">
        <f t="shared" si="12"/>
        <v>3</v>
      </c>
      <c r="AH97" s="2">
        <f t="shared" si="13"/>
        <v>2025</v>
      </c>
      <c r="AJ97" s="5">
        <f t="shared" si="14"/>
        <v>26118</v>
      </c>
      <c r="AK97" s="2">
        <f t="shared" si="15"/>
        <v>15</v>
      </c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36"/>
    </row>
    <row r="98" spans="1:49">
      <c r="A98" s="17">
        <v>45747</v>
      </c>
      <c r="B98" s="19">
        <v>18611</v>
      </c>
      <c r="C98" s="19">
        <v>18808</v>
      </c>
      <c r="D98" s="19">
        <v>18986</v>
      </c>
      <c r="E98" s="19">
        <v>19098</v>
      </c>
      <c r="F98" s="19">
        <v>19323</v>
      </c>
      <c r="G98" s="19">
        <v>19964</v>
      </c>
      <c r="H98" s="19">
        <v>19086</v>
      </c>
      <c r="I98" s="19">
        <v>21555</v>
      </c>
      <c r="J98" s="19">
        <v>23883</v>
      </c>
      <c r="K98" s="19">
        <v>24729</v>
      </c>
      <c r="L98" s="19">
        <v>24891</v>
      </c>
      <c r="M98" s="19">
        <v>23805</v>
      </c>
      <c r="N98" s="19">
        <v>23127</v>
      </c>
      <c r="O98" s="19">
        <v>24732</v>
      </c>
      <c r="P98" s="19">
        <v>25454</v>
      </c>
      <c r="Q98" s="19">
        <v>25080</v>
      </c>
      <c r="R98" s="19">
        <v>23399</v>
      </c>
      <c r="S98" s="19">
        <v>20560</v>
      </c>
      <c r="T98" s="19">
        <v>19621</v>
      </c>
      <c r="U98" s="19">
        <v>18298</v>
      </c>
      <c r="V98" s="19">
        <v>17280</v>
      </c>
      <c r="W98" s="19">
        <v>17184</v>
      </c>
      <c r="X98" s="19">
        <v>17431</v>
      </c>
      <c r="Y98" s="19">
        <v>16863</v>
      </c>
      <c r="Z98" s="5">
        <v>0</v>
      </c>
      <c r="AA98" s="2">
        <f>IFERROR(INDEX('Holiday Schedule'!$D$3:$D$24,MATCH(A98,'Holiday Schedule'!$C$3:$C$24,0)),0)</f>
        <v>0</v>
      </c>
      <c r="AB98" s="2">
        <f t="shared" si="8"/>
        <v>2</v>
      </c>
      <c r="AC98" s="2">
        <f t="shared" si="9"/>
        <v>351029</v>
      </c>
      <c r="AD98" s="5">
        <f t="shared" si="10"/>
        <v>150739</v>
      </c>
      <c r="AE98" s="5">
        <f t="shared" si="11"/>
        <v>501768</v>
      </c>
      <c r="AG98" s="2">
        <f t="shared" si="12"/>
        <v>3</v>
      </c>
      <c r="AH98" s="2">
        <f t="shared" si="13"/>
        <v>2025</v>
      </c>
      <c r="AJ98" s="5">
        <f t="shared" si="14"/>
        <v>25454</v>
      </c>
      <c r="AK98" s="2">
        <f t="shared" si="15"/>
        <v>15</v>
      </c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36"/>
    </row>
    <row r="99" spans="1:49">
      <c r="A99" s="17">
        <v>45748</v>
      </c>
      <c r="B99" s="19">
        <v>16194</v>
      </c>
      <c r="C99" s="19">
        <v>16372</v>
      </c>
      <c r="D99" s="19">
        <v>17055</v>
      </c>
      <c r="E99" s="19">
        <v>16643</v>
      </c>
      <c r="F99" s="19">
        <v>17158</v>
      </c>
      <c r="G99" s="19">
        <v>17985</v>
      </c>
      <c r="H99" s="19">
        <v>17457</v>
      </c>
      <c r="I99" s="19">
        <v>19790</v>
      </c>
      <c r="J99" s="19">
        <v>21583</v>
      </c>
      <c r="K99" s="19">
        <v>19841</v>
      </c>
      <c r="L99" s="19">
        <v>15870</v>
      </c>
      <c r="M99" s="19">
        <v>13529</v>
      </c>
      <c r="N99" s="19">
        <v>11860</v>
      </c>
      <c r="O99" s="19">
        <v>10543</v>
      </c>
      <c r="P99" s="19">
        <v>10258</v>
      </c>
      <c r="Q99" s="19">
        <v>11047</v>
      </c>
      <c r="R99" s="19">
        <v>13453</v>
      </c>
      <c r="S99" s="19">
        <v>15901</v>
      </c>
      <c r="T99" s="19">
        <v>18005</v>
      </c>
      <c r="U99" s="19">
        <v>18444</v>
      </c>
      <c r="V99" s="19">
        <v>18119</v>
      </c>
      <c r="W99" s="19">
        <v>18282</v>
      </c>
      <c r="X99" s="19">
        <v>18244</v>
      </c>
      <c r="Y99" s="19">
        <v>18695</v>
      </c>
      <c r="Z99" s="5">
        <v>0</v>
      </c>
      <c r="AA99" s="2">
        <f>IFERROR(INDEX('Holiday Schedule'!$D$3:$D$24,MATCH(A99,'Holiday Schedule'!$C$3:$C$24,0)),0)</f>
        <v>0</v>
      </c>
      <c r="AB99" s="2">
        <f t="shared" si="8"/>
        <v>3</v>
      </c>
      <c r="AC99" s="2">
        <f t="shared" si="9"/>
        <v>254769</v>
      </c>
      <c r="AD99" s="5">
        <f t="shared" si="10"/>
        <v>137559</v>
      </c>
      <c r="AE99" s="5">
        <f t="shared" si="11"/>
        <v>392328</v>
      </c>
      <c r="AG99" s="2">
        <f t="shared" si="12"/>
        <v>4</v>
      </c>
      <c r="AH99" s="2">
        <f t="shared" si="13"/>
        <v>2025</v>
      </c>
      <c r="AJ99" s="5">
        <f t="shared" si="14"/>
        <v>21583</v>
      </c>
      <c r="AK99" s="2">
        <f t="shared" si="15"/>
        <v>9</v>
      </c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36"/>
    </row>
    <row r="100" spans="1:49">
      <c r="A100" s="17">
        <v>45749</v>
      </c>
      <c r="B100" s="19">
        <v>18578</v>
      </c>
      <c r="C100" s="19">
        <v>19112</v>
      </c>
      <c r="D100" s="19">
        <v>19782</v>
      </c>
      <c r="E100" s="19">
        <v>19595</v>
      </c>
      <c r="F100" s="19">
        <v>20441</v>
      </c>
      <c r="G100" s="19">
        <v>21343</v>
      </c>
      <c r="H100" s="19">
        <v>19891</v>
      </c>
      <c r="I100" s="19">
        <v>19749</v>
      </c>
      <c r="J100" s="19">
        <v>16699</v>
      </c>
      <c r="K100" s="19">
        <v>14020</v>
      </c>
      <c r="L100" s="19">
        <v>12663</v>
      </c>
      <c r="M100" s="19">
        <v>11899</v>
      </c>
      <c r="N100" s="19">
        <v>10943</v>
      </c>
      <c r="O100" s="19">
        <v>10609</v>
      </c>
      <c r="P100" s="19">
        <v>10020</v>
      </c>
      <c r="Q100" s="19">
        <v>10800</v>
      </c>
      <c r="R100" s="19">
        <v>13841</v>
      </c>
      <c r="S100" s="19">
        <v>17527</v>
      </c>
      <c r="T100" s="19">
        <v>18709</v>
      </c>
      <c r="U100" s="19">
        <v>18707</v>
      </c>
      <c r="V100" s="19">
        <v>18351</v>
      </c>
      <c r="W100" s="19">
        <v>18188</v>
      </c>
      <c r="X100" s="19">
        <v>18053</v>
      </c>
      <c r="Y100" s="19">
        <v>18383</v>
      </c>
      <c r="Z100" s="5">
        <v>0</v>
      </c>
      <c r="AA100" s="2">
        <f>IFERROR(INDEX('Holiday Schedule'!$D$3:$D$24,MATCH(A100,'Holiday Schedule'!$C$3:$C$24,0)),0)</f>
        <v>0</v>
      </c>
      <c r="AB100" s="2">
        <f t="shared" si="8"/>
        <v>4</v>
      </c>
      <c r="AC100" s="2">
        <f t="shared" si="9"/>
        <v>240778</v>
      </c>
      <c r="AD100" s="5">
        <f t="shared" si="10"/>
        <v>157125</v>
      </c>
      <c r="AE100" s="5">
        <f t="shared" si="11"/>
        <v>397903</v>
      </c>
      <c r="AG100" s="2">
        <f t="shared" si="12"/>
        <v>4</v>
      </c>
      <c r="AH100" s="2">
        <f t="shared" si="13"/>
        <v>2025</v>
      </c>
      <c r="AJ100" s="5">
        <f t="shared" si="14"/>
        <v>21343</v>
      </c>
      <c r="AK100" s="2">
        <f t="shared" si="15"/>
        <v>6</v>
      </c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36"/>
    </row>
    <row r="101" spans="1:49">
      <c r="A101" s="17">
        <v>45750</v>
      </c>
      <c r="B101" s="19">
        <v>17924</v>
      </c>
      <c r="C101" s="19">
        <v>18047</v>
      </c>
      <c r="D101" s="19">
        <v>18958</v>
      </c>
      <c r="E101" s="19">
        <v>18052</v>
      </c>
      <c r="F101" s="19">
        <v>18796</v>
      </c>
      <c r="G101" s="19">
        <v>19579</v>
      </c>
      <c r="H101" s="19">
        <v>18383</v>
      </c>
      <c r="I101" s="19">
        <v>21175</v>
      </c>
      <c r="J101" s="19">
        <v>24858</v>
      </c>
      <c r="K101" s="19">
        <v>26732</v>
      </c>
      <c r="L101" s="19">
        <v>28225</v>
      </c>
      <c r="M101" s="19">
        <v>28692</v>
      </c>
      <c r="N101" s="19">
        <v>28399</v>
      </c>
      <c r="O101" s="19">
        <v>27698</v>
      </c>
      <c r="P101" s="19">
        <v>26481</v>
      </c>
      <c r="Q101" s="19">
        <v>25741</v>
      </c>
      <c r="R101" s="19">
        <v>24578</v>
      </c>
      <c r="S101" s="19">
        <v>20917</v>
      </c>
      <c r="T101" s="19">
        <v>19514</v>
      </c>
      <c r="U101" s="19">
        <v>18296</v>
      </c>
      <c r="V101" s="19">
        <v>17657</v>
      </c>
      <c r="W101" s="19">
        <v>17206</v>
      </c>
      <c r="X101" s="19">
        <v>16849</v>
      </c>
      <c r="Y101" s="19">
        <v>17173</v>
      </c>
      <c r="Z101" s="5">
        <v>0</v>
      </c>
      <c r="AA101" s="2">
        <f>IFERROR(INDEX('Holiday Schedule'!$D$3:$D$24,MATCH(A101,'Holiday Schedule'!$C$3:$C$24,0)),0)</f>
        <v>0</v>
      </c>
      <c r="AB101" s="2">
        <f t="shared" si="8"/>
        <v>5</v>
      </c>
      <c r="AC101" s="2">
        <f t="shared" si="9"/>
        <v>373018</v>
      </c>
      <c r="AD101" s="5">
        <f t="shared" si="10"/>
        <v>146912</v>
      </c>
      <c r="AE101" s="5">
        <f t="shared" si="11"/>
        <v>519930</v>
      </c>
      <c r="AG101" s="2">
        <f t="shared" si="12"/>
        <v>4</v>
      </c>
      <c r="AH101" s="2">
        <f t="shared" si="13"/>
        <v>2025</v>
      </c>
      <c r="AJ101" s="5">
        <f t="shared" si="14"/>
        <v>28692</v>
      </c>
      <c r="AK101" s="2">
        <f t="shared" si="15"/>
        <v>12</v>
      </c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36"/>
    </row>
    <row r="102" spans="1:49">
      <c r="A102" s="17">
        <v>45751</v>
      </c>
      <c r="B102" s="19">
        <v>16286</v>
      </c>
      <c r="C102" s="19">
        <v>16623</v>
      </c>
      <c r="D102" s="19">
        <v>17120</v>
      </c>
      <c r="E102" s="19">
        <v>16572</v>
      </c>
      <c r="F102" s="19">
        <v>17113</v>
      </c>
      <c r="G102" s="19">
        <v>18045</v>
      </c>
      <c r="H102" s="19">
        <v>17041</v>
      </c>
      <c r="I102" s="19">
        <v>17662</v>
      </c>
      <c r="J102" s="19">
        <v>17829</v>
      </c>
      <c r="K102" s="19">
        <v>15692</v>
      </c>
      <c r="L102" s="19">
        <v>12657</v>
      </c>
      <c r="M102" s="19">
        <v>15161</v>
      </c>
      <c r="N102" s="19">
        <v>15120</v>
      </c>
      <c r="O102" s="19">
        <v>16176</v>
      </c>
      <c r="P102" s="19">
        <v>16484</v>
      </c>
      <c r="Q102" s="19">
        <v>16976</v>
      </c>
      <c r="R102" s="19">
        <v>17487</v>
      </c>
      <c r="S102" s="19">
        <v>15679</v>
      </c>
      <c r="T102" s="19">
        <v>16566</v>
      </c>
      <c r="U102" s="19">
        <v>16721</v>
      </c>
      <c r="V102" s="19">
        <v>16494</v>
      </c>
      <c r="W102" s="19">
        <v>16801</v>
      </c>
      <c r="X102" s="19">
        <v>16722</v>
      </c>
      <c r="Y102" s="19">
        <v>17366</v>
      </c>
      <c r="Z102" s="5">
        <v>0</v>
      </c>
      <c r="AA102" s="2">
        <f>IFERROR(INDEX('Holiday Schedule'!$D$3:$D$24,MATCH(A102,'Holiday Schedule'!$C$3:$C$24,0)),0)</f>
        <v>0</v>
      </c>
      <c r="AB102" s="2">
        <f t="shared" si="8"/>
        <v>6</v>
      </c>
      <c r="AC102" s="2">
        <f t="shared" si="9"/>
        <v>260227</v>
      </c>
      <c r="AD102" s="5">
        <f t="shared" si="10"/>
        <v>136166</v>
      </c>
      <c r="AE102" s="5">
        <f t="shared" si="11"/>
        <v>396393</v>
      </c>
      <c r="AG102" s="2">
        <f t="shared" si="12"/>
        <v>4</v>
      </c>
      <c r="AH102" s="2">
        <f t="shared" si="13"/>
        <v>2025</v>
      </c>
      <c r="AJ102" s="5">
        <f t="shared" si="14"/>
        <v>18045</v>
      </c>
      <c r="AK102" s="2">
        <f t="shared" si="15"/>
        <v>6</v>
      </c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36"/>
    </row>
    <row r="103" spans="1:49">
      <c r="A103" s="17">
        <v>45752</v>
      </c>
      <c r="B103" s="19">
        <v>16969</v>
      </c>
      <c r="C103" s="19">
        <v>17619</v>
      </c>
      <c r="D103" s="19">
        <v>17136</v>
      </c>
      <c r="E103" s="19">
        <v>17735</v>
      </c>
      <c r="F103" s="19">
        <v>18040</v>
      </c>
      <c r="G103" s="19">
        <v>18274</v>
      </c>
      <c r="H103" s="19">
        <v>16331</v>
      </c>
      <c r="I103" s="19">
        <v>16639</v>
      </c>
      <c r="J103" s="19">
        <v>17817</v>
      </c>
      <c r="K103" s="19">
        <v>17932</v>
      </c>
      <c r="L103" s="19">
        <v>15836</v>
      </c>
      <c r="M103" s="19">
        <v>16154</v>
      </c>
      <c r="N103" s="19">
        <v>16402</v>
      </c>
      <c r="O103" s="19">
        <v>18326</v>
      </c>
      <c r="P103" s="19">
        <v>19907</v>
      </c>
      <c r="Q103" s="19">
        <v>21778</v>
      </c>
      <c r="R103" s="19">
        <v>22220</v>
      </c>
      <c r="S103" s="19">
        <v>19914</v>
      </c>
      <c r="T103" s="19">
        <v>18830</v>
      </c>
      <c r="U103" s="19">
        <v>18050</v>
      </c>
      <c r="V103" s="19">
        <v>17504</v>
      </c>
      <c r="W103" s="19">
        <v>17633</v>
      </c>
      <c r="X103" s="19">
        <v>17568</v>
      </c>
      <c r="Y103" s="19">
        <v>18268</v>
      </c>
      <c r="Z103" s="5">
        <v>0</v>
      </c>
      <c r="AA103" s="2">
        <f>IFERROR(INDEX('Holiday Schedule'!$D$3:$D$24,MATCH(A103,'Holiday Schedule'!$C$3:$C$24,0)),0)</f>
        <v>0</v>
      </c>
      <c r="AB103" s="2">
        <f t="shared" si="8"/>
        <v>7</v>
      </c>
      <c r="AC103" s="2">
        <f t="shared" si="9"/>
        <v>0</v>
      </c>
      <c r="AD103" s="5">
        <f t="shared" si="10"/>
        <v>432882</v>
      </c>
      <c r="AE103" s="5">
        <f t="shared" si="11"/>
        <v>432882</v>
      </c>
      <c r="AG103" s="2">
        <f t="shared" si="12"/>
        <v>4</v>
      </c>
      <c r="AH103" s="2">
        <f t="shared" si="13"/>
        <v>2025</v>
      </c>
      <c r="AJ103" s="5">
        <f t="shared" si="14"/>
        <v>22220</v>
      </c>
      <c r="AK103" s="2">
        <f t="shared" si="15"/>
        <v>17</v>
      </c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36"/>
    </row>
    <row r="104" spans="1:49">
      <c r="A104" s="17">
        <v>45753</v>
      </c>
      <c r="B104" s="19">
        <v>17753</v>
      </c>
      <c r="C104" s="19">
        <v>17934</v>
      </c>
      <c r="D104" s="19">
        <v>17293</v>
      </c>
      <c r="E104" s="19">
        <v>17365</v>
      </c>
      <c r="F104" s="19">
        <v>17136</v>
      </c>
      <c r="G104" s="19">
        <v>17064</v>
      </c>
      <c r="H104" s="19">
        <v>15466</v>
      </c>
      <c r="I104" s="19">
        <v>17245</v>
      </c>
      <c r="J104" s="19">
        <v>19839</v>
      </c>
      <c r="K104" s="19">
        <v>20495</v>
      </c>
      <c r="L104" s="19">
        <v>20981</v>
      </c>
      <c r="M104" s="19">
        <v>21890</v>
      </c>
      <c r="N104" s="19">
        <v>18608</v>
      </c>
      <c r="O104" s="19">
        <v>17988</v>
      </c>
      <c r="P104" s="19">
        <v>18174</v>
      </c>
      <c r="Q104" s="19">
        <v>16345</v>
      </c>
      <c r="R104" s="19">
        <v>16926</v>
      </c>
      <c r="S104" s="19">
        <v>16599</v>
      </c>
      <c r="T104" s="19">
        <v>17855</v>
      </c>
      <c r="U104" s="19">
        <v>17650</v>
      </c>
      <c r="V104" s="19">
        <v>16972</v>
      </c>
      <c r="W104" s="19">
        <v>16932</v>
      </c>
      <c r="X104" s="19">
        <v>16456</v>
      </c>
      <c r="Y104" s="19">
        <v>16966</v>
      </c>
      <c r="Z104" s="5">
        <v>0</v>
      </c>
      <c r="AA104" s="2">
        <f>IFERROR(INDEX('Holiday Schedule'!$D$3:$D$24,MATCH(A104,'Holiday Schedule'!$C$3:$C$24,0)),0)</f>
        <v>0</v>
      </c>
      <c r="AB104" s="2">
        <f t="shared" si="8"/>
        <v>1</v>
      </c>
      <c r="AC104" s="2">
        <f t="shared" si="9"/>
        <v>0</v>
      </c>
      <c r="AD104" s="5">
        <f t="shared" si="10"/>
        <v>427932</v>
      </c>
      <c r="AE104" s="5">
        <f t="shared" si="11"/>
        <v>427932</v>
      </c>
      <c r="AG104" s="2">
        <f t="shared" si="12"/>
        <v>4</v>
      </c>
      <c r="AH104" s="2">
        <f t="shared" si="13"/>
        <v>2025</v>
      </c>
      <c r="AJ104" s="5">
        <f t="shared" si="14"/>
        <v>21890</v>
      </c>
      <c r="AK104" s="2">
        <f t="shared" si="15"/>
        <v>12</v>
      </c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36"/>
    </row>
    <row r="105" spans="1:49">
      <c r="A105" s="17">
        <v>45754</v>
      </c>
      <c r="B105" s="19">
        <v>16556</v>
      </c>
      <c r="C105" s="19">
        <v>16935</v>
      </c>
      <c r="D105" s="19">
        <v>17518</v>
      </c>
      <c r="E105" s="19">
        <v>17066</v>
      </c>
      <c r="F105" s="19">
        <v>17766</v>
      </c>
      <c r="G105" s="19">
        <v>18618</v>
      </c>
      <c r="H105" s="19">
        <v>18220</v>
      </c>
      <c r="I105" s="19">
        <v>19356</v>
      </c>
      <c r="J105" s="19">
        <v>20190</v>
      </c>
      <c r="K105" s="19">
        <v>19411</v>
      </c>
      <c r="L105" s="19">
        <v>17564</v>
      </c>
      <c r="M105" s="19">
        <v>15144</v>
      </c>
      <c r="N105" s="19">
        <v>13554</v>
      </c>
      <c r="O105" s="19">
        <v>14659</v>
      </c>
      <c r="P105" s="19">
        <v>15941</v>
      </c>
      <c r="Q105" s="19">
        <v>18056</v>
      </c>
      <c r="R105" s="19">
        <v>19656</v>
      </c>
      <c r="S105" s="19">
        <v>18761</v>
      </c>
      <c r="T105" s="19">
        <v>18493</v>
      </c>
      <c r="U105" s="19">
        <v>18079</v>
      </c>
      <c r="V105" s="19">
        <v>17544</v>
      </c>
      <c r="W105" s="19">
        <v>17349</v>
      </c>
      <c r="X105" s="19">
        <v>17297</v>
      </c>
      <c r="Y105" s="19">
        <v>17659</v>
      </c>
      <c r="Z105" s="5">
        <v>0</v>
      </c>
      <c r="AA105" s="2">
        <f>IFERROR(INDEX('Holiday Schedule'!$D$3:$D$24,MATCH(A105,'Holiday Schedule'!$C$3:$C$24,0)),0)</f>
        <v>0</v>
      </c>
      <c r="AB105" s="2">
        <f t="shared" si="8"/>
        <v>2</v>
      </c>
      <c r="AC105" s="2">
        <f t="shared" si="9"/>
        <v>281054</v>
      </c>
      <c r="AD105" s="5">
        <f t="shared" si="10"/>
        <v>140338</v>
      </c>
      <c r="AE105" s="5">
        <f t="shared" si="11"/>
        <v>421392</v>
      </c>
      <c r="AG105" s="2">
        <f t="shared" si="12"/>
        <v>4</v>
      </c>
      <c r="AH105" s="2">
        <f t="shared" si="13"/>
        <v>2025</v>
      </c>
      <c r="AJ105" s="5">
        <f t="shared" si="14"/>
        <v>20190</v>
      </c>
      <c r="AK105" s="2">
        <f t="shared" si="15"/>
        <v>9</v>
      </c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36"/>
    </row>
    <row r="106" spans="1:49">
      <c r="A106" s="17">
        <v>45755</v>
      </c>
      <c r="B106" s="19">
        <v>17318</v>
      </c>
      <c r="C106" s="19">
        <v>17267</v>
      </c>
      <c r="D106" s="19">
        <v>18159</v>
      </c>
      <c r="E106" s="19">
        <v>17528</v>
      </c>
      <c r="F106" s="19">
        <v>18160</v>
      </c>
      <c r="G106" s="19">
        <v>18955</v>
      </c>
      <c r="H106" s="19">
        <v>18062</v>
      </c>
      <c r="I106" s="19">
        <v>18961</v>
      </c>
      <c r="J106" s="19">
        <v>19950</v>
      </c>
      <c r="K106" s="19">
        <v>20388</v>
      </c>
      <c r="L106" s="19">
        <v>22244</v>
      </c>
      <c r="M106" s="19">
        <v>20961</v>
      </c>
      <c r="N106" s="19">
        <v>20711</v>
      </c>
      <c r="O106" s="19">
        <v>23942</v>
      </c>
      <c r="P106" s="19">
        <v>24496</v>
      </c>
      <c r="Q106" s="19">
        <v>24729</v>
      </c>
      <c r="R106" s="19">
        <v>23583</v>
      </c>
      <c r="S106" s="19">
        <v>21126</v>
      </c>
      <c r="T106" s="19">
        <v>20261</v>
      </c>
      <c r="U106" s="19">
        <v>19025</v>
      </c>
      <c r="V106" s="19">
        <v>18123</v>
      </c>
      <c r="W106" s="19">
        <v>18297</v>
      </c>
      <c r="X106" s="19">
        <v>18118</v>
      </c>
      <c r="Y106" s="19">
        <v>18632</v>
      </c>
      <c r="Z106" s="5">
        <v>0</v>
      </c>
      <c r="AA106" s="2">
        <f>IFERROR(INDEX('Holiday Schedule'!$D$3:$D$24,MATCH(A106,'Holiday Schedule'!$C$3:$C$24,0)),0)</f>
        <v>0</v>
      </c>
      <c r="AB106" s="2">
        <f t="shared" si="8"/>
        <v>3</v>
      </c>
      <c r="AC106" s="2">
        <f t="shared" si="9"/>
        <v>334915</v>
      </c>
      <c r="AD106" s="5">
        <f t="shared" si="10"/>
        <v>144081</v>
      </c>
      <c r="AE106" s="5">
        <f t="shared" si="11"/>
        <v>478996</v>
      </c>
      <c r="AG106" s="2">
        <f t="shared" si="12"/>
        <v>4</v>
      </c>
      <c r="AH106" s="2">
        <f t="shared" si="13"/>
        <v>2025</v>
      </c>
      <c r="AJ106" s="5">
        <f t="shared" si="14"/>
        <v>24729</v>
      </c>
      <c r="AK106" s="2">
        <f t="shared" si="15"/>
        <v>16</v>
      </c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36"/>
    </row>
    <row r="107" spans="1:49">
      <c r="A107" s="17">
        <v>45756</v>
      </c>
      <c r="B107" s="19">
        <v>18129</v>
      </c>
      <c r="C107" s="19">
        <v>18787</v>
      </c>
      <c r="D107" s="19">
        <v>19392</v>
      </c>
      <c r="E107" s="19">
        <v>19014</v>
      </c>
      <c r="F107" s="19">
        <v>19322</v>
      </c>
      <c r="G107" s="19">
        <v>20403</v>
      </c>
      <c r="H107" s="19">
        <v>19358</v>
      </c>
      <c r="I107" s="19">
        <v>22198</v>
      </c>
      <c r="J107" s="19">
        <v>25100</v>
      </c>
      <c r="K107" s="19">
        <v>25625</v>
      </c>
      <c r="L107" s="19">
        <v>24914</v>
      </c>
      <c r="M107" s="19">
        <v>21430</v>
      </c>
      <c r="N107" s="19">
        <v>17859</v>
      </c>
      <c r="O107" s="19">
        <v>16900</v>
      </c>
      <c r="P107" s="19">
        <v>15595</v>
      </c>
      <c r="Q107" s="19">
        <v>15919</v>
      </c>
      <c r="R107" s="19">
        <v>16971</v>
      </c>
      <c r="S107" s="19">
        <v>16758</v>
      </c>
      <c r="T107" s="19">
        <v>18634</v>
      </c>
      <c r="U107" s="19">
        <v>18945</v>
      </c>
      <c r="V107" s="19">
        <v>18450</v>
      </c>
      <c r="W107" s="19">
        <v>18605</v>
      </c>
      <c r="X107" s="19">
        <v>18441</v>
      </c>
      <c r="Y107" s="19">
        <v>19079</v>
      </c>
      <c r="Z107" s="5">
        <v>0</v>
      </c>
      <c r="AA107" s="2">
        <f>IFERROR(INDEX('Holiday Schedule'!$D$3:$D$24,MATCH(A107,'Holiday Schedule'!$C$3:$C$24,0)),0)</f>
        <v>0</v>
      </c>
      <c r="AB107" s="2">
        <f t="shared" si="8"/>
        <v>4</v>
      </c>
      <c r="AC107" s="2">
        <f t="shared" si="9"/>
        <v>312344</v>
      </c>
      <c r="AD107" s="5">
        <f t="shared" si="10"/>
        <v>153484</v>
      </c>
      <c r="AE107" s="5">
        <f t="shared" si="11"/>
        <v>465828</v>
      </c>
      <c r="AG107" s="2">
        <f t="shared" si="12"/>
        <v>4</v>
      </c>
      <c r="AH107" s="2">
        <f t="shared" si="13"/>
        <v>2025</v>
      </c>
      <c r="AJ107" s="5">
        <f t="shared" si="14"/>
        <v>25625</v>
      </c>
      <c r="AK107" s="2">
        <f t="shared" si="15"/>
        <v>10</v>
      </c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36"/>
    </row>
    <row r="108" spans="1:49">
      <c r="A108" s="17">
        <v>45757</v>
      </c>
      <c r="B108" s="19">
        <v>18794</v>
      </c>
      <c r="C108" s="19">
        <v>19242</v>
      </c>
      <c r="D108" s="19">
        <v>20163</v>
      </c>
      <c r="E108" s="19">
        <v>19263</v>
      </c>
      <c r="F108" s="19">
        <v>20193</v>
      </c>
      <c r="G108" s="19">
        <v>21237</v>
      </c>
      <c r="H108" s="19">
        <v>19466</v>
      </c>
      <c r="I108" s="19">
        <v>18232</v>
      </c>
      <c r="J108" s="19">
        <v>15303</v>
      </c>
      <c r="K108" s="19">
        <v>12687</v>
      </c>
      <c r="L108" s="19">
        <v>11668</v>
      </c>
      <c r="M108" s="19">
        <v>10921</v>
      </c>
      <c r="N108" s="19">
        <v>10528</v>
      </c>
      <c r="O108" s="19">
        <v>10635</v>
      </c>
      <c r="P108" s="19">
        <v>11784</v>
      </c>
      <c r="Q108" s="19">
        <v>11630</v>
      </c>
      <c r="R108" s="19">
        <v>13682</v>
      </c>
      <c r="S108" s="19">
        <v>15187</v>
      </c>
      <c r="T108" s="19">
        <v>17311</v>
      </c>
      <c r="U108" s="19">
        <v>17689</v>
      </c>
      <c r="V108" s="19">
        <v>17764</v>
      </c>
      <c r="W108" s="19">
        <v>17727</v>
      </c>
      <c r="X108" s="19">
        <v>17677</v>
      </c>
      <c r="Y108" s="19">
        <v>18193</v>
      </c>
      <c r="Z108" s="5">
        <v>0</v>
      </c>
      <c r="AA108" s="2">
        <f>IFERROR(INDEX('Holiday Schedule'!$D$3:$D$24,MATCH(A108,'Holiday Schedule'!$C$3:$C$24,0)),0)</f>
        <v>0</v>
      </c>
      <c r="AB108" s="2">
        <f t="shared" si="8"/>
        <v>5</v>
      </c>
      <c r="AC108" s="2">
        <f t="shared" si="9"/>
        <v>230425</v>
      </c>
      <c r="AD108" s="5">
        <f t="shared" si="10"/>
        <v>156551</v>
      </c>
      <c r="AE108" s="5">
        <f t="shared" si="11"/>
        <v>386976</v>
      </c>
      <c r="AG108" s="2">
        <f t="shared" si="12"/>
        <v>4</v>
      </c>
      <c r="AH108" s="2">
        <f t="shared" si="13"/>
        <v>2025</v>
      </c>
      <c r="AJ108" s="5">
        <f t="shared" si="14"/>
        <v>21237</v>
      </c>
      <c r="AK108" s="2">
        <f t="shared" si="15"/>
        <v>6</v>
      </c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36"/>
    </row>
    <row r="109" spans="1:49">
      <c r="A109" s="17">
        <v>45758</v>
      </c>
      <c r="B109" s="19">
        <v>17838</v>
      </c>
      <c r="C109" s="19">
        <v>18418</v>
      </c>
      <c r="D109" s="19">
        <v>18970</v>
      </c>
      <c r="E109" s="19">
        <v>18505</v>
      </c>
      <c r="F109" s="19">
        <v>18938</v>
      </c>
      <c r="G109" s="19">
        <v>19673</v>
      </c>
      <c r="H109" s="19">
        <v>18503</v>
      </c>
      <c r="I109" s="19">
        <v>20310</v>
      </c>
      <c r="J109" s="19">
        <v>21971</v>
      </c>
      <c r="K109" s="19">
        <v>22799</v>
      </c>
      <c r="L109" s="19">
        <v>22130</v>
      </c>
      <c r="M109" s="19">
        <v>18980</v>
      </c>
      <c r="N109" s="19">
        <v>18245</v>
      </c>
      <c r="O109" s="19">
        <v>21487</v>
      </c>
      <c r="P109" s="19">
        <v>22202</v>
      </c>
      <c r="Q109" s="19">
        <v>21890</v>
      </c>
      <c r="R109" s="19">
        <v>21433</v>
      </c>
      <c r="S109" s="19">
        <v>19042</v>
      </c>
      <c r="T109" s="19">
        <v>18021</v>
      </c>
      <c r="U109" s="19">
        <v>17309</v>
      </c>
      <c r="V109" s="19">
        <v>16879</v>
      </c>
      <c r="W109" s="19">
        <v>16984</v>
      </c>
      <c r="X109" s="19">
        <v>17041</v>
      </c>
      <c r="Y109" s="19">
        <v>17378</v>
      </c>
      <c r="Z109" s="5">
        <v>0</v>
      </c>
      <c r="AA109" s="2">
        <f>IFERROR(INDEX('Holiday Schedule'!$D$3:$D$24,MATCH(A109,'Holiday Schedule'!$C$3:$C$24,0)),0)</f>
        <v>0</v>
      </c>
      <c r="AB109" s="2">
        <f t="shared" si="8"/>
        <v>6</v>
      </c>
      <c r="AC109" s="2">
        <f t="shared" si="9"/>
        <v>316723</v>
      </c>
      <c r="AD109" s="5">
        <f t="shared" si="10"/>
        <v>148223</v>
      </c>
      <c r="AE109" s="5">
        <f t="shared" si="11"/>
        <v>464946</v>
      </c>
      <c r="AG109" s="2">
        <f t="shared" si="12"/>
        <v>4</v>
      </c>
      <c r="AH109" s="2">
        <f t="shared" si="13"/>
        <v>2025</v>
      </c>
      <c r="AJ109" s="5">
        <f t="shared" si="14"/>
        <v>22799</v>
      </c>
      <c r="AK109" s="2">
        <f t="shared" si="15"/>
        <v>10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36"/>
    </row>
    <row r="110" spans="1:49">
      <c r="A110" s="17">
        <v>45759</v>
      </c>
      <c r="B110" s="19">
        <v>17249</v>
      </c>
      <c r="C110" s="19">
        <v>17445</v>
      </c>
      <c r="D110" s="19">
        <v>16966</v>
      </c>
      <c r="E110" s="19">
        <v>17366</v>
      </c>
      <c r="F110" s="19">
        <v>17655</v>
      </c>
      <c r="G110" s="19">
        <v>17252</v>
      </c>
      <c r="H110" s="19">
        <v>16058</v>
      </c>
      <c r="I110" s="19">
        <v>17848</v>
      </c>
      <c r="J110" s="19">
        <v>20866</v>
      </c>
      <c r="K110" s="19">
        <v>21740</v>
      </c>
      <c r="L110" s="19">
        <v>21790</v>
      </c>
      <c r="M110" s="19">
        <v>21805</v>
      </c>
      <c r="N110" s="19">
        <v>21131</v>
      </c>
      <c r="O110" s="19">
        <v>21481</v>
      </c>
      <c r="P110" s="19">
        <v>23198</v>
      </c>
      <c r="Q110" s="19">
        <v>23153</v>
      </c>
      <c r="R110" s="19">
        <v>22331</v>
      </c>
      <c r="S110" s="19">
        <v>20224</v>
      </c>
      <c r="T110" s="19">
        <v>18803</v>
      </c>
      <c r="U110" s="19">
        <v>18020</v>
      </c>
      <c r="V110" s="19">
        <v>17226</v>
      </c>
      <c r="W110" s="19">
        <v>17676</v>
      </c>
      <c r="X110" s="19">
        <v>17400</v>
      </c>
      <c r="Y110" s="19">
        <v>17908</v>
      </c>
      <c r="Z110" s="5">
        <v>0</v>
      </c>
      <c r="AA110" s="2">
        <f>IFERROR(INDEX('Holiday Schedule'!$D$3:$D$24,MATCH(A110,'Holiday Schedule'!$C$3:$C$24,0)),0)</f>
        <v>0</v>
      </c>
      <c r="AB110" s="2">
        <f t="shared" si="8"/>
        <v>7</v>
      </c>
      <c r="AC110" s="2">
        <f t="shared" si="9"/>
        <v>0</v>
      </c>
      <c r="AD110" s="5">
        <f t="shared" si="10"/>
        <v>462591</v>
      </c>
      <c r="AE110" s="5">
        <f t="shared" si="11"/>
        <v>462591</v>
      </c>
      <c r="AG110" s="2">
        <f t="shared" si="12"/>
        <v>4</v>
      </c>
      <c r="AH110" s="2">
        <f t="shared" si="13"/>
        <v>2025</v>
      </c>
      <c r="AJ110" s="5">
        <f t="shared" si="14"/>
        <v>23198</v>
      </c>
      <c r="AK110" s="2">
        <f t="shared" si="15"/>
        <v>15</v>
      </c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36"/>
    </row>
    <row r="111" spans="1:49">
      <c r="A111" s="17">
        <v>45760</v>
      </c>
      <c r="B111" s="19">
        <v>17784</v>
      </c>
      <c r="C111" s="19">
        <v>18145</v>
      </c>
      <c r="D111" s="19">
        <v>17558</v>
      </c>
      <c r="E111" s="19">
        <v>17773</v>
      </c>
      <c r="F111" s="19">
        <v>17879</v>
      </c>
      <c r="G111" s="19">
        <v>17640</v>
      </c>
      <c r="H111" s="19">
        <v>16282</v>
      </c>
      <c r="I111" s="19">
        <v>18093</v>
      </c>
      <c r="J111" s="19">
        <v>20936</v>
      </c>
      <c r="K111" s="19">
        <v>22491</v>
      </c>
      <c r="L111" s="19">
        <v>24232</v>
      </c>
      <c r="M111" s="19">
        <v>25078</v>
      </c>
      <c r="N111" s="19">
        <v>24778</v>
      </c>
      <c r="O111" s="19">
        <v>25104</v>
      </c>
      <c r="P111" s="19">
        <v>24952</v>
      </c>
      <c r="Q111" s="19">
        <v>25358</v>
      </c>
      <c r="R111" s="19">
        <v>24630</v>
      </c>
      <c r="S111" s="19">
        <v>21738</v>
      </c>
      <c r="T111" s="19">
        <v>20097</v>
      </c>
      <c r="U111" s="19">
        <v>19383</v>
      </c>
      <c r="V111" s="19">
        <v>18571</v>
      </c>
      <c r="W111" s="19">
        <v>18512</v>
      </c>
      <c r="X111" s="19">
        <v>18079</v>
      </c>
      <c r="Y111" s="19">
        <v>18506</v>
      </c>
      <c r="Z111" s="5">
        <v>0</v>
      </c>
      <c r="AA111" s="2">
        <f>IFERROR(INDEX('Holiday Schedule'!$D$3:$D$24,MATCH(A111,'Holiday Schedule'!$C$3:$C$24,0)),0)</f>
        <v>0</v>
      </c>
      <c r="AB111" s="2">
        <f t="shared" si="8"/>
        <v>1</v>
      </c>
      <c r="AC111" s="2">
        <f t="shared" si="9"/>
        <v>0</v>
      </c>
      <c r="AD111" s="5">
        <f t="shared" si="10"/>
        <v>493599</v>
      </c>
      <c r="AE111" s="5">
        <f t="shared" si="11"/>
        <v>493599</v>
      </c>
      <c r="AG111" s="2">
        <f t="shared" si="12"/>
        <v>4</v>
      </c>
      <c r="AH111" s="2">
        <f t="shared" si="13"/>
        <v>2025</v>
      </c>
      <c r="AJ111" s="5">
        <f t="shared" si="14"/>
        <v>25358</v>
      </c>
      <c r="AK111" s="2">
        <f t="shared" si="15"/>
        <v>16</v>
      </c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36"/>
    </row>
    <row r="112" spans="1:49">
      <c r="A112" s="17">
        <v>45761</v>
      </c>
      <c r="B112" s="19">
        <v>18058</v>
      </c>
      <c r="C112" s="19">
        <v>18309</v>
      </c>
      <c r="D112" s="19">
        <v>18964</v>
      </c>
      <c r="E112" s="19">
        <v>18328</v>
      </c>
      <c r="F112" s="19">
        <v>18965</v>
      </c>
      <c r="G112" s="19">
        <v>19807</v>
      </c>
      <c r="H112" s="19">
        <v>18604</v>
      </c>
      <c r="I112" s="19">
        <v>20023</v>
      </c>
      <c r="J112" s="19">
        <v>21213</v>
      </c>
      <c r="K112" s="19">
        <v>21168</v>
      </c>
      <c r="L112" s="19">
        <v>20692</v>
      </c>
      <c r="M112" s="19">
        <v>19740</v>
      </c>
      <c r="N112" s="19">
        <v>19449</v>
      </c>
      <c r="O112" s="19">
        <v>18509</v>
      </c>
      <c r="P112" s="19">
        <v>17496</v>
      </c>
      <c r="Q112" s="19">
        <v>18573</v>
      </c>
      <c r="R112" s="19">
        <v>15551</v>
      </c>
      <c r="S112" s="19">
        <v>15864</v>
      </c>
      <c r="T112" s="19">
        <v>17260</v>
      </c>
      <c r="U112" s="19">
        <v>17315</v>
      </c>
      <c r="V112" s="19">
        <v>17032</v>
      </c>
      <c r="W112" s="19">
        <v>17231</v>
      </c>
      <c r="X112" s="19">
        <v>16861</v>
      </c>
      <c r="Y112" s="19">
        <v>17454</v>
      </c>
      <c r="Z112" s="5">
        <v>0</v>
      </c>
      <c r="AA112" s="2">
        <f>IFERROR(INDEX('Holiday Schedule'!$D$3:$D$24,MATCH(A112,'Holiday Schedule'!$C$3:$C$24,0)),0)</f>
        <v>0</v>
      </c>
      <c r="AB112" s="2">
        <f t="shared" si="8"/>
        <v>2</v>
      </c>
      <c r="AC112" s="2">
        <f t="shared" si="9"/>
        <v>293977</v>
      </c>
      <c r="AD112" s="5">
        <f t="shared" si="10"/>
        <v>148489</v>
      </c>
      <c r="AE112" s="5">
        <f t="shared" si="11"/>
        <v>442466</v>
      </c>
      <c r="AG112" s="2">
        <f t="shared" si="12"/>
        <v>4</v>
      </c>
      <c r="AH112" s="2">
        <f t="shared" si="13"/>
        <v>2025</v>
      </c>
      <c r="AJ112" s="5">
        <f t="shared" si="14"/>
        <v>21213</v>
      </c>
      <c r="AK112" s="2">
        <f t="shared" si="15"/>
        <v>9</v>
      </c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36"/>
    </row>
    <row r="113" spans="1:49">
      <c r="A113" s="17">
        <v>45762</v>
      </c>
      <c r="B113" s="19">
        <v>16591</v>
      </c>
      <c r="C113" s="19">
        <v>17028</v>
      </c>
      <c r="D113" s="19">
        <v>17599</v>
      </c>
      <c r="E113" s="19">
        <v>16949</v>
      </c>
      <c r="F113" s="19">
        <v>17334</v>
      </c>
      <c r="G113" s="19">
        <v>18316</v>
      </c>
      <c r="H113" s="19">
        <v>17564</v>
      </c>
      <c r="I113" s="19">
        <v>19505</v>
      </c>
      <c r="J113" s="19">
        <v>20239</v>
      </c>
      <c r="K113" s="19">
        <v>20846</v>
      </c>
      <c r="L113" s="19">
        <v>22156</v>
      </c>
      <c r="M113" s="19">
        <v>23671</v>
      </c>
      <c r="N113" s="19">
        <v>21440</v>
      </c>
      <c r="O113" s="19">
        <v>18242</v>
      </c>
      <c r="P113" s="19">
        <v>21995</v>
      </c>
      <c r="Q113" s="19">
        <v>23588</v>
      </c>
      <c r="R113" s="19">
        <v>23734</v>
      </c>
      <c r="S113" s="19">
        <v>20320</v>
      </c>
      <c r="T113" s="19">
        <v>19195</v>
      </c>
      <c r="U113" s="19">
        <v>18029</v>
      </c>
      <c r="V113" s="19">
        <v>17040</v>
      </c>
      <c r="W113" s="19">
        <v>17132</v>
      </c>
      <c r="X113" s="19">
        <v>16341</v>
      </c>
      <c r="Y113" s="19">
        <v>16259</v>
      </c>
      <c r="Z113" s="5">
        <v>0</v>
      </c>
      <c r="AA113" s="2">
        <f>IFERROR(INDEX('Holiday Schedule'!$D$3:$D$24,MATCH(A113,'Holiday Schedule'!$C$3:$C$24,0)),0)</f>
        <v>0</v>
      </c>
      <c r="AB113" s="2">
        <f t="shared" si="8"/>
        <v>3</v>
      </c>
      <c r="AC113" s="2">
        <f t="shared" si="9"/>
        <v>323473</v>
      </c>
      <c r="AD113" s="5">
        <f t="shared" si="10"/>
        <v>137640</v>
      </c>
      <c r="AE113" s="5">
        <f t="shared" si="11"/>
        <v>461113</v>
      </c>
      <c r="AG113" s="2">
        <f t="shared" si="12"/>
        <v>4</v>
      </c>
      <c r="AH113" s="2">
        <f t="shared" si="13"/>
        <v>2025</v>
      </c>
      <c r="AJ113" s="5">
        <f t="shared" si="14"/>
        <v>23734</v>
      </c>
      <c r="AK113" s="2">
        <f t="shared" si="15"/>
        <v>17</v>
      </c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36"/>
    </row>
    <row r="114" spans="1:49">
      <c r="A114" s="17">
        <v>45763</v>
      </c>
      <c r="B114" s="19">
        <v>16095</v>
      </c>
      <c r="C114" s="19">
        <v>16706</v>
      </c>
      <c r="D114" s="19">
        <v>17134</v>
      </c>
      <c r="E114" s="19">
        <v>16743</v>
      </c>
      <c r="F114" s="19">
        <v>17319</v>
      </c>
      <c r="G114" s="19">
        <v>18178</v>
      </c>
      <c r="H114" s="19">
        <v>16939</v>
      </c>
      <c r="I114" s="19">
        <v>16797</v>
      </c>
      <c r="J114" s="19">
        <v>15154</v>
      </c>
      <c r="K114" s="19">
        <v>15173</v>
      </c>
      <c r="L114" s="19">
        <v>16612</v>
      </c>
      <c r="M114" s="19">
        <v>18091</v>
      </c>
      <c r="N114" s="19">
        <v>19424</v>
      </c>
      <c r="O114" s="19">
        <v>20595</v>
      </c>
      <c r="P114" s="19">
        <v>21712</v>
      </c>
      <c r="Q114" s="19">
        <v>21223</v>
      </c>
      <c r="R114" s="19">
        <v>19859</v>
      </c>
      <c r="S114" s="19">
        <v>18097</v>
      </c>
      <c r="T114" s="19">
        <v>18302</v>
      </c>
      <c r="U114" s="19">
        <v>18036</v>
      </c>
      <c r="V114" s="19">
        <v>17529</v>
      </c>
      <c r="W114" s="19">
        <v>17499</v>
      </c>
      <c r="X114" s="19">
        <v>17208</v>
      </c>
      <c r="Y114" s="19">
        <v>17640</v>
      </c>
      <c r="Z114" s="5">
        <v>0</v>
      </c>
      <c r="AA114" s="2">
        <f>IFERROR(INDEX('Holiday Schedule'!$D$3:$D$24,MATCH(A114,'Holiday Schedule'!$C$3:$C$24,0)),0)</f>
        <v>0</v>
      </c>
      <c r="AB114" s="2">
        <f t="shared" si="8"/>
        <v>4</v>
      </c>
      <c r="AC114" s="2">
        <f t="shared" si="9"/>
        <v>291311</v>
      </c>
      <c r="AD114" s="5">
        <f t="shared" si="10"/>
        <v>136754</v>
      </c>
      <c r="AE114" s="5">
        <f t="shared" si="11"/>
        <v>428065</v>
      </c>
      <c r="AG114" s="2">
        <f t="shared" si="12"/>
        <v>4</v>
      </c>
      <c r="AH114" s="2">
        <f t="shared" si="13"/>
        <v>2025</v>
      </c>
      <c r="AJ114" s="5">
        <f t="shared" si="14"/>
        <v>21712</v>
      </c>
      <c r="AK114" s="2">
        <f t="shared" si="15"/>
        <v>15</v>
      </c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36"/>
    </row>
    <row r="115" spans="1:49">
      <c r="A115" s="17">
        <v>45764</v>
      </c>
      <c r="B115" s="19">
        <v>16899</v>
      </c>
      <c r="C115" s="19">
        <v>17226</v>
      </c>
      <c r="D115" s="19">
        <v>17759</v>
      </c>
      <c r="E115" s="19">
        <v>17364</v>
      </c>
      <c r="F115" s="19">
        <v>17867</v>
      </c>
      <c r="G115" s="19">
        <v>18907</v>
      </c>
      <c r="H115" s="19">
        <v>17583</v>
      </c>
      <c r="I115" s="19">
        <v>17809</v>
      </c>
      <c r="J115" s="19">
        <v>16987</v>
      </c>
      <c r="K115" s="19">
        <v>14671</v>
      </c>
      <c r="L115" s="19">
        <v>13284</v>
      </c>
      <c r="M115" s="19">
        <v>12339</v>
      </c>
      <c r="N115" s="19">
        <v>12516</v>
      </c>
      <c r="O115" s="19">
        <v>13120</v>
      </c>
      <c r="P115" s="19">
        <v>13576</v>
      </c>
      <c r="Q115" s="19">
        <v>14489</v>
      </c>
      <c r="R115" s="19">
        <v>14125</v>
      </c>
      <c r="S115" s="19">
        <v>14717</v>
      </c>
      <c r="T115" s="19">
        <v>16687</v>
      </c>
      <c r="U115" s="19">
        <v>17117</v>
      </c>
      <c r="V115" s="19">
        <v>17110</v>
      </c>
      <c r="W115" s="19">
        <v>17420</v>
      </c>
      <c r="X115" s="19">
        <v>17332</v>
      </c>
      <c r="Y115" s="19">
        <v>17714</v>
      </c>
      <c r="Z115" s="5">
        <v>0</v>
      </c>
      <c r="AA115" s="2">
        <f>IFERROR(INDEX('Holiday Schedule'!$D$3:$D$24,MATCH(A115,'Holiday Schedule'!$C$3:$C$24,0)),0)</f>
        <v>0</v>
      </c>
      <c r="AB115" s="2">
        <f t="shared" si="8"/>
        <v>5</v>
      </c>
      <c r="AC115" s="2">
        <f t="shared" si="9"/>
        <v>243299</v>
      </c>
      <c r="AD115" s="5">
        <f t="shared" si="10"/>
        <v>141319</v>
      </c>
      <c r="AE115" s="5">
        <f t="shared" si="11"/>
        <v>384618</v>
      </c>
      <c r="AG115" s="2">
        <f t="shared" si="12"/>
        <v>4</v>
      </c>
      <c r="AH115" s="2">
        <f t="shared" si="13"/>
        <v>2025</v>
      </c>
      <c r="AJ115" s="5">
        <f t="shared" si="14"/>
        <v>18907</v>
      </c>
      <c r="AK115" s="2">
        <f t="shared" si="15"/>
        <v>6</v>
      </c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36"/>
    </row>
    <row r="116" spans="1:49">
      <c r="A116" s="17">
        <v>45765</v>
      </c>
      <c r="B116" s="19">
        <v>17224</v>
      </c>
      <c r="C116" s="19">
        <v>17551</v>
      </c>
      <c r="D116" s="19">
        <v>18322</v>
      </c>
      <c r="E116" s="19">
        <v>17790</v>
      </c>
      <c r="F116" s="19">
        <v>18495</v>
      </c>
      <c r="G116" s="19">
        <v>19413</v>
      </c>
      <c r="H116" s="19">
        <v>17494</v>
      </c>
      <c r="I116" s="19">
        <v>16157</v>
      </c>
      <c r="J116" s="19">
        <v>13738</v>
      </c>
      <c r="K116" s="19">
        <v>11110</v>
      </c>
      <c r="L116" s="19">
        <v>9355</v>
      </c>
      <c r="M116" s="19">
        <v>9168</v>
      </c>
      <c r="N116" s="19">
        <v>8203</v>
      </c>
      <c r="O116" s="19">
        <v>7703</v>
      </c>
      <c r="P116" s="19">
        <v>8509</v>
      </c>
      <c r="Q116" s="19">
        <v>13489</v>
      </c>
      <c r="R116" s="19">
        <v>17585</v>
      </c>
      <c r="S116" s="19">
        <v>17362</v>
      </c>
      <c r="T116" s="19">
        <v>16947</v>
      </c>
      <c r="U116" s="19">
        <v>16505</v>
      </c>
      <c r="V116" s="19">
        <v>16161</v>
      </c>
      <c r="W116" s="19">
        <v>16184</v>
      </c>
      <c r="X116" s="19">
        <v>16037</v>
      </c>
      <c r="Y116" s="19">
        <v>16361</v>
      </c>
      <c r="Z116" s="5">
        <v>0</v>
      </c>
      <c r="AA116" s="2">
        <f>IFERROR(INDEX('Holiday Schedule'!$D$3:$D$24,MATCH(A116,'Holiday Schedule'!$C$3:$C$24,0)),0)</f>
        <v>0</v>
      </c>
      <c r="AB116" s="2">
        <f t="shared" si="8"/>
        <v>6</v>
      </c>
      <c r="AC116" s="2">
        <f t="shared" si="9"/>
        <v>214213</v>
      </c>
      <c r="AD116" s="5">
        <f t="shared" si="10"/>
        <v>142650</v>
      </c>
      <c r="AE116" s="5">
        <f t="shared" si="11"/>
        <v>356863</v>
      </c>
      <c r="AG116" s="2">
        <f t="shared" si="12"/>
        <v>4</v>
      </c>
      <c r="AH116" s="2">
        <f t="shared" si="13"/>
        <v>2025</v>
      </c>
      <c r="AJ116" s="5">
        <f t="shared" si="14"/>
        <v>19413</v>
      </c>
      <c r="AK116" s="2">
        <f t="shared" si="15"/>
        <v>6</v>
      </c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36"/>
    </row>
    <row r="117" spans="1:49">
      <c r="A117" s="17">
        <v>45766</v>
      </c>
      <c r="B117" s="19">
        <v>15752</v>
      </c>
      <c r="C117" s="19">
        <v>15871</v>
      </c>
      <c r="D117" s="19">
        <v>15468</v>
      </c>
      <c r="E117" s="19">
        <v>15691</v>
      </c>
      <c r="F117" s="19">
        <v>15930</v>
      </c>
      <c r="G117" s="19">
        <v>15709</v>
      </c>
      <c r="H117" s="19">
        <v>14684</v>
      </c>
      <c r="I117" s="19">
        <v>16703</v>
      </c>
      <c r="J117" s="19">
        <v>18083</v>
      </c>
      <c r="K117" s="19">
        <v>17881</v>
      </c>
      <c r="L117" s="19">
        <v>19925</v>
      </c>
      <c r="M117" s="19">
        <v>19540</v>
      </c>
      <c r="N117" s="19">
        <v>17789</v>
      </c>
      <c r="O117" s="19">
        <v>18526</v>
      </c>
      <c r="P117" s="19">
        <v>20359</v>
      </c>
      <c r="Q117" s="19">
        <v>18206</v>
      </c>
      <c r="R117" s="19">
        <v>16259</v>
      </c>
      <c r="S117" s="19">
        <v>15562</v>
      </c>
      <c r="T117" s="19">
        <v>15712</v>
      </c>
      <c r="U117" s="19">
        <v>15850</v>
      </c>
      <c r="V117" s="19">
        <v>15523</v>
      </c>
      <c r="W117" s="19">
        <v>15665</v>
      </c>
      <c r="X117" s="19">
        <v>15306</v>
      </c>
      <c r="Y117" s="19">
        <v>15424</v>
      </c>
      <c r="Z117" s="5">
        <v>0</v>
      </c>
      <c r="AA117" s="2">
        <f>IFERROR(INDEX('Holiday Schedule'!$D$3:$D$24,MATCH(A117,'Holiday Schedule'!$C$3:$C$24,0)),0)</f>
        <v>0</v>
      </c>
      <c r="AB117" s="2">
        <f t="shared" si="8"/>
        <v>7</v>
      </c>
      <c r="AC117" s="2">
        <f t="shared" si="9"/>
        <v>0</v>
      </c>
      <c r="AD117" s="5">
        <f t="shared" si="10"/>
        <v>401418</v>
      </c>
      <c r="AE117" s="5">
        <f t="shared" si="11"/>
        <v>401418</v>
      </c>
      <c r="AG117" s="2">
        <f t="shared" si="12"/>
        <v>4</v>
      </c>
      <c r="AH117" s="2">
        <f t="shared" si="13"/>
        <v>2025</v>
      </c>
      <c r="AJ117" s="5">
        <f t="shared" si="14"/>
        <v>20359</v>
      </c>
      <c r="AK117" s="2">
        <f t="shared" si="15"/>
        <v>15</v>
      </c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36"/>
    </row>
    <row r="118" spans="1:49">
      <c r="A118" s="17">
        <v>45767</v>
      </c>
      <c r="B118" s="19">
        <v>14921</v>
      </c>
      <c r="C118" s="19">
        <v>14829</v>
      </c>
      <c r="D118" s="19">
        <v>14385</v>
      </c>
      <c r="E118" s="19">
        <v>14400</v>
      </c>
      <c r="F118" s="19">
        <v>14705</v>
      </c>
      <c r="G118" s="19">
        <v>14520</v>
      </c>
      <c r="H118" s="19">
        <v>12677</v>
      </c>
      <c r="I118" s="19">
        <v>12077</v>
      </c>
      <c r="J118" s="19">
        <v>12352</v>
      </c>
      <c r="K118" s="19">
        <v>11128</v>
      </c>
      <c r="L118" s="19">
        <v>9982</v>
      </c>
      <c r="M118" s="19">
        <v>9182</v>
      </c>
      <c r="N118" s="19">
        <v>8196</v>
      </c>
      <c r="O118" s="19">
        <v>8400</v>
      </c>
      <c r="P118" s="19">
        <v>7850</v>
      </c>
      <c r="Q118" s="19">
        <v>8504</v>
      </c>
      <c r="R118" s="19">
        <v>10626</v>
      </c>
      <c r="S118" s="19">
        <v>12564</v>
      </c>
      <c r="T118" s="19">
        <v>14660</v>
      </c>
      <c r="U118" s="19">
        <v>15563</v>
      </c>
      <c r="V118" s="19">
        <v>15889</v>
      </c>
      <c r="W118" s="19">
        <v>16049</v>
      </c>
      <c r="X118" s="19">
        <v>15737</v>
      </c>
      <c r="Y118" s="19">
        <v>16101</v>
      </c>
      <c r="Z118" s="5">
        <v>0</v>
      </c>
      <c r="AA118" s="2">
        <f>IFERROR(INDEX('Holiday Schedule'!$D$3:$D$24,MATCH(A118,'Holiday Schedule'!$C$3:$C$24,0)),0)</f>
        <v>0</v>
      </c>
      <c r="AB118" s="2">
        <f t="shared" si="8"/>
        <v>1</v>
      </c>
      <c r="AC118" s="2">
        <f t="shared" si="9"/>
        <v>0</v>
      </c>
      <c r="AD118" s="5">
        <f t="shared" si="10"/>
        <v>305297</v>
      </c>
      <c r="AE118" s="5">
        <f t="shared" si="11"/>
        <v>305297</v>
      </c>
      <c r="AG118" s="2">
        <f t="shared" si="12"/>
        <v>4</v>
      </c>
      <c r="AH118" s="2">
        <f t="shared" si="13"/>
        <v>2025</v>
      </c>
      <c r="AJ118" s="5">
        <f t="shared" si="14"/>
        <v>16101</v>
      </c>
      <c r="AK118" s="2">
        <f t="shared" si="15"/>
        <v>24</v>
      </c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36"/>
    </row>
    <row r="119" spans="1:49">
      <c r="A119" s="17">
        <v>45768</v>
      </c>
      <c r="B119" s="19">
        <v>15770</v>
      </c>
      <c r="C119" s="19">
        <v>16296</v>
      </c>
      <c r="D119" s="19">
        <v>15957</v>
      </c>
      <c r="E119" s="19">
        <v>16711</v>
      </c>
      <c r="F119" s="19">
        <v>17413</v>
      </c>
      <c r="G119" s="19">
        <v>17843</v>
      </c>
      <c r="H119" s="19">
        <v>16005</v>
      </c>
      <c r="I119" s="19">
        <v>14346</v>
      </c>
      <c r="J119" s="19">
        <v>11954</v>
      </c>
      <c r="K119" s="19">
        <v>9790</v>
      </c>
      <c r="L119" s="19">
        <v>9294</v>
      </c>
      <c r="M119" s="19">
        <v>9181</v>
      </c>
      <c r="N119" s="19">
        <v>8725</v>
      </c>
      <c r="O119" s="19">
        <v>8570</v>
      </c>
      <c r="P119" s="19">
        <v>8351</v>
      </c>
      <c r="Q119" s="19">
        <v>9365</v>
      </c>
      <c r="R119" s="19">
        <v>11303</v>
      </c>
      <c r="S119" s="19">
        <v>14370</v>
      </c>
      <c r="T119" s="19">
        <v>15869</v>
      </c>
      <c r="U119" s="19">
        <v>15948</v>
      </c>
      <c r="V119" s="19">
        <v>15528</v>
      </c>
      <c r="W119" s="19">
        <v>15507</v>
      </c>
      <c r="X119" s="19">
        <v>15117</v>
      </c>
      <c r="Y119" s="19">
        <v>15483</v>
      </c>
      <c r="Z119" s="5">
        <v>0</v>
      </c>
      <c r="AA119" s="2">
        <f>IFERROR(INDEX('Holiday Schedule'!$D$3:$D$24,MATCH(A119,'Holiday Schedule'!$C$3:$C$24,0)),0)</f>
        <v>1</v>
      </c>
      <c r="AB119" s="2">
        <f t="shared" si="8"/>
        <v>2</v>
      </c>
      <c r="AC119" s="2">
        <f t="shared" si="9"/>
        <v>0</v>
      </c>
      <c r="AD119" s="5">
        <f t="shared" si="10"/>
        <v>324696</v>
      </c>
      <c r="AE119" s="5">
        <f t="shared" si="11"/>
        <v>324696</v>
      </c>
      <c r="AG119" s="2">
        <f t="shared" si="12"/>
        <v>4</v>
      </c>
      <c r="AH119" s="2">
        <f t="shared" si="13"/>
        <v>2025</v>
      </c>
      <c r="AJ119" s="5">
        <f t="shared" si="14"/>
        <v>17843</v>
      </c>
      <c r="AK119" s="2">
        <f t="shared" si="15"/>
        <v>6</v>
      </c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36"/>
    </row>
    <row r="120" spans="1:49">
      <c r="A120" s="17">
        <v>45769</v>
      </c>
      <c r="B120" s="19">
        <v>15229</v>
      </c>
      <c r="C120" s="19">
        <v>15393</v>
      </c>
      <c r="D120" s="19">
        <v>15791</v>
      </c>
      <c r="E120" s="19">
        <v>15652</v>
      </c>
      <c r="F120" s="19">
        <v>15990</v>
      </c>
      <c r="G120" s="19">
        <v>16733</v>
      </c>
      <c r="H120" s="19">
        <v>16022</v>
      </c>
      <c r="I120" s="19">
        <v>18553</v>
      </c>
      <c r="J120" s="19">
        <v>21689</v>
      </c>
      <c r="K120" s="19">
        <v>22492</v>
      </c>
      <c r="L120" s="19">
        <v>23854</v>
      </c>
      <c r="M120" s="19">
        <v>24267</v>
      </c>
      <c r="N120" s="19">
        <v>23349</v>
      </c>
      <c r="O120" s="19">
        <v>24260</v>
      </c>
      <c r="P120" s="19">
        <v>24085</v>
      </c>
      <c r="Q120" s="19">
        <v>23675</v>
      </c>
      <c r="R120" s="19">
        <v>22011</v>
      </c>
      <c r="S120" s="19">
        <v>19326</v>
      </c>
      <c r="T120" s="19">
        <v>18417</v>
      </c>
      <c r="U120" s="19">
        <v>17284</v>
      </c>
      <c r="V120" s="19">
        <v>16739</v>
      </c>
      <c r="W120" s="19">
        <v>16515</v>
      </c>
      <c r="X120" s="19">
        <v>16089</v>
      </c>
      <c r="Y120" s="19">
        <v>16388</v>
      </c>
      <c r="Z120" s="5">
        <v>0</v>
      </c>
      <c r="AA120" s="2">
        <f>IFERROR(INDEX('Holiday Schedule'!$D$3:$D$24,MATCH(A120,'Holiday Schedule'!$C$3:$C$24,0)),0)</f>
        <v>0</v>
      </c>
      <c r="AB120" s="2">
        <f t="shared" si="8"/>
        <v>3</v>
      </c>
      <c r="AC120" s="2">
        <f t="shared" si="9"/>
        <v>332605</v>
      </c>
      <c r="AD120" s="5">
        <f t="shared" si="10"/>
        <v>127198</v>
      </c>
      <c r="AE120" s="5">
        <f t="shared" si="11"/>
        <v>459803</v>
      </c>
      <c r="AG120" s="2">
        <f t="shared" si="12"/>
        <v>4</v>
      </c>
      <c r="AH120" s="2">
        <f t="shared" si="13"/>
        <v>2025</v>
      </c>
      <c r="AJ120" s="5">
        <f t="shared" si="14"/>
        <v>24267</v>
      </c>
      <c r="AK120" s="2">
        <f t="shared" si="15"/>
        <v>12</v>
      </c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36"/>
    </row>
    <row r="121" spans="1:49">
      <c r="A121" s="17">
        <v>45770</v>
      </c>
      <c r="B121" s="19">
        <v>15691</v>
      </c>
      <c r="C121" s="19">
        <v>15946</v>
      </c>
      <c r="D121" s="19">
        <v>16574</v>
      </c>
      <c r="E121" s="19">
        <v>15995</v>
      </c>
      <c r="F121" s="19">
        <v>16511</v>
      </c>
      <c r="G121" s="19">
        <v>17195</v>
      </c>
      <c r="H121" s="19">
        <v>15543</v>
      </c>
      <c r="I121" s="19">
        <v>15609</v>
      </c>
      <c r="J121" s="19">
        <v>13384</v>
      </c>
      <c r="K121" s="19">
        <v>13038</v>
      </c>
      <c r="L121" s="19">
        <v>13547</v>
      </c>
      <c r="M121" s="19">
        <v>11539</v>
      </c>
      <c r="N121" s="19">
        <v>12534</v>
      </c>
      <c r="O121" s="19">
        <v>12807</v>
      </c>
      <c r="P121" s="19">
        <v>12959</v>
      </c>
      <c r="Q121" s="19">
        <v>12124</v>
      </c>
      <c r="R121" s="19">
        <v>12378</v>
      </c>
      <c r="S121" s="19">
        <v>13183</v>
      </c>
      <c r="T121" s="19">
        <v>15259</v>
      </c>
      <c r="U121" s="19">
        <v>15650</v>
      </c>
      <c r="V121" s="19">
        <v>15735</v>
      </c>
      <c r="W121" s="19">
        <v>15731</v>
      </c>
      <c r="X121" s="19">
        <v>15289</v>
      </c>
      <c r="Y121" s="19">
        <v>15750</v>
      </c>
      <c r="Z121" s="5">
        <v>0</v>
      </c>
      <c r="AA121" s="2">
        <f>IFERROR(INDEX('Holiday Schedule'!$D$3:$D$24,MATCH(A121,'Holiday Schedule'!$C$3:$C$24,0)),0)</f>
        <v>0</v>
      </c>
      <c r="AB121" s="2">
        <f t="shared" si="8"/>
        <v>4</v>
      </c>
      <c r="AC121" s="2">
        <f t="shared" si="9"/>
        <v>220766</v>
      </c>
      <c r="AD121" s="5">
        <f t="shared" si="10"/>
        <v>129205</v>
      </c>
      <c r="AE121" s="5">
        <f t="shared" si="11"/>
        <v>349971</v>
      </c>
      <c r="AG121" s="2">
        <f t="shared" si="12"/>
        <v>4</v>
      </c>
      <c r="AH121" s="2">
        <f t="shared" si="13"/>
        <v>2025</v>
      </c>
      <c r="AJ121" s="5">
        <f t="shared" si="14"/>
        <v>17195</v>
      </c>
      <c r="AK121" s="2">
        <f t="shared" si="15"/>
        <v>6</v>
      </c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36"/>
    </row>
    <row r="122" spans="1:49">
      <c r="A122" s="17">
        <v>45771</v>
      </c>
      <c r="B122" s="19">
        <v>15168</v>
      </c>
      <c r="C122" s="19">
        <v>15404</v>
      </c>
      <c r="D122" s="19">
        <v>16355</v>
      </c>
      <c r="E122" s="19">
        <v>15888</v>
      </c>
      <c r="F122" s="19">
        <v>16481</v>
      </c>
      <c r="G122" s="19">
        <v>17227</v>
      </c>
      <c r="H122" s="19">
        <v>15139</v>
      </c>
      <c r="I122" s="19">
        <v>13736</v>
      </c>
      <c r="J122" s="19">
        <v>11343</v>
      </c>
      <c r="K122" s="19">
        <v>9219</v>
      </c>
      <c r="L122" s="19">
        <v>8763</v>
      </c>
      <c r="M122" s="19">
        <v>8151</v>
      </c>
      <c r="N122" s="19">
        <v>7608</v>
      </c>
      <c r="O122" s="19">
        <v>8331</v>
      </c>
      <c r="P122" s="19">
        <v>7992</v>
      </c>
      <c r="Q122" s="19">
        <v>8532</v>
      </c>
      <c r="R122" s="19">
        <v>10376</v>
      </c>
      <c r="S122" s="19">
        <v>12936</v>
      </c>
      <c r="T122" s="19">
        <v>14749</v>
      </c>
      <c r="U122" s="19">
        <v>15291</v>
      </c>
      <c r="V122" s="19">
        <v>15232</v>
      </c>
      <c r="W122" s="19">
        <v>15254</v>
      </c>
      <c r="X122" s="19">
        <v>14695</v>
      </c>
      <c r="Y122" s="19">
        <v>15158</v>
      </c>
      <c r="Z122" s="5">
        <v>0</v>
      </c>
      <c r="AA122" s="2">
        <f>IFERROR(INDEX('Holiday Schedule'!$D$3:$D$24,MATCH(A122,'Holiday Schedule'!$C$3:$C$24,0)),0)</f>
        <v>0</v>
      </c>
      <c r="AB122" s="2">
        <f t="shared" si="8"/>
        <v>5</v>
      </c>
      <c r="AC122" s="2">
        <f t="shared" si="9"/>
        <v>182208</v>
      </c>
      <c r="AD122" s="5">
        <f t="shared" si="10"/>
        <v>126820</v>
      </c>
      <c r="AE122" s="5">
        <f t="shared" si="11"/>
        <v>309028</v>
      </c>
      <c r="AG122" s="2">
        <f t="shared" si="12"/>
        <v>4</v>
      </c>
      <c r="AH122" s="2">
        <f t="shared" si="13"/>
        <v>2025</v>
      </c>
      <c r="AJ122" s="5">
        <f t="shared" si="14"/>
        <v>17227</v>
      </c>
      <c r="AK122" s="2">
        <f t="shared" si="15"/>
        <v>6</v>
      </c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36"/>
    </row>
    <row r="123" spans="1:49">
      <c r="A123" s="17">
        <v>45772</v>
      </c>
      <c r="B123" s="19">
        <v>14347</v>
      </c>
      <c r="C123" s="19">
        <v>14474</v>
      </c>
      <c r="D123" s="19">
        <v>15042</v>
      </c>
      <c r="E123" s="19">
        <v>14394</v>
      </c>
      <c r="F123" s="19">
        <v>15291</v>
      </c>
      <c r="G123" s="19">
        <v>15768</v>
      </c>
      <c r="H123" s="19">
        <v>13905</v>
      </c>
      <c r="I123" s="19">
        <v>12140</v>
      </c>
      <c r="J123" s="19">
        <v>9997</v>
      </c>
      <c r="K123" s="19">
        <v>7596</v>
      </c>
      <c r="L123" s="19">
        <v>6680</v>
      </c>
      <c r="M123" s="19">
        <v>6701</v>
      </c>
      <c r="N123" s="19">
        <v>6266</v>
      </c>
      <c r="O123" s="19">
        <v>6270</v>
      </c>
      <c r="P123" s="19">
        <v>6919</v>
      </c>
      <c r="Q123" s="19">
        <v>8908</v>
      </c>
      <c r="R123" s="19">
        <v>13190</v>
      </c>
      <c r="S123" s="19">
        <v>13531</v>
      </c>
      <c r="T123" s="19">
        <v>14161</v>
      </c>
      <c r="U123" s="19">
        <v>14583</v>
      </c>
      <c r="V123" s="19">
        <v>14761</v>
      </c>
      <c r="W123" s="19">
        <v>14774</v>
      </c>
      <c r="X123" s="19">
        <v>14497</v>
      </c>
      <c r="Y123" s="19">
        <v>14644</v>
      </c>
      <c r="Z123" s="5">
        <v>0</v>
      </c>
      <c r="AA123" s="2">
        <f>IFERROR(INDEX('Holiday Schedule'!$D$3:$D$24,MATCH(A123,'Holiday Schedule'!$C$3:$C$24,0)),0)</f>
        <v>0</v>
      </c>
      <c r="AB123" s="2">
        <f t="shared" si="8"/>
        <v>6</v>
      </c>
      <c r="AC123" s="2">
        <f t="shared" si="9"/>
        <v>170974</v>
      </c>
      <c r="AD123" s="5">
        <f t="shared" si="10"/>
        <v>117865</v>
      </c>
      <c r="AE123" s="5">
        <f t="shared" si="11"/>
        <v>288839</v>
      </c>
      <c r="AG123" s="2">
        <f t="shared" si="12"/>
        <v>4</v>
      </c>
      <c r="AH123" s="2">
        <f t="shared" si="13"/>
        <v>2025</v>
      </c>
      <c r="AJ123" s="5">
        <f t="shared" si="14"/>
        <v>15768</v>
      </c>
      <c r="AK123" s="2">
        <f t="shared" si="15"/>
        <v>6</v>
      </c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36"/>
    </row>
    <row r="124" spans="1:49">
      <c r="A124" s="17">
        <v>45773</v>
      </c>
      <c r="B124" s="19">
        <v>14087</v>
      </c>
      <c r="C124" s="19">
        <v>14261</v>
      </c>
      <c r="D124" s="19">
        <v>13883</v>
      </c>
      <c r="E124" s="19">
        <v>14258</v>
      </c>
      <c r="F124" s="19">
        <v>14114</v>
      </c>
      <c r="G124" s="19">
        <v>14480</v>
      </c>
      <c r="H124" s="19">
        <v>13071</v>
      </c>
      <c r="I124" s="19">
        <v>15160</v>
      </c>
      <c r="J124" s="19">
        <v>17979</v>
      </c>
      <c r="K124" s="19">
        <v>19583</v>
      </c>
      <c r="L124" s="19">
        <v>21544</v>
      </c>
      <c r="M124" s="19">
        <v>23115</v>
      </c>
      <c r="N124" s="19">
        <v>22349</v>
      </c>
      <c r="O124" s="19">
        <v>22721</v>
      </c>
      <c r="P124" s="19">
        <v>23021</v>
      </c>
      <c r="Q124" s="19">
        <v>22499</v>
      </c>
      <c r="R124" s="19">
        <v>20958</v>
      </c>
      <c r="S124" s="19">
        <v>18262</v>
      </c>
      <c r="T124" s="19">
        <v>16702</v>
      </c>
      <c r="U124" s="19">
        <v>15837</v>
      </c>
      <c r="V124" s="19">
        <v>15164</v>
      </c>
      <c r="W124" s="19">
        <v>15192</v>
      </c>
      <c r="X124" s="19">
        <v>15084</v>
      </c>
      <c r="Y124" s="19">
        <v>15327</v>
      </c>
      <c r="Z124" s="5">
        <v>0</v>
      </c>
      <c r="AA124" s="2">
        <f>IFERROR(INDEX('Holiday Schedule'!$D$3:$D$24,MATCH(A124,'Holiday Schedule'!$C$3:$C$24,0)),0)</f>
        <v>0</v>
      </c>
      <c r="AB124" s="2">
        <f t="shared" si="8"/>
        <v>7</v>
      </c>
      <c r="AC124" s="2">
        <f t="shared" si="9"/>
        <v>0</v>
      </c>
      <c r="AD124" s="5">
        <f t="shared" si="10"/>
        <v>418651</v>
      </c>
      <c r="AE124" s="5">
        <f t="shared" si="11"/>
        <v>418651</v>
      </c>
      <c r="AG124" s="2">
        <f t="shared" si="12"/>
        <v>4</v>
      </c>
      <c r="AH124" s="2">
        <f t="shared" si="13"/>
        <v>2025</v>
      </c>
      <c r="AJ124" s="5">
        <f t="shared" si="14"/>
        <v>23115</v>
      </c>
      <c r="AK124" s="2">
        <f t="shared" si="15"/>
        <v>12</v>
      </c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36"/>
    </row>
    <row r="125" spans="1:49">
      <c r="A125" s="17">
        <v>45774</v>
      </c>
      <c r="B125" s="19">
        <v>14575</v>
      </c>
      <c r="C125" s="19">
        <v>15011</v>
      </c>
      <c r="D125" s="19">
        <v>14467</v>
      </c>
      <c r="E125" s="19">
        <v>14551</v>
      </c>
      <c r="F125" s="19">
        <v>14916</v>
      </c>
      <c r="G125" s="19">
        <v>14706</v>
      </c>
      <c r="H125" s="19">
        <v>13531</v>
      </c>
      <c r="I125" s="19">
        <v>15055</v>
      </c>
      <c r="J125" s="19">
        <v>17290</v>
      </c>
      <c r="K125" s="19">
        <v>17884</v>
      </c>
      <c r="L125" s="19">
        <v>19043</v>
      </c>
      <c r="M125" s="19">
        <v>20111</v>
      </c>
      <c r="N125" s="19">
        <v>20056</v>
      </c>
      <c r="O125" s="19">
        <v>20287</v>
      </c>
      <c r="P125" s="19">
        <v>20694</v>
      </c>
      <c r="Q125" s="19">
        <v>21440</v>
      </c>
      <c r="R125" s="19">
        <v>21437</v>
      </c>
      <c r="S125" s="19">
        <v>19476</v>
      </c>
      <c r="T125" s="19">
        <v>18127</v>
      </c>
      <c r="U125" s="19">
        <v>17553</v>
      </c>
      <c r="V125" s="19">
        <v>16846</v>
      </c>
      <c r="W125" s="19">
        <v>16589</v>
      </c>
      <c r="X125" s="19">
        <v>16030</v>
      </c>
      <c r="Y125" s="19">
        <v>16068</v>
      </c>
      <c r="Z125" s="5">
        <v>0</v>
      </c>
      <c r="AA125" s="2">
        <f>IFERROR(INDEX('Holiday Schedule'!$D$3:$D$24,MATCH(A125,'Holiday Schedule'!$C$3:$C$24,0)),0)</f>
        <v>0</v>
      </c>
      <c r="AB125" s="2">
        <f t="shared" si="8"/>
        <v>1</v>
      </c>
      <c r="AC125" s="2">
        <f t="shared" si="9"/>
        <v>0</v>
      </c>
      <c r="AD125" s="5">
        <f t="shared" si="10"/>
        <v>415743</v>
      </c>
      <c r="AE125" s="5">
        <f t="shared" si="11"/>
        <v>415743</v>
      </c>
      <c r="AG125" s="2">
        <f t="shared" si="12"/>
        <v>4</v>
      </c>
      <c r="AH125" s="2">
        <f t="shared" si="13"/>
        <v>2025</v>
      </c>
      <c r="AJ125" s="5">
        <f t="shared" si="14"/>
        <v>21440</v>
      </c>
      <c r="AK125" s="2">
        <f t="shared" si="15"/>
        <v>16</v>
      </c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36"/>
    </row>
    <row r="126" spans="1:49">
      <c r="A126" s="17">
        <v>45775</v>
      </c>
      <c r="B126" s="19">
        <v>15586</v>
      </c>
      <c r="C126" s="19">
        <v>15709</v>
      </c>
      <c r="D126" s="19">
        <v>16058</v>
      </c>
      <c r="E126" s="19">
        <v>15689</v>
      </c>
      <c r="F126" s="19">
        <v>16384</v>
      </c>
      <c r="G126" s="19">
        <v>17232</v>
      </c>
      <c r="H126" s="19">
        <v>15370</v>
      </c>
      <c r="I126" s="19">
        <v>13163</v>
      </c>
      <c r="J126" s="19">
        <v>10279</v>
      </c>
      <c r="K126" s="19">
        <v>8204</v>
      </c>
      <c r="L126" s="19">
        <v>7675</v>
      </c>
      <c r="M126" s="19">
        <v>7151</v>
      </c>
      <c r="N126" s="19">
        <v>7125</v>
      </c>
      <c r="O126" s="19">
        <v>7048</v>
      </c>
      <c r="P126" s="19">
        <v>6793</v>
      </c>
      <c r="Q126" s="19">
        <v>7129</v>
      </c>
      <c r="R126" s="19">
        <v>9903</v>
      </c>
      <c r="S126" s="19">
        <v>11762</v>
      </c>
      <c r="T126" s="19">
        <v>14454</v>
      </c>
      <c r="U126" s="19">
        <v>15202</v>
      </c>
      <c r="V126" s="19">
        <v>15002</v>
      </c>
      <c r="W126" s="19">
        <v>14973</v>
      </c>
      <c r="X126" s="19">
        <v>14514</v>
      </c>
      <c r="Y126" s="19">
        <v>14525</v>
      </c>
      <c r="Z126" s="5">
        <v>0</v>
      </c>
      <c r="AA126" s="2">
        <f>IFERROR(INDEX('Holiday Schedule'!$D$3:$D$24,MATCH(A126,'Holiday Schedule'!$C$3:$C$24,0)),0)</f>
        <v>0</v>
      </c>
      <c r="AB126" s="2">
        <f t="shared" si="8"/>
        <v>2</v>
      </c>
      <c r="AC126" s="2">
        <f t="shared" si="9"/>
        <v>170377</v>
      </c>
      <c r="AD126" s="5">
        <f t="shared" si="10"/>
        <v>126553</v>
      </c>
      <c r="AE126" s="5">
        <f t="shared" si="11"/>
        <v>296930</v>
      </c>
      <c r="AG126" s="2">
        <f t="shared" si="12"/>
        <v>4</v>
      </c>
      <c r="AH126" s="2">
        <f t="shared" si="13"/>
        <v>2025</v>
      </c>
      <c r="AJ126" s="5">
        <f t="shared" si="14"/>
        <v>17232</v>
      </c>
      <c r="AK126" s="2">
        <f t="shared" si="15"/>
        <v>6</v>
      </c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36"/>
    </row>
    <row r="127" spans="1:49">
      <c r="A127" s="17">
        <v>45776</v>
      </c>
      <c r="B127" s="19">
        <v>14021</v>
      </c>
      <c r="C127" s="19">
        <v>13975</v>
      </c>
      <c r="D127" s="19">
        <v>14635</v>
      </c>
      <c r="E127" s="19">
        <v>14360</v>
      </c>
      <c r="F127" s="19">
        <v>15090</v>
      </c>
      <c r="G127" s="19">
        <v>15844</v>
      </c>
      <c r="H127" s="19">
        <v>14165</v>
      </c>
      <c r="I127" s="19">
        <v>13005</v>
      </c>
      <c r="J127" s="19">
        <v>10816</v>
      </c>
      <c r="K127" s="19">
        <v>8944</v>
      </c>
      <c r="L127" s="19">
        <v>9054</v>
      </c>
      <c r="M127" s="19">
        <v>9755</v>
      </c>
      <c r="N127" s="19">
        <v>8988</v>
      </c>
      <c r="O127" s="19">
        <v>7165</v>
      </c>
      <c r="P127" s="19">
        <v>7763</v>
      </c>
      <c r="Q127" s="19">
        <v>8159</v>
      </c>
      <c r="R127" s="19">
        <v>10253</v>
      </c>
      <c r="S127" s="19">
        <v>13114</v>
      </c>
      <c r="T127" s="19">
        <v>15272</v>
      </c>
      <c r="U127" s="19">
        <v>15385</v>
      </c>
      <c r="V127" s="19">
        <v>15032</v>
      </c>
      <c r="W127" s="19">
        <v>14858</v>
      </c>
      <c r="X127" s="19">
        <v>14167</v>
      </c>
      <c r="Y127" s="19">
        <v>14245</v>
      </c>
      <c r="Z127" s="5">
        <v>0</v>
      </c>
      <c r="AA127" s="2">
        <f>IFERROR(INDEX('Holiday Schedule'!$D$3:$D$24,MATCH(A127,'Holiday Schedule'!$C$3:$C$24,0)),0)</f>
        <v>0</v>
      </c>
      <c r="AB127" s="2">
        <f t="shared" si="8"/>
        <v>3</v>
      </c>
      <c r="AC127" s="2">
        <f t="shared" si="9"/>
        <v>181730</v>
      </c>
      <c r="AD127" s="5">
        <f t="shared" si="10"/>
        <v>116335</v>
      </c>
      <c r="AE127" s="5">
        <f t="shared" si="11"/>
        <v>298065</v>
      </c>
      <c r="AG127" s="2">
        <f t="shared" si="12"/>
        <v>4</v>
      </c>
      <c r="AH127" s="2">
        <f t="shared" si="13"/>
        <v>2025</v>
      </c>
      <c r="AJ127" s="5">
        <f t="shared" si="14"/>
        <v>15844</v>
      </c>
      <c r="AK127" s="2">
        <f t="shared" si="15"/>
        <v>6</v>
      </c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36"/>
    </row>
    <row r="128" spans="1:49">
      <c r="A128" s="17">
        <v>45777</v>
      </c>
      <c r="B128" s="19">
        <v>13781</v>
      </c>
      <c r="C128" s="19">
        <v>13536</v>
      </c>
      <c r="D128" s="19">
        <v>14147</v>
      </c>
      <c r="E128" s="19">
        <v>13655</v>
      </c>
      <c r="F128" s="19">
        <v>14049</v>
      </c>
      <c r="G128" s="19">
        <v>14874</v>
      </c>
      <c r="H128" s="19">
        <v>13510</v>
      </c>
      <c r="I128" s="19">
        <v>11890</v>
      </c>
      <c r="J128" s="19">
        <v>9439</v>
      </c>
      <c r="K128" s="19">
        <v>7015</v>
      </c>
      <c r="L128" s="19">
        <v>6650</v>
      </c>
      <c r="M128" s="19">
        <v>6385</v>
      </c>
      <c r="N128" s="19">
        <v>6409</v>
      </c>
      <c r="O128" s="19">
        <v>6776</v>
      </c>
      <c r="P128" s="19">
        <v>6724</v>
      </c>
      <c r="Q128" s="19">
        <v>7321</v>
      </c>
      <c r="R128" s="19">
        <v>9772</v>
      </c>
      <c r="S128" s="19">
        <v>11908</v>
      </c>
      <c r="T128" s="19">
        <v>14360</v>
      </c>
      <c r="U128" s="19">
        <v>15108</v>
      </c>
      <c r="V128" s="19">
        <v>15616</v>
      </c>
      <c r="W128" s="19">
        <v>15350</v>
      </c>
      <c r="X128" s="19">
        <v>14785</v>
      </c>
      <c r="Y128" s="19">
        <v>15029</v>
      </c>
      <c r="Z128" s="5">
        <v>0</v>
      </c>
      <c r="AA128" s="2">
        <f>IFERROR(INDEX('Holiday Schedule'!$D$3:$D$24,MATCH(A128,'Holiday Schedule'!$C$3:$C$24,0)),0)</f>
        <v>0</v>
      </c>
      <c r="AB128" s="2">
        <f t="shared" si="8"/>
        <v>4</v>
      </c>
      <c r="AC128" s="2">
        <f t="shared" si="9"/>
        <v>165508</v>
      </c>
      <c r="AD128" s="5">
        <f t="shared" si="10"/>
        <v>112581</v>
      </c>
      <c r="AE128" s="5">
        <f t="shared" si="11"/>
        <v>278089</v>
      </c>
      <c r="AG128" s="2">
        <f t="shared" si="12"/>
        <v>4</v>
      </c>
      <c r="AH128" s="2">
        <f t="shared" si="13"/>
        <v>2025</v>
      </c>
      <c r="AJ128" s="5">
        <f t="shared" si="14"/>
        <v>15616</v>
      </c>
      <c r="AK128" s="2">
        <f t="shared" si="15"/>
        <v>21</v>
      </c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36"/>
    </row>
    <row r="129" spans="1:49">
      <c r="A129" s="17">
        <v>45778</v>
      </c>
      <c r="B129" s="19">
        <v>14212</v>
      </c>
      <c r="C129" s="19">
        <v>14451</v>
      </c>
      <c r="D129" s="19">
        <v>14843</v>
      </c>
      <c r="E129" s="19">
        <v>15266</v>
      </c>
      <c r="F129" s="19">
        <v>15725</v>
      </c>
      <c r="G129" s="19">
        <v>15613</v>
      </c>
      <c r="H129" s="19">
        <v>14209</v>
      </c>
      <c r="I129" s="19">
        <v>12250</v>
      </c>
      <c r="J129" s="19">
        <v>10350</v>
      </c>
      <c r="K129" s="19">
        <v>8252</v>
      </c>
      <c r="L129" s="19">
        <v>7513</v>
      </c>
      <c r="M129" s="19">
        <v>6928</v>
      </c>
      <c r="N129" s="19">
        <v>6451</v>
      </c>
      <c r="O129" s="19">
        <v>6758</v>
      </c>
      <c r="P129" s="19">
        <v>6394</v>
      </c>
      <c r="Q129" s="19">
        <v>7201</v>
      </c>
      <c r="R129" s="19">
        <v>9364</v>
      </c>
      <c r="S129" s="19">
        <v>12333</v>
      </c>
      <c r="T129" s="19">
        <v>15068</v>
      </c>
      <c r="U129" s="19">
        <v>15129</v>
      </c>
      <c r="V129" s="19">
        <v>15642</v>
      </c>
      <c r="W129" s="19">
        <v>15381</v>
      </c>
      <c r="X129" s="19">
        <v>14957</v>
      </c>
      <c r="Y129" s="19">
        <v>14303</v>
      </c>
      <c r="Z129" s="5">
        <v>0</v>
      </c>
      <c r="AA129" s="2">
        <f>IFERROR(INDEX('Holiday Schedule'!$D$3:$D$24,MATCH(A129,'Holiday Schedule'!$C$3:$C$24,0)),0)</f>
        <v>0</v>
      </c>
      <c r="AB129" s="2">
        <f t="shared" si="8"/>
        <v>5</v>
      </c>
      <c r="AC129" s="2">
        <f t="shared" si="9"/>
        <v>169971</v>
      </c>
      <c r="AD129" s="5">
        <f t="shared" si="10"/>
        <v>118622</v>
      </c>
      <c r="AE129" s="5">
        <f t="shared" si="11"/>
        <v>288593</v>
      </c>
      <c r="AG129" s="2">
        <f t="shared" si="12"/>
        <v>5</v>
      </c>
      <c r="AH129" s="2">
        <f t="shared" si="13"/>
        <v>2025</v>
      </c>
      <c r="AJ129" s="5">
        <f t="shared" si="14"/>
        <v>15725</v>
      </c>
      <c r="AK129" s="2">
        <f t="shared" si="15"/>
        <v>5</v>
      </c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36"/>
    </row>
    <row r="130" spans="1:49">
      <c r="A130" s="17">
        <v>45779</v>
      </c>
      <c r="B130" s="19">
        <v>14190</v>
      </c>
      <c r="C130" s="19">
        <v>14548</v>
      </c>
      <c r="D130" s="19">
        <v>14860</v>
      </c>
      <c r="E130" s="19">
        <v>14713</v>
      </c>
      <c r="F130" s="19">
        <v>14879</v>
      </c>
      <c r="G130" s="19">
        <v>14936</v>
      </c>
      <c r="H130" s="19">
        <v>14877</v>
      </c>
      <c r="I130" s="19">
        <v>16835</v>
      </c>
      <c r="J130" s="19">
        <v>20327</v>
      </c>
      <c r="K130" s="19">
        <v>20638</v>
      </c>
      <c r="L130" s="19">
        <v>21095</v>
      </c>
      <c r="M130" s="19">
        <v>22320</v>
      </c>
      <c r="N130" s="19">
        <v>22844</v>
      </c>
      <c r="O130" s="19">
        <v>23927</v>
      </c>
      <c r="P130" s="19">
        <v>23809</v>
      </c>
      <c r="Q130" s="19">
        <v>22350</v>
      </c>
      <c r="R130" s="19">
        <v>20951</v>
      </c>
      <c r="S130" s="19">
        <v>19011</v>
      </c>
      <c r="T130" s="19">
        <v>17415</v>
      </c>
      <c r="U130" s="19">
        <v>16243</v>
      </c>
      <c r="V130" s="19">
        <v>16177</v>
      </c>
      <c r="W130" s="19">
        <v>15999</v>
      </c>
      <c r="X130" s="19">
        <v>15555</v>
      </c>
      <c r="Y130" s="19">
        <v>15393</v>
      </c>
      <c r="Z130" s="5">
        <v>0</v>
      </c>
      <c r="AA130" s="2">
        <f>IFERROR(INDEX('Holiday Schedule'!$D$3:$D$24,MATCH(A130,'Holiday Schedule'!$C$3:$C$24,0)),0)</f>
        <v>0</v>
      </c>
      <c r="AB130" s="2">
        <f t="shared" si="8"/>
        <v>6</v>
      </c>
      <c r="AC130" s="2">
        <f t="shared" si="9"/>
        <v>315496</v>
      </c>
      <c r="AD130" s="5">
        <f t="shared" si="10"/>
        <v>118396</v>
      </c>
      <c r="AE130" s="5">
        <f t="shared" si="11"/>
        <v>433892</v>
      </c>
      <c r="AG130" s="2">
        <f t="shared" si="12"/>
        <v>5</v>
      </c>
      <c r="AH130" s="2">
        <f t="shared" si="13"/>
        <v>2025</v>
      </c>
      <c r="AJ130" s="5">
        <f t="shared" si="14"/>
        <v>23927</v>
      </c>
      <c r="AK130" s="2">
        <f t="shared" si="15"/>
        <v>14</v>
      </c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36"/>
    </row>
    <row r="131" spans="1:49">
      <c r="A131" s="17">
        <v>45780</v>
      </c>
      <c r="B131" s="19">
        <v>14940</v>
      </c>
      <c r="C131" s="19">
        <v>15002</v>
      </c>
      <c r="D131" s="19">
        <v>15018</v>
      </c>
      <c r="E131" s="19">
        <v>14931</v>
      </c>
      <c r="F131" s="19">
        <v>15144</v>
      </c>
      <c r="G131" s="19">
        <v>14317</v>
      </c>
      <c r="H131" s="19">
        <v>12960</v>
      </c>
      <c r="I131" s="19">
        <v>13939</v>
      </c>
      <c r="J131" s="19">
        <v>15966</v>
      </c>
      <c r="K131" s="19">
        <v>16691</v>
      </c>
      <c r="L131" s="19">
        <v>14617</v>
      </c>
      <c r="M131" s="19">
        <v>10968</v>
      </c>
      <c r="N131" s="19">
        <v>10223</v>
      </c>
      <c r="O131" s="19">
        <v>12189</v>
      </c>
      <c r="P131" s="19">
        <v>19527</v>
      </c>
      <c r="Q131" s="19">
        <v>19156</v>
      </c>
      <c r="R131" s="19">
        <v>19100</v>
      </c>
      <c r="S131" s="19">
        <v>18307</v>
      </c>
      <c r="T131" s="19">
        <v>16832</v>
      </c>
      <c r="U131" s="19">
        <v>15290</v>
      </c>
      <c r="V131" s="19">
        <v>15271</v>
      </c>
      <c r="W131" s="19">
        <v>15209</v>
      </c>
      <c r="X131" s="19">
        <v>14792</v>
      </c>
      <c r="Y131" s="19">
        <v>14657</v>
      </c>
      <c r="Z131" s="5">
        <v>0</v>
      </c>
      <c r="AA131" s="2">
        <f>IFERROR(INDEX('Holiday Schedule'!$D$3:$D$24,MATCH(A131,'Holiday Schedule'!$C$3:$C$24,0)),0)</f>
        <v>0</v>
      </c>
      <c r="AB131" s="2">
        <f t="shared" si="8"/>
        <v>7</v>
      </c>
      <c r="AC131" s="2">
        <f t="shared" si="9"/>
        <v>0</v>
      </c>
      <c r="AD131" s="5">
        <f t="shared" si="10"/>
        <v>365046</v>
      </c>
      <c r="AE131" s="5">
        <f t="shared" si="11"/>
        <v>365046</v>
      </c>
      <c r="AG131" s="2">
        <f t="shared" si="12"/>
        <v>5</v>
      </c>
      <c r="AH131" s="2">
        <f t="shared" si="13"/>
        <v>2025</v>
      </c>
      <c r="AJ131" s="5">
        <f t="shared" si="14"/>
        <v>19527</v>
      </c>
      <c r="AK131" s="2">
        <f t="shared" si="15"/>
        <v>15</v>
      </c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36"/>
    </row>
    <row r="132" spans="1:49">
      <c r="A132" s="17">
        <v>45781</v>
      </c>
      <c r="B132" s="19">
        <v>14195</v>
      </c>
      <c r="C132" s="19">
        <v>14432</v>
      </c>
      <c r="D132" s="19">
        <v>14444</v>
      </c>
      <c r="E132" s="19">
        <v>14241</v>
      </c>
      <c r="F132" s="19">
        <v>14163</v>
      </c>
      <c r="G132" s="19">
        <v>13724</v>
      </c>
      <c r="H132" s="19">
        <v>12541</v>
      </c>
      <c r="I132" s="19">
        <v>14312</v>
      </c>
      <c r="J132" s="19">
        <v>17380</v>
      </c>
      <c r="K132" s="19">
        <v>18988</v>
      </c>
      <c r="L132" s="19">
        <v>19852</v>
      </c>
      <c r="M132" s="19">
        <v>20297</v>
      </c>
      <c r="N132" s="19">
        <v>20013</v>
      </c>
      <c r="O132" s="19">
        <v>20379</v>
      </c>
      <c r="P132" s="19">
        <v>19734</v>
      </c>
      <c r="Q132" s="19">
        <v>19123</v>
      </c>
      <c r="R132" s="19">
        <v>18967</v>
      </c>
      <c r="S132" s="19">
        <v>17997</v>
      </c>
      <c r="T132" s="19">
        <v>17064</v>
      </c>
      <c r="U132" s="19">
        <v>16005</v>
      </c>
      <c r="V132" s="19">
        <v>16096</v>
      </c>
      <c r="W132" s="19">
        <v>15877</v>
      </c>
      <c r="X132" s="19">
        <v>15170</v>
      </c>
      <c r="Y132" s="19">
        <v>14511</v>
      </c>
      <c r="Z132" s="5">
        <v>0</v>
      </c>
      <c r="AA132" s="2">
        <f>IFERROR(INDEX('Holiday Schedule'!$D$3:$D$24,MATCH(A132,'Holiday Schedule'!$C$3:$C$24,0)),0)</f>
        <v>0</v>
      </c>
      <c r="AB132" s="2">
        <f t="shared" si="8"/>
        <v>1</v>
      </c>
      <c r="AC132" s="2">
        <f t="shared" si="9"/>
        <v>0</v>
      </c>
      <c r="AD132" s="5">
        <f t="shared" si="10"/>
        <v>399505</v>
      </c>
      <c r="AE132" s="5">
        <f t="shared" si="11"/>
        <v>399505</v>
      </c>
      <c r="AG132" s="2">
        <f t="shared" si="12"/>
        <v>5</v>
      </c>
      <c r="AH132" s="2">
        <f t="shared" si="13"/>
        <v>2025</v>
      </c>
      <c r="AJ132" s="5">
        <f t="shared" si="14"/>
        <v>20379</v>
      </c>
      <c r="AK132" s="2">
        <f t="shared" si="15"/>
        <v>14</v>
      </c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36"/>
    </row>
    <row r="133" spans="1:49">
      <c r="A133" s="17">
        <v>45782</v>
      </c>
      <c r="B133" s="19">
        <v>14263</v>
      </c>
      <c r="C133" s="19">
        <v>14406</v>
      </c>
      <c r="D133" s="19">
        <v>14779</v>
      </c>
      <c r="E133" s="19">
        <v>14813</v>
      </c>
      <c r="F133" s="19">
        <v>15255</v>
      </c>
      <c r="G133" s="19">
        <v>14906</v>
      </c>
      <c r="H133" s="19">
        <v>13681</v>
      </c>
      <c r="I133" s="19">
        <v>13909</v>
      </c>
      <c r="J133" s="19">
        <v>14676</v>
      </c>
      <c r="K133" s="19">
        <v>12495</v>
      </c>
      <c r="L133" s="19">
        <v>10956</v>
      </c>
      <c r="M133" s="19">
        <v>8592</v>
      </c>
      <c r="N133" s="19">
        <v>7080</v>
      </c>
      <c r="O133" s="19">
        <v>7067</v>
      </c>
      <c r="P133" s="19">
        <v>7377</v>
      </c>
      <c r="Q133" s="19">
        <v>8392</v>
      </c>
      <c r="R133" s="19">
        <v>10223</v>
      </c>
      <c r="S133" s="19">
        <v>12828</v>
      </c>
      <c r="T133" s="19">
        <v>14951</v>
      </c>
      <c r="U133" s="19">
        <v>15129</v>
      </c>
      <c r="V133" s="19">
        <v>15808</v>
      </c>
      <c r="W133" s="19">
        <v>15399</v>
      </c>
      <c r="X133" s="19">
        <v>14583</v>
      </c>
      <c r="Y133" s="19">
        <v>14061</v>
      </c>
      <c r="Z133" s="5">
        <v>0</v>
      </c>
      <c r="AA133" s="2">
        <f>IFERROR(INDEX('Holiday Schedule'!$D$3:$D$24,MATCH(A133,'Holiday Schedule'!$C$3:$C$24,0)),0)</f>
        <v>0</v>
      </c>
      <c r="AB133" s="2">
        <f t="shared" si="8"/>
        <v>2</v>
      </c>
      <c r="AC133" s="2">
        <f t="shared" si="9"/>
        <v>189465</v>
      </c>
      <c r="AD133" s="5">
        <f t="shared" si="10"/>
        <v>116164</v>
      </c>
      <c r="AE133" s="5">
        <f t="shared" si="11"/>
        <v>305629</v>
      </c>
      <c r="AG133" s="2">
        <f t="shared" si="12"/>
        <v>5</v>
      </c>
      <c r="AH133" s="2">
        <f t="shared" si="13"/>
        <v>2025</v>
      </c>
      <c r="AJ133" s="5">
        <f t="shared" si="14"/>
        <v>15808</v>
      </c>
      <c r="AK133" s="2">
        <f t="shared" si="15"/>
        <v>21</v>
      </c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36"/>
    </row>
    <row r="134" spans="1:49">
      <c r="A134" s="17">
        <v>45783</v>
      </c>
      <c r="B134" s="19">
        <v>13588</v>
      </c>
      <c r="C134" s="19">
        <v>13947</v>
      </c>
      <c r="D134" s="19">
        <v>14025</v>
      </c>
      <c r="E134" s="19">
        <v>14077</v>
      </c>
      <c r="F134" s="19">
        <v>14443</v>
      </c>
      <c r="G134" s="19">
        <v>14768</v>
      </c>
      <c r="H134" s="19">
        <v>14275</v>
      </c>
      <c r="I134" s="19">
        <v>16466</v>
      </c>
      <c r="J134" s="19">
        <v>19282</v>
      </c>
      <c r="K134" s="19">
        <v>20573</v>
      </c>
      <c r="L134" s="19">
        <v>20261</v>
      </c>
      <c r="M134" s="19">
        <v>20825</v>
      </c>
      <c r="N134" s="19">
        <v>20260</v>
      </c>
      <c r="O134" s="19">
        <v>21234</v>
      </c>
      <c r="P134" s="19">
        <v>22506</v>
      </c>
      <c r="Q134" s="19">
        <v>22093</v>
      </c>
      <c r="R134" s="19">
        <v>21440</v>
      </c>
      <c r="S134" s="19">
        <v>20004</v>
      </c>
      <c r="T134" s="19">
        <v>18104</v>
      </c>
      <c r="U134" s="19">
        <v>16945</v>
      </c>
      <c r="V134" s="19">
        <v>16110</v>
      </c>
      <c r="W134" s="19">
        <v>15423</v>
      </c>
      <c r="X134" s="19">
        <v>15026</v>
      </c>
      <c r="Y134" s="19">
        <v>14564</v>
      </c>
      <c r="Z134" s="5">
        <v>0</v>
      </c>
      <c r="AA134" s="2">
        <f>IFERROR(INDEX('Holiday Schedule'!$D$3:$D$24,MATCH(A134,'Holiday Schedule'!$C$3:$C$24,0)),0)</f>
        <v>0</v>
      </c>
      <c r="AB134" s="2">
        <f t="shared" si="8"/>
        <v>3</v>
      </c>
      <c r="AC134" s="2">
        <f t="shared" si="9"/>
        <v>306552</v>
      </c>
      <c r="AD134" s="5">
        <f t="shared" si="10"/>
        <v>113687</v>
      </c>
      <c r="AE134" s="5">
        <f t="shared" si="11"/>
        <v>420239</v>
      </c>
      <c r="AG134" s="2">
        <f t="shared" si="12"/>
        <v>5</v>
      </c>
      <c r="AH134" s="2">
        <f t="shared" si="13"/>
        <v>2025</v>
      </c>
      <c r="AJ134" s="5">
        <f t="shared" si="14"/>
        <v>22506</v>
      </c>
      <c r="AK134" s="2">
        <f t="shared" si="15"/>
        <v>15</v>
      </c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36"/>
    </row>
    <row r="135" spans="1:49">
      <c r="A135" s="17">
        <v>45784</v>
      </c>
      <c r="B135" s="19">
        <v>14246</v>
      </c>
      <c r="C135" s="19">
        <v>14233</v>
      </c>
      <c r="D135" s="19">
        <v>14503</v>
      </c>
      <c r="E135" s="19">
        <v>14459</v>
      </c>
      <c r="F135" s="19">
        <v>14871</v>
      </c>
      <c r="G135" s="19">
        <v>14767</v>
      </c>
      <c r="H135" s="19">
        <v>14439</v>
      </c>
      <c r="I135" s="19">
        <v>16511</v>
      </c>
      <c r="J135" s="19">
        <v>19577</v>
      </c>
      <c r="K135" s="19">
        <v>19799</v>
      </c>
      <c r="L135" s="19">
        <v>17900</v>
      </c>
      <c r="M135" s="19">
        <v>15430</v>
      </c>
      <c r="N135" s="19">
        <v>14900</v>
      </c>
      <c r="O135" s="19">
        <v>15019</v>
      </c>
      <c r="P135" s="19">
        <v>12898</v>
      </c>
      <c r="Q135" s="19">
        <v>15283</v>
      </c>
      <c r="R135" s="19">
        <v>17251</v>
      </c>
      <c r="S135" s="19">
        <v>14732</v>
      </c>
      <c r="T135" s="19">
        <v>15972</v>
      </c>
      <c r="U135" s="19">
        <v>15865</v>
      </c>
      <c r="V135" s="19">
        <v>15984</v>
      </c>
      <c r="W135" s="19">
        <v>15286</v>
      </c>
      <c r="X135" s="19">
        <v>14802</v>
      </c>
      <c r="Y135" s="19">
        <v>14303</v>
      </c>
      <c r="Z135" s="5">
        <v>0</v>
      </c>
      <c r="AA135" s="2">
        <f>IFERROR(INDEX('Holiday Schedule'!$D$3:$D$24,MATCH(A135,'Holiday Schedule'!$C$3:$C$24,0)),0)</f>
        <v>0</v>
      </c>
      <c r="AB135" s="2">
        <f t="shared" si="8"/>
        <v>4</v>
      </c>
      <c r="AC135" s="2">
        <f t="shared" si="9"/>
        <v>257209</v>
      </c>
      <c r="AD135" s="5">
        <f t="shared" si="10"/>
        <v>115821</v>
      </c>
      <c r="AE135" s="5">
        <f t="shared" si="11"/>
        <v>373030</v>
      </c>
      <c r="AG135" s="2">
        <f t="shared" si="12"/>
        <v>5</v>
      </c>
      <c r="AH135" s="2">
        <f t="shared" si="13"/>
        <v>2025</v>
      </c>
      <c r="AJ135" s="5">
        <f t="shared" si="14"/>
        <v>19799</v>
      </c>
      <c r="AK135" s="2">
        <f t="shared" si="15"/>
        <v>10</v>
      </c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36"/>
    </row>
    <row r="136" spans="1:49">
      <c r="A136" s="17">
        <v>45785</v>
      </c>
      <c r="B136" s="19">
        <v>13896</v>
      </c>
      <c r="C136" s="19">
        <v>13796</v>
      </c>
      <c r="D136" s="19">
        <v>14158</v>
      </c>
      <c r="E136" s="19">
        <v>14073</v>
      </c>
      <c r="F136" s="19">
        <v>14745</v>
      </c>
      <c r="G136" s="19">
        <v>14500</v>
      </c>
      <c r="H136" s="19">
        <v>13696</v>
      </c>
      <c r="I136" s="19">
        <v>14857</v>
      </c>
      <c r="J136" s="19">
        <v>15827</v>
      </c>
      <c r="K136" s="19">
        <v>15876</v>
      </c>
      <c r="L136" s="19">
        <v>14656</v>
      </c>
      <c r="M136" s="19">
        <v>12995</v>
      </c>
      <c r="N136" s="19">
        <v>13673</v>
      </c>
      <c r="O136" s="19">
        <v>13874</v>
      </c>
      <c r="P136" s="19">
        <v>14933</v>
      </c>
      <c r="Q136" s="19">
        <v>17450</v>
      </c>
      <c r="R136" s="19">
        <v>16772</v>
      </c>
      <c r="S136" s="19">
        <v>15880</v>
      </c>
      <c r="T136" s="19">
        <v>15467</v>
      </c>
      <c r="U136" s="19">
        <v>15280</v>
      </c>
      <c r="V136" s="19">
        <v>15637</v>
      </c>
      <c r="W136" s="19">
        <v>15301</v>
      </c>
      <c r="X136" s="19">
        <v>14516</v>
      </c>
      <c r="Y136" s="19">
        <v>14123</v>
      </c>
      <c r="Z136" s="5">
        <v>0</v>
      </c>
      <c r="AA136" s="2">
        <f>IFERROR(INDEX('Holiday Schedule'!$D$3:$D$24,MATCH(A136,'Holiday Schedule'!$C$3:$C$24,0)),0)</f>
        <v>0</v>
      </c>
      <c r="AB136" s="2">
        <f t="shared" si="8"/>
        <v>5</v>
      </c>
      <c r="AC136" s="2">
        <f t="shared" si="9"/>
        <v>242994</v>
      </c>
      <c r="AD136" s="5">
        <f t="shared" si="10"/>
        <v>112987</v>
      </c>
      <c r="AE136" s="5">
        <f t="shared" si="11"/>
        <v>355981</v>
      </c>
      <c r="AG136" s="2">
        <f t="shared" si="12"/>
        <v>5</v>
      </c>
      <c r="AH136" s="2">
        <f t="shared" si="13"/>
        <v>2025</v>
      </c>
      <c r="AJ136" s="5">
        <f t="shared" si="14"/>
        <v>17450</v>
      </c>
      <c r="AK136" s="2">
        <f t="shared" si="15"/>
        <v>16</v>
      </c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36"/>
    </row>
    <row r="137" spans="1:49">
      <c r="A137" s="17">
        <v>45786</v>
      </c>
      <c r="B137" s="19">
        <v>13446</v>
      </c>
      <c r="C137" s="19">
        <v>13961</v>
      </c>
      <c r="D137" s="19">
        <v>14033</v>
      </c>
      <c r="E137" s="19">
        <v>14274</v>
      </c>
      <c r="F137" s="19">
        <v>14579</v>
      </c>
      <c r="G137" s="19">
        <v>14405</v>
      </c>
      <c r="H137" s="19">
        <v>14072</v>
      </c>
      <c r="I137" s="19">
        <v>15568</v>
      </c>
      <c r="J137" s="19">
        <v>17976</v>
      </c>
      <c r="K137" s="19">
        <v>18629</v>
      </c>
      <c r="L137" s="19">
        <v>17699</v>
      </c>
      <c r="M137" s="19">
        <v>16332</v>
      </c>
      <c r="N137" s="19">
        <v>15314</v>
      </c>
      <c r="O137" s="19">
        <v>17039</v>
      </c>
      <c r="P137" s="19">
        <v>18242</v>
      </c>
      <c r="Q137" s="19">
        <v>18218</v>
      </c>
      <c r="R137" s="19">
        <v>18129</v>
      </c>
      <c r="S137" s="19">
        <v>17677</v>
      </c>
      <c r="T137" s="19">
        <v>16713</v>
      </c>
      <c r="U137" s="19">
        <v>15507</v>
      </c>
      <c r="V137" s="19">
        <v>15611</v>
      </c>
      <c r="W137" s="19">
        <v>15540</v>
      </c>
      <c r="X137" s="19">
        <v>15226</v>
      </c>
      <c r="Y137" s="19">
        <v>14687</v>
      </c>
      <c r="Z137" s="5">
        <v>0</v>
      </c>
      <c r="AA137" s="2">
        <f>IFERROR(INDEX('Holiday Schedule'!$D$3:$D$24,MATCH(A137,'Holiday Schedule'!$C$3:$C$24,0)),0)</f>
        <v>0</v>
      </c>
      <c r="AB137" s="2">
        <f t="shared" si="8"/>
        <v>6</v>
      </c>
      <c r="AC137" s="2">
        <f t="shared" si="9"/>
        <v>269420</v>
      </c>
      <c r="AD137" s="5">
        <f t="shared" si="10"/>
        <v>113457</v>
      </c>
      <c r="AE137" s="5">
        <f t="shared" si="11"/>
        <v>382877</v>
      </c>
      <c r="AG137" s="2">
        <f t="shared" si="12"/>
        <v>5</v>
      </c>
      <c r="AH137" s="2">
        <f t="shared" si="13"/>
        <v>2025</v>
      </c>
      <c r="AJ137" s="5">
        <f t="shared" si="14"/>
        <v>18629</v>
      </c>
      <c r="AK137" s="2">
        <f t="shared" si="15"/>
        <v>10</v>
      </c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36"/>
    </row>
    <row r="138" spans="1:49">
      <c r="A138" s="17">
        <v>45787</v>
      </c>
      <c r="B138" s="19">
        <v>14570</v>
      </c>
      <c r="C138" s="19">
        <v>14586</v>
      </c>
      <c r="D138" s="19">
        <v>14798</v>
      </c>
      <c r="E138" s="19">
        <v>14570</v>
      </c>
      <c r="F138" s="19">
        <v>14876</v>
      </c>
      <c r="G138" s="19">
        <v>14347</v>
      </c>
      <c r="H138" s="19">
        <v>13364</v>
      </c>
      <c r="I138" s="19">
        <v>15426</v>
      </c>
      <c r="J138" s="19">
        <v>18692</v>
      </c>
      <c r="K138" s="19">
        <v>19743</v>
      </c>
      <c r="L138" s="19">
        <v>21253</v>
      </c>
      <c r="M138" s="19">
        <v>22731</v>
      </c>
      <c r="N138" s="19">
        <v>23134</v>
      </c>
      <c r="O138" s="19">
        <v>23226</v>
      </c>
      <c r="P138" s="19">
        <v>23307</v>
      </c>
      <c r="Q138" s="19">
        <v>22665</v>
      </c>
      <c r="R138" s="19">
        <v>20778</v>
      </c>
      <c r="S138" s="19">
        <v>19047</v>
      </c>
      <c r="T138" s="19">
        <v>17111</v>
      </c>
      <c r="U138" s="19">
        <v>15531</v>
      </c>
      <c r="V138" s="19">
        <v>16163</v>
      </c>
      <c r="W138" s="19">
        <v>16265</v>
      </c>
      <c r="X138" s="19">
        <v>15747</v>
      </c>
      <c r="Y138" s="19">
        <v>15418</v>
      </c>
      <c r="Z138" s="5">
        <v>0</v>
      </c>
      <c r="AA138" s="2">
        <f>IFERROR(INDEX('Holiday Schedule'!$D$3:$D$24,MATCH(A138,'Holiday Schedule'!$C$3:$C$24,0)),0)</f>
        <v>0</v>
      </c>
      <c r="AB138" s="2">
        <f t="shared" ref="AB138:AB201" si="16">WEEKDAY(A138)</f>
        <v>7</v>
      </c>
      <c r="AC138" s="2">
        <f t="shared" ref="AC138:AC201" si="17">IF(AND(AB138&gt;1,AB138&lt;7,AA138&lt;1),SUM(I138:X138),0)</f>
        <v>0</v>
      </c>
      <c r="AD138" s="5">
        <f t="shared" ref="AD138:AD201" si="18">AE138-AC138</f>
        <v>427348</v>
      </c>
      <c r="AE138" s="5">
        <f t="shared" ref="AE138:AE201" si="19">SUM(B138:Y138)</f>
        <v>427348</v>
      </c>
      <c r="AG138" s="2">
        <f t="shared" ref="AG138:AG201" si="20">MONTH(A138)</f>
        <v>5</v>
      </c>
      <c r="AH138" s="2">
        <f t="shared" ref="AH138:AH201" si="21">YEAR(A138)</f>
        <v>2025</v>
      </c>
      <c r="AJ138" s="5">
        <f t="shared" ref="AJ138:AJ201" si="22">MAX(B138:Y138)</f>
        <v>23307</v>
      </c>
      <c r="AK138" s="2">
        <f t="shared" ref="AK138:AK201" si="23">IF(AE138&gt;0,INDEX(B$8:Y$8,MATCH(AJ138,B138:Y138,0)),"")</f>
        <v>15</v>
      </c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36"/>
    </row>
    <row r="139" spans="1:49">
      <c r="A139" s="17">
        <v>45788</v>
      </c>
      <c r="B139" s="19">
        <v>14984</v>
      </c>
      <c r="C139" s="19">
        <v>14930</v>
      </c>
      <c r="D139" s="19">
        <v>15024</v>
      </c>
      <c r="E139" s="19">
        <v>14876</v>
      </c>
      <c r="F139" s="19">
        <v>14978</v>
      </c>
      <c r="G139" s="19">
        <v>13776</v>
      </c>
      <c r="H139" s="19">
        <v>11966</v>
      </c>
      <c r="I139" s="19">
        <v>12764</v>
      </c>
      <c r="J139" s="19">
        <v>12103</v>
      </c>
      <c r="K139" s="19">
        <v>8302</v>
      </c>
      <c r="L139" s="19">
        <v>6106</v>
      </c>
      <c r="M139" s="19">
        <v>6116</v>
      </c>
      <c r="N139" s="19">
        <v>5393</v>
      </c>
      <c r="O139" s="19">
        <v>5283</v>
      </c>
      <c r="P139" s="19">
        <v>5352</v>
      </c>
      <c r="Q139" s="19">
        <v>6120</v>
      </c>
      <c r="R139" s="19">
        <v>8750</v>
      </c>
      <c r="S139" s="19">
        <v>11390</v>
      </c>
      <c r="T139" s="19">
        <v>13940</v>
      </c>
      <c r="U139" s="19">
        <v>14847</v>
      </c>
      <c r="V139" s="19">
        <v>15926</v>
      </c>
      <c r="W139" s="19">
        <v>15923</v>
      </c>
      <c r="X139" s="19">
        <v>15059</v>
      </c>
      <c r="Y139" s="19">
        <v>14529</v>
      </c>
      <c r="Z139" s="5">
        <v>0</v>
      </c>
      <c r="AA139" s="2">
        <f>IFERROR(INDEX('Holiday Schedule'!$D$3:$D$24,MATCH(A139,'Holiday Schedule'!$C$3:$C$24,0)),0)</f>
        <v>0</v>
      </c>
      <c r="AB139" s="2">
        <f t="shared" si="16"/>
        <v>1</v>
      </c>
      <c r="AC139" s="2">
        <f t="shared" si="17"/>
        <v>0</v>
      </c>
      <c r="AD139" s="5">
        <f t="shared" si="18"/>
        <v>278437</v>
      </c>
      <c r="AE139" s="5">
        <f t="shared" si="19"/>
        <v>278437</v>
      </c>
      <c r="AG139" s="2">
        <f t="shared" si="20"/>
        <v>5</v>
      </c>
      <c r="AH139" s="2">
        <f t="shared" si="21"/>
        <v>2025</v>
      </c>
      <c r="AJ139" s="5">
        <f t="shared" si="22"/>
        <v>15926</v>
      </c>
      <c r="AK139" s="2">
        <f t="shared" si="23"/>
        <v>21</v>
      </c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36"/>
    </row>
    <row r="140" spans="1:49">
      <c r="A140" s="17">
        <v>45789</v>
      </c>
      <c r="B140" s="19">
        <v>14736</v>
      </c>
      <c r="C140" s="19">
        <v>14895</v>
      </c>
      <c r="D140" s="19">
        <v>15369</v>
      </c>
      <c r="E140" s="19">
        <v>15427</v>
      </c>
      <c r="F140" s="19">
        <v>15929</v>
      </c>
      <c r="G140" s="19">
        <v>15744</v>
      </c>
      <c r="H140" s="19">
        <v>14745</v>
      </c>
      <c r="I140" s="19">
        <v>16414</v>
      </c>
      <c r="J140" s="19">
        <v>20624</v>
      </c>
      <c r="K140" s="19">
        <v>20942</v>
      </c>
      <c r="L140" s="19">
        <v>16353</v>
      </c>
      <c r="M140" s="19">
        <v>19119</v>
      </c>
      <c r="N140" s="19">
        <v>17512</v>
      </c>
      <c r="O140" s="19">
        <v>15846</v>
      </c>
      <c r="P140" s="19">
        <v>16667</v>
      </c>
      <c r="Q140" s="19">
        <v>13138</v>
      </c>
      <c r="R140" s="19">
        <v>13555</v>
      </c>
      <c r="S140" s="19">
        <v>14369</v>
      </c>
      <c r="T140" s="19">
        <v>15031</v>
      </c>
      <c r="U140" s="19">
        <v>15493</v>
      </c>
      <c r="V140" s="19">
        <v>16164</v>
      </c>
      <c r="W140" s="19">
        <v>15953</v>
      </c>
      <c r="X140" s="19">
        <v>15460</v>
      </c>
      <c r="Y140" s="19">
        <v>14792</v>
      </c>
      <c r="Z140" s="5">
        <v>0</v>
      </c>
      <c r="AA140" s="2">
        <f>IFERROR(INDEX('Holiday Schedule'!$D$3:$D$24,MATCH(A140,'Holiday Schedule'!$C$3:$C$24,0)),0)</f>
        <v>0</v>
      </c>
      <c r="AB140" s="2">
        <f t="shared" si="16"/>
        <v>2</v>
      </c>
      <c r="AC140" s="2">
        <f t="shared" si="17"/>
        <v>262640</v>
      </c>
      <c r="AD140" s="5">
        <f t="shared" si="18"/>
        <v>121637</v>
      </c>
      <c r="AE140" s="5">
        <f t="shared" si="19"/>
        <v>384277</v>
      </c>
      <c r="AG140" s="2">
        <f t="shared" si="20"/>
        <v>5</v>
      </c>
      <c r="AH140" s="2">
        <f t="shared" si="21"/>
        <v>2025</v>
      </c>
      <c r="AJ140" s="5">
        <f t="shared" si="22"/>
        <v>20942</v>
      </c>
      <c r="AK140" s="2">
        <f t="shared" si="23"/>
        <v>10</v>
      </c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36"/>
    </row>
    <row r="141" spans="1:49">
      <c r="A141" s="17">
        <v>45790</v>
      </c>
      <c r="B141" s="19">
        <v>14681</v>
      </c>
      <c r="C141" s="19">
        <v>14749</v>
      </c>
      <c r="D141" s="19">
        <v>15012</v>
      </c>
      <c r="E141" s="19">
        <v>15348</v>
      </c>
      <c r="F141" s="19">
        <v>15772</v>
      </c>
      <c r="G141" s="19">
        <v>15518</v>
      </c>
      <c r="H141" s="19">
        <v>13333</v>
      </c>
      <c r="I141" s="19">
        <v>11328</v>
      </c>
      <c r="J141" s="19">
        <v>9725</v>
      </c>
      <c r="K141" s="19">
        <v>7973</v>
      </c>
      <c r="L141" s="19">
        <v>7078</v>
      </c>
      <c r="M141" s="19">
        <v>6695</v>
      </c>
      <c r="N141" s="19">
        <v>7534</v>
      </c>
      <c r="O141" s="19">
        <v>8023</v>
      </c>
      <c r="P141" s="19">
        <v>7922</v>
      </c>
      <c r="Q141" s="19">
        <v>8385</v>
      </c>
      <c r="R141" s="19">
        <v>10157</v>
      </c>
      <c r="S141" s="19">
        <v>12572</v>
      </c>
      <c r="T141" s="19">
        <v>14798</v>
      </c>
      <c r="U141" s="19">
        <v>15166</v>
      </c>
      <c r="V141" s="19">
        <v>15547</v>
      </c>
      <c r="W141" s="19">
        <v>15626</v>
      </c>
      <c r="X141" s="19">
        <v>14414</v>
      </c>
      <c r="Y141" s="19">
        <v>13831</v>
      </c>
      <c r="Z141" s="5">
        <v>0</v>
      </c>
      <c r="AA141" s="2">
        <f>IFERROR(INDEX('Holiday Schedule'!$D$3:$D$24,MATCH(A141,'Holiday Schedule'!$C$3:$C$24,0)),0)</f>
        <v>0</v>
      </c>
      <c r="AB141" s="2">
        <f t="shared" si="16"/>
        <v>3</v>
      </c>
      <c r="AC141" s="2">
        <f t="shared" si="17"/>
        <v>172943</v>
      </c>
      <c r="AD141" s="5">
        <f t="shared" si="18"/>
        <v>118244</v>
      </c>
      <c r="AE141" s="5">
        <f t="shared" si="19"/>
        <v>291187</v>
      </c>
      <c r="AG141" s="2">
        <f t="shared" si="20"/>
        <v>5</v>
      </c>
      <c r="AH141" s="2">
        <f t="shared" si="21"/>
        <v>2025</v>
      </c>
      <c r="AJ141" s="5">
        <f t="shared" si="22"/>
        <v>15772</v>
      </c>
      <c r="AK141" s="2">
        <f t="shared" si="23"/>
        <v>5</v>
      </c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36"/>
    </row>
    <row r="142" spans="1:49">
      <c r="A142" s="17">
        <v>45791</v>
      </c>
      <c r="B142" s="19">
        <v>13551</v>
      </c>
      <c r="C142" s="19">
        <v>13738</v>
      </c>
      <c r="D142" s="19">
        <v>13992</v>
      </c>
      <c r="E142" s="19">
        <v>14280</v>
      </c>
      <c r="F142" s="19">
        <v>14721</v>
      </c>
      <c r="G142" s="19">
        <v>14386</v>
      </c>
      <c r="H142" s="19">
        <v>12788</v>
      </c>
      <c r="I142" s="19">
        <v>10996</v>
      </c>
      <c r="J142" s="19">
        <v>9672</v>
      </c>
      <c r="K142" s="19">
        <v>7996</v>
      </c>
      <c r="L142" s="19">
        <v>7213</v>
      </c>
      <c r="M142" s="19">
        <v>6857</v>
      </c>
      <c r="N142" s="19">
        <v>7175</v>
      </c>
      <c r="O142" s="19">
        <v>7593</v>
      </c>
      <c r="P142" s="19">
        <v>7975</v>
      </c>
      <c r="Q142" s="19">
        <v>8606</v>
      </c>
      <c r="R142" s="19">
        <v>10419</v>
      </c>
      <c r="S142" s="19">
        <v>12734</v>
      </c>
      <c r="T142" s="19">
        <v>14770</v>
      </c>
      <c r="U142" s="19">
        <v>14986</v>
      </c>
      <c r="V142" s="19">
        <v>15404</v>
      </c>
      <c r="W142" s="19">
        <v>15173</v>
      </c>
      <c r="X142" s="19">
        <v>14295</v>
      </c>
      <c r="Y142" s="19">
        <v>13766</v>
      </c>
      <c r="Z142" s="5">
        <v>0</v>
      </c>
      <c r="AA142" s="2">
        <f>IFERROR(INDEX('Holiday Schedule'!$D$3:$D$24,MATCH(A142,'Holiday Schedule'!$C$3:$C$24,0)),0)</f>
        <v>0</v>
      </c>
      <c r="AB142" s="2">
        <f t="shared" si="16"/>
        <v>4</v>
      </c>
      <c r="AC142" s="2">
        <f t="shared" si="17"/>
        <v>171864</v>
      </c>
      <c r="AD142" s="5">
        <f t="shared" si="18"/>
        <v>111222</v>
      </c>
      <c r="AE142" s="5">
        <f t="shared" si="19"/>
        <v>283086</v>
      </c>
      <c r="AG142" s="2">
        <f t="shared" si="20"/>
        <v>5</v>
      </c>
      <c r="AH142" s="2">
        <f t="shared" si="21"/>
        <v>2025</v>
      </c>
      <c r="AJ142" s="5">
        <f t="shared" si="22"/>
        <v>15404</v>
      </c>
      <c r="AK142" s="2">
        <f t="shared" si="23"/>
        <v>21</v>
      </c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36"/>
    </row>
    <row r="143" spans="1:49">
      <c r="A143" s="17">
        <v>45792</v>
      </c>
      <c r="B143" s="19">
        <v>13455</v>
      </c>
      <c r="C143" s="19">
        <v>13380</v>
      </c>
      <c r="D143" s="19">
        <v>13506</v>
      </c>
      <c r="E143" s="19">
        <v>13712</v>
      </c>
      <c r="F143" s="19">
        <v>14012</v>
      </c>
      <c r="G143" s="19">
        <v>13680</v>
      </c>
      <c r="H143" s="19">
        <v>12100</v>
      </c>
      <c r="I143" s="19">
        <v>11012</v>
      </c>
      <c r="J143" s="19">
        <v>11152</v>
      </c>
      <c r="K143" s="19">
        <v>11813</v>
      </c>
      <c r="L143" s="19">
        <v>10051</v>
      </c>
      <c r="M143" s="19">
        <v>9004</v>
      </c>
      <c r="N143" s="19">
        <v>8716</v>
      </c>
      <c r="O143" s="19">
        <v>9151</v>
      </c>
      <c r="P143" s="19">
        <v>9371</v>
      </c>
      <c r="Q143" s="19">
        <v>11806</v>
      </c>
      <c r="R143" s="19">
        <v>13281</v>
      </c>
      <c r="S143" s="19">
        <v>14415</v>
      </c>
      <c r="T143" s="19">
        <v>15889</v>
      </c>
      <c r="U143" s="19">
        <v>15587</v>
      </c>
      <c r="V143" s="19">
        <v>15989</v>
      </c>
      <c r="W143" s="19">
        <v>15593</v>
      </c>
      <c r="X143" s="19">
        <v>14873</v>
      </c>
      <c r="Y143" s="19">
        <v>14004</v>
      </c>
      <c r="Z143" s="5">
        <v>0</v>
      </c>
      <c r="AA143" s="2">
        <f>IFERROR(INDEX('Holiday Schedule'!$D$3:$D$24,MATCH(A143,'Holiday Schedule'!$C$3:$C$24,0)),0)</f>
        <v>0</v>
      </c>
      <c r="AB143" s="2">
        <f t="shared" si="16"/>
        <v>5</v>
      </c>
      <c r="AC143" s="2">
        <f t="shared" si="17"/>
        <v>197703</v>
      </c>
      <c r="AD143" s="5">
        <f t="shared" si="18"/>
        <v>107849</v>
      </c>
      <c r="AE143" s="5">
        <f t="shared" si="19"/>
        <v>305552</v>
      </c>
      <c r="AG143" s="2">
        <f t="shared" si="20"/>
        <v>5</v>
      </c>
      <c r="AH143" s="2">
        <f t="shared" si="21"/>
        <v>2025</v>
      </c>
      <c r="AJ143" s="5">
        <f t="shared" si="22"/>
        <v>15989</v>
      </c>
      <c r="AK143" s="2">
        <f t="shared" si="23"/>
        <v>21</v>
      </c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36"/>
    </row>
    <row r="144" spans="1:49">
      <c r="A144" s="17">
        <v>45793</v>
      </c>
      <c r="B144" s="19">
        <v>13694</v>
      </c>
      <c r="C144" s="19">
        <v>13655</v>
      </c>
      <c r="D144" s="19">
        <v>13805</v>
      </c>
      <c r="E144" s="19">
        <v>13685</v>
      </c>
      <c r="F144" s="19">
        <v>14077</v>
      </c>
      <c r="G144" s="19">
        <v>13720</v>
      </c>
      <c r="H144" s="19">
        <v>13015</v>
      </c>
      <c r="I144" s="19">
        <v>14335</v>
      </c>
      <c r="J144" s="19">
        <v>15918</v>
      </c>
      <c r="K144" s="19">
        <v>15250</v>
      </c>
      <c r="L144" s="19">
        <v>13314</v>
      </c>
      <c r="M144" s="19">
        <v>11100</v>
      </c>
      <c r="N144" s="19">
        <v>10789</v>
      </c>
      <c r="O144" s="19">
        <v>12313</v>
      </c>
      <c r="P144" s="19">
        <v>13793</v>
      </c>
      <c r="Q144" s="19">
        <v>16238</v>
      </c>
      <c r="R144" s="19">
        <v>15401</v>
      </c>
      <c r="S144" s="19">
        <v>16871</v>
      </c>
      <c r="T144" s="19">
        <v>16592</v>
      </c>
      <c r="U144" s="19">
        <v>15564</v>
      </c>
      <c r="V144" s="19">
        <v>15823</v>
      </c>
      <c r="W144" s="19">
        <v>15842</v>
      </c>
      <c r="X144" s="19">
        <v>15081</v>
      </c>
      <c r="Y144" s="19">
        <v>14441</v>
      </c>
      <c r="Z144" s="5">
        <v>0</v>
      </c>
      <c r="AA144" s="2">
        <f>IFERROR(INDEX('Holiday Schedule'!$D$3:$D$24,MATCH(A144,'Holiday Schedule'!$C$3:$C$24,0)),0)</f>
        <v>0</v>
      </c>
      <c r="AB144" s="2">
        <f t="shared" si="16"/>
        <v>6</v>
      </c>
      <c r="AC144" s="2">
        <f t="shared" si="17"/>
        <v>234224</v>
      </c>
      <c r="AD144" s="5">
        <f t="shared" si="18"/>
        <v>110092</v>
      </c>
      <c r="AE144" s="5">
        <f t="shared" si="19"/>
        <v>344316</v>
      </c>
      <c r="AG144" s="2">
        <f t="shared" si="20"/>
        <v>5</v>
      </c>
      <c r="AH144" s="2">
        <f t="shared" si="21"/>
        <v>2025</v>
      </c>
      <c r="AJ144" s="5">
        <f t="shared" si="22"/>
        <v>16871</v>
      </c>
      <c r="AK144" s="2">
        <f t="shared" si="23"/>
        <v>18</v>
      </c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36"/>
    </row>
    <row r="145" spans="1:49">
      <c r="A145" s="17">
        <v>45794</v>
      </c>
      <c r="B145" s="19">
        <v>13914</v>
      </c>
      <c r="C145" s="19">
        <v>13989</v>
      </c>
      <c r="D145" s="19">
        <v>13765</v>
      </c>
      <c r="E145" s="19">
        <v>13835</v>
      </c>
      <c r="F145" s="19">
        <v>13942</v>
      </c>
      <c r="G145" s="19">
        <v>13122</v>
      </c>
      <c r="H145" s="19">
        <v>12295</v>
      </c>
      <c r="I145" s="19">
        <v>13991</v>
      </c>
      <c r="J145" s="19">
        <v>16916</v>
      </c>
      <c r="K145" s="19">
        <v>17722</v>
      </c>
      <c r="L145" s="19">
        <v>19002</v>
      </c>
      <c r="M145" s="19">
        <v>19685</v>
      </c>
      <c r="N145" s="19">
        <v>19607</v>
      </c>
      <c r="O145" s="19">
        <v>20614</v>
      </c>
      <c r="P145" s="19">
        <v>21709</v>
      </c>
      <c r="Q145" s="19">
        <v>21813</v>
      </c>
      <c r="R145" s="19">
        <v>20545</v>
      </c>
      <c r="S145" s="19">
        <v>18891</v>
      </c>
      <c r="T145" s="19">
        <v>17136</v>
      </c>
      <c r="U145" s="19">
        <v>15426</v>
      </c>
      <c r="V145" s="19">
        <v>15369</v>
      </c>
      <c r="W145" s="19">
        <v>15350</v>
      </c>
      <c r="X145" s="19">
        <v>14884</v>
      </c>
      <c r="Y145" s="19">
        <v>14180</v>
      </c>
      <c r="Z145" s="5">
        <v>0</v>
      </c>
      <c r="AA145" s="2">
        <f>IFERROR(INDEX('Holiday Schedule'!$D$3:$D$24,MATCH(A145,'Holiday Schedule'!$C$3:$C$24,0)),0)</f>
        <v>0</v>
      </c>
      <c r="AB145" s="2">
        <f t="shared" si="16"/>
        <v>7</v>
      </c>
      <c r="AC145" s="2">
        <f t="shared" si="17"/>
        <v>0</v>
      </c>
      <c r="AD145" s="5">
        <f t="shared" si="18"/>
        <v>397702</v>
      </c>
      <c r="AE145" s="5">
        <f t="shared" si="19"/>
        <v>397702</v>
      </c>
      <c r="AG145" s="2">
        <f t="shared" si="20"/>
        <v>5</v>
      </c>
      <c r="AH145" s="2">
        <f t="shared" si="21"/>
        <v>2025</v>
      </c>
      <c r="AJ145" s="5">
        <f t="shared" si="22"/>
        <v>21813</v>
      </c>
      <c r="AK145" s="2">
        <f t="shared" si="23"/>
        <v>16</v>
      </c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36"/>
    </row>
    <row r="146" spans="1:49">
      <c r="A146" s="17">
        <v>45795</v>
      </c>
      <c r="B146" s="19">
        <v>14072</v>
      </c>
      <c r="C146" s="19">
        <v>14209</v>
      </c>
      <c r="D146" s="19">
        <v>14032</v>
      </c>
      <c r="E146" s="19">
        <v>13903</v>
      </c>
      <c r="F146" s="19">
        <v>13886</v>
      </c>
      <c r="G146" s="19">
        <v>13184</v>
      </c>
      <c r="H146" s="19">
        <v>12253</v>
      </c>
      <c r="I146" s="19">
        <v>13624</v>
      </c>
      <c r="J146" s="19">
        <v>16335</v>
      </c>
      <c r="K146" s="19">
        <v>17282</v>
      </c>
      <c r="L146" s="19">
        <v>17073</v>
      </c>
      <c r="M146" s="19">
        <v>16355</v>
      </c>
      <c r="N146" s="19">
        <v>16087</v>
      </c>
      <c r="O146" s="19">
        <v>18122</v>
      </c>
      <c r="P146" s="19">
        <v>18329</v>
      </c>
      <c r="Q146" s="19">
        <v>16576</v>
      </c>
      <c r="R146" s="19">
        <v>16720</v>
      </c>
      <c r="S146" s="19">
        <v>16767</v>
      </c>
      <c r="T146" s="19">
        <v>16335</v>
      </c>
      <c r="U146" s="19">
        <v>15486</v>
      </c>
      <c r="V146" s="19">
        <v>15969</v>
      </c>
      <c r="W146" s="19">
        <v>15601</v>
      </c>
      <c r="X146" s="19">
        <v>14614</v>
      </c>
      <c r="Y146" s="19">
        <v>14105</v>
      </c>
      <c r="Z146" s="5">
        <v>0</v>
      </c>
      <c r="AA146" s="2">
        <f>IFERROR(INDEX('Holiday Schedule'!$D$3:$D$24,MATCH(A146,'Holiday Schedule'!$C$3:$C$24,0)),0)</f>
        <v>0</v>
      </c>
      <c r="AB146" s="2">
        <f t="shared" si="16"/>
        <v>1</v>
      </c>
      <c r="AC146" s="2">
        <f t="shared" si="17"/>
        <v>0</v>
      </c>
      <c r="AD146" s="5">
        <f t="shared" si="18"/>
        <v>370919</v>
      </c>
      <c r="AE146" s="5">
        <f t="shared" si="19"/>
        <v>370919</v>
      </c>
      <c r="AG146" s="2">
        <f t="shared" si="20"/>
        <v>5</v>
      </c>
      <c r="AH146" s="2">
        <f t="shared" si="21"/>
        <v>2025</v>
      </c>
      <c r="AJ146" s="5">
        <f t="shared" si="22"/>
        <v>18329</v>
      </c>
      <c r="AK146" s="2">
        <f t="shared" si="23"/>
        <v>15</v>
      </c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36"/>
    </row>
    <row r="147" spans="1:49">
      <c r="A147" s="17">
        <v>45796</v>
      </c>
      <c r="B147" s="19">
        <v>13669</v>
      </c>
      <c r="C147" s="19">
        <v>13500</v>
      </c>
      <c r="D147" s="19">
        <v>13945</v>
      </c>
      <c r="E147" s="19">
        <v>14065</v>
      </c>
      <c r="F147" s="19">
        <v>14447</v>
      </c>
      <c r="G147" s="19">
        <v>14274</v>
      </c>
      <c r="H147" s="19">
        <v>13955</v>
      </c>
      <c r="I147" s="19">
        <v>15419</v>
      </c>
      <c r="J147" s="19">
        <v>18409</v>
      </c>
      <c r="K147" s="19">
        <v>19722</v>
      </c>
      <c r="L147" s="19">
        <v>20071</v>
      </c>
      <c r="M147" s="19">
        <v>20050</v>
      </c>
      <c r="N147" s="19">
        <v>19318</v>
      </c>
      <c r="O147" s="19">
        <v>20686</v>
      </c>
      <c r="P147" s="19">
        <v>20922</v>
      </c>
      <c r="Q147" s="19">
        <v>20588</v>
      </c>
      <c r="R147" s="19">
        <v>20507</v>
      </c>
      <c r="S147" s="19">
        <v>19756</v>
      </c>
      <c r="T147" s="19">
        <v>18339</v>
      </c>
      <c r="U147" s="19">
        <v>16873</v>
      </c>
      <c r="V147" s="19">
        <v>16663</v>
      </c>
      <c r="W147" s="19">
        <v>16202</v>
      </c>
      <c r="X147" s="19">
        <v>15465</v>
      </c>
      <c r="Y147" s="19">
        <v>14909</v>
      </c>
      <c r="Z147" s="5">
        <v>0</v>
      </c>
      <c r="AA147" s="2">
        <f>IFERROR(INDEX('Holiday Schedule'!$D$3:$D$24,MATCH(A147,'Holiday Schedule'!$C$3:$C$24,0)),0)</f>
        <v>0</v>
      </c>
      <c r="AB147" s="2">
        <f t="shared" si="16"/>
        <v>2</v>
      </c>
      <c r="AC147" s="2">
        <f t="shared" si="17"/>
        <v>298990</v>
      </c>
      <c r="AD147" s="5">
        <f t="shared" si="18"/>
        <v>112764</v>
      </c>
      <c r="AE147" s="5">
        <f t="shared" si="19"/>
        <v>411754</v>
      </c>
      <c r="AG147" s="2">
        <f t="shared" si="20"/>
        <v>5</v>
      </c>
      <c r="AH147" s="2">
        <f t="shared" si="21"/>
        <v>2025</v>
      </c>
      <c r="AJ147" s="5">
        <f t="shared" si="22"/>
        <v>20922</v>
      </c>
      <c r="AK147" s="2">
        <f t="shared" si="23"/>
        <v>15</v>
      </c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36"/>
    </row>
    <row r="148" spans="1:49">
      <c r="A148" s="17">
        <v>45797</v>
      </c>
      <c r="B148" s="19">
        <v>14838</v>
      </c>
      <c r="C148" s="19">
        <v>14903</v>
      </c>
      <c r="D148" s="19">
        <v>15050</v>
      </c>
      <c r="E148" s="19">
        <v>14997</v>
      </c>
      <c r="F148" s="19">
        <v>15442</v>
      </c>
      <c r="G148" s="19">
        <v>15406</v>
      </c>
      <c r="H148" s="19">
        <v>15140</v>
      </c>
      <c r="I148" s="19">
        <v>17577</v>
      </c>
      <c r="J148" s="19">
        <v>21011</v>
      </c>
      <c r="K148" s="19">
        <v>21660</v>
      </c>
      <c r="L148" s="19">
        <v>22088</v>
      </c>
      <c r="M148" s="19">
        <v>22505</v>
      </c>
      <c r="N148" s="19">
        <v>22392</v>
      </c>
      <c r="O148" s="19">
        <v>21989</v>
      </c>
      <c r="P148" s="19">
        <v>20495</v>
      </c>
      <c r="Q148" s="19">
        <v>20016</v>
      </c>
      <c r="R148" s="19">
        <v>19117</v>
      </c>
      <c r="S148" s="19">
        <v>18346</v>
      </c>
      <c r="T148" s="19">
        <v>17333</v>
      </c>
      <c r="U148" s="19">
        <v>16589</v>
      </c>
      <c r="V148" s="19">
        <v>16990</v>
      </c>
      <c r="W148" s="19">
        <v>16753</v>
      </c>
      <c r="X148" s="19">
        <v>16049</v>
      </c>
      <c r="Y148" s="19">
        <v>15552</v>
      </c>
      <c r="Z148" s="5">
        <v>0</v>
      </c>
      <c r="AA148" s="2">
        <f>IFERROR(INDEX('Holiday Schedule'!$D$3:$D$24,MATCH(A148,'Holiday Schedule'!$C$3:$C$24,0)),0)</f>
        <v>0</v>
      </c>
      <c r="AB148" s="2">
        <f t="shared" si="16"/>
        <v>3</v>
      </c>
      <c r="AC148" s="2">
        <f t="shared" si="17"/>
        <v>310910</v>
      </c>
      <c r="AD148" s="5">
        <f t="shared" si="18"/>
        <v>121328</v>
      </c>
      <c r="AE148" s="5">
        <f t="shared" si="19"/>
        <v>432238</v>
      </c>
      <c r="AG148" s="2">
        <f t="shared" si="20"/>
        <v>5</v>
      </c>
      <c r="AH148" s="2">
        <f t="shared" si="21"/>
        <v>2025</v>
      </c>
      <c r="AJ148" s="5">
        <f t="shared" si="22"/>
        <v>22505</v>
      </c>
      <c r="AK148" s="2">
        <f t="shared" si="23"/>
        <v>12</v>
      </c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36"/>
    </row>
    <row r="149" spans="1:49">
      <c r="A149" s="17">
        <v>45798</v>
      </c>
      <c r="B149" s="19">
        <v>15328</v>
      </c>
      <c r="C149" s="19">
        <v>15540</v>
      </c>
      <c r="D149" s="19">
        <v>15595</v>
      </c>
      <c r="E149" s="19">
        <v>15693</v>
      </c>
      <c r="F149" s="19">
        <v>16057</v>
      </c>
      <c r="G149" s="19">
        <v>15590</v>
      </c>
      <c r="H149" s="19">
        <v>13616</v>
      </c>
      <c r="I149" s="19">
        <v>12634</v>
      </c>
      <c r="J149" s="19">
        <v>13153</v>
      </c>
      <c r="K149" s="19">
        <v>14481</v>
      </c>
      <c r="L149" s="19">
        <v>15185</v>
      </c>
      <c r="M149" s="19">
        <v>15650</v>
      </c>
      <c r="N149" s="19">
        <v>16188</v>
      </c>
      <c r="O149" s="19">
        <v>17745</v>
      </c>
      <c r="P149" s="19">
        <v>18839</v>
      </c>
      <c r="Q149" s="19">
        <v>18587</v>
      </c>
      <c r="R149" s="19">
        <v>17836</v>
      </c>
      <c r="S149" s="19">
        <v>17436</v>
      </c>
      <c r="T149" s="19">
        <v>17038</v>
      </c>
      <c r="U149" s="19">
        <v>16317</v>
      </c>
      <c r="V149" s="19">
        <v>16636</v>
      </c>
      <c r="W149" s="19">
        <v>16381</v>
      </c>
      <c r="X149" s="19">
        <v>15631</v>
      </c>
      <c r="Y149" s="19">
        <v>15224</v>
      </c>
      <c r="Z149" s="5">
        <v>0</v>
      </c>
      <c r="AA149" s="2">
        <f>IFERROR(INDEX('Holiday Schedule'!$D$3:$D$24,MATCH(A149,'Holiday Schedule'!$C$3:$C$24,0)),0)</f>
        <v>0</v>
      </c>
      <c r="AB149" s="2">
        <f t="shared" si="16"/>
        <v>4</v>
      </c>
      <c r="AC149" s="2">
        <f t="shared" si="17"/>
        <v>259737</v>
      </c>
      <c r="AD149" s="5">
        <f t="shared" si="18"/>
        <v>122643</v>
      </c>
      <c r="AE149" s="5">
        <f t="shared" si="19"/>
        <v>382380</v>
      </c>
      <c r="AG149" s="2">
        <f t="shared" si="20"/>
        <v>5</v>
      </c>
      <c r="AH149" s="2">
        <f t="shared" si="21"/>
        <v>2025</v>
      </c>
      <c r="AJ149" s="5">
        <f t="shared" si="22"/>
        <v>18839</v>
      </c>
      <c r="AK149" s="2">
        <f t="shared" si="23"/>
        <v>15</v>
      </c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36"/>
    </row>
    <row r="150" spans="1:49">
      <c r="A150" s="17">
        <v>45799</v>
      </c>
      <c r="B150" s="19">
        <v>14937</v>
      </c>
      <c r="C150" s="19">
        <v>15071</v>
      </c>
      <c r="D150" s="19">
        <v>15287</v>
      </c>
      <c r="E150" s="19">
        <v>15258</v>
      </c>
      <c r="F150" s="19">
        <v>15875</v>
      </c>
      <c r="G150" s="19">
        <v>15240</v>
      </c>
      <c r="H150" s="19">
        <v>14754</v>
      </c>
      <c r="I150" s="19">
        <v>16436</v>
      </c>
      <c r="J150" s="19">
        <v>19119</v>
      </c>
      <c r="K150" s="19">
        <v>18542</v>
      </c>
      <c r="L150" s="19">
        <v>18452</v>
      </c>
      <c r="M150" s="19">
        <v>18878</v>
      </c>
      <c r="N150" s="19">
        <v>18366</v>
      </c>
      <c r="O150" s="19">
        <v>17831</v>
      </c>
      <c r="P150" s="19">
        <v>18515</v>
      </c>
      <c r="Q150" s="19">
        <v>18676</v>
      </c>
      <c r="R150" s="19">
        <v>17513</v>
      </c>
      <c r="S150" s="19">
        <v>17314</v>
      </c>
      <c r="T150" s="19">
        <v>17020</v>
      </c>
      <c r="U150" s="19">
        <v>16398</v>
      </c>
      <c r="V150" s="19">
        <v>16850</v>
      </c>
      <c r="W150" s="19">
        <v>16536</v>
      </c>
      <c r="X150" s="19">
        <v>15952</v>
      </c>
      <c r="Y150" s="19">
        <v>15296</v>
      </c>
      <c r="Z150" s="5">
        <v>0</v>
      </c>
      <c r="AA150" s="2">
        <f>IFERROR(INDEX('Holiday Schedule'!$D$3:$D$24,MATCH(A150,'Holiday Schedule'!$C$3:$C$24,0)),0)</f>
        <v>0</v>
      </c>
      <c r="AB150" s="2">
        <f t="shared" si="16"/>
        <v>5</v>
      </c>
      <c r="AC150" s="2">
        <f t="shared" si="17"/>
        <v>282398</v>
      </c>
      <c r="AD150" s="5">
        <f t="shared" si="18"/>
        <v>121718</v>
      </c>
      <c r="AE150" s="5">
        <f t="shared" si="19"/>
        <v>404116</v>
      </c>
      <c r="AG150" s="2">
        <f t="shared" si="20"/>
        <v>5</v>
      </c>
      <c r="AH150" s="2">
        <f t="shared" si="21"/>
        <v>2025</v>
      </c>
      <c r="AJ150" s="5">
        <f t="shared" si="22"/>
        <v>19119</v>
      </c>
      <c r="AK150" s="2">
        <f t="shared" si="23"/>
        <v>9</v>
      </c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36"/>
    </row>
    <row r="151" spans="1:49">
      <c r="A151" s="17">
        <v>45800</v>
      </c>
      <c r="B151" s="19">
        <v>15016</v>
      </c>
      <c r="C151" s="19">
        <v>15209</v>
      </c>
      <c r="D151" s="19">
        <v>15606</v>
      </c>
      <c r="E151" s="19">
        <v>15708</v>
      </c>
      <c r="F151" s="19">
        <v>16067</v>
      </c>
      <c r="G151" s="19">
        <v>16039</v>
      </c>
      <c r="H151" s="19">
        <v>15624</v>
      </c>
      <c r="I151" s="19">
        <v>17847</v>
      </c>
      <c r="J151" s="19">
        <v>21134</v>
      </c>
      <c r="K151" s="19">
        <v>22206</v>
      </c>
      <c r="L151" s="19">
        <v>22575</v>
      </c>
      <c r="M151" s="19">
        <v>22548</v>
      </c>
      <c r="N151" s="19">
        <v>22196</v>
      </c>
      <c r="O151" s="19">
        <v>22939</v>
      </c>
      <c r="P151" s="19">
        <v>24281</v>
      </c>
      <c r="Q151" s="19">
        <v>23447</v>
      </c>
      <c r="R151" s="19">
        <v>20825</v>
      </c>
      <c r="S151" s="19">
        <v>18353</v>
      </c>
      <c r="T151" s="19">
        <v>17793</v>
      </c>
      <c r="U151" s="19">
        <v>16888</v>
      </c>
      <c r="V151" s="19">
        <v>17279</v>
      </c>
      <c r="W151" s="19">
        <v>17195</v>
      </c>
      <c r="X151" s="19">
        <v>16829</v>
      </c>
      <c r="Y151" s="19">
        <v>16335</v>
      </c>
      <c r="Z151" s="5">
        <v>0</v>
      </c>
      <c r="AA151" s="2">
        <f>IFERROR(INDEX('Holiday Schedule'!$D$3:$D$24,MATCH(A151,'Holiday Schedule'!$C$3:$C$24,0)),0)</f>
        <v>0</v>
      </c>
      <c r="AB151" s="2">
        <f t="shared" si="16"/>
        <v>6</v>
      </c>
      <c r="AC151" s="2">
        <f t="shared" si="17"/>
        <v>324335</v>
      </c>
      <c r="AD151" s="5">
        <f t="shared" si="18"/>
        <v>125604</v>
      </c>
      <c r="AE151" s="5">
        <f t="shared" si="19"/>
        <v>449939</v>
      </c>
      <c r="AG151" s="2">
        <f t="shared" si="20"/>
        <v>5</v>
      </c>
      <c r="AH151" s="2">
        <f t="shared" si="21"/>
        <v>2025</v>
      </c>
      <c r="AJ151" s="5">
        <f t="shared" si="22"/>
        <v>24281</v>
      </c>
      <c r="AK151" s="2">
        <f t="shared" si="23"/>
        <v>15</v>
      </c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36"/>
    </row>
    <row r="152" spans="1:49">
      <c r="A152" s="17">
        <v>45801</v>
      </c>
      <c r="B152" s="19">
        <v>15636</v>
      </c>
      <c r="C152" s="19">
        <v>15896</v>
      </c>
      <c r="D152" s="19">
        <v>15975</v>
      </c>
      <c r="E152" s="19">
        <v>15910</v>
      </c>
      <c r="F152" s="19">
        <v>16012</v>
      </c>
      <c r="G152" s="19">
        <v>14854</v>
      </c>
      <c r="H152" s="19">
        <v>13321</v>
      </c>
      <c r="I152" s="19">
        <v>14058</v>
      </c>
      <c r="J152" s="19">
        <v>15993</v>
      </c>
      <c r="K152" s="19">
        <v>16912</v>
      </c>
      <c r="L152" s="19">
        <v>17153</v>
      </c>
      <c r="M152" s="19">
        <v>16329</v>
      </c>
      <c r="N152" s="19">
        <v>17098</v>
      </c>
      <c r="O152" s="19">
        <v>16792</v>
      </c>
      <c r="P152" s="19">
        <v>17800</v>
      </c>
      <c r="Q152" s="19">
        <v>18987</v>
      </c>
      <c r="R152" s="19">
        <v>18375</v>
      </c>
      <c r="S152" s="19">
        <v>17770</v>
      </c>
      <c r="T152" s="19">
        <v>17018</v>
      </c>
      <c r="U152" s="19">
        <v>16016</v>
      </c>
      <c r="V152" s="19">
        <v>16676</v>
      </c>
      <c r="W152" s="19">
        <v>16838</v>
      </c>
      <c r="X152" s="19">
        <v>16296</v>
      </c>
      <c r="Y152" s="19">
        <v>15842</v>
      </c>
      <c r="Z152" s="5">
        <v>0</v>
      </c>
      <c r="AA152" s="2">
        <f>IFERROR(INDEX('Holiday Schedule'!$D$3:$D$24,MATCH(A152,'Holiday Schedule'!$C$3:$C$24,0)),0)</f>
        <v>0</v>
      </c>
      <c r="AB152" s="2">
        <f t="shared" si="16"/>
        <v>7</v>
      </c>
      <c r="AC152" s="2">
        <f t="shared" si="17"/>
        <v>0</v>
      </c>
      <c r="AD152" s="5">
        <f t="shared" si="18"/>
        <v>393557</v>
      </c>
      <c r="AE152" s="5">
        <f t="shared" si="19"/>
        <v>393557</v>
      </c>
      <c r="AG152" s="2">
        <f t="shared" si="20"/>
        <v>5</v>
      </c>
      <c r="AH152" s="2">
        <f t="shared" si="21"/>
        <v>2025</v>
      </c>
      <c r="AJ152" s="5">
        <f t="shared" si="22"/>
        <v>18987</v>
      </c>
      <c r="AK152" s="2">
        <f t="shared" si="23"/>
        <v>16</v>
      </c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36"/>
    </row>
    <row r="153" spans="1:49">
      <c r="A153" s="17">
        <v>45802</v>
      </c>
      <c r="B153" s="19">
        <v>15462</v>
      </c>
      <c r="C153" s="19">
        <v>15512</v>
      </c>
      <c r="D153" s="19">
        <v>15501</v>
      </c>
      <c r="E153" s="19">
        <v>15651</v>
      </c>
      <c r="F153" s="19">
        <v>15585</v>
      </c>
      <c r="G153" s="19">
        <v>14514</v>
      </c>
      <c r="H153" s="19">
        <v>13082</v>
      </c>
      <c r="I153" s="19">
        <v>13934</v>
      </c>
      <c r="J153" s="19">
        <v>15460</v>
      </c>
      <c r="K153" s="19">
        <v>15842</v>
      </c>
      <c r="L153" s="19">
        <v>16769</v>
      </c>
      <c r="M153" s="19">
        <v>16430</v>
      </c>
      <c r="N153" s="19">
        <v>15575</v>
      </c>
      <c r="O153" s="19">
        <v>15156</v>
      </c>
      <c r="P153" s="19">
        <v>16191</v>
      </c>
      <c r="Q153" s="19">
        <v>18075</v>
      </c>
      <c r="R153" s="19">
        <v>17673</v>
      </c>
      <c r="S153" s="19">
        <v>16134</v>
      </c>
      <c r="T153" s="19">
        <v>15355</v>
      </c>
      <c r="U153" s="19">
        <v>15081</v>
      </c>
      <c r="V153" s="19">
        <v>16076</v>
      </c>
      <c r="W153" s="19">
        <v>16489</v>
      </c>
      <c r="X153" s="19">
        <v>16056</v>
      </c>
      <c r="Y153" s="19">
        <v>15559</v>
      </c>
      <c r="Z153" s="5">
        <v>0</v>
      </c>
      <c r="AA153" s="2">
        <f>IFERROR(INDEX('Holiday Schedule'!$D$3:$D$24,MATCH(A153,'Holiday Schedule'!$C$3:$C$24,0)),0)</f>
        <v>0</v>
      </c>
      <c r="AB153" s="2">
        <f t="shared" si="16"/>
        <v>1</v>
      </c>
      <c r="AC153" s="2">
        <f t="shared" si="17"/>
        <v>0</v>
      </c>
      <c r="AD153" s="5">
        <f t="shared" si="18"/>
        <v>377162</v>
      </c>
      <c r="AE153" s="5">
        <f t="shared" si="19"/>
        <v>377162</v>
      </c>
      <c r="AG153" s="2">
        <f t="shared" si="20"/>
        <v>5</v>
      </c>
      <c r="AH153" s="2">
        <f t="shared" si="21"/>
        <v>2025</v>
      </c>
      <c r="AJ153" s="5">
        <f t="shared" si="22"/>
        <v>18075</v>
      </c>
      <c r="AK153" s="2">
        <f t="shared" si="23"/>
        <v>16</v>
      </c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36"/>
    </row>
    <row r="154" spans="1:49">
      <c r="A154" s="17">
        <v>45803</v>
      </c>
      <c r="B154" s="19">
        <v>15188</v>
      </c>
      <c r="C154" s="19">
        <v>15035</v>
      </c>
      <c r="D154" s="19">
        <v>15166</v>
      </c>
      <c r="E154" s="19">
        <v>15167</v>
      </c>
      <c r="F154" s="19">
        <v>15352</v>
      </c>
      <c r="G154" s="19">
        <v>14037</v>
      </c>
      <c r="H154" s="19">
        <v>12024</v>
      </c>
      <c r="I154" s="19">
        <v>10877</v>
      </c>
      <c r="J154" s="19">
        <v>10068</v>
      </c>
      <c r="K154" s="19">
        <v>9098</v>
      </c>
      <c r="L154" s="19">
        <v>8572</v>
      </c>
      <c r="M154" s="19">
        <v>8104</v>
      </c>
      <c r="N154" s="19">
        <v>8726</v>
      </c>
      <c r="O154" s="19">
        <v>8665</v>
      </c>
      <c r="P154" s="19">
        <v>10346</v>
      </c>
      <c r="Q154" s="19">
        <v>12458</v>
      </c>
      <c r="R154" s="19">
        <v>11741</v>
      </c>
      <c r="S154" s="19">
        <v>13481</v>
      </c>
      <c r="T154" s="19">
        <v>15010</v>
      </c>
      <c r="U154" s="19">
        <v>15211</v>
      </c>
      <c r="V154" s="19">
        <v>16265</v>
      </c>
      <c r="W154" s="19">
        <v>16220</v>
      </c>
      <c r="X154" s="19">
        <v>15164</v>
      </c>
      <c r="Y154" s="19">
        <v>14392</v>
      </c>
      <c r="Z154" s="5">
        <v>0</v>
      </c>
      <c r="AA154" s="2">
        <f>IFERROR(INDEX('Holiday Schedule'!$D$3:$D$24,MATCH(A154,'Holiday Schedule'!$C$3:$C$24,0)),0)</f>
        <v>1</v>
      </c>
      <c r="AB154" s="2">
        <f t="shared" si="16"/>
        <v>2</v>
      </c>
      <c r="AC154" s="2">
        <f t="shared" si="17"/>
        <v>0</v>
      </c>
      <c r="AD154" s="5">
        <f t="shared" si="18"/>
        <v>306367</v>
      </c>
      <c r="AE154" s="5">
        <f t="shared" si="19"/>
        <v>306367</v>
      </c>
      <c r="AG154" s="2">
        <f t="shared" si="20"/>
        <v>5</v>
      </c>
      <c r="AH154" s="2">
        <f t="shared" si="21"/>
        <v>2025</v>
      </c>
      <c r="AJ154" s="5">
        <f t="shared" si="22"/>
        <v>16265</v>
      </c>
      <c r="AK154" s="2">
        <f t="shared" si="23"/>
        <v>21</v>
      </c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36"/>
    </row>
    <row r="155" spans="1:49">
      <c r="A155" s="17">
        <v>45804</v>
      </c>
      <c r="B155" s="19">
        <v>14019</v>
      </c>
      <c r="C155" s="19">
        <v>13987</v>
      </c>
      <c r="D155" s="19">
        <v>14006</v>
      </c>
      <c r="E155" s="19">
        <v>14194</v>
      </c>
      <c r="F155" s="19">
        <v>14647</v>
      </c>
      <c r="G155" s="19">
        <v>14180</v>
      </c>
      <c r="H155" s="19">
        <v>12577</v>
      </c>
      <c r="I155" s="19">
        <v>11282</v>
      </c>
      <c r="J155" s="19">
        <v>10747</v>
      </c>
      <c r="K155" s="19">
        <v>9502</v>
      </c>
      <c r="L155" s="19">
        <v>8998</v>
      </c>
      <c r="M155" s="19">
        <v>9179</v>
      </c>
      <c r="N155" s="19">
        <v>10695</v>
      </c>
      <c r="O155" s="19">
        <v>12206</v>
      </c>
      <c r="P155" s="19">
        <v>12468</v>
      </c>
      <c r="Q155" s="19">
        <v>14677</v>
      </c>
      <c r="R155" s="19">
        <v>14851</v>
      </c>
      <c r="S155" s="19">
        <v>15800</v>
      </c>
      <c r="T155" s="19">
        <v>16604</v>
      </c>
      <c r="U155" s="19">
        <v>15911</v>
      </c>
      <c r="V155" s="19">
        <v>16410</v>
      </c>
      <c r="W155" s="19">
        <v>16141</v>
      </c>
      <c r="X155" s="19">
        <v>15203</v>
      </c>
      <c r="Y155" s="19">
        <v>14365</v>
      </c>
      <c r="Z155" s="5">
        <v>0</v>
      </c>
      <c r="AA155" s="2">
        <f>IFERROR(INDEX('Holiday Schedule'!$D$3:$D$24,MATCH(A155,'Holiday Schedule'!$C$3:$C$24,0)),0)</f>
        <v>0</v>
      </c>
      <c r="AB155" s="2">
        <f t="shared" si="16"/>
        <v>3</v>
      </c>
      <c r="AC155" s="2">
        <f t="shared" si="17"/>
        <v>210674</v>
      </c>
      <c r="AD155" s="5">
        <f t="shared" si="18"/>
        <v>111975</v>
      </c>
      <c r="AE155" s="5">
        <f t="shared" si="19"/>
        <v>322649</v>
      </c>
      <c r="AG155" s="2">
        <f t="shared" si="20"/>
        <v>5</v>
      </c>
      <c r="AH155" s="2">
        <f t="shared" si="21"/>
        <v>2025</v>
      </c>
      <c r="AJ155" s="5">
        <f t="shared" si="22"/>
        <v>16604</v>
      </c>
      <c r="AK155" s="2">
        <f t="shared" si="23"/>
        <v>19</v>
      </c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36"/>
    </row>
    <row r="156" spans="1:49">
      <c r="A156" s="17">
        <v>45805</v>
      </c>
      <c r="B156" s="19">
        <v>13798</v>
      </c>
      <c r="C156" s="19">
        <v>13841</v>
      </c>
      <c r="D156" s="19">
        <v>13813</v>
      </c>
      <c r="E156" s="19">
        <v>14022</v>
      </c>
      <c r="F156" s="19">
        <v>14332</v>
      </c>
      <c r="G156" s="19">
        <v>13713</v>
      </c>
      <c r="H156" s="19">
        <v>12156</v>
      </c>
      <c r="I156" s="19">
        <v>11182</v>
      </c>
      <c r="J156" s="19">
        <v>10827</v>
      </c>
      <c r="K156" s="19">
        <v>9902</v>
      </c>
      <c r="L156" s="19">
        <v>9817</v>
      </c>
      <c r="M156" s="19">
        <v>11015</v>
      </c>
      <c r="N156" s="19">
        <v>13182</v>
      </c>
      <c r="O156" s="19">
        <v>12017</v>
      </c>
      <c r="P156" s="19">
        <v>12655</v>
      </c>
      <c r="Q156" s="19">
        <v>12733</v>
      </c>
      <c r="R156" s="19">
        <v>13754</v>
      </c>
      <c r="S156" s="19">
        <v>15090</v>
      </c>
      <c r="T156" s="19">
        <v>16320</v>
      </c>
      <c r="U156" s="19">
        <v>16264</v>
      </c>
      <c r="V156" s="19">
        <v>16935</v>
      </c>
      <c r="W156" s="19">
        <v>16649</v>
      </c>
      <c r="X156" s="19">
        <v>15804</v>
      </c>
      <c r="Y156" s="19">
        <v>14977</v>
      </c>
      <c r="Z156" s="5">
        <v>0</v>
      </c>
      <c r="AA156" s="2">
        <f>IFERROR(INDEX('Holiday Schedule'!$D$3:$D$24,MATCH(A156,'Holiday Schedule'!$C$3:$C$24,0)),0)</f>
        <v>0</v>
      </c>
      <c r="AB156" s="2">
        <f t="shared" si="16"/>
        <v>4</v>
      </c>
      <c r="AC156" s="2">
        <f t="shared" si="17"/>
        <v>214146</v>
      </c>
      <c r="AD156" s="5">
        <f t="shared" si="18"/>
        <v>110652</v>
      </c>
      <c r="AE156" s="5">
        <f t="shared" si="19"/>
        <v>324798</v>
      </c>
      <c r="AG156" s="2">
        <f t="shared" si="20"/>
        <v>5</v>
      </c>
      <c r="AH156" s="2">
        <f t="shared" si="21"/>
        <v>2025</v>
      </c>
      <c r="AJ156" s="5">
        <f t="shared" si="22"/>
        <v>16935</v>
      </c>
      <c r="AK156" s="2">
        <f t="shared" si="23"/>
        <v>21</v>
      </c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36"/>
    </row>
    <row r="157" spans="1:49">
      <c r="A157" s="17">
        <v>45806</v>
      </c>
      <c r="B157" s="19">
        <v>14308</v>
      </c>
      <c r="C157" s="19">
        <v>14238</v>
      </c>
      <c r="D157" s="19">
        <v>14119</v>
      </c>
      <c r="E157" s="19">
        <v>13953</v>
      </c>
      <c r="F157" s="19">
        <v>14196</v>
      </c>
      <c r="G157" s="19">
        <v>13547</v>
      </c>
      <c r="H157" s="19">
        <v>12456</v>
      </c>
      <c r="I157" s="19">
        <v>12261</v>
      </c>
      <c r="J157" s="19">
        <v>13064</v>
      </c>
      <c r="K157" s="19">
        <v>12392</v>
      </c>
      <c r="L157" s="19">
        <v>12141</v>
      </c>
      <c r="M157" s="19">
        <v>13544</v>
      </c>
      <c r="N157" s="19">
        <v>15122</v>
      </c>
      <c r="O157" s="19">
        <v>12177</v>
      </c>
      <c r="P157" s="19">
        <v>11794</v>
      </c>
      <c r="Q157" s="19">
        <v>12666</v>
      </c>
      <c r="R157" s="19">
        <v>15934</v>
      </c>
      <c r="S157" s="19">
        <v>16833</v>
      </c>
      <c r="T157" s="19">
        <v>16861</v>
      </c>
      <c r="U157" s="19">
        <v>15949</v>
      </c>
      <c r="V157" s="19">
        <v>16244</v>
      </c>
      <c r="W157" s="19">
        <v>16130</v>
      </c>
      <c r="X157" s="19">
        <v>14969</v>
      </c>
      <c r="Y157" s="19">
        <v>14458</v>
      </c>
      <c r="Z157" s="5">
        <v>0</v>
      </c>
      <c r="AA157" s="2">
        <f>IFERROR(INDEX('Holiday Schedule'!$D$3:$D$24,MATCH(A157,'Holiday Schedule'!$C$3:$C$24,0)),0)</f>
        <v>0</v>
      </c>
      <c r="AB157" s="2">
        <f t="shared" si="16"/>
        <v>5</v>
      </c>
      <c r="AC157" s="2">
        <f t="shared" si="17"/>
        <v>228081</v>
      </c>
      <c r="AD157" s="5">
        <f t="shared" si="18"/>
        <v>111275</v>
      </c>
      <c r="AE157" s="5">
        <f t="shared" si="19"/>
        <v>339356</v>
      </c>
      <c r="AG157" s="2">
        <f t="shared" si="20"/>
        <v>5</v>
      </c>
      <c r="AH157" s="2">
        <f t="shared" si="21"/>
        <v>2025</v>
      </c>
      <c r="AJ157" s="5">
        <f t="shared" si="22"/>
        <v>16861</v>
      </c>
      <c r="AK157" s="2">
        <f t="shared" si="23"/>
        <v>19</v>
      </c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36"/>
    </row>
    <row r="158" spans="1:49">
      <c r="A158" s="17">
        <v>45807</v>
      </c>
      <c r="B158" s="19">
        <v>13809</v>
      </c>
      <c r="C158" s="19">
        <v>13944</v>
      </c>
      <c r="D158" s="19">
        <v>13890</v>
      </c>
      <c r="E158" s="19">
        <v>13865</v>
      </c>
      <c r="F158" s="19">
        <v>14279</v>
      </c>
      <c r="G158" s="19">
        <v>14039</v>
      </c>
      <c r="H158" s="19">
        <v>13027</v>
      </c>
      <c r="I158" s="19">
        <v>14429</v>
      </c>
      <c r="J158" s="19">
        <v>15095</v>
      </c>
      <c r="K158" s="19">
        <v>12835</v>
      </c>
      <c r="L158" s="19">
        <v>13066</v>
      </c>
      <c r="M158" s="19">
        <v>13903</v>
      </c>
      <c r="N158" s="19">
        <v>12866</v>
      </c>
      <c r="O158" s="19">
        <v>14089</v>
      </c>
      <c r="P158" s="19">
        <v>14997</v>
      </c>
      <c r="Q158" s="19">
        <v>14789</v>
      </c>
      <c r="R158" s="19">
        <v>15580</v>
      </c>
      <c r="S158" s="19">
        <v>15754</v>
      </c>
      <c r="T158" s="19">
        <v>15937</v>
      </c>
      <c r="U158" s="19">
        <v>15570</v>
      </c>
      <c r="V158" s="19">
        <v>16044</v>
      </c>
      <c r="W158" s="19">
        <v>15909</v>
      </c>
      <c r="X158" s="19">
        <v>15334</v>
      </c>
      <c r="Y158" s="19">
        <v>14963</v>
      </c>
      <c r="Z158" s="5">
        <v>0</v>
      </c>
      <c r="AA158" s="2">
        <f>IFERROR(INDEX('Holiday Schedule'!$D$3:$D$24,MATCH(A158,'Holiday Schedule'!$C$3:$C$24,0)),0)</f>
        <v>0</v>
      </c>
      <c r="AB158" s="2">
        <f t="shared" si="16"/>
        <v>6</v>
      </c>
      <c r="AC158" s="2">
        <f t="shared" si="17"/>
        <v>236197</v>
      </c>
      <c r="AD158" s="5">
        <f t="shared" si="18"/>
        <v>111816</v>
      </c>
      <c r="AE158" s="5">
        <f t="shared" si="19"/>
        <v>348013</v>
      </c>
      <c r="AG158" s="2">
        <f t="shared" si="20"/>
        <v>5</v>
      </c>
      <c r="AH158" s="2">
        <f t="shared" si="21"/>
        <v>2025</v>
      </c>
      <c r="AJ158" s="5">
        <f t="shared" si="22"/>
        <v>16044</v>
      </c>
      <c r="AK158" s="2">
        <f t="shared" si="23"/>
        <v>21</v>
      </c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36"/>
    </row>
    <row r="159" spans="1:49">
      <c r="A159" s="17">
        <v>45808</v>
      </c>
      <c r="B159" s="19">
        <v>12910</v>
      </c>
      <c r="C159" s="19">
        <v>12827</v>
      </c>
      <c r="D159" s="19">
        <v>14598</v>
      </c>
      <c r="E159" s="19">
        <v>15868</v>
      </c>
      <c r="F159" s="19">
        <v>17414</v>
      </c>
      <c r="G159" s="19">
        <v>16185</v>
      </c>
      <c r="H159" s="19">
        <v>13605</v>
      </c>
      <c r="I159" s="19">
        <v>16661</v>
      </c>
      <c r="J159" s="19">
        <v>22255</v>
      </c>
      <c r="K159" s="19">
        <v>25566</v>
      </c>
      <c r="L159" s="19">
        <v>27596</v>
      </c>
      <c r="M159" s="19">
        <v>25453</v>
      </c>
      <c r="N159" s="19">
        <v>23796</v>
      </c>
      <c r="O159" s="19">
        <v>23052</v>
      </c>
      <c r="P159" s="19">
        <v>22447</v>
      </c>
      <c r="Q159" s="19">
        <v>16932</v>
      </c>
      <c r="R159" s="19">
        <v>16545</v>
      </c>
      <c r="S159" s="19">
        <v>17101</v>
      </c>
      <c r="T159" s="19">
        <v>16366</v>
      </c>
      <c r="U159" s="19">
        <v>15809</v>
      </c>
      <c r="V159" s="19">
        <v>14846</v>
      </c>
      <c r="W159" s="19">
        <v>14973</v>
      </c>
      <c r="X159" s="19">
        <v>14156</v>
      </c>
      <c r="Y159" s="19">
        <v>14899</v>
      </c>
      <c r="Z159" s="5">
        <v>0</v>
      </c>
      <c r="AA159" s="2">
        <f>IFERROR(INDEX('Holiday Schedule'!$D$3:$D$24,MATCH(A159,'Holiday Schedule'!$C$3:$C$24,0)),0)</f>
        <v>0</v>
      </c>
      <c r="AB159" s="2">
        <f t="shared" si="16"/>
        <v>7</v>
      </c>
      <c r="AC159" s="2">
        <f t="shared" si="17"/>
        <v>0</v>
      </c>
      <c r="AD159" s="5">
        <f t="shared" si="18"/>
        <v>431860</v>
      </c>
      <c r="AE159" s="5">
        <f t="shared" si="19"/>
        <v>431860</v>
      </c>
      <c r="AG159" s="2">
        <f t="shared" si="20"/>
        <v>5</v>
      </c>
      <c r="AH159" s="2">
        <f t="shared" si="21"/>
        <v>2025</v>
      </c>
      <c r="AJ159" s="5">
        <f t="shared" si="22"/>
        <v>27596</v>
      </c>
      <c r="AK159" s="2">
        <f t="shared" si="23"/>
        <v>11</v>
      </c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36"/>
    </row>
    <row r="160" spans="1:49">
      <c r="A160" s="17">
        <v>45809</v>
      </c>
      <c r="B160" s="19">
        <v>13999</v>
      </c>
      <c r="C160" s="19">
        <v>14442</v>
      </c>
      <c r="D160" s="19">
        <v>14420</v>
      </c>
      <c r="E160" s="19">
        <v>14372</v>
      </c>
      <c r="F160" s="19">
        <v>14191</v>
      </c>
      <c r="G160" s="19">
        <v>13637</v>
      </c>
      <c r="H160" s="19">
        <v>13297</v>
      </c>
      <c r="I160" s="19">
        <v>14764</v>
      </c>
      <c r="J160" s="19">
        <v>17847</v>
      </c>
      <c r="K160" s="19">
        <v>18221</v>
      </c>
      <c r="L160" s="19">
        <v>17893</v>
      </c>
      <c r="M160" s="19">
        <v>16157</v>
      </c>
      <c r="N160" s="19">
        <v>15388</v>
      </c>
      <c r="O160" s="19">
        <v>15684</v>
      </c>
      <c r="P160" s="19">
        <v>16057</v>
      </c>
      <c r="Q160" s="19">
        <v>16237</v>
      </c>
      <c r="R160" s="19">
        <v>17023</v>
      </c>
      <c r="S160" s="19">
        <v>16906</v>
      </c>
      <c r="T160" s="19">
        <v>18313</v>
      </c>
      <c r="U160" s="19">
        <v>17476</v>
      </c>
      <c r="V160" s="19">
        <v>17389</v>
      </c>
      <c r="W160" s="19">
        <v>16704</v>
      </c>
      <c r="X160" s="19">
        <v>15256</v>
      </c>
      <c r="Y160" s="19">
        <v>14276</v>
      </c>
      <c r="Z160" s="5">
        <v>0</v>
      </c>
      <c r="AA160" s="2">
        <f>IFERROR(INDEX('Holiday Schedule'!$D$3:$D$24,MATCH(A160,'Holiday Schedule'!$C$3:$C$24,0)),0)</f>
        <v>0</v>
      </c>
      <c r="AB160" s="2">
        <f t="shared" si="16"/>
        <v>1</v>
      </c>
      <c r="AC160" s="2">
        <f t="shared" si="17"/>
        <v>0</v>
      </c>
      <c r="AD160" s="5">
        <f t="shared" si="18"/>
        <v>379949</v>
      </c>
      <c r="AE160" s="5">
        <f t="shared" si="19"/>
        <v>379949</v>
      </c>
      <c r="AG160" s="2">
        <f t="shared" si="20"/>
        <v>6</v>
      </c>
      <c r="AH160" s="2">
        <f t="shared" si="21"/>
        <v>2025</v>
      </c>
      <c r="AJ160" s="5">
        <f t="shared" si="22"/>
        <v>18313</v>
      </c>
      <c r="AK160" s="2">
        <f t="shared" si="23"/>
        <v>19</v>
      </c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36"/>
    </row>
    <row r="161" spans="1:49">
      <c r="A161" s="17">
        <v>45810</v>
      </c>
      <c r="B161" s="19">
        <v>14458</v>
      </c>
      <c r="C161" s="19">
        <v>14382</v>
      </c>
      <c r="D161" s="19">
        <v>14576</v>
      </c>
      <c r="E161" s="19">
        <v>14724</v>
      </c>
      <c r="F161" s="19">
        <v>15088</v>
      </c>
      <c r="G161" s="19">
        <v>15297</v>
      </c>
      <c r="H161" s="19">
        <v>14876</v>
      </c>
      <c r="I161" s="19">
        <v>13188</v>
      </c>
      <c r="J161" s="19">
        <v>13124</v>
      </c>
      <c r="K161" s="19">
        <v>11481</v>
      </c>
      <c r="L161" s="19">
        <v>14208</v>
      </c>
      <c r="M161" s="19">
        <v>16456</v>
      </c>
      <c r="N161" s="19">
        <v>13788</v>
      </c>
      <c r="O161" s="19">
        <v>11907</v>
      </c>
      <c r="P161" s="19">
        <v>13741</v>
      </c>
      <c r="Q161" s="19">
        <v>13519</v>
      </c>
      <c r="R161" s="19">
        <v>14638</v>
      </c>
      <c r="S161" s="19">
        <v>15040</v>
      </c>
      <c r="T161" s="19">
        <v>17791</v>
      </c>
      <c r="U161" s="19">
        <v>17229</v>
      </c>
      <c r="V161" s="19">
        <v>17295</v>
      </c>
      <c r="W161" s="19">
        <v>16688</v>
      </c>
      <c r="X161" s="19">
        <v>15114</v>
      </c>
      <c r="Y161" s="19">
        <v>14217</v>
      </c>
      <c r="Z161" s="5">
        <v>0</v>
      </c>
      <c r="AA161" s="2">
        <f>IFERROR(INDEX('Holiday Schedule'!$D$3:$D$24,MATCH(A161,'Holiday Schedule'!$C$3:$C$24,0)),0)</f>
        <v>0</v>
      </c>
      <c r="AB161" s="2">
        <f t="shared" si="16"/>
        <v>2</v>
      </c>
      <c r="AC161" s="2">
        <f t="shared" si="17"/>
        <v>235207</v>
      </c>
      <c r="AD161" s="5">
        <f t="shared" si="18"/>
        <v>117618</v>
      </c>
      <c r="AE161" s="5">
        <f t="shared" si="19"/>
        <v>352825</v>
      </c>
      <c r="AG161" s="2">
        <f t="shared" si="20"/>
        <v>6</v>
      </c>
      <c r="AH161" s="2">
        <f t="shared" si="21"/>
        <v>2025</v>
      </c>
      <c r="AJ161" s="5">
        <f t="shared" si="22"/>
        <v>17791</v>
      </c>
      <c r="AK161" s="2">
        <f t="shared" si="23"/>
        <v>19</v>
      </c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36"/>
    </row>
    <row r="162" spans="1:49">
      <c r="A162" s="17">
        <v>45811</v>
      </c>
      <c r="B162" s="19">
        <v>14280</v>
      </c>
      <c r="C162" s="19">
        <v>14505</v>
      </c>
      <c r="D162" s="19">
        <v>14456</v>
      </c>
      <c r="E162" s="19">
        <v>14828</v>
      </c>
      <c r="F162" s="19">
        <v>14861</v>
      </c>
      <c r="G162" s="19">
        <v>15028</v>
      </c>
      <c r="H162" s="19">
        <v>14398</v>
      </c>
      <c r="I162" s="19">
        <v>11986</v>
      </c>
      <c r="J162" s="19">
        <v>11105</v>
      </c>
      <c r="K162" s="19">
        <v>9245</v>
      </c>
      <c r="L162" s="19">
        <v>9412</v>
      </c>
      <c r="M162" s="19">
        <v>9226</v>
      </c>
      <c r="N162" s="19">
        <v>9248</v>
      </c>
      <c r="O162" s="19">
        <v>10275</v>
      </c>
      <c r="P162" s="19">
        <v>11015</v>
      </c>
      <c r="Q162" s="19">
        <v>12097</v>
      </c>
      <c r="R162" s="19">
        <v>13673</v>
      </c>
      <c r="S162" s="19">
        <v>15424</v>
      </c>
      <c r="T162" s="19">
        <v>17591</v>
      </c>
      <c r="U162" s="19">
        <v>17704</v>
      </c>
      <c r="V162" s="19">
        <v>17540</v>
      </c>
      <c r="W162" s="19">
        <v>17202</v>
      </c>
      <c r="X162" s="19">
        <v>15551</v>
      </c>
      <c r="Y162" s="19">
        <v>14416</v>
      </c>
      <c r="Z162" s="5">
        <v>0</v>
      </c>
      <c r="AA162" s="2">
        <f>IFERROR(INDEX('Holiday Schedule'!$D$3:$D$24,MATCH(A162,'Holiday Schedule'!$C$3:$C$24,0)),0)</f>
        <v>0</v>
      </c>
      <c r="AB162" s="2">
        <f t="shared" si="16"/>
        <v>3</v>
      </c>
      <c r="AC162" s="2">
        <f t="shared" si="17"/>
        <v>208294</v>
      </c>
      <c r="AD162" s="5">
        <f t="shared" si="18"/>
        <v>116772</v>
      </c>
      <c r="AE162" s="5">
        <f t="shared" si="19"/>
        <v>325066</v>
      </c>
      <c r="AG162" s="2">
        <f t="shared" si="20"/>
        <v>6</v>
      </c>
      <c r="AH162" s="2">
        <f t="shared" si="21"/>
        <v>2025</v>
      </c>
      <c r="AJ162" s="5">
        <f t="shared" si="22"/>
        <v>17704</v>
      </c>
      <c r="AK162" s="2">
        <f t="shared" si="23"/>
        <v>20</v>
      </c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36"/>
    </row>
    <row r="163" spans="1:49">
      <c r="A163" s="17">
        <v>45812</v>
      </c>
      <c r="B163" s="19">
        <v>14171</v>
      </c>
      <c r="C163" s="19">
        <v>14306</v>
      </c>
      <c r="D163" s="19">
        <v>14510</v>
      </c>
      <c r="E163" s="19">
        <v>14272</v>
      </c>
      <c r="F163" s="19">
        <v>14514</v>
      </c>
      <c r="G163" s="19">
        <v>14587</v>
      </c>
      <c r="H163" s="19">
        <v>14488</v>
      </c>
      <c r="I163" s="19">
        <v>13553</v>
      </c>
      <c r="J163" s="19">
        <v>13078</v>
      </c>
      <c r="K163" s="19">
        <v>11631</v>
      </c>
      <c r="L163" s="19">
        <v>12171</v>
      </c>
      <c r="M163" s="19">
        <v>11762</v>
      </c>
      <c r="N163" s="19">
        <v>11843</v>
      </c>
      <c r="O163" s="19">
        <v>13094</v>
      </c>
      <c r="P163" s="19">
        <v>14324</v>
      </c>
      <c r="Q163" s="19">
        <v>15870</v>
      </c>
      <c r="R163" s="19">
        <v>16803</v>
      </c>
      <c r="S163" s="19">
        <v>17255</v>
      </c>
      <c r="T163" s="19">
        <v>18510</v>
      </c>
      <c r="U163" s="19">
        <v>18145</v>
      </c>
      <c r="V163" s="19">
        <v>17670</v>
      </c>
      <c r="W163" s="19">
        <v>17478</v>
      </c>
      <c r="X163" s="19">
        <v>15440</v>
      </c>
      <c r="Y163" s="19">
        <v>14523</v>
      </c>
      <c r="Z163" s="5">
        <v>0</v>
      </c>
      <c r="AA163" s="2">
        <f>IFERROR(INDEX('Holiday Schedule'!$D$3:$D$24,MATCH(A163,'Holiday Schedule'!$C$3:$C$24,0)),0)</f>
        <v>0</v>
      </c>
      <c r="AB163" s="2">
        <f t="shared" si="16"/>
        <v>4</v>
      </c>
      <c r="AC163" s="2">
        <f t="shared" si="17"/>
        <v>238627</v>
      </c>
      <c r="AD163" s="5">
        <f t="shared" si="18"/>
        <v>115371</v>
      </c>
      <c r="AE163" s="5">
        <f t="shared" si="19"/>
        <v>353998</v>
      </c>
      <c r="AG163" s="2">
        <f t="shared" si="20"/>
        <v>6</v>
      </c>
      <c r="AH163" s="2">
        <f t="shared" si="21"/>
        <v>2025</v>
      </c>
      <c r="AJ163" s="5">
        <f t="shared" si="22"/>
        <v>18510</v>
      </c>
      <c r="AK163" s="2">
        <f t="shared" si="23"/>
        <v>19</v>
      </c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36"/>
    </row>
    <row r="164" spans="1:49">
      <c r="A164" s="17">
        <v>45813</v>
      </c>
      <c r="B164" s="19">
        <v>14112</v>
      </c>
      <c r="C164" s="19">
        <v>14429</v>
      </c>
      <c r="D164" s="19">
        <v>14290</v>
      </c>
      <c r="E164" s="19">
        <v>14285</v>
      </c>
      <c r="F164" s="19">
        <v>14193</v>
      </c>
      <c r="G164" s="19">
        <v>14286</v>
      </c>
      <c r="H164" s="19">
        <v>14219</v>
      </c>
      <c r="I164" s="19">
        <v>12633</v>
      </c>
      <c r="J164" s="19">
        <v>12476</v>
      </c>
      <c r="K164" s="19">
        <v>10680</v>
      </c>
      <c r="L164" s="19">
        <v>11297</v>
      </c>
      <c r="M164" s="19">
        <v>12208</v>
      </c>
      <c r="N164" s="19">
        <v>13737</v>
      </c>
      <c r="O164" s="19">
        <v>16140</v>
      </c>
      <c r="P164" s="19">
        <v>17297</v>
      </c>
      <c r="Q164" s="19">
        <v>20488</v>
      </c>
      <c r="R164" s="19">
        <v>21870</v>
      </c>
      <c r="S164" s="19">
        <v>20714</v>
      </c>
      <c r="T164" s="19">
        <v>21052</v>
      </c>
      <c r="U164" s="19">
        <v>19726</v>
      </c>
      <c r="V164" s="19">
        <v>18641</v>
      </c>
      <c r="W164" s="19">
        <v>18647</v>
      </c>
      <c r="X164" s="19">
        <v>17912</v>
      </c>
      <c r="Y164" s="19">
        <v>15339</v>
      </c>
      <c r="Z164" s="5">
        <v>0</v>
      </c>
      <c r="AA164" s="2">
        <f>IFERROR(INDEX('Holiday Schedule'!$D$3:$D$24,MATCH(A164,'Holiday Schedule'!$C$3:$C$24,0)),0)</f>
        <v>0</v>
      </c>
      <c r="AB164" s="2">
        <f t="shared" si="16"/>
        <v>5</v>
      </c>
      <c r="AC164" s="2">
        <f t="shared" si="17"/>
        <v>265518</v>
      </c>
      <c r="AD164" s="5">
        <f t="shared" si="18"/>
        <v>115153</v>
      </c>
      <c r="AE164" s="5">
        <f t="shared" si="19"/>
        <v>380671</v>
      </c>
      <c r="AG164" s="2">
        <f t="shared" si="20"/>
        <v>6</v>
      </c>
      <c r="AH164" s="2">
        <f t="shared" si="21"/>
        <v>2025</v>
      </c>
      <c r="AJ164" s="5">
        <f t="shared" si="22"/>
        <v>21870</v>
      </c>
      <c r="AK164" s="2">
        <f t="shared" si="23"/>
        <v>17</v>
      </c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36"/>
    </row>
    <row r="165" spans="1:49">
      <c r="A165" s="17">
        <v>45814</v>
      </c>
      <c r="B165" s="19">
        <v>15875</v>
      </c>
      <c r="C165" s="19">
        <v>16469</v>
      </c>
      <c r="D165" s="19">
        <v>15745</v>
      </c>
      <c r="E165" s="19">
        <v>15308</v>
      </c>
      <c r="F165" s="19">
        <v>15638</v>
      </c>
      <c r="G165" s="19">
        <v>15291</v>
      </c>
      <c r="H165" s="19">
        <v>15155</v>
      </c>
      <c r="I165" s="19">
        <v>15183</v>
      </c>
      <c r="J165" s="19">
        <v>15899</v>
      </c>
      <c r="K165" s="19">
        <v>15359</v>
      </c>
      <c r="L165" s="19">
        <v>17444</v>
      </c>
      <c r="M165" s="19">
        <v>18880</v>
      </c>
      <c r="N165" s="19">
        <v>16540</v>
      </c>
      <c r="O165" s="19">
        <v>16531</v>
      </c>
      <c r="P165" s="19">
        <v>19120</v>
      </c>
      <c r="Q165" s="19">
        <v>20687</v>
      </c>
      <c r="R165" s="19">
        <v>21431</v>
      </c>
      <c r="S165" s="19">
        <v>21611</v>
      </c>
      <c r="T165" s="19">
        <v>21835</v>
      </c>
      <c r="U165" s="19">
        <v>19727</v>
      </c>
      <c r="V165" s="19">
        <v>18653</v>
      </c>
      <c r="W165" s="19">
        <v>18214</v>
      </c>
      <c r="X165" s="19">
        <v>16942</v>
      </c>
      <c r="Y165" s="19">
        <v>15709</v>
      </c>
      <c r="Z165" s="5">
        <v>0</v>
      </c>
      <c r="AA165" s="2">
        <f>IFERROR(INDEX('Holiday Schedule'!$D$3:$D$24,MATCH(A165,'Holiday Schedule'!$C$3:$C$24,0)),0)</f>
        <v>0</v>
      </c>
      <c r="AB165" s="2">
        <f t="shared" si="16"/>
        <v>6</v>
      </c>
      <c r="AC165" s="2">
        <f t="shared" si="17"/>
        <v>294056</v>
      </c>
      <c r="AD165" s="5">
        <f t="shared" si="18"/>
        <v>125190</v>
      </c>
      <c r="AE165" s="5">
        <f t="shared" si="19"/>
        <v>419246</v>
      </c>
      <c r="AG165" s="2">
        <f t="shared" si="20"/>
        <v>6</v>
      </c>
      <c r="AH165" s="2">
        <f t="shared" si="21"/>
        <v>2025</v>
      </c>
      <c r="AJ165" s="5">
        <f t="shared" si="22"/>
        <v>21835</v>
      </c>
      <c r="AK165" s="2">
        <f t="shared" si="23"/>
        <v>19</v>
      </c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36"/>
    </row>
    <row r="166" spans="1:49">
      <c r="A166" s="17">
        <v>45815</v>
      </c>
      <c r="B166" s="19">
        <v>15518</v>
      </c>
      <c r="C166" s="19">
        <v>15685</v>
      </c>
      <c r="D166" s="19">
        <v>15513</v>
      </c>
      <c r="E166" s="19">
        <v>15335</v>
      </c>
      <c r="F166" s="19">
        <v>15253</v>
      </c>
      <c r="G166" s="19">
        <v>14602</v>
      </c>
      <c r="H166" s="19">
        <v>14395</v>
      </c>
      <c r="I166" s="19">
        <v>15479</v>
      </c>
      <c r="J166" s="19">
        <v>17452</v>
      </c>
      <c r="K166" s="19">
        <v>17040</v>
      </c>
      <c r="L166" s="19">
        <v>19327</v>
      </c>
      <c r="M166" s="19">
        <v>20963</v>
      </c>
      <c r="N166" s="19">
        <v>22042</v>
      </c>
      <c r="O166" s="19">
        <v>23753</v>
      </c>
      <c r="P166" s="19">
        <v>24279</v>
      </c>
      <c r="Q166" s="19">
        <v>24193</v>
      </c>
      <c r="R166" s="19">
        <v>23581</v>
      </c>
      <c r="S166" s="19">
        <v>21418</v>
      </c>
      <c r="T166" s="19">
        <v>19985</v>
      </c>
      <c r="U166" s="19">
        <v>18084</v>
      </c>
      <c r="V166" s="19">
        <v>17426</v>
      </c>
      <c r="W166" s="19">
        <v>17042</v>
      </c>
      <c r="X166" s="19">
        <v>15693</v>
      </c>
      <c r="Y166" s="19">
        <v>15182</v>
      </c>
      <c r="Z166" s="5">
        <v>0</v>
      </c>
      <c r="AA166" s="2">
        <f>IFERROR(INDEX('Holiday Schedule'!$D$3:$D$24,MATCH(A166,'Holiday Schedule'!$C$3:$C$24,0)),0)</f>
        <v>0</v>
      </c>
      <c r="AB166" s="2">
        <f t="shared" si="16"/>
        <v>7</v>
      </c>
      <c r="AC166" s="2">
        <f t="shared" si="17"/>
        <v>0</v>
      </c>
      <c r="AD166" s="5">
        <f t="shared" si="18"/>
        <v>439240</v>
      </c>
      <c r="AE166" s="5">
        <f t="shared" si="19"/>
        <v>439240</v>
      </c>
      <c r="AG166" s="2">
        <f t="shared" si="20"/>
        <v>6</v>
      </c>
      <c r="AH166" s="2">
        <f t="shared" si="21"/>
        <v>2025</v>
      </c>
      <c r="AJ166" s="5">
        <f t="shared" si="22"/>
        <v>24279</v>
      </c>
      <c r="AK166" s="2">
        <f t="shared" si="23"/>
        <v>15</v>
      </c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36"/>
    </row>
    <row r="167" spans="1:49">
      <c r="A167" s="17">
        <v>45816</v>
      </c>
      <c r="B167" s="19">
        <v>15155</v>
      </c>
      <c r="C167" s="19">
        <v>15034</v>
      </c>
      <c r="D167" s="19">
        <v>14747</v>
      </c>
      <c r="E167" s="19">
        <v>14716</v>
      </c>
      <c r="F167" s="19">
        <v>14223</v>
      </c>
      <c r="G167" s="19">
        <v>13383</v>
      </c>
      <c r="H167" s="19">
        <v>12179</v>
      </c>
      <c r="I167" s="19">
        <v>11521</v>
      </c>
      <c r="J167" s="19">
        <v>12969</v>
      </c>
      <c r="K167" s="19">
        <v>11211</v>
      </c>
      <c r="L167" s="19">
        <v>10611</v>
      </c>
      <c r="M167" s="19">
        <v>10548</v>
      </c>
      <c r="N167" s="19">
        <v>10299</v>
      </c>
      <c r="O167" s="19">
        <v>10434</v>
      </c>
      <c r="P167" s="19">
        <v>10853</v>
      </c>
      <c r="Q167" s="19">
        <v>12567</v>
      </c>
      <c r="R167" s="19">
        <v>14484</v>
      </c>
      <c r="S167" s="19">
        <v>16131</v>
      </c>
      <c r="T167" s="19">
        <v>18169</v>
      </c>
      <c r="U167" s="19">
        <v>18108</v>
      </c>
      <c r="V167" s="19">
        <v>18134</v>
      </c>
      <c r="W167" s="19">
        <v>17686</v>
      </c>
      <c r="X167" s="19">
        <v>15828</v>
      </c>
      <c r="Y167" s="19">
        <v>14824</v>
      </c>
      <c r="Z167" s="5">
        <v>0</v>
      </c>
      <c r="AA167" s="2">
        <f>IFERROR(INDEX('Holiday Schedule'!$D$3:$D$24,MATCH(A167,'Holiday Schedule'!$C$3:$C$24,0)),0)</f>
        <v>0</v>
      </c>
      <c r="AB167" s="2">
        <f t="shared" si="16"/>
        <v>1</v>
      </c>
      <c r="AC167" s="2">
        <f t="shared" si="17"/>
        <v>0</v>
      </c>
      <c r="AD167" s="5">
        <f t="shared" si="18"/>
        <v>333814</v>
      </c>
      <c r="AE167" s="5">
        <f t="shared" si="19"/>
        <v>333814</v>
      </c>
      <c r="AG167" s="2">
        <f t="shared" si="20"/>
        <v>6</v>
      </c>
      <c r="AH167" s="2">
        <f t="shared" si="21"/>
        <v>2025</v>
      </c>
      <c r="AJ167" s="5">
        <f t="shared" si="22"/>
        <v>18169</v>
      </c>
      <c r="AK167" s="2">
        <f t="shared" si="23"/>
        <v>19</v>
      </c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36"/>
    </row>
    <row r="168" spans="1:49">
      <c r="A168" s="17">
        <v>45817</v>
      </c>
      <c r="B168" s="19">
        <v>14530</v>
      </c>
      <c r="C168" s="19">
        <v>14518</v>
      </c>
      <c r="D168" s="19">
        <v>14255</v>
      </c>
      <c r="E168" s="19">
        <v>14173</v>
      </c>
      <c r="F168" s="19">
        <v>14445</v>
      </c>
      <c r="G168" s="19">
        <v>14808</v>
      </c>
      <c r="H168" s="19">
        <v>14971</v>
      </c>
      <c r="I168" s="19">
        <v>14323</v>
      </c>
      <c r="J168" s="19">
        <v>14557</v>
      </c>
      <c r="K168" s="19">
        <v>12648</v>
      </c>
      <c r="L168" s="19">
        <v>12332</v>
      </c>
      <c r="M168" s="19">
        <v>13315</v>
      </c>
      <c r="N168" s="19">
        <v>13773</v>
      </c>
      <c r="O168" s="19">
        <v>14098</v>
      </c>
      <c r="P168" s="19">
        <v>17613</v>
      </c>
      <c r="Q168" s="19">
        <v>16608</v>
      </c>
      <c r="R168" s="19">
        <v>15538</v>
      </c>
      <c r="S168" s="19">
        <v>15694</v>
      </c>
      <c r="T168" s="19">
        <v>17933</v>
      </c>
      <c r="U168" s="19">
        <v>17541</v>
      </c>
      <c r="V168" s="19">
        <v>17454</v>
      </c>
      <c r="W168" s="19">
        <v>16988</v>
      </c>
      <c r="X168" s="19">
        <v>15465</v>
      </c>
      <c r="Y168" s="19">
        <v>14362</v>
      </c>
      <c r="Z168" s="5">
        <v>0</v>
      </c>
      <c r="AA168" s="2">
        <f>IFERROR(INDEX('Holiday Schedule'!$D$3:$D$24,MATCH(A168,'Holiday Schedule'!$C$3:$C$24,0)),0)</f>
        <v>0</v>
      </c>
      <c r="AB168" s="2">
        <f t="shared" si="16"/>
        <v>2</v>
      </c>
      <c r="AC168" s="2">
        <f t="shared" si="17"/>
        <v>245880</v>
      </c>
      <c r="AD168" s="5">
        <f t="shared" si="18"/>
        <v>116062</v>
      </c>
      <c r="AE168" s="5">
        <f t="shared" si="19"/>
        <v>361942</v>
      </c>
      <c r="AG168" s="2">
        <f t="shared" si="20"/>
        <v>6</v>
      </c>
      <c r="AH168" s="2">
        <f t="shared" si="21"/>
        <v>2025</v>
      </c>
      <c r="AJ168" s="5">
        <f t="shared" si="22"/>
        <v>17933</v>
      </c>
      <c r="AK168" s="2">
        <f t="shared" si="23"/>
        <v>19</v>
      </c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36"/>
    </row>
    <row r="169" spans="1:49">
      <c r="A169" s="17">
        <v>45818</v>
      </c>
      <c r="B169" s="19">
        <v>14361</v>
      </c>
      <c r="C169" s="19">
        <v>14157</v>
      </c>
      <c r="D169" s="19">
        <v>14261</v>
      </c>
      <c r="E169" s="19">
        <v>14272</v>
      </c>
      <c r="F169" s="19">
        <v>14566</v>
      </c>
      <c r="G169" s="19">
        <v>15030</v>
      </c>
      <c r="H169" s="19">
        <v>16280</v>
      </c>
      <c r="I169" s="19">
        <v>18006</v>
      </c>
      <c r="J169" s="19">
        <v>21063</v>
      </c>
      <c r="K169" s="19">
        <v>20907</v>
      </c>
      <c r="L169" s="19">
        <v>23283</v>
      </c>
      <c r="M169" s="19">
        <v>22966</v>
      </c>
      <c r="N169" s="19">
        <v>21698</v>
      </c>
      <c r="O169" s="19">
        <v>23122</v>
      </c>
      <c r="P169" s="19">
        <v>24702</v>
      </c>
      <c r="Q169" s="19">
        <v>24062</v>
      </c>
      <c r="R169" s="19">
        <v>23051</v>
      </c>
      <c r="S169" s="19">
        <v>21088</v>
      </c>
      <c r="T169" s="19">
        <v>20145</v>
      </c>
      <c r="U169" s="19">
        <v>18375</v>
      </c>
      <c r="V169" s="19">
        <v>17544</v>
      </c>
      <c r="W169" s="19">
        <v>16933</v>
      </c>
      <c r="X169" s="19">
        <v>15402</v>
      </c>
      <c r="Y169" s="19">
        <v>14325</v>
      </c>
      <c r="Z169" s="5">
        <v>0</v>
      </c>
      <c r="AA169" s="2">
        <f>IFERROR(INDEX('Holiday Schedule'!$D$3:$D$24,MATCH(A169,'Holiday Schedule'!$C$3:$C$24,0)),0)</f>
        <v>0</v>
      </c>
      <c r="AB169" s="2">
        <f t="shared" si="16"/>
        <v>3</v>
      </c>
      <c r="AC169" s="2">
        <f t="shared" si="17"/>
        <v>332347</v>
      </c>
      <c r="AD169" s="5">
        <f t="shared" si="18"/>
        <v>117252</v>
      </c>
      <c r="AE169" s="5">
        <f t="shared" si="19"/>
        <v>449599</v>
      </c>
      <c r="AG169" s="2">
        <f t="shared" si="20"/>
        <v>6</v>
      </c>
      <c r="AH169" s="2">
        <f t="shared" si="21"/>
        <v>2025</v>
      </c>
      <c r="AJ169" s="5">
        <f t="shared" si="22"/>
        <v>24702</v>
      </c>
      <c r="AK169" s="2">
        <f t="shared" si="23"/>
        <v>15</v>
      </c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36"/>
    </row>
    <row r="170" spans="1:49">
      <c r="A170" s="17">
        <v>45819</v>
      </c>
      <c r="B170" s="19">
        <v>14373</v>
      </c>
      <c r="C170" s="19">
        <v>14568</v>
      </c>
      <c r="D170" s="19">
        <v>14457</v>
      </c>
      <c r="E170" s="19">
        <v>14607</v>
      </c>
      <c r="F170" s="19">
        <v>14923</v>
      </c>
      <c r="G170" s="19">
        <v>15017</v>
      </c>
      <c r="H170" s="19">
        <v>14658</v>
      </c>
      <c r="I170" s="19">
        <v>12684</v>
      </c>
      <c r="J170" s="19">
        <v>12180</v>
      </c>
      <c r="K170" s="19">
        <v>10909</v>
      </c>
      <c r="L170" s="19">
        <v>11912</v>
      </c>
      <c r="M170" s="19">
        <v>12329</v>
      </c>
      <c r="N170" s="19">
        <v>13655</v>
      </c>
      <c r="O170" s="19">
        <v>14874</v>
      </c>
      <c r="P170" s="19">
        <v>15988</v>
      </c>
      <c r="Q170" s="19">
        <v>16519</v>
      </c>
      <c r="R170" s="19">
        <v>16654</v>
      </c>
      <c r="S170" s="19">
        <v>17001</v>
      </c>
      <c r="T170" s="19">
        <v>18588</v>
      </c>
      <c r="U170" s="19">
        <v>18656</v>
      </c>
      <c r="V170" s="19">
        <v>18275</v>
      </c>
      <c r="W170" s="19">
        <v>18202</v>
      </c>
      <c r="X170" s="19">
        <v>16435</v>
      </c>
      <c r="Y170" s="19">
        <v>15204</v>
      </c>
      <c r="Z170" s="5">
        <v>0</v>
      </c>
      <c r="AA170" s="2">
        <f>IFERROR(INDEX('Holiday Schedule'!$D$3:$D$24,MATCH(A170,'Holiday Schedule'!$C$3:$C$24,0)),0)</f>
        <v>0</v>
      </c>
      <c r="AB170" s="2">
        <f t="shared" si="16"/>
        <v>4</v>
      </c>
      <c r="AC170" s="2">
        <f t="shared" si="17"/>
        <v>244861</v>
      </c>
      <c r="AD170" s="5">
        <f t="shared" si="18"/>
        <v>117807</v>
      </c>
      <c r="AE170" s="5">
        <f t="shared" si="19"/>
        <v>362668</v>
      </c>
      <c r="AG170" s="2">
        <f t="shared" si="20"/>
        <v>6</v>
      </c>
      <c r="AH170" s="2">
        <f t="shared" si="21"/>
        <v>2025</v>
      </c>
      <c r="AJ170" s="5">
        <f t="shared" si="22"/>
        <v>18656</v>
      </c>
      <c r="AK170" s="2">
        <f t="shared" si="23"/>
        <v>20</v>
      </c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36"/>
    </row>
    <row r="171" spans="1:49">
      <c r="A171" s="17">
        <v>45820</v>
      </c>
      <c r="B171" s="19">
        <v>14936</v>
      </c>
      <c r="C171" s="19">
        <v>15059</v>
      </c>
      <c r="D171" s="19">
        <v>14882</v>
      </c>
      <c r="E171" s="19">
        <v>14764</v>
      </c>
      <c r="F171" s="19">
        <v>15040</v>
      </c>
      <c r="G171" s="19">
        <v>15137</v>
      </c>
      <c r="H171" s="19">
        <v>16258</v>
      </c>
      <c r="I171" s="19">
        <v>16796</v>
      </c>
      <c r="J171" s="19">
        <v>15781</v>
      </c>
      <c r="K171" s="19">
        <v>12062</v>
      </c>
      <c r="L171" s="19">
        <v>13906</v>
      </c>
      <c r="M171" s="19">
        <v>14482</v>
      </c>
      <c r="N171" s="19">
        <v>16521</v>
      </c>
      <c r="O171" s="19">
        <v>17840</v>
      </c>
      <c r="P171" s="19">
        <v>19299</v>
      </c>
      <c r="Q171" s="19">
        <v>18069</v>
      </c>
      <c r="R171" s="19">
        <v>17584</v>
      </c>
      <c r="S171" s="19">
        <v>17456</v>
      </c>
      <c r="T171" s="19">
        <v>18499</v>
      </c>
      <c r="U171" s="19">
        <v>18307</v>
      </c>
      <c r="V171" s="19">
        <v>18106</v>
      </c>
      <c r="W171" s="19">
        <v>17480</v>
      </c>
      <c r="X171" s="19">
        <v>16163</v>
      </c>
      <c r="Y171" s="19">
        <v>14877</v>
      </c>
      <c r="Z171" s="5">
        <v>0</v>
      </c>
      <c r="AA171" s="2">
        <f>IFERROR(INDEX('Holiday Schedule'!$D$3:$D$24,MATCH(A171,'Holiday Schedule'!$C$3:$C$24,0)),0)</f>
        <v>0</v>
      </c>
      <c r="AB171" s="2">
        <f t="shared" si="16"/>
        <v>5</v>
      </c>
      <c r="AC171" s="2">
        <f t="shared" si="17"/>
        <v>268351</v>
      </c>
      <c r="AD171" s="5">
        <f t="shared" si="18"/>
        <v>120953</v>
      </c>
      <c r="AE171" s="5">
        <f t="shared" si="19"/>
        <v>389304</v>
      </c>
      <c r="AG171" s="2">
        <f t="shared" si="20"/>
        <v>6</v>
      </c>
      <c r="AH171" s="2">
        <f t="shared" si="21"/>
        <v>2025</v>
      </c>
      <c r="AJ171" s="5">
        <f t="shared" si="22"/>
        <v>19299</v>
      </c>
      <c r="AK171" s="2">
        <f t="shared" si="23"/>
        <v>15</v>
      </c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36"/>
    </row>
    <row r="172" spans="1:49">
      <c r="A172" s="17">
        <v>45821</v>
      </c>
      <c r="B172" s="19">
        <v>14751</v>
      </c>
      <c r="C172" s="19">
        <v>14516</v>
      </c>
      <c r="D172" s="19">
        <v>14393</v>
      </c>
      <c r="E172" s="19">
        <v>14254</v>
      </c>
      <c r="F172" s="19">
        <v>14113</v>
      </c>
      <c r="G172" s="19">
        <v>14187</v>
      </c>
      <c r="H172" s="19">
        <v>13287</v>
      </c>
      <c r="I172" s="19">
        <v>11862</v>
      </c>
      <c r="J172" s="19">
        <v>11758</v>
      </c>
      <c r="K172" s="19">
        <v>10750</v>
      </c>
      <c r="L172" s="19">
        <v>10962</v>
      </c>
      <c r="M172" s="19">
        <v>10467</v>
      </c>
      <c r="N172" s="19">
        <v>9895</v>
      </c>
      <c r="O172" s="19">
        <v>10373</v>
      </c>
      <c r="P172" s="19">
        <v>11474</v>
      </c>
      <c r="Q172" s="19">
        <v>12350</v>
      </c>
      <c r="R172" s="19">
        <v>13675</v>
      </c>
      <c r="S172" s="19">
        <v>14651</v>
      </c>
      <c r="T172" s="19">
        <v>16591</v>
      </c>
      <c r="U172" s="19">
        <v>16763</v>
      </c>
      <c r="V172" s="19">
        <v>16870</v>
      </c>
      <c r="W172" s="19">
        <v>16762</v>
      </c>
      <c r="X172" s="19">
        <v>15602</v>
      </c>
      <c r="Y172" s="19">
        <v>14446</v>
      </c>
      <c r="Z172" s="5">
        <v>0</v>
      </c>
      <c r="AA172" s="2">
        <f>IFERROR(INDEX('Holiday Schedule'!$D$3:$D$24,MATCH(A172,'Holiday Schedule'!$C$3:$C$24,0)),0)</f>
        <v>0</v>
      </c>
      <c r="AB172" s="2">
        <f t="shared" si="16"/>
        <v>6</v>
      </c>
      <c r="AC172" s="2">
        <f t="shared" si="17"/>
        <v>210805</v>
      </c>
      <c r="AD172" s="5">
        <f t="shared" si="18"/>
        <v>113947</v>
      </c>
      <c r="AE172" s="5">
        <f t="shared" si="19"/>
        <v>324752</v>
      </c>
      <c r="AG172" s="2">
        <f t="shared" si="20"/>
        <v>6</v>
      </c>
      <c r="AH172" s="2">
        <f t="shared" si="21"/>
        <v>2025</v>
      </c>
      <c r="AJ172" s="5">
        <f t="shared" si="22"/>
        <v>16870</v>
      </c>
      <c r="AK172" s="2">
        <f t="shared" si="23"/>
        <v>21</v>
      </c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36"/>
    </row>
    <row r="173" spans="1:49">
      <c r="A173" s="17">
        <v>45822</v>
      </c>
      <c r="B173" s="19">
        <v>14207</v>
      </c>
      <c r="C173" s="19">
        <v>14319</v>
      </c>
      <c r="D173" s="19">
        <v>14192</v>
      </c>
      <c r="E173" s="19">
        <v>14122</v>
      </c>
      <c r="F173" s="19">
        <v>14047</v>
      </c>
      <c r="G173" s="19">
        <v>13614</v>
      </c>
      <c r="H173" s="19">
        <v>13498</v>
      </c>
      <c r="I173" s="19">
        <v>13728</v>
      </c>
      <c r="J173" s="19">
        <v>12841</v>
      </c>
      <c r="K173" s="19">
        <v>10778</v>
      </c>
      <c r="L173" s="19">
        <v>11280</v>
      </c>
      <c r="M173" s="19">
        <v>12502</v>
      </c>
      <c r="N173" s="19">
        <v>12183</v>
      </c>
      <c r="O173" s="19">
        <v>10681</v>
      </c>
      <c r="P173" s="19">
        <v>10648</v>
      </c>
      <c r="Q173" s="19">
        <v>11103</v>
      </c>
      <c r="R173" s="19">
        <v>13009</v>
      </c>
      <c r="S173" s="19">
        <v>14330</v>
      </c>
      <c r="T173" s="19">
        <v>16175</v>
      </c>
      <c r="U173" s="19">
        <v>16303</v>
      </c>
      <c r="V173" s="19">
        <v>16700</v>
      </c>
      <c r="W173" s="19">
        <v>16623</v>
      </c>
      <c r="X173" s="19">
        <v>15471</v>
      </c>
      <c r="Y173" s="19">
        <v>14754</v>
      </c>
      <c r="Z173" s="5">
        <v>0</v>
      </c>
      <c r="AA173" s="2">
        <f>IFERROR(INDEX('Holiday Schedule'!$D$3:$D$24,MATCH(A173,'Holiday Schedule'!$C$3:$C$24,0)),0)</f>
        <v>0</v>
      </c>
      <c r="AB173" s="2">
        <f t="shared" si="16"/>
        <v>7</v>
      </c>
      <c r="AC173" s="2">
        <f t="shared" si="17"/>
        <v>0</v>
      </c>
      <c r="AD173" s="5">
        <f t="shared" si="18"/>
        <v>327108</v>
      </c>
      <c r="AE173" s="5">
        <f t="shared" si="19"/>
        <v>327108</v>
      </c>
      <c r="AG173" s="2">
        <f t="shared" si="20"/>
        <v>6</v>
      </c>
      <c r="AH173" s="2">
        <f t="shared" si="21"/>
        <v>2025</v>
      </c>
      <c r="AJ173" s="5">
        <f t="shared" si="22"/>
        <v>16700</v>
      </c>
      <c r="AK173" s="2">
        <f t="shared" si="23"/>
        <v>21</v>
      </c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36"/>
    </row>
    <row r="174" spans="1:49">
      <c r="A174" s="17">
        <v>45823</v>
      </c>
      <c r="B174" s="19">
        <v>14443</v>
      </c>
      <c r="C174" s="19">
        <v>14479</v>
      </c>
      <c r="D174" s="19">
        <v>14350</v>
      </c>
      <c r="E174" s="19">
        <v>14282</v>
      </c>
      <c r="F174" s="19">
        <v>14218</v>
      </c>
      <c r="G174" s="19">
        <v>13289</v>
      </c>
      <c r="H174" s="19">
        <v>12113</v>
      </c>
      <c r="I174" s="19">
        <v>11010</v>
      </c>
      <c r="J174" s="19">
        <v>10247</v>
      </c>
      <c r="K174" s="19">
        <v>8073</v>
      </c>
      <c r="L174" s="19">
        <v>8091</v>
      </c>
      <c r="M174" s="19">
        <v>8541</v>
      </c>
      <c r="N174" s="19">
        <v>9388</v>
      </c>
      <c r="O174" s="19">
        <v>9981</v>
      </c>
      <c r="P174" s="19">
        <v>10686</v>
      </c>
      <c r="Q174" s="19">
        <v>13086</v>
      </c>
      <c r="R174" s="19">
        <v>14209</v>
      </c>
      <c r="S174" s="19">
        <v>15305</v>
      </c>
      <c r="T174" s="19">
        <v>17131</v>
      </c>
      <c r="U174" s="19">
        <v>16989</v>
      </c>
      <c r="V174" s="19">
        <v>17237</v>
      </c>
      <c r="W174" s="19">
        <v>16810</v>
      </c>
      <c r="X174" s="19">
        <v>15291</v>
      </c>
      <c r="Y174" s="19">
        <v>14449</v>
      </c>
      <c r="Z174" s="5">
        <v>0</v>
      </c>
      <c r="AA174" s="2">
        <f>IFERROR(INDEX('Holiday Schedule'!$D$3:$D$24,MATCH(A174,'Holiday Schedule'!$C$3:$C$24,0)),0)</f>
        <v>0</v>
      </c>
      <c r="AB174" s="2">
        <f t="shared" si="16"/>
        <v>1</v>
      </c>
      <c r="AC174" s="2">
        <f t="shared" si="17"/>
        <v>0</v>
      </c>
      <c r="AD174" s="5">
        <f t="shared" si="18"/>
        <v>313698</v>
      </c>
      <c r="AE174" s="5">
        <f t="shared" si="19"/>
        <v>313698</v>
      </c>
      <c r="AG174" s="2">
        <f t="shared" si="20"/>
        <v>6</v>
      </c>
      <c r="AH174" s="2">
        <f t="shared" si="21"/>
        <v>2025</v>
      </c>
      <c r="AJ174" s="5">
        <f t="shared" si="22"/>
        <v>17237</v>
      </c>
      <c r="AK174" s="2">
        <f t="shared" si="23"/>
        <v>21</v>
      </c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36"/>
    </row>
    <row r="175" spans="1:49">
      <c r="A175" s="17">
        <v>45824</v>
      </c>
      <c r="B175" s="19">
        <v>14151</v>
      </c>
      <c r="C175" s="19">
        <v>14242</v>
      </c>
      <c r="D175" s="19">
        <v>14198</v>
      </c>
      <c r="E175" s="19">
        <v>14171</v>
      </c>
      <c r="F175" s="19">
        <v>14367</v>
      </c>
      <c r="G175" s="19">
        <v>14402</v>
      </c>
      <c r="H175" s="19">
        <v>14570</v>
      </c>
      <c r="I175" s="19">
        <v>14227</v>
      </c>
      <c r="J175" s="19">
        <v>14158</v>
      </c>
      <c r="K175" s="19">
        <v>10776</v>
      </c>
      <c r="L175" s="19">
        <v>11492</v>
      </c>
      <c r="M175" s="19">
        <v>12229</v>
      </c>
      <c r="N175" s="19">
        <v>11879</v>
      </c>
      <c r="O175" s="19">
        <v>13271</v>
      </c>
      <c r="P175" s="19">
        <v>14681</v>
      </c>
      <c r="Q175" s="19">
        <v>14642</v>
      </c>
      <c r="R175" s="19">
        <v>15403</v>
      </c>
      <c r="S175" s="19">
        <v>15867</v>
      </c>
      <c r="T175" s="19">
        <v>17483</v>
      </c>
      <c r="U175" s="19">
        <v>17835</v>
      </c>
      <c r="V175" s="19">
        <v>17547</v>
      </c>
      <c r="W175" s="19">
        <v>17467</v>
      </c>
      <c r="X175" s="19">
        <v>15683</v>
      </c>
      <c r="Y175" s="19">
        <v>14367</v>
      </c>
      <c r="Z175" s="5">
        <v>0</v>
      </c>
      <c r="AA175" s="2">
        <f>IFERROR(INDEX('Holiday Schedule'!$D$3:$D$24,MATCH(A175,'Holiday Schedule'!$C$3:$C$24,0)),0)</f>
        <v>0</v>
      </c>
      <c r="AB175" s="2">
        <f t="shared" si="16"/>
        <v>2</v>
      </c>
      <c r="AC175" s="2">
        <f t="shared" si="17"/>
        <v>234640</v>
      </c>
      <c r="AD175" s="5">
        <f t="shared" si="18"/>
        <v>114468</v>
      </c>
      <c r="AE175" s="5">
        <f t="shared" si="19"/>
        <v>349108</v>
      </c>
      <c r="AG175" s="2">
        <f t="shared" si="20"/>
        <v>6</v>
      </c>
      <c r="AH175" s="2">
        <f t="shared" si="21"/>
        <v>2025</v>
      </c>
      <c r="AJ175" s="5">
        <f t="shared" si="22"/>
        <v>17835</v>
      </c>
      <c r="AK175" s="2">
        <f t="shared" si="23"/>
        <v>20</v>
      </c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36"/>
    </row>
    <row r="176" spans="1:49">
      <c r="A176" s="17">
        <v>45825</v>
      </c>
      <c r="B176" s="19">
        <v>14412</v>
      </c>
      <c r="C176" s="19">
        <v>14291</v>
      </c>
      <c r="D176" s="19">
        <v>14228</v>
      </c>
      <c r="E176" s="19">
        <v>14324</v>
      </c>
      <c r="F176" s="19">
        <v>14385</v>
      </c>
      <c r="G176" s="19">
        <v>14391</v>
      </c>
      <c r="H176" s="19">
        <v>14667</v>
      </c>
      <c r="I176" s="19">
        <v>14459</v>
      </c>
      <c r="J176" s="19">
        <v>15175</v>
      </c>
      <c r="K176" s="19">
        <v>12257</v>
      </c>
      <c r="L176" s="19">
        <v>12202</v>
      </c>
      <c r="M176" s="19">
        <v>11439</v>
      </c>
      <c r="N176" s="19">
        <v>11210</v>
      </c>
      <c r="O176" s="19">
        <v>12284</v>
      </c>
      <c r="P176" s="19">
        <v>13209</v>
      </c>
      <c r="Q176" s="19">
        <v>13910</v>
      </c>
      <c r="R176" s="19">
        <v>17170</v>
      </c>
      <c r="S176" s="19">
        <v>18372</v>
      </c>
      <c r="T176" s="19">
        <v>18558</v>
      </c>
      <c r="U176" s="19">
        <v>17990</v>
      </c>
      <c r="V176" s="19">
        <v>17859</v>
      </c>
      <c r="W176" s="19">
        <v>17297</v>
      </c>
      <c r="X176" s="19">
        <v>15875</v>
      </c>
      <c r="Y176" s="19">
        <v>14804</v>
      </c>
      <c r="Z176" s="5">
        <v>0</v>
      </c>
      <c r="AA176" s="2">
        <f>IFERROR(INDEX('Holiday Schedule'!$D$3:$D$24,MATCH(A176,'Holiday Schedule'!$C$3:$C$24,0)),0)</f>
        <v>0</v>
      </c>
      <c r="AB176" s="2">
        <f t="shared" si="16"/>
        <v>3</v>
      </c>
      <c r="AC176" s="2">
        <f t="shared" si="17"/>
        <v>239266</v>
      </c>
      <c r="AD176" s="5">
        <f t="shared" si="18"/>
        <v>115502</v>
      </c>
      <c r="AE176" s="5">
        <f t="shared" si="19"/>
        <v>354768</v>
      </c>
      <c r="AG176" s="2">
        <f t="shared" si="20"/>
        <v>6</v>
      </c>
      <c r="AH176" s="2">
        <f t="shared" si="21"/>
        <v>2025</v>
      </c>
      <c r="AJ176" s="5">
        <f t="shared" si="22"/>
        <v>18558</v>
      </c>
      <c r="AK176" s="2">
        <f t="shared" si="23"/>
        <v>19</v>
      </c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36"/>
    </row>
    <row r="177" spans="1:49">
      <c r="A177" s="17">
        <v>45826</v>
      </c>
      <c r="B177" s="19">
        <v>14592</v>
      </c>
      <c r="C177" s="19">
        <v>14655</v>
      </c>
      <c r="D177" s="19">
        <v>14576</v>
      </c>
      <c r="E177" s="19">
        <v>14619</v>
      </c>
      <c r="F177" s="19">
        <v>14641</v>
      </c>
      <c r="G177" s="19">
        <v>15061</v>
      </c>
      <c r="H177" s="19">
        <v>15923</v>
      </c>
      <c r="I177" s="19">
        <v>17361</v>
      </c>
      <c r="J177" s="19">
        <v>20498</v>
      </c>
      <c r="K177" s="19">
        <v>21142</v>
      </c>
      <c r="L177" s="19">
        <v>22488</v>
      </c>
      <c r="M177" s="19">
        <v>23508</v>
      </c>
      <c r="N177" s="19">
        <v>22372</v>
      </c>
      <c r="O177" s="19">
        <v>22128</v>
      </c>
      <c r="P177" s="19">
        <v>23290</v>
      </c>
      <c r="Q177" s="19">
        <v>21972</v>
      </c>
      <c r="R177" s="19">
        <v>21886</v>
      </c>
      <c r="S177" s="19">
        <v>20214</v>
      </c>
      <c r="T177" s="19">
        <v>20117</v>
      </c>
      <c r="U177" s="19">
        <v>18608</v>
      </c>
      <c r="V177" s="19">
        <v>18074</v>
      </c>
      <c r="W177" s="19">
        <v>17802</v>
      </c>
      <c r="X177" s="19">
        <v>16226</v>
      </c>
      <c r="Y177" s="19">
        <v>14983</v>
      </c>
      <c r="Z177" s="5">
        <v>0</v>
      </c>
      <c r="AA177" s="2">
        <f>IFERROR(INDEX('Holiday Schedule'!$D$3:$D$24,MATCH(A177,'Holiday Schedule'!$C$3:$C$24,0)),0)</f>
        <v>0</v>
      </c>
      <c r="AB177" s="2">
        <f t="shared" si="16"/>
        <v>4</v>
      </c>
      <c r="AC177" s="2">
        <f t="shared" si="17"/>
        <v>327686</v>
      </c>
      <c r="AD177" s="5">
        <f t="shared" si="18"/>
        <v>119050</v>
      </c>
      <c r="AE177" s="5">
        <f t="shared" si="19"/>
        <v>446736</v>
      </c>
      <c r="AG177" s="2">
        <f t="shared" si="20"/>
        <v>6</v>
      </c>
      <c r="AH177" s="2">
        <f t="shared" si="21"/>
        <v>2025</v>
      </c>
      <c r="AJ177" s="5">
        <f t="shared" si="22"/>
        <v>23508</v>
      </c>
      <c r="AK177" s="2">
        <f t="shared" si="23"/>
        <v>12</v>
      </c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36"/>
    </row>
    <row r="178" spans="1:49">
      <c r="A178" s="17">
        <v>45827</v>
      </c>
      <c r="B178" s="19">
        <v>15244</v>
      </c>
      <c r="C178" s="19">
        <v>15318</v>
      </c>
      <c r="D178" s="19">
        <v>15129</v>
      </c>
      <c r="E178" s="19">
        <v>15059</v>
      </c>
      <c r="F178" s="19">
        <v>15266</v>
      </c>
      <c r="G178" s="19">
        <v>15358</v>
      </c>
      <c r="H178" s="19">
        <v>15847</v>
      </c>
      <c r="I178" s="19">
        <v>17192</v>
      </c>
      <c r="J178" s="19">
        <v>20015</v>
      </c>
      <c r="K178" s="19">
        <v>20045</v>
      </c>
      <c r="L178" s="19">
        <v>21070</v>
      </c>
      <c r="M178" s="19">
        <v>19580</v>
      </c>
      <c r="N178" s="19">
        <v>20263</v>
      </c>
      <c r="O178" s="19">
        <v>21263</v>
      </c>
      <c r="P178" s="19">
        <v>23765</v>
      </c>
      <c r="Q178" s="19">
        <v>23716</v>
      </c>
      <c r="R178" s="19">
        <v>24292</v>
      </c>
      <c r="S178" s="19">
        <v>21787</v>
      </c>
      <c r="T178" s="19">
        <v>20547</v>
      </c>
      <c r="U178" s="19">
        <v>20129</v>
      </c>
      <c r="V178" s="19">
        <v>19661</v>
      </c>
      <c r="W178" s="19">
        <v>18893</v>
      </c>
      <c r="X178" s="19">
        <v>17633</v>
      </c>
      <c r="Y178" s="19">
        <v>15781</v>
      </c>
      <c r="Z178" s="5">
        <v>0</v>
      </c>
      <c r="AA178" s="2">
        <f>IFERROR(INDEX('Holiday Schedule'!$D$3:$D$24,MATCH(A178,'Holiday Schedule'!$C$3:$C$24,0)),0)</f>
        <v>0</v>
      </c>
      <c r="AB178" s="2">
        <f t="shared" si="16"/>
        <v>5</v>
      </c>
      <c r="AC178" s="2">
        <f t="shared" si="17"/>
        <v>329851</v>
      </c>
      <c r="AD178" s="5">
        <f t="shared" si="18"/>
        <v>123002</v>
      </c>
      <c r="AE178" s="5">
        <f t="shared" si="19"/>
        <v>452853</v>
      </c>
      <c r="AG178" s="2">
        <f t="shared" si="20"/>
        <v>6</v>
      </c>
      <c r="AH178" s="2">
        <f t="shared" si="21"/>
        <v>2025</v>
      </c>
      <c r="AJ178" s="5">
        <f t="shared" si="22"/>
        <v>24292</v>
      </c>
      <c r="AK178" s="2">
        <f t="shared" si="23"/>
        <v>17</v>
      </c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36"/>
    </row>
    <row r="179" spans="1:49">
      <c r="A179" s="17">
        <v>45828</v>
      </c>
      <c r="B179" s="19">
        <v>15608</v>
      </c>
      <c r="C179" s="19">
        <v>15614</v>
      </c>
      <c r="D179" s="19">
        <v>15445</v>
      </c>
      <c r="E179" s="19">
        <v>15363</v>
      </c>
      <c r="F179" s="19">
        <v>15244</v>
      </c>
      <c r="G179" s="19">
        <v>15472</v>
      </c>
      <c r="H179" s="19">
        <v>16133</v>
      </c>
      <c r="I179" s="19">
        <v>17528</v>
      </c>
      <c r="J179" s="19">
        <v>19549</v>
      </c>
      <c r="K179" s="19">
        <v>16818</v>
      </c>
      <c r="L179" s="19">
        <v>18334</v>
      </c>
      <c r="M179" s="19">
        <v>18783</v>
      </c>
      <c r="N179" s="19">
        <v>19719</v>
      </c>
      <c r="O179" s="19">
        <v>21308</v>
      </c>
      <c r="P179" s="19">
        <v>21202</v>
      </c>
      <c r="Q179" s="19">
        <v>20336</v>
      </c>
      <c r="R179" s="19">
        <v>21643</v>
      </c>
      <c r="S179" s="19">
        <v>20703</v>
      </c>
      <c r="T179" s="19">
        <v>19344</v>
      </c>
      <c r="U179" s="19">
        <v>18365</v>
      </c>
      <c r="V179" s="19">
        <v>17828</v>
      </c>
      <c r="W179" s="19">
        <v>17946</v>
      </c>
      <c r="X179" s="19">
        <v>16545</v>
      </c>
      <c r="Y179" s="19">
        <v>15274</v>
      </c>
      <c r="Z179" s="5">
        <v>0</v>
      </c>
      <c r="AA179" s="2">
        <f>IFERROR(INDEX('Holiday Schedule'!$D$3:$D$24,MATCH(A179,'Holiday Schedule'!$C$3:$C$24,0)),0)</f>
        <v>0</v>
      </c>
      <c r="AB179" s="2">
        <f t="shared" si="16"/>
        <v>6</v>
      </c>
      <c r="AC179" s="2">
        <f t="shared" si="17"/>
        <v>305951</v>
      </c>
      <c r="AD179" s="5">
        <f t="shared" si="18"/>
        <v>124153</v>
      </c>
      <c r="AE179" s="5">
        <f t="shared" si="19"/>
        <v>430104</v>
      </c>
      <c r="AG179" s="2">
        <f t="shared" si="20"/>
        <v>6</v>
      </c>
      <c r="AH179" s="2">
        <f t="shared" si="21"/>
        <v>2025</v>
      </c>
      <c r="AJ179" s="5">
        <f t="shared" si="22"/>
        <v>21643</v>
      </c>
      <c r="AK179" s="2">
        <f t="shared" si="23"/>
        <v>17</v>
      </c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36"/>
    </row>
    <row r="180" spans="1:49">
      <c r="A180" s="17">
        <v>45829</v>
      </c>
      <c r="B180" s="19">
        <v>15059</v>
      </c>
      <c r="C180" s="19">
        <v>14824</v>
      </c>
      <c r="D180" s="19">
        <v>14662</v>
      </c>
      <c r="E180" s="19">
        <v>14575</v>
      </c>
      <c r="F180" s="19">
        <v>14359</v>
      </c>
      <c r="G180" s="19">
        <v>13522</v>
      </c>
      <c r="H180" s="19">
        <v>12214</v>
      </c>
      <c r="I180" s="19">
        <v>10860</v>
      </c>
      <c r="J180" s="19">
        <v>10389</v>
      </c>
      <c r="K180" s="19">
        <v>8953</v>
      </c>
      <c r="L180" s="19">
        <v>8952</v>
      </c>
      <c r="M180" s="19">
        <v>9865</v>
      </c>
      <c r="N180" s="19">
        <v>9708</v>
      </c>
      <c r="O180" s="19">
        <v>9754</v>
      </c>
      <c r="P180" s="19">
        <v>10493</v>
      </c>
      <c r="Q180" s="19">
        <v>11876</v>
      </c>
      <c r="R180" s="19">
        <v>13876</v>
      </c>
      <c r="S180" s="19">
        <v>15614</v>
      </c>
      <c r="T180" s="19">
        <v>18605</v>
      </c>
      <c r="U180" s="19">
        <v>18367</v>
      </c>
      <c r="V180" s="19">
        <v>18634</v>
      </c>
      <c r="W180" s="19">
        <v>18133</v>
      </c>
      <c r="X180" s="19">
        <v>16827</v>
      </c>
      <c r="Y180" s="19">
        <v>15936</v>
      </c>
      <c r="Z180" s="5">
        <v>0</v>
      </c>
      <c r="AA180" s="2">
        <f>IFERROR(INDEX('Holiday Schedule'!$D$3:$D$24,MATCH(A180,'Holiday Schedule'!$C$3:$C$24,0)),0)</f>
        <v>0</v>
      </c>
      <c r="AB180" s="2">
        <f t="shared" si="16"/>
        <v>7</v>
      </c>
      <c r="AC180" s="2">
        <f t="shared" si="17"/>
        <v>0</v>
      </c>
      <c r="AD180" s="5">
        <f t="shared" si="18"/>
        <v>326057</v>
      </c>
      <c r="AE180" s="5">
        <f t="shared" si="19"/>
        <v>326057</v>
      </c>
      <c r="AG180" s="2">
        <f t="shared" si="20"/>
        <v>6</v>
      </c>
      <c r="AH180" s="2">
        <f t="shared" si="21"/>
        <v>2025</v>
      </c>
      <c r="AJ180" s="5">
        <f t="shared" si="22"/>
        <v>18634</v>
      </c>
      <c r="AK180" s="2">
        <f t="shared" si="23"/>
        <v>21</v>
      </c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36"/>
    </row>
    <row r="181" spans="1:49">
      <c r="A181" s="17">
        <v>45830</v>
      </c>
      <c r="B181" s="19">
        <v>12412</v>
      </c>
      <c r="C181" s="19">
        <v>12206</v>
      </c>
      <c r="D181" s="19">
        <v>11948</v>
      </c>
      <c r="E181" s="19">
        <v>11930</v>
      </c>
      <c r="F181" s="19">
        <v>12152</v>
      </c>
      <c r="G181" s="19">
        <v>12661</v>
      </c>
      <c r="H181" s="19">
        <v>13679</v>
      </c>
      <c r="I181" s="19">
        <v>16760</v>
      </c>
      <c r="J181" s="19">
        <v>20009</v>
      </c>
      <c r="K181" s="19">
        <v>21716</v>
      </c>
      <c r="L181" s="19">
        <v>23475</v>
      </c>
      <c r="M181" s="19">
        <v>24265</v>
      </c>
      <c r="N181" s="19">
        <v>24177</v>
      </c>
      <c r="O181" s="19">
        <v>24113</v>
      </c>
      <c r="P181" s="19">
        <v>24174</v>
      </c>
      <c r="Q181" s="19">
        <v>23725</v>
      </c>
      <c r="R181" s="19">
        <v>22500</v>
      </c>
      <c r="S181" s="19">
        <v>19981</v>
      </c>
      <c r="T181" s="19">
        <v>18879</v>
      </c>
      <c r="U181" s="19">
        <v>17470</v>
      </c>
      <c r="V181" s="19">
        <v>17059</v>
      </c>
      <c r="W181" s="19">
        <v>16361</v>
      </c>
      <c r="X181" s="19">
        <v>14012</v>
      </c>
      <c r="Y181" s="19">
        <v>13075</v>
      </c>
      <c r="Z181" s="5">
        <v>0</v>
      </c>
      <c r="AA181" s="2">
        <f>IFERROR(INDEX('Holiday Schedule'!$D$3:$D$24,MATCH(A181,'Holiday Schedule'!$C$3:$C$24,0)),0)</f>
        <v>0</v>
      </c>
      <c r="AB181" s="2">
        <f t="shared" si="16"/>
        <v>1</v>
      </c>
      <c r="AC181" s="2">
        <f t="shared" si="17"/>
        <v>0</v>
      </c>
      <c r="AD181" s="5">
        <f t="shared" si="18"/>
        <v>428739</v>
      </c>
      <c r="AE181" s="5">
        <f t="shared" si="19"/>
        <v>428739</v>
      </c>
      <c r="AG181" s="2">
        <f t="shared" si="20"/>
        <v>6</v>
      </c>
      <c r="AH181" s="2">
        <f t="shared" si="21"/>
        <v>2025</v>
      </c>
      <c r="AJ181" s="5">
        <f t="shared" si="22"/>
        <v>24265</v>
      </c>
      <c r="AK181" s="2">
        <f t="shared" si="23"/>
        <v>12</v>
      </c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36"/>
    </row>
    <row r="182" spans="1:49">
      <c r="A182" s="17">
        <v>45831</v>
      </c>
      <c r="B182" s="19">
        <v>17214</v>
      </c>
      <c r="C182" s="19">
        <v>17005</v>
      </c>
      <c r="D182" s="19">
        <v>16860</v>
      </c>
      <c r="E182" s="19">
        <v>16410</v>
      </c>
      <c r="F182" s="19">
        <v>16583</v>
      </c>
      <c r="G182" s="19">
        <v>16195</v>
      </c>
      <c r="H182" s="19">
        <v>16071</v>
      </c>
      <c r="I182" s="19">
        <v>14914</v>
      </c>
      <c r="J182" s="19">
        <v>16086</v>
      </c>
      <c r="K182" s="19">
        <v>15723</v>
      </c>
      <c r="L182" s="19">
        <v>17532</v>
      </c>
      <c r="M182" s="19">
        <v>18648</v>
      </c>
      <c r="N182" s="19">
        <v>19058</v>
      </c>
      <c r="O182" s="19">
        <v>20732</v>
      </c>
      <c r="P182" s="19">
        <v>22986</v>
      </c>
      <c r="Q182" s="19">
        <v>23965</v>
      </c>
      <c r="R182" s="19">
        <v>23178</v>
      </c>
      <c r="S182" s="19">
        <v>23805</v>
      </c>
      <c r="T182" s="19">
        <v>25307</v>
      </c>
      <c r="U182" s="19">
        <v>24576</v>
      </c>
      <c r="V182" s="19">
        <v>23621</v>
      </c>
      <c r="W182" s="19">
        <v>23851</v>
      </c>
      <c r="X182" s="19">
        <v>20885</v>
      </c>
      <c r="Y182" s="19">
        <v>19126</v>
      </c>
      <c r="Z182" s="5">
        <v>0</v>
      </c>
      <c r="AA182" s="2">
        <f>IFERROR(INDEX('Holiday Schedule'!$D$3:$D$24,MATCH(A182,'Holiday Schedule'!$C$3:$C$24,0)),0)</f>
        <v>0</v>
      </c>
      <c r="AB182" s="2">
        <f t="shared" si="16"/>
        <v>2</v>
      </c>
      <c r="AC182" s="2">
        <f t="shared" si="17"/>
        <v>334867</v>
      </c>
      <c r="AD182" s="5">
        <f t="shared" si="18"/>
        <v>135464</v>
      </c>
      <c r="AE182" s="5">
        <f t="shared" si="19"/>
        <v>470331</v>
      </c>
      <c r="AG182" s="2">
        <f t="shared" si="20"/>
        <v>6</v>
      </c>
      <c r="AH182" s="2">
        <f t="shared" si="21"/>
        <v>2025</v>
      </c>
      <c r="AJ182" s="5">
        <f t="shared" si="22"/>
        <v>25307</v>
      </c>
      <c r="AK182" s="2">
        <f t="shared" si="23"/>
        <v>19</v>
      </c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36"/>
    </row>
    <row r="183" spans="1:49">
      <c r="A183" s="17">
        <v>45832</v>
      </c>
      <c r="B183" s="19">
        <v>19576</v>
      </c>
      <c r="C183" s="19">
        <v>19407</v>
      </c>
      <c r="D183" s="19">
        <v>19154</v>
      </c>
      <c r="E183" s="19">
        <v>18865</v>
      </c>
      <c r="F183" s="19">
        <v>18603</v>
      </c>
      <c r="G183" s="19">
        <v>18499</v>
      </c>
      <c r="H183" s="19">
        <v>18331</v>
      </c>
      <c r="I183" s="19">
        <v>17930</v>
      </c>
      <c r="J183" s="19">
        <v>20100</v>
      </c>
      <c r="K183" s="19">
        <v>21192</v>
      </c>
      <c r="L183" s="19">
        <v>24331</v>
      </c>
      <c r="M183" s="19">
        <v>25625</v>
      </c>
      <c r="N183" s="19">
        <v>27660</v>
      </c>
      <c r="O183" s="19">
        <v>32208</v>
      </c>
      <c r="P183" s="19">
        <v>34637</v>
      </c>
      <c r="Q183" s="19">
        <v>32797</v>
      </c>
      <c r="R183" s="19">
        <v>32689</v>
      </c>
      <c r="S183" s="19">
        <v>31101</v>
      </c>
      <c r="T183" s="19">
        <v>31352</v>
      </c>
      <c r="U183" s="19">
        <v>29513</v>
      </c>
      <c r="V183" s="19">
        <v>28500</v>
      </c>
      <c r="W183" s="19">
        <v>28038</v>
      </c>
      <c r="X183" s="19">
        <v>26224</v>
      </c>
      <c r="Y183" s="19">
        <v>23699</v>
      </c>
      <c r="Z183" s="5">
        <v>0</v>
      </c>
      <c r="AA183" s="2">
        <f>IFERROR(INDEX('Holiday Schedule'!$D$3:$D$24,MATCH(A183,'Holiday Schedule'!$C$3:$C$24,0)),0)</f>
        <v>0</v>
      </c>
      <c r="AB183" s="2">
        <f t="shared" si="16"/>
        <v>3</v>
      </c>
      <c r="AC183" s="2">
        <f t="shared" si="17"/>
        <v>443897</v>
      </c>
      <c r="AD183" s="5">
        <f t="shared" si="18"/>
        <v>156134</v>
      </c>
      <c r="AE183" s="5">
        <f t="shared" si="19"/>
        <v>600031</v>
      </c>
      <c r="AG183" s="2">
        <f t="shared" si="20"/>
        <v>6</v>
      </c>
      <c r="AH183" s="2">
        <f t="shared" si="21"/>
        <v>2025</v>
      </c>
      <c r="AJ183" s="5">
        <f t="shared" si="22"/>
        <v>34637</v>
      </c>
      <c r="AK183" s="2">
        <f t="shared" si="23"/>
        <v>15</v>
      </c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36"/>
    </row>
    <row r="184" spans="1:49">
      <c r="A184" s="17">
        <v>45833</v>
      </c>
      <c r="B184" s="19">
        <v>23964</v>
      </c>
      <c r="C184" s="19">
        <v>23793</v>
      </c>
      <c r="D184" s="19">
        <v>23668</v>
      </c>
      <c r="E184" s="19">
        <v>23397</v>
      </c>
      <c r="F184" s="19">
        <v>22667</v>
      </c>
      <c r="G184" s="19">
        <v>21750</v>
      </c>
      <c r="H184" s="19">
        <v>21691</v>
      </c>
      <c r="I184" s="19">
        <v>21741</v>
      </c>
      <c r="J184" s="19">
        <v>26071</v>
      </c>
      <c r="K184" s="19">
        <v>25904</v>
      </c>
      <c r="L184" s="19">
        <v>25955</v>
      </c>
      <c r="M184" s="19">
        <v>24701</v>
      </c>
      <c r="N184" s="19">
        <v>23856</v>
      </c>
      <c r="O184" s="19">
        <v>23960</v>
      </c>
      <c r="P184" s="19">
        <v>25360</v>
      </c>
      <c r="Q184" s="19">
        <v>26587</v>
      </c>
      <c r="R184" s="19">
        <v>25325</v>
      </c>
      <c r="S184" s="19">
        <v>26479</v>
      </c>
      <c r="T184" s="19">
        <v>27402</v>
      </c>
      <c r="U184" s="19">
        <v>25873</v>
      </c>
      <c r="V184" s="19">
        <v>24892</v>
      </c>
      <c r="W184" s="19">
        <v>24054</v>
      </c>
      <c r="X184" s="19">
        <v>21672</v>
      </c>
      <c r="Y184" s="19">
        <v>20291</v>
      </c>
      <c r="Z184" s="5">
        <v>0</v>
      </c>
      <c r="AA184" s="2">
        <f>IFERROR(INDEX('Holiday Schedule'!$D$3:$D$24,MATCH(A184,'Holiday Schedule'!$C$3:$C$24,0)),0)</f>
        <v>0</v>
      </c>
      <c r="AB184" s="2">
        <f t="shared" si="16"/>
        <v>4</v>
      </c>
      <c r="AC184" s="2">
        <f t="shared" si="17"/>
        <v>399832</v>
      </c>
      <c r="AD184" s="5">
        <f t="shared" si="18"/>
        <v>181221</v>
      </c>
      <c r="AE184" s="5">
        <f t="shared" si="19"/>
        <v>581053</v>
      </c>
      <c r="AG184" s="2">
        <f t="shared" si="20"/>
        <v>6</v>
      </c>
      <c r="AH184" s="2">
        <f t="shared" si="21"/>
        <v>2025</v>
      </c>
      <c r="AJ184" s="5">
        <f t="shared" si="22"/>
        <v>27402</v>
      </c>
      <c r="AK184" s="2">
        <f t="shared" si="23"/>
        <v>19</v>
      </c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36"/>
    </row>
    <row r="185" spans="1:49">
      <c r="A185" s="17">
        <v>45834</v>
      </c>
      <c r="B185" s="19">
        <v>19018</v>
      </c>
      <c r="C185" s="19">
        <v>18974</v>
      </c>
      <c r="D185" s="19">
        <v>18392</v>
      </c>
      <c r="E185" s="19">
        <v>18059</v>
      </c>
      <c r="F185" s="19">
        <v>17460</v>
      </c>
      <c r="G185" s="19">
        <v>17468</v>
      </c>
      <c r="H185" s="19">
        <v>17510</v>
      </c>
      <c r="I185" s="19">
        <v>16802</v>
      </c>
      <c r="J185" s="19">
        <v>14892</v>
      </c>
      <c r="K185" s="19">
        <v>13881</v>
      </c>
      <c r="L185" s="19">
        <v>14866</v>
      </c>
      <c r="M185" s="19">
        <v>15839</v>
      </c>
      <c r="N185" s="19">
        <v>21684</v>
      </c>
      <c r="O185" s="19">
        <v>23787</v>
      </c>
      <c r="P185" s="19">
        <v>25548</v>
      </c>
      <c r="Q185" s="19">
        <v>23265</v>
      </c>
      <c r="R185" s="19">
        <v>21287</v>
      </c>
      <c r="S185" s="19">
        <v>20674</v>
      </c>
      <c r="T185" s="19">
        <v>19788</v>
      </c>
      <c r="U185" s="19">
        <v>19394</v>
      </c>
      <c r="V185" s="19">
        <v>19233</v>
      </c>
      <c r="W185" s="19">
        <v>19125</v>
      </c>
      <c r="X185" s="19">
        <v>17352</v>
      </c>
      <c r="Y185" s="19">
        <v>16328</v>
      </c>
      <c r="Z185" s="5">
        <v>0</v>
      </c>
      <c r="AA185" s="2">
        <f>IFERROR(INDEX('Holiday Schedule'!$D$3:$D$24,MATCH(A185,'Holiday Schedule'!$C$3:$C$24,0)),0)</f>
        <v>0</v>
      </c>
      <c r="AB185" s="2">
        <f t="shared" si="16"/>
        <v>5</v>
      </c>
      <c r="AC185" s="2">
        <f t="shared" si="17"/>
        <v>307417</v>
      </c>
      <c r="AD185" s="5">
        <f t="shared" si="18"/>
        <v>143209</v>
      </c>
      <c r="AE185" s="5">
        <f t="shared" si="19"/>
        <v>450626</v>
      </c>
      <c r="AG185" s="2">
        <f t="shared" si="20"/>
        <v>6</v>
      </c>
      <c r="AH185" s="2">
        <f t="shared" si="21"/>
        <v>2025</v>
      </c>
      <c r="AJ185" s="5">
        <f t="shared" si="22"/>
        <v>25548</v>
      </c>
      <c r="AK185" s="2">
        <f t="shared" si="23"/>
        <v>15</v>
      </c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36"/>
    </row>
    <row r="186" spans="1:49">
      <c r="A186" s="17">
        <v>45835</v>
      </c>
      <c r="B186" s="19">
        <v>13159</v>
      </c>
      <c r="C186" s="19">
        <v>12908</v>
      </c>
      <c r="D186" s="19">
        <v>12668</v>
      </c>
      <c r="E186" s="19">
        <v>12728</v>
      </c>
      <c r="F186" s="19">
        <v>12949</v>
      </c>
      <c r="G186" s="19">
        <v>13821</v>
      </c>
      <c r="H186" s="19">
        <v>15247</v>
      </c>
      <c r="I186" s="19">
        <v>19023</v>
      </c>
      <c r="J186" s="19">
        <v>23070</v>
      </c>
      <c r="K186" s="19">
        <v>24559</v>
      </c>
      <c r="L186" s="19">
        <v>26554</v>
      </c>
      <c r="M186" s="19">
        <v>27174</v>
      </c>
      <c r="N186" s="19">
        <v>27361</v>
      </c>
      <c r="O186" s="19">
        <v>27487</v>
      </c>
      <c r="P186" s="19">
        <v>27966</v>
      </c>
      <c r="Q186" s="19">
        <v>27481</v>
      </c>
      <c r="R186" s="19">
        <v>25587</v>
      </c>
      <c r="S186" s="19">
        <v>22050</v>
      </c>
      <c r="T186" s="19">
        <v>20537</v>
      </c>
      <c r="U186" s="19">
        <v>19053</v>
      </c>
      <c r="V186" s="19">
        <v>18641</v>
      </c>
      <c r="W186" s="19">
        <v>17748</v>
      </c>
      <c r="X186" s="19">
        <v>14991</v>
      </c>
      <c r="Y186" s="19">
        <v>13832</v>
      </c>
      <c r="Z186" s="5">
        <v>0</v>
      </c>
      <c r="AA186" s="2">
        <f>IFERROR(INDEX('Holiday Schedule'!$D$3:$D$24,MATCH(A186,'Holiday Schedule'!$C$3:$C$24,0)),0)</f>
        <v>0</v>
      </c>
      <c r="AB186" s="2">
        <f t="shared" si="16"/>
        <v>6</v>
      </c>
      <c r="AC186" s="2">
        <f t="shared" si="17"/>
        <v>369282</v>
      </c>
      <c r="AD186" s="5">
        <f t="shared" si="18"/>
        <v>107312</v>
      </c>
      <c r="AE186" s="5">
        <f t="shared" si="19"/>
        <v>476594</v>
      </c>
      <c r="AG186" s="2">
        <f t="shared" si="20"/>
        <v>6</v>
      </c>
      <c r="AH186" s="2">
        <f t="shared" si="21"/>
        <v>2025</v>
      </c>
      <c r="AJ186" s="5">
        <f t="shared" si="22"/>
        <v>27966</v>
      </c>
      <c r="AK186" s="2">
        <f t="shared" si="23"/>
        <v>15</v>
      </c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36"/>
    </row>
    <row r="187" spans="1:49">
      <c r="A187" s="17">
        <v>45836</v>
      </c>
      <c r="B187" s="19">
        <v>13178</v>
      </c>
      <c r="C187" s="19">
        <v>12961</v>
      </c>
      <c r="D187" s="19">
        <v>12686</v>
      </c>
      <c r="E187" s="19">
        <v>12667</v>
      </c>
      <c r="F187" s="19">
        <v>12901</v>
      </c>
      <c r="G187" s="19">
        <v>13452</v>
      </c>
      <c r="H187" s="19">
        <v>14537</v>
      </c>
      <c r="I187" s="19">
        <v>17803</v>
      </c>
      <c r="J187" s="19">
        <v>21262</v>
      </c>
      <c r="K187" s="19">
        <v>23075</v>
      </c>
      <c r="L187" s="19">
        <v>24940</v>
      </c>
      <c r="M187" s="19">
        <v>25782</v>
      </c>
      <c r="N187" s="19">
        <v>25688</v>
      </c>
      <c r="O187" s="19">
        <v>25621</v>
      </c>
      <c r="P187" s="19">
        <v>25683</v>
      </c>
      <c r="Q187" s="19">
        <v>25210</v>
      </c>
      <c r="R187" s="19">
        <v>23908</v>
      </c>
      <c r="S187" s="19">
        <v>21231</v>
      </c>
      <c r="T187" s="19">
        <v>20068</v>
      </c>
      <c r="U187" s="19">
        <v>18563</v>
      </c>
      <c r="V187" s="19">
        <v>18120</v>
      </c>
      <c r="W187" s="19">
        <v>17379</v>
      </c>
      <c r="X187" s="19">
        <v>14881</v>
      </c>
      <c r="Y187" s="19">
        <v>13887</v>
      </c>
      <c r="Z187" s="5">
        <v>0</v>
      </c>
      <c r="AA187" s="2">
        <f>IFERROR(INDEX('Holiday Schedule'!$D$3:$D$24,MATCH(A187,'Holiday Schedule'!$C$3:$C$24,0)),0)</f>
        <v>0</v>
      </c>
      <c r="AB187" s="2">
        <f t="shared" si="16"/>
        <v>7</v>
      </c>
      <c r="AC187" s="2">
        <f t="shared" si="17"/>
        <v>0</v>
      </c>
      <c r="AD187" s="5">
        <f t="shared" si="18"/>
        <v>455483</v>
      </c>
      <c r="AE187" s="5">
        <f t="shared" si="19"/>
        <v>455483</v>
      </c>
      <c r="AG187" s="2">
        <f t="shared" si="20"/>
        <v>6</v>
      </c>
      <c r="AH187" s="2">
        <f t="shared" si="21"/>
        <v>2025</v>
      </c>
      <c r="AJ187" s="5">
        <f t="shared" si="22"/>
        <v>25782</v>
      </c>
      <c r="AK187" s="2">
        <f t="shared" si="23"/>
        <v>12</v>
      </c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36"/>
    </row>
    <row r="188" spans="1:49">
      <c r="A188" s="17">
        <v>45837</v>
      </c>
      <c r="B188" s="19">
        <v>13178</v>
      </c>
      <c r="C188" s="19">
        <v>12961</v>
      </c>
      <c r="D188" s="19">
        <v>12686</v>
      </c>
      <c r="E188" s="19">
        <v>12667</v>
      </c>
      <c r="F188" s="19">
        <v>12901</v>
      </c>
      <c r="G188" s="19">
        <v>13452</v>
      </c>
      <c r="H188" s="19">
        <v>14534</v>
      </c>
      <c r="I188" s="19">
        <v>17803</v>
      </c>
      <c r="J188" s="19">
        <v>21262</v>
      </c>
      <c r="K188" s="19">
        <v>23074</v>
      </c>
      <c r="L188" s="19">
        <v>24940</v>
      </c>
      <c r="M188" s="19">
        <v>25782</v>
      </c>
      <c r="N188" s="19">
        <v>25688</v>
      </c>
      <c r="O188" s="19">
        <v>25621</v>
      </c>
      <c r="P188" s="19">
        <v>25683</v>
      </c>
      <c r="Q188" s="19">
        <v>25211</v>
      </c>
      <c r="R188" s="19">
        <v>23907</v>
      </c>
      <c r="S188" s="19">
        <v>21229</v>
      </c>
      <c r="T188" s="19">
        <v>20057</v>
      </c>
      <c r="U188" s="19">
        <v>18562</v>
      </c>
      <c r="V188" s="19">
        <v>18119</v>
      </c>
      <c r="W188" s="19">
        <v>17378</v>
      </c>
      <c r="X188" s="19">
        <v>14881</v>
      </c>
      <c r="Y188" s="19">
        <v>13886</v>
      </c>
      <c r="Z188" s="5">
        <v>0</v>
      </c>
      <c r="AA188" s="2">
        <f>IFERROR(INDEX('Holiday Schedule'!$D$3:$D$24,MATCH(A188,'Holiday Schedule'!$C$3:$C$24,0)),0)</f>
        <v>0</v>
      </c>
      <c r="AB188" s="2">
        <f t="shared" si="16"/>
        <v>1</v>
      </c>
      <c r="AC188" s="2">
        <f t="shared" si="17"/>
        <v>0</v>
      </c>
      <c r="AD188" s="5">
        <f t="shared" si="18"/>
        <v>455462</v>
      </c>
      <c r="AE188" s="5">
        <f t="shared" si="19"/>
        <v>455462</v>
      </c>
      <c r="AG188" s="2">
        <f t="shared" si="20"/>
        <v>6</v>
      </c>
      <c r="AH188" s="2">
        <f t="shared" si="21"/>
        <v>2025</v>
      </c>
      <c r="AJ188" s="5">
        <f t="shared" si="22"/>
        <v>25782</v>
      </c>
      <c r="AK188" s="2">
        <f t="shared" si="23"/>
        <v>12</v>
      </c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36"/>
    </row>
    <row r="189" spans="1:49">
      <c r="A189" s="17">
        <v>45838</v>
      </c>
      <c r="B189" s="38">
        <v>15007</v>
      </c>
      <c r="C189" s="38">
        <v>15035</v>
      </c>
      <c r="D189" s="38">
        <v>14974</v>
      </c>
      <c r="E189" s="38">
        <v>14734</v>
      </c>
      <c r="F189" s="38">
        <v>14730</v>
      </c>
      <c r="G189" s="38">
        <v>14365</v>
      </c>
      <c r="H189" s="38">
        <v>14174</v>
      </c>
      <c r="I189" s="38">
        <v>12576</v>
      </c>
      <c r="J189" s="38">
        <v>12675</v>
      </c>
      <c r="K189" s="38">
        <v>11697</v>
      </c>
      <c r="L189" s="38">
        <v>13243</v>
      </c>
      <c r="M189" s="38">
        <v>14566</v>
      </c>
      <c r="N189" s="38">
        <v>15669</v>
      </c>
      <c r="O189" s="38">
        <v>17306</v>
      </c>
      <c r="P189" s="38">
        <v>18488</v>
      </c>
      <c r="Q189" s="38">
        <v>19218</v>
      </c>
      <c r="R189" s="38">
        <v>20192</v>
      </c>
      <c r="S189" s="38">
        <v>20630</v>
      </c>
      <c r="T189" s="38">
        <v>22064</v>
      </c>
      <c r="U189" s="38">
        <v>21630</v>
      </c>
      <c r="V189" s="38">
        <v>20768</v>
      </c>
      <c r="W189" s="38">
        <v>20363</v>
      </c>
      <c r="X189" s="38">
        <v>18724</v>
      </c>
      <c r="Y189" s="38">
        <v>17092</v>
      </c>
      <c r="Z189" s="5">
        <v>0</v>
      </c>
      <c r="AA189" s="2">
        <f>IFERROR(INDEX('Holiday Schedule'!$D$3:$D$24,MATCH(A189,'Holiday Schedule'!$C$3:$C$24,0)),0)</f>
        <v>0</v>
      </c>
      <c r="AB189" s="2">
        <f t="shared" si="16"/>
        <v>2</v>
      </c>
      <c r="AC189" s="2">
        <f t="shared" si="17"/>
        <v>279809</v>
      </c>
      <c r="AD189" s="5">
        <f t="shared" si="18"/>
        <v>120111</v>
      </c>
      <c r="AE189" s="5">
        <f t="shared" si="19"/>
        <v>399920</v>
      </c>
      <c r="AG189" s="2">
        <f t="shared" si="20"/>
        <v>6</v>
      </c>
      <c r="AH189" s="2">
        <f t="shared" si="21"/>
        <v>2025</v>
      </c>
      <c r="AJ189" s="5">
        <f t="shared" si="22"/>
        <v>22064</v>
      </c>
      <c r="AK189" s="2">
        <f t="shared" si="23"/>
        <v>19</v>
      </c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36"/>
    </row>
    <row r="190" spans="1:49">
      <c r="A190" s="17">
        <v>45839</v>
      </c>
      <c r="B190" s="38">
        <v>16577.39</v>
      </c>
      <c r="C190" s="38">
        <v>16150.38</v>
      </c>
      <c r="D190" s="38">
        <v>16173.14</v>
      </c>
      <c r="E190" s="38">
        <v>16504.830000000002</v>
      </c>
      <c r="F190" s="38">
        <v>16871.09</v>
      </c>
      <c r="G190" s="38">
        <v>17282.310000000001</v>
      </c>
      <c r="H190" s="38">
        <v>16535.14</v>
      </c>
      <c r="I190" s="38">
        <v>16968.650000000001</v>
      </c>
      <c r="J190" s="38">
        <v>18598.84</v>
      </c>
      <c r="K190" s="38">
        <v>21828.97</v>
      </c>
      <c r="L190" s="38">
        <v>19929.96</v>
      </c>
      <c r="M190" s="38">
        <v>21321.98</v>
      </c>
      <c r="N190" s="38">
        <v>21973.63</v>
      </c>
      <c r="O190" s="38">
        <v>24237.84</v>
      </c>
      <c r="P190" s="38">
        <v>23676.62</v>
      </c>
      <c r="Q190" s="38">
        <v>23023.09</v>
      </c>
      <c r="R190" s="38">
        <v>26728.19</v>
      </c>
      <c r="S190" s="38">
        <v>24425.45</v>
      </c>
      <c r="T190" s="38">
        <v>24246.799999999999</v>
      </c>
      <c r="U190" s="38">
        <v>24117.41</v>
      </c>
      <c r="V190" s="38">
        <v>24054.04</v>
      </c>
      <c r="W190" s="38">
        <v>21210.04</v>
      </c>
      <c r="X190" s="38">
        <v>19064.3</v>
      </c>
      <c r="Y190" s="38">
        <v>18117.73</v>
      </c>
      <c r="Z190" s="5">
        <v>0</v>
      </c>
      <c r="AA190" s="2">
        <f>IFERROR(INDEX('Holiday Schedule'!$D$3:$D$24,MATCH(A190,'Holiday Schedule'!$C$3:$C$24,0)),0)</f>
        <v>0</v>
      </c>
      <c r="AB190" s="2">
        <f t="shared" si="16"/>
        <v>3</v>
      </c>
      <c r="AC190" s="2">
        <f t="shared" si="17"/>
        <v>355405.80999999994</v>
      </c>
      <c r="AD190" s="5">
        <f t="shared" si="18"/>
        <v>134212.01</v>
      </c>
      <c r="AE190" s="5">
        <f t="shared" si="19"/>
        <v>489617.81999999995</v>
      </c>
      <c r="AG190" s="2">
        <f t="shared" si="20"/>
        <v>7</v>
      </c>
      <c r="AH190" s="2">
        <f t="shared" si="21"/>
        <v>2025</v>
      </c>
      <c r="AJ190" s="5">
        <f t="shared" si="22"/>
        <v>26728.19</v>
      </c>
      <c r="AK190" s="2">
        <f t="shared" si="23"/>
        <v>17</v>
      </c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36"/>
    </row>
    <row r="191" spans="1:49">
      <c r="A191" s="17">
        <v>45840</v>
      </c>
      <c r="B191" s="38">
        <v>17629.61</v>
      </c>
      <c r="C191" s="38">
        <v>16961.43</v>
      </c>
      <c r="D191" s="38">
        <v>17078.91</v>
      </c>
      <c r="E191" s="38">
        <v>17948.55</v>
      </c>
      <c r="F191" s="38">
        <v>18293.7</v>
      </c>
      <c r="G191" s="38">
        <v>18265.009999999998</v>
      </c>
      <c r="H191" s="38">
        <v>17897.150000000001</v>
      </c>
      <c r="I191" s="38">
        <v>15646.45</v>
      </c>
      <c r="J191" s="38">
        <v>16311.89</v>
      </c>
      <c r="K191" s="38">
        <v>20261.89</v>
      </c>
      <c r="L191" s="38">
        <v>20150.439999999999</v>
      </c>
      <c r="M191" s="38">
        <v>20889.87</v>
      </c>
      <c r="N191" s="38">
        <v>22227.25</v>
      </c>
      <c r="O191" s="38">
        <v>24311.23</v>
      </c>
      <c r="P191" s="38">
        <v>25414.95</v>
      </c>
      <c r="Q191" s="38">
        <v>27024.02</v>
      </c>
      <c r="R191" s="38">
        <v>31142.06</v>
      </c>
      <c r="S191" s="38">
        <v>30371.61</v>
      </c>
      <c r="T191" s="38">
        <v>28279.46</v>
      </c>
      <c r="U191" s="38">
        <v>27372.02</v>
      </c>
      <c r="V191" s="38">
        <v>26424.86</v>
      </c>
      <c r="W191" s="38">
        <v>23890.2</v>
      </c>
      <c r="X191" s="38">
        <v>21638.17</v>
      </c>
      <c r="Y191" s="38">
        <v>19575.29</v>
      </c>
      <c r="Z191" s="5">
        <v>0</v>
      </c>
      <c r="AA191" s="2">
        <f>IFERROR(INDEX('Holiday Schedule'!$D$3:$D$24,MATCH(A191,'Holiday Schedule'!$C$3:$C$24,0)),0)</f>
        <v>0</v>
      </c>
      <c r="AB191" s="2">
        <f t="shared" si="16"/>
        <v>4</v>
      </c>
      <c r="AC191" s="2">
        <f t="shared" si="17"/>
        <v>381356.37</v>
      </c>
      <c r="AD191" s="5">
        <f t="shared" si="18"/>
        <v>143649.65000000002</v>
      </c>
      <c r="AE191" s="5">
        <f t="shared" si="19"/>
        <v>525006.02</v>
      </c>
      <c r="AG191" s="2">
        <f t="shared" si="20"/>
        <v>7</v>
      </c>
      <c r="AH191" s="2">
        <f t="shared" si="21"/>
        <v>2025</v>
      </c>
      <c r="AJ191" s="5">
        <f t="shared" si="22"/>
        <v>31142.06</v>
      </c>
      <c r="AK191" s="2">
        <f t="shared" si="23"/>
        <v>17</v>
      </c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36"/>
    </row>
    <row r="192" spans="1:49">
      <c r="A192" s="17">
        <v>45841</v>
      </c>
      <c r="B192" s="38">
        <v>19036.27</v>
      </c>
      <c r="C192" s="38">
        <v>17760.84</v>
      </c>
      <c r="D192" s="38">
        <v>17811.400000000001</v>
      </c>
      <c r="E192" s="38">
        <v>18054.48</v>
      </c>
      <c r="F192" s="38">
        <v>18469.03</v>
      </c>
      <c r="G192" s="38">
        <v>17649.63</v>
      </c>
      <c r="H192" s="38">
        <v>17479.919999999998</v>
      </c>
      <c r="I192" s="38">
        <v>15616.09</v>
      </c>
      <c r="J192" s="38">
        <v>15728.02</v>
      </c>
      <c r="K192" s="38">
        <v>18197.009999999998</v>
      </c>
      <c r="L192" s="38">
        <v>17542.95</v>
      </c>
      <c r="M192" s="38">
        <v>19799.93</v>
      </c>
      <c r="N192" s="38">
        <v>21859.34</v>
      </c>
      <c r="O192" s="38">
        <v>24764.44</v>
      </c>
      <c r="P192" s="38">
        <v>30559.11</v>
      </c>
      <c r="Q192" s="38">
        <v>32324.2</v>
      </c>
      <c r="R192" s="38">
        <v>32211.02</v>
      </c>
      <c r="S192" s="38">
        <v>29272.560000000001</v>
      </c>
      <c r="T192" s="38">
        <v>25619.61</v>
      </c>
      <c r="U192" s="38">
        <v>23950.93</v>
      </c>
      <c r="V192" s="38">
        <v>22773.03</v>
      </c>
      <c r="W192" s="38">
        <v>20941.8</v>
      </c>
      <c r="X192" s="38">
        <v>18837.919999999998</v>
      </c>
      <c r="Y192" s="38">
        <v>17492.07</v>
      </c>
      <c r="Z192" s="5">
        <v>0</v>
      </c>
      <c r="AA192" s="2">
        <f>IFERROR(INDEX('Holiday Schedule'!$D$3:$D$24,MATCH(A192,'Holiday Schedule'!$C$3:$C$24,0)),0)</f>
        <v>0</v>
      </c>
      <c r="AB192" s="2">
        <f t="shared" si="16"/>
        <v>5</v>
      </c>
      <c r="AC192" s="2">
        <f t="shared" si="17"/>
        <v>369997.95999999996</v>
      </c>
      <c r="AD192" s="5">
        <f t="shared" si="18"/>
        <v>143753.64000000007</v>
      </c>
      <c r="AE192" s="5">
        <f t="shared" si="19"/>
        <v>513751.60000000003</v>
      </c>
      <c r="AG192" s="2">
        <f t="shared" si="20"/>
        <v>7</v>
      </c>
      <c r="AH192" s="2">
        <f t="shared" si="21"/>
        <v>2025</v>
      </c>
      <c r="AJ192" s="5">
        <f t="shared" si="22"/>
        <v>32324.2</v>
      </c>
      <c r="AK192" s="2">
        <f t="shared" si="23"/>
        <v>16</v>
      </c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36"/>
    </row>
    <row r="193" spans="1:49">
      <c r="A193" s="17">
        <v>45842</v>
      </c>
      <c r="B193" s="38">
        <v>16944.16</v>
      </c>
      <c r="C193" s="38">
        <v>16320.09</v>
      </c>
      <c r="D193" s="38">
        <v>16367.38</v>
      </c>
      <c r="E193" s="38">
        <v>16736.64</v>
      </c>
      <c r="F193" s="38">
        <v>16628.439999999999</v>
      </c>
      <c r="G193" s="38">
        <v>15617.21</v>
      </c>
      <c r="H193" s="38">
        <v>15097.42</v>
      </c>
      <c r="I193" s="38">
        <v>13109.18</v>
      </c>
      <c r="J193" s="38">
        <v>12216.29</v>
      </c>
      <c r="K193" s="38">
        <v>13262.81</v>
      </c>
      <c r="L193" s="38">
        <v>13022.17</v>
      </c>
      <c r="M193" s="38">
        <v>14082.43</v>
      </c>
      <c r="N193" s="38">
        <v>14188.17</v>
      </c>
      <c r="O193" s="38">
        <v>16819.71</v>
      </c>
      <c r="P193" s="38">
        <v>16136.56</v>
      </c>
      <c r="Q193" s="38">
        <v>18267.330000000002</v>
      </c>
      <c r="R193" s="38">
        <v>18590.88</v>
      </c>
      <c r="S193" s="38">
        <v>19346.939999999999</v>
      </c>
      <c r="T193" s="38">
        <v>19858.099999999999</v>
      </c>
      <c r="U193" s="38">
        <v>19755.63</v>
      </c>
      <c r="V193" s="38">
        <v>19027.689999999999</v>
      </c>
      <c r="W193" s="38">
        <v>17513.43</v>
      </c>
      <c r="X193" s="38">
        <v>16466.310000000001</v>
      </c>
      <c r="Y193" s="38">
        <v>16068.48</v>
      </c>
      <c r="Z193" s="5">
        <v>0</v>
      </c>
      <c r="AA193" s="2">
        <f>IFERROR(INDEX('Holiday Schedule'!$D$3:$D$24,MATCH(A193,'Holiday Schedule'!$C$3:$C$24,0)),0)</f>
        <v>1</v>
      </c>
      <c r="AB193" s="2">
        <f t="shared" si="16"/>
        <v>6</v>
      </c>
      <c r="AC193" s="2">
        <f t="shared" si="17"/>
        <v>0</v>
      </c>
      <c r="AD193" s="5">
        <f t="shared" si="18"/>
        <v>391443.44999999995</v>
      </c>
      <c r="AE193" s="5">
        <f t="shared" si="19"/>
        <v>391443.44999999995</v>
      </c>
      <c r="AG193" s="2">
        <f t="shared" si="20"/>
        <v>7</v>
      </c>
      <c r="AH193" s="2">
        <f t="shared" si="21"/>
        <v>2025</v>
      </c>
      <c r="AJ193" s="5">
        <f t="shared" si="22"/>
        <v>19858.099999999999</v>
      </c>
      <c r="AK193" s="2">
        <f t="shared" si="23"/>
        <v>19</v>
      </c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36"/>
    </row>
    <row r="194" spans="1:49">
      <c r="A194" s="17">
        <v>45843</v>
      </c>
      <c r="B194" s="38">
        <v>15427.13</v>
      </c>
      <c r="C194" s="38">
        <v>14907.16</v>
      </c>
      <c r="D194" s="38">
        <v>15220.5</v>
      </c>
      <c r="E194" s="38">
        <v>15506.04</v>
      </c>
      <c r="F194" s="38">
        <v>15256.06</v>
      </c>
      <c r="G194" s="38">
        <v>14206.01</v>
      </c>
      <c r="H194" s="38">
        <v>13509.49</v>
      </c>
      <c r="I194" s="38">
        <v>11385.05</v>
      </c>
      <c r="J194" s="38">
        <v>11157.19</v>
      </c>
      <c r="K194" s="38">
        <v>12608.8</v>
      </c>
      <c r="L194" s="38">
        <v>11905.69</v>
      </c>
      <c r="M194" s="38">
        <v>14014.03</v>
      </c>
      <c r="N194" s="38">
        <v>14668.99</v>
      </c>
      <c r="O194" s="38">
        <v>15823.63</v>
      </c>
      <c r="P194" s="38">
        <v>18369.259999999998</v>
      </c>
      <c r="Q194" s="38">
        <v>21619.07</v>
      </c>
      <c r="R194" s="38">
        <v>24591.759999999998</v>
      </c>
      <c r="S194" s="38">
        <v>24937.42</v>
      </c>
      <c r="T194" s="38">
        <v>22974.05</v>
      </c>
      <c r="U194" s="38">
        <v>22958.75</v>
      </c>
      <c r="V194" s="38">
        <v>22018.27</v>
      </c>
      <c r="W194" s="38">
        <v>20496.72</v>
      </c>
      <c r="X194" s="38">
        <v>18460.759999999998</v>
      </c>
      <c r="Y194" s="38">
        <v>17160.89</v>
      </c>
      <c r="Z194" s="5">
        <v>0</v>
      </c>
      <c r="AA194" s="2">
        <f>IFERROR(INDEX('Holiday Schedule'!$D$3:$D$24,MATCH(A194,'Holiday Schedule'!$C$3:$C$24,0)),0)</f>
        <v>0</v>
      </c>
      <c r="AB194" s="2">
        <f t="shared" si="16"/>
        <v>7</v>
      </c>
      <c r="AC194" s="2">
        <f t="shared" si="17"/>
        <v>0</v>
      </c>
      <c r="AD194" s="5">
        <f t="shared" si="18"/>
        <v>409182.72000000009</v>
      </c>
      <c r="AE194" s="5">
        <f t="shared" si="19"/>
        <v>409182.72000000009</v>
      </c>
      <c r="AG194" s="2">
        <f t="shared" si="20"/>
        <v>7</v>
      </c>
      <c r="AH194" s="2">
        <f t="shared" si="21"/>
        <v>2025</v>
      </c>
      <c r="AJ194" s="5">
        <f t="shared" si="22"/>
        <v>24937.42</v>
      </c>
      <c r="AK194" s="2">
        <f t="shared" si="23"/>
        <v>18</v>
      </c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36"/>
    </row>
    <row r="195" spans="1:49">
      <c r="A195" s="17">
        <v>45844</v>
      </c>
      <c r="B195" s="38">
        <v>16758.23</v>
      </c>
      <c r="C195" s="38">
        <v>16323.59</v>
      </c>
      <c r="D195" s="38">
        <v>16640.23</v>
      </c>
      <c r="E195" s="38">
        <v>16891.91</v>
      </c>
      <c r="F195" s="38">
        <v>16601.75</v>
      </c>
      <c r="G195" s="38">
        <v>15577.46</v>
      </c>
      <c r="H195" s="38">
        <v>15266.71</v>
      </c>
      <c r="I195" s="38">
        <v>13610.48</v>
      </c>
      <c r="J195" s="38">
        <v>14397.94</v>
      </c>
      <c r="K195" s="38">
        <v>15905.19</v>
      </c>
      <c r="L195" s="38">
        <v>16230.95</v>
      </c>
      <c r="M195" s="38">
        <v>18129.669999999998</v>
      </c>
      <c r="N195" s="38">
        <v>21125.88</v>
      </c>
      <c r="O195" s="38">
        <v>23765.14</v>
      </c>
      <c r="P195" s="38">
        <v>24999.86</v>
      </c>
      <c r="Q195" s="38">
        <v>27640.63</v>
      </c>
      <c r="R195" s="38">
        <v>28782.65</v>
      </c>
      <c r="S195" s="38">
        <v>29507.29</v>
      </c>
      <c r="T195" s="38">
        <v>29715.15</v>
      </c>
      <c r="U195" s="38">
        <v>28398.02</v>
      </c>
      <c r="V195" s="38">
        <v>25498.59</v>
      </c>
      <c r="W195" s="38">
        <v>22932.43</v>
      </c>
      <c r="X195" s="38">
        <v>21272.94</v>
      </c>
      <c r="Y195" s="38">
        <v>19800.82</v>
      </c>
      <c r="Z195" s="5">
        <v>0</v>
      </c>
      <c r="AA195" s="2">
        <f>IFERROR(INDEX('Holiday Schedule'!$D$3:$D$24,MATCH(A195,'Holiday Schedule'!$C$3:$C$24,0)),0)</f>
        <v>0</v>
      </c>
      <c r="AB195" s="2">
        <f t="shared" si="16"/>
        <v>1</v>
      </c>
      <c r="AC195" s="2">
        <f t="shared" si="17"/>
        <v>0</v>
      </c>
      <c r="AD195" s="5">
        <f t="shared" si="18"/>
        <v>495773.51000000007</v>
      </c>
      <c r="AE195" s="5">
        <f t="shared" si="19"/>
        <v>495773.51000000007</v>
      </c>
      <c r="AG195" s="2">
        <f t="shared" si="20"/>
        <v>7</v>
      </c>
      <c r="AH195" s="2">
        <f t="shared" si="21"/>
        <v>2025</v>
      </c>
      <c r="AJ195" s="5">
        <f t="shared" si="22"/>
        <v>29715.15</v>
      </c>
      <c r="AK195" s="2">
        <f t="shared" si="23"/>
        <v>19</v>
      </c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36"/>
    </row>
    <row r="196" spans="1:49">
      <c r="A196" s="17">
        <v>45845</v>
      </c>
      <c r="B196" s="38">
        <v>19115.54</v>
      </c>
      <c r="C196" s="38">
        <v>18677.29</v>
      </c>
      <c r="D196" s="38">
        <v>18834</v>
      </c>
      <c r="E196" s="38">
        <v>19287.53</v>
      </c>
      <c r="F196" s="38">
        <v>19354.25</v>
      </c>
      <c r="G196" s="38">
        <v>19312.38</v>
      </c>
      <c r="H196" s="38">
        <v>19087.78</v>
      </c>
      <c r="I196" s="38">
        <v>17308.7</v>
      </c>
      <c r="J196" s="38">
        <v>17893.900000000001</v>
      </c>
      <c r="K196" s="38">
        <v>20931.689999999999</v>
      </c>
      <c r="L196" s="38">
        <v>20807.71</v>
      </c>
      <c r="M196" s="38">
        <v>22848.01</v>
      </c>
      <c r="N196" s="38">
        <v>24089.919999999998</v>
      </c>
      <c r="O196" s="38">
        <v>26200.47</v>
      </c>
      <c r="P196" s="38">
        <v>28214.7</v>
      </c>
      <c r="Q196" s="38">
        <v>30051.79</v>
      </c>
      <c r="R196" s="38">
        <v>32005.35</v>
      </c>
      <c r="S196" s="38">
        <v>30604.04</v>
      </c>
      <c r="T196" s="38">
        <v>28815.89</v>
      </c>
      <c r="U196" s="38">
        <v>28487.06</v>
      </c>
      <c r="V196" s="38">
        <v>26830.09</v>
      </c>
      <c r="W196" s="38">
        <v>23763.57</v>
      </c>
      <c r="X196" s="38">
        <v>21121.93</v>
      </c>
      <c r="Y196" s="38">
        <v>19737.740000000002</v>
      </c>
      <c r="Z196" s="5">
        <v>0</v>
      </c>
      <c r="AA196" s="2">
        <f>IFERROR(INDEX('Holiday Schedule'!$D$3:$D$24,MATCH(A196,'Holiday Schedule'!$C$3:$C$24,0)),0)</f>
        <v>0</v>
      </c>
      <c r="AB196" s="2">
        <f t="shared" si="16"/>
        <v>2</v>
      </c>
      <c r="AC196" s="2">
        <f t="shared" si="17"/>
        <v>399974.82000000007</v>
      </c>
      <c r="AD196" s="5">
        <f t="shared" si="18"/>
        <v>153406.51</v>
      </c>
      <c r="AE196" s="5">
        <f t="shared" si="19"/>
        <v>553381.33000000007</v>
      </c>
      <c r="AG196" s="2">
        <f t="shared" si="20"/>
        <v>7</v>
      </c>
      <c r="AH196" s="2">
        <f t="shared" si="21"/>
        <v>2025</v>
      </c>
      <c r="AJ196" s="5">
        <f t="shared" si="22"/>
        <v>32005.35</v>
      </c>
      <c r="AK196" s="2">
        <f t="shared" si="23"/>
        <v>17</v>
      </c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36"/>
    </row>
    <row r="197" spans="1:49">
      <c r="A197" s="17">
        <v>45846</v>
      </c>
      <c r="B197" s="38">
        <v>19229.39</v>
      </c>
      <c r="C197" s="38">
        <v>18821.91</v>
      </c>
      <c r="D197" s="38">
        <v>18886.27</v>
      </c>
      <c r="E197" s="38">
        <v>19040.37</v>
      </c>
      <c r="F197" s="38">
        <v>19662.759999999998</v>
      </c>
      <c r="G197" s="38">
        <v>19196.330000000002</v>
      </c>
      <c r="H197" s="38">
        <v>20360.5</v>
      </c>
      <c r="I197" s="38">
        <v>19546.189999999999</v>
      </c>
      <c r="J197" s="38">
        <v>21305.17</v>
      </c>
      <c r="K197" s="38">
        <v>23928.15</v>
      </c>
      <c r="L197" s="38">
        <v>22910.799999999999</v>
      </c>
      <c r="M197" s="38">
        <v>24130.58</v>
      </c>
      <c r="N197" s="38">
        <v>24817.35</v>
      </c>
      <c r="O197" s="38">
        <v>24077.5</v>
      </c>
      <c r="P197" s="38">
        <v>24404.13</v>
      </c>
      <c r="Q197" s="38">
        <v>24501.57</v>
      </c>
      <c r="R197" s="38">
        <v>26349.7</v>
      </c>
      <c r="S197" s="38">
        <v>24802.54</v>
      </c>
      <c r="T197" s="38">
        <v>24499.45</v>
      </c>
      <c r="U197" s="38">
        <v>23782.84</v>
      </c>
      <c r="V197" s="38">
        <v>22477.02</v>
      </c>
      <c r="W197" s="38">
        <v>21158.17</v>
      </c>
      <c r="X197" s="38">
        <v>18787.21</v>
      </c>
      <c r="Y197" s="38">
        <v>17241.8</v>
      </c>
      <c r="Z197" s="5">
        <v>0</v>
      </c>
      <c r="AA197" s="2">
        <f>IFERROR(INDEX('Holiday Schedule'!$D$3:$D$24,MATCH(A197,'Holiday Schedule'!$C$3:$C$24,0)),0)</f>
        <v>0</v>
      </c>
      <c r="AB197" s="2">
        <f t="shared" si="16"/>
        <v>3</v>
      </c>
      <c r="AC197" s="2">
        <f t="shared" si="17"/>
        <v>371478.37000000005</v>
      </c>
      <c r="AD197" s="5">
        <f t="shared" si="18"/>
        <v>152439.32999999996</v>
      </c>
      <c r="AE197" s="5">
        <f t="shared" si="19"/>
        <v>523917.7</v>
      </c>
      <c r="AG197" s="2">
        <f t="shared" si="20"/>
        <v>7</v>
      </c>
      <c r="AH197" s="2">
        <f t="shared" si="21"/>
        <v>2025</v>
      </c>
      <c r="AJ197" s="5">
        <f t="shared" si="22"/>
        <v>26349.7</v>
      </c>
      <c r="AK197" s="2">
        <f t="shared" si="23"/>
        <v>17</v>
      </c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36"/>
    </row>
    <row r="198" spans="1:49">
      <c r="A198" s="17">
        <v>45847</v>
      </c>
      <c r="B198" s="38">
        <v>16946.78</v>
      </c>
      <c r="C198" s="38">
        <v>15993.86</v>
      </c>
      <c r="D198" s="38">
        <v>16415.650000000001</v>
      </c>
      <c r="E198" s="38">
        <v>16780.12</v>
      </c>
      <c r="F198" s="38">
        <v>17483.830000000002</v>
      </c>
      <c r="G198" s="38">
        <v>16993.91</v>
      </c>
      <c r="H198" s="38">
        <v>17502.89</v>
      </c>
      <c r="I198" s="38">
        <v>15661.19</v>
      </c>
      <c r="J198" s="38">
        <v>15683.28</v>
      </c>
      <c r="K198" s="38">
        <v>17749.25</v>
      </c>
      <c r="L198" s="38">
        <v>16802.41</v>
      </c>
      <c r="M198" s="38">
        <v>18692.18</v>
      </c>
      <c r="N198" s="38">
        <v>19930.849999999999</v>
      </c>
      <c r="O198" s="38">
        <v>20221.87</v>
      </c>
      <c r="P198" s="38">
        <v>23629.11</v>
      </c>
      <c r="Q198" s="38">
        <v>24782.35</v>
      </c>
      <c r="R198" s="38">
        <v>27261.46</v>
      </c>
      <c r="S198" s="38">
        <v>27553.53</v>
      </c>
      <c r="T198" s="38">
        <v>26168.18</v>
      </c>
      <c r="U198" s="38">
        <v>25241.31</v>
      </c>
      <c r="V198" s="38">
        <v>23776.17</v>
      </c>
      <c r="W198" s="38">
        <v>21513.82</v>
      </c>
      <c r="X198" s="38">
        <v>19201.96</v>
      </c>
      <c r="Y198" s="38">
        <v>17910.099999999999</v>
      </c>
      <c r="Z198" s="5">
        <v>0</v>
      </c>
      <c r="AA198" s="2">
        <f>IFERROR(INDEX('Holiday Schedule'!$D$3:$D$24,MATCH(A198,'Holiday Schedule'!$C$3:$C$24,0)),0)</f>
        <v>0</v>
      </c>
      <c r="AB198" s="2">
        <f t="shared" si="16"/>
        <v>4</v>
      </c>
      <c r="AC198" s="2">
        <f t="shared" si="17"/>
        <v>343868.92000000004</v>
      </c>
      <c r="AD198" s="5">
        <f t="shared" si="18"/>
        <v>136027.13999999996</v>
      </c>
      <c r="AE198" s="5">
        <f t="shared" si="19"/>
        <v>479896.06</v>
      </c>
      <c r="AG198" s="2">
        <f t="shared" si="20"/>
        <v>7</v>
      </c>
      <c r="AH198" s="2">
        <f t="shared" si="21"/>
        <v>2025</v>
      </c>
      <c r="AJ198" s="5">
        <f t="shared" si="22"/>
        <v>27553.53</v>
      </c>
      <c r="AK198" s="2">
        <f t="shared" si="23"/>
        <v>18</v>
      </c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36"/>
    </row>
    <row r="199" spans="1:49">
      <c r="A199" s="17">
        <v>45848</v>
      </c>
      <c r="B199" s="38">
        <v>16936.099999999999</v>
      </c>
      <c r="C199" s="38">
        <v>16734.12</v>
      </c>
      <c r="D199" s="38">
        <v>16963.84</v>
      </c>
      <c r="E199" s="38">
        <v>17378.919999999998</v>
      </c>
      <c r="F199" s="38">
        <v>17645.34</v>
      </c>
      <c r="G199" s="38">
        <v>18119.5</v>
      </c>
      <c r="H199" s="38">
        <v>18811.330000000002</v>
      </c>
      <c r="I199" s="38">
        <v>18161.95</v>
      </c>
      <c r="J199" s="38">
        <v>19196.63</v>
      </c>
      <c r="K199" s="38">
        <v>21733.22</v>
      </c>
      <c r="L199" s="38">
        <v>19650.07</v>
      </c>
      <c r="M199" s="38">
        <v>20905.62</v>
      </c>
      <c r="N199" s="38">
        <v>22336.67</v>
      </c>
      <c r="O199" s="38">
        <v>22516.560000000001</v>
      </c>
      <c r="P199" s="38">
        <v>23030.65</v>
      </c>
      <c r="Q199" s="38">
        <v>24027.919999999998</v>
      </c>
      <c r="R199" s="38">
        <v>23483.200000000001</v>
      </c>
      <c r="S199" s="38">
        <v>23838.22</v>
      </c>
      <c r="T199" s="38">
        <v>23609.55</v>
      </c>
      <c r="U199" s="38">
        <v>23302.6</v>
      </c>
      <c r="V199" s="38">
        <v>22031.78</v>
      </c>
      <c r="W199" s="38">
        <v>20317.38</v>
      </c>
      <c r="X199" s="38">
        <v>17917.5</v>
      </c>
      <c r="Y199" s="38">
        <v>16889.740000000002</v>
      </c>
      <c r="Z199" s="5">
        <v>0</v>
      </c>
      <c r="AA199" s="2">
        <f>IFERROR(INDEX('Holiday Schedule'!$D$3:$D$24,MATCH(A199,'Holiday Schedule'!$C$3:$C$24,0)),0)</f>
        <v>0</v>
      </c>
      <c r="AB199" s="2">
        <f t="shared" si="16"/>
        <v>5</v>
      </c>
      <c r="AC199" s="2">
        <f t="shared" si="17"/>
        <v>346059.52000000002</v>
      </c>
      <c r="AD199" s="5">
        <f t="shared" si="18"/>
        <v>139478.8899999999</v>
      </c>
      <c r="AE199" s="5">
        <f t="shared" si="19"/>
        <v>485538.40999999992</v>
      </c>
      <c r="AG199" s="2">
        <f t="shared" si="20"/>
        <v>7</v>
      </c>
      <c r="AH199" s="2">
        <f t="shared" si="21"/>
        <v>2025</v>
      </c>
      <c r="AJ199" s="5">
        <f t="shared" si="22"/>
        <v>24027.919999999998</v>
      </c>
      <c r="AK199" s="2">
        <f t="shared" si="23"/>
        <v>16</v>
      </c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36"/>
    </row>
    <row r="200" spans="1:49">
      <c r="A200" s="17">
        <v>45849</v>
      </c>
      <c r="B200" s="38">
        <v>16466.61</v>
      </c>
      <c r="C200" s="38">
        <v>15871.28</v>
      </c>
      <c r="D200" s="38">
        <v>16352.23</v>
      </c>
      <c r="E200" s="38">
        <v>16834.04</v>
      </c>
      <c r="F200" s="38">
        <v>17408.75</v>
      </c>
      <c r="G200" s="38">
        <v>17332.080000000002</v>
      </c>
      <c r="H200" s="38">
        <v>18005.78</v>
      </c>
      <c r="I200" s="38">
        <v>17608.650000000001</v>
      </c>
      <c r="J200" s="38">
        <v>18903.099999999999</v>
      </c>
      <c r="K200" s="38">
        <v>21401.16</v>
      </c>
      <c r="L200" s="38">
        <v>19779.61</v>
      </c>
      <c r="M200" s="38">
        <v>19968.82</v>
      </c>
      <c r="N200" s="38">
        <v>19788.48</v>
      </c>
      <c r="O200" s="38">
        <v>19014.23</v>
      </c>
      <c r="P200" s="38">
        <v>20662.07</v>
      </c>
      <c r="Q200" s="38">
        <v>20756.09</v>
      </c>
      <c r="R200" s="38">
        <v>23213.56</v>
      </c>
      <c r="S200" s="38">
        <v>23653.65</v>
      </c>
      <c r="T200" s="38">
        <v>23702.240000000002</v>
      </c>
      <c r="U200" s="38">
        <v>23770.85</v>
      </c>
      <c r="V200" s="38">
        <v>22694.29</v>
      </c>
      <c r="W200" s="38">
        <v>20669.12</v>
      </c>
      <c r="X200" s="38">
        <v>19025.13</v>
      </c>
      <c r="Y200" s="38">
        <v>17583.259999999998</v>
      </c>
      <c r="Z200" s="5">
        <v>0</v>
      </c>
      <c r="AA200" s="2">
        <f>IFERROR(INDEX('Holiday Schedule'!$D$3:$D$24,MATCH(A200,'Holiday Schedule'!$C$3:$C$24,0)),0)</f>
        <v>0</v>
      </c>
      <c r="AB200" s="2">
        <f t="shared" si="16"/>
        <v>6</v>
      </c>
      <c r="AC200" s="2">
        <f t="shared" si="17"/>
        <v>334611.04999999993</v>
      </c>
      <c r="AD200" s="5">
        <f t="shared" si="18"/>
        <v>135854.03000000014</v>
      </c>
      <c r="AE200" s="5">
        <f t="shared" si="19"/>
        <v>470465.08000000007</v>
      </c>
      <c r="AG200" s="2">
        <f t="shared" si="20"/>
        <v>7</v>
      </c>
      <c r="AH200" s="2">
        <f t="shared" si="21"/>
        <v>2025</v>
      </c>
      <c r="AJ200" s="5">
        <f t="shared" si="22"/>
        <v>23770.85</v>
      </c>
      <c r="AK200" s="2">
        <f t="shared" si="23"/>
        <v>20</v>
      </c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36"/>
    </row>
    <row r="201" spans="1:49">
      <c r="A201" s="17">
        <v>45850</v>
      </c>
      <c r="B201" s="38">
        <v>17359.02</v>
      </c>
      <c r="C201" s="38">
        <v>16262.36</v>
      </c>
      <c r="D201" s="38">
        <v>16469.240000000002</v>
      </c>
      <c r="E201" s="38">
        <v>16699.560000000001</v>
      </c>
      <c r="F201" s="38">
        <v>16604.810000000001</v>
      </c>
      <c r="G201" s="38">
        <v>16010.33</v>
      </c>
      <c r="H201" s="38">
        <v>16354.15</v>
      </c>
      <c r="I201" s="38">
        <v>15538.25</v>
      </c>
      <c r="J201" s="38">
        <v>16911.8</v>
      </c>
      <c r="K201" s="38">
        <v>19175.88</v>
      </c>
      <c r="L201" s="38">
        <v>17409.64</v>
      </c>
      <c r="M201" s="38">
        <v>19678.04</v>
      </c>
      <c r="N201" s="38">
        <v>20349.61</v>
      </c>
      <c r="O201" s="38">
        <v>19155.03</v>
      </c>
      <c r="P201" s="38">
        <v>20726.72</v>
      </c>
      <c r="Q201" s="38">
        <v>23662.7</v>
      </c>
      <c r="R201" s="38">
        <v>24850.68</v>
      </c>
      <c r="S201" s="38">
        <v>25275.13</v>
      </c>
      <c r="T201" s="38">
        <v>23612.66</v>
      </c>
      <c r="U201" s="38">
        <v>22232.74</v>
      </c>
      <c r="V201" s="38">
        <v>21287.61</v>
      </c>
      <c r="W201" s="38">
        <v>19054.060000000001</v>
      </c>
      <c r="X201" s="38">
        <v>17648.03</v>
      </c>
      <c r="Y201" s="38">
        <v>16479.25</v>
      </c>
      <c r="Z201" s="5">
        <v>0</v>
      </c>
      <c r="AA201" s="2">
        <f>IFERROR(INDEX('Holiday Schedule'!$D$3:$D$24,MATCH(A201,'Holiday Schedule'!$C$3:$C$24,0)),0)</f>
        <v>0</v>
      </c>
      <c r="AB201" s="2">
        <f t="shared" si="16"/>
        <v>7</v>
      </c>
      <c r="AC201" s="2">
        <f t="shared" si="17"/>
        <v>0</v>
      </c>
      <c r="AD201" s="5">
        <f t="shared" si="18"/>
        <v>458807.29999999993</v>
      </c>
      <c r="AE201" s="5">
        <f t="shared" si="19"/>
        <v>458807.29999999993</v>
      </c>
      <c r="AG201" s="2">
        <f t="shared" si="20"/>
        <v>7</v>
      </c>
      <c r="AH201" s="2">
        <f t="shared" si="21"/>
        <v>2025</v>
      </c>
      <c r="AJ201" s="5">
        <f t="shared" si="22"/>
        <v>25275.13</v>
      </c>
      <c r="AK201" s="2">
        <f t="shared" si="23"/>
        <v>18</v>
      </c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36"/>
    </row>
    <row r="202" spans="1:49">
      <c r="A202" s="17">
        <v>45851</v>
      </c>
      <c r="B202" s="38">
        <v>16377.86</v>
      </c>
      <c r="C202" s="38">
        <v>15655.68</v>
      </c>
      <c r="D202" s="38">
        <v>16115.95</v>
      </c>
      <c r="E202" s="38">
        <v>16053.51</v>
      </c>
      <c r="F202" s="38">
        <v>16023.87</v>
      </c>
      <c r="G202" s="38">
        <v>15907.37</v>
      </c>
      <c r="H202" s="38">
        <v>15610.58</v>
      </c>
      <c r="I202" s="38">
        <v>15254.57</v>
      </c>
      <c r="J202" s="38">
        <v>16826.12</v>
      </c>
      <c r="K202" s="38">
        <v>17479.63</v>
      </c>
      <c r="L202" s="38">
        <v>16211.17</v>
      </c>
      <c r="M202" s="38">
        <v>15638.21</v>
      </c>
      <c r="N202" s="38">
        <v>15455.35</v>
      </c>
      <c r="O202" s="38">
        <v>15105.45</v>
      </c>
      <c r="P202" s="38">
        <v>15899.55</v>
      </c>
      <c r="Q202" s="38">
        <v>18496.62</v>
      </c>
      <c r="R202" s="38">
        <v>20664.849999999999</v>
      </c>
      <c r="S202" s="38">
        <v>21953.02</v>
      </c>
      <c r="T202" s="38">
        <v>22722.240000000002</v>
      </c>
      <c r="U202" s="38">
        <v>23178.87</v>
      </c>
      <c r="V202" s="38">
        <v>21447.79</v>
      </c>
      <c r="W202" s="38">
        <v>19484.38</v>
      </c>
      <c r="X202" s="38">
        <v>17428.759999999998</v>
      </c>
      <c r="Y202" s="38">
        <v>16104.97</v>
      </c>
      <c r="Z202" s="5">
        <v>0</v>
      </c>
      <c r="AA202" s="2">
        <f>IFERROR(INDEX('Holiday Schedule'!$D$3:$D$24,MATCH(A202,'Holiday Schedule'!$C$3:$C$24,0)),0)</f>
        <v>0</v>
      </c>
      <c r="AB202" s="2">
        <f t="shared" ref="AB202:AB265" si="24">WEEKDAY(A202)</f>
        <v>1</v>
      </c>
      <c r="AC202" s="2">
        <f t="shared" ref="AC202:AC265" si="25">IF(AND(AB202&gt;1,AB202&lt;7,AA202&lt;1),SUM(I202:X202),0)</f>
        <v>0</v>
      </c>
      <c r="AD202" s="5">
        <f t="shared" ref="AD202:AD265" si="26">AE202-AC202</f>
        <v>421096.37</v>
      </c>
      <c r="AE202" s="5">
        <f t="shared" ref="AE202:AE265" si="27">SUM(B202:Y202)</f>
        <v>421096.37</v>
      </c>
      <c r="AG202" s="2">
        <f t="shared" ref="AG202:AG265" si="28">MONTH(A202)</f>
        <v>7</v>
      </c>
      <c r="AH202" s="2">
        <f t="shared" ref="AH202:AH265" si="29">YEAR(A202)</f>
        <v>2025</v>
      </c>
      <c r="AJ202" s="5">
        <f t="shared" ref="AJ202:AJ265" si="30">MAX(B202:Y202)</f>
        <v>23178.87</v>
      </c>
      <c r="AK202" s="2">
        <f t="shared" ref="AK202:AK265" si="31">IF(AE202&gt;0,INDEX(B$8:Y$8,MATCH(AJ202,B202:Y202,0)),"")</f>
        <v>20</v>
      </c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36"/>
    </row>
    <row r="203" spans="1:49">
      <c r="A203" s="17">
        <v>45852</v>
      </c>
      <c r="B203" s="38">
        <v>15815.4</v>
      </c>
      <c r="C203" s="38">
        <v>15070.92</v>
      </c>
      <c r="D203" s="38">
        <v>15509.04</v>
      </c>
      <c r="E203" s="38">
        <v>16252.31</v>
      </c>
      <c r="F203" s="38">
        <v>16796.71</v>
      </c>
      <c r="G203" s="38">
        <v>17201.05</v>
      </c>
      <c r="H203" s="38">
        <v>17764.05</v>
      </c>
      <c r="I203" s="38">
        <v>17275.419999999998</v>
      </c>
      <c r="J203" s="38">
        <v>18935.78</v>
      </c>
      <c r="K203" s="38">
        <v>21921.22</v>
      </c>
      <c r="L203" s="38">
        <v>20870.009999999998</v>
      </c>
      <c r="M203" s="38">
        <v>22646.63</v>
      </c>
      <c r="N203" s="38">
        <v>23241.96</v>
      </c>
      <c r="O203" s="38">
        <v>24946.080000000002</v>
      </c>
      <c r="P203" s="38">
        <v>26075.78</v>
      </c>
      <c r="Q203" s="38">
        <v>26855.919999999998</v>
      </c>
      <c r="R203" s="38">
        <v>28123.25</v>
      </c>
      <c r="S203" s="38">
        <v>26397.98</v>
      </c>
      <c r="T203" s="38">
        <v>24675.69</v>
      </c>
      <c r="U203" s="38">
        <v>23707.33</v>
      </c>
      <c r="V203" s="38">
        <v>22063.69</v>
      </c>
      <c r="W203" s="38">
        <v>19818.39</v>
      </c>
      <c r="X203" s="38">
        <v>17894.03</v>
      </c>
      <c r="Y203" s="38">
        <v>16799.98</v>
      </c>
      <c r="Z203" s="5">
        <v>0</v>
      </c>
      <c r="AA203" s="2">
        <f>IFERROR(INDEX('Holiday Schedule'!$D$3:$D$24,MATCH(A203,'Holiday Schedule'!$C$3:$C$24,0)),0)</f>
        <v>0</v>
      </c>
      <c r="AB203" s="2">
        <f t="shared" si="24"/>
        <v>2</v>
      </c>
      <c r="AC203" s="2">
        <f t="shared" si="25"/>
        <v>365449.16000000003</v>
      </c>
      <c r="AD203" s="5">
        <f t="shared" si="26"/>
        <v>131209.45999999996</v>
      </c>
      <c r="AE203" s="5">
        <f t="shared" si="27"/>
        <v>496658.62</v>
      </c>
      <c r="AG203" s="2">
        <f t="shared" si="28"/>
        <v>7</v>
      </c>
      <c r="AH203" s="2">
        <f t="shared" si="29"/>
        <v>2025</v>
      </c>
      <c r="AJ203" s="5">
        <f t="shared" si="30"/>
        <v>28123.25</v>
      </c>
      <c r="AK203" s="2">
        <f t="shared" si="31"/>
        <v>17</v>
      </c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36"/>
    </row>
    <row r="204" spans="1:49">
      <c r="A204" s="17">
        <v>45853</v>
      </c>
      <c r="B204" s="38">
        <v>16528.96</v>
      </c>
      <c r="C204" s="38">
        <v>15861.38</v>
      </c>
      <c r="D204" s="38">
        <v>16197.88</v>
      </c>
      <c r="E204" s="38">
        <v>16784.990000000002</v>
      </c>
      <c r="F204" s="38">
        <v>17507.14</v>
      </c>
      <c r="G204" s="38">
        <v>17672.84</v>
      </c>
      <c r="H204" s="38">
        <v>18476.53</v>
      </c>
      <c r="I204" s="38">
        <v>17234.22</v>
      </c>
      <c r="J204" s="38">
        <v>16006.44</v>
      </c>
      <c r="K204" s="38">
        <v>17341.79</v>
      </c>
      <c r="L204" s="38">
        <v>16421.169999999998</v>
      </c>
      <c r="M204" s="38">
        <v>18351.57</v>
      </c>
      <c r="N204" s="38">
        <v>19765.34</v>
      </c>
      <c r="O204" s="38">
        <v>21795.56</v>
      </c>
      <c r="P204" s="38">
        <v>23932.98</v>
      </c>
      <c r="Q204" s="38">
        <v>26245.21</v>
      </c>
      <c r="R204" s="38">
        <v>29936.7</v>
      </c>
      <c r="S204" s="38">
        <v>28934.68</v>
      </c>
      <c r="T204" s="38">
        <v>29214.66</v>
      </c>
      <c r="U204" s="38">
        <v>28652.86</v>
      </c>
      <c r="V204" s="38">
        <v>27235.599999999999</v>
      </c>
      <c r="W204" s="38">
        <v>24766.86</v>
      </c>
      <c r="X204" s="38">
        <v>21312.26</v>
      </c>
      <c r="Y204" s="38">
        <v>20204.52</v>
      </c>
      <c r="Z204" s="5">
        <v>0</v>
      </c>
      <c r="AA204" s="2">
        <f>IFERROR(INDEX('Holiday Schedule'!$D$3:$D$24,MATCH(A204,'Holiday Schedule'!$C$3:$C$24,0)),0)</f>
        <v>0</v>
      </c>
      <c r="AB204" s="2">
        <f t="shared" si="24"/>
        <v>3</v>
      </c>
      <c r="AC204" s="2">
        <f t="shared" si="25"/>
        <v>367147.89999999997</v>
      </c>
      <c r="AD204" s="5">
        <f t="shared" si="26"/>
        <v>139234.24000000005</v>
      </c>
      <c r="AE204" s="5">
        <f t="shared" si="27"/>
        <v>506382.14</v>
      </c>
      <c r="AG204" s="2">
        <f t="shared" si="28"/>
        <v>7</v>
      </c>
      <c r="AH204" s="2">
        <f t="shared" si="29"/>
        <v>2025</v>
      </c>
      <c r="AJ204" s="5">
        <f t="shared" si="30"/>
        <v>29936.7</v>
      </c>
      <c r="AK204" s="2">
        <f t="shared" si="31"/>
        <v>17</v>
      </c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36"/>
    </row>
    <row r="205" spans="1:49">
      <c r="A205" s="17">
        <v>45854</v>
      </c>
      <c r="B205" s="38">
        <v>19208.46</v>
      </c>
      <c r="C205" s="38">
        <v>18535.82</v>
      </c>
      <c r="D205" s="38">
        <v>18707.689999999999</v>
      </c>
      <c r="E205" s="38">
        <v>19111.16</v>
      </c>
      <c r="F205" s="38">
        <v>19377.47</v>
      </c>
      <c r="G205" s="38">
        <v>19043.59</v>
      </c>
      <c r="H205" s="38">
        <v>19024.57</v>
      </c>
      <c r="I205" s="38">
        <v>17149.82</v>
      </c>
      <c r="J205" s="38">
        <v>17459.419999999998</v>
      </c>
      <c r="K205" s="38">
        <v>21103.45</v>
      </c>
      <c r="L205" s="38">
        <v>20058.78</v>
      </c>
      <c r="M205" s="38">
        <v>22381.65</v>
      </c>
      <c r="N205" s="38">
        <v>24515.02</v>
      </c>
      <c r="O205" s="38">
        <v>26560.880000000001</v>
      </c>
      <c r="P205" s="38">
        <v>28409.7</v>
      </c>
      <c r="Q205" s="38">
        <v>29533.78</v>
      </c>
      <c r="R205" s="38">
        <v>32115.23</v>
      </c>
      <c r="S205" s="38">
        <v>31812.99</v>
      </c>
      <c r="T205" s="38">
        <v>30447.85</v>
      </c>
      <c r="U205" s="38">
        <v>29754.77</v>
      </c>
      <c r="V205" s="38">
        <v>27836.57</v>
      </c>
      <c r="W205" s="38">
        <v>24886.36</v>
      </c>
      <c r="X205" s="38">
        <v>21975.86</v>
      </c>
      <c r="Y205" s="38">
        <v>20449.91</v>
      </c>
      <c r="Z205" s="5">
        <v>0</v>
      </c>
      <c r="AA205" s="2">
        <f>IFERROR(INDEX('Holiday Schedule'!$D$3:$D$24,MATCH(A205,'Holiday Schedule'!$C$3:$C$24,0)),0)</f>
        <v>0</v>
      </c>
      <c r="AB205" s="2">
        <f t="shared" si="24"/>
        <v>4</v>
      </c>
      <c r="AC205" s="2">
        <f t="shared" si="25"/>
        <v>406002.13</v>
      </c>
      <c r="AD205" s="5">
        <f t="shared" si="26"/>
        <v>153458.67000000004</v>
      </c>
      <c r="AE205" s="5">
        <f t="shared" si="27"/>
        <v>559460.80000000005</v>
      </c>
      <c r="AG205" s="2">
        <f t="shared" si="28"/>
        <v>7</v>
      </c>
      <c r="AH205" s="2">
        <f t="shared" si="29"/>
        <v>2025</v>
      </c>
      <c r="AJ205" s="5">
        <f t="shared" si="30"/>
        <v>32115.23</v>
      </c>
      <c r="AK205" s="2">
        <f t="shared" si="31"/>
        <v>17</v>
      </c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36"/>
    </row>
    <row r="206" spans="1:49">
      <c r="A206" s="17">
        <v>45855</v>
      </c>
      <c r="B206" s="38">
        <v>19416.439999999999</v>
      </c>
      <c r="C206" s="38">
        <v>18763.45</v>
      </c>
      <c r="D206" s="38">
        <v>18770.48</v>
      </c>
      <c r="E206" s="38">
        <v>19449.28</v>
      </c>
      <c r="F206" s="38">
        <v>19542.79</v>
      </c>
      <c r="G206" s="38">
        <v>19779.63</v>
      </c>
      <c r="H206" s="38">
        <v>20212.349999999999</v>
      </c>
      <c r="I206" s="38">
        <v>19395.38</v>
      </c>
      <c r="J206" s="38">
        <v>20492.21</v>
      </c>
      <c r="K206" s="38">
        <v>23794.46</v>
      </c>
      <c r="L206" s="38">
        <v>22054.97</v>
      </c>
      <c r="M206" s="38">
        <v>22805.96</v>
      </c>
      <c r="N206" s="38">
        <v>23324.1</v>
      </c>
      <c r="O206" s="38">
        <v>25108.39</v>
      </c>
      <c r="P206" s="38">
        <v>27676.77</v>
      </c>
      <c r="Q206" s="38">
        <v>29499.65</v>
      </c>
      <c r="R206" s="38">
        <v>30459.07</v>
      </c>
      <c r="S206" s="38">
        <v>30280.67</v>
      </c>
      <c r="T206" s="38">
        <v>27205.11</v>
      </c>
      <c r="U206" s="38">
        <v>25797.279999999999</v>
      </c>
      <c r="V206" s="38">
        <v>24891.55</v>
      </c>
      <c r="W206" s="38">
        <v>22205.18</v>
      </c>
      <c r="X206" s="38">
        <v>19854.03</v>
      </c>
      <c r="Y206" s="38">
        <v>18433.689999999999</v>
      </c>
      <c r="Z206" s="5">
        <v>0</v>
      </c>
      <c r="AA206" s="2">
        <f>IFERROR(INDEX('Holiday Schedule'!$D$3:$D$24,MATCH(A206,'Holiday Schedule'!$C$3:$C$24,0)),0)</f>
        <v>0</v>
      </c>
      <c r="AB206" s="2">
        <f t="shared" si="24"/>
        <v>5</v>
      </c>
      <c r="AC206" s="2">
        <f t="shared" si="25"/>
        <v>394844.77999999991</v>
      </c>
      <c r="AD206" s="5">
        <f t="shared" si="26"/>
        <v>154368.1100000001</v>
      </c>
      <c r="AE206" s="5">
        <f t="shared" si="27"/>
        <v>549212.89</v>
      </c>
      <c r="AG206" s="2">
        <f t="shared" si="28"/>
        <v>7</v>
      </c>
      <c r="AH206" s="2">
        <f t="shared" si="29"/>
        <v>2025</v>
      </c>
      <c r="AJ206" s="5">
        <f t="shared" si="30"/>
        <v>30459.07</v>
      </c>
      <c r="AK206" s="2">
        <f t="shared" si="31"/>
        <v>17</v>
      </c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36"/>
    </row>
    <row r="207" spans="1:49">
      <c r="A207" s="17">
        <v>45856</v>
      </c>
      <c r="B207" s="38">
        <v>18316.09</v>
      </c>
      <c r="C207" s="38">
        <v>17430.5</v>
      </c>
      <c r="D207" s="38">
        <v>18058.150000000001</v>
      </c>
      <c r="E207" s="38">
        <v>18659.77</v>
      </c>
      <c r="F207" s="38">
        <v>18797.490000000002</v>
      </c>
      <c r="G207" s="38">
        <v>17943.150000000001</v>
      </c>
      <c r="H207" s="38">
        <v>17677.07</v>
      </c>
      <c r="I207" s="38">
        <v>15121.32</v>
      </c>
      <c r="J207" s="38">
        <v>15046.48</v>
      </c>
      <c r="K207" s="38">
        <v>17496.669999999998</v>
      </c>
      <c r="L207" s="38">
        <v>14694.77</v>
      </c>
      <c r="M207" s="38">
        <v>15415.68</v>
      </c>
      <c r="N207" s="38">
        <v>15760.89</v>
      </c>
      <c r="O207" s="38">
        <v>16094.3</v>
      </c>
      <c r="P207" s="38">
        <v>17548.02</v>
      </c>
      <c r="Q207" s="38">
        <v>17095.95</v>
      </c>
      <c r="R207" s="38">
        <v>19866.21</v>
      </c>
      <c r="S207" s="38">
        <v>21703.56</v>
      </c>
      <c r="T207" s="38">
        <v>22396.52</v>
      </c>
      <c r="U207" s="38">
        <v>22867.99</v>
      </c>
      <c r="V207" s="38">
        <v>21541.24</v>
      </c>
      <c r="W207" s="38">
        <v>19533.97</v>
      </c>
      <c r="X207" s="38">
        <v>17668.97</v>
      </c>
      <c r="Y207" s="38">
        <v>16406.32</v>
      </c>
      <c r="Z207" s="5">
        <v>0</v>
      </c>
      <c r="AA207" s="2">
        <f>IFERROR(INDEX('Holiday Schedule'!$D$3:$D$24,MATCH(A207,'Holiday Schedule'!$C$3:$C$24,0)),0)</f>
        <v>0</v>
      </c>
      <c r="AB207" s="2">
        <f t="shared" si="24"/>
        <v>6</v>
      </c>
      <c r="AC207" s="2">
        <f t="shared" si="25"/>
        <v>289852.53999999992</v>
      </c>
      <c r="AD207" s="5">
        <f t="shared" si="26"/>
        <v>143288.53999999998</v>
      </c>
      <c r="AE207" s="5">
        <f t="shared" si="27"/>
        <v>433141.0799999999</v>
      </c>
      <c r="AG207" s="2">
        <f t="shared" si="28"/>
        <v>7</v>
      </c>
      <c r="AH207" s="2">
        <f t="shared" si="29"/>
        <v>2025</v>
      </c>
      <c r="AJ207" s="5">
        <f t="shared" si="30"/>
        <v>22867.99</v>
      </c>
      <c r="AK207" s="2">
        <f t="shared" si="31"/>
        <v>20</v>
      </c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36"/>
    </row>
    <row r="208" spans="1:49">
      <c r="A208" s="17">
        <v>45857</v>
      </c>
      <c r="B208" s="38">
        <v>15772.93</v>
      </c>
      <c r="C208" s="38">
        <v>15026.08</v>
      </c>
      <c r="D208" s="38">
        <v>15423.48</v>
      </c>
      <c r="E208" s="38">
        <v>15556.91</v>
      </c>
      <c r="F208" s="38">
        <v>15522.96</v>
      </c>
      <c r="G208" s="38">
        <v>14801.54</v>
      </c>
      <c r="H208" s="38">
        <v>14166.59</v>
      </c>
      <c r="I208" s="38">
        <v>12006.56</v>
      </c>
      <c r="J208" s="38">
        <v>11496.15</v>
      </c>
      <c r="K208" s="38">
        <v>13248.48</v>
      </c>
      <c r="L208" s="38">
        <v>11757.22</v>
      </c>
      <c r="M208" s="38">
        <v>14863.87</v>
      </c>
      <c r="N208" s="38">
        <v>15346.82</v>
      </c>
      <c r="O208" s="38">
        <v>15918.45</v>
      </c>
      <c r="P208" s="38">
        <v>17693.89</v>
      </c>
      <c r="Q208" s="38">
        <v>19589.78</v>
      </c>
      <c r="R208" s="38">
        <v>20501.189999999999</v>
      </c>
      <c r="S208" s="38">
        <v>21511.02</v>
      </c>
      <c r="T208" s="38">
        <v>21127.26</v>
      </c>
      <c r="U208" s="38">
        <v>21257.22</v>
      </c>
      <c r="V208" s="38">
        <v>20512.13</v>
      </c>
      <c r="W208" s="38">
        <v>19034.740000000002</v>
      </c>
      <c r="X208" s="38">
        <v>17512.580000000002</v>
      </c>
      <c r="Y208" s="38">
        <v>16272.7</v>
      </c>
      <c r="Z208" s="5">
        <v>0</v>
      </c>
      <c r="AA208" s="2">
        <f>IFERROR(INDEX('Holiday Schedule'!$D$3:$D$24,MATCH(A208,'Holiday Schedule'!$C$3:$C$24,0)),0)</f>
        <v>0</v>
      </c>
      <c r="AB208" s="2">
        <f t="shared" si="24"/>
        <v>7</v>
      </c>
      <c r="AC208" s="2">
        <f t="shared" si="25"/>
        <v>0</v>
      </c>
      <c r="AD208" s="5">
        <f t="shared" si="26"/>
        <v>395920.55000000005</v>
      </c>
      <c r="AE208" s="5">
        <f t="shared" si="27"/>
        <v>395920.55000000005</v>
      </c>
      <c r="AG208" s="2">
        <f t="shared" si="28"/>
        <v>7</v>
      </c>
      <c r="AH208" s="2">
        <f t="shared" si="29"/>
        <v>2025</v>
      </c>
      <c r="AJ208" s="5">
        <f t="shared" si="30"/>
        <v>21511.02</v>
      </c>
      <c r="AK208" s="2">
        <f t="shared" si="31"/>
        <v>18</v>
      </c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36"/>
    </row>
    <row r="209" spans="1:49">
      <c r="A209" s="17">
        <v>45858</v>
      </c>
      <c r="B209" s="38">
        <v>15848.65</v>
      </c>
      <c r="C209" s="38">
        <v>15485.97</v>
      </c>
      <c r="D209" s="38">
        <v>15679.02</v>
      </c>
      <c r="E209" s="38">
        <v>16121.68</v>
      </c>
      <c r="F209" s="38">
        <v>15965.97</v>
      </c>
      <c r="G209" s="38">
        <v>15843.91</v>
      </c>
      <c r="H209" s="38">
        <v>15718.34</v>
      </c>
      <c r="I209" s="38">
        <v>15616.86</v>
      </c>
      <c r="J209" s="38">
        <v>18036.07</v>
      </c>
      <c r="K209" s="38">
        <v>20727.03</v>
      </c>
      <c r="L209" s="38">
        <v>20637.689999999999</v>
      </c>
      <c r="M209" s="38">
        <v>22600.43</v>
      </c>
      <c r="N209" s="38">
        <v>23576.41</v>
      </c>
      <c r="O209" s="38">
        <v>25726.560000000001</v>
      </c>
      <c r="P209" s="38">
        <v>27100.95</v>
      </c>
      <c r="Q209" s="38">
        <v>26095.1</v>
      </c>
      <c r="R209" s="38">
        <v>26946.18</v>
      </c>
      <c r="S209" s="38">
        <v>25530.05</v>
      </c>
      <c r="T209" s="38">
        <v>22754.76</v>
      </c>
      <c r="U209" s="38">
        <v>21679.16</v>
      </c>
      <c r="V209" s="38">
        <v>19949.080000000002</v>
      </c>
      <c r="W209" s="38">
        <v>18087.55</v>
      </c>
      <c r="X209" s="38">
        <v>16386.169999999998</v>
      </c>
      <c r="Y209" s="38">
        <v>15383.07</v>
      </c>
      <c r="Z209" s="5">
        <v>0</v>
      </c>
      <c r="AA209" s="2">
        <f>IFERROR(INDEX('Holiday Schedule'!$D$3:$D$24,MATCH(A209,'Holiday Schedule'!$C$3:$C$24,0)),0)</f>
        <v>0</v>
      </c>
      <c r="AB209" s="2">
        <f t="shared" si="24"/>
        <v>1</v>
      </c>
      <c r="AC209" s="2">
        <f t="shared" si="25"/>
        <v>0</v>
      </c>
      <c r="AD209" s="5">
        <f t="shared" si="26"/>
        <v>477496.65999999992</v>
      </c>
      <c r="AE209" s="5">
        <f t="shared" si="27"/>
        <v>477496.65999999992</v>
      </c>
      <c r="AG209" s="2">
        <f t="shared" si="28"/>
        <v>7</v>
      </c>
      <c r="AH209" s="2">
        <f t="shared" si="29"/>
        <v>2025</v>
      </c>
      <c r="AJ209" s="5">
        <f t="shared" si="30"/>
        <v>27100.95</v>
      </c>
      <c r="AK209" s="2">
        <f t="shared" si="31"/>
        <v>15</v>
      </c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36"/>
    </row>
    <row r="210" spans="1:49">
      <c r="A210" s="17">
        <v>45859</v>
      </c>
      <c r="B210" s="38">
        <v>15360.54</v>
      </c>
      <c r="C210" s="38">
        <v>15171.2</v>
      </c>
      <c r="D210" s="38">
        <v>15477.66</v>
      </c>
      <c r="E210" s="38">
        <v>15938.85</v>
      </c>
      <c r="F210" s="38">
        <v>16674.689999999999</v>
      </c>
      <c r="G210" s="38">
        <v>16510.37</v>
      </c>
      <c r="H210" s="38">
        <v>16311.98</v>
      </c>
      <c r="I210" s="38">
        <v>14183.76</v>
      </c>
      <c r="J210" s="38">
        <v>13528.78</v>
      </c>
      <c r="K210" s="38">
        <v>16201.75</v>
      </c>
      <c r="L210" s="38">
        <v>14588.37</v>
      </c>
      <c r="M210" s="38">
        <v>16631.240000000002</v>
      </c>
      <c r="N210" s="38">
        <v>16461.689999999999</v>
      </c>
      <c r="O210" s="38">
        <v>15919.29</v>
      </c>
      <c r="P210" s="38">
        <v>17142.77</v>
      </c>
      <c r="Q210" s="38">
        <v>19704.080000000002</v>
      </c>
      <c r="R210" s="38">
        <v>18961.599999999999</v>
      </c>
      <c r="S210" s="38">
        <v>19199.419999999998</v>
      </c>
      <c r="T210" s="38">
        <v>20096.43</v>
      </c>
      <c r="U210" s="38">
        <v>20664.79</v>
      </c>
      <c r="V210" s="38">
        <v>19883.77</v>
      </c>
      <c r="W210" s="38">
        <v>18164.72</v>
      </c>
      <c r="X210" s="38">
        <v>16248.97</v>
      </c>
      <c r="Y210" s="38">
        <v>14889.35</v>
      </c>
      <c r="Z210" s="5">
        <v>0</v>
      </c>
      <c r="AA210" s="2">
        <f>IFERROR(INDEX('Holiday Schedule'!$D$3:$D$24,MATCH(A210,'Holiday Schedule'!$C$3:$C$24,0)),0)</f>
        <v>0</v>
      </c>
      <c r="AB210" s="2">
        <f t="shared" si="24"/>
        <v>2</v>
      </c>
      <c r="AC210" s="2">
        <f t="shared" si="25"/>
        <v>277581.43</v>
      </c>
      <c r="AD210" s="5">
        <f t="shared" si="26"/>
        <v>126334.63999999984</v>
      </c>
      <c r="AE210" s="5">
        <f t="shared" si="27"/>
        <v>403916.06999999983</v>
      </c>
      <c r="AG210" s="2">
        <f t="shared" si="28"/>
        <v>7</v>
      </c>
      <c r="AH210" s="2">
        <f t="shared" si="29"/>
        <v>2025</v>
      </c>
      <c r="AJ210" s="5">
        <f t="shared" si="30"/>
        <v>20664.79</v>
      </c>
      <c r="AK210" s="2">
        <f t="shared" si="31"/>
        <v>20</v>
      </c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36"/>
    </row>
    <row r="211" spans="1:49">
      <c r="A211" s="17">
        <v>45860</v>
      </c>
      <c r="B211" s="38">
        <v>14468.61</v>
      </c>
      <c r="C211" s="38">
        <v>14028.06</v>
      </c>
      <c r="D211" s="38">
        <v>14227.3</v>
      </c>
      <c r="E211" s="38">
        <v>14845.94</v>
      </c>
      <c r="F211" s="38">
        <v>15238.52</v>
      </c>
      <c r="G211" s="38">
        <v>15340.58</v>
      </c>
      <c r="H211" s="38">
        <v>15475.12</v>
      </c>
      <c r="I211" s="38">
        <v>12631.73</v>
      </c>
      <c r="J211" s="38">
        <v>11439.87</v>
      </c>
      <c r="K211" s="38">
        <v>12388.14</v>
      </c>
      <c r="L211" s="38">
        <v>12876.78</v>
      </c>
      <c r="M211" s="38">
        <v>13454.61</v>
      </c>
      <c r="N211" s="38">
        <v>13046.13</v>
      </c>
      <c r="O211" s="38">
        <v>13415.52</v>
      </c>
      <c r="P211" s="38">
        <v>14859.39</v>
      </c>
      <c r="Q211" s="38">
        <v>16682.43</v>
      </c>
      <c r="R211" s="38">
        <v>19576.77</v>
      </c>
      <c r="S211" s="38">
        <v>20009.79</v>
      </c>
      <c r="T211" s="38">
        <v>21293.95</v>
      </c>
      <c r="U211" s="38">
        <v>21453.18</v>
      </c>
      <c r="V211" s="38">
        <v>20582</v>
      </c>
      <c r="W211" s="38">
        <v>18585.900000000001</v>
      </c>
      <c r="X211" s="38">
        <v>16290.23</v>
      </c>
      <c r="Y211" s="38">
        <v>15315.84</v>
      </c>
      <c r="Z211" s="5">
        <v>0</v>
      </c>
      <c r="AA211" s="2">
        <f>IFERROR(INDEX('Holiday Schedule'!$D$3:$D$24,MATCH(A211,'Holiday Schedule'!$C$3:$C$24,0)),0)</f>
        <v>0</v>
      </c>
      <c r="AB211" s="2">
        <f t="shared" si="24"/>
        <v>3</v>
      </c>
      <c r="AC211" s="2">
        <f t="shared" si="25"/>
        <v>258586.42</v>
      </c>
      <c r="AD211" s="5">
        <f t="shared" si="26"/>
        <v>118939.97</v>
      </c>
      <c r="AE211" s="5">
        <f t="shared" si="27"/>
        <v>377526.39</v>
      </c>
      <c r="AG211" s="2">
        <f t="shared" si="28"/>
        <v>7</v>
      </c>
      <c r="AH211" s="2">
        <f t="shared" si="29"/>
        <v>2025</v>
      </c>
      <c r="AJ211" s="5">
        <f t="shared" si="30"/>
        <v>21453.18</v>
      </c>
      <c r="AK211" s="2">
        <f t="shared" si="31"/>
        <v>20</v>
      </c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36"/>
    </row>
    <row r="212" spans="1:49">
      <c r="A212" s="17">
        <v>45861</v>
      </c>
      <c r="B212" s="38">
        <v>14818.98</v>
      </c>
      <c r="C212" s="38">
        <v>14237.59</v>
      </c>
      <c r="D212" s="38">
        <v>14330.38</v>
      </c>
      <c r="E212" s="38">
        <v>15146.59</v>
      </c>
      <c r="F212" s="38">
        <v>15407.53</v>
      </c>
      <c r="G212" s="38">
        <v>15360.67</v>
      </c>
      <c r="H212" s="38">
        <v>15019.86</v>
      </c>
      <c r="I212" s="38">
        <v>12952.69</v>
      </c>
      <c r="J212" s="38">
        <v>12241.1</v>
      </c>
      <c r="K212" s="38">
        <v>13179.04</v>
      </c>
      <c r="L212" s="38">
        <v>12807.81</v>
      </c>
      <c r="M212" s="38">
        <v>13887.29</v>
      </c>
      <c r="N212" s="38">
        <v>15575.03</v>
      </c>
      <c r="O212" s="38">
        <v>16522.96</v>
      </c>
      <c r="P212" s="38">
        <v>17782.169999999998</v>
      </c>
      <c r="Q212" s="38">
        <v>19527.650000000001</v>
      </c>
      <c r="R212" s="38">
        <v>20937.62</v>
      </c>
      <c r="S212" s="38">
        <v>21941.26</v>
      </c>
      <c r="T212" s="38">
        <v>22127.03</v>
      </c>
      <c r="U212" s="38">
        <v>22742.7</v>
      </c>
      <c r="V212" s="38">
        <v>21720.12</v>
      </c>
      <c r="W212" s="38">
        <v>19736.8</v>
      </c>
      <c r="X212" s="38">
        <v>17460.419999999998</v>
      </c>
      <c r="Y212" s="38">
        <v>16107.28</v>
      </c>
      <c r="Z212" s="5">
        <v>0</v>
      </c>
      <c r="AA212" s="2">
        <f>IFERROR(INDEX('Holiday Schedule'!$D$3:$D$24,MATCH(A212,'Holiday Schedule'!$C$3:$C$24,0)),0)</f>
        <v>0</v>
      </c>
      <c r="AB212" s="2">
        <f t="shared" si="24"/>
        <v>4</v>
      </c>
      <c r="AC212" s="2">
        <f t="shared" si="25"/>
        <v>281141.69</v>
      </c>
      <c r="AD212" s="5">
        <f t="shared" si="26"/>
        <v>120428.88</v>
      </c>
      <c r="AE212" s="5">
        <f t="shared" si="27"/>
        <v>401570.57</v>
      </c>
      <c r="AG212" s="2">
        <f t="shared" si="28"/>
        <v>7</v>
      </c>
      <c r="AH212" s="2">
        <f t="shared" si="29"/>
        <v>2025</v>
      </c>
      <c r="AJ212" s="5">
        <f t="shared" si="30"/>
        <v>22742.7</v>
      </c>
      <c r="AK212" s="2">
        <f t="shared" si="31"/>
        <v>20</v>
      </c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36"/>
    </row>
    <row r="213" spans="1:49">
      <c r="A213" s="17">
        <v>45862</v>
      </c>
      <c r="B213" s="38">
        <v>15836.72</v>
      </c>
      <c r="C213" s="38">
        <v>15202.96</v>
      </c>
      <c r="D213" s="38">
        <v>15432.79</v>
      </c>
      <c r="E213" s="38">
        <v>16204.51</v>
      </c>
      <c r="F213" s="38">
        <v>16261.56</v>
      </c>
      <c r="G213" s="38">
        <v>16434.98</v>
      </c>
      <c r="H213" s="38">
        <v>16943.62</v>
      </c>
      <c r="I213" s="38">
        <v>15187.67</v>
      </c>
      <c r="J213" s="38">
        <v>14366.19</v>
      </c>
      <c r="K213" s="38">
        <v>15626.66</v>
      </c>
      <c r="L213" s="38">
        <v>14738.58</v>
      </c>
      <c r="M213" s="38">
        <v>16518.849999999999</v>
      </c>
      <c r="N213" s="38">
        <v>17849.36</v>
      </c>
      <c r="O213" s="38">
        <v>19431.28</v>
      </c>
      <c r="P213" s="38">
        <v>20969.36</v>
      </c>
      <c r="Q213" s="38">
        <v>26843.32</v>
      </c>
      <c r="R213" s="38">
        <v>28018.67</v>
      </c>
      <c r="S213" s="38">
        <v>25478.1</v>
      </c>
      <c r="T213" s="38">
        <v>24253.67</v>
      </c>
      <c r="U213" s="38">
        <v>24261.09</v>
      </c>
      <c r="V213" s="38">
        <v>23218.98</v>
      </c>
      <c r="W213" s="38">
        <v>20784.810000000001</v>
      </c>
      <c r="X213" s="38">
        <v>18731.099999999999</v>
      </c>
      <c r="Y213" s="38">
        <v>17621.03</v>
      </c>
      <c r="Z213" s="5">
        <v>0</v>
      </c>
      <c r="AA213" s="2">
        <f>IFERROR(INDEX('Holiday Schedule'!$D$3:$D$24,MATCH(A213,'Holiday Schedule'!$C$3:$C$24,0)),0)</f>
        <v>0</v>
      </c>
      <c r="AB213" s="2">
        <f t="shared" si="24"/>
        <v>5</v>
      </c>
      <c r="AC213" s="2">
        <f t="shared" si="25"/>
        <v>326277.69</v>
      </c>
      <c r="AD213" s="5">
        <f t="shared" si="26"/>
        <v>129938.16999999998</v>
      </c>
      <c r="AE213" s="5">
        <f t="shared" si="27"/>
        <v>456215.86</v>
      </c>
      <c r="AG213" s="2">
        <f t="shared" si="28"/>
        <v>7</v>
      </c>
      <c r="AH213" s="2">
        <f t="shared" si="29"/>
        <v>2025</v>
      </c>
      <c r="AJ213" s="5">
        <f t="shared" si="30"/>
        <v>28018.67</v>
      </c>
      <c r="AK213" s="2">
        <f t="shared" si="31"/>
        <v>17</v>
      </c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36"/>
    </row>
    <row r="214" spans="1:49">
      <c r="A214" s="17">
        <v>45863</v>
      </c>
      <c r="B214" s="38">
        <v>17342.400000000001</v>
      </c>
      <c r="C214" s="38">
        <v>16798.77</v>
      </c>
      <c r="D214" s="38">
        <v>17264.099999999999</v>
      </c>
      <c r="E214" s="38">
        <v>17588.93</v>
      </c>
      <c r="F214" s="38">
        <v>17731.419999999998</v>
      </c>
      <c r="G214" s="38">
        <v>17704.18</v>
      </c>
      <c r="H214" s="38">
        <v>18069.07</v>
      </c>
      <c r="I214" s="38">
        <v>16909.849999999999</v>
      </c>
      <c r="J214" s="38">
        <v>18573.63</v>
      </c>
      <c r="K214" s="38">
        <v>20453.38</v>
      </c>
      <c r="L214" s="38">
        <v>20890.45</v>
      </c>
      <c r="M214" s="38">
        <v>26163.77</v>
      </c>
      <c r="N214" s="38">
        <v>26037.66</v>
      </c>
      <c r="O214" s="38">
        <v>28814.73</v>
      </c>
      <c r="P214" s="38">
        <v>27294.23</v>
      </c>
      <c r="Q214" s="38">
        <v>30030.41</v>
      </c>
      <c r="R214" s="38">
        <v>29920.33</v>
      </c>
      <c r="S214" s="38">
        <v>27954.35</v>
      </c>
      <c r="T214" s="38">
        <v>24802.04</v>
      </c>
      <c r="U214" s="38">
        <v>24591.65</v>
      </c>
      <c r="V214" s="38">
        <v>23603.75</v>
      </c>
      <c r="W214" s="38">
        <v>21371.51</v>
      </c>
      <c r="X214" s="38">
        <v>19578.150000000001</v>
      </c>
      <c r="Y214" s="38">
        <v>17866.54</v>
      </c>
      <c r="Z214" s="5">
        <v>0</v>
      </c>
      <c r="AA214" s="2">
        <f>IFERROR(INDEX('Holiday Schedule'!$D$3:$D$24,MATCH(A214,'Holiday Schedule'!$C$3:$C$24,0)),0)</f>
        <v>0</v>
      </c>
      <c r="AB214" s="2">
        <f t="shared" si="24"/>
        <v>6</v>
      </c>
      <c r="AC214" s="2">
        <f t="shared" si="25"/>
        <v>386989.89</v>
      </c>
      <c r="AD214" s="5">
        <f t="shared" si="26"/>
        <v>140365.41000000003</v>
      </c>
      <c r="AE214" s="5">
        <f t="shared" si="27"/>
        <v>527355.30000000005</v>
      </c>
      <c r="AG214" s="2">
        <f t="shared" si="28"/>
        <v>7</v>
      </c>
      <c r="AH214" s="2">
        <f t="shared" si="29"/>
        <v>2025</v>
      </c>
      <c r="AJ214" s="5">
        <f t="shared" si="30"/>
        <v>30030.41</v>
      </c>
      <c r="AK214" s="2">
        <f t="shared" si="31"/>
        <v>16</v>
      </c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36"/>
    </row>
    <row r="215" spans="1:49">
      <c r="A215" s="17">
        <v>45864</v>
      </c>
      <c r="B215" s="38">
        <v>17149.599999999999</v>
      </c>
      <c r="C215" s="38">
        <v>16184.69</v>
      </c>
      <c r="D215" s="38">
        <v>16320.43</v>
      </c>
      <c r="E215" s="38">
        <v>16344.4</v>
      </c>
      <c r="F215" s="38">
        <v>16477.23</v>
      </c>
      <c r="G215" s="38">
        <v>15441.98</v>
      </c>
      <c r="H215" s="38">
        <v>14813.16</v>
      </c>
      <c r="I215" s="38">
        <v>12119.09</v>
      </c>
      <c r="J215" s="38">
        <v>10254.780000000001</v>
      </c>
      <c r="K215" s="38">
        <v>12949.01</v>
      </c>
      <c r="L215" s="38">
        <v>12590.96</v>
      </c>
      <c r="M215" s="38">
        <v>13836.78</v>
      </c>
      <c r="N215" s="38">
        <v>14067.56</v>
      </c>
      <c r="O215" s="38">
        <v>15389.99</v>
      </c>
      <c r="P215" s="38">
        <v>16259.77</v>
      </c>
      <c r="Q215" s="38">
        <v>18529.98</v>
      </c>
      <c r="R215" s="38">
        <v>20918.03</v>
      </c>
      <c r="S215" s="38">
        <v>22831.83</v>
      </c>
      <c r="T215" s="38">
        <v>23389.02</v>
      </c>
      <c r="U215" s="38">
        <v>23677.56</v>
      </c>
      <c r="V215" s="38">
        <v>22108.02</v>
      </c>
      <c r="W215" s="38">
        <v>20041.16</v>
      </c>
      <c r="X215" s="38">
        <v>17921</v>
      </c>
      <c r="Y215" s="38">
        <v>16734.080000000002</v>
      </c>
      <c r="Z215" s="5">
        <v>0</v>
      </c>
      <c r="AA215" s="2">
        <f>IFERROR(INDEX('Holiday Schedule'!$D$3:$D$24,MATCH(A215,'Holiday Schedule'!$C$3:$C$24,0)),0)</f>
        <v>0</v>
      </c>
      <c r="AB215" s="2">
        <f t="shared" si="24"/>
        <v>7</v>
      </c>
      <c r="AC215" s="2">
        <f t="shared" si="25"/>
        <v>0</v>
      </c>
      <c r="AD215" s="5">
        <f t="shared" si="26"/>
        <v>406350.11</v>
      </c>
      <c r="AE215" s="5">
        <f t="shared" si="27"/>
        <v>406350.11</v>
      </c>
      <c r="AG215" s="2">
        <f t="shared" si="28"/>
        <v>7</v>
      </c>
      <c r="AH215" s="2">
        <f t="shared" si="29"/>
        <v>2025</v>
      </c>
      <c r="AJ215" s="5">
        <f t="shared" si="30"/>
        <v>23677.56</v>
      </c>
      <c r="AK215" s="2">
        <f t="shared" si="31"/>
        <v>20</v>
      </c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36"/>
    </row>
    <row r="216" spans="1:49">
      <c r="A216" s="17">
        <v>45865</v>
      </c>
      <c r="B216" s="38">
        <v>16209.74</v>
      </c>
      <c r="C216" s="38">
        <v>15562.68</v>
      </c>
      <c r="D216" s="38">
        <v>15395.98</v>
      </c>
      <c r="E216" s="38">
        <v>15908.74</v>
      </c>
      <c r="F216" s="38">
        <v>15587.75</v>
      </c>
      <c r="G216" s="38">
        <v>15071.12</v>
      </c>
      <c r="H216" s="38">
        <v>14139.82</v>
      </c>
      <c r="I216" s="38">
        <v>12289.31</v>
      </c>
      <c r="J216" s="38">
        <v>11414.03</v>
      </c>
      <c r="K216" s="38">
        <v>12720.12</v>
      </c>
      <c r="L216" s="38">
        <v>12923.88</v>
      </c>
      <c r="M216" s="38">
        <v>14393.71</v>
      </c>
      <c r="N216" s="38">
        <v>15788.62</v>
      </c>
      <c r="O216" s="38">
        <v>19348.2</v>
      </c>
      <c r="P216" s="38">
        <v>22895.200000000001</v>
      </c>
      <c r="Q216" s="38">
        <v>23372.71</v>
      </c>
      <c r="R216" s="38">
        <v>24339.9</v>
      </c>
      <c r="S216" s="38">
        <v>23100.75</v>
      </c>
      <c r="T216" s="38">
        <v>22610.49</v>
      </c>
      <c r="U216" s="38">
        <v>22724.09</v>
      </c>
      <c r="V216" s="38">
        <v>20991.05</v>
      </c>
      <c r="W216" s="38">
        <v>19156.400000000001</v>
      </c>
      <c r="X216" s="38">
        <v>17266.09</v>
      </c>
      <c r="Y216" s="38">
        <v>15852.43</v>
      </c>
      <c r="Z216" s="5">
        <v>0</v>
      </c>
      <c r="AA216" s="2">
        <f>IFERROR(INDEX('Holiday Schedule'!$D$3:$D$24,MATCH(A216,'Holiday Schedule'!$C$3:$C$24,0)),0)</f>
        <v>0</v>
      </c>
      <c r="AB216" s="2">
        <f t="shared" si="24"/>
        <v>1</v>
      </c>
      <c r="AC216" s="2">
        <f t="shared" si="25"/>
        <v>0</v>
      </c>
      <c r="AD216" s="5">
        <f t="shared" si="26"/>
        <v>419062.81000000006</v>
      </c>
      <c r="AE216" s="5">
        <f t="shared" si="27"/>
        <v>419062.81000000006</v>
      </c>
      <c r="AG216" s="2">
        <f t="shared" si="28"/>
        <v>7</v>
      </c>
      <c r="AH216" s="2">
        <f t="shared" si="29"/>
        <v>2025</v>
      </c>
      <c r="AJ216" s="5">
        <f t="shared" si="30"/>
        <v>24339.9</v>
      </c>
      <c r="AK216" s="2">
        <f t="shared" si="31"/>
        <v>17</v>
      </c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36"/>
    </row>
    <row r="217" spans="1:49">
      <c r="A217" s="17">
        <v>45866</v>
      </c>
      <c r="B217" s="38">
        <v>15839.53</v>
      </c>
      <c r="C217" s="38">
        <v>15202.02</v>
      </c>
      <c r="D217" s="38">
        <v>15426.3</v>
      </c>
      <c r="E217" s="38">
        <v>16259.5</v>
      </c>
      <c r="F217" s="38">
        <v>16569.560000000001</v>
      </c>
      <c r="G217" s="38">
        <v>17122.54</v>
      </c>
      <c r="H217" s="38">
        <v>17712.189999999999</v>
      </c>
      <c r="I217" s="38">
        <v>17281.02</v>
      </c>
      <c r="J217" s="38">
        <v>17544.740000000002</v>
      </c>
      <c r="K217" s="38">
        <v>17307.990000000002</v>
      </c>
      <c r="L217" s="38">
        <v>15419.75</v>
      </c>
      <c r="M217" s="38">
        <v>17974.97</v>
      </c>
      <c r="N217" s="38">
        <v>20751.46</v>
      </c>
      <c r="O217" s="38">
        <v>21865.39</v>
      </c>
      <c r="P217" s="38">
        <v>23845.59</v>
      </c>
      <c r="Q217" s="38">
        <v>25694.29</v>
      </c>
      <c r="R217" s="38">
        <v>27805.86</v>
      </c>
      <c r="S217" s="38">
        <v>26787.03</v>
      </c>
      <c r="T217" s="38">
        <v>27058.71</v>
      </c>
      <c r="U217" s="38">
        <v>26524.44</v>
      </c>
      <c r="V217" s="38">
        <v>25563.919999999998</v>
      </c>
      <c r="W217" s="38">
        <v>21915.54</v>
      </c>
      <c r="X217" s="38">
        <v>19389.62</v>
      </c>
      <c r="Y217" s="38">
        <v>18162.68</v>
      </c>
      <c r="Z217" s="5">
        <v>0</v>
      </c>
      <c r="AA217" s="2">
        <f>IFERROR(INDEX('Holiday Schedule'!$D$3:$D$24,MATCH(A217,'Holiday Schedule'!$C$3:$C$24,0)),0)</f>
        <v>0</v>
      </c>
      <c r="AB217" s="2">
        <f t="shared" si="24"/>
        <v>2</v>
      </c>
      <c r="AC217" s="2">
        <f t="shared" si="25"/>
        <v>352730.31999999995</v>
      </c>
      <c r="AD217" s="5">
        <f t="shared" si="26"/>
        <v>132294.32</v>
      </c>
      <c r="AE217" s="5">
        <f t="shared" si="27"/>
        <v>485024.63999999996</v>
      </c>
      <c r="AG217" s="2">
        <f t="shared" si="28"/>
        <v>7</v>
      </c>
      <c r="AH217" s="2">
        <f t="shared" si="29"/>
        <v>2025</v>
      </c>
      <c r="AJ217" s="5">
        <f t="shared" si="30"/>
        <v>27805.86</v>
      </c>
      <c r="AK217" s="2">
        <f t="shared" si="31"/>
        <v>17</v>
      </c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36"/>
    </row>
    <row r="218" spans="1:49">
      <c r="A218" s="17">
        <v>45867</v>
      </c>
      <c r="B218" s="38">
        <v>17607.86</v>
      </c>
      <c r="C218" s="38">
        <v>17063.599999999999</v>
      </c>
      <c r="D218" s="38">
        <v>17271.080000000002</v>
      </c>
      <c r="E218" s="38">
        <v>17613.599999999999</v>
      </c>
      <c r="F218" s="38">
        <v>18158.79</v>
      </c>
      <c r="G218" s="38">
        <v>18231.349999999999</v>
      </c>
      <c r="H218" s="38">
        <v>17936.96</v>
      </c>
      <c r="I218" s="38">
        <v>15940.99</v>
      </c>
      <c r="J218" s="38">
        <v>16096.04</v>
      </c>
      <c r="K218" s="38">
        <v>18241.599999999999</v>
      </c>
      <c r="L218" s="38">
        <v>18367.02</v>
      </c>
      <c r="M218" s="38">
        <v>21031.96</v>
      </c>
      <c r="N218" s="38">
        <v>24193.88</v>
      </c>
      <c r="O218" s="38">
        <v>25552.66</v>
      </c>
      <c r="P218" s="38">
        <v>27577.83</v>
      </c>
      <c r="Q218" s="38">
        <v>29145.31</v>
      </c>
      <c r="R218" s="38">
        <v>29971.64</v>
      </c>
      <c r="S218" s="38">
        <v>30188.79</v>
      </c>
      <c r="T218" s="38">
        <v>29461.91</v>
      </c>
      <c r="U218" s="38">
        <v>28661.54</v>
      </c>
      <c r="V218" s="38">
        <v>26900.67</v>
      </c>
      <c r="W218" s="38">
        <v>24515.34</v>
      </c>
      <c r="X218" s="38">
        <v>21134.63</v>
      </c>
      <c r="Y218" s="38">
        <v>19545.21</v>
      </c>
      <c r="Z218" s="5">
        <v>0</v>
      </c>
      <c r="AA218" s="2">
        <f>IFERROR(INDEX('Holiday Schedule'!$D$3:$D$24,MATCH(A218,'Holiday Schedule'!$C$3:$C$24,0)),0)</f>
        <v>0</v>
      </c>
      <c r="AB218" s="2">
        <f t="shared" si="24"/>
        <v>3</v>
      </c>
      <c r="AC218" s="2">
        <f t="shared" si="25"/>
        <v>386981.81</v>
      </c>
      <c r="AD218" s="5">
        <f t="shared" si="26"/>
        <v>143428.4499999999</v>
      </c>
      <c r="AE218" s="5">
        <f t="shared" si="27"/>
        <v>530410.25999999989</v>
      </c>
      <c r="AG218" s="2">
        <f t="shared" si="28"/>
        <v>7</v>
      </c>
      <c r="AH218" s="2">
        <f t="shared" si="29"/>
        <v>2025</v>
      </c>
      <c r="AJ218" s="5">
        <f t="shared" si="30"/>
        <v>30188.79</v>
      </c>
      <c r="AK218" s="2">
        <f t="shared" si="31"/>
        <v>18</v>
      </c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36"/>
    </row>
    <row r="219" spans="1:49">
      <c r="A219" s="17">
        <v>45868</v>
      </c>
      <c r="B219" s="38">
        <v>18958.95</v>
      </c>
      <c r="C219" s="38">
        <v>18162.47</v>
      </c>
      <c r="D219" s="38">
        <v>18123.7</v>
      </c>
      <c r="E219" s="38">
        <v>18425.080000000002</v>
      </c>
      <c r="F219" s="38">
        <v>18432.09</v>
      </c>
      <c r="G219" s="38">
        <v>18465.03</v>
      </c>
      <c r="H219" s="38">
        <v>18276.099999999999</v>
      </c>
      <c r="I219" s="38">
        <v>16897.900000000001</v>
      </c>
      <c r="J219" s="38">
        <v>17098.740000000002</v>
      </c>
      <c r="K219" s="38">
        <v>19551.169999999998</v>
      </c>
      <c r="L219" s="38">
        <v>18034.48</v>
      </c>
      <c r="M219" s="38">
        <v>19319.2</v>
      </c>
      <c r="N219" s="38">
        <v>21516.84</v>
      </c>
      <c r="O219" s="38">
        <v>23388.7</v>
      </c>
      <c r="P219" s="38">
        <v>26068.84</v>
      </c>
      <c r="Q219" s="38">
        <v>29467.279999999999</v>
      </c>
      <c r="R219" s="38">
        <v>30649.71</v>
      </c>
      <c r="S219" s="38">
        <v>29270.77</v>
      </c>
      <c r="T219" s="38">
        <v>28381.23</v>
      </c>
      <c r="U219" s="38">
        <v>26878.77</v>
      </c>
      <c r="V219" s="38">
        <v>24810.67</v>
      </c>
      <c r="W219" s="38">
        <v>21983.3</v>
      </c>
      <c r="X219" s="38">
        <v>19889.75</v>
      </c>
      <c r="Y219" s="38">
        <v>18833.310000000001</v>
      </c>
      <c r="Z219" s="5">
        <v>0</v>
      </c>
      <c r="AA219" s="2">
        <f>IFERROR(INDEX('Holiday Schedule'!$D$3:$D$24,MATCH(A219,'Holiday Schedule'!$C$3:$C$24,0)),0)</f>
        <v>0</v>
      </c>
      <c r="AB219" s="2">
        <f t="shared" si="24"/>
        <v>4</v>
      </c>
      <c r="AC219" s="2">
        <f t="shared" si="25"/>
        <v>373207.35</v>
      </c>
      <c r="AD219" s="5">
        <f t="shared" si="26"/>
        <v>147676.7300000001</v>
      </c>
      <c r="AE219" s="5">
        <f t="shared" si="27"/>
        <v>520884.08000000007</v>
      </c>
      <c r="AG219" s="2">
        <f t="shared" si="28"/>
        <v>7</v>
      </c>
      <c r="AH219" s="2">
        <f t="shared" si="29"/>
        <v>2025</v>
      </c>
      <c r="AJ219" s="5">
        <f t="shared" si="30"/>
        <v>30649.71</v>
      </c>
      <c r="AK219" s="2">
        <f t="shared" si="31"/>
        <v>17</v>
      </c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36"/>
    </row>
    <row r="220" spans="1:49">
      <c r="A220" s="17">
        <v>45869</v>
      </c>
      <c r="B220" s="38">
        <v>18733.330000000002</v>
      </c>
      <c r="C220" s="38">
        <v>18293.78</v>
      </c>
      <c r="D220" s="38">
        <v>18601.62</v>
      </c>
      <c r="E220" s="38">
        <v>19125.47</v>
      </c>
      <c r="F220" s="38">
        <v>19330.79</v>
      </c>
      <c r="G220" s="38">
        <v>19838.95</v>
      </c>
      <c r="H220" s="38">
        <v>20175.32</v>
      </c>
      <c r="I220" s="38">
        <v>19450.18</v>
      </c>
      <c r="J220" s="38">
        <v>20635.43</v>
      </c>
      <c r="K220" s="38">
        <v>22154.86</v>
      </c>
      <c r="L220" s="38">
        <v>19219.22</v>
      </c>
      <c r="M220" s="38">
        <v>20801.79</v>
      </c>
      <c r="N220" s="38">
        <v>22179.57</v>
      </c>
      <c r="O220" s="38">
        <v>23425.1</v>
      </c>
      <c r="P220" s="38">
        <v>24685.99</v>
      </c>
      <c r="Q220" s="38">
        <v>26528.53</v>
      </c>
      <c r="R220" s="38">
        <v>27596.42</v>
      </c>
      <c r="S220" s="38">
        <v>26525.43</v>
      </c>
      <c r="T220" s="38">
        <v>23830.47</v>
      </c>
      <c r="U220" s="38">
        <v>22727.439999999999</v>
      </c>
      <c r="V220" s="38">
        <v>20889.13</v>
      </c>
      <c r="W220" s="38">
        <v>18822.849999999999</v>
      </c>
      <c r="X220" s="38">
        <v>17048.759999999998</v>
      </c>
      <c r="Y220" s="38">
        <v>16305.3</v>
      </c>
      <c r="Z220" s="5">
        <v>0</v>
      </c>
      <c r="AA220" s="2">
        <f>IFERROR(INDEX('Holiday Schedule'!$D$3:$D$24,MATCH(A220,'Holiday Schedule'!$C$3:$C$24,0)),0)</f>
        <v>0</v>
      </c>
      <c r="AB220" s="2">
        <f t="shared" si="24"/>
        <v>5</v>
      </c>
      <c r="AC220" s="2">
        <f t="shared" si="25"/>
        <v>356521.17</v>
      </c>
      <c r="AD220" s="5">
        <f t="shared" si="26"/>
        <v>150404.55999999988</v>
      </c>
      <c r="AE220" s="5">
        <f t="shared" si="27"/>
        <v>506925.72999999986</v>
      </c>
      <c r="AG220" s="2">
        <f t="shared" si="28"/>
        <v>7</v>
      </c>
      <c r="AH220" s="2">
        <f t="shared" si="29"/>
        <v>2025</v>
      </c>
      <c r="AJ220" s="5">
        <f t="shared" si="30"/>
        <v>27596.42</v>
      </c>
      <c r="AK220" s="2">
        <f t="shared" si="31"/>
        <v>17</v>
      </c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36"/>
    </row>
    <row r="221" spans="1:49">
      <c r="A221" s="17">
        <v>45870</v>
      </c>
      <c r="B221" s="38">
        <v>15241.6</v>
      </c>
      <c r="C221" s="38">
        <v>16296.34</v>
      </c>
      <c r="D221" s="38">
        <v>16472.419999999998</v>
      </c>
      <c r="E221" s="38">
        <v>16538.18</v>
      </c>
      <c r="F221" s="38">
        <v>17234.34</v>
      </c>
      <c r="G221" s="38">
        <v>17346.54</v>
      </c>
      <c r="H221" s="38">
        <v>17367.36</v>
      </c>
      <c r="I221" s="38">
        <v>14929.07</v>
      </c>
      <c r="J221" s="38">
        <v>13266.03</v>
      </c>
      <c r="K221" s="38">
        <v>12821.3</v>
      </c>
      <c r="L221" s="38">
        <v>12162.3</v>
      </c>
      <c r="M221" s="38">
        <v>13120.99</v>
      </c>
      <c r="N221" s="38">
        <v>15392.41</v>
      </c>
      <c r="O221" s="38">
        <v>15983.52</v>
      </c>
      <c r="P221" s="38">
        <v>17541.04</v>
      </c>
      <c r="Q221" s="38">
        <v>19681.87</v>
      </c>
      <c r="R221" s="38">
        <v>21080.13</v>
      </c>
      <c r="S221" s="38">
        <v>22438.13</v>
      </c>
      <c r="T221" s="38">
        <v>22564.2</v>
      </c>
      <c r="U221" s="38">
        <v>22693.81</v>
      </c>
      <c r="V221" s="38">
        <v>21189.71</v>
      </c>
      <c r="W221" s="38">
        <v>19113.900000000001</v>
      </c>
      <c r="X221" s="38">
        <v>17546.28</v>
      </c>
      <c r="Y221" s="38">
        <v>15636.86</v>
      </c>
      <c r="Z221" s="5">
        <v>0</v>
      </c>
      <c r="AA221" s="2">
        <f>IFERROR(INDEX('Holiday Schedule'!$D$3:$D$24,MATCH(A221,'Holiday Schedule'!$C$3:$C$24,0)),0)</f>
        <v>0</v>
      </c>
      <c r="AB221" s="2">
        <f t="shared" si="24"/>
        <v>6</v>
      </c>
      <c r="AC221" s="2">
        <f t="shared" si="25"/>
        <v>281524.69000000006</v>
      </c>
      <c r="AD221" s="5">
        <f t="shared" si="26"/>
        <v>132133.6399999999</v>
      </c>
      <c r="AE221" s="5">
        <f t="shared" si="27"/>
        <v>413658.32999999996</v>
      </c>
      <c r="AG221" s="2">
        <f t="shared" si="28"/>
        <v>8</v>
      </c>
      <c r="AH221" s="2">
        <f t="shared" si="29"/>
        <v>2025</v>
      </c>
      <c r="AJ221" s="5">
        <f t="shared" si="30"/>
        <v>22693.81</v>
      </c>
      <c r="AK221" s="2">
        <f t="shared" si="31"/>
        <v>20</v>
      </c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36"/>
    </row>
    <row r="222" spans="1:49">
      <c r="A222" s="17">
        <v>45871</v>
      </c>
      <c r="B222" s="19">
        <v>15080.09</v>
      </c>
      <c r="C222" s="19">
        <v>15529.92</v>
      </c>
      <c r="D222" s="19">
        <v>15418.34</v>
      </c>
      <c r="E222" s="19">
        <v>15518.62</v>
      </c>
      <c r="F222" s="19">
        <v>15517.22</v>
      </c>
      <c r="G222" s="19">
        <v>15441.11</v>
      </c>
      <c r="H222" s="19">
        <v>14977.55</v>
      </c>
      <c r="I222" s="19">
        <v>12508.74</v>
      </c>
      <c r="J222" s="19">
        <v>10756.34</v>
      </c>
      <c r="K222" s="19">
        <v>10897.38</v>
      </c>
      <c r="L222" s="19">
        <v>10415.950000000001</v>
      </c>
      <c r="M222" s="19">
        <v>11408.51</v>
      </c>
      <c r="N222" s="19">
        <v>12790.18</v>
      </c>
      <c r="O222" s="19">
        <v>13752.46</v>
      </c>
      <c r="P222" s="19">
        <v>15501.1</v>
      </c>
      <c r="Q222" s="19">
        <v>16890.05</v>
      </c>
      <c r="R222" s="19">
        <v>20197.73</v>
      </c>
      <c r="S222" s="19">
        <v>22484.57</v>
      </c>
      <c r="T222" s="19">
        <v>22826.18</v>
      </c>
      <c r="U222" s="19">
        <v>22748.21</v>
      </c>
      <c r="V222" s="19">
        <v>21186.79</v>
      </c>
      <c r="W222" s="19">
        <v>18992.72</v>
      </c>
      <c r="X222" s="19">
        <v>17690.740000000002</v>
      </c>
      <c r="Y222" s="19">
        <v>15958.46</v>
      </c>
      <c r="Z222" s="5">
        <v>0</v>
      </c>
      <c r="AA222" s="2">
        <f>IFERROR(INDEX('Holiday Schedule'!$D$3:$D$24,MATCH(A222,'Holiday Schedule'!$C$3:$C$24,0)),0)</f>
        <v>0</v>
      </c>
      <c r="AB222" s="2">
        <f t="shared" si="24"/>
        <v>7</v>
      </c>
      <c r="AC222" s="2">
        <f t="shared" si="25"/>
        <v>0</v>
      </c>
      <c r="AD222" s="5">
        <f t="shared" si="26"/>
        <v>384488.96000000002</v>
      </c>
      <c r="AE222" s="5">
        <f t="shared" si="27"/>
        <v>384488.96000000002</v>
      </c>
      <c r="AG222" s="2">
        <f t="shared" si="28"/>
        <v>8</v>
      </c>
      <c r="AH222" s="2">
        <f t="shared" si="29"/>
        <v>2025</v>
      </c>
      <c r="AJ222" s="5">
        <f t="shared" si="30"/>
        <v>22826.18</v>
      </c>
      <c r="AK222" s="2">
        <f t="shared" si="31"/>
        <v>19</v>
      </c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36"/>
    </row>
    <row r="223" spans="1:49">
      <c r="A223" s="17">
        <v>45872</v>
      </c>
      <c r="B223" s="19">
        <v>15618.16</v>
      </c>
      <c r="C223" s="19">
        <v>15606.43</v>
      </c>
      <c r="D223" s="19">
        <v>15278.88</v>
      </c>
      <c r="E223" s="19">
        <v>15522.28</v>
      </c>
      <c r="F223" s="19">
        <v>15863.53</v>
      </c>
      <c r="G223" s="19">
        <v>15388.42</v>
      </c>
      <c r="H223" s="19">
        <v>15204.16</v>
      </c>
      <c r="I223" s="19">
        <v>13643.56</v>
      </c>
      <c r="J223" s="19">
        <v>12513.09</v>
      </c>
      <c r="K223" s="19">
        <v>12363.1</v>
      </c>
      <c r="L223" s="19">
        <v>11699.02</v>
      </c>
      <c r="M223" s="19">
        <v>12585.95</v>
      </c>
      <c r="N223" s="19">
        <v>14379.22</v>
      </c>
      <c r="O223" s="19">
        <v>15616.33</v>
      </c>
      <c r="P223" s="19">
        <v>18220.099999999999</v>
      </c>
      <c r="Q223" s="19">
        <v>22755.85</v>
      </c>
      <c r="R223" s="19">
        <v>24968.18</v>
      </c>
      <c r="S223" s="19">
        <v>25835.66</v>
      </c>
      <c r="T223" s="19">
        <v>25301.759999999998</v>
      </c>
      <c r="U223" s="19">
        <v>24213.82</v>
      </c>
      <c r="V223" s="19">
        <v>22098.959999999999</v>
      </c>
      <c r="W223" s="19">
        <v>19761.23</v>
      </c>
      <c r="X223" s="19">
        <v>18465.580000000002</v>
      </c>
      <c r="Y223" s="19">
        <v>16278.85</v>
      </c>
      <c r="Z223" s="5">
        <v>0</v>
      </c>
      <c r="AA223" s="2">
        <f>IFERROR(INDEX('Holiday Schedule'!$D$3:$D$24,MATCH(A223,'Holiday Schedule'!$C$3:$C$24,0)),0)</f>
        <v>0</v>
      </c>
      <c r="AB223" s="2">
        <f t="shared" si="24"/>
        <v>1</v>
      </c>
      <c r="AC223" s="2">
        <f t="shared" si="25"/>
        <v>0</v>
      </c>
      <c r="AD223" s="5">
        <f t="shared" si="26"/>
        <v>419182.12</v>
      </c>
      <c r="AE223" s="5">
        <f t="shared" si="27"/>
        <v>419182.12</v>
      </c>
      <c r="AG223" s="2">
        <f t="shared" si="28"/>
        <v>8</v>
      </c>
      <c r="AH223" s="2">
        <f t="shared" si="29"/>
        <v>2025</v>
      </c>
      <c r="AJ223" s="5">
        <f t="shared" si="30"/>
        <v>25835.66</v>
      </c>
      <c r="AK223" s="2">
        <f t="shared" si="31"/>
        <v>18</v>
      </c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36"/>
    </row>
    <row r="224" spans="1:49">
      <c r="A224" s="17">
        <v>45873</v>
      </c>
      <c r="B224" s="19">
        <v>16206.9</v>
      </c>
      <c r="C224" s="19">
        <v>16636.12</v>
      </c>
      <c r="D224" s="19">
        <v>16721.97</v>
      </c>
      <c r="E224" s="19">
        <v>16791.61</v>
      </c>
      <c r="F224" s="19">
        <v>17511.830000000002</v>
      </c>
      <c r="G224" s="19">
        <v>17940.8</v>
      </c>
      <c r="H224" s="19">
        <v>18296.61</v>
      </c>
      <c r="I224" s="19">
        <v>17180.16</v>
      </c>
      <c r="J224" s="19">
        <v>17068.09</v>
      </c>
      <c r="K224" s="19">
        <v>17485.669999999998</v>
      </c>
      <c r="L224" s="19">
        <v>16638.41</v>
      </c>
      <c r="M224" s="19">
        <v>17995.21</v>
      </c>
      <c r="N224" s="19">
        <v>20816.759999999998</v>
      </c>
      <c r="O224" s="19">
        <v>22380.86</v>
      </c>
      <c r="P224" s="19">
        <v>25436.26</v>
      </c>
      <c r="Q224" s="19">
        <v>29730.35</v>
      </c>
      <c r="R224" s="19">
        <v>31807.75</v>
      </c>
      <c r="S224" s="19">
        <v>31120.82</v>
      </c>
      <c r="T224" s="19">
        <v>28350.18</v>
      </c>
      <c r="U224" s="19">
        <v>27162.73</v>
      </c>
      <c r="V224" s="19">
        <v>24684.2</v>
      </c>
      <c r="W224" s="19">
        <v>21909.77</v>
      </c>
      <c r="X224" s="19">
        <v>19971.259999999998</v>
      </c>
      <c r="Y224" s="19">
        <v>17659</v>
      </c>
      <c r="Z224" s="5">
        <v>0</v>
      </c>
      <c r="AA224" s="2">
        <f>IFERROR(INDEX('Holiday Schedule'!$D$3:$D$24,MATCH(A224,'Holiday Schedule'!$C$3:$C$24,0)),0)</f>
        <v>0</v>
      </c>
      <c r="AB224" s="2">
        <f t="shared" si="24"/>
        <v>2</v>
      </c>
      <c r="AC224" s="2">
        <f t="shared" si="25"/>
        <v>369738.48000000004</v>
      </c>
      <c r="AD224" s="5">
        <f t="shared" si="26"/>
        <v>137764.83999999997</v>
      </c>
      <c r="AE224" s="5">
        <f t="shared" si="27"/>
        <v>507503.32</v>
      </c>
      <c r="AG224" s="2">
        <f t="shared" si="28"/>
        <v>8</v>
      </c>
      <c r="AH224" s="2">
        <f t="shared" si="29"/>
        <v>2025</v>
      </c>
      <c r="AJ224" s="5">
        <f t="shared" si="30"/>
        <v>31807.75</v>
      </c>
      <c r="AK224" s="2">
        <f t="shared" si="31"/>
        <v>17</v>
      </c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36"/>
    </row>
    <row r="225" spans="1:49">
      <c r="A225" s="17">
        <v>45874</v>
      </c>
      <c r="B225" s="19">
        <v>16936.27</v>
      </c>
      <c r="C225" s="19">
        <v>17258.05</v>
      </c>
      <c r="D225" s="19">
        <v>17218.62</v>
      </c>
      <c r="E225" s="19">
        <v>17104.27</v>
      </c>
      <c r="F225" s="19">
        <v>17595.96</v>
      </c>
      <c r="G225" s="19">
        <v>17773.23</v>
      </c>
      <c r="H225" s="19">
        <v>17944.25</v>
      </c>
      <c r="I225" s="19">
        <v>16365.94</v>
      </c>
      <c r="J225" s="19">
        <v>15122.37</v>
      </c>
      <c r="K225" s="19">
        <v>14431.19</v>
      </c>
      <c r="L225" s="19">
        <v>13240.77</v>
      </c>
      <c r="M225" s="19">
        <v>13629.43</v>
      </c>
      <c r="N225" s="19">
        <v>14686.65</v>
      </c>
      <c r="O225" s="19">
        <v>15845.47</v>
      </c>
      <c r="P225" s="19">
        <v>17078.509999999998</v>
      </c>
      <c r="Q225" s="19">
        <v>18961.84</v>
      </c>
      <c r="R225" s="19">
        <v>21822.55</v>
      </c>
      <c r="S225" s="19">
        <v>24439.21</v>
      </c>
      <c r="T225" s="19">
        <v>25376.18</v>
      </c>
      <c r="U225" s="19">
        <v>24638.98</v>
      </c>
      <c r="V225" s="19">
        <v>22978.1</v>
      </c>
      <c r="W225" s="19">
        <v>20135.330000000002</v>
      </c>
      <c r="X225" s="19">
        <v>18039.689999999999</v>
      </c>
      <c r="Y225" s="19">
        <v>16043.95</v>
      </c>
      <c r="Z225" s="5">
        <v>0</v>
      </c>
      <c r="AA225" s="2">
        <f>IFERROR(INDEX('Holiday Schedule'!$D$3:$D$24,MATCH(A225,'Holiday Schedule'!$C$3:$C$24,0)),0)</f>
        <v>0</v>
      </c>
      <c r="AB225" s="2">
        <f t="shared" si="24"/>
        <v>3</v>
      </c>
      <c r="AC225" s="2">
        <f t="shared" si="25"/>
        <v>296792.21000000002</v>
      </c>
      <c r="AD225" s="5">
        <f t="shared" si="26"/>
        <v>137874.59999999998</v>
      </c>
      <c r="AE225" s="5">
        <f t="shared" si="27"/>
        <v>434666.81</v>
      </c>
      <c r="AG225" s="2">
        <f t="shared" si="28"/>
        <v>8</v>
      </c>
      <c r="AH225" s="2">
        <f t="shared" si="29"/>
        <v>2025</v>
      </c>
      <c r="AJ225" s="5">
        <f t="shared" si="30"/>
        <v>25376.18</v>
      </c>
      <c r="AK225" s="2">
        <f t="shared" si="31"/>
        <v>19</v>
      </c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36"/>
    </row>
    <row r="226" spans="1:49">
      <c r="A226" s="17">
        <v>45875</v>
      </c>
      <c r="B226" s="19">
        <v>15806.82</v>
      </c>
      <c r="C226" s="19">
        <v>15049.31</v>
      </c>
      <c r="D226" s="19">
        <v>14778.23</v>
      </c>
      <c r="E226" s="19">
        <v>15048.72</v>
      </c>
      <c r="F226" s="19">
        <v>15638.64</v>
      </c>
      <c r="G226" s="19">
        <v>15476.75</v>
      </c>
      <c r="H226" s="19">
        <v>15818.95</v>
      </c>
      <c r="I226" s="19">
        <v>13835.97</v>
      </c>
      <c r="J226" s="19">
        <v>12063.27</v>
      </c>
      <c r="K226" s="19">
        <v>12333.95</v>
      </c>
      <c r="L226" s="19">
        <v>11556.2</v>
      </c>
      <c r="M226" s="19">
        <v>13353.09</v>
      </c>
      <c r="N226" s="19">
        <v>15464.89</v>
      </c>
      <c r="O226" s="19">
        <v>16961.59</v>
      </c>
      <c r="P226" s="19">
        <v>17252.310000000001</v>
      </c>
      <c r="Q226" s="19">
        <v>19553.830000000002</v>
      </c>
      <c r="R226" s="19">
        <v>21474.77</v>
      </c>
      <c r="S226" s="19">
        <v>23742.58</v>
      </c>
      <c r="T226" s="19">
        <v>23777.56</v>
      </c>
      <c r="U226" s="19">
        <v>23303.68</v>
      </c>
      <c r="V226" s="19">
        <v>21536.14</v>
      </c>
      <c r="W226" s="19">
        <v>19176.060000000001</v>
      </c>
      <c r="X226" s="19">
        <v>17165.23</v>
      </c>
      <c r="Y226" s="19">
        <v>15280.23</v>
      </c>
      <c r="Z226" s="5">
        <v>0</v>
      </c>
      <c r="AA226" s="2">
        <f>IFERROR(INDEX('Holiday Schedule'!$D$3:$D$24,MATCH(A226,'Holiday Schedule'!$C$3:$C$24,0)),0)</f>
        <v>0</v>
      </c>
      <c r="AB226" s="2">
        <f t="shared" si="24"/>
        <v>4</v>
      </c>
      <c r="AC226" s="2">
        <f t="shared" si="25"/>
        <v>282551.11999999994</v>
      </c>
      <c r="AD226" s="5">
        <f t="shared" si="26"/>
        <v>122897.65000000002</v>
      </c>
      <c r="AE226" s="5">
        <f t="shared" si="27"/>
        <v>405448.76999999996</v>
      </c>
      <c r="AG226" s="2">
        <f t="shared" si="28"/>
        <v>8</v>
      </c>
      <c r="AH226" s="2">
        <f t="shared" si="29"/>
        <v>2025</v>
      </c>
      <c r="AJ226" s="5">
        <f t="shared" si="30"/>
        <v>23777.56</v>
      </c>
      <c r="AK226" s="2">
        <f t="shared" si="31"/>
        <v>19</v>
      </c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36"/>
    </row>
    <row r="227" spans="1:49">
      <c r="A227" s="17">
        <v>45876</v>
      </c>
      <c r="B227" s="19">
        <v>14822.83</v>
      </c>
      <c r="C227" s="19">
        <v>15453.2</v>
      </c>
      <c r="D227" s="19">
        <v>15475.82</v>
      </c>
      <c r="E227" s="19">
        <v>15557.08</v>
      </c>
      <c r="F227" s="19">
        <v>16011.49</v>
      </c>
      <c r="G227" s="19">
        <v>16073.2</v>
      </c>
      <c r="H227" s="19">
        <v>16618.16</v>
      </c>
      <c r="I227" s="19">
        <v>14406.09</v>
      </c>
      <c r="J227" s="19">
        <v>13227</v>
      </c>
      <c r="K227" s="19">
        <v>13865.86</v>
      </c>
      <c r="L227" s="19">
        <v>13501.02</v>
      </c>
      <c r="M227" s="19">
        <v>14968.82</v>
      </c>
      <c r="N227" s="19">
        <v>16157.24</v>
      </c>
      <c r="O227" s="19">
        <v>17030.55</v>
      </c>
      <c r="P227" s="19">
        <v>18442</v>
      </c>
      <c r="Q227" s="19">
        <v>21441.8</v>
      </c>
      <c r="R227" s="19">
        <v>23512.21</v>
      </c>
      <c r="S227" s="19">
        <v>25715.23</v>
      </c>
      <c r="T227" s="19">
        <v>25848.92</v>
      </c>
      <c r="U227" s="19">
        <v>25385.06</v>
      </c>
      <c r="V227" s="19">
        <v>23034.639999999999</v>
      </c>
      <c r="W227" s="19">
        <v>20426.62</v>
      </c>
      <c r="X227" s="19">
        <v>18671.38</v>
      </c>
      <c r="Y227" s="19">
        <v>16078.83</v>
      </c>
      <c r="Z227" s="5">
        <v>0</v>
      </c>
      <c r="AA227" s="2">
        <f>IFERROR(INDEX('Holiday Schedule'!$D$3:$D$24,MATCH(A227,'Holiday Schedule'!$C$3:$C$24,0)),0)</f>
        <v>0</v>
      </c>
      <c r="AB227" s="2">
        <f t="shared" si="24"/>
        <v>5</v>
      </c>
      <c r="AC227" s="2">
        <f t="shared" si="25"/>
        <v>305634.44</v>
      </c>
      <c r="AD227" s="5">
        <f t="shared" si="26"/>
        <v>126090.60999999993</v>
      </c>
      <c r="AE227" s="5">
        <f t="shared" si="27"/>
        <v>431725.04999999993</v>
      </c>
      <c r="AG227" s="2">
        <f t="shared" si="28"/>
        <v>8</v>
      </c>
      <c r="AH227" s="2">
        <f t="shared" si="29"/>
        <v>2025</v>
      </c>
      <c r="AJ227" s="5">
        <f t="shared" si="30"/>
        <v>25848.92</v>
      </c>
      <c r="AK227" s="2">
        <f t="shared" si="31"/>
        <v>19</v>
      </c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36"/>
    </row>
    <row r="228" spans="1:49">
      <c r="A228" s="17">
        <v>45877</v>
      </c>
      <c r="B228" s="19">
        <v>16075.76</v>
      </c>
      <c r="C228" s="19">
        <v>16053.28</v>
      </c>
      <c r="D228" s="19">
        <v>16004</v>
      </c>
      <c r="E228" s="19">
        <v>15925.04</v>
      </c>
      <c r="F228" s="19">
        <v>16396.97</v>
      </c>
      <c r="G228" s="19">
        <v>16604.169999999998</v>
      </c>
      <c r="H228" s="19">
        <v>16872.93</v>
      </c>
      <c r="I228" s="19">
        <v>14790.36</v>
      </c>
      <c r="J228" s="19">
        <v>13639.03</v>
      </c>
      <c r="K228" s="19">
        <v>14041.62</v>
      </c>
      <c r="L228" s="19">
        <v>14172.15</v>
      </c>
      <c r="M228" s="19">
        <v>15543.41</v>
      </c>
      <c r="N228" s="19">
        <v>17508.32</v>
      </c>
      <c r="O228" s="19">
        <v>19305.900000000001</v>
      </c>
      <c r="P228" s="19">
        <v>21897.49</v>
      </c>
      <c r="Q228" s="19">
        <v>23925.67</v>
      </c>
      <c r="R228" s="19">
        <v>26051.13</v>
      </c>
      <c r="S228" s="19">
        <v>26318.28</v>
      </c>
      <c r="T228" s="19">
        <v>24978.799999999999</v>
      </c>
      <c r="U228" s="19">
        <v>24607.18</v>
      </c>
      <c r="V228" s="19">
        <v>22439.759999999998</v>
      </c>
      <c r="W228" s="19">
        <v>20165.62</v>
      </c>
      <c r="X228" s="19">
        <v>18313.240000000002</v>
      </c>
      <c r="Y228" s="19">
        <v>16302.06</v>
      </c>
      <c r="Z228" s="5">
        <v>0</v>
      </c>
      <c r="AA228" s="2">
        <f>IFERROR(INDEX('Holiday Schedule'!$D$3:$D$24,MATCH(A228,'Holiday Schedule'!$C$3:$C$24,0)),0)</f>
        <v>0</v>
      </c>
      <c r="AB228" s="2">
        <f t="shared" si="24"/>
        <v>6</v>
      </c>
      <c r="AC228" s="2">
        <f t="shared" si="25"/>
        <v>317697.95999999996</v>
      </c>
      <c r="AD228" s="5">
        <f t="shared" si="26"/>
        <v>130234.21000000002</v>
      </c>
      <c r="AE228" s="5">
        <f t="shared" si="27"/>
        <v>447932.17</v>
      </c>
      <c r="AG228" s="2">
        <f t="shared" si="28"/>
        <v>8</v>
      </c>
      <c r="AH228" s="2">
        <f t="shared" si="29"/>
        <v>2025</v>
      </c>
      <c r="AJ228" s="5">
        <f t="shared" si="30"/>
        <v>26318.28</v>
      </c>
      <c r="AK228" s="2">
        <f t="shared" si="31"/>
        <v>18</v>
      </c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36"/>
    </row>
    <row r="229" spans="1:49">
      <c r="A229" s="17">
        <v>45878</v>
      </c>
      <c r="B229" s="19">
        <v>15760.7</v>
      </c>
      <c r="C229" s="19">
        <v>15706.15</v>
      </c>
      <c r="D229" s="19">
        <v>15358.12</v>
      </c>
      <c r="E229" s="19">
        <v>15484.74</v>
      </c>
      <c r="F229" s="19">
        <v>15722.1</v>
      </c>
      <c r="G229" s="19">
        <v>15462.3</v>
      </c>
      <c r="H229" s="19">
        <v>15033.1</v>
      </c>
      <c r="I229" s="19">
        <v>13243.3</v>
      </c>
      <c r="J229" s="19">
        <v>11771.4</v>
      </c>
      <c r="K229" s="19">
        <v>12072.32</v>
      </c>
      <c r="L229" s="19">
        <v>11352.64</v>
      </c>
      <c r="M229" s="19">
        <v>12515.49</v>
      </c>
      <c r="N229" s="19">
        <v>13389.5</v>
      </c>
      <c r="O229" s="19">
        <v>14523.13</v>
      </c>
      <c r="P229" s="19">
        <v>16326.04</v>
      </c>
      <c r="Q229" s="19">
        <v>18652.38</v>
      </c>
      <c r="R229" s="19">
        <v>20682.830000000002</v>
      </c>
      <c r="S229" s="19">
        <v>22906.43</v>
      </c>
      <c r="T229" s="19">
        <v>23009.99</v>
      </c>
      <c r="U229" s="19">
        <v>22387.79</v>
      </c>
      <c r="V229" s="19">
        <v>20446.61</v>
      </c>
      <c r="W229" s="19">
        <v>18444.759999999998</v>
      </c>
      <c r="X229" s="19">
        <v>17004.25</v>
      </c>
      <c r="Y229" s="19">
        <v>15173.95</v>
      </c>
      <c r="Z229" s="5">
        <v>0</v>
      </c>
      <c r="AA229" s="2">
        <f>IFERROR(INDEX('Holiday Schedule'!$D$3:$D$24,MATCH(A229,'Holiday Schedule'!$C$3:$C$24,0)),0)</f>
        <v>0</v>
      </c>
      <c r="AB229" s="2">
        <f t="shared" si="24"/>
        <v>7</v>
      </c>
      <c r="AC229" s="2">
        <f t="shared" si="25"/>
        <v>0</v>
      </c>
      <c r="AD229" s="5">
        <f t="shared" si="26"/>
        <v>392430.01999999996</v>
      </c>
      <c r="AE229" s="5">
        <f t="shared" si="27"/>
        <v>392430.01999999996</v>
      </c>
      <c r="AG229" s="2">
        <f t="shared" si="28"/>
        <v>8</v>
      </c>
      <c r="AH229" s="2">
        <f t="shared" si="29"/>
        <v>2025</v>
      </c>
      <c r="AJ229" s="5">
        <f t="shared" si="30"/>
        <v>23009.99</v>
      </c>
      <c r="AK229" s="2">
        <f t="shared" si="31"/>
        <v>19</v>
      </c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36"/>
    </row>
    <row r="230" spans="1:49">
      <c r="A230" s="17">
        <v>45879</v>
      </c>
      <c r="B230" s="19">
        <v>14810.21</v>
      </c>
      <c r="C230" s="19">
        <v>15734.04</v>
      </c>
      <c r="D230" s="19">
        <v>15802.14</v>
      </c>
      <c r="E230" s="19">
        <v>15900.87</v>
      </c>
      <c r="F230" s="19">
        <v>16136.22</v>
      </c>
      <c r="G230" s="19">
        <v>15802.54</v>
      </c>
      <c r="H230" s="19">
        <v>15572.23</v>
      </c>
      <c r="I230" s="19">
        <v>14163.94</v>
      </c>
      <c r="J230" s="19">
        <v>12839.25</v>
      </c>
      <c r="K230" s="19">
        <v>12770.59</v>
      </c>
      <c r="L230" s="19">
        <v>11836.92</v>
      </c>
      <c r="M230" s="19">
        <v>13276.93</v>
      </c>
      <c r="N230" s="19">
        <v>15345.81</v>
      </c>
      <c r="O230" s="19">
        <v>16947.830000000002</v>
      </c>
      <c r="P230" s="19">
        <v>19774.5</v>
      </c>
      <c r="Q230" s="19">
        <v>22953.87</v>
      </c>
      <c r="R230" s="19">
        <v>25529.25</v>
      </c>
      <c r="S230" s="19">
        <v>27411.27</v>
      </c>
      <c r="T230" s="19">
        <v>27936.560000000001</v>
      </c>
      <c r="U230" s="19">
        <v>27061.25</v>
      </c>
      <c r="V230" s="19">
        <v>24879.919999999998</v>
      </c>
      <c r="W230" s="19">
        <v>21637.62</v>
      </c>
      <c r="X230" s="19">
        <v>20066.650000000001</v>
      </c>
      <c r="Y230" s="19">
        <v>17837.43</v>
      </c>
      <c r="Z230" s="5">
        <v>0</v>
      </c>
      <c r="AA230" s="2">
        <f>IFERROR(INDEX('Holiday Schedule'!$D$3:$D$24,MATCH(A230,'Holiday Schedule'!$C$3:$C$24,0)),0)</f>
        <v>0</v>
      </c>
      <c r="AB230" s="2">
        <f t="shared" si="24"/>
        <v>1</v>
      </c>
      <c r="AC230" s="2">
        <f t="shared" si="25"/>
        <v>0</v>
      </c>
      <c r="AD230" s="5">
        <f t="shared" si="26"/>
        <v>442027.84</v>
      </c>
      <c r="AE230" s="5">
        <f t="shared" si="27"/>
        <v>442027.84</v>
      </c>
      <c r="AG230" s="2">
        <f t="shared" si="28"/>
        <v>8</v>
      </c>
      <c r="AH230" s="2">
        <f t="shared" si="29"/>
        <v>2025</v>
      </c>
      <c r="AJ230" s="5">
        <f t="shared" si="30"/>
        <v>27936.560000000001</v>
      </c>
      <c r="AK230" s="2">
        <f t="shared" si="31"/>
        <v>19</v>
      </c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36"/>
    </row>
    <row r="231" spans="1:49">
      <c r="A231" s="17">
        <v>45880</v>
      </c>
      <c r="B231" s="19">
        <v>17447.919999999998</v>
      </c>
      <c r="C231" s="19">
        <v>17872.330000000002</v>
      </c>
      <c r="D231" s="19">
        <v>17704.939999999999</v>
      </c>
      <c r="E231" s="19">
        <v>17857.05</v>
      </c>
      <c r="F231" s="19">
        <v>18291.580000000002</v>
      </c>
      <c r="G231" s="19">
        <v>18570.79</v>
      </c>
      <c r="H231" s="19">
        <v>19372.75</v>
      </c>
      <c r="I231" s="19">
        <v>17993.09</v>
      </c>
      <c r="J231" s="19">
        <v>16601.7</v>
      </c>
      <c r="K231" s="19">
        <v>18063.98</v>
      </c>
      <c r="L231" s="19">
        <v>18467.150000000001</v>
      </c>
      <c r="M231" s="19">
        <v>20106.47</v>
      </c>
      <c r="N231" s="19">
        <v>23060.41</v>
      </c>
      <c r="O231" s="19">
        <v>24754.12</v>
      </c>
      <c r="P231" s="19">
        <v>28233.45</v>
      </c>
      <c r="Q231" s="19">
        <v>31044.87</v>
      </c>
      <c r="R231" s="19">
        <v>34829.75</v>
      </c>
      <c r="S231" s="19">
        <v>34683.910000000003</v>
      </c>
      <c r="T231" s="19">
        <v>32601.69</v>
      </c>
      <c r="U231" s="19">
        <v>30616.73</v>
      </c>
      <c r="V231" s="19">
        <v>27828.89</v>
      </c>
      <c r="W231" s="19">
        <v>24348.27</v>
      </c>
      <c r="X231" s="19">
        <v>22458.55</v>
      </c>
      <c r="Y231" s="19">
        <v>19782.64</v>
      </c>
      <c r="Z231" s="5">
        <v>0</v>
      </c>
      <c r="AA231" s="2">
        <f>IFERROR(INDEX('Holiday Schedule'!$D$3:$D$24,MATCH(A231,'Holiday Schedule'!$C$3:$C$24,0)),0)</f>
        <v>0</v>
      </c>
      <c r="AB231" s="2">
        <f t="shared" si="24"/>
        <v>2</v>
      </c>
      <c r="AC231" s="2">
        <f t="shared" si="25"/>
        <v>405693.03</v>
      </c>
      <c r="AD231" s="5">
        <f t="shared" si="26"/>
        <v>146900</v>
      </c>
      <c r="AE231" s="5">
        <f t="shared" si="27"/>
        <v>552593.03</v>
      </c>
      <c r="AG231" s="2">
        <f t="shared" si="28"/>
        <v>8</v>
      </c>
      <c r="AH231" s="2">
        <f t="shared" si="29"/>
        <v>2025</v>
      </c>
      <c r="AJ231" s="5">
        <f t="shared" si="30"/>
        <v>34829.75</v>
      </c>
      <c r="AK231" s="2">
        <f t="shared" si="31"/>
        <v>17</v>
      </c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36"/>
    </row>
    <row r="232" spans="1:49">
      <c r="A232" s="17">
        <v>45881</v>
      </c>
      <c r="B232" s="19">
        <v>19554.400000000001</v>
      </c>
      <c r="C232" s="19">
        <v>19983.11</v>
      </c>
      <c r="D232" s="19">
        <v>19964.310000000001</v>
      </c>
      <c r="E232" s="19">
        <v>19853.28</v>
      </c>
      <c r="F232" s="19">
        <v>20155.79</v>
      </c>
      <c r="G232" s="19">
        <v>20246.2</v>
      </c>
      <c r="H232" s="19">
        <v>20561.77</v>
      </c>
      <c r="I232" s="19">
        <v>19506.830000000002</v>
      </c>
      <c r="J232" s="19">
        <v>19132.830000000002</v>
      </c>
      <c r="K232" s="19">
        <v>20218.990000000002</v>
      </c>
      <c r="L232" s="19">
        <v>21319.21</v>
      </c>
      <c r="M232" s="19">
        <v>23349.43</v>
      </c>
      <c r="N232" s="19">
        <v>26583.4</v>
      </c>
      <c r="O232" s="19">
        <v>28574.2</v>
      </c>
      <c r="P232" s="19">
        <v>31382.560000000001</v>
      </c>
      <c r="Q232" s="19">
        <v>34582.32</v>
      </c>
      <c r="R232" s="19">
        <v>36283.19</v>
      </c>
      <c r="S232" s="19">
        <v>35851.949999999997</v>
      </c>
      <c r="T232" s="19">
        <v>34181.26</v>
      </c>
      <c r="U232" s="19">
        <v>32335.360000000001</v>
      </c>
      <c r="V232" s="19">
        <v>28817.21</v>
      </c>
      <c r="W232" s="19">
        <v>25646.39</v>
      </c>
      <c r="X232" s="19">
        <v>23217.87</v>
      </c>
      <c r="Y232" s="19">
        <v>20873.62</v>
      </c>
      <c r="Z232" s="5">
        <v>0</v>
      </c>
      <c r="AA232" s="2">
        <f>IFERROR(INDEX('Holiday Schedule'!$D$3:$D$24,MATCH(A232,'Holiday Schedule'!$C$3:$C$24,0)),0)</f>
        <v>0</v>
      </c>
      <c r="AB232" s="2">
        <f t="shared" si="24"/>
        <v>3</v>
      </c>
      <c r="AC232" s="2">
        <f t="shared" si="25"/>
        <v>440983.00000000006</v>
      </c>
      <c r="AD232" s="5">
        <f t="shared" si="26"/>
        <v>161192.47999999992</v>
      </c>
      <c r="AE232" s="5">
        <f t="shared" si="27"/>
        <v>602175.48</v>
      </c>
      <c r="AG232" s="2">
        <f t="shared" si="28"/>
        <v>8</v>
      </c>
      <c r="AH232" s="2">
        <f t="shared" si="29"/>
        <v>2025</v>
      </c>
      <c r="AJ232" s="5">
        <f t="shared" si="30"/>
        <v>36283.19</v>
      </c>
      <c r="AK232" s="2">
        <f t="shared" si="31"/>
        <v>17</v>
      </c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36"/>
    </row>
    <row r="233" spans="1:49">
      <c r="A233" s="17">
        <v>45882</v>
      </c>
      <c r="B233" s="19">
        <v>20118.75</v>
      </c>
      <c r="C233" s="19">
        <v>21283.77</v>
      </c>
      <c r="D233" s="19">
        <v>20959.72</v>
      </c>
      <c r="E233" s="19">
        <v>20757.59</v>
      </c>
      <c r="F233" s="19">
        <v>20930.77</v>
      </c>
      <c r="G233" s="19">
        <v>21435.7</v>
      </c>
      <c r="H233" s="19">
        <v>21546.28</v>
      </c>
      <c r="I233" s="19">
        <v>20032.849999999999</v>
      </c>
      <c r="J233" s="19">
        <v>19073.169999999998</v>
      </c>
      <c r="K233" s="19">
        <v>21010.99</v>
      </c>
      <c r="L233" s="19">
        <v>21226.73</v>
      </c>
      <c r="M233" s="19">
        <v>23669.74</v>
      </c>
      <c r="N233" s="19">
        <v>24579.759999999998</v>
      </c>
      <c r="O233" s="19">
        <v>26523.7</v>
      </c>
      <c r="P233" s="19">
        <v>29129.07</v>
      </c>
      <c r="Q233" s="19">
        <v>32663.31</v>
      </c>
      <c r="R233" s="19">
        <v>34231.910000000003</v>
      </c>
      <c r="S233" s="19">
        <v>35091.040000000001</v>
      </c>
      <c r="T233" s="19">
        <v>32621.919999999998</v>
      </c>
      <c r="U233" s="19">
        <v>31018.33</v>
      </c>
      <c r="V233" s="19">
        <v>27824.880000000001</v>
      </c>
      <c r="W233" s="19">
        <v>24614.48</v>
      </c>
      <c r="X233" s="19">
        <v>22182.68</v>
      </c>
      <c r="Y233" s="19">
        <v>19994.47</v>
      </c>
      <c r="Z233" s="5">
        <v>0</v>
      </c>
      <c r="AA233" s="2">
        <f>IFERROR(INDEX('Holiday Schedule'!$D$3:$D$24,MATCH(A233,'Holiday Schedule'!$C$3:$C$24,0)),0)</f>
        <v>0</v>
      </c>
      <c r="AB233" s="2">
        <f t="shared" si="24"/>
        <v>4</v>
      </c>
      <c r="AC233" s="2">
        <f t="shared" si="25"/>
        <v>425494.56</v>
      </c>
      <c r="AD233" s="5">
        <f t="shared" si="26"/>
        <v>167027.04999999999</v>
      </c>
      <c r="AE233" s="5">
        <f t="shared" si="27"/>
        <v>592521.61</v>
      </c>
      <c r="AG233" s="2">
        <f t="shared" si="28"/>
        <v>8</v>
      </c>
      <c r="AH233" s="2">
        <f t="shared" si="29"/>
        <v>2025</v>
      </c>
      <c r="AJ233" s="5">
        <f t="shared" si="30"/>
        <v>35091.040000000001</v>
      </c>
      <c r="AK233" s="2">
        <f t="shared" si="31"/>
        <v>18</v>
      </c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36"/>
    </row>
    <row r="234" spans="1:49">
      <c r="A234" s="17">
        <v>45883</v>
      </c>
      <c r="B234" s="19">
        <v>19898.11</v>
      </c>
      <c r="C234" s="19">
        <v>21200.76</v>
      </c>
      <c r="D234" s="19">
        <v>21328.04</v>
      </c>
      <c r="E234" s="19">
        <v>21201.46</v>
      </c>
      <c r="F234" s="19">
        <v>21517.89</v>
      </c>
      <c r="G234" s="19">
        <v>21569.77</v>
      </c>
      <c r="H234" s="19">
        <v>23583.32</v>
      </c>
      <c r="I234" s="19">
        <v>28435.68</v>
      </c>
      <c r="J234" s="19">
        <v>24601.200000000001</v>
      </c>
      <c r="K234" s="19">
        <v>27490.22</v>
      </c>
      <c r="L234" s="19">
        <v>23350.02</v>
      </c>
      <c r="M234" s="19">
        <v>23521.07</v>
      </c>
      <c r="N234" s="19">
        <v>26331.1</v>
      </c>
      <c r="O234" s="19">
        <v>29958.52</v>
      </c>
      <c r="P234" s="19">
        <v>32603.93</v>
      </c>
      <c r="Q234" s="19">
        <v>33652.29</v>
      </c>
      <c r="R234" s="19">
        <v>36825.49</v>
      </c>
      <c r="S234" s="19">
        <v>35595.22</v>
      </c>
      <c r="T234" s="19">
        <v>32640.78</v>
      </c>
      <c r="U234" s="19">
        <v>30225.85</v>
      </c>
      <c r="V234" s="19">
        <v>28331.68</v>
      </c>
      <c r="W234" s="19">
        <v>24519.7</v>
      </c>
      <c r="X234" s="19">
        <v>22503.63</v>
      </c>
      <c r="Y234" s="19">
        <v>20602.900000000001</v>
      </c>
      <c r="Z234" s="5">
        <v>0</v>
      </c>
      <c r="AA234" s="2">
        <f>IFERROR(INDEX('Holiday Schedule'!$D$3:$D$24,MATCH(A234,'Holiday Schedule'!$C$3:$C$24,0)),0)</f>
        <v>0</v>
      </c>
      <c r="AB234" s="2">
        <f t="shared" si="24"/>
        <v>5</v>
      </c>
      <c r="AC234" s="2">
        <f t="shared" si="25"/>
        <v>460586.38</v>
      </c>
      <c r="AD234" s="5">
        <f t="shared" si="26"/>
        <v>170902.25</v>
      </c>
      <c r="AE234" s="5">
        <f t="shared" si="27"/>
        <v>631488.63</v>
      </c>
      <c r="AG234" s="2">
        <f t="shared" si="28"/>
        <v>8</v>
      </c>
      <c r="AH234" s="2">
        <f t="shared" si="29"/>
        <v>2025</v>
      </c>
      <c r="AJ234" s="5">
        <f t="shared" si="30"/>
        <v>36825.49</v>
      </c>
      <c r="AK234" s="2">
        <f t="shared" si="31"/>
        <v>17</v>
      </c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36"/>
    </row>
    <row r="235" spans="1:49">
      <c r="A235" s="17">
        <v>45884</v>
      </c>
      <c r="B235" s="19">
        <v>19932.7</v>
      </c>
      <c r="C235" s="19">
        <v>20672.18</v>
      </c>
      <c r="D235" s="19">
        <v>20571.189999999999</v>
      </c>
      <c r="E235" s="19">
        <v>20295.66</v>
      </c>
      <c r="F235" s="19">
        <v>20412.32</v>
      </c>
      <c r="G235" s="19">
        <v>20736.14</v>
      </c>
      <c r="H235" s="19">
        <v>20641.8</v>
      </c>
      <c r="I235" s="19">
        <v>16192.06</v>
      </c>
      <c r="J235" s="19">
        <v>14728.96</v>
      </c>
      <c r="K235" s="19">
        <v>14435.42</v>
      </c>
      <c r="L235" s="19">
        <v>13616.96</v>
      </c>
      <c r="M235" s="19">
        <v>14828.53</v>
      </c>
      <c r="N235" s="19">
        <v>12731.48</v>
      </c>
      <c r="O235" s="19">
        <v>16987.53</v>
      </c>
      <c r="P235" s="19">
        <v>18618.82</v>
      </c>
      <c r="Q235" s="19">
        <v>21158.560000000001</v>
      </c>
      <c r="R235" s="19">
        <v>23732.47</v>
      </c>
      <c r="S235" s="19">
        <v>27033.64</v>
      </c>
      <c r="T235" s="19">
        <v>28004.7</v>
      </c>
      <c r="U235" s="19">
        <v>27525.51</v>
      </c>
      <c r="V235" s="19">
        <v>24582.06</v>
      </c>
      <c r="W235" s="19">
        <v>21845.07</v>
      </c>
      <c r="X235" s="19">
        <v>19856.36</v>
      </c>
      <c r="Y235" s="19">
        <v>17430.099999999999</v>
      </c>
      <c r="Z235" s="5">
        <v>0</v>
      </c>
      <c r="AA235" s="2">
        <f>IFERROR(INDEX('Holiday Schedule'!$D$3:$D$24,MATCH(A235,'Holiday Schedule'!$C$3:$C$24,0)),0)</f>
        <v>0</v>
      </c>
      <c r="AB235" s="2">
        <f t="shared" si="24"/>
        <v>6</v>
      </c>
      <c r="AC235" s="2">
        <f t="shared" si="25"/>
        <v>315878.13</v>
      </c>
      <c r="AD235" s="5">
        <f t="shared" si="26"/>
        <v>160692.09000000003</v>
      </c>
      <c r="AE235" s="5">
        <f t="shared" si="27"/>
        <v>476570.22000000003</v>
      </c>
      <c r="AG235" s="2">
        <f t="shared" si="28"/>
        <v>8</v>
      </c>
      <c r="AH235" s="2">
        <f t="shared" si="29"/>
        <v>2025</v>
      </c>
      <c r="AJ235" s="5">
        <f t="shared" si="30"/>
        <v>28004.7</v>
      </c>
      <c r="AK235" s="2">
        <f t="shared" si="31"/>
        <v>19</v>
      </c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36"/>
    </row>
    <row r="236" spans="1:49">
      <c r="A236" s="17">
        <v>45885</v>
      </c>
      <c r="B236" s="19">
        <v>17537.7</v>
      </c>
      <c r="C236" s="19">
        <v>17501.419999999998</v>
      </c>
      <c r="D236" s="19">
        <v>17404.009999999998</v>
      </c>
      <c r="E236" s="19">
        <v>17374.13</v>
      </c>
      <c r="F236" s="19">
        <v>17365.45</v>
      </c>
      <c r="G236" s="19">
        <v>17451.32</v>
      </c>
      <c r="H236" s="19">
        <v>17017.34</v>
      </c>
      <c r="I236" s="19">
        <v>13692.04</v>
      </c>
      <c r="J236" s="19">
        <v>11838.66</v>
      </c>
      <c r="K236" s="19">
        <v>11530.23</v>
      </c>
      <c r="L236" s="19">
        <v>11171.81</v>
      </c>
      <c r="M236" s="19">
        <v>12218.61</v>
      </c>
      <c r="N236" s="19">
        <v>13614.49</v>
      </c>
      <c r="O236" s="19">
        <v>14538.02</v>
      </c>
      <c r="P236" s="19">
        <v>16152.04</v>
      </c>
      <c r="Q236" s="19">
        <v>18814.009999999998</v>
      </c>
      <c r="R236" s="19">
        <v>21951.13</v>
      </c>
      <c r="S236" s="19">
        <v>25808.080000000002</v>
      </c>
      <c r="T236" s="19">
        <v>26523.42</v>
      </c>
      <c r="U236" s="19">
        <v>26597.279999999999</v>
      </c>
      <c r="V236" s="19">
        <v>24229.61</v>
      </c>
      <c r="W236" s="19">
        <v>21570.19</v>
      </c>
      <c r="X236" s="19">
        <v>19792.2</v>
      </c>
      <c r="Y236" s="19">
        <v>18062.82</v>
      </c>
      <c r="Z236" s="5">
        <v>0</v>
      </c>
      <c r="AA236" s="2">
        <f>IFERROR(INDEX('Holiday Schedule'!$D$3:$D$24,MATCH(A236,'Holiday Schedule'!$C$3:$C$24,0)),0)</f>
        <v>0</v>
      </c>
      <c r="AB236" s="2">
        <f t="shared" si="24"/>
        <v>7</v>
      </c>
      <c r="AC236" s="2">
        <f t="shared" si="25"/>
        <v>0</v>
      </c>
      <c r="AD236" s="5">
        <f t="shared" si="26"/>
        <v>429756.01000000007</v>
      </c>
      <c r="AE236" s="5">
        <f t="shared" si="27"/>
        <v>429756.01000000007</v>
      </c>
      <c r="AG236" s="2">
        <f t="shared" si="28"/>
        <v>8</v>
      </c>
      <c r="AH236" s="2">
        <f t="shared" si="29"/>
        <v>2025</v>
      </c>
      <c r="AJ236" s="5">
        <f t="shared" si="30"/>
        <v>26597.279999999999</v>
      </c>
      <c r="AK236" s="2">
        <f t="shared" si="31"/>
        <v>20</v>
      </c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36"/>
    </row>
    <row r="237" spans="1:49">
      <c r="A237" s="17">
        <v>45886</v>
      </c>
      <c r="B237" s="19">
        <v>17401.849999999999</v>
      </c>
      <c r="C237" s="19">
        <v>17977.86</v>
      </c>
      <c r="D237" s="19">
        <v>17960.669999999998</v>
      </c>
      <c r="E237" s="19">
        <v>18020.3</v>
      </c>
      <c r="F237" s="19">
        <v>18384.71</v>
      </c>
      <c r="G237" s="19">
        <v>18213.53</v>
      </c>
      <c r="H237" s="19">
        <v>17560.7</v>
      </c>
      <c r="I237" s="19">
        <v>16298.27</v>
      </c>
      <c r="J237" s="19">
        <v>13817.04</v>
      </c>
      <c r="K237" s="19">
        <v>12990.11</v>
      </c>
      <c r="L237" s="19">
        <v>13566.32</v>
      </c>
      <c r="M237" s="19">
        <v>18292.689999999999</v>
      </c>
      <c r="N237" s="19">
        <v>19551.62</v>
      </c>
      <c r="O237" s="19">
        <v>22394.05</v>
      </c>
      <c r="P237" s="19">
        <v>28856.62</v>
      </c>
      <c r="Q237" s="19">
        <v>31278.65</v>
      </c>
      <c r="R237" s="19">
        <v>33035.17</v>
      </c>
      <c r="S237" s="19">
        <v>32825.730000000003</v>
      </c>
      <c r="T237" s="19">
        <v>29114.61</v>
      </c>
      <c r="U237" s="19">
        <v>26341.01</v>
      </c>
      <c r="V237" s="19">
        <v>23127.87</v>
      </c>
      <c r="W237" s="19">
        <v>19937.990000000002</v>
      </c>
      <c r="X237" s="19">
        <v>18489.580000000002</v>
      </c>
      <c r="Y237" s="19">
        <v>16612.72</v>
      </c>
      <c r="Z237" s="5">
        <v>0</v>
      </c>
      <c r="AA237" s="2">
        <f>IFERROR(INDEX('Holiday Schedule'!$D$3:$D$24,MATCH(A237,'Holiday Schedule'!$C$3:$C$24,0)),0)</f>
        <v>0</v>
      </c>
      <c r="AB237" s="2">
        <f t="shared" si="24"/>
        <v>1</v>
      </c>
      <c r="AC237" s="2">
        <f t="shared" si="25"/>
        <v>0</v>
      </c>
      <c r="AD237" s="5">
        <f t="shared" si="26"/>
        <v>502049.66999999993</v>
      </c>
      <c r="AE237" s="5">
        <f t="shared" si="27"/>
        <v>502049.66999999993</v>
      </c>
      <c r="AG237" s="2">
        <f t="shared" si="28"/>
        <v>8</v>
      </c>
      <c r="AH237" s="2">
        <f t="shared" si="29"/>
        <v>2025</v>
      </c>
      <c r="AJ237" s="5">
        <f t="shared" si="30"/>
        <v>33035.17</v>
      </c>
      <c r="AK237" s="2">
        <f t="shared" si="31"/>
        <v>17</v>
      </c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36"/>
    </row>
    <row r="238" spans="1:49">
      <c r="A238" s="17">
        <v>45887</v>
      </c>
      <c r="B238" s="19">
        <v>16292.41</v>
      </c>
      <c r="C238" s="19">
        <v>17624.38</v>
      </c>
      <c r="D238" s="19">
        <v>17449.5</v>
      </c>
      <c r="E238" s="19">
        <v>17645.14</v>
      </c>
      <c r="F238" s="19">
        <v>18495.78</v>
      </c>
      <c r="G238" s="19">
        <v>18931.240000000002</v>
      </c>
      <c r="H238" s="19">
        <v>19697.919999999998</v>
      </c>
      <c r="I238" s="19">
        <v>16231.92</v>
      </c>
      <c r="J238" s="19">
        <v>13018.39</v>
      </c>
      <c r="K238" s="19">
        <v>12201.29</v>
      </c>
      <c r="L238" s="19">
        <v>18141.32</v>
      </c>
      <c r="M238" s="19">
        <v>13084.13</v>
      </c>
      <c r="N238" s="19">
        <v>13689.89</v>
      </c>
      <c r="O238" s="19">
        <v>14429.86</v>
      </c>
      <c r="P238" s="19">
        <v>15931.9</v>
      </c>
      <c r="Q238" s="19">
        <v>16971.12</v>
      </c>
      <c r="R238" s="19">
        <v>19584.25</v>
      </c>
      <c r="S238" s="19">
        <v>23410.2</v>
      </c>
      <c r="T238" s="19">
        <v>25067.23</v>
      </c>
      <c r="U238" s="19">
        <v>25486.73</v>
      </c>
      <c r="V238" s="19">
        <v>23460.15</v>
      </c>
      <c r="W238" s="19">
        <v>20648.509999999998</v>
      </c>
      <c r="X238" s="19">
        <v>18726.52</v>
      </c>
      <c r="Y238" s="19">
        <v>16330.33</v>
      </c>
      <c r="Z238" s="5">
        <v>0</v>
      </c>
      <c r="AA238" s="2">
        <f>IFERROR(INDEX('Holiday Schedule'!$D$3:$D$24,MATCH(A238,'Holiday Schedule'!$C$3:$C$24,0)),0)</f>
        <v>0</v>
      </c>
      <c r="AB238" s="2">
        <f t="shared" si="24"/>
        <v>2</v>
      </c>
      <c r="AC238" s="2">
        <f t="shared" si="25"/>
        <v>290083.41000000003</v>
      </c>
      <c r="AD238" s="5">
        <f t="shared" si="26"/>
        <v>142466.69999999995</v>
      </c>
      <c r="AE238" s="5">
        <f t="shared" si="27"/>
        <v>432550.11</v>
      </c>
      <c r="AG238" s="2">
        <f t="shared" si="28"/>
        <v>8</v>
      </c>
      <c r="AH238" s="2">
        <f t="shared" si="29"/>
        <v>2025</v>
      </c>
      <c r="AJ238" s="5">
        <f t="shared" si="30"/>
        <v>25486.73</v>
      </c>
      <c r="AK238" s="2">
        <f t="shared" si="31"/>
        <v>20</v>
      </c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36"/>
    </row>
    <row r="239" spans="1:49">
      <c r="A239" s="17">
        <v>45888</v>
      </c>
      <c r="B239" s="19">
        <v>15642.57</v>
      </c>
      <c r="C239" s="19">
        <v>16523.46</v>
      </c>
      <c r="D239" s="19">
        <v>16735.37</v>
      </c>
      <c r="E239" s="19">
        <v>17066.79</v>
      </c>
      <c r="F239" s="19">
        <v>17895.2</v>
      </c>
      <c r="G239" s="19">
        <v>18564.240000000002</v>
      </c>
      <c r="H239" s="19">
        <v>19349.25</v>
      </c>
      <c r="I239" s="19">
        <v>16446.04</v>
      </c>
      <c r="J239" s="19">
        <v>14808.04</v>
      </c>
      <c r="K239" s="19">
        <v>13503.97</v>
      </c>
      <c r="L239" s="19">
        <v>11327.85</v>
      </c>
      <c r="M239" s="19">
        <v>11475.32</v>
      </c>
      <c r="N239" s="19">
        <v>12102.81</v>
      </c>
      <c r="O239" s="19">
        <v>13116.01</v>
      </c>
      <c r="P239" s="19">
        <v>13743.47</v>
      </c>
      <c r="Q239" s="19">
        <v>15354.11</v>
      </c>
      <c r="R239" s="19">
        <v>18573.8</v>
      </c>
      <c r="S239" s="19">
        <v>23857.52</v>
      </c>
      <c r="T239" s="19">
        <v>25764.44</v>
      </c>
      <c r="U239" s="19">
        <v>25581.27</v>
      </c>
      <c r="V239" s="19">
        <v>23214.38</v>
      </c>
      <c r="W239" s="19">
        <v>20678.87</v>
      </c>
      <c r="X239" s="19">
        <v>18617.48</v>
      </c>
      <c r="Y239" s="19">
        <v>16669.419999999998</v>
      </c>
      <c r="Z239" s="5">
        <v>0</v>
      </c>
      <c r="AA239" s="2">
        <f>IFERROR(INDEX('Holiday Schedule'!$D$3:$D$24,MATCH(A239,'Holiday Schedule'!$C$3:$C$24,0)),0)</f>
        <v>0</v>
      </c>
      <c r="AB239" s="2">
        <f t="shared" si="24"/>
        <v>3</v>
      </c>
      <c r="AC239" s="2">
        <f t="shared" si="25"/>
        <v>278165.37999999995</v>
      </c>
      <c r="AD239" s="5">
        <f t="shared" si="26"/>
        <v>138446.3000000001</v>
      </c>
      <c r="AE239" s="5">
        <f t="shared" si="27"/>
        <v>416611.68000000005</v>
      </c>
      <c r="AG239" s="2">
        <f t="shared" si="28"/>
        <v>8</v>
      </c>
      <c r="AH239" s="2">
        <f t="shared" si="29"/>
        <v>2025</v>
      </c>
      <c r="AJ239" s="5">
        <f t="shared" si="30"/>
        <v>25764.44</v>
      </c>
      <c r="AK239" s="2">
        <f t="shared" si="31"/>
        <v>19</v>
      </c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36"/>
    </row>
    <row r="240" spans="1:49">
      <c r="A240" s="17">
        <v>45889</v>
      </c>
      <c r="B240" s="19">
        <v>16617.72</v>
      </c>
      <c r="C240" s="19">
        <v>17401.62</v>
      </c>
      <c r="D240" s="19">
        <v>17688.29</v>
      </c>
      <c r="E240" s="19">
        <v>18005.07</v>
      </c>
      <c r="F240" s="19">
        <v>18908.16</v>
      </c>
      <c r="G240" s="19">
        <v>19336.849999999999</v>
      </c>
      <c r="H240" s="19">
        <v>20426.18</v>
      </c>
      <c r="I240" s="19">
        <v>19465.68</v>
      </c>
      <c r="J240" s="19">
        <v>19052.18</v>
      </c>
      <c r="K240" s="19">
        <v>18114.39</v>
      </c>
      <c r="L240" s="19">
        <v>15888.71</v>
      </c>
      <c r="M240" s="19">
        <v>17288.509999999998</v>
      </c>
      <c r="N240" s="19">
        <v>15681.14</v>
      </c>
      <c r="O240" s="19">
        <v>16372.74</v>
      </c>
      <c r="P240" s="19">
        <v>19498.490000000002</v>
      </c>
      <c r="Q240" s="19">
        <v>22858.799999999999</v>
      </c>
      <c r="R240" s="19">
        <v>25928.91</v>
      </c>
      <c r="S240" s="19">
        <v>25337.81</v>
      </c>
      <c r="T240" s="19">
        <v>26693.72</v>
      </c>
      <c r="U240" s="19">
        <v>26398.65</v>
      </c>
      <c r="V240" s="19">
        <v>24438.61</v>
      </c>
      <c r="W240" s="19">
        <v>21344.1</v>
      </c>
      <c r="X240" s="19">
        <v>19576.62</v>
      </c>
      <c r="Y240" s="19">
        <v>17079.73</v>
      </c>
      <c r="Z240" s="5">
        <v>0</v>
      </c>
      <c r="AA240" s="2">
        <f>IFERROR(INDEX('Holiday Schedule'!$D$3:$D$24,MATCH(A240,'Holiday Schedule'!$C$3:$C$24,0)),0)</f>
        <v>0</v>
      </c>
      <c r="AB240" s="2">
        <f t="shared" si="24"/>
        <v>4</v>
      </c>
      <c r="AC240" s="2">
        <f t="shared" si="25"/>
        <v>333939.05999999994</v>
      </c>
      <c r="AD240" s="5">
        <f t="shared" si="26"/>
        <v>145463.61999999988</v>
      </c>
      <c r="AE240" s="5">
        <f t="shared" si="27"/>
        <v>479402.67999999982</v>
      </c>
      <c r="AG240" s="2">
        <f t="shared" si="28"/>
        <v>8</v>
      </c>
      <c r="AH240" s="2">
        <f t="shared" si="29"/>
        <v>2025</v>
      </c>
      <c r="AJ240" s="5">
        <f t="shared" si="30"/>
        <v>26693.72</v>
      </c>
      <c r="AK240" s="2">
        <f t="shared" si="31"/>
        <v>19</v>
      </c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36"/>
    </row>
    <row r="241" spans="1:49">
      <c r="A241" s="17">
        <v>45890</v>
      </c>
      <c r="B241" s="19">
        <v>16954.38</v>
      </c>
      <c r="C241" s="19">
        <v>18032.2</v>
      </c>
      <c r="D241" s="19">
        <v>18153.939999999999</v>
      </c>
      <c r="E241" s="19">
        <v>18421.849999999999</v>
      </c>
      <c r="F241" s="19">
        <v>19248.080000000002</v>
      </c>
      <c r="G241" s="19">
        <v>20271.060000000001</v>
      </c>
      <c r="H241" s="19">
        <v>20890.080000000002</v>
      </c>
      <c r="I241" s="19">
        <v>17648.21</v>
      </c>
      <c r="J241" s="19">
        <v>13439.45</v>
      </c>
      <c r="K241" s="19">
        <v>11568.44</v>
      </c>
      <c r="L241" s="19">
        <v>10532.81</v>
      </c>
      <c r="M241" s="19">
        <v>10703.63</v>
      </c>
      <c r="N241" s="19">
        <v>11684.59</v>
      </c>
      <c r="O241" s="19">
        <v>12595</v>
      </c>
      <c r="P241" s="19">
        <v>14131.46</v>
      </c>
      <c r="Q241" s="19">
        <v>16837.18</v>
      </c>
      <c r="R241" s="19">
        <v>20705.939999999999</v>
      </c>
      <c r="S241" s="19">
        <v>25808.82</v>
      </c>
      <c r="T241" s="19">
        <v>27750.52</v>
      </c>
      <c r="U241" s="19">
        <v>28020.17</v>
      </c>
      <c r="V241" s="19">
        <v>25472.73</v>
      </c>
      <c r="W241" s="19">
        <v>22487.1</v>
      </c>
      <c r="X241" s="19">
        <v>20303.55</v>
      </c>
      <c r="Y241" s="19">
        <v>18007.64</v>
      </c>
      <c r="Z241" s="5">
        <v>0</v>
      </c>
      <c r="AA241" s="2">
        <f>IFERROR(INDEX('Holiday Schedule'!$D$3:$D$24,MATCH(A241,'Holiday Schedule'!$C$3:$C$24,0)),0)</f>
        <v>0</v>
      </c>
      <c r="AB241" s="2">
        <f t="shared" si="24"/>
        <v>5</v>
      </c>
      <c r="AC241" s="2">
        <f t="shared" si="25"/>
        <v>289689.59999999998</v>
      </c>
      <c r="AD241" s="5">
        <f t="shared" si="26"/>
        <v>149979.22999999998</v>
      </c>
      <c r="AE241" s="5">
        <f t="shared" si="27"/>
        <v>439668.82999999996</v>
      </c>
      <c r="AG241" s="2">
        <f t="shared" si="28"/>
        <v>8</v>
      </c>
      <c r="AH241" s="2">
        <f t="shared" si="29"/>
        <v>2025</v>
      </c>
      <c r="AJ241" s="5">
        <f t="shared" si="30"/>
        <v>28020.17</v>
      </c>
      <c r="AK241" s="2">
        <f t="shared" si="31"/>
        <v>20</v>
      </c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36"/>
    </row>
    <row r="242" spans="1:49">
      <c r="A242" s="17">
        <v>45891</v>
      </c>
      <c r="B242" s="19">
        <v>17499.400000000001</v>
      </c>
      <c r="C242" s="19">
        <v>18704.04</v>
      </c>
      <c r="D242" s="19">
        <v>18530.16</v>
      </c>
      <c r="E242" s="19">
        <v>18950.11</v>
      </c>
      <c r="F242" s="19">
        <v>19587.71</v>
      </c>
      <c r="G242" s="19">
        <v>20362.72</v>
      </c>
      <c r="H242" s="19">
        <v>21647.91</v>
      </c>
      <c r="I242" s="19">
        <v>18069.77</v>
      </c>
      <c r="J242" s="19">
        <v>14632</v>
      </c>
      <c r="K242" s="19">
        <v>13248.35</v>
      </c>
      <c r="L242" s="19">
        <v>11837.73</v>
      </c>
      <c r="M242" s="19">
        <v>13018.71</v>
      </c>
      <c r="N242" s="19">
        <v>15563.62</v>
      </c>
      <c r="O242" s="19">
        <v>15898.45</v>
      </c>
      <c r="P242" s="19">
        <v>17105.13</v>
      </c>
      <c r="Q242" s="19">
        <v>20131.330000000002</v>
      </c>
      <c r="R242" s="19">
        <v>23675.32</v>
      </c>
      <c r="S242" s="19">
        <v>27863.279999999999</v>
      </c>
      <c r="T242" s="19">
        <v>29356.77</v>
      </c>
      <c r="U242" s="19">
        <v>29268.69</v>
      </c>
      <c r="V242" s="19">
        <v>26345.19</v>
      </c>
      <c r="W242" s="19">
        <v>23312.47</v>
      </c>
      <c r="X242" s="19">
        <v>21466.18</v>
      </c>
      <c r="Y242" s="19">
        <v>19196.68</v>
      </c>
      <c r="Z242" s="5">
        <v>0</v>
      </c>
      <c r="AA242" s="2">
        <f>IFERROR(INDEX('Holiday Schedule'!$D$3:$D$24,MATCH(A242,'Holiday Schedule'!$C$3:$C$24,0)),0)</f>
        <v>0</v>
      </c>
      <c r="AB242" s="2">
        <f t="shared" si="24"/>
        <v>6</v>
      </c>
      <c r="AC242" s="2">
        <f t="shared" si="25"/>
        <v>320792.98999999993</v>
      </c>
      <c r="AD242" s="5">
        <f t="shared" si="26"/>
        <v>154478.73000000004</v>
      </c>
      <c r="AE242" s="5">
        <f t="shared" si="27"/>
        <v>475271.72</v>
      </c>
      <c r="AG242" s="2">
        <f t="shared" si="28"/>
        <v>8</v>
      </c>
      <c r="AH242" s="2">
        <f t="shared" si="29"/>
        <v>2025</v>
      </c>
      <c r="AJ242" s="5">
        <f t="shared" si="30"/>
        <v>29356.77</v>
      </c>
      <c r="AK242" s="2">
        <f t="shared" si="31"/>
        <v>19</v>
      </c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36"/>
    </row>
    <row r="243" spans="1:49">
      <c r="A243" s="17">
        <v>45892</v>
      </c>
      <c r="B243" s="19">
        <v>18745.46</v>
      </c>
      <c r="C243" s="19">
        <v>19318.11</v>
      </c>
      <c r="D243" s="19">
        <v>19272.400000000001</v>
      </c>
      <c r="E243" s="19">
        <v>18958.349999999999</v>
      </c>
      <c r="F243" s="19">
        <v>19612.2</v>
      </c>
      <c r="G243" s="19">
        <v>19731.060000000001</v>
      </c>
      <c r="H243" s="19">
        <v>19370.93</v>
      </c>
      <c r="I243" s="19">
        <v>17580.580000000002</v>
      </c>
      <c r="J243" s="19">
        <v>17283.080000000002</v>
      </c>
      <c r="K243" s="19">
        <v>11998.55</v>
      </c>
      <c r="L243" s="19">
        <v>10402.01</v>
      </c>
      <c r="M243" s="19">
        <v>11029.51</v>
      </c>
      <c r="N243" s="19">
        <v>12258.7</v>
      </c>
      <c r="O243" s="19">
        <v>13102.09</v>
      </c>
      <c r="P243" s="19">
        <v>15515.47</v>
      </c>
      <c r="Q243" s="19">
        <v>18922.22</v>
      </c>
      <c r="R243" s="19">
        <v>22545.81</v>
      </c>
      <c r="S243" s="19">
        <v>29132.75</v>
      </c>
      <c r="T243" s="19">
        <v>29835.98</v>
      </c>
      <c r="U243" s="19">
        <v>29497.72</v>
      </c>
      <c r="V243" s="19">
        <v>26398.880000000001</v>
      </c>
      <c r="W243" s="19">
        <v>23698.39</v>
      </c>
      <c r="X243" s="19">
        <v>21637.35</v>
      </c>
      <c r="Y243" s="19">
        <v>19301.990000000002</v>
      </c>
      <c r="Z243" s="5">
        <v>0</v>
      </c>
      <c r="AA243" s="2">
        <f>IFERROR(INDEX('Holiday Schedule'!$D$3:$D$24,MATCH(A243,'Holiday Schedule'!$C$3:$C$24,0)),0)</f>
        <v>0</v>
      </c>
      <c r="AB243" s="2">
        <f t="shared" si="24"/>
        <v>7</v>
      </c>
      <c r="AC243" s="2">
        <f t="shared" si="25"/>
        <v>0</v>
      </c>
      <c r="AD243" s="5">
        <f t="shared" si="26"/>
        <v>465149.59000000008</v>
      </c>
      <c r="AE243" s="5">
        <f t="shared" si="27"/>
        <v>465149.59000000008</v>
      </c>
      <c r="AG243" s="2">
        <f t="shared" si="28"/>
        <v>8</v>
      </c>
      <c r="AH243" s="2">
        <f t="shared" si="29"/>
        <v>2025</v>
      </c>
      <c r="AJ243" s="5">
        <f t="shared" si="30"/>
        <v>29835.98</v>
      </c>
      <c r="AK243" s="2">
        <f t="shared" si="31"/>
        <v>19</v>
      </c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36"/>
    </row>
    <row r="244" spans="1:49">
      <c r="A244" s="17">
        <v>45893</v>
      </c>
      <c r="B244" s="19">
        <v>19219.810000000001</v>
      </c>
      <c r="C244" s="19">
        <v>19650.66</v>
      </c>
      <c r="D244" s="19">
        <v>19785.900000000001</v>
      </c>
      <c r="E244" s="19">
        <v>19736.78</v>
      </c>
      <c r="F244" s="19">
        <v>20055.689999999999</v>
      </c>
      <c r="G244" s="19">
        <v>20103.07</v>
      </c>
      <c r="H244" s="19">
        <v>19812.41</v>
      </c>
      <c r="I244" s="19">
        <v>16421.3</v>
      </c>
      <c r="J244" s="19">
        <v>13152.24</v>
      </c>
      <c r="K244" s="19">
        <v>11882.62</v>
      </c>
      <c r="L244" s="19">
        <v>10706</v>
      </c>
      <c r="M244" s="19">
        <v>12706.53</v>
      </c>
      <c r="N244" s="19">
        <v>13421.9</v>
      </c>
      <c r="O244" s="19">
        <v>15535.4</v>
      </c>
      <c r="P244" s="19">
        <v>18338.810000000001</v>
      </c>
      <c r="Q244" s="19">
        <v>22425.14</v>
      </c>
      <c r="R244" s="19">
        <v>27320.639999999999</v>
      </c>
      <c r="S244" s="19">
        <v>31253.03</v>
      </c>
      <c r="T244" s="19">
        <v>30545.78</v>
      </c>
      <c r="U244" s="19">
        <v>29519.86</v>
      </c>
      <c r="V244" s="19">
        <v>26342.81</v>
      </c>
      <c r="W244" s="19">
        <v>23278.33</v>
      </c>
      <c r="X244" s="19">
        <v>21561.25</v>
      </c>
      <c r="Y244" s="19">
        <v>19795.759999999998</v>
      </c>
      <c r="Z244" s="5">
        <v>0</v>
      </c>
      <c r="AA244" s="2">
        <f>IFERROR(INDEX('Holiday Schedule'!$D$3:$D$24,MATCH(A244,'Holiday Schedule'!$C$3:$C$24,0)),0)</f>
        <v>0</v>
      </c>
      <c r="AB244" s="2">
        <f t="shared" si="24"/>
        <v>1</v>
      </c>
      <c r="AC244" s="2">
        <f t="shared" si="25"/>
        <v>0</v>
      </c>
      <c r="AD244" s="5">
        <f t="shared" si="26"/>
        <v>482571.72</v>
      </c>
      <c r="AE244" s="5">
        <f t="shared" si="27"/>
        <v>482571.72</v>
      </c>
      <c r="AG244" s="2">
        <f t="shared" si="28"/>
        <v>8</v>
      </c>
      <c r="AH244" s="2">
        <f t="shared" si="29"/>
        <v>2025</v>
      </c>
      <c r="AJ244" s="5">
        <f t="shared" si="30"/>
        <v>31253.03</v>
      </c>
      <c r="AK244" s="2">
        <f t="shared" si="31"/>
        <v>18</v>
      </c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36"/>
    </row>
    <row r="245" spans="1:49">
      <c r="A245" s="17">
        <v>45894</v>
      </c>
      <c r="B245" s="19">
        <v>19692.53</v>
      </c>
      <c r="C245" s="19">
        <v>20119.48</v>
      </c>
      <c r="D245" s="19">
        <v>20281.16</v>
      </c>
      <c r="E245" s="19">
        <v>20786.419999999998</v>
      </c>
      <c r="F245" s="19">
        <v>21556.59</v>
      </c>
      <c r="G245" s="19">
        <v>22572.21</v>
      </c>
      <c r="H245" s="19">
        <v>24340.639999999999</v>
      </c>
      <c r="I245" s="19">
        <v>25046.6</v>
      </c>
      <c r="J245" s="19">
        <v>27112.11</v>
      </c>
      <c r="K245" s="19">
        <v>30565.68</v>
      </c>
      <c r="L245" s="19">
        <v>30736.39</v>
      </c>
      <c r="M245" s="19">
        <v>30751.78</v>
      </c>
      <c r="N245" s="19">
        <v>32032.57</v>
      </c>
      <c r="O245" s="19">
        <v>31771.56</v>
      </c>
      <c r="P245" s="19">
        <v>32981.65</v>
      </c>
      <c r="Q245" s="19">
        <v>34642.9</v>
      </c>
      <c r="R245" s="19">
        <v>34017.71</v>
      </c>
      <c r="S245" s="19">
        <v>33068.44</v>
      </c>
      <c r="T245" s="19">
        <v>30898.25</v>
      </c>
      <c r="U245" s="19">
        <v>29749.52</v>
      </c>
      <c r="V245" s="19">
        <v>26175.759999999998</v>
      </c>
      <c r="W245" s="19">
        <v>23186.639999999999</v>
      </c>
      <c r="X245" s="19">
        <v>21340.44</v>
      </c>
      <c r="Y245" s="19">
        <v>19105.04</v>
      </c>
      <c r="Z245" s="5">
        <v>0</v>
      </c>
      <c r="AA245" s="2">
        <f>IFERROR(INDEX('Holiday Schedule'!$D$3:$D$24,MATCH(A245,'Holiday Schedule'!$C$3:$C$24,0)),0)</f>
        <v>0</v>
      </c>
      <c r="AB245" s="2">
        <f t="shared" si="24"/>
        <v>2</v>
      </c>
      <c r="AC245" s="2">
        <f t="shared" si="25"/>
        <v>474078.00000000006</v>
      </c>
      <c r="AD245" s="5">
        <f t="shared" si="26"/>
        <v>168454.07</v>
      </c>
      <c r="AE245" s="5">
        <f t="shared" si="27"/>
        <v>642532.07000000007</v>
      </c>
      <c r="AG245" s="2">
        <f t="shared" si="28"/>
        <v>8</v>
      </c>
      <c r="AH245" s="2">
        <f t="shared" si="29"/>
        <v>2025</v>
      </c>
      <c r="AJ245" s="5">
        <f t="shared" si="30"/>
        <v>34642.9</v>
      </c>
      <c r="AK245" s="2">
        <f t="shared" si="31"/>
        <v>16</v>
      </c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36"/>
    </row>
    <row r="246" spans="1:49">
      <c r="A246" s="17">
        <v>45895</v>
      </c>
      <c r="B246" s="19">
        <v>19050.36</v>
      </c>
      <c r="C246" s="19">
        <v>19955.38</v>
      </c>
      <c r="D246" s="19">
        <v>20033.150000000001</v>
      </c>
      <c r="E246" s="19">
        <v>20221.169999999998</v>
      </c>
      <c r="F246" s="19">
        <v>21186.95</v>
      </c>
      <c r="G246" s="19">
        <v>22111.13</v>
      </c>
      <c r="H246" s="19">
        <v>22769.42</v>
      </c>
      <c r="I246" s="19">
        <v>21621.72</v>
      </c>
      <c r="J246" s="19">
        <v>18332.53</v>
      </c>
      <c r="K246" s="19">
        <v>17584.98</v>
      </c>
      <c r="L246" s="19">
        <v>16536.8</v>
      </c>
      <c r="M246" s="19">
        <v>19441.86</v>
      </c>
      <c r="N246" s="19">
        <v>22294.9</v>
      </c>
      <c r="O246" s="19">
        <v>23554.880000000001</v>
      </c>
      <c r="P246" s="19">
        <v>23315.32</v>
      </c>
      <c r="Q246" s="19">
        <v>25644.18</v>
      </c>
      <c r="R246" s="19">
        <v>27525.68</v>
      </c>
      <c r="S246" s="19">
        <v>30270.38</v>
      </c>
      <c r="T246" s="19">
        <v>30633.58</v>
      </c>
      <c r="U246" s="19">
        <v>30737.98</v>
      </c>
      <c r="V246" s="19">
        <v>27078.44</v>
      </c>
      <c r="W246" s="19">
        <v>23861.15</v>
      </c>
      <c r="X246" s="19">
        <v>21424.89</v>
      </c>
      <c r="Y246" s="19">
        <v>18715.87</v>
      </c>
      <c r="Z246" s="5">
        <v>0</v>
      </c>
      <c r="AA246" s="2">
        <f>IFERROR(INDEX('Holiday Schedule'!$D$3:$D$24,MATCH(A246,'Holiday Schedule'!$C$3:$C$24,0)),0)</f>
        <v>0</v>
      </c>
      <c r="AB246" s="2">
        <f t="shared" si="24"/>
        <v>3</v>
      </c>
      <c r="AC246" s="2">
        <f t="shared" si="25"/>
        <v>379859.27</v>
      </c>
      <c r="AD246" s="5">
        <f t="shared" si="26"/>
        <v>164043.42999999993</v>
      </c>
      <c r="AE246" s="5">
        <f t="shared" si="27"/>
        <v>543902.69999999995</v>
      </c>
      <c r="AG246" s="2">
        <f t="shared" si="28"/>
        <v>8</v>
      </c>
      <c r="AH246" s="2">
        <f t="shared" si="29"/>
        <v>2025</v>
      </c>
      <c r="AJ246" s="5">
        <f t="shared" si="30"/>
        <v>30737.98</v>
      </c>
      <c r="AK246" s="2">
        <f t="shared" si="31"/>
        <v>20</v>
      </c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36"/>
    </row>
    <row r="247" spans="1:49">
      <c r="A247" s="17">
        <v>45896</v>
      </c>
      <c r="B247" s="38">
        <v>18356.41</v>
      </c>
      <c r="C247" s="38">
        <v>19447.95</v>
      </c>
      <c r="D247" s="38">
        <v>19505.580000000002</v>
      </c>
      <c r="E247" s="38">
        <v>19698.02</v>
      </c>
      <c r="F247" s="38">
        <v>20380.509999999998</v>
      </c>
      <c r="G247" s="38">
        <v>21585.759999999998</v>
      </c>
      <c r="H247" s="38">
        <v>23231.97</v>
      </c>
      <c r="I247" s="38">
        <v>19199.84</v>
      </c>
      <c r="J247" s="38">
        <v>15349.29</v>
      </c>
      <c r="K247" s="38">
        <v>15310.96</v>
      </c>
      <c r="L247" s="38">
        <v>12677.73</v>
      </c>
      <c r="M247" s="38">
        <v>15803.92</v>
      </c>
      <c r="N247" s="38">
        <v>19483.560000000001</v>
      </c>
      <c r="O247" s="38">
        <v>22040.01</v>
      </c>
      <c r="P247" s="38">
        <v>24537.56</v>
      </c>
      <c r="Q247" s="38">
        <v>24325.89</v>
      </c>
      <c r="R247" s="38">
        <v>28592.26</v>
      </c>
      <c r="S247" s="38">
        <v>32447.9</v>
      </c>
      <c r="T247" s="38">
        <v>30386.48</v>
      </c>
      <c r="U247" s="38">
        <v>30205.34</v>
      </c>
      <c r="V247" s="38">
        <v>26617.95</v>
      </c>
      <c r="W247" s="38">
        <v>23588.01</v>
      </c>
      <c r="X247" s="38">
        <v>21154.3</v>
      </c>
      <c r="Y247" s="38">
        <v>18801.62</v>
      </c>
      <c r="Z247" s="5">
        <v>0</v>
      </c>
      <c r="AA247" s="2">
        <f>IFERROR(INDEX('Holiday Schedule'!$D$3:$D$24,MATCH(A247,'Holiday Schedule'!$C$3:$C$24,0)),0)</f>
        <v>0</v>
      </c>
      <c r="AB247" s="2">
        <f t="shared" si="24"/>
        <v>4</v>
      </c>
      <c r="AC247" s="2">
        <f t="shared" si="25"/>
        <v>361721.00000000006</v>
      </c>
      <c r="AD247" s="5">
        <f t="shared" si="26"/>
        <v>161007.82000000007</v>
      </c>
      <c r="AE247" s="5">
        <f t="shared" si="27"/>
        <v>522728.82000000012</v>
      </c>
      <c r="AG247" s="2">
        <f t="shared" si="28"/>
        <v>8</v>
      </c>
      <c r="AH247" s="2">
        <f t="shared" si="29"/>
        <v>2025</v>
      </c>
      <c r="AJ247" s="5">
        <f t="shared" si="30"/>
        <v>32447.9</v>
      </c>
      <c r="AK247" s="2">
        <f t="shared" si="31"/>
        <v>18</v>
      </c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36"/>
    </row>
    <row r="248" spans="1:49">
      <c r="A248" s="17">
        <v>45897</v>
      </c>
      <c r="B248" s="38">
        <v>18473.86</v>
      </c>
      <c r="C248" s="38">
        <v>19845.63</v>
      </c>
      <c r="D248" s="38">
        <v>19802.169999999998</v>
      </c>
      <c r="E248" s="38">
        <v>19968.46</v>
      </c>
      <c r="F248" s="38">
        <v>20995.52</v>
      </c>
      <c r="G248" s="38">
        <v>22025.89</v>
      </c>
      <c r="H248" s="38">
        <v>23624.33</v>
      </c>
      <c r="I248" s="38">
        <v>19320.64</v>
      </c>
      <c r="J248" s="38">
        <v>14036.93</v>
      </c>
      <c r="K248" s="38">
        <v>12044.03</v>
      </c>
      <c r="L248" s="38">
        <v>10892.07</v>
      </c>
      <c r="M248" s="38">
        <v>14073.63</v>
      </c>
      <c r="N248" s="38">
        <v>14594.04</v>
      </c>
      <c r="O248" s="38">
        <v>13409.4</v>
      </c>
      <c r="P248" s="38">
        <v>14605.14</v>
      </c>
      <c r="Q248" s="38">
        <v>16792.14</v>
      </c>
      <c r="R248" s="38">
        <v>21838.94</v>
      </c>
      <c r="S248" s="38">
        <v>27763.42</v>
      </c>
      <c r="T248" s="38">
        <v>30127</v>
      </c>
      <c r="U248" s="38">
        <v>30075.71</v>
      </c>
      <c r="V248" s="38">
        <v>27242.46</v>
      </c>
      <c r="W248" s="38">
        <v>23849.52</v>
      </c>
      <c r="X248" s="38">
        <v>22055.86</v>
      </c>
      <c r="Y248" s="38">
        <v>19394.86</v>
      </c>
      <c r="Z248" s="5">
        <v>0</v>
      </c>
      <c r="AA248" s="2">
        <f>IFERROR(INDEX('Holiday Schedule'!$D$3:$D$24,MATCH(A248,'Holiday Schedule'!$C$3:$C$24,0)),0)</f>
        <v>0</v>
      </c>
      <c r="AB248" s="2">
        <f t="shared" si="24"/>
        <v>5</v>
      </c>
      <c r="AC248" s="2">
        <f t="shared" si="25"/>
        <v>312720.93</v>
      </c>
      <c r="AD248" s="5">
        <f t="shared" si="26"/>
        <v>164130.72000000003</v>
      </c>
      <c r="AE248" s="5">
        <f t="shared" si="27"/>
        <v>476851.65</v>
      </c>
      <c r="AG248" s="2">
        <f t="shared" si="28"/>
        <v>8</v>
      </c>
      <c r="AH248" s="2">
        <f t="shared" si="29"/>
        <v>2025</v>
      </c>
      <c r="AJ248" s="5">
        <f t="shared" si="30"/>
        <v>30127</v>
      </c>
      <c r="AK248" s="2">
        <f t="shared" si="31"/>
        <v>19</v>
      </c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36"/>
    </row>
    <row r="249" spans="1:49">
      <c r="A249" s="17">
        <v>45898</v>
      </c>
      <c r="B249" s="38">
        <v>19294.830000000002</v>
      </c>
      <c r="C249" s="38">
        <v>20017.650000000001</v>
      </c>
      <c r="D249" s="38">
        <v>19989.75</v>
      </c>
      <c r="E249" s="38">
        <v>20447.75</v>
      </c>
      <c r="F249" s="38">
        <v>21115.82</v>
      </c>
      <c r="G249" s="38">
        <v>22343.05</v>
      </c>
      <c r="H249" s="38">
        <v>23904.17</v>
      </c>
      <c r="I249" s="38">
        <v>23273.35</v>
      </c>
      <c r="J249" s="38">
        <v>23275.18</v>
      </c>
      <c r="K249" s="38">
        <v>24868.26</v>
      </c>
      <c r="L249" s="38">
        <v>20246.919999999998</v>
      </c>
      <c r="M249" s="38">
        <v>25513.8</v>
      </c>
      <c r="N249" s="38">
        <v>28059.19</v>
      </c>
      <c r="O249" s="38">
        <v>29821.59</v>
      </c>
      <c r="P249" s="38">
        <v>31510.5</v>
      </c>
      <c r="Q249" s="38">
        <v>32257.22</v>
      </c>
      <c r="R249" s="38">
        <v>34572.879999999997</v>
      </c>
      <c r="S249" s="38">
        <v>34390.06</v>
      </c>
      <c r="T249" s="38">
        <v>31274.41</v>
      </c>
      <c r="U249" s="38">
        <v>29760.9</v>
      </c>
      <c r="V249" s="38">
        <v>26420.18</v>
      </c>
      <c r="W249" s="38">
        <v>23636.799999999999</v>
      </c>
      <c r="X249" s="38">
        <v>21916.17</v>
      </c>
      <c r="Y249" s="38">
        <v>19851.14</v>
      </c>
      <c r="Z249" s="5">
        <v>0</v>
      </c>
      <c r="AA249" s="2">
        <f>IFERROR(INDEX('Holiday Schedule'!$D$3:$D$24,MATCH(A249,'Holiday Schedule'!$C$3:$C$24,0)),0)</f>
        <v>0</v>
      </c>
      <c r="AB249" s="2">
        <f t="shared" si="24"/>
        <v>6</v>
      </c>
      <c r="AC249" s="2">
        <f t="shared" si="25"/>
        <v>440797.40999999992</v>
      </c>
      <c r="AD249" s="5">
        <f t="shared" si="26"/>
        <v>166964.16000000027</v>
      </c>
      <c r="AE249" s="5">
        <f t="shared" si="27"/>
        <v>607761.57000000018</v>
      </c>
      <c r="AG249" s="2">
        <f t="shared" si="28"/>
        <v>8</v>
      </c>
      <c r="AH249" s="2">
        <f t="shared" si="29"/>
        <v>2025</v>
      </c>
      <c r="AJ249" s="5">
        <f t="shared" si="30"/>
        <v>34572.879999999997</v>
      </c>
      <c r="AK249" s="2">
        <f t="shared" si="31"/>
        <v>17</v>
      </c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36"/>
    </row>
    <row r="250" spans="1:49">
      <c r="A250" s="17">
        <v>45899</v>
      </c>
      <c r="B250" s="38">
        <v>19454.46</v>
      </c>
      <c r="C250" s="38">
        <v>19900.29</v>
      </c>
      <c r="D250" s="38">
        <v>20280.07</v>
      </c>
      <c r="E250" s="38">
        <v>20027.12</v>
      </c>
      <c r="F250" s="38">
        <v>20769.37</v>
      </c>
      <c r="G250" s="38">
        <v>20907.349999999999</v>
      </c>
      <c r="H250" s="38">
        <v>21606.21</v>
      </c>
      <c r="I250" s="38">
        <v>21594.2</v>
      </c>
      <c r="J250" s="38">
        <v>23094.76</v>
      </c>
      <c r="K250" s="38">
        <v>24026.66</v>
      </c>
      <c r="L250" s="38">
        <v>20136.7</v>
      </c>
      <c r="M250" s="38">
        <v>18049.72</v>
      </c>
      <c r="N250" s="38">
        <v>17962.93</v>
      </c>
      <c r="O250" s="38">
        <v>15861.35</v>
      </c>
      <c r="P250" s="38">
        <v>16993.759999999998</v>
      </c>
      <c r="Q250" s="38">
        <v>17270.29</v>
      </c>
      <c r="R250" s="38">
        <v>23426.74</v>
      </c>
      <c r="S250" s="38">
        <v>29733.29</v>
      </c>
      <c r="T250" s="38">
        <v>29221.13</v>
      </c>
      <c r="U250" s="38">
        <v>29384.799999999999</v>
      </c>
      <c r="V250" s="38">
        <v>26272.32</v>
      </c>
      <c r="W250" s="38">
        <v>23360.880000000001</v>
      </c>
      <c r="X250" s="38">
        <v>21634.67</v>
      </c>
      <c r="Y250" s="38">
        <v>19439.740000000002</v>
      </c>
      <c r="Z250" s="5">
        <v>0</v>
      </c>
      <c r="AA250" s="2">
        <f>IFERROR(INDEX('Holiday Schedule'!$D$3:$D$24,MATCH(A250,'Holiday Schedule'!$C$3:$C$24,0)),0)</f>
        <v>0</v>
      </c>
      <c r="AB250" s="2">
        <f t="shared" si="24"/>
        <v>7</v>
      </c>
      <c r="AC250" s="2">
        <f t="shared" si="25"/>
        <v>0</v>
      </c>
      <c r="AD250" s="5">
        <f t="shared" si="26"/>
        <v>520408.80999999994</v>
      </c>
      <c r="AE250" s="5">
        <f t="shared" si="27"/>
        <v>520408.80999999994</v>
      </c>
      <c r="AG250" s="2">
        <f t="shared" si="28"/>
        <v>8</v>
      </c>
      <c r="AH250" s="2">
        <f t="shared" si="29"/>
        <v>2025</v>
      </c>
      <c r="AJ250" s="5">
        <f t="shared" si="30"/>
        <v>29733.29</v>
      </c>
      <c r="AK250" s="2">
        <f t="shared" si="31"/>
        <v>18</v>
      </c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36"/>
    </row>
    <row r="251" spans="1:49">
      <c r="A251" s="17">
        <v>45900</v>
      </c>
      <c r="B251" s="38">
        <v>18959.27</v>
      </c>
      <c r="C251" s="38">
        <v>19221.41</v>
      </c>
      <c r="D251" s="38">
        <v>19403.71</v>
      </c>
      <c r="E251" s="38">
        <v>19676.919999999998</v>
      </c>
      <c r="F251" s="38">
        <v>19869.32</v>
      </c>
      <c r="G251" s="38">
        <v>20116.98</v>
      </c>
      <c r="H251" s="38">
        <v>20443.82</v>
      </c>
      <c r="I251" s="38">
        <v>17205.53</v>
      </c>
      <c r="J251" s="38">
        <v>12499.17</v>
      </c>
      <c r="K251" s="38">
        <v>10016.379999999999</v>
      </c>
      <c r="L251" s="38">
        <v>9223.32</v>
      </c>
      <c r="M251" s="38">
        <v>10922.48</v>
      </c>
      <c r="N251" s="38">
        <v>13264.09</v>
      </c>
      <c r="O251" s="38">
        <v>14505.84</v>
      </c>
      <c r="P251" s="38">
        <v>15922.94</v>
      </c>
      <c r="Q251" s="38">
        <v>17646.150000000001</v>
      </c>
      <c r="R251" s="38">
        <v>21041.95</v>
      </c>
      <c r="S251" s="38">
        <v>27450.43</v>
      </c>
      <c r="T251" s="38">
        <v>30015.53</v>
      </c>
      <c r="U251" s="38">
        <v>29630.91</v>
      </c>
      <c r="V251" s="38">
        <v>26196.61</v>
      </c>
      <c r="W251" s="38">
        <v>23491.09</v>
      </c>
      <c r="X251" s="38">
        <v>21869.69</v>
      </c>
      <c r="Y251" s="38">
        <v>20122.310000000001</v>
      </c>
      <c r="Z251" s="5">
        <v>0</v>
      </c>
      <c r="AA251" s="2">
        <f>IFERROR(INDEX('Holiday Schedule'!$D$3:$D$24,MATCH(A251,'Holiday Schedule'!$C$3:$C$24,0)),0)</f>
        <v>0</v>
      </c>
      <c r="AB251" s="2">
        <f t="shared" si="24"/>
        <v>1</v>
      </c>
      <c r="AC251" s="2">
        <f t="shared" si="25"/>
        <v>0</v>
      </c>
      <c r="AD251" s="5">
        <f t="shared" si="26"/>
        <v>458715.85</v>
      </c>
      <c r="AE251" s="5">
        <f t="shared" si="27"/>
        <v>458715.85</v>
      </c>
      <c r="AG251" s="2">
        <f t="shared" si="28"/>
        <v>8</v>
      </c>
      <c r="AH251" s="2">
        <f t="shared" si="29"/>
        <v>2025</v>
      </c>
      <c r="AJ251" s="5">
        <f t="shared" si="30"/>
        <v>30015.53</v>
      </c>
      <c r="AK251" s="2">
        <f t="shared" si="31"/>
        <v>19</v>
      </c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36"/>
    </row>
    <row r="252" spans="1:49">
      <c r="A252" s="17">
        <v>45901</v>
      </c>
      <c r="B252" s="38">
        <v>20616.37</v>
      </c>
      <c r="C252" s="38">
        <v>20513.12</v>
      </c>
      <c r="D252" s="38">
        <v>20541.64</v>
      </c>
      <c r="E252" s="38">
        <v>20737.990000000002</v>
      </c>
      <c r="F252" s="38">
        <v>20584.98</v>
      </c>
      <c r="G252" s="38">
        <v>21055.68</v>
      </c>
      <c r="H252" s="38">
        <v>20532.46</v>
      </c>
      <c r="I252" s="38">
        <v>15309.25</v>
      </c>
      <c r="J252" s="38">
        <v>11725.7</v>
      </c>
      <c r="K252" s="38">
        <v>11483.21</v>
      </c>
      <c r="L252" s="38">
        <v>11140.56</v>
      </c>
      <c r="M252" s="38">
        <v>12831.24</v>
      </c>
      <c r="N252" s="38">
        <v>14841.53</v>
      </c>
      <c r="O252" s="38">
        <v>16870.16</v>
      </c>
      <c r="P252" s="38">
        <v>18694.009999999998</v>
      </c>
      <c r="Q252" s="38">
        <v>22002.54</v>
      </c>
      <c r="R252" s="38">
        <v>26465.3</v>
      </c>
      <c r="S252" s="38">
        <v>30814.35</v>
      </c>
      <c r="T252" s="38">
        <v>31627.08</v>
      </c>
      <c r="U252" s="38">
        <v>31341.38</v>
      </c>
      <c r="V252" s="38">
        <v>27378.66</v>
      </c>
      <c r="W252" s="38">
        <v>25020.12</v>
      </c>
      <c r="X252" s="38">
        <v>23506.49</v>
      </c>
      <c r="Y252" s="38">
        <v>21121.52</v>
      </c>
      <c r="Z252" s="5">
        <v>0</v>
      </c>
      <c r="AA252" s="2">
        <f>IFERROR(INDEX('Holiday Schedule'!$D$3:$D$24,MATCH(A252,'Holiday Schedule'!$C$3:$C$24,0)),0)</f>
        <v>1</v>
      </c>
      <c r="AB252" s="2">
        <f t="shared" si="24"/>
        <v>2</v>
      </c>
      <c r="AC252" s="2">
        <f t="shared" si="25"/>
        <v>0</v>
      </c>
      <c r="AD252" s="5">
        <f t="shared" si="26"/>
        <v>496755.33999999997</v>
      </c>
      <c r="AE252" s="5">
        <f t="shared" si="27"/>
        <v>496755.33999999997</v>
      </c>
      <c r="AG252" s="2">
        <f t="shared" si="28"/>
        <v>9</v>
      </c>
      <c r="AH252" s="2">
        <f t="shared" si="29"/>
        <v>2025</v>
      </c>
      <c r="AJ252" s="5">
        <f t="shared" si="30"/>
        <v>31627.08</v>
      </c>
      <c r="AK252" s="2">
        <f t="shared" si="31"/>
        <v>19</v>
      </c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36"/>
    </row>
    <row r="253" spans="1:49">
      <c r="A253" s="17">
        <v>45902</v>
      </c>
      <c r="B253" s="38">
        <v>20820.810000000001</v>
      </c>
      <c r="C253" s="38">
        <v>21141.9</v>
      </c>
      <c r="D253" s="38">
        <v>21266.26</v>
      </c>
      <c r="E253" s="38">
        <v>21768.57</v>
      </c>
      <c r="F253" s="38">
        <v>21872.240000000002</v>
      </c>
      <c r="G253" s="38">
        <v>23443.58</v>
      </c>
      <c r="H253" s="38">
        <v>24982.09</v>
      </c>
      <c r="I253" s="38">
        <v>20702.41</v>
      </c>
      <c r="J253" s="38">
        <v>17239.78</v>
      </c>
      <c r="K253" s="38">
        <v>17981.16</v>
      </c>
      <c r="L253" s="38">
        <v>18407.63</v>
      </c>
      <c r="M253" s="38">
        <v>19098.810000000001</v>
      </c>
      <c r="N253" s="38">
        <v>21319.7</v>
      </c>
      <c r="O253" s="38">
        <v>21098.2</v>
      </c>
      <c r="P253" s="38">
        <v>23776.28</v>
      </c>
      <c r="Q253" s="38">
        <v>25381.54</v>
      </c>
      <c r="R253" s="38">
        <v>27365.3</v>
      </c>
      <c r="S253" s="38">
        <v>31623.86</v>
      </c>
      <c r="T253" s="38">
        <v>31865.360000000001</v>
      </c>
      <c r="U253" s="38">
        <v>31371.64</v>
      </c>
      <c r="V253" s="38">
        <v>26954.33</v>
      </c>
      <c r="W253" s="38">
        <v>25148.58</v>
      </c>
      <c r="X253" s="38">
        <v>23779.79</v>
      </c>
      <c r="Y253" s="38">
        <v>21300.400000000001</v>
      </c>
      <c r="Z253" s="5">
        <v>0</v>
      </c>
      <c r="AA253" s="2">
        <f>IFERROR(INDEX('Holiday Schedule'!$D$3:$D$24,MATCH(A253,'Holiday Schedule'!$C$3:$C$24,0)),0)</f>
        <v>0</v>
      </c>
      <c r="AB253" s="2">
        <f t="shared" si="24"/>
        <v>3</v>
      </c>
      <c r="AC253" s="2">
        <f t="shared" si="25"/>
        <v>383114.37</v>
      </c>
      <c r="AD253" s="5">
        <f t="shared" si="26"/>
        <v>176595.85000000009</v>
      </c>
      <c r="AE253" s="5">
        <f t="shared" si="27"/>
        <v>559710.22000000009</v>
      </c>
      <c r="AG253" s="2">
        <f t="shared" si="28"/>
        <v>9</v>
      </c>
      <c r="AH253" s="2">
        <f t="shared" si="29"/>
        <v>2025</v>
      </c>
      <c r="AJ253" s="5">
        <f t="shared" si="30"/>
        <v>31865.360000000001</v>
      </c>
      <c r="AK253" s="2">
        <f t="shared" si="31"/>
        <v>19</v>
      </c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36"/>
    </row>
    <row r="254" spans="1:49">
      <c r="A254" s="17">
        <v>45903</v>
      </c>
      <c r="B254" s="38">
        <v>13308.82</v>
      </c>
      <c r="C254" s="38">
        <v>15959.07</v>
      </c>
      <c r="D254" s="38">
        <v>16544.89</v>
      </c>
      <c r="E254" s="38">
        <v>18986.77</v>
      </c>
      <c r="F254" s="38">
        <v>21200.18</v>
      </c>
      <c r="G254" s="38">
        <v>23014.34</v>
      </c>
      <c r="H254" s="38">
        <v>25089.48</v>
      </c>
      <c r="I254" s="38">
        <v>21536.68</v>
      </c>
      <c r="J254" s="38">
        <v>17457.419999999998</v>
      </c>
      <c r="K254" s="38">
        <v>16420.86</v>
      </c>
      <c r="L254" s="38">
        <v>13962.94</v>
      </c>
      <c r="M254" s="38">
        <v>14003.05</v>
      </c>
      <c r="N254" s="38">
        <v>17539.060000000001</v>
      </c>
      <c r="O254" s="38">
        <v>16660.86</v>
      </c>
      <c r="P254" s="38">
        <v>17483.05</v>
      </c>
      <c r="Q254" s="38">
        <v>20164</v>
      </c>
      <c r="R254" s="38">
        <v>25373.07</v>
      </c>
      <c r="S254" s="38">
        <v>32101.1</v>
      </c>
      <c r="T254" s="38">
        <v>32444.53</v>
      </c>
      <c r="U254" s="38">
        <v>31372.71</v>
      </c>
      <c r="V254" s="38">
        <v>27514.83</v>
      </c>
      <c r="W254" s="38">
        <v>25437.7</v>
      </c>
      <c r="X254" s="38">
        <v>24220.87</v>
      </c>
      <c r="Y254" s="38">
        <v>21554.95</v>
      </c>
      <c r="Z254" s="5">
        <v>0</v>
      </c>
      <c r="AA254" s="2">
        <f>IFERROR(INDEX('Holiday Schedule'!$D$3:$D$24,MATCH(A254,'Holiday Schedule'!$C$3:$C$24,0)),0)</f>
        <v>0</v>
      </c>
      <c r="AB254" s="2">
        <f t="shared" si="24"/>
        <v>4</v>
      </c>
      <c r="AC254" s="2">
        <f t="shared" si="25"/>
        <v>353692.73000000004</v>
      </c>
      <c r="AD254" s="5">
        <f t="shared" si="26"/>
        <v>155658.49999999994</v>
      </c>
      <c r="AE254" s="5">
        <f t="shared" si="27"/>
        <v>509351.23</v>
      </c>
      <c r="AG254" s="2">
        <f t="shared" si="28"/>
        <v>9</v>
      </c>
      <c r="AH254" s="2">
        <f t="shared" si="29"/>
        <v>2025</v>
      </c>
      <c r="AJ254" s="5">
        <f t="shared" si="30"/>
        <v>32444.53</v>
      </c>
      <c r="AK254" s="2">
        <f t="shared" si="31"/>
        <v>19</v>
      </c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36"/>
    </row>
    <row r="255" spans="1:49">
      <c r="A255" s="17">
        <v>45904</v>
      </c>
      <c r="B255" s="38">
        <v>21338.15</v>
      </c>
      <c r="C255" s="38">
        <v>21911.53</v>
      </c>
      <c r="D255" s="38">
        <v>22640.97</v>
      </c>
      <c r="E255" s="38">
        <v>22727.85</v>
      </c>
      <c r="F255" s="38">
        <v>23060.720000000001</v>
      </c>
      <c r="G255" s="38">
        <v>24715.81</v>
      </c>
      <c r="H255" s="38">
        <v>27166.02</v>
      </c>
      <c r="I255" s="38">
        <v>23695.16</v>
      </c>
      <c r="J255" s="38">
        <v>22995.599999999999</v>
      </c>
      <c r="K255" s="38">
        <v>20119.86</v>
      </c>
      <c r="L255" s="38">
        <v>16730.599999999999</v>
      </c>
      <c r="M255" s="38">
        <v>15333.02</v>
      </c>
      <c r="N255" s="38">
        <v>16080.34</v>
      </c>
      <c r="O255" s="38">
        <v>16166.37</v>
      </c>
      <c r="P255" s="38">
        <v>17998.32</v>
      </c>
      <c r="Q255" s="38">
        <v>21016.240000000002</v>
      </c>
      <c r="R255" s="38">
        <v>25690.42</v>
      </c>
      <c r="S255" s="38">
        <v>31753.08</v>
      </c>
      <c r="T255" s="38">
        <v>32531.52</v>
      </c>
      <c r="U255" s="38">
        <v>32530.19</v>
      </c>
      <c r="V255" s="38">
        <v>28075.94</v>
      </c>
      <c r="W255" s="38">
        <v>26208.5</v>
      </c>
      <c r="X255" s="38">
        <v>24982.560000000001</v>
      </c>
      <c r="Y255" s="38">
        <v>22655.42</v>
      </c>
      <c r="Z255" s="5">
        <v>0</v>
      </c>
      <c r="AA255" s="2">
        <f>IFERROR(INDEX('Holiday Schedule'!$D$3:$D$24,MATCH(A255,'Holiday Schedule'!$C$3:$C$24,0)),0)</f>
        <v>0</v>
      </c>
      <c r="AB255" s="2">
        <f t="shared" si="24"/>
        <v>5</v>
      </c>
      <c r="AC255" s="2">
        <f t="shared" si="25"/>
        <v>371907.72</v>
      </c>
      <c r="AD255" s="5">
        <f t="shared" si="26"/>
        <v>186216.47000000009</v>
      </c>
      <c r="AE255" s="5">
        <f t="shared" si="27"/>
        <v>558124.19000000006</v>
      </c>
      <c r="AG255" s="2">
        <f t="shared" si="28"/>
        <v>9</v>
      </c>
      <c r="AH255" s="2">
        <f t="shared" si="29"/>
        <v>2025</v>
      </c>
      <c r="AJ255" s="5">
        <f t="shared" si="30"/>
        <v>32531.52</v>
      </c>
      <c r="AK255" s="2">
        <f t="shared" si="31"/>
        <v>19</v>
      </c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36"/>
    </row>
    <row r="256" spans="1:49">
      <c r="A256" s="17">
        <v>45905</v>
      </c>
      <c r="B256" s="38">
        <v>22055.89</v>
      </c>
      <c r="C256" s="38">
        <v>22992.43</v>
      </c>
      <c r="D256" s="38">
        <v>23004.38</v>
      </c>
      <c r="E256" s="38">
        <v>23591.53</v>
      </c>
      <c r="F256" s="38">
        <v>23947.24</v>
      </c>
      <c r="G256" s="38">
        <v>25459.06</v>
      </c>
      <c r="H256" s="38">
        <v>27114.59</v>
      </c>
      <c r="I256" s="38">
        <v>25070.84</v>
      </c>
      <c r="J256" s="38">
        <v>25936.81</v>
      </c>
      <c r="K256" s="38">
        <v>29232.45</v>
      </c>
      <c r="L256" s="38">
        <v>27450.959999999999</v>
      </c>
      <c r="M256" s="38">
        <v>23948.639999999999</v>
      </c>
      <c r="N256" s="38">
        <v>27593.919999999998</v>
      </c>
      <c r="O256" s="38">
        <v>30694.21</v>
      </c>
      <c r="P256" s="38">
        <v>33711.56</v>
      </c>
      <c r="Q256" s="38">
        <v>37464.92</v>
      </c>
      <c r="R256" s="38">
        <v>38710.17</v>
      </c>
      <c r="S256" s="38">
        <v>37704.39</v>
      </c>
      <c r="T256" s="38">
        <v>33036.050000000003</v>
      </c>
      <c r="U256" s="38">
        <v>31357.360000000001</v>
      </c>
      <c r="V256" s="38">
        <v>27423.84</v>
      </c>
      <c r="W256" s="38">
        <v>26193.5</v>
      </c>
      <c r="X256" s="38">
        <v>25775.81</v>
      </c>
      <c r="Y256" s="38">
        <v>23316.86</v>
      </c>
      <c r="Z256" s="5">
        <v>0</v>
      </c>
      <c r="AA256" s="2">
        <f>IFERROR(INDEX('Holiday Schedule'!$D$3:$D$24,MATCH(A256,'Holiday Schedule'!$C$3:$C$24,0)),0)</f>
        <v>0</v>
      </c>
      <c r="AB256" s="2">
        <f t="shared" si="24"/>
        <v>6</v>
      </c>
      <c r="AC256" s="2">
        <f t="shared" si="25"/>
        <v>481305.43</v>
      </c>
      <c r="AD256" s="5">
        <f t="shared" si="26"/>
        <v>191481.98000000004</v>
      </c>
      <c r="AE256" s="5">
        <f t="shared" si="27"/>
        <v>672787.41</v>
      </c>
      <c r="AG256" s="2">
        <f t="shared" si="28"/>
        <v>9</v>
      </c>
      <c r="AH256" s="2">
        <f t="shared" si="29"/>
        <v>2025</v>
      </c>
      <c r="AJ256" s="5">
        <f t="shared" si="30"/>
        <v>38710.17</v>
      </c>
      <c r="AK256" s="2">
        <f t="shared" si="31"/>
        <v>17</v>
      </c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36"/>
    </row>
    <row r="257" spans="1:49">
      <c r="A257" s="17">
        <v>45906</v>
      </c>
      <c r="B257" s="38">
        <v>23069.14</v>
      </c>
      <c r="C257" s="38">
        <v>23386.73</v>
      </c>
      <c r="D257" s="38">
        <v>23921.759999999998</v>
      </c>
      <c r="E257" s="38">
        <v>24105.84</v>
      </c>
      <c r="F257" s="38">
        <v>23875.21</v>
      </c>
      <c r="G257" s="38">
        <v>23899.96</v>
      </c>
      <c r="H257" s="38">
        <v>24509.23</v>
      </c>
      <c r="I257" s="38">
        <v>22618.06</v>
      </c>
      <c r="J257" s="38">
        <v>24463.73</v>
      </c>
      <c r="K257" s="38">
        <v>28487.1</v>
      </c>
      <c r="L257" s="38">
        <v>29061.27</v>
      </c>
      <c r="M257" s="38">
        <v>29542.16</v>
      </c>
      <c r="N257" s="38">
        <v>26052.09</v>
      </c>
      <c r="O257" s="38">
        <v>26632.67</v>
      </c>
      <c r="P257" s="38">
        <v>32104.69</v>
      </c>
      <c r="Q257" s="38">
        <v>38451.379999999997</v>
      </c>
      <c r="R257" s="38">
        <v>42241.68</v>
      </c>
      <c r="S257" s="38">
        <v>41626.6</v>
      </c>
      <c r="T257" s="38">
        <v>34668.32</v>
      </c>
      <c r="U257" s="38">
        <v>31436.18</v>
      </c>
      <c r="V257" s="38">
        <v>27134.68</v>
      </c>
      <c r="W257" s="38">
        <v>25781.83</v>
      </c>
      <c r="X257" s="38">
        <v>24905.52</v>
      </c>
      <c r="Y257" s="38">
        <v>22890.91</v>
      </c>
      <c r="Z257" s="5">
        <v>0</v>
      </c>
      <c r="AA257" s="2">
        <f>IFERROR(INDEX('Holiday Schedule'!$D$3:$D$24,MATCH(A257,'Holiday Schedule'!$C$3:$C$24,0)),0)</f>
        <v>0</v>
      </c>
      <c r="AB257" s="2">
        <f t="shared" si="24"/>
        <v>7</v>
      </c>
      <c r="AC257" s="2">
        <f t="shared" si="25"/>
        <v>0</v>
      </c>
      <c r="AD257" s="5">
        <f t="shared" si="26"/>
        <v>674866.74000000011</v>
      </c>
      <c r="AE257" s="5">
        <f t="shared" si="27"/>
        <v>674866.74000000011</v>
      </c>
      <c r="AG257" s="2">
        <f t="shared" si="28"/>
        <v>9</v>
      </c>
      <c r="AH257" s="2">
        <f t="shared" si="29"/>
        <v>2025</v>
      </c>
      <c r="AJ257" s="5">
        <f t="shared" si="30"/>
        <v>42241.68</v>
      </c>
      <c r="AK257" s="2">
        <f t="shared" si="31"/>
        <v>17</v>
      </c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36"/>
    </row>
    <row r="258" spans="1:49">
      <c r="A258" s="17">
        <v>45907</v>
      </c>
      <c r="B258" s="38">
        <v>22304.36</v>
      </c>
      <c r="C258" s="38">
        <v>22416.68</v>
      </c>
      <c r="D258" s="38">
        <v>22679.45</v>
      </c>
      <c r="E258" s="38">
        <v>22612.03</v>
      </c>
      <c r="F258" s="38">
        <v>22785.58</v>
      </c>
      <c r="G258" s="38">
        <v>22966.12</v>
      </c>
      <c r="H258" s="38">
        <v>23451.05</v>
      </c>
      <c r="I258" s="38">
        <v>21848.29</v>
      </c>
      <c r="J258" s="38">
        <v>24356.18</v>
      </c>
      <c r="K258" s="38">
        <v>28248.42</v>
      </c>
      <c r="L258" s="38">
        <v>29951.49</v>
      </c>
      <c r="M258" s="38">
        <v>31194.47</v>
      </c>
      <c r="N258" s="38">
        <v>32108.639999999999</v>
      </c>
      <c r="O258" s="38">
        <v>30280.2</v>
      </c>
      <c r="P258" s="38">
        <v>30926.880000000001</v>
      </c>
      <c r="Q258" s="38">
        <v>34582.99</v>
      </c>
      <c r="R258" s="38">
        <v>35227.72</v>
      </c>
      <c r="S258" s="38">
        <v>35475.879999999997</v>
      </c>
      <c r="T258" s="38">
        <v>31962.92</v>
      </c>
      <c r="U258" s="38">
        <v>30805.24</v>
      </c>
      <c r="V258" s="38">
        <v>27037.07</v>
      </c>
      <c r="W258" s="38">
        <v>24840.2</v>
      </c>
      <c r="X258" s="38">
        <v>24223.53</v>
      </c>
      <c r="Y258" s="38">
        <v>22206.6</v>
      </c>
      <c r="Z258" s="5">
        <v>0</v>
      </c>
      <c r="AA258" s="2">
        <f>IFERROR(INDEX('Holiday Schedule'!$D$3:$D$24,MATCH(A258,'Holiday Schedule'!$C$3:$C$24,0)),0)</f>
        <v>0</v>
      </c>
      <c r="AB258" s="2">
        <f t="shared" si="24"/>
        <v>1</v>
      </c>
      <c r="AC258" s="2">
        <f t="shared" si="25"/>
        <v>0</v>
      </c>
      <c r="AD258" s="5">
        <f t="shared" si="26"/>
        <v>654491.99</v>
      </c>
      <c r="AE258" s="5">
        <f t="shared" si="27"/>
        <v>654491.99</v>
      </c>
      <c r="AG258" s="2">
        <f t="shared" si="28"/>
        <v>9</v>
      </c>
      <c r="AH258" s="2">
        <f t="shared" si="29"/>
        <v>2025</v>
      </c>
      <c r="AJ258" s="5">
        <f t="shared" si="30"/>
        <v>35475.879999999997</v>
      </c>
      <c r="AK258" s="2">
        <f t="shared" si="31"/>
        <v>18</v>
      </c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36"/>
    </row>
    <row r="259" spans="1:49">
      <c r="A259" s="17">
        <v>45908</v>
      </c>
      <c r="B259" s="38">
        <v>21892.73</v>
      </c>
      <c r="C259" s="38">
        <v>22023.42</v>
      </c>
      <c r="D259" s="38">
        <v>22642.21</v>
      </c>
      <c r="E259" s="38">
        <v>23102.93</v>
      </c>
      <c r="F259" s="38">
        <v>23076.29</v>
      </c>
      <c r="G259" s="38">
        <v>24474.2</v>
      </c>
      <c r="H259" s="38">
        <v>27032.46</v>
      </c>
      <c r="I259" s="38">
        <v>20962.7</v>
      </c>
      <c r="J259" s="38">
        <v>15089.58</v>
      </c>
      <c r="K259" s="38">
        <v>13637.3</v>
      </c>
      <c r="L259" s="38">
        <v>12746.29</v>
      </c>
      <c r="M259" s="38">
        <v>15168.28</v>
      </c>
      <c r="N259" s="38">
        <v>17070.16</v>
      </c>
      <c r="O259" s="38">
        <v>18010.43</v>
      </c>
      <c r="P259" s="38">
        <v>21177.87</v>
      </c>
      <c r="Q259" s="38">
        <v>23242.15</v>
      </c>
      <c r="R259" s="38">
        <v>29376.73</v>
      </c>
      <c r="S259" s="38">
        <v>32280.87</v>
      </c>
      <c r="T259" s="38">
        <v>31559.47</v>
      </c>
      <c r="U259" s="38">
        <v>31781.439999999999</v>
      </c>
      <c r="V259" s="38">
        <v>27598.97</v>
      </c>
      <c r="W259" s="38">
        <v>25398.32</v>
      </c>
      <c r="X259" s="38">
        <v>24127.43</v>
      </c>
      <c r="Y259" s="38">
        <v>22144.89</v>
      </c>
      <c r="Z259" s="5">
        <v>0</v>
      </c>
      <c r="AA259" s="2">
        <f>IFERROR(INDEX('Holiday Schedule'!$D$3:$D$24,MATCH(A259,'Holiday Schedule'!$C$3:$C$24,0)),0)</f>
        <v>0</v>
      </c>
      <c r="AB259" s="2">
        <f t="shared" si="24"/>
        <v>2</v>
      </c>
      <c r="AC259" s="2">
        <f t="shared" si="25"/>
        <v>359227.99</v>
      </c>
      <c r="AD259" s="5">
        <f t="shared" si="26"/>
        <v>186389.13</v>
      </c>
      <c r="AE259" s="5">
        <f t="shared" si="27"/>
        <v>545617.12</v>
      </c>
      <c r="AG259" s="2">
        <f t="shared" si="28"/>
        <v>9</v>
      </c>
      <c r="AH259" s="2">
        <f t="shared" si="29"/>
        <v>2025</v>
      </c>
      <c r="AJ259" s="5">
        <f t="shared" si="30"/>
        <v>32280.87</v>
      </c>
      <c r="AK259" s="2">
        <f t="shared" si="31"/>
        <v>18</v>
      </c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36"/>
    </row>
    <row r="260" spans="1:49">
      <c r="A260" s="17">
        <v>45909</v>
      </c>
      <c r="B260" s="38">
        <v>21536.11</v>
      </c>
      <c r="C260" s="38">
        <v>22019.439999999999</v>
      </c>
      <c r="D260" s="38">
        <v>22594.22</v>
      </c>
      <c r="E260" s="38">
        <v>23105.94</v>
      </c>
      <c r="F260" s="38">
        <v>23465.7</v>
      </c>
      <c r="G260" s="38">
        <v>25502.71</v>
      </c>
      <c r="H260" s="38">
        <v>27677.68</v>
      </c>
      <c r="I260" s="38">
        <v>21315.73</v>
      </c>
      <c r="J260" s="38">
        <v>15315.14</v>
      </c>
      <c r="K260" s="38">
        <v>13411.04</v>
      </c>
      <c r="L260" s="38">
        <v>11838.65</v>
      </c>
      <c r="M260" s="38">
        <v>12264.84</v>
      </c>
      <c r="N260" s="38">
        <v>12861.57</v>
      </c>
      <c r="O260" s="38">
        <v>14401.52</v>
      </c>
      <c r="P260" s="38">
        <v>15987.01</v>
      </c>
      <c r="Q260" s="38">
        <v>18806.96</v>
      </c>
      <c r="R260" s="38">
        <v>25636.99</v>
      </c>
      <c r="S260" s="38">
        <v>32273.17</v>
      </c>
      <c r="T260" s="38">
        <v>32642.959999999999</v>
      </c>
      <c r="U260" s="38">
        <v>32525.13</v>
      </c>
      <c r="V260" s="38">
        <v>27992.37</v>
      </c>
      <c r="W260" s="38">
        <v>25833.19</v>
      </c>
      <c r="X260" s="38">
        <v>24460.44</v>
      </c>
      <c r="Y260" s="38">
        <v>22238.75</v>
      </c>
      <c r="Z260" s="5">
        <v>0</v>
      </c>
      <c r="AA260" s="2">
        <f>IFERROR(INDEX('Holiday Schedule'!$D$3:$D$24,MATCH(A260,'Holiday Schedule'!$C$3:$C$24,0)),0)</f>
        <v>0</v>
      </c>
      <c r="AB260" s="2">
        <f t="shared" si="24"/>
        <v>3</v>
      </c>
      <c r="AC260" s="2">
        <f t="shared" si="25"/>
        <v>337566.71</v>
      </c>
      <c r="AD260" s="5">
        <f t="shared" si="26"/>
        <v>188140.55</v>
      </c>
      <c r="AE260" s="5">
        <f t="shared" si="27"/>
        <v>525707.26</v>
      </c>
      <c r="AG260" s="2">
        <f t="shared" si="28"/>
        <v>9</v>
      </c>
      <c r="AH260" s="2">
        <f t="shared" si="29"/>
        <v>2025</v>
      </c>
      <c r="AJ260" s="5">
        <f t="shared" si="30"/>
        <v>32642.959999999999</v>
      </c>
      <c r="AK260" s="2">
        <f t="shared" si="31"/>
        <v>19</v>
      </c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36"/>
    </row>
    <row r="261" spans="1:49">
      <c r="A261" s="17">
        <v>45910</v>
      </c>
      <c r="B261" s="38">
        <v>21787.78</v>
      </c>
      <c r="C261" s="38">
        <v>22585.18</v>
      </c>
      <c r="D261" s="38">
        <v>22927.200000000001</v>
      </c>
      <c r="E261" s="38">
        <v>23476.97</v>
      </c>
      <c r="F261" s="38">
        <v>24017.3</v>
      </c>
      <c r="G261" s="38">
        <v>26104.17</v>
      </c>
      <c r="H261" s="38">
        <v>28833.9</v>
      </c>
      <c r="I261" s="38">
        <v>23126.77</v>
      </c>
      <c r="J261" s="38">
        <v>18399.29</v>
      </c>
      <c r="K261" s="38">
        <v>15496.88</v>
      </c>
      <c r="L261" s="38">
        <v>14086.81</v>
      </c>
      <c r="M261" s="38">
        <v>14354.1</v>
      </c>
      <c r="N261" s="38">
        <v>15479.25</v>
      </c>
      <c r="O261" s="38">
        <v>15432.31</v>
      </c>
      <c r="P261" s="38">
        <v>15453.34</v>
      </c>
      <c r="Q261" s="38">
        <v>18107.34</v>
      </c>
      <c r="R261" s="38">
        <v>24078.39</v>
      </c>
      <c r="S261" s="38">
        <v>31954.2</v>
      </c>
      <c r="T261" s="38">
        <v>33212</v>
      </c>
      <c r="U261" s="38">
        <v>33184.730000000003</v>
      </c>
      <c r="V261" s="38">
        <v>28878.45</v>
      </c>
      <c r="W261" s="38">
        <v>26568.04</v>
      </c>
      <c r="X261" s="38">
        <v>25164.27</v>
      </c>
      <c r="Y261" s="38">
        <v>22754.46</v>
      </c>
      <c r="Z261" s="5">
        <v>0</v>
      </c>
      <c r="AA261" s="2">
        <f>IFERROR(INDEX('Holiday Schedule'!$D$3:$D$24,MATCH(A261,'Holiday Schedule'!$C$3:$C$24,0)),0)</f>
        <v>0</v>
      </c>
      <c r="AB261" s="2">
        <f t="shared" si="24"/>
        <v>4</v>
      </c>
      <c r="AC261" s="2">
        <f t="shared" si="25"/>
        <v>352976.17</v>
      </c>
      <c r="AD261" s="5">
        <f t="shared" si="26"/>
        <v>192486.96000000002</v>
      </c>
      <c r="AE261" s="5">
        <f t="shared" si="27"/>
        <v>545463.13</v>
      </c>
      <c r="AG261" s="2">
        <f t="shared" si="28"/>
        <v>9</v>
      </c>
      <c r="AH261" s="2">
        <f t="shared" si="29"/>
        <v>2025</v>
      </c>
      <c r="AJ261" s="5">
        <f t="shared" si="30"/>
        <v>33212</v>
      </c>
      <c r="AK261" s="2">
        <f t="shared" si="31"/>
        <v>19</v>
      </c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36"/>
    </row>
    <row r="262" spans="1:49">
      <c r="A262" s="17">
        <v>45911</v>
      </c>
      <c r="B262" s="38">
        <v>22268.83</v>
      </c>
      <c r="C262" s="38">
        <v>22293.88</v>
      </c>
      <c r="D262" s="38">
        <v>22572.400000000001</v>
      </c>
      <c r="E262" s="38">
        <v>23554.44</v>
      </c>
      <c r="F262" s="38">
        <v>24011.26</v>
      </c>
      <c r="G262" s="38">
        <v>25884.67</v>
      </c>
      <c r="H262" s="38">
        <v>28542.35</v>
      </c>
      <c r="I262" s="38">
        <v>22041.119999999999</v>
      </c>
      <c r="J262" s="38">
        <v>15957.96</v>
      </c>
      <c r="K262" s="38">
        <v>13781.54</v>
      </c>
      <c r="L262" s="38">
        <v>12485.88</v>
      </c>
      <c r="M262" s="38">
        <v>13254.28</v>
      </c>
      <c r="N262" s="38">
        <v>18472.560000000001</v>
      </c>
      <c r="O262" s="38">
        <v>23257.62</v>
      </c>
      <c r="P262" s="38">
        <v>22803.63</v>
      </c>
      <c r="Q262" s="38">
        <v>23662.55</v>
      </c>
      <c r="R262" s="38">
        <v>26270.06</v>
      </c>
      <c r="S262" s="38">
        <v>33695.46</v>
      </c>
      <c r="T262" s="38">
        <v>33812.74</v>
      </c>
      <c r="U262" s="38">
        <v>33905.49</v>
      </c>
      <c r="V262" s="38">
        <v>28911.25</v>
      </c>
      <c r="W262" s="38">
        <v>26881.98</v>
      </c>
      <c r="X262" s="38">
        <v>25368.46</v>
      </c>
      <c r="Y262" s="38">
        <v>22566.12</v>
      </c>
      <c r="Z262" s="5">
        <v>0</v>
      </c>
      <c r="AA262" s="2">
        <f>IFERROR(INDEX('Holiday Schedule'!$D$3:$D$24,MATCH(A262,'Holiday Schedule'!$C$3:$C$24,0)),0)</f>
        <v>0</v>
      </c>
      <c r="AB262" s="2">
        <f t="shared" si="24"/>
        <v>5</v>
      </c>
      <c r="AC262" s="2">
        <f t="shared" si="25"/>
        <v>374562.57999999996</v>
      </c>
      <c r="AD262" s="5">
        <f t="shared" si="26"/>
        <v>191693.95000000007</v>
      </c>
      <c r="AE262" s="5">
        <f t="shared" si="27"/>
        <v>566256.53</v>
      </c>
      <c r="AG262" s="2">
        <f t="shared" si="28"/>
        <v>9</v>
      </c>
      <c r="AH262" s="2">
        <f t="shared" si="29"/>
        <v>2025</v>
      </c>
      <c r="AJ262" s="5">
        <f t="shared" si="30"/>
        <v>33905.49</v>
      </c>
      <c r="AK262" s="2">
        <f t="shared" si="31"/>
        <v>20</v>
      </c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36"/>
    </row>
    <row r="263" spans="1:49">
      <c r="A263" s="17">
        <v>45912</v>
      </c>
      <c r="B263" s="38">
        <v>22496.799999999999</v>
      </c>
      <c r="C263" s="38">
        <v>22576.01</v>
      </c>
      <c r="D263" s="38">
        <v>22763.18</v>
      </c>
      <c r="E263" s="38">
        <v>23260.91</v>
      </c>
      <c r="F263" s="38">
        <v>23829</v>
      </c>
      <c r="G263" s="38">
        <v>25751.81</v>
      </c>
      <c r="H263" s="38">
        <v>28100.87</v>
      </c>
      <c r="I263" s="38">
        <v>21254.41</v>
      </c>
      <c r="J263" s="38">
        <v>15225.03</v>
      </c>
      <c r="K263" s="38">
        <v>12792.87</v>
      </c>
      <c r="L263" s="38">
        <v>11366.07</v>
      </c>
      <c r="M263" s="38">
        <v>11605.21</v>
      </c>
      <c r="N263" s="38">
        <v>11960.97</v>
      </c>
      <c r="O263" s="38">
        <v>12003.31</v>
      </c>
      <c r="P263" s="38">
        <v>12807.37</v>
      </c>
      <c r="Q263" s="38">
        <v>16195.65</v>
      </c>
      <c r="R263" s="38">
        <v>22838.45</v>
      </c>
      <c r="S263" s="38">
        <v>31131</v>
      </c>
      <c r="T263" s="38">
        <v>32418.09</v>
      </c>
      <c r="U263" s="38">
        <v>31663.66</v>
      </c>
      <c r="V263" s="38">
        <v>27375.18</v>
      </c>
      <c r="W263" s="38">
        <v>25862.38</v>
      </c>
      <c r="X263" s="38">
        <v>24974.79</v>
      </c>
      <c r="Y263" s="38">
        <v>22863.279999999999</v>
      </c>
      <c r="Z263" s="5">
        <v>0</v>
      </c>
      <c r="AA263" s="2">
        <f>IFERROR(INDEX('Holiday Schedule'!$D$3:$D$24,MATCH(A263,'Holiday Schedule'!$C$3:$C$24,0)),0)</f>
        <v>0</v>
      </c>
      <c r="AB263" s="2">
        <f t="shared" si="24"/>
        <v>6</v>
      </c>
      <c r="AC263" s="2">
        <f t="shared" si="25"/>
        <v>321474.44</v>
      </c>
      <c r="AD263" s="5">
        <f t="shared" si="26"/>
        <v>191641.86000000004</v>
      </c>
      <c r="AE263" s="5">
        <f t="shared" si="27"/>
        <v>513116.30000000005</v>
      </c>
      <c r="AG263" s="2">
        <f t="shared" si="28"/>
        <v>9</v>
      </c>
      <c r="AH263" s="2">
        <f t="shared" si="29"/>
        <v>2025</v>
      </c>
      <c r="AJ263" s="5">
        <f t="shared" si="30"/>
        <v>32418.09</v>
      </c>
      <c r="AK263" s="2">
        <f t="shared" si="31"/>
        <v>19</v>
      </c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36"/>
    </row>
    <row r="264" spans="1:49">
      <c r="A264" s="17">
        <v>45913</v>
      </c>
      <c r="B264" s="38">
        <v>22322.84</v>
      </c>
      <c r="C264" s="38">
        <v>22538.55</v>
      </c>
      <c r="D264" s="38">
        <v>22831.81</v>
      </c>
      <c r="E264" s="38">
        <v>23289.62</v>
      </c>
      <c r="F264" s="38">
        <v>23243.24</v>
      </c>
      <c r="G264" s="38">
        <v>23995.4</v>
      </c>
      <c r="H264" s="38">
        <v>24569.61</v>
      </c>
      <c r="I264" s="38">
        <v>19721.87</v>
      </c>
      <c r="J264" s="38">
        <v>16505.310000000001</v>
      </c>
      <c r="K264" s="38">
        <v>13969.28</v>
      </c>
      <c r="L264" s="38">
        <v>14897.35</v>
      </c>
      <c r="M264" s="38">
        <v>16022.78</v>
      </c>
      <c r="N264" s="38">
        <v>16213.16</v>
      </c>
      <c r="O264" s="38">
        <v>16109.7</v>
      </c>
      <c r="P264" s="38">
        <v>19081.66</v>
      </c>
      <c r="Q264" s="38">
        <v>28033.25</v>
      </c>
      <c r="R264" s="38">
        <v>32178.26</v>
      </c>
      <c r="S264" s="38">
        <v>34037.129999999997</v>
      </c>
      <c r="T264" s="38">
        <v>31566.33</v>
      </c>
      <c r="U264" s="38">
        <v>31090.98</v>
      </c>
      <c r="V264" s="38">
        <v>27119.54</v>
      </c>
      <c r="W264" s="38">
        <v>25534.25</v>
      </c>
      <c r="X264" s="38">
        <v>25152.42</v>
      </c>
      <c r="Y264" s="38">
        <v>23088.560000000001</v>
      </c>
      <c r="Z264" s="5">
        <v>0</v>
      </c>
      <c r="AA264" s="2">
        <f>IFERROR(INDEX('Holiday Schedule'!$D$3:$D$24,MATCH(A264,'Holiday Schedule'!$C$3:$C$24,0)),0)</f>
        <v>0</v>
      </c>
      <c r="AB264" s="2">
        <f t="shared" si="24"/>
        <v>7</v>
      </c>
      <c r="AC264" s="2">
        <f t="shared" si="25"/>
        <v>0</v>
      </c>
      <c r="AD264" s="5">
        <f t="shared" si="26"/>
        <v>553112.9</v>
      </c>
      <c r="AE264" s="5">
        <f t="shared" si="27"/>
        <v>553112.9</v>
      </c>
      <c r="AG264" s="2">
        <f t="shared" si="28"/>
        <v>9</v>
      </c>
      <c r="AH264" s="2">
        <f t="shared" si="29"/>
        <v>2025</v>
      </c>
      <c r="AJ264" s="5">
        <f t="shared" si="30"/>
        <v>34037.129999999997</v>
      </c>
      <c r="AK264" s="2">
        <f t="shared" si="31"/>
        <v>18</v>
      </c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36"/>
    </row>
    <row r="265" spans="1:49">
      <c r="A265" s="17">
        <v>45914</v>
      </c>
      <c r="B265" s="38">
        <v>22540.62</v>
      </c>
      <c r="C265" s="38">
        <v>22373.25</v>
      </c>
      <c r="D265" s="38">
        <v>22726.720000000001</v>
      </c>
      <c r="E265" s="38">
        <v>22904.79</v>
      </c>
      <c r="F265" s="38">
        <v>23072.81</v>
      </c>
      <c r="G265" s="38">
        <v>23345.33</v>
      </c>
      <c r="H265" s="38">
        <v>24000.240000000002</v>
      </c>
      <c r="I265" s="38">
        <v>20962.72</v>
      </c>
      <c r="J265" s="38">
        <v>18463.91</v>
      </c>
      <c r="K265" s="38">
        <v>14888.9</v>
      </c>
      <c r="L265" s="38">
        <v>12637.97</v>
      </c>
      <c r="M265" s="38">
        <v>12604.72</v>
      </c>
      <c r="N265" s="38">
        <v>14222.16</v>
      </c>
      <c r="O265" s="38">
        <v>15511.39</v>
      </c>
      <c r="P265" s="38">
        <v>22485.11</v>
      </c>
      <c r="Q265" s="38">
        <v>28281.21</v>
      </c>
      <c r="R265" s="38">
        <v>30148.799999999999</v>
      </c>
      <c r="S265" s="38">
        <v>34823.51</v>
      </c>
      <c r="T265" s="38">
        <v>34672.99</v>
      </c>
      <c r="U265" s="38">
        <v>33023.699999999997</v>
      </c>
      <c r="V265" s="38">
        <v>28732.32</v>
      </c>
      <c r="W265" s="38">
        <v>26566.2</v>
      </c>
      <c r="X265" s="38">
        <v>25833.47</v>
      </c>
      <c r="Y265" s="38">
        <v>23538.04</v>
      </c>
      <c r="Z265" s="5">
        <v>0</v>
      </c>
      <c r="AA265" s="2">
        <f>IFERROR(INDEX('Holiday Schedule'!$D$3:$D$24,MATCH(A265,'Holiday Schedule'!$C$3:$C$24,0)),0)</f>
        <v>0</v>
      </c>
      <c r="AB265" s="2">
        <f t="shared" si="24"/>
        <v>1</v>
      </c>
      <c r="AC265" s="2">
        <f t="shared" si="25"/>
        <v>0</v>
      </c>
      <c r="AD265" s="5">
        <f t="shared" si="26"/>
        <v>558360.88000000012</v>
      </c>
      <c r="AE265" s="5">
        <f t="shared" si="27"/>
        <v>558360.88000000012</v>
      </c>
      <c r="AG265" s="2">
        <f t="shared" si="28"/>
        <v>9</v>
      </c>
      <c r="AH265" s="2">
        <f t="shared" si="29"/>
        <v>2025</v>
      </c>
      <c r="AJ265" s="5">
        <f t="shared" si="30"/>
        <v>34823.51</v>
      </c>
      <c r="AK265" s="2">
        <f t="shared" si="31"/>
        <v>18</v>
      </c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36"/>
    </row>
    <row r="266" spans="1:49">
      <c r="A266" s="17">
        <v>45915</v>
      </c>
      <c r="B266" s="38">
        <v>22877.19</v>
      </c>
      <c r="C266" s="38">
        <v>22552.44</v>
      </c>
      <c r="D266" s="38">
        <v>22890.62</v>
      </c>
      <c r="E266" s="38">
        <v>23069.43</v>
      </c>
      <c r="F266" s="38">
        <v>23955.360000000001</v>
      </c>
      <c r="G266" s="38">
        <v>25861.55</v>
      </c>
      <c r="H266" s="38">
        <v>28075.61</v>
      </c>
      <c r="I266" s="38">
        <v>22096.71</v>
      </c>
      <c r="J266" s="38">
        <v>16271.66</v>
      </c>
      <c r="K266" s="38">
        <v>14272.03</v>
      </c>
      <c r="L266" s="38">
        <v>13126.95</v>
      </c>
      <c r="M266" s="38">
        <v>13841.53</v>
      </c>
      <c r="N266" s="38">
        <v>14843.81</v>
      </c>
      <c r="O266" s="38">
        <v>15085.11</v>
      </c>
      <c r="P266" s="38">
        <v>16269</v>
      </c>
      <c r="Q266" s="38">
        <v>19952.89</v>
      </c>
      <c r="R266" s="38">
        <v>27188.17</v>
      </c>
      <c r="S266" s="38">
        <v>34858.15</v>
      </c>
      <c r="T266" s="38">
        <v>34989.35</v>
      </c>
      <c r="U266" s="38">
        <v>33863.279999999999</v>
      </c>
      <c r="V266" s="38">
        <v>28911.19</v>
      </c>
      <c r="W266" s="38">
        <v>26723.41</v>
      </c>
      <c r="X266" s="38">
        <v>25378.04</v>
      </c>
      <c r="Y266" s="38">
        <v>23059.61</v>
      </c>
      <c r="Z266" s="5">
        <v>0</v>
      </c>
      <c r="AA266" s="2">
        <f>IFERROR(INDEX('Holiday Schedule'!$D$3:$D$24,MATCH(A266,'Holiday Schedule'!$C$3:$C$24,0)),0)</f>
        <v>0</v>
      </c>
      <c r="AB266" s="2">
        <f t="shared" ref="AB266:AB329" si="32">WEEKDAY(A266)</f>
        <v>2</v>
      </c>
      <c r="AC266" s="2">
        <f t="shared" ref="AC266:AC329" si="33">IF(AND(AB266&gt;1,AB266&lt;7,AA266&lt;1),SUM(I266:X266),0)</f>
        <v>357671.27999999997</v>
      </c>
      <c r="AD266" s="5">
        <f t="shared" ref="AD266:AD329" si="34">AE266-AC266</f>
        <v>192341.81</v>
      </c>
      <c r="AE266" s="5">
        <f t="shared" ref="AE266:AE329" si="35">SUM(B266:Y266)</f>
        <v>550013.09</v>
      </c>
      <c r="AG266" s="2">
        <f t="shared" ref="AG266:AG329" si="36">MONTH(A266)</f>
        <v>9</v>
      </c>
      <c r="AH266" s="2">
        <f t="shared" ref="AH266:AH329" si="37">YEAR(A266)</f>
        <v>2025</v>
      </c>
      <c r="AJ266" s="5">
        <f t="shared" ref="AJ266:AJ329" si="38">MAX(B266:Y266)</f>
        <v>34989.35</v>
      </c>
      <c r="AK266" s="2">
        <f t="shared" ref="AK266:AK329" si="39">IF(AE266&gt;0,INDEX(B$8:Y$8,MATCH(AJ266,B266:Y266,0)),"")</f>
        <v>19</v>
      </c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36"/>
    </row>
    <row r="267" spans="1:49">
      <c r="A267" s="17">
        <v>45916</v>
      </c>
      <c r="B267" s="38">
        <v>22680.59</v>
      </c>
      <c r="C267" s="38">
        <v>22757.46</v>
      </c>
      <c r="D267" s="38">
        <v>22853.13</v>
      </c>
      <c r="E267" s="38">
        <v>23395.99</v>
      </c>
      <c r="F267" s="38">
        <v>24213.17</v>
      </c>
      <c r="G267" s="38">
        <v>25889.19</v>
      </c>
      <c r="H267" s="38">
        <v>28459.49</v>
      </c>
      <c r="I267" s="38">
        <v>22566.84</v>
      </c>
      <c r="J267" s="38">
        <v>16573.8</v>
      </c>
      <c r="K267" s="38">
        <v>14562.22</v>
      </c>
      <c r="L267" s="38">
        <v>13406.9</v>
      </c>
      <c r="M267" s="38">
        <v>14203.77</v>
      </c>
      <c r="N267" s="38">
        <v>15266.87</v>
      </c>
      <c r="O267" s="38">
        <v>15781.43</v>
      </c>
      <c r="P267" s="38">
        <v>17497.97</v>
      </c>
      <c r="Q267" s="38">
        <v>21786.7</v>
      </c>
      <c r="R267" s="38">
        <v>29242.25</v>
      </c>
      <c r="S267" s="38">
        <v>35720.11</v>
      </c>
      <c r="T267" s="38">
        <v>35392.480000000003</v>
      </c>
      <c r="U267" s="38">
        <v>34139.050000000003</v>
      </c>
      <c r="V267" s="38">
        <v>29181.17</v>
      </c>
      <c r="W267" s="38">
        <v>26805.79</v>
      </c>
      <c r="X267" s="38">
        <v>25584.5</v>
      </c>
      <c r="Y267" s="38">
        <v>23080.01</v>
      </c>
      <c r="Z267" s="5">
        <v>0</v>
      </c>
      <c r="AA267" s="2">
        <f>IFERROR(INDEX('Holiday Schedule'!$D$3:$D$24,MATCH(A267,'Holiday Schedule'!$C$3:$C$24,0)),0)</f>
        <v>0</v>
      </c>
      <c r="AB267" s="2">
        <f t="shared" si="32"/>
        <v>3</v>
      </c>
      <c r="AC267" s="2">
        <f t="shared" si="33"/>
        <v>367711.85</v>
      </c>
      <c r="AD267" s="5">
        <f t="shared" si="34"/>
        <v>193329.02999999991</v>
      </c>
      <c r="AE267" s="5">
        <f t="shared" si="35"/>
        <v>561040.87999999989</v>
      </c>
      <c r="AG267" s="2">
        <f t="shared" si="36"/>
        <v>9</v>
      </c>
      <c r="AH267" s="2">
        <f t="shared" si="37"/>
        <v>2025</v>
      </c>
      <c r="AJ267" s="5">
        <f t="shared" si="38"/>
        <v>35720.11</v>
      </c>
      <c r="AK267" s="2">
        <f t="shared" si="39"/>
        <v>18</v>
      </c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36"/>
    </row>
    <row r="268" spans="1:49">
      <c r="A268" s="17">
        <v>45917</v>
      </c>
      <c r="B268" s="38">
        <v>22847.02</v>
      </c>
      <c r="C268" s="38">
        <v>22619.82</v>
      </c>
      <c r="D268" s="38">
        <v>23433.5</v>
      </c>
      <c r="E268" s="38">
        <v>23420.32</v>
      </c>
      <c r="F268" s="38">
        <v>24105.02</v>
      </c>
      <c r="G268" s="38">
        <v>26087.67</v>
      </c>
      <c r="H268" s="38">
        <v>28273.43</v>
      </c>
      <c r="I268" s="38">
        <v>22943.69</v>
      </c>
      <c r="J268" s="38">
        <v>18132.580000000002</v>
      </c>
      <c r="K268" s="38">
        <v>19216.09</v>
      </c>
      <c r="L268" s="38">
        <v>16037.01</v>
      </c>
      <c r="M268" s="38">
        <v>17930.14</v>
      </c>
      <c r="N268" s="38">
        <v>18507.310000000001</v>
      </c>
      <c r="O268" s="38">
        <v>22424.97</v>
      </c>
      <c r="P268" s="38">
        <v>25171.14</v>
      </c>
      <c r="Q268" s="38">
        <v>29266.57</v>
      </c>
      <c r="R268" s="38">
        <v>35411.74</v>
      </c>
      <c r="S268" s="38">
        <v>36030.370000000003</v>
      </c>
      <c r="T268" s="38">
        <v>34503.019999999997</v>
      </c>
      <c r="U268" s="38">
        <v>33690.33</v>
      </c>
      <c r="V268" s="38">
        <v>28764.639999999999</v>
      </c>
      <c r="W268" s="38">
        <v>26401.97</v>
      </c>
      <c r="X268" s="38">
        <v>25532.720000000001</v>
      </c>
      <c r="Y268" s="38">
        <v>23118.04</v>
      </c>
      <c r="Z268" s="5">
        <v>0</v>
      </c>
      <c r="AA268" s="2">
        <f>IFERROR(INDEX('Holiday Schedule'!$D$3:$D$24,MATCH(A268,'Holiday Schedule'!$C$3:$C$24,0)),0)</f>
        <v>0</v>
      </c>
      <c r="AB268" s="2">
        <f t="shared" si="32"/>
        <v>4</v>
      </c>
      <c r="AC268" s="2">
        <f t="shared" si="33"/>
        <v>409964.29000000004</v>
      </c>
      <c r="AD268" s="5">
        <f t="shared" si="34"/>
        <v>193904.81999999995</v>
      </c>
      <c r="AE268" s="5">
        <f t="shared" si="35"/>
        <v>603869.11</v>
      </c>
      <c r="AG268" s="2">
        <f t="shared" si="36"/>
        <v>9</v>
      </c>
      <c r="AH268" s="2">
        <f t="shared" si="37"/>
        <v>2025</v>
      </c>
      <c r="AJ268" s="5">
        <f t="shared" si="38"/>
        <v>36030.370000000003</v>
      </c>
      <c r="AK268" s="2">
        <f t="shared" si="39"/>
        <v>18</v>
      </c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36"/>
    </row>
    <row r="269" spans="1:49">
      <c r="A269" s="17">
        <v>45918</v>
      </c>
      <c r="B269" s="38">
        <v>22501.08</v>
      </c>
      <c r="C269" s="38">
        <v>22753.41</v>
      </c>
      <c r="D269" s="38">
        <v>23353.59</v>
      </c>
      <c r="E269" s="38">
        <v>23807.97</v>
      </c>
      <c r="F269" s="38">
        <v>24287.97</v>
      </c>
      <c r="G269" s="38">
        <v>26075.95</v>
      </c>
      <c r="H269" s="38">
        <v>29214.44</v>
      </c>
      <c r="I269" s="38">
        <v>26029.599999999999</v>
      </c>
      <c r="J269" s="38">
        <v>23683.85</v>
      </c>
      <c r="K269" s="38">
        <v>22161.07</v>
      </c>
      <c r="L269" s="38">
        <v>19371.95</v>
      </c>
      <c r="M269" s="38">
        <v>19312.830000000002</v>
      </c>
      <c r="N269" s="38">
        <v>19639.57</v>
      </c>
      <c r="O269" s="38">
        <v>20187.27</v>
      </c>
      <c r="P269" s="38">
        <v>20512.04</v>
      </c>
      <c r="Q269" s="38">
        <v>24388.61</v>
      </c>
      <c r="R269" s="38">
        <v>30966.77</v>
      </c>
      <c r="S269" s="38">
        <v>36932.22</v>
      </c>
      <c r="T269" s="38">
        <v>35801.160000000003</v>
      </c>
      <c r="U269" s="38">
        <v>34767.43</v>
      </c>
      <c r="V269" s="38">
        <v>29742.46</v>
      </c>
      <c r="W269" s="38">
        <v>27468.5</v>
      </c>
      <c r="X269" s="38">
        <v>26273.02</v>
      </c>
      <c r="Y269" s="38">
        <v>23976.639999999999</v>
      </c>
      <c r="Z269" s="5">
        <v>0</v>
      </c>
      <c r="AA269" s="2">
        <f>IFERROR(INDEX('Holiday Schedule'!$D$3:$D$24,MATCH(A269,'Holiday Schedule'!$C$3:$C$24,0)),0)</f>
        <v>0</v>
      </c>
      <c r="AB269" s="2">
        <f t="shared" si="32"/>
        <v>5</v>
      </c>
      <c r="AC269" s="2">
        <f t="shared" si="33"/>
        <v>417238.35</v>
      </c>
      <c r="AD269" s="5">
        <f t="shared" si="34"/>
        <v>195971.05000000016</v>
      </c>
      <c r="AE269" s="5">
        <f t="shared" si="35"/>
        <v>613209.40000000014</v>
      </c>
      <c r="AG269" s="2">
        <f t="shared" si="36"/>
        <v>9</v>
      </c>
      <c r="AH269" s="2">
        <f t="shared" si="37"/>
        <v>2025</v>
      </c>
      <c r="AJ269" s="5">
        <f t="shared" si="38"/>
        <v>36932.22</v>
      </c>
      <c r="AK269" s="2">
        <f t="shared" si="39"/>
        <v>18</v>
      </c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36"/>
    </row>
    <row r="270" spans="1:49">
      <c r="A270" s="17">
        <v>45919</v>
      </c>
      <c r="B270" s="38">
        <v>23402.97</v>
      </c>
      <c r="C270" s="38">
        <v>14664.62</v>
      </c>
      <c r="D270" s="38">
        <v>15191.01</v>
      </c>
      <c r="E270" s="38">
        <v>15386.8</v>
      </c>
      <c r="F270" s="38">
        <v>15496.95</v>
      </c>
      <c r="G270" s="38">
        <v>16549.400000000001</v>
      </c>
      <c r="H270" s="38">
        <v>17966.88</v>
      </c>
      <c r="I270" s="38">
        <v>15228.98</v>
      </c>
      <c r="J270" s="38">
        <v>11916.71</v>
      </c>
      <c r="K270" s="38">
        <v>10464.370000000001</v>
      </c>
      <c r="L270" s="38">
        <v>8818.7199999999993</v>
      </c>
      <c r="M270" s="38">
        <v>9537.84</v>
      </c>
      <c r="N270" s="38">
        <v>8884.48</v>
      </c>
      <c r="O270" s="38">
        <v>9261.86</v>
      </c>
      <c r="P270" s="38">
        <v>10055.52</v>
      </c>
      <c r="Q270" s="38">
        <v>12200.59</v>
      </c>
      <c r="R270" s="38">
        <v>16552.71</v>
      </c>
      <c r="S270" s="38">
        <v>20691.22</v>
      </c>
      <c r="T270" s="38">
        <v>20247.46</v>
      </c>
      <c r="U270" s="38">
        <v>19361.5</v>
      </c>
      <c r="V270" s="38">
        <v>16783.689999999999</v>
      </c>
      <c r="W270" s="38">
        <v>15897.13</v>
      </c>
      <c r="X270" s="38">
        <v>15511.24</v>
      </c>
      <c r="Y270" s="38">
        <v>14276.8</v>
      </c>
      <c r="Z270" s="5">
        <v>0</v>
      </c>
      <c r="AA270" s="2">
        <f>IFERROR(INDEX('Holiday Schedule'!$D$3:$D$24,MATCH(A270,'Holiday Schedule'!$C$3:$C$24,0)),0)</f>
        <v>0</v>
      </c>
      <c r="AB270" s="2">
        <f t="shared" si="32"/>
        <v>6</v>
      </c>
      <c r="AC270" s="2">
        <f t="shared" si="33"/>
        <v>221414.02</v>
      </c>
      <c r="AD270" s="5">
        <f t="shared" si="34"/>
        <v>132935.43000000002</v>
      </c>
      <c r="AE270" s="5">
        <f t="shared" si="35"/>
        <v>354349.45</v>
      </c>
      <c r="AG270" s="2">
        <f t="shared" si="36"/>
        <v>9</v>
      </c>
      <c r="AH270" s="2">
        <f t="shared" si="37"/>
        <v>2025</v>
      </c>
      <c r="AJ270" s="5">
        <f t="shared" si="38"/>
        <v>23402.97</v>
      </c>
      <c r="AK270" s="2">
        <f t="shared" si="39"/>
        <v>1</v>
      </c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36"/>
    </row>
    <row r="271" spans="1:49">
      <c r="A271" s="17">
        <v>45920</v>
      </c>
      <c r="B271" s="38">
        <v>13979.1</v>
      </c>
      <c r="C271" s="38">
        <v>13634.92</v>
      </c>
      <c r="D271" s="38">
        <v>13798.53</v>
      </c>
      <c r="E271" s="38">
        <v>14079.31</v>
      </c>
      <c r="F271" s="38">
        <v>14180.14</v>
      </c>
      <c r="G271" s="38">
        <v>14584.46</v>
      </c>
      <c r="H271" s="38">
        <v>14991.56</v>
      </c>
      <c r="I271" s="38">
        <v>11565.71</v>
      </c>
      <c r="J271" s="38">
        <v>8167.66</v>
      </c>
      <c r="K271" s="38">
        <v>6563.47</v>
      </c>
      <c r="L271" s="38">
        <v>5340.25</v>
      </c>
      <c r="M271" s="38">
        <v>5256.85</v>
      </c>
      <c r="N271" s="38">
        <v>5062.62</v>
      </c>
      <c r="O271" s="38">
        <v>5157.66</v>
      </c>
      <c r="P271" s="38">
        <v>5858.69</v>
      </c>
      <c r="Q271" s="38">
        <v>8131.4</v>
      </c>
      <c r="R271" s="38">
        <v>13474.92</v>
      </c>
      <c r="S271" s="38">
        <v>18577.5</v>
      </c>
      <c r="T271" s="38">
        <v>18492.48</v>
      </c>
      <c r="U271" s="38">
        <v>18157.07</v>
      </c>
      <c r="V271" s="38">
        <v>15743.55</v>
      </c>
      <c r="W271" s="38">
        <v>15121.24</v>
      </c>
      <c r="X271" s="38">
        <v>14570.48</v>
      </c>
      <c r="Y271" s="38">
        <v>13670.05</v>
      </c>
      <c r="Z271" s="5">
        <v>0</v>
      </c>
      <c r="AA271" s="2">
        <f>IFERROR(INDEX('Holiday Schedule'!$D$3:$D$24,MATCH(A271,'Holiday Schedule'!$C$3:$C$24,0)),0)</f>
        <v>0</v>
      </c>
      <c r="AB271" s="2">
        <f t="shared" si="32"/>
        <v>7</v>
      </c>
      <c r="AC271" s="2">
        <f t="shared" si="33"/>
        <v>0</v>
      </c>
      <c r="AD271" s="5">
        <f t="shared" si="34"/>
        <v>288159.62</v>
      </c>
      <c r="AE271" s="5">
        <f t="shared" si="35"/>
        <v>288159.62</v>
      </c>
      <c r="AG271" s="2">
        <f t="shared" si="36"/>
        <v>9</v>
      </c>
      <c r="AH271" s="2">
        <f t="shared" si="37"/>
        <v>2025</v>
      </c>
      <c r="AJ271" s="5">
        <f t="shared" si="38"/>
        <v>18577.5</v>
      </c>
      <c r="AK271" s="2">
        <f t="shared" si="39"/>
        <v>18</v>
      </c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36"/>
    </row>
    <row r="272" spans="1:49">
      <c r="A272" s="17">
        <v>45921</v>
      </c>
      <c r="B272" s="38">
        <v>13585.46</v>
      </c>
      <c r="C272" s="38">
        <v>13726.32</v>
      </c>
      <c r="D272" s="38">
        <v>14102.54</v>
      </c>
      <c r="E272" s="38">
        <v>14291.42</v>
      </c>
      <c r="F272" s="38">
        <v>14414.67</v>
      </c>
      <c r="G272" s="38">
        <v>14820.34</v>
      </c>
      <c r="H272" s="38">
        <v>15241.84</v>
      </c>
      <c r="I272" s="38">
        <v>12166.86</v>
      </c>
      <c r="J272" s="38">
        <v>8753.77</v>
      </c>
      <c r="K272" s="38">
        <v>6668.1</v>
      </c>
      <c r="L272" s="38">
        <v>5355.58</v>
      </c>
      <c r="M272" s="38">
        <v>5448.37</v>
      </c>
      <c r="N272" s="38">
        <v>5743.75</v>
      </c>
      <c r="O272" s="38">
        <v>5937.05</v>
      </c>
      <c r="P272" s="38">
        <v>6777.45</v>
      </c>
      <c r="Q272" s="38">
        <v>9064.66</v>
      </c>
      <c r="R272" s="38">
        <v>14350.13</v>
      </c>
      <c r="S272" s="38">
        <v>19396.09</v>
      </c>
      <c r="T272" s="38">
        <v>19697.57</v>
      </c>
      <c r="U272" s="38">
        <v>18835.18</v>
      </c>
      <c r="V272" s="38">
        <v>16398.62</v>
      </c>
      <c r="W272" s="38">
        <v>15025.39</v>
      </c>
      <c r="X272" s="38">
        <v>14761.12</v>
      </c>
      <c r="Y272" s="38">
        <v>13335.02</v>
      </c>
      <c r="Z272" s="5">
        <v>0</v>
      </c>
      <c r="AA272" s="2">
        <f>IFERROR(INDEX('Holiday Schedule'!$D$3:$D$24,MATCH(A272,'Holiday Schedule'!$C$3:$C$24,0)),0)</f>
        <v>0</v>
      </c>
      <c r="AB272" s="2">
        <f t="shared" si="32"/>
        <v>1</v>
      </c>
      <c r="AC272" s="2">
        <f t="shared" si="33"/>
        <v>0</v>
      </c>
      <c r="AD272" s="5">
        <f t="shared" si="34"/>
        <v>297897.3</v>
      </c>
      <c r="AE272" s="5">
        <f t="shared" si="35"/>
        <v>297897.3</v>
      </c>
      <c r="AG272" s="2">
        <f t="shared" si="36"/>
        <v>9</v>
      </c>
      <c r="AH272" s="2">
        <f t="shared" si="37"/>
        <v>2025</v>
      </c>
      <c r="AJ272" s="5">
        <f t="shared" si="38"/>
        <v>19697.57</v>
      </c>
      <c r="AK272" s="2">
        <f t="shared" si="39"/>
        <v>19</v>
      </c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36"/>
    </row>
    <row r="273" spans="1:49">
      <c r="A273" s="17">
        <v>45922</v>
      </c>
      <c r="B273" s="38">
        <v>13551.04</v>
      </c>
      <c r="C273" s="38">
        <v>13591.6</v>
      </c>
      <c r="D273" s="38">
        <v>14098.41</v>
      </c>
      <c r="E273" s="38">
        <v>14409.47</v>
      </c>
      <c r="F273" s="38">
        <v>14766.77</v>
      </c>
      <c r="G273" s="38">
        <v>15999.65</v>
      </c>
      <c r="H273" s="38">
        <v>17698.990000000002</v>
      </c>
      <c r="I273" s="38">
        <v>14398.14</v>
      </c>
      <c r="J273" s="38">
        <v>11277.46</v>
      </c>
      <c r="K273" s="38">
        <v>8867.64</v>
      </c>
      <c r="L273" s="38">
        <v>7592.88</v>
      </c>
      <c r="M273" s="38">
        <v>7626.68</v>
      </c>
      <c r="N273" s="38">
        <v>7455.66</v>
      </c>
      <c r="O273" s="38">
        <v>7449.57</v>
      </c>
      <c r="P273" s="38">
        <v>8298.2999999999993</v>
      </c>
      <c r="Q273" s="38">
        <v>11338.55</v>
      </c>
      <c r="R273" s="38">
        <v>17530.740000000002</v>
      </c>
      <c r="S273" s="38">
        <v>21571.65</v>
      </c>
      <c r="T273" s="38">
        <v>20183.55</v>
      </c>
      <c r="U273" s="38">
        <v>19562.150000000001</v>
      </c>
      <c r="V273" s="38">
        <v>16680.98</v>
      </c>
      <c r="W273" s="38">
        <v>15541.5</v>
      </c>
      <c r="X273" s="38">
        <v>14827.92</v>
      </c>
      <c r="Y273" s="38">
        <v>13353.13</v>
      </c>
      <c r="Z273" s="5">
        <v>0</v>
      </c>
      <c r="AA273" s="2">
        <f>IFERROR(INDEX('Holiday Schedule'!$D$3:$D$24,MATCH(A273,'Holiday Schedule'!$C$3:$C$24,0)),0)</f>
        <v>0</v>
      </c>
      <c r="AB273" s="2">
        <f t="shared" si="32"/>
        <v>2</v>
      </c>
      <c r="AC273" s="2">
        <f t="shared" si="33"/>
        <v>210203.37</v>
      </c>
      <c r="AD273" s="5">
        <f t="shared" si="34"/>
        <v>117469.05999999994</v>
      </c>
      <c r="AE273" s="5">
        <f t="shared" si="35"/>
        <v>327672.42999999993</v>
      </c>
      <c r="AG273" s="2">
        <f t="shared" si="36"/>
        <v>9</v>
      </c>
      <c r="AH273" s="2">
        <f t="shared" si="37"/>
        <v>2025</v>
      </c>
      <c r="AJ273" s="5">
        <f t="shared" si="38"/>
        <v>21571.65</v>
      </c>
      <c r="AK273" s="2">
        <f t="shared" si="39"/>
        <v>18</v>
      </c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36"/>
    </row>
    <row r="274" spans="1:49">
      <c r="A274" s="17">
        <v>45923</v>
      </c>
      <c r="B274" s="38">
        <v>13363.76</v>
      </c>
      <c r="C274" s="38">
        <v>13708.12</v>
      </c>
      <c r="D274" s="38">
        <v>14062.56</v>
      </c>
      <c r="E274" s="38">
        <v>14292.6</v>
      </c>
      <c r="F274" s="38">
        <v>14661.23</v>
      </c>
      <c r="G274" s="38">
        <v>15714.28</v>
      </c>
      <c r="H274" s="38">
        <v>17635.95</v>
      </c>
      <c r="I274" s="38">
        <v>15245.05</v>
      </c>
      <c r="J274" s="38">
        <v>14800.56</v>
      </c>
      <c r="K274" s="38">
        <v>14275.42</v>
      </c>
      <c r="L274" s="38">
        <v>12734.02</v>
      </c>
      <c r="M274" s="38">
        <v>14767.05</v>
      </c>
      <c r="N274" s="38">
        <v>15863.17</v>
      </c>
      <c r="O274" s="38">
        <v>19577.52</v>
      </c>
      <c r="P274" s="38">
        <v>21144.5</v>
      </c>
      <c r="Q274" s="38">
        <v>23207.66</v>
      </c>
      <c r="R274" s="38">
        <v>24028.11</v>
      </c>
      <c r="S274" s="38">
        <v>23443.52</v>
      </c>
      <c r="T274" s="38">
        <v>21044.79</v>
      </c>
      <c r="U274" s="38">
        <v>19905.53</v>
      </c>
      <c r="V274" s="38">
        <v>16954.07</v>
      </c>
      <c r="W274" s="38">
        <v>15959.55</v>
      </c>
      <c r="X274" s="38">
        <v>15101.84</v>
      </c>
      <c r="Y274" s="38">
        <v>13837.21</v>
      </c>
      <c r="Z274" s="5">
        <v>0</v>
      </c>
      <c r="AA274" s="2">
        <f>IFERROR(INDEX('Holiday Schedule'!$D$3:$D$24,MATCH(A274,'Holiday Schedule'!$C$3:$C$24,0)),0)</f>
        <v>0</v>
      </c>
      <c r="AB274" s="2">
        <f t="shared" si="32"/>
        <v>3</v>
      </c>
      <c r="AC274" s="2">
        <f t="shared" si="33"/>
        <v>288052.36000000004</v>
      </c>
      <c r="AD274" s="5">
        <f t="shared" si="34"/>
        <v>117275.71000000002</v>
      </c>
      <c r="AE274" s="5">
        <f t="shared" si="35"/>
        <v>405328.07000000007</v>
      </c>
      <c r="AG274" s="2">
        <f t="shared" si="36"/>
        <v>9</v>
      </c>
      <c r="AH274" s="2">
        <f t="shared" si="37"/>
        <v>2025</v>
      </c>
      <c r="AJ274" s="5">
        <f t="shared" si="38"/>
        <v>24028.11</v>
      </c>
      <c r="AK274" s="2">
        <f t="shared" si="39"/>
        <v>17</v>
      </c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36"/>
    </row>
    <row r="275" spans="1:49">
      <c r="A275" s="17">
        <v>45924</v>
      </c>
      <c r="B275" s="38">
        <v>14160.1</v>
      </c>
      <c r="C275" s="38">
        <v>14498.57</v>
      </c>
      <c r="D275" s="38">
        <v>14785.48</v>
      </c>
      <c r="E275" s="38">
        <v>15081.49</v>
      </c>
      <c r="F275" s="38">
        <v>15471</v>
      </c>
      <c r="G275" s="38">
        <v>16490.73</v>
      </c>
      <c r="H275" s="38">
        <v>18282.240000000002</v>
      </c>
      <c r="I275" s="38">
        <v>15885.64</v>
      </c>
      <c r="J275" s="38">
        <v>16678.650000000001</v>
      </c>
      <c r="K275" s="38">
        <v>19931.84</v>
      </c>
      <c r="L275" s="38">
        <v>20533.150000000001</v>
      </c>
      <c r="M275" s="38">
        <v>20506.310000000001</v>
      </c>
      <c r="N275" s="38">
        <v>20967.46</v>
      </c>
      <c r="O275" s="38">
        <v>20515.14</v>
      </c>
      <c r="P275" s="38">
        <v>20635.599999999999</v>
      </c>
      <c r="Q275" s="38">
        <v>22529.7</v>
      </c>
      <c r="R275" s="38">
        <v>23799.02</v>
      </c>
      <c r="S275" s="38">
        <v>23073.7</v>
      </c>
      <c r="T275" s="38">
        <v>20723.849999999999</v>
      </c>
      <c r="U275" s="38">
        <v>19426.2</v>
      </c>
      <c r="V275" s="38">
        <v>16894.25</v>
      </c>
      <c r="W275" s="38">
        <v>15639.73</v>
      </c>
      <c r="X275" s="38">
        <v>15173.01</v>
      </c>
      <c r="Y275" s="38">
        <v>13588.98</v>
      </c>
      <c r="Z275" s="5">
        <v>0</v>
      </c>
      <c r="AA275" s="2">
        <f>IFERROR(INDEX('Holiday Schedule'!$D$3:$D$24,MATCH(A275,'Holiday Schedule'!$C$3:$C$24,0)),0)</f>
        <v>0</v>
      </c>
      <c r="AB275" s="2">
        <f t="shared" si="32"/>
        <v>4</v>
      </c>
      <c r="AC275" s="2">
        <f t="shared" si="33"/>
        <v>312913.25</v>
      </c>
      <c r="AD275" s="5">
        <f t="shared" si="34"/>
        <v>122358.58999999997</v>
      </c>
      <c r="AE275" s="5">
        <f t="shared" si="35"/>
        <v>435271.83999999997</v>
      </c>
      <c r="AG275" s="2">
        <f t="shared" si="36"/>
        <v>9</v>
      </c>
      <c r="AH275" s="2">
        <f t="shared" si="37"/>
        <v>2025</v>
      </c>
      <c r="AJ275" s="5">
        <f t="shared" si="38"/>
        <v>23799.02</v>
      </c>
      <c r="AK275" s="2">
        <f t="shared" si="39"/>
        <v>17</v>
      </c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36"/>
    </row>
    <row r="276" spans="1:49">
      <c r="A276" s="17">
        <v>45925</v>
      </c>
      <c r="B276" s="38">
        <v>13749.68</v>
      </c>
      <c r="C276" s="38">
        <v>13930.14</v>
      </c>
      <c r="D276" s="38">
        <v>14186.79</v>
      </c>
      <c r="E276" s="38">
        <v>14403.54</v>
      </c>
      <c r="F276" s="38">
        <v>14781.56</v>
      </c>
      <c r="G276" s="38">
        <v>15893.07</v>
      </c>
      <c r="H276" s="38">
        <v>17556.57</v>
      </c>
      <c r="I276" s="38">
        <v>15044.29</v>
      </c>
      <c r="J276" s="38">
        <v>15737.81</v>
      </c>
      <c r="K276" s="38">
        <v>18297.18</v>
      </c>
      <c r="L276" s="38">
        <v>17752.900000000001</v>
      </c>
      <c r="M276" s="38">
        <v>19494.560000000001</v>
      </c>
      <c r="N276" s="38">
        <v>21676.21</v>
      </c>
      <c r="O276" s="38">
        <v>23110.880000000001</v>
      </c>
      <c r="P276" s="38">
        <v>24384.22</v>
      </c>
      <c r="Q276" s="38">
        <v>26411.81</v>
      </c>
      <c r="R276" s="38">
        <v>26799.81</v>
      </c>
      <c r="S276" s="38">
        <v>25001.3</v>
      </c>
      <c r="T276" s="38">
        <v>21695.81</v>
      </c>
      <c r="U276" s="38">
        <v>20024.490000000002</v>
      </c>
      <c r="V276" s="38">
        <v>17283.28</v>
      </c>
      <c r="W276" s="38">
        <v>16130.54</v>
      </c>
      <c r="X276" s="38">
        <v>15628.3</v>
      </c>
      <c r="Y276" s="38">
        <v>14258.5</v>
      </c>
      <c r="Z276" s="5">
        <v>0</v>
      </c>
      <c r="AA276" s="2">
        <f>IFERROR(INDEX('Holiday Schedule'!$D$3:$D$24,MATCH(A276,'Holiday Schedule'!$C$3:$C$24,0)),0)</f>
        <v>0</v>
      </c>
      <c r="AB276" s="2">
        <f t="shared" si="32"/>
        <v>5</v>
      </c>
      <c r="AC276" s="2">
        <f t="shared" si="33"/>
        <v>324473.3899999999</v>
      </c>
      <c r="AD276" s="5">
        <f t="shared" si="34"/>
        <v>118759.85000000009</v>
      </c>
      <c r="AE276" s="5">
        <f t="shared" si="35"/>
        <v>443233.24</v>
      </c>
      <c r="AG276" s="2">
        <f t="shared" si="36"/>
        <v>9</v>
      </c>
      <c r="AH276" s="2">
        <f t="shared" si="37"/>
        <v>2025</v>
      </c>
      <c r="AJ276" s="5">
        <f t="shared" si="38"/>
        <v>26799.81</v>
      </c>
      <c r="AK276" s="2">
        <f t="shared" si="39"/>
        <v>17</v>
      </c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36"/>
    </row>
    <row r="277" spans="1:49">
      <c r="A277" s="17">
        <v>45926</v>
      </c>
      <c r="B277" s="38">
        <v>14078.58</v>
      </c>
      <c r="C277" s="38">
        <v>13981.25</v>
      </c>
      <c r="D277" s="38">
        <v>14518.15</v>
      </c>
      <c r="E277" s="38">
        <v>14936.67</v>
      </c>
      <c r="F277" s="38">
        <v>14692.63</v>
      </c>
      <c r="G277" s="38">
        <v>16012.93</v>
      </c>
      <c r="H277" s="38">
        <v>17630.16</v>
      </c>
      <c r="I277" s="38">
        <v>15105.44</v>
      </c>
      <c r="J277" s="38">
        <v>13071.87</v>
      </c>
      <c r="K277" s="38">
        <v>13904.54</v>
      </c>
      <c r="L277" s="38">
        <v>12834.13</v>
      </c>
      <c r="M277" s="38">
        <v>10465.52</v>
      </c>
      <c r="N277" s="38">
        <v>10231.280000000001</v>
      </c>
      <c r="O277" s="38">
        <v>10125.280000000001</v>
      </c>
      <c r="P277" s="38">
        <v>11661.08</v>
      </c>
      <c r="Q277" s="38">
        <v>16553.29</v>
      </c>
      <c r="R277" s="38">
        <v>21648.76</v>
      </c>
      <c r="S277" s="38">
        <v>23525.599999999999</v>
      </c>
      <c r="T277" s="38">
        <v>21052.82</v>
      </c>
      <c r="U277" s="38">
        <v>19855.419999999998</v>
      </c>
      <c r="V277" s="38">
        <v>17298.13</v>
      </c>
      <c r="W277" s="38">
        <v>16465.59</v>
      </c>
      <c r="X277" s="38">
        <v>15958.97</v>
      </c>
      <c r="Y277" s="38">
        <v>14150.09</v>
      </c>
      <c r="Z277" s="5">
        <v>0</v>
      </c>
      <c r="AA277" s="2">
        <f>IFERROR(INDEX('Holiday Schedule'!$D$3:$D$24,MATCH(A277,'Holiday Schedule'!$C$3:$C$24,0)),0)</f>
        <v>0</v>
      </c>
      <c r="AB277" s="2">
        <f t="shared" si="32"/>
        <v>6</v>
      </c>
      <c r="AC277" s="2">
        <f t="shared" si="33"/>
        <v>249757.72000000003</v>
      </c>
      <c r="AD277" s="5">
        <f t="shared" si="34"/>
        <v>120000.45999999996</v>
      </c>
      <c r="AE277" s="5">
        <f t="shared" si="35"/>
        <v>369758.18</v>
      </c>
      <c r="AG277" s="2">
        <f t="shared" si="36"/>
        <v>9</v>
      </c>
      <c r="AH277" s="2">
        <f t="shared" si="37"/>
        <v>2025</v>
      </c>
      <c r="AJ277" s="5">
        <f t="shared" si="38"/>
        <v>23525.599999999999</v>
      </c>
      <c r="AK277" s="2">
        <f t="shared" si="39"/>
        <v>18</v>
      </c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36"/>
    </row>
    <row r="278" spans="1:49">
      <c r="A278" s="17">
        <v>45927</v>
      </c>
      <c r="B278" s="38">
        <v>14689.56</v>
      </c>
      <c r="C278" s="38">
        <v>14279.26</v>
      </c>
      <c r="D278" s="38">
        <v>14400.37</v>
      </c>
      <c r="E278" s="38">
        <v>14645.34</v>
      </c>
      <c r="F278" s="38">
        <v>14453.16</v>
      </c>
      <c r="G278" s="38">
        <v>14389.7</v>
      </c>
      <c r="H278" s="38">
        <v>15189.98</v>
      </c>
      <c r="I278" s="38">
        <v>11849.2</v>
      </c>
      <c r="J278" s="38">
        <v>8370.84</v>
      </c>
      <c r="K278" s="38">
        <v>6358.4</v>
      </c>
      <c r="L278" s="38">
        <v>5244.72</v>
      </c>
      <c r="M278" s="38">
        <v>5209.4799999999996</v>
      </c>
      <c r="N278" s="38">
        <v>5415.75</v>
      </c>
      <c r="O278" s="38">
        <v>5705.03</v>
      </c>
      <c r="P278" s="38">
        <v>6637.87</v>
      </c>
      <c r="Q278" s="38">
        <v>9634.36</v>
      </c>
      <c r="R278" s="38">
        <v>15972.72</v>
      </c>
      <c r="S278" s="38">
        <v>20212.41</v>
      </c>
      <c r="T278" s="38">
        <v>19644.32</v>
      </c>
      <c r="U278" s="38">
        <v>18727.79</v>
      </c>
      <c r="V278" s="38">
        <v>16244.01</v>
      </c>
      <c r="W278" s="38">
        <v>15414.82</v>
      </c>
      <c r="X278" s="38">
        <v>14999.16</v>
      </c>
      <c r="Y278" s="38">
        <v>13582.31</v>
      </c>
      <c r="Z278" s="5">
        <v>0</v>
      </c>
      <c r="AA278" s="2">
        <f>IFERROR(INDEX('Holiday Schedule'!$D$3:$D$24,MATCH(A278,'Holiday Schedule'!$C$3:$C$24,0)),0)</f>
        <v>0</v>
      </c>
      <c r="AB278" s="2">
        <f t="shared" si="32"/>
        <v>7</v>
      </c>
      <c r="AC278" s="2">
        <f t="shared" si="33"/>
        <v>0</v>
      </c>
      <c r="AD278" s="5">
        <f t="shared" si="34"/>
        <v>301270.55999999994</v>
      </c>
      <c r="AE278" s="5">
        <f t="shared" si="35"/>
        <v>301270.55999999994</v>
      </c>
      <c r="AG278" s="2">
        <f t="shared" si="36"/>
        <v>9</v>
      </c>
      <c r="AH278" s="2">
        <f t="shared" si="37"/>
        <v>2025</v>
      </c>
      <c r="AJ278" s="5">
        <f t="shared" si="38"/>
        <v>20212.41</v>
      </c>
      <c r="AK278" s="2">
        <f t="shared" si="39"/>
        <v>18</v>
      </c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36"/>
    </row>
    <row r="279" spans="1:49">
      <c r="A279" s="17">
        <v>45928</v>
      </c>
      <c r="B279" s="38">
        <v>13690.55</v>
      </c>
      <c r="C279" s="38">
        <v>13869.67</v>
      </c>
      <c r="D279" s="38">
        <v>14086.09</v>
      </c>
      <c r="E279" s="38">
        <v>14247.85</v>
      </c>
      <c r="F279" s="38">
        <v>14240.44</v>
      </c>
      <c r="G279" s="38">
        <v>14672.44</v>
      </c>
      <c r="H279" s="38">
        <v>14988.18</v>
      </c>
      <c r="I279" s="38">
        <v>13752.5</v>
      </c>
      <c r="J279" s="38">
        <v>12624.57</v>
      </c>
      <c r="K279" s="38">
        <v>9860.44</v>
      </c>
      <c r="L279" s="38">
        <v>7212.38</v>
      </c>
      <c r="M279" s="38">
        <v>6703.6</v>
      </c>
      <c r="N279" s="38">
        <v>7958.36</v>
      </c>
      <c r="O279" s="38">
        <v>9787.27</v>
      </c>
      <c r="P279" s="38">
        <v>13021.04</v>
      </c>
      <c r="Q279" s="38">
        <v>16784.48</v>
      </c>
      <c r="R279" s="38">
        <v>19771.82</v>
      </c>
      <c r="S279" s="38">
        <v>22798.21</v>
      </c>
      <c r="T279" s="38">
        <v>21497.31</v>
      </c>
      <c r="U279" s="38">
        <v>19952.16</v>
      </c>
      <c r="V279" s="38">
        <v>17225.740000000002</v>
      </c>
      <c r="W279" s="38">
        <v>15859.87</v>
      </c>
      <c r="X279" s="38">
        <v>15329.23</v>
      </c>
      <c r="Y279" s="38">
        <v>13819.65</v>
      </c>
      <c r="Z279" s="5">
        <v>0</v>
      </c>
      <c r="AA279" s="2">
        <f>IFERROR(INDEX('Holiday Schedule'!$D$3:$D$24,MATCH(A279,'Holiday Schedule'!$C$3:$C$24,0)),0)</f>
        <v>0</v>
      </c>
      <c r="AB279" s="2">
        <f t="shared" si="32"/>
        <v>1</v>
      </c>
      <c r="AC279" s="2">
        <f t="shared" si="33"/>
        <v>0</v>
      </c>
      <c r="AD279" s="5">
        <f t="shared" si="34"/>
        <v>343753.85</v>
      </c>
      <c r="AE279" s="5">
        <f t="shared" si="35"/>
        <v>343753.85</v>
      </c>
      <c r="AG279" s="2">
        <f t="shared" si="36"/>
        <v>9</v>
      </c>
      <c r="AH279" s="2">
        <f t="shared" si="37"/>
        <v>2025</v>
      </c>
      <c r="AJ279" s="5">
        <f t="shared" si="38"/>
        <v>22798.21</v>
      </c>
      <c r="AK279" s="2">
        <f t="shared" si="39"/>
        <v>18</v>
      </c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36"/>
    </row>
    <row r="280" spans="1:49">
      <c r="A280" s="17">
        <v>45929</v>
      </c>
      <c r="B280" s="38">
        <v>13779.66</v>
      </c>
      <c r="C280" s="38">
        <v>13839.34</v>
      </c>
      <c r="D280" s="38">
        <v>14300.73</v>
      </c>
      <c r="E280" s="38">
        <v>14494.1</v>
      </c>
      <c r="F280" s="38">
        <v>14705.63</v>
      </c>
      <c r="G280" s="38">
        <v>15713.74</v>
      </c>
      <c r="H280" s="38">
        <v>17563.82</v>
      </c>
      <c r="I280" s="38">
        <v>13992.44</v>
      </c>
      <c r="J280" s="38">
        <v>10147.040000000001</v>
      </c>
      <c r="K280" s="38">
        <v>8806.57</v>
      </c>
      <c r="L280" s="38">
        <v>7490.96</v>
      </c>
      <c r="M280" s="38">
        <v>8007.66</v>
      </c>
      <c r="N280" s="38">
        <v>8899.8700000000008</v>
      </c>
      <c r="O280" s="38">
        <v>9946.6</v>
      </c>
      <c r="P280" s="38">
        <v>10812.15</v>
      </c>
      <c r="Q280" s="38">
        <v>14372.36</v>
      </c>
      <c r="R280" s="38">
        <v>19499.72</v>
      </c>
      <c r="S280" s="38">
        <v>23052.080000000002</v>
      </c>
      <c r="T280" s="38">
        <v>21878.41</v>
      </c>
      <c r="U280" s="38">
        <v>20340.82</v>
      </c>
      <c r="V280" s="38">
        <v>17246.93</v>
      </c>
      <c r="W280" s="38">
        <v>16040.55</v>
      </c>
      <c r="X280" s="38">
        <v>15322.26</v>
      </c>
      <c r="Y280" s="38">
        <v>13794.25</v>
      </c>
      <c r="Z280" s="5">
        <v>0</v>
      </c>
      <c r="AA280" s="2">
        <f>IFERROR(INDEX('Holiday Schedule'!$D$3:$D$24,MATCH(A280,'Holiday Schedule'!$C$3:$C$24,0)),0)</f>
        <v>0</v>
      </c>
      <c r="AB280" s="2">
        <f t="shared" si="32"/>
        <v>2</v>
      </c>
      <c r="AC280" s="2">
        <f t="shared" si="33"/>
        <v>225856.42</v>
      </c>
      <c r="AD280" s="5">
        <f t="shared" si="34"/>
        <v>118191.26999999993</v>
      </c>
      <c r="AE280" s="5">
        <f t="shared" si="35"/>
        <v>344047.68999999994</v>
      </c>
      <c r="AG280" s="2">
        <f t="shared" si="36"/>
        <v>9</v>
      </c>
      <c r="AH280" s="2">
        <f t="shared" si="37"/>
        <v>2025</v>
      </c>
      <c r="AJ280" s="5">
        <f t="shared" si="38"/>
        <v>23052.080000000002</v>
      </c>
      <c r="AK280" s="2">
        <f t="shared" si="39"/>
        <v>18</v>
      </c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36"/>
    </row>
    <row r="281" spans="1:49">
      <c r="A281" s="17">
        <v>45930</v>
      </c>
      <c r="B281" s="38">
        <v>13624.02</v>
      </c>
      <c r="C281" s="38">
        <v>13852.58</v>
      </c>
      <c r="D281" s="38">
        <v>14822.55</v>
      </c>
      <c r="E281" s="38">
        <v>14519.08</v>
      </c>
      <c r="F281" s="38">
        <v>14977.95</v>
      </c>
      <c r="G281" s="38">
        <v>15751.44</v>
      </c>
      <c r="H281" s="38">
        <v>17430.09</v>
      </c>
      <c r="I281" s="38">
        <v>14156.7</v>
      </c>
      <c r="J281" s="38">
        <v>10724.93</v>
      </c>
      <c r="K281" s="38">
        <v>8540.24</v>
      </c>
      <c r="L281" s="38">
        <v>8239.59</v>
      </c>
      <c r="M281" s="38">
        <v>8289.0400000000009</v>
      </c>
      <c r="N281" s="38">
        <v>9561.4599999999991</v>
      </c>
      <c r="O281" s="38">
        <v>9647.86</v>
      </c>
      <c r="P281" s="38">
        <v>10163.86</v>
      </c>
      <c r="Q281" s="38">
        <v>12628.41</v>
      </c>
      <c r="R281" s="38">
        <v>18223.650000000001</v>
      </c>
      <c r="S281" s="38">
        <v>22139.73</v>
      </c>
      <c r="T281" s="38">
        <v>20912.84</v>
      </c>
      <c r="U281" s="38">
        <v>19257.23</v>
      </c>
      <c r="V281" s="38">
        <v>16763.310000000001</v>
      </c>
      <c r="W281" s="38">
        <v>15490.47</v>
      </c>
      <c r="X281" s="38">
        <v>15068.08</v>
      </c>
      <c r="Y281" s="38">
        <v>13494.72</v>
      </c>
      <c r="Z281" s="5">
        <v>0</v>
      </c>
      <c r="AA281" s="2">
        <f>IFERROR(INDEX('Holiday Schedule'!$D$3:$D$24,MATCH(A281,'Holiday Schedule'!$C$3:$C$24,0)),0)</f>
        <v>0</v>
      </c>
      <c r="AB281" s="2">
        <f t="shared" si="32"/>
        <v>3</v>
      </c>
      <c r="AC281" s="2">
        <f t="shared" si="33"/>
        <v>219807.40000000002</v>
      </c>
      <c r="AD281" s="5">
        <f t="shared" si="34"/>
        <v>118472.42999999988</v>
      </c>
      <c r="AE281" s="5">
        <f t="shared" si="35"/>
        <v>338279.8299999999</v>
      </c>
      <c r="AG281" s="2">
        <f t="shared" si="36"/>
        <v>9</v>
      </c>
      <c r="AH281" s="2">
        <f t="shared" si="37"/>
        <v>2025</v>
      </c>
      <c r="AJ281" s="5">
        <f t="shared" si="38"/>
        <v>22139.73</v>
      </c>
      <c r="AK281" s="2">
        <f t="shared" si="39"/>
        <v>18</v>
      </c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36"/>
    </row>
    <row r="282" spans="1:49">
      <c r="A282" s="17">
        <f>Total_All_Customers!A282</f>
        <v>45931</v>
      </c>
      <c r="B282" s="38">
        <v>13460.17</v>
      </c>
      <c r="C282" s="38">
        <v>14646.19</v>
      </c>
      <c r="D282" s="38">
        <v>14668.33</v>
      </c>
      <c r="E282" s="38">
        <v>15707.62</v>
      </c>
      <c r="F282" s="38">
        <v>16225.93</v>
      </c>
      <c r="G282" s="38">
        <v>17563.990000000002</v>
      </c>
      <c r="H282" s="38">
        <v>19039.82</v>
      </c>
      <c r="I282" s="38">
        <v>15191.58</v>
      </c>
      <c r="J282" s="38">
        <v>12020.03</v>
      </c>
      <c r="K282" s="38">
        <v>10162.61</v>
      </c>
      <c r="L282" s="38">
        <v>10609.09</v>
      </c>
      <c r="M282" s="38">
        <v>11835.35</v>
      </c>
      <c r="N282" s="38">
        <v>13556.94</v>
      </c>
      <c r="O282" s="38">
        <v>13462.11</v>
      </c>
      <c r="P282" s="38">
        <v>13244.81</v>
      </c>
      <c r="Q282" s="38">
        <v>15069.63</v>
      </c>
      <c r="R282" s="38">
        <v>19374.29</v>
      </c>
      <c r="S282" s="38">
        <v>23435.38</v>
      </c>
      <c r="T282" s="38">
        <v>21232.32</v>
      </c>
      <c r="U282" s="38">
        <v>18739.669999999998</v>
      </c>
      <c r="V282" s="38">
        <v>16674.43</v>
      </c>
      <c r="W282" s="38">
        <v>16273.06</v>
      </c>
      <c r="X282" s="38">
        <v>15453.47</v>
      </c>
      <c r="Y282" s="38">
        <v>15071.49</v>
      </c>
      <c r="Z282" s="5">
        <v>0</v>
      </c>
      <c r="AA282" s="2">
        <f>IFERROR(INDEX('Holiday Schedule'!$D$3:$D$24,MATCH(A282,'Holiday Schedule'!$C$3:$C$24,0)),0)</f>
        <v>0</v>
      </c>
      <c r="AB282" s="2">
        <f t="shared" si="32"/>
        <v>4</v>
      </c>
      <c r="AC282" s="2">
        <f t="shared" si="33"/>
        <v>246334.77</v>
      </c>
      <c r="AD282" s="5">
        <f t="shared" si="34"/>
        <v>126383.53999999995</v>
      </c>
      <c r="AE282" s="5">
        <f t="shared" si="35"/>
        <v>372718.30999999994</v>
      </c>
      <c r="AG282" s="2">
        <f t="shared" si="36"/>
        <v>10</v>
      </c>
      <c r="AH282" s="2">
        <f t="shared" si="37"/>
        <v>2025</v>
      </c>
      <c r="AJ282" s="5">
        <f t="shared" si="38"/>
        <v>23435.38</v>
      </c>
      <c r="AK282" s="2">
        <f t="shared" si="39"/>
        <v>18</v>
      </c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36"/>
    </row>
    <row r="283" spans="1:49">
      <c r="A283" s="17">
        <f>Total_All_Customers!A283</f>
        <v>45932</v>
      </c>
      <c r="B283" s="38">
        <v>14177.67</v>
      </c>
      <c r="C283" s="38">
        <v>14070.15</v>
      </c>
      <c r="D283" s="38">
        <v>14321.43</v>
      </c>
      <c r="E283" s="38">
        <v>15298.05</v>
      </c>
      <c r="F283" s="38">
        <v>15484.65</v>
      </c>
      <c r="G283" s="38">
        <v>17060.89</v>
      </c>
      <c r="H283" s="38">
        <v>18215.759999999998</v>
      </c>
      <c r="I283" s="38">
        <v>15190.91</v>
      </c>
      <c r="J283" s="38">
        <v>11637.76</v>
      </c>
      <c r="K283" s="38">
        <v>8732.41</v>
      </c>
      <c r="L283" s="38">
        <v>7406.39</v>
      </c>
      <c r="M283" s="38">
        <v>6973.63</v>
      </c>
      <c r="N283" s="38">
        <v>6648.41</v>
      </c>
      <c r="O283" s="38">
        <v>6769.59</v>
      </c>
      <c r="P283" s="38">
        <v>7029.04</v>
      </c>
      <c r="Q283" s="38">
        <v>10182.27</v>
      </c>
      <c r="R283" s="38">
        <v>15918.18</v>
      </c>
      <c r="S283" s="38">
        <v>21386.85</v>
      </c>
      <c r="T283" s="38">
        <v>19736</v>
      </c>
      <c r="U283" s="38">
        <v>17684.43</v>
      </c>
      <c r="V283" s="38">
        <v>16156.6</v>
      </c>
      <c r="W283" s="38">
        <v>15581.78</v>
      </c>
      <c r="X283" s="38">
        <v>15063.97</v>
      </c>
      <c r="Y283" s="38">
        <v>14461.44</v>
      </c>
      <c r="Z283" s="5">
        <v>0</v>
      </c>
      <c r="AA283" s="2">
        <f>IFERROR(INDEX('Holiday Schedule'!$D$3:$D$24,MATCH(A283,'Holiday Schedule'!$C$3:$C$24,0)),0)</f>
        <v>0</v>
      </c>
      <c r="AB283" s="2">
        <f t="shared" si="32"/>
        <v>5</v>
      </c>
      <c r="AC283" s="2">
        <f t="shared" si="33"/>
        <v>202098.22</v>
      </c>
      <c r="AD283" s="5">
        <f t="shared" si="34"/>
        <v>123090.04000000001</v>
      </c>
      <c r="AE283" s="5">
        <f t="shared" si="35"/>
        <v>325188.26</v>
      </c>
      <c r="AG283" s="2">
        <f t="shared" si="36"/>
        <v>10</v>
      </c>
      <c r="AH283" s="2">
        <f t="shared" si="37"/>
        <v>2025</v>
      </c>
      <c r="AJ283" s="5">
        <f t="shared" si="38"/>
        <v>21386.85</v>
      </c>
      <c r="AK283" s="2">
        <f t="shared" si="39"/>
        <v>18</v>
      </c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36"/>
    </row>
    <row r="284" spans="1:49">
      <c r="A284" s="17">
        <f>Total_All_Customers!A284</f>
        <v>45933</v>
      </c>
      <c r="B284" s="38">
        <v>14596.14</v>
      </c>
      <c r="C284" s="38">
        <v>14222.88</v>
      </c>
      <c r="D284" s="38">
        <v>14454.14</v>
      </c>
      <c r="E284" s="38">
        <v>15259.74</v>
      </c>
      <c r="F284" s="38">
        <v>15492.95</v>
      </c>
      <c r="G284" s="38">
        <v>16837.05</v>
      </c>
      <c r="H284" s="38">
        <v>17972.54</v>
      </c>
      <c r="I284" s="38">
        <v>14825.24</v>
      </c>
      <c r="J284" s="38">
        <v>11733.11</v>
      </c>
      <c r="K284" s="38">
        <v>8674.31</v>
      </c>
      <c r="L284" s="38">
        <v>7400.49</v>
      </c>
      <c r="M284" s="38">
        <v>6977.3</v>
      </c>
      <c r="N284" s="38">
        <v>6506.1</v>
      </c>
      <c r="O284" s="38">
        <v>6826.17</v>
      </c>
      <c r="P284" s="38">
        <v>7653.59</v>
      </c>
      <c r="Q284" s="38">
        <v>10136.75</v>
      </c>
      <c r="R284" s="38">
        <v>15940.65</v>
      </c>
      <c r="S284" s="38">
        <v>20658.28</v>
      </c>
      <c r="T284" s="38">
        <v>18992.73</v>
      </c>
      <c r="U284" s="38">
        <v>16714.189999999999</v>
      </c>
      <c r="V284" s="38">
        <v>14972.22</v>
      </c>
      <c r="W284" s="38">
        <v>15068.98</v>
      </c>
      <c r="X284" s="38">
        <v>14537.84</v>
      </c>
      <c r="Y284" s="38">
        <v>14050.9</v>
      </c>
      <c r="Z284" s="5">
        <v>0</v>
      </c>
      <c r="AA284" s="2">
        <f>IFERROR(INDEX('Holiday Schedule'!$D$3:$D$24,MATCH(A284,'Holiday Schedule'!$C$3:$C$24,0)),0)</f>
        <v>0</v>
      </c>
      <c r="AB284" s="2">
        <f t="shared" si="32"/>
        <v>6</v>
      </c>
      <c r="AC284" s="2">
        <f t="shared" si="33"/>
        <v>197617.95</v>
      </c>
      <c r="AD284" s="5">
        <f t="shared" si="34"/>
        <v>122886.34000000003</v>
      </c>
      <c r="AE284" s="5">
        <f t="shared" si="35"/>
        <v>320504.29000000004</v>
      </c>
      <c r="AG284" s="2">
        <f t="shared" si="36"/>
        <v>10</v>
      </c>
      <c r="AH284" s="2">
        <f t="shared" si="37"/>
        <v>2025</v>
      </c>
      <c r="AJ284" s="5">
        <f t="shared" si="38"/>
        <v>20658.28</v>
      </c>
      <c r="AK284" s="2">
        <f t="shared" si="39"/>
        <v>18</v>
      </c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36"/>
    </row>
    <row r="285" spans="1:49">
      <c r="A285" s="17">
        <f>Total_All_Customers!A285</f>
        <v>45934</v>
      </c>
      <c r="B285" s="38">
        <v>13859.94</v>
      </c>
      <c r="C285" s="38">
        <v>13756.11</v>
      </c>
      <c r="D285" s="38">
        <v>13781.2</v>
      </c>
      <c r="E285" s="38">
        <v>14578.19</v>
      </c>
      <c r="F285" s="38">
        <v>14411.17</v>
      </c>
      <c r="G285" s="38">
        <v>15334.69</v>
      </c>
      <c r="H285" s="38">
        <v>15186.37</v>
      </c>
      <c r="I285" s="38">
        <v>13201.47</v>
      </c>
      <c r="J285" s="38">
        <v>12971.89</v>
      </c>
      <c r="K285" s="38">
        <v>10799.36</v>
      </c>
      <c r="L285" s="38">
        <v>9030.5300000000007</v>
      </c>
      <c r="M285" s="38">
        <v>7779.68</v>
      </c>
      <c r="N285" s="38">
        <v>8428.4699999999993</v>
      </c>
      <c r="O285" s="38">
        <v>7383.89</v>
      </c>
      <c r="P285" s="38">
        <v>9003.3799999999992</v>
      </c>
      <c r="Q285" s="38">
        <v>11937.26</v>
      </c>
      <c r="R285" s="38">
        <v>16890.48</v>
      </c>
      <c r="S285" s="38">
        <v>20842.060000000001</v>
      </c>
      <c r="T285" s="38">
        <v>18164.55</v>
      </c>
      <c r="U285" s="38">
        <v>17384.16</v>
      </c>
      <c r="V285" s="38">
        <v>14958.44</v>
      </c>
      <c r="W285" s="38">
        <v>14689.48</v>
      </c>
      <c r="X285" s="38">
        <v>14414.67</v>
      </c>
      <c r="Y285" s="38">
        <v>13972.04</v>
      </c>
      <c r="Z285" s="5">
        <v>0</v>
      </c>
      <c r="AA285" s="2">
        <f>IFERROR(INDEX('Holiday Schedule'!$D$3:$D$24,MATCH(A285,'Holiday Schedule'!$C$3:$C$24,0)),0)</f>
        <v>0</v>
      </c>
      <c r="AB285" s="2">
        <f t="shared" si="32"/>
        <v>7</v>
      </c>
      <c r="AC285" s="2">
        <f t="shared" si="33"/>
        <v>0</v>
      </c>
      <c r="AD285" s="5">
        <f t="shared" si="34"/>
        <v>322759.48</v>
      </c>
      <c r="AE285" s="5">
        <f t="shared" si="35"/>
        <v>322759.48</v>
      </c>
      <c r="AG285" s="2">
        <f t="shared" si="36"/>
        <v>10</v>
      </c>
      <c r="AH285" s="2">
        <f t="shared" si="37"/>
        <v>2025</v>
      </c>
      <c r="AJ285" s="5">
        <f t="shared" si="38"/>
        <v>20842.060000000001</v>
      </c>
      <c r="AK285" s="2">
        <f t="shared" si="39"/>
        <v>18</v>
      </c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36"/>
    </row>
    <row r="286" spans="1:49">
      <c r="A286" s="17">
        <f>Total_All_Customers!A286</f>
        <v>45935</v>
      </c>
      <c r="B286" s="38">
        <v>13926.93</v>
      </c>
      <c r="C286" s="38">
        <v>13468.75</v>
      </c>
      <c r="D286" s="38">
        <v>13639.05</v>
      </c>
      <c r="E286" s="38">
        <v>14133.86</v>
      </c>
      <c r="F286" s="38">
        <v>14146.22</v>
      </c>
      <c r="G286" s="38">
        <v>14549.46</v>
      </c>
      <c r="H286" s="38">
        <v>14783.29</v>
      </c>
      <c r="I286" s="38">
        <v>12771.99</v>
      </c>
      <c r="J286" s="38">
        <v>10385.73</v>
      </c>
      <c r="K286" s="38">
        <v>7938.48</v>
      </c>
      <c r="L286" s="38">
        <v>6601.74</v>
      </c>
      <c r="M286" s="38">
        <v>7034.15</v>
      </c>
      <c r="N286" s="38">
        <v>7424.45</v>
      </c>
      <c r="O286" s="38">
        <v>7560.04</v>
      </c>
      <c r="P286" s="38">
        <v>8936.2999999999993</v>
      </c>
      <c r="Q286" s="38">
        <v>12388.61</v>
      </c>
      <c r="R286" s="38">
        <v>17763.650000000001</v>
      </c>
      <c r="S286" s="38">
        <v>21952.22</v>
      </c>
      <c r="T286" s="38">
        <v>19753.439999999999</v>
      </c>
      <c r="U286" s="38">
        <v>18011.32</v>
      </c>
      <c r="V286" s="38">
        <v>15882.62</v>
      </c>
      <c r="W286" s="38">
        <v>15285.39</v>
      </c>
      <c r="X286" s="38">
        <v>14747.85</v>
      </c>
      <c r="Y286" s="38">
        <v>14026.89</v>
      </c>
      <c r="Z286" s="5">
        <v>0</v>
      </c>
      <c r="AA286" s="2">
        <f>IFERROR(INDEX('Holiday Schedule'!$D$3:$D$24,MATCH(A286,'Holiday Schedule'!$C$3:$C$24,0)),0)</f>
        <v>0</v>
      </c>
      <c r="AB286" s="2">
        <f t="shared" si="32"/>
        <v>1</v>
      </c>
      <c r="AC286" s="2">
        <f t="shared" si="33"/>
        <v>0</v>
      </c>
      <c r="AD286" s="5">
        <f t="shared" si="34"/>
        <v>317112.43</v>
      </c>
      <c r="AE286" s="5">
        <f t="shared" si="35"/>
        <v>317112.43</v>
      </c>
      <c r="AG286" s="2">
        <f t="shared" si="36"/>
        <v>10</v>
      </c>
      <c r="AH286" s="2">
        <f t="shared" si="37"/>
        <v>2025</v>
      </c>
      <c r="AJ286" s="5">
        <f t="shared" si="38"/>
        <v>21952.22</v>
      </c>
      <c r="AK286" s="2">
        <f t="shared" si="39"/>
        <v>18</v>
      </c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36"/>
    </row>
    <row r="287" spans="1:49">
      <c r="A287" s="17">
        <f>Total_All_Customers!A287</f>
        <v>45936</v>
      </c>
      <c r="B287" s="38">
        <v>13838.28</v>
      </c>
      <c r="C287" s="38">
        <v>13751.31</v>
      </c>
      <c r="D287" s="38">
        <v>13766.81</v>
      </c>
      <c r="E287" s="38">
        <v>14332.97</v>
      </c>
      <c r="F287" s="38">
        <v>14768.16</v>
      </c>
      <c r="G287" s="38">
        <v>15982.49</v>
      </c>
      <c r="H287" s="38">
        <v>17113.009999999998</v>
      </c>
      <c r="I287" s="38">
        <v>14408.1</v>
      </c>
      <c r="J287" s="38">
        <v>11618.25</v>
      </c>
      <c r="K287" s="38">
        <v>9450.93</v>
      </c>
      <c r="L287" s="38">
        <v>8663.73</v>
      </c>
      <c r="M287" s="38">
        <v>8392.84</v>
      </c>
      <c r="N287" s="38">
        <v>9025.11</v>
      </c>
      <c r="O287" s="38">
        <v>10678.98</v>
      </c>
      <c r="P287" s="38">
        <v>12004.85</v>
      </c>
      <c r="Q287" s="38">
        <v>15085.06</v>
      </c>
      <c r="R287" s="38">
        <v>20410.27</v>
      </c>
      <c r="S287" s="38">
        <v>23342.71</v>
      </c>
      <c r="T287" s="38">
        <v>21252.81</v>
      </c>
      <c r="U287" s="38">
        <v>18639.990000000002</v>
      </c>
      <c r="V287" s="38">
        <v>17151.490000000002</v>
      </c>
      <c r="W287" s="38">
        <v>15848.24</v>
      </c>
      <c r="X287" s="38">
        <v>15187.55</v>
      </c>
      <c r="Y287" s="38">
        <v>14645.7</v>
      </c>
      <c r="Z287" s="5">
        <v>0</v>
      </c>
      <c r="AA287" s="2">
        <f>IFERROR(INDEX('Holiday Schedule'!$D$3:$D$24,MATCH(A287,'Holiday Schedule'!$C$3:$C$24,0)),0)</f>
        <v>0</v>
      </c>
      <c r="AB287" s="2">
        <f t="shared" si="32"/>
        <v>2</v>
      </c>
      <c r="AC287" s="2">
        <f t="shared" si="33"/>
        <v>231160.90999999995</v>
      </c>
      <c r="AD287" s="5">
        <f t="shared" si="34"/>
        <v>118198.73000000001</v>
      </c>
      <c r="AE287" s="5">
        <f t="shared" si="35"/>
        <v>349359.63999999996</v>
      </c>
      <c r="AG287" s="2">
        <f t="shared" si="36"/>
        <v>10</v>
      </c>
      <c r="AH287" s="2">
        <f t="shared" si="37"/>
        <v>2025</v>
      </c>
      <c r="AJ287" s="5">
        <f t="shared" si="38"/>
        <v>23342.71</v>
      </c>
      <c r="AK287" s="2">
        <f t="shared" si="39"/>
        <v>18</v>
      </c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36"/>
    </row>
    <row r="288" spans="1:49">
      <c r="A288" s="17">
        <f>Total_All_Customers!A288</f>
        <v>45937</v>
      </c>
      <c r="B288" s="38">
        <v>14321.61</v>
      </c>
      <c r="C288" s="38">
        <v>14078.17</v>
      </c>
      <c r="D288" s="38">
        <v>14247.75</v>
      </c>
      <c r="E288" s="38">
        <v>14794.12</v>
      </c>
      <c r="F288" s="38">
        <v>15057.72</v>
      </c>
      <c r="G288" s="38">
        <v>16193.01</v>
      </c>
      <c r="H288" s="38">
        <v>17231.82</v>
      </c>
      <c r="I288" s="38">
        <v>14766.01</v>
      </c>
      <c r="J288" s="38">
        <v>12854.33</v>
      </c>
      <c r="K288" s="38">
        <v>11123.12</v>
      </c>
      <c r="L288" s="38">
        <v>9287.6</v>
      </c>
      <c r="M288" s="38">
        <v>8663.68</v>
      </c>
      <c r="N288" s="38">
        <v>9200.06</v>
      </c>
      <c r="O288" s="38">
        <v>9659.7000000000007</v>
      </c>
      <c r="P288" s="38">
        <v>11372.6</v>
      </c>
      <c r="Q288" s="38">
        <v>14931.89</v>
      </c>
      <c r="R288" s="38">
        <v>20155.900000000001</v>
      </c>
      <c r="S288" s="38">
        <v>23684.880000000001</v>
      </c>
      <c r="T288" s="38">
        <v>20804.099999999999</v>
      </c>
      <c r="U288" s="38">
        <v>18363.099999999999</v>
      </c>
      <c r="V288" s="38">
        <v>16400.990000000002</v>
      </c>
      <c r="W288" s="38">
        <v>15615.68</v>
      </c>
      <c r="X288" s="38">
        <v>15127.89</v>
      </c>
      <c r="Y288" s="38">
        <v>14542.87</v>
      </c>
      <c r="Z288" s="5">
        <v>0</v>
      </c>
      <c r="AA288" s="2">
        <f>IFERROR(INDEX('Holiday Schedule'!$D$3:$D$24,MATCH(A288,'Holiday Schedule'!$C$3:$C$24,0)),0)</f>
        <v>0</v>
      </c>
      <c r="AB288" s="2">
        <f t="shared" si="32"/>
        <v>3</v>
      </c>
      <c r="AC288" s="2">
        <f t="shared" si="33"/>
        <v>232011.53000000003</v>
      </c>
      <c r="AD288" s="5">
        <f t="shared" si="34"/>
        <v>120467.06999999995</v>
      </c>
      <c r="AE288" s="5">
        <f t="shared" si="35"/>
        <v>352478.6</v>
      </c>
      <c r="AG288" s="2">
        <f t="shared" si="36"/>
        <v>10</v>
      </c>
      <c r="AH288" s="2">
        <f t="shared" si="37"/>
        <v>2025</v>
      </c>
      <c r="AJ288" s="5">
        <f t="shared" si="38"/>
        <v>23684.880000000001</v>
      </c>
      <c r="AK288" s="2">
        <f t="shared" si="39"/>
        <v>18</v>
      </c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36"/>
    </row>
    <row r="289" spans="1:49">
      <c r="A289" s="17">
        <f>Total_All_Customers!A289</f>
        <v>45938</v>
      </c>
      <c r="B289" s="38">
        <v>14403.78</v>
      </c>
      <c r="C289" s="38">
        <v>14259.64</v>
      </c>
      <c r="D289" s="38">
        <v>14451.09</v>
      </c>
      <c r="E289" s="38">
        <v>15022.63</v>
      </c>
      <c r="F289" s="38">
        <v>15514.33</v>
      </c>
      <c r="G289" s="38">
        <v>16437.05</v>
      </c>
      <c r="H289" s="38">
        <v>17680.59</v>
      </c>
      <c r="I289" s="38">
        <v>16107.26</v>
      </c>
      <c r="J289" s="38">
        <v>18050.22</v>
      </c>
      <c r="K289" s="38">
        <v>19758.16</v>
      </c>
      <c r="L289" s="38">
        <v>21510.67</v>
      </c>
      <c r="M289" s="38">
        <v>23213.94</v>
      </c>
      <c r="N289" s="38">
        <v>22894.48</v>
      </c>
      <c r="O289" s="38">
        <v>21468.06</v>
      </c>
      <c r="P289" s="38">
        <v>21408.84</v>
      </c>
      <c r="Q289" s="38">
        <v>22691.759999999998</v>
      </c>
      <c r="R289" s="38">
        <v>21798.93</v>
      </c>
      <c r="S289" s="38">
        <v>22559.37</v>
      </c>
      <c r="T289" s="38">
        <v>20340.39</v>
      </c>
      <c r="U289" s="38">
        <v>18343.38</v>
      </c>
      <c r="V289" s="38">
        <v>16288.86</v>
      </c>
      <c r="W289" s="38">
        <v>15695.93</v>
      </c>
      <c r="X289" s="38">
        <v>14856.72</v>
      </c>
      <c r="Y289" s="38">
        <v>14414.75</v>
      </c>
      <c r="Z289" s="5">
        <v>0</v>
      </c>
      <c r="AA289" s="2">
        <f>IFERROR(INDEX('Holiday Schedule'!$D$3:$D$24,MATCH(A289,'Holiday Schedule'!$C$3:$C$24,0)),0)</f>
        <v>0</v>
      </c>
      <c r="AB289" s="2">
        <f t="shared" si="32"/>
        <v>4</v>
      </c>
      <c r="AC289" s="2">
        <f t="shared" si="33"/>
        <v>316986.96999999997</v>
      </c>
      <c r="AD289" s="5">
        <f t="shared" si="34"/>
        <v>122183.85999999999</v>
      </c>
      <c r="AE289" s="5">
        <f t="shared" si="35"/>
        <v>439170.82999999996</v>
      </c>
      <c r="AG289" s="2">
        <f t="shared" si="36"/>
        <v>10</v>
      </c>
      <c r="AH289" s="2">
        <f t="shared" si="37"/>
        <v>2025</v>
      </c>
      <c r="AJ289" s="5">
        <f t="shared" si="38"/>
        <v>23213.94</v>
      </c>
      <c r="AK289" s="2">
        <f t="shared" si="39"/>
        <v>12</v>
      </c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36"/>
    </row>
    <row r="290" spans="1:49">
      <c r="A290" s="17">
        <f>Total_All_Customers!A290</f>
        <v>45939</v>
      </c>
      <c r="B290" s="38">
        <v>14351.23</v>
      </c>
      <c r="C290" s="38">
        <v>14365.36</v>
      </c>
      <c r="D290" s="38">
        <v>14352.1</v>
      </c>
      <c r="E290" s="38">
        <v>15441.43</v>
      </c>
      <c r="F290" s="38">
        <v>15862.75</v>
      </c>
      <c r="G290" s="38">
        <v>17604.77</v>
      </c>
      <c r="H290" s="38">
        <v>18668.73</v>
      </c>
      <c r="I290" s="38">
        <v>15846.24</v>
      </c>
      <c r="J290" s="38">
        <v>12097.28</v>
      </c>
      <c r="K290" s="38">
        <v>8604.4599999999991</v>
      </c>
      <c r="L290" s="38">
        <v>7921.58</v>
      </c>
      <c r="M290" s="38">
        <v>8241.07</v>
      </c>
      <c r="N290" s="38">
        <v>8244.33</v>
      </c>
      <c r="O290" s="38">
        <v>7907.91</v>
      </c>
      <c r="P290" s="38">
        <v>9154.83</v>
      </c>
      <c r="Q290" s="38">
        <v>12222.22</v>
      </c>
      <c r="R290" s="38">
        <v>17504.97</v>
      </c>
      <c r="S290" s="38">
        <v>22388.34</v>
      </c>
      <c r="T290" s="38">
        <v>20776.14</v>
      </c>
      <c r="U290" s="38">
        <v>18604.330000000002</v>
      </c>
      <c r="V290" s="38">
        <v>17132.25</v>
      </c>
      <c r="W290" s="38">
        <v>16743.419999999998</v>
      </c>
      <c r="X290" s="38">
        <v>16034.37</v>
      </c>
      <c r="Y290" s="38">
        <v>15521.04</v>
      </c>
      <c r="Z290" s="5">
        <v>0</v>
      </c>
      <c r="AA290" s="2">
        <f>IFERROR(INDEX('Holiday Schedule'!$D$3:$D$24,MATCH(A290,'Holiday Schedule'!$C$3:$C$24,0)),0)</f>
        <v>0</v>
      </c>
      <c r="AB290" s="2">
        <f t="shared" si="32"/>
        <v>5</v>
      </c>
      <c r="AC290" s="2">
        <f t="shared" si="33"/>
        <v>219423.74</v>
      </c>
      <c r="AD290" s="5">
        <f t="shared" si="34"/>
        <v>126167.40999999997</v>
      </c>
      <c r="AE290" s="5">
        <f t="shared" si="35"/>
        <v>345591.14999999997</v>
      </c>
      <c r="AG290" s="2">
        <f t="shared" si="36"/>
        <v>10</v>
      </c>
      <c r="AH290" s="2">
        <f t="shared" si="37"/>
        <v>2025</v>
      </c>
      <c r="AJ290" s="5">
        <f t="shared" si="38"/>
        <v>22388.34</v>
      </c>
      <c r="AK290" s="2">
        <f t="shared" si="39"/>
        <v>18</v>
      </c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36"/>
    </row>
    <row r="291" spans="1:49">
      <c r="A291" s="17">
        <f>Total_All_Customers!A291</f>
        <v>45940</v>
      </c>
      <c r="B291" s="38">
        <v>15780.04</v>
      </c>
      <c r="C291" s="38">
        <v>15762.61</v>
      </c>
      <c r="D291" s="38">
        <v>16198.21</v>
      </c>
      <c r="E291" s="38">
        <v>17031.66</v>
      </c>
      <c r="F291" s="38">
        <v>17753.27</v>
      </c>
      <c r="G291" s="38">
        <v>19027.740000000002</v>
      </c>
      <c r="H291" s="38">
        <v>19946.650000000001</v>
      </c>
      <c r="I291" s="38">
        <v>16989.150000000001</v>
      </c>
      <c r="J291" s="38">
        <v>13587.57</v>
      </c>
      <c r="K291" s="38">
        <v>9730.57</v>
      </c>
      <c r="L291" s="38">
        <v>7951.41</v>
      </c>
      <c r="M291" s="38">
        <v>7443.3</v>
      </c>
      <c r="N291" s="38">
        <v>7231.91</v>
      </c>
      <c r="O291" s="38">
        <v>6839.74</v>
      </c>
      <c r="P291" s="38">
        <v>7895.29</v>
      </c>
      <c r="Q291" s="38">
        <v>11575.92</v>
      </c>
      <c r="R291" s="38">
        <v>17554.38</v>
      </c>
      <c r="S291" s="38">
        <v>22307.1</v>
      </c>
      <c r="T291" s="38">
        <v>20553.61</v>
      </c>
      <c r="U291" s="38">
        <v>18415.7</v>
      </c>
      <c r="V291" s="38">
        <v>16538.2</v>
      </c>
      <c r="W291" s="38">
        <v>16566.09</v>
      </c>
      <c r="X291" s="38">
        <v>16176.28</v>
      </c>
      <c r="Y291" s="38">
        <v>15779.52</v>
      </c>
      <c r="Z291" s="5">
        <v>0</v>
      </c>
      <c r="AA291" s="2">
        <f>IFERROR(INDEX('Holiday Schedule'!$D$3:$D$24,MATCH(A291,'Holiday Schedule'!$C$3:$C$24,0)),0)</f>
        <v>0</v>
      </c>
      <c r="AB291" s="2">
        <f t="shared" si="32"/>
        <v>6</v>
      </c>
      <c r="AC291" s="2">
        <f t="shared" si="33"/>
        <v>217356.22000000003</v>
      </c>
      <c r="AD291" s="5">
        <f t="shared" si="34"/>
        <v>137279.70000000013</v>
      </c>
      <c r="AE291" s="5">
        <f t="shared" si="35"/>
        <v>354635.92000000016</v>
      </c>
      <c r="AG291" s="2">
        <f t="shared" si="36"/>
        <v>10</v>
      </c>
      <c r="AH291" s="2">
        <f t="shared" si="37"/>
        <v>2025</v>
      </c>
      <c r="AJ291" s="5">
        <f t="shared" si="38"/>
        <v>22307.1</v>
      </c>
      <c r="AK291" s="2">
        <f t="shared" si="39"/>
        <v>18</v>
      </c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36"/>
    </row>
    <row r="292" spans="1:49">
      <c r="A292" s="17">
        <f>Total_All_Customers!A292</f>
        <v>45941</v>
      </c>
      <c r="B292" s="38">
        <v>15676.25</v>
      </c>
      <c r="C292" s="38">
        <v>15429.95</v>
      </c>
      <c r="D292" s="38">
        <v>15612.74</v>
      </c>
      <c r="E292" s="38">
        <v>16150.1</v>
      </c>
      <c r="F292" s="38">
        <v>16327.09</v>
      </c>
      <c r="G292" s="38">
        <v>16766.79</v>
      </c>
      <c r="H292" s="38">
        <v>16962.2</v>
      </c>
      <c r="I292" s="38">
        <v>14454.13</v>
      </c>
      <c r="J292" s="38">
        <v>11471.79</v>
      </c>
      <c r="K292" s="38">
        <v>8123.72</v>
      </c>
      <c r="L292" s="38">
        <v>6064.61</v>
      </c>
      <c r="M292" s="38">
        <v>5807.66</v>
      </c>
      <c r="N292" s="38">
        <v>5635.69</v>
      </c>
      <c r="O292" s="38">
        <v>5279.13</v>
      </c>
      <c r="P292" s="38">
        <v>6082.4</v>
      </c>
      <c r="Q292" s="38">
        <v>10033.11</v>
      </c>
      <c r="R292" s="38">
        <v>16595.080000000002</v>
      </c>
      <c r="S292" s="38">
        <v>21316.86</v>
      </c>
      <c r="T292" s="38">
        <v>19548.71</v>
      </c>
      <c r="U292" s="38">
        <v>17216.89</v>
      </c>
      <c r="V292" s="38">
        <v>15618.89</v>
      </c>
      <c r="W292" s="38">
        <v>15475.71</v>
      </c>
      <c r="X292" s="38">
        <v>15262.35</v>
      </c>
      <c r="Y292" s="38">
        <v>15119.94</v>
      </c>
      <c r="Z292" s="5">
        <v>0</v>
      </c>
      <c r="AA292" s="2">
        <f>IFERROR(INDEX('Holiday Schedule'!$D$3:$D$24,MATCH(A292,'Holiday Schedule'!$C$3:$C$24,0)),0)</f>
        <v>0</v>
      </c>
      <c r="AB292" s="2">
        <f t="shared" si="32"/>
        <v>7</v>
      </c>
      <c r="AC292" s="2">
        <f t="shared" si="33"/>
        <v>0</v>
      </c>
      <c r="AD292" s="5">
        <f t="shared" si="34"/>
        <v>322031.78999999998</v>
      </c>
      <c r="AE292" s="5">
        <f t="shared" si="35"/>
        <v>322031.78999999998</v>
      </c>
      <c r="AG292" s="2">
        <f t="shared" si="36"/>
        <v>10</v>
      </c>
      <c r="AH292" s="2">
        <f t="shared" si="37"/>
        <v>2025</v>
      </c>
      <c r="AJ292" s="5">
        <f t="shared" si="38"/>
        <v>21316.86</v>
      </c>
      <c r="AK292" s="2">
        <f t="shared" si="39"/>
        <v>18</v>
      </c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36"/>
    </row>
    <row r="293" spans="1:49">
      <c r="A293" s="17">
        <f>Total_All_Customers!A293</f>
        <v>45942</v>
      </c>
      <c r="B293" s="38">
        <v>14949.08</v>
      </c>
      <c r="C293" s="38">
        <v>14663.29</v>
      </c>
      <c r="D293" s="38">
        <v>15149.94</v>
      </c>
      <c r="E293" s="38">
        <v>15923.38</v>
      </c>
      <c r="F293" s="38">
        <v>15923.86</v>
      </c>
      <c r="G293" s="38">
        <v>16168.85</v>
      </c>
      <c r="H293" s="38">
        <v>16694.66</v>
      </c>
      <c r="I293" s="38">
        <v>14855.02</v>
      </c>
      <c r="J293" s="38">
        <v>11891.87</v>
      </c>
      <c r="K293" s="38">
        <v>9708.5400000000009</v>
      </c>
      <c r="L293" s="38">
        <v>8503.2099999999991</v>
      </c>
      <c r="M293" s="38">
        <v>8531.57</v>
      </c>
      <c r="N293" s="38">
        <v>9284.09</v>
      </c>
      <c r="O293" s="38">
        <v>11229.53</v>
      </c>
      <c r="P293" s="38">
        <v>13364.89</v>
      </c>
      <c r="Q293" s="38">
        <v>17498.75</v>
      </c>
      <c r="R293" s="38">
        <v>20466.490000000002</v>
      </c>
      <c r="S293" s="38">
        <v>22423.59</v>
      </c>
      <c r="T293" s="38">
        <v>19991.12</v>
      </c>
      <c r="U293" s="38">
        <v>17643.72</v>
      </c>
      <c r="V293" s="38">
        <v>15989.56</v>
      </c>
      <c r="W293" s="38">
        <v>15487.23</v>
      </c>
      <c r="X293" s="38">
        <v>15132.97</v>
      </c>
      <c r="Y293" s="38">
        <v>14573</v>
      </c>
      <c r="Z293" s="5">
        <v>0</v>
      </c>
      <c r="AA293" s="2">
        <f>IFERROR(INDEX('Holiday Schedule'!$D$3:$D$24,MATCH(A293,'Holiday Schedule'!$C$3:$C$24,0)),0)</f>
        <v>0</v>
      </c>
      <c r="AB293" s="2">
        <f t="shared" si="32"/>
        <v>1</v>
      </c>
      <c r="AC293" s="2">
        <f t="shared" si="33"/>
        <v>0</v>
      </c>
      <c r="AD293" s="5">
        <f t="shared" si="34"/>
        <v>356048.21</v>
      </c>
      <c r="AE293" s="5">
        <f t="shared" si="35"/>
        <v>356048.21</v>
      </c>
      <c r="AG293" s="2">
        <f t="shared" si="36"/>
        <v>10</v>
      </c>
      <c r="AH293" s="2">
        <f t="shared" si="37"/>
        <v>2025</v>
      </c>
      <c r="AJ293" s="5">
        <f t="shared" si="38"/>
        <v>22423.59</v>
      </c>
      <c r="AK293" s="2">
        <f t="shared" si="39"/>
        <v>18</v>
      </c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36"/>
    </row>
    <row r="294" spans="1:49">
      <c r="A294" s="17">
        <f>Total_All_Customers!A294</f>
        <v>45943</v>
      </c>
      <c r="B294" s="38">
        <v>14758.69</v>
      </c>
      <c r="C294" s="38">
        <v>14499.25</v>
      </c>
      <c r="D294" s="38">
        <v>14596.66</v>
      </c>
      <c r="E294" s="38">
        <v>15395.12</v>
      </c>
      <c r="F294" s="38">
        <v>15859.79</v>
      </c>
      <c r="G294" s="38">
        <v>16755.169999999998</v>
      </c>
      <c r="H294" s="38">
        <v>17304.060000000001</v>
      </c>
      <c r="I294" s="38">
        <v>16067.07</v>
      </c>
      <c r="J294" s="38">
        <v>16770.189999999999</v>
      </c>
      <c r="K294" s="38">
        <v>16921.84</v>
      </c>
      <c r="L294" s="38">
        <v>17305.599999999999</v>
      </c>
      <c r="M294" s="38">
        <v>16929.189999999999</v>
      </c>
      <c r="N294" s="38">
        <v>16603.91</v>
      </c>
      <c r="O294" s="38">
        <v>17699.28</v>
      </c>
      <c r="P294" s="38">
        <v>18751.02</v>
      </c>
      <c r="Q294" s="38">
        <v>21535.040000000001</v>
      </c>
      <c r="R294" s="38">
        <v>23397.56</v>
      </c>
      <c r="S294" s="38">
        <v>24580.48</v>
      </c>
      <c r="T294" s="38">
        <v>21447.360000000001</v>
      </c>
      <c r="U294" s="38">
        <v>18517.89</v>
      </c>
      <c r="V294" s="38">
        <v>16497.21</v>
      </c>
      <c r="W294" s="38">
        <v>15990.31</v>
      </c>
      <c r="X294" s="38">
        <v>15240.49</v>
      </c>
      <c r="Y294" s="38">
        <v>14874.17</v>
      </c>
      <c r="Z294" s="5">
        <v>0</v>
      </c>
      <c r="AA294" s="2">
        <f>IFERROR(INDEX('Holiday Schedule'!$D$3:$D$24,MATCH(A294,'Holiday Schedule'!$C$3:$C$24,0)),0)</f>
        <v>1</v>
      </c>
      <c r="AB294" s="2">
        <f t="shared" si="32"/>
        <v>2</v>
      </c>
      <c r="AC294" s="2">
        <f t="shared" si="33"/>
        <v>0</v>
      </c>
      <c r="AD294" s="5">
        <f t="shared" si="34"/>
        <v>418297.35</v>
      </c>
      <c r="AE294" s="5">
        <f t="shared" si="35"/>
        <v>418297.35</v>
      </c>
      <c r="AG294" s="2">
        <f t="shared" si="36"/>
        <v>10</v>
      </c>
      <c r="AH294" s="2">
        <f t="shared" si="37"/>
        <v>2025</v>
      </c>
      <c r="AJ294" s="5">
        <f t="shared" si="38"/>
        <v>24580.48</v>
      </c>
      <c r="AK294" s="2">
        <f t="shared" si="39"/>
        <v>18</v>
      </c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36"/>
    </row>
    <row r="295" spans="1:49">
      <c r="A295" s="17">
        <f>Total_All_Customers!A295</f>
        <v>45944</v>
      </c>
      <c r="B295" s="38">
        <v>14690.97</v>
      </c>
      <c r="C295" s="38">
        <v>14621.57</v>
      </c>
      <c r="D295" s="38">
        <v>14647.46</v>
      </c>
      <c r="E295" s="38">
        <v>15418.03</v>
      </c>
      <c r="F295" s="38">
        <v>15966.48</v>
      </c>
      <c r="G295" s="38">
        <v>17090.91</v>
      </c>
      <c r="H295" s="38">
        <v>18100.849999999999</v>
      </c>
      <c r="I295" s="38">
        <v>16409.27</v>
      </c>
      <c r="J295" s="38">
        <v>15867.56</v>
      </c>
      <c r="K295" s="38">
        <v>15605.86</v>
      </c>
      <c r="L295" s="38">
        <v>13368.44</v>
      </c>
      <c r="M295" s="38">
        <v>11852.39</v>
      </c>
      <c r="N295" s="38">
        <v>12228.7</v>
      </c>
      <c r="O295" s="38">
        <v>14681.81</v>
      </c>
      <c r="P295" s="38">
        <v>17061.38</v>
      </c>
      <c r="Q295" s="38">
        <v>20864.95</v>
      </c>
      <c r="R295" s="38">
        <v>22540.86</v>
      </c>
      <c r="S295" s="38">
        <v>23786.71</v>
      </c>
      <c r="T295" s="38">
        <v>20404.11</v>
      </c>
      <c r="U295" s="38">
        <v>18114.57</v>
      </c>
      <c r="V295" s="38">
        <v>15904.99</v>
      </c>
      <c r="W295" s="38">
        <v>15483.01</v>
      </c>
      <c r="X295" s="38">
        <v>14767.95</v>
      </c>
      <c r="Y295" s="38">
        <v>14423</v>
      </c>
      <c r="Z295" s="5">
        <v>0</v>
      </c>
      <c r="AA295" s="2">
        <f>IFERROR(INDEX('Holiday Schedule'!$D$3:$D$24,MATCH(A295,'Holiday Schedule'!$C$3:$C$24,0)),0)</f>
        <v>0</v>
      </c>
      <c r="AB295" s="2">
        <f t="shared" si="32"/>
        <v>3</v>
      </c>
      <c r="AC295" s="2">
        <f t="shared" si="33"/>
        <v>268942.56000000006</v>
      </c>
      <c r="AD295" s="5">
        <f t="shared" si="34"/>
        <v>124959.27000000002</v>
      </c>
      <c r="AE295" s="5">
        <f t="shared" si="35"/>
        <v>393901.83000000007</v>
      </c>
      <c r="AG295" s="2">
        <f t="shared" si="36"/>
        <v>10</v>
      </c>
      <c r="AH295" s="2">
        <f t="shared" si="37"/>
        <v>2025</v>
      </c>
      <c r="AJ295" s="5">
        <f t="shared" si="38"/>
        <v>23786.71</v>
      </c>
      <c r="AK295" s="2">
        <f t="shared" si="39"/>
        <v>18</v>
      </c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36"/>
    </row>
    <row r="296" spans="1:49">
      <c r="A296" s="17">
        <f>Total_All_Customers!A296</f>
        <v>45945</v>
      </c>
      <c r="B296" s="38">
        <v>14322.11</v>
      </c>
      <c r="C296" s="38">
        <v>14068.16</v>
      </c>
      <c r="D296" s="38">
        <v>14464.35</v>
      </c>
      <c r="E296" s="38">
        <v>15284.27</v>
      </c>
      <c r="F296" s="38">
        <v>15831.38</v>
      </c>
      <c r="G296" s="38">
        <v>17350.88</v>
      </c>
      <c r="H296" s="38">
        <v>18443.97</v>
      </c>
      <c r="I296" s="38">
        <v>16249.87</v>
      </c>
      <c r="J296" s="38">
        <v>15906.58</v>
      </c>
      <c r="K296" s="38">
        <v>14466.79</v>
      </c>
      <c r="L296" s="38">
        <v>14716.24</v>
      </c>
      <c r="M296" s="38">
        <v>16953.009999999998</v>
      </c>
      <c r="N296" s="38">
        <v>17962.29</v>
      </c>
      <c r="O296" s="38">
        <v>16842.849999999999</v>
      </c>
      <c r="P296" s="38">
        <v>17327.169999999998</v>
      </c>
      <c r="Q296" s="38">
        <v>20168.080000000002</v>
      </c>
      <c r="R296" s="38">
        <v>21773.98</v>
      </c>
      <c r="S296" s="38">
        <v>23980.14</v>
      </c>
      <c r="T296" s="38">
        <v>21191.78</v>
      </c>
      <c r="U296" s="38">
        <v>18594.830000000002</v>
      </c>
      <c r="V296" s="38">
        <v>16654.43</v>
      </c>
      <c r="W296" s="38">
        <v>16293.89</v>
      </c>
      <c r="X296" s="38">
        <v>15569.18</v>
      </c>
      <c r="Y296" s="38">
        <v>15063.27</v>
      </c>
      <c r="Z296" s="5">
        <v>0</v>
      </c>
      <c r="AA296" s="2">
        <f>IFERROR(INDEX('Holiday Schedule'!$D$3:$D$24,MATCH(A296,'Holiday Schedule'!$C$3:$C$24,0)),0)</f>
        <v>0</v>
      </c>
      <c r="AB296" s="2">
        <f t="shared" si="32"/>
        <v>4</v>
      </c>
      <c r="AC296" s="2">
        <f t="shared" si="33"/>
        <v>284651.11</v>
      </c>
      <c r="AD296" s="5">
        <f t="shared" si="34"/>
        <v>124828.39000000007</v>
      </c>
      <c r="AE296" s="5">
        <f t="shared" si="35"/>
        <v>409479.50000000006</v>
      </c>
      <c r="AG296" s="2">
        <f t="shared" si="36"/>
        <v>10</v>
      </c>
      <c r="AH296" s="2">
        <f t="shared" si="37"/>
        <v>2025</v>
      </c>
      <c r="AJ296" s="5">
        <f t="shared" si="38"/>
        <v>23980.14</v>
      </c>
      <c r="AK296" s="2">
        <f t="shared" si="39"/>
        <v>18</v>
      </c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36"/>
    </row>
    <row r="297" spans="1:49">
      <c r="A297" s="17">
        <f>Total_All_Customers!A297</f>
        <v>45946</v>
      </c>
      <c r="B297" s="38">
        <v>15559.7</v>
      </c>
      <c r="C297" s="38">
        <v>15296.88</v>
      </c>
      <c r="D297" s="38">
        <v>15380.92</v>
      </c>
      <c r="E297" s="38">
        <v>16259.5</v>
      </c>
      <c r="F297" s="38">
        <v>16634.48</v>
      </c>
      <c r="G297" s="38">
        <v>18199.41</v>
      </c>
      <c r="H297" s="38">
        <v>19444.86</v>
      </c>
      <c r="I297" s="38">
        <v>18089.900000000001</v>
      </c>
      <c r="J297" s="38">
        <v>19772.009999999998</v>
      </c>
      <c r="K297" s="38">
        <v>21716.639999999999</v>
      </c>
      <c r="L297" s="38">
        <v>22345.75</v>
      </c>
      <c r="M297" s="38">
        <v>22187.41</v>
      </c>
      <c r="N297" s="38">
        <v>23118.29</v>
      </c>
      <c r="O297" s="38">
        <v>23309.759999999998</v>
      </c>
      <c r="P297" s="38">
        <v>23697.97</v>
      </c>
      <c r="Q297" s="38">
        <v>26140.12</v>
      </c>
      <c r="R297" s="38">
        <v>26521.81</v>
      </c>
      <c r="S297" s="38">
        <v>26602.21</v>
      </c>
      <c r="T297" s="38">
        <v>22851.11</v>
      </c>
      <c r="U297" s="38">
        <v>19938.46</v>
      </c>
      <c r="V297" s="38">
        <v>17704.71</v>
      </c>
      <c r="W297" s="38">
        <v>17281.5</v>
      </c>
      <c r="X297" s="38">
        <v>16505.57</v>
      </c>
      <c r="Y297" s="38">
        <v>16237.57</v>
      </c>
      <c r="Z297" s="5">
        <v>0</v>
      </c>
      <c r="AA297" s="2">
        <f>IFERROR(INDEX('Holiday Schedule'!$D$3:$D$24,MATCH(A297,'Holiday Schedule'!$C$3:$C$24,0)),0)</f>
        <v>0</v>
      </c>
      <c r="AB297" s="2">
        <f t="shared" si="32"/>
        <v>5</v>
      </c>
      <c r="AC297" s="2">
        <f t="shared" si="33"/>
        <v>347783.22000000003</v>
      </c>
      <c r="AD297" s="5">
        <f t="shared" si="34"/>
        <v>133013.32</v>
      </c>
      <c r="AE297" s="5">
        <f t="shared" si="35"/>
        <v>480796.54000000004</v>
      </c>
      <c r="AG297" s="2">
        <f t="shared" si="36"/>
        <v>10</v>
      </c>
      <c r="AH297" s="2">
        <f t="shared" si="37"/>
        <v>2025</v>
      </c>
      <c r="AJ297" s="5">
        <f t="shared" si="38"/>
        <v>26602.21</v>
      </c>
      <c r="AK297" s="2">
        <f t="shared" si="39"/>
        <v>18</v>
      </c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36"/>
    </row>
    <row r="298" spans="1:49">
      <c r="A298" s="17">
        <f>Total_All_Customers!A298</f>
        <v>45947</v>
      </c>
      <c r="B298" s="38">
        <v>16016.32</v>
      </c>
      <c r="C298" s="38">
        <v>15949.58</v>
      </c>
      <c r="D298" s="38">
        <v>16131.3</v>
      </c>
      <c r="E298" s="38">
        <v>16803.37</v>
      </c>
      <c r="F298" s="38">
        <v>16938.27</v>
      </c>
      <c r="G298" s="38">
        <v>18759.95</v>
      </c>
      <c r="H298" s="38">
        <v>19827.25</v>
      </c>
      <c r="I298" s="38">
        <v>17542.849999999999</v>
      </c>
      <c r="J298" s="38">
        <v>16730.72</v>
      </c>
      <c r="K298" s="38">
        <v>15420.48</v>
      </c>
      <c r="L298" s="38">
        <v>12696.07</v>
      </c>
      <c r="M298" s="38">
        <v>11960.72</v>
      </c>
      <c r="N298" s="38">
        <v>10666.02</v>
      </c>
      <c r="O298" s="38">
        <v>10972.21</v>
      </c>
      <c r="P298" s="38">
        <v>12981.78</v>
      </c>
      <c r="Q298" s="38">
        <v>16848.5</v>
      </c>
      <c r="R298" s="38">
        <v>20847.759999999998</v>
      </c>
      <c r="S298" s="38">
        <v>23653.22</v>
      </c>
      <c r="T298" s="38">
        <v>20737.439999999999</v>
      </c>
      <c r="U298" s="38">
        <v>18367.7</v>
      </c>
      <c r="V298" s="38">
        <v>16817.91</v>
      </c>
      <c r="W298" s="38">
        <v>16759.93</v>
      </c>
      <c r="X298" s="38">
        <v>15941.91</v>
      </c>
      <c r="Y298" s="38">
        <v>16025.41</v>
      </c>
      <c r="Z298" s="5">
        <v>0</v>
      </c>
      <c r="AA298" s="2">
        <f>IFERROR(INDEX('Holiday Schedule'!$D$3:$D$24,MATCH(A298,'Holiday Schedule'!$C$3:$C$24,0)),0)</f>
        <v>0</v>
      </c>
      <c r="AB298" s="2">
        <f t="shared" si="32"/>
        <v>6</v>
      </c>
      <c r="AC298" s="2">
        <f t="shared" si="33"/>
        <v>258945.22000000003</v>
      </c>
      <c r="AD298" s="5">
        <f t="shared" si="34"/>
        <v>136451.4499999999</v>
      </c>
      <c r="AE298" s="5">
        <f t="shared" si="35"/>
        <v>395396.66999999993</v>
      </c>
      <c r="AG298" s="2">
        <f t="shared" si="36"/>
        <v>10</v>
      </c>
      <c r="AH298" s="2">
        <f t="shared" si="37"/>
        <v>2025</v>
      </c>
      <c r="AJ298" s="5">
        <f t="shared" si="38"/>
        <v>23653.22</v>
      </c>
      <c r="AK298" s="2">
        <f t="shared" si="39"/>
        <v>18</v>
      </c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36"/>
    </row>
    <row r="299" spans="1:49">
      <c r="A299" s="17">
        <f>Total_All_Customers!A299</f>
        <v>45948</v>
      </c>
      <c r="B299" s="38">
        <v>15931.86</v>
      </c>
      <c r="C299" s="38">
        <v>15896.05</v>
      </c>
      <c r="D299" s="38">
        <v>15960.74</v>
      </c>
      <c r="E299" s="38">
        <v>16677.509999999998</v>
      </c>
      <c r="F299" s="38">
        <v>16789.650000000001</v>
      </c>
      <c r="G299" s="38">
        <v>17173.5</v>
      </c>
      <c r="H299" s="38">
        <v>17437.759999999998</v>
      </c>
      <c r="I299" s="38">
        <v>15564.58</v>
      </c>
      <c r="J299" s="38">
        <v>13847.17</v>
      </c>
      <c r="K299" s="38">
        <v>11446.86</v>
      </c>
      <c r="L299" s="38">
        <v>10110.51</v>
      </c>
      <c r="M299" s="38">
        <v>8560.64</v>
      </c>
      <c r="N299" s="38">
        <v>7139.61</v>
      </c>
      <c r="O299" s="38">
        <v>6158.22</v>
      </c>
      <c r="P299" s="38">
        <v>7206.76</v>
      </c>
      <c r="Q299" s="38">
        <v>11698.86</v>
      </c>
      <c r="R299" s="38">
        <v>18820.34</v>
      </c>
      <c r="S299" s="38">
        <v>23003.040000000001</v>
      </c>
      <c r="T299" s="38">
        <v>20273.46</v>
      </c>
      <c r="U299" s="38">
        <v>18066.419999999998</v>
      </c>
      <c r="V299" s="38">
        <v>16496.07</v>
      </c>
      <c r="W299" s="38">
        <v>16352.65</v>
      </c>
      <c r="X299" s="38">
        <v>15988.23</v>
      </c>
      <c r="Y299" s="38">
        <v>15801.48</v>
      </c>
      <c r="Z299" s="5">
        <v>0</v>
      </c>
      <c r="AA299" s="2">
        <f>IFERROR(INDEX('Holiday Schedule'!$D$3:$D$24,MATCH(A299,'Holiday Schedule'!$C$3:$C$24,0)),0)</f>
        <v>0</v>
      </c>
      <c r="AB299" s="2">
        <f t="shared" si="32"/>
        <v>7</v>
      </c>
      <c r="AC299" s="2">
        <f t="shared" si="33"/>
        <v>0</v>
      </c>
      <c r="AD299" s="5">
        <f t="shared" si="34"/>
        <v>352401.97000000003</v>
      </c>
      <c r="AE299" s="5">
        <f t="shared" si="35"/>
        <v>352401.97000000003</v>
      </c>
      <c r="AG299" s="2">
        <f t="shared" si="36"/>
        <v>10</v>
      </c>
      <c r="AH299" s="2">
        <f t="shared" si="37"/>
        <v>2025</v>
      </c>
      <c r="AJ299" s="5">
        <f t="shared" si="38"/>
        <v>23003.040000000001</v>
      </c>
      <c r="AK299" s="2">
        <f t="shared" si="39"/>
        <v>18</v>
      </c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36"/>
    </row>
    <row r="300" spans="1:49">
      <c r="A300" s="17">
        <f>Total_All_Customers!A300</f>
        <v>45949</v>
      </c>
      <c r="B300" s="38">
        <v>15825.59</v>
      </c>
      <c r="C300" s="38">
        <v>15797.3</v>
      </c>
      <c r="D300" s="38">
        <v>16150.35</v>
      </c>
      <c r="E300" s="38">
        <v>16720.41</v>
      </c>
      <c r="F300" s="38">
        <v>16777.16</v>
      </c>
      <c r="G300" s="38">
        <v>17297.919999999998</v>
      </c>
      <c r="H300" s="38">
        <v>17413.54</v>
      </c>
      <c r="I300" s="38">
        <v>16084.16</v>
      </c>
      <c r="J300" s="38">
        <v>15106.65</v>
      </c>
      <c r="K300" s="38">
        <v>13464.8</v>
      </c>
      <c r="L300" s="38">
        <v>10828.6</v>
      </c>
      <c r="M300" s="38">
        <v>8346.39</v>
      </c>
      <c r="N300" s="38">
        <v>7910.86</v>
      </c>
      <c r="O300" s="38">
        <v>7696.69</v>
      </c>
      <c r="P300" s="38">
        <v>9476.7999999999993</v>
      </c>
      <c r="Q300" s="38">
        <v>13745.2</v>
      </c>
      <c r="R300" s="38">
        <v>19275.46</v>
      </c>
      <c r="S300" s="38">
        <v>22829.49</v>
      </c>
      <c r="T300" s="38">
        <v>20283.490000000002</v>
      </c>
      <c r="U300" s="38">
        <v>17895.84</v>
      </c>
      <c r="V300" s="38">
        <v>16254.09</v>
      </c>
      <c r="W300" s="38">
        <v>15577.35</v>
      </c>
      <c r="X300" s="38">
        <v>15220.59</v>
      </c>
      <c r="Y300" s="38">
        <v>14492.54</v>
      </c>
      <c r="Z300" s="5">
        <v>0</v>
      </c>
      <c r="AA300" s="2">
        <f>IFERROR(INDEX('Holiday Schedule'!$D$3:$D$24,MATCH(A300,'Holiday Schedule'!$C$3:$C$24,0)),0)</f>
        <v>0</v>
      </c>
      <c r="AB300" s="2">
        <f t="shared" si="32"/>
        <v>1</v>
      </c>
      <c r="AC300" s="2">
        <f t="shared" si="33"/>
        <v>0</v>
      </c>
      <c r="AD300" s="5">
        <f t="shared" si="34"/>
        <v>360471.27</v>
      </c>
      <c r="AE300" s="5">
        <f t="shared" si="35"/>
        <v>360471.27</v>
      </c>
      <c r="AG300" s="2">
        <f t="shared" si="36"/>
        <v>10</v>
      </c>
      <c r="AH300" s="2">
        <f t="shared" si="37"/>
        <v>2025</v>
      </c>
      <c r="AJ300" s="5">
        <f t="shared" si="38"/>
        <v>22829.49</v>
      </c>
      <c r="AK300" s="2">
        <f t="shared" si="39"/>
        <v>18</v>
      </c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36"/>
    </row>
    <row r="301" spans="1:49">
      <c r="A301" s="17">
        <f>Total_All_Customers!A301</f>
        <v>45950</v>
      </c>
      <c r="B301" s="38">
        <v>14303.74</v>
      </c>
      <c r="C301" s="38">
        <v>14256.39</v>
      </c>
      <c r="D301" s="38">
        <v>14544.77</v>
      </c>
      <c r="E301" s="38">
        <v>15468.2</v>
      </c>
      <c r="F301" s="38">
        <v>15769.63</v>
      </c>
      <c r="G301" s="38">
        <v>16966.55</v>
      </c>
      <c r="H301" s="38">
        <v>18262.38</v>
      </c>
      <c r="I301" s="38">
        <v>16560.41</v>
      </c>
      <c r="J301" s="38">
        <v>17295.34</v>
      </c>
      <c r="K301" s="38">
        <v>18605.88</v>
      </c>
      <c r="L301" s="38">
        <v>17883.990000000002</v>
      </c>
      <c r="M301" s="38">
        <v>16885.29</v>
      </c>
      <c r="N301" s="38">
        <v>18946.79</v>
      </c>
      <c r="O301" s="38">
        <v>19781.349999999999</v>
      </c>
      <c r="P301" s="38">
        <v>20548.3</v>
      </c>
      <c r="Q301" s="38">
        <v>23275.99</v>
      </c>
      <c r="R301" s="38">
        <v>24634.62</v>
      </c>
      <c r="S301" s="38">
        <v>25500.880000000001</v>
      </c>
      <c r="T301" s="38">
        <v>21091.59</v>
      </c>
      <c r="U301" s="38">
        <v>18222.54</v>
      </c>
      <c r="V301" s="38">
        <v>16214.18</v>
      </c>
      <c r="W301" s="38">
        <v>15569.94</v>
      </c>
      <c r="X301" s="38">
        <v>15022.56</v>
      </c>
      <c r="Y301" s="38">
        <v>14308.2</v>
      </c>
      <c r="Z301" s="5">
        <v>0</v>
      </c>
      <c r="AA301" s="2">
        <f>IFERROR(INDEX('Holiday Schedule'!$D$3:$D$24,MATCH(A301,'Holiday Schedule'!$C$3:$C$24,0)),0)</f>
        <v>0</v>
      </c>
      <c r="AB301" s="2">
        <f t="shared" si="32"/>
        <v>2</v>
      </c>
      <c r="AC301" s="2">
        <f t="shared" si="33"/>
        <v>306039.65000000002</v>
      </c>
      <c r="AD301" s="5">
        <f t="shared" si="34"/>
        <v>123879.85999999999</v>
      </c>
      <c r="AE301" s="5">
        <f t="shared" si="35"/>
        <v>429919.51</v>
      </c>
      <c r="AG301" s="2">
        <f t="shared" si="36"/>
        <v>10</v>
      </c>
      <c r="AH301" s="2">
        <f t="shared" si="37"/>
        <v>2025</v>
      </c>
      <c r="AJ301" s="5">
        <f t="shared" si="38"/>
        <v>25500.880000000001</v>
      </c>
      <c r="AK301" s="2">
        <f t="shared" si="39"/>
        <v>18</v>
      </c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36"/>
    </row>
    <row r="302" spans="1:49">
      <c r="A302" s="17">
        <f>Total_All_Customers!A302</f>
        <v>45951</v>
      </c>
      <c r="B302" s="38">
        <v>14206.1</v>
      </c>
      <c r="C302" s="38">
        <v>14320.82</v>
      </c>
      <c r="D302" s="38">
        <v>14303.23</v>
      </c>
      <c r="E302" s="38">
        <v>15159</v>
      </c>
      <c r="F302" s="38">
        <v>15317.81</v>
      </c>
      <c r="G302" s="38">
        <v>16920.5</v>
      </c>
      <c r="H302" s="38">
        <v>18187.05</v>
      </c>
      <c r="I302" s="38">
        <v>16577.79</v>
      </c>
      <c r="J302" s="38">
        <v>18449.740000000002</v>
      </c>
      <c r="K302" s="38">
        <v>19729.34</v>
      </c>
      <c r="L302" s="38">
        <v>19610.57</v>
      </c>
      <c r="M302" s="38">
        <v>19072.11</v>
      </c>
      <c r="N302" s="38">
        <v>17223.89</v>
      </c>
      <c r="O302" s="38">
        <v>16493.93</v>
      </c>
      <c r="P302" s="38">
        <v>16647.330000000002</v>
      </c>
      <c r="Q302" s="38">
        <v>19153.87</v>
      </c>
      <c r="R302" s="38">
        <v>22396.78</v>
      </c>
      <c r="S302" s="38">
        <v>23216.14</v>
      </c>
      <c r="T302" s="38">
        <v>20658.95</v>
      </c>
      <c r="U302" s="38">
        <v>19050.36</v>
      </c>
      <c r="V302" s="38">
        <v>16276.5</v>
      </c>
      <c r="W302" s="38">
        <v>15716.53</v>
      </c>
      <c r="X302" s="38">
        <v>15148.44</v>
      </c>
      <c r="Y302" s="38">
        <v>14771.3</v>
      </c>
      <c r="Z302" s="5">
        <v>0</v>
      </c>
      <c r="AA302" s="2">
        <f>IFERROR(INDEX('Holiday Schedule'!$D$3:$D$24,MATCH(A302,'Holiday Schedule'!$C$3:$C$24,0)),0)</f>
        <v>0</v>
      </c>
      <c r="AB302" s="2">
        <f t="shared" si="32"/>
        <v>3</v>
      </c>
      <c r="AC302" s="2">
        <f t="shared" si="33"/>
        <v>295422.27</v>
      </c>
      <c r="AD302" s="5">
        <f t="shared" si="34"/>
        <v>123185.81</v>
      </c>
      <c r="AE302" s="5">
        <f t="shared" si="35"/>
        <v>418608.08</v>
      </c>
      <c r="AG302" s="2">
        <f t="shared" si="36"/>
        <v>10</v>
      </c>
      <c r="AH302" s="2">
        <f t="shared" si="37"/>
        <v>2025</v>
      </c>
      <c r="AJ302" s="5">
        <f t="shared" si="38"/>
        <v>23216.14</v>
      </c>
      <c r="AK302" s="2">
        <f t="shared" si="39"/>
        <v>18</v>
      </c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36"/>
    </row>
    <row r="303" spans="1:49">
      <c r="A303" s="17">
        <f>Total_All_Customers!A303</f>
        <v>45952</v>
      </c>
      <c r="B303" s="38">
        <v>14587.85</v>
      </c>
      <c r="C303" s="38">
        <v>14670.14</v>
      </c>
      <c r="D303" s="38">
        <v>14989.86</v>
      </c>
      <c r="E303" s="38">
        <v>15730.25</v>
      </c>
      <c r="F303" s="38">
        <v>16035.67</v>
      </c>
      <c r="G303" s="38">
        <v>17648.810000000001</v>
      </c>
      <c r="H303" s="38">
        <v>18668.84</v>
      </c>
      <c r="I303" s="38">
        <v>16963.439999999999</v>
      </c>
      <c r="J303" s="38">
        <v>18053.330000000002</v>
      </c>
      <c r="K303" s="38">
        <v>19044.3</v>
      </c>
      <c r="L303" s="38">
        <v>21201.07</v>
      </c>
      <c r="M303" s="38">
        <v>24513.82</v>
      </c>
      <c r="N303" s="38">
        <v>24606.2</v>
      </c>
      <c r="O303" s="38">
        <v>22876.01</v>
      </c>
      <c r="P303" s="38">
        <v>19625.560000000001</v>
      </c>
      <c r="Q303" s="38">
        <v>19821.689999999999</v>
      </c>
      <c r="R303" s="38">
        <v>22497.51</v>
      </c>
      <c r="S303" s="38">
        <v>24606.5</v>
      </c>
      <c r="T303" s="38">
        <v>21359.41</v>
      </c>
      <c r="U303" s="38">
        <v>18442</v>
      </c>
      <c r="V303" s="38">
        <v>16276.69</v>
      </c>
      <c r="W303" s="38">
        <v>15859.94</v>
      </c>
      <c r="X303" s="38">
        <v>15270.56</v>
      </c>
      <c r="Y303" s="38">
        <v>14915.43</v>
      </c>
      <c r="Z303" s="5">
        <v>0</v>
      </c>
      <c r="AA303" s="2">
        <f>IFERROR(INDEX('Holiday Schedule'!$D$3:$D$24,MATCH(A303,'Holiday Schedule'!$C$3:$C$24,0)),0)</f>
        <v>0</v>
      </c>
      <c r="AB303" s="2">
        <f t="shared" si="32"/>
        <v>4</v>
      </c>
      <c r="AC303" s="2">
        <f t="shared" si="33"/>
        <v>321018.03000000003</v>
      </c>
      <c r="AD303" s="5">
        <f t="shared" si="34"/>
        <v>127246.84999999998</v>
      </c>
      <c r="AE303" s="5">
        <f t="shared" si="35"/>
        <v>448264.88</v>
      </c>
      <c r="AG303" s="2">
        <f t="shared" si="36"/>
        <v>10</v>
      </c>
      <c r="AH303" s="2">
        <f t="shared" si="37"/>
        <v>2025</v>
      </c>
      <c r="AJ303" s="5">
        <f t="shared" si="38"/>
        <v>24606.5</v>
      </c>
      <c r="AK303" s="2">
        <f t="shared" si="39"/>
        <v>18</v>
      </c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36"/>
    </row>
    <row r="304" spans="1:49">
      <c r="A304" s="17">
        <f>Total_All_Customers!A304</f>
        <v>45953</v>
      </c>
      <c r="B304" s="38">
        <v>14620.29</v>
      </c>
      <c r="C304" s="38">
        <v>14469.52</v>
      </c>
      <c r="D304" s="38">
        <v>14876.32</v>
      </c>
      <c r="E304" s="38">
        <v>15220.28</v>
      </c>
      <c r="F304" s="38">
        <v>15866.28</v>
      </c>
      <c r="G304" s="38">
        <v>17040.16</v>
      </c>
      <c r="H304" s="38">
        <v>18699.48</v>
      </c>
      <c r="I304" s="38">
        <v>16422.25</v>
      </c>
      <c r="J304" s="38">
        <v>14433.81</v>
      </c>
      <c r="K304" s="38">
        <v>11295.95</v>
      </c>
      <c r="L304" s="38">
        <v>10404.370000000001</v>
      </c>
      <c r="M304" s="38">
        <v>9951.8700000000008</v>
      </c>
      <c r="N304" s="38">
        <v>11888.82</v>
      </c>
      <c r="O304" s="38">
        <v>12770.53</v>
      </c>
      <c r="P304" s="38">
        <v>14597.02</v>
      </c>
      <c r="Q304" s="38">
        <v>17954.37</v>
      </c>
      <c r="R304" s="38">
        <v>20229.98</v>
      </c>
      <c r="S304" s="38">
        <v>23480.75</v>
      </c>
      <c r="T304" s="38">
        <v>19856.07</v>
      </c>
      <c r="U304" s="38">
        <v>18043.150000000001</v>
      </c>
      <c r="V304" s="38">
        <v>16859.57</v>
      </c>
      <c r="W304" s="38">
        <v>15693.39</v>
      </c>
      <c r="X304" s="38">
        <v>14952.4</v>
      </c>
      <c r="Y304" s="38">
        <v>14612.48</v>
      </c>
      <c r="Z304" s="5">
        <v>0</v>
      </c>
      <c r="AA304" s="2">
        <f>IFERROR(INDEX('Holiday Schedule'!$D$3:$D$24,MATCH(A304,'Holiday Schedule'!$C$3:$C$24,0)),0)</f>
        <v>0</v>
      </c>
      <c r="AB304" s="2">
        <f t="shared" si="32"/>
        <v>5</v>
      </c>
      <c r="AC304" s="2">
        <f t="shared" si="33"/>
        <v>248834.30000000002</v>
      </c>
      <c r="AD304" s="5">
        <f t="shared" si="34"/>
        <v>125404.81000000008</v>
      </c>
      <c r="AE304" s="5">
        <f t="shared" si="35"/>
        <v>374239.1100000001</v>
      </c>
      <c r="AG304" s="2">
        <f t="shared" si="36"/>
        <v>10</v>
      </c>
      <c r="AH304" s="2">
        <f t="shared" si="37"/>
        <v>2025</v>
      </c>
      <c r="AJ304" s="5">
        <f t="shared" si="38"/>
        <v>23480.75</v>
      </c>
      <c r="AK304" s="2">
        <f t="shared" si="39"/>
        <v>18</v>
      </c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36"/>
    </row>
    <row r="305" spans="1:49">
      <c r="A305" s="17">
        <f>Total_All_Customers!A305</f>
        <v>45954</v>
      </c>
      <c r="B305" s="38">
        <v>14729.3</v>
      </c>
      <c r="C305" s="38">
        <v>14760.41</v>
      </c>
      <c r="D305" s="38">
        <v>15243.91</v>
      </c>
      <c r="E305" s="38">
        <v>15940.83</v>
      </c>
      <c r="F305" s="38">
        <v>16747.05</v>
      </c>
      <c r="G305" s="38">
        <v>17956.79</v>
      </c>
      <c r="H305" s="38">
        <v>19524.689999999999</v>
      </c>
      <c r="I305" s="38">
        <v>16081.08</v>
      </c>
      <c r="J305" s="38">
        <v>16559.400000000001</v>
      </c>
      <c r="K305" s="38">
        <v>13843.91</v>
      </c>
      <c r="L305" s="38">
        <v>11326.51</v>
      </c>
      <c r="M305" s="38">
        <v>9977.83</v>
      </c>
      <c r="N305" s="38">
        <v>12158.06</v>
      </c>
      <c r="O305" s="38">
        <v>12248.21</v>
      </c>
      <c r="P305" s="38">
        <v>12278.09</v>
      </c>
      <c r="Q305" s="38">
        <v>16275.11</v>
      </c>
      <c r="R305" s="38">
        <v>21666.48</v>
      </c>
      <c r="S305" s="38">
        <v>23407.71</v>
      </c>
      <c r="T305" s="38">
        <v>20176.23</v>
      </c>
      <c r="U305" s="38">
        <v>17751.59</v>
      </c>
      <c r="V305" s="38">
        <v>15950.14</v>
      </c>
      <c r="W305" s="38">
        <v>15957.67</v>
      </c>
      <c r="X305" s="38">
        <v>15340.32</v>
      </c>
      <c r="Y305" s="38">
        <v>15128.88</v>
      </c>
      <c r="Z305" s="5">
        <v>0</v>
      </c>
      <c r="AA305" s="2">
        <f>IFERROR(INDEX('Holiday Schedule'!$D$3:$D$24,MATCH(A305,'Holiday Schedule'!$C$3:$C$24,0)),0)</f>
        <v>0</v>
      </c>
      <c r="AB305" s="2">
        <f t="shared" si="32"/>
        <v>6</v>
      </c>
      <c r="AC305" s="2">
        <f t="shared" si="33"/>
        <v>250998.34</v>
      </c>
      <c r="AD305" s="5">
        <f t="shared" si="34"/>
        <v>130031.86000000002</v>
      </c>
      <c r="AE305" s="5">
        <f t="shared" si="35"/>
        <v>381030.2</v>
      </c>
      <c r="AG305" s="2">
        <f t="shared" si="36"/>
        <v>10</v>
      </c>
      <c r="AH305" s="2">
        <f t="shared" si="37"/>
        <v>2025</v>
      </c>
      <c r="AJ305" s="5">
        <f t="shared" si="38"/>
        <v>23407.71</v>
      </c>
      <c r="AK305" s="2">
        <f t="shared" si="39"/>
        <v>18</v>
      </c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36"/>
    </row>
    <row r="306" spans="1:49">
      <c r="A306" s="17">
        <f>Total_All_Customers!A306</f>
        <v>45955</v>
      </c>
      <c r="B306" s="38">
        <v>15044.78</v>
      </c>
      <c r="C306" s="38">
        <v>14823.82</v>
      </c>
      <c r="D306" s="38">
        <v>14944.37</v>
      </c>
      <c r="E306" s="38">
        <v>15599.18</v>
      </c>
      <c r="F306" s="38">
        <v>15505.45</v>
      </c>
      <c r="G306" s="38">
        <v>16141.04</v>
      </c>
      <c r="H306" s="38">
        <v>16268.96</v>
      </c>
      <c r="I306" s="38">
        <v>15293.34</v>
      </c>
      <c r="J306" s="38">
        <v>14486.39</v>
      </c>
      <c r="K306" s="38">
        <v>11316.26</v>
      </c>
      <c r="L306" s="38">
        <v>10426.75</v>
      </c>
      <c r="M306" s="38">
        <v>10882.25</v>
      </c>
      <c r="N306" s="38">
        <v>9602.02</v>
      </c>
      <c r="O306" s="38">
        <v>10892.25</v>
      </c>
      <c r="P306" s="38">
        <v>15596.22</v>
      </c>
      <c r="Q306" s="38">
        <v>20785.68</v>
      </c>
      <c r="R306" s="38">
        <v>22937.89</v>
      </c>
      <c r="S306" s="38">
        <v>23930.22</v>
      </c>
      <c r="T306" s="38">
        <v>19892.419999999998</v>
      </c>
      <c r="U306" s="38">
        <v>17365.169999999998</v>
      </c>
      <c r="V306" s="38">
        <v>15841.04</v>
      </c>
      <c r="W306" s="38">
        <v>15734.9</v>
      </c>
      <c r="X306" s="38">
        <v>15417.68</v>
      </c>
      <c r="Y306" s="38">
        <v>15375.86</v>
      </c>
      <c r="Z306" s="5">
        <v>0</v>
      </c>
      <c r="AA306" s="2">
        <f>IFERROR(INDEX('Holiday Schedule'!$D$3:$D$24,MATCH(A306,'Holiday Schedule'!$C$3:$C$24,0)),0)</f>
        <v>0</v>
      </c>
      <c r="AB306" s="2">
        <f t="shared" si="32"/>
        <v>7</v>
      </c>
      <c r="AC306" s="2">
        <f t="shared" si="33"/>
        <v>0</v>
      </c>
      <c r="AD306" s="5">
        <f t="shared" si="34"/>
        <v>374103.93999999994</v>
      </c>
      <c r="AE306" s="5">
        <f t="shared" si="35"/>
        <v>374103.93999999994</v>
      </c>
      <c r="AG306" s="2">
        <f t="shared" si="36"/>
        <v>10</v>
      </c>
      <c r="AH306" s="2">
        <f t="shared" si="37"/>
        <v>2025</v>
      </c>
      <c r="AJ306" s="5">
        <f t="shared" si="38"/>
        <v>23930.22</v>
      </c>
      <c r="AK306" s="2">
        <f t="shared" si="39"/>
        <v>18</v>
      </c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36"/>
    </row>
    <row r="307" spans="1:49">
      <c r="A307" s="17">
        <f>Total_All_Customers!A307</f>
        <v>45956</v>
      </c>
      <c r="B307" s="38">
        <v>15082.01</v>
      </c>
      <c r="C307" s="38">
        <v>15061.35</v>
      </c>
      <c r="D307" s="38">
        <v>15011.62</v>
      </c>
      <c r="E307" s="38">
        <v>15781.75</v>
      </c>
      <c r="F307" s="38">
        <v>15616.51</v>
      </c>
      <c r="G307" s="38">
        <v>16237</v>
      </c>
      <c r="H307" s="38">
        <v>16532.439999999999</v>
      </c>
      <c r="I307" s="38">
        <v>15655.94</v>
      </c>
      <c r="J307" s="38">
        <v>16417.07</v>
      </c>
      <c r="K307" s="38">
        <v>16923.25</v>
      </c>
      <c r="L307" s="38">
        <v>16683.03</v>
      </c>
      <c r="M307" s="38">
        <v>17674.849999999999</v>
      </c>
      <c r="N307" s="38">
        <v>16829.259999999998</v>
      </c>
      <c r="O307" s="38">
        <v>16488.939999999999</v>
      </c>
      <c r="P307" s="38">
        <v>18505.61</v>
      </c>
      <c r="Q307" s="38">
        <v>22086.57</v>
      </c>
      <c r="R307" s="38">
        <v>23576.35</v>
      </c>
      <c r="S307" s="38">
        <v>24873.93</v>
      </c>
      <c r="T307" s="38">
        <v>20875.57</v>
      </c>
      <c r="U307" s="38">
        <v>18630.599999999999</v>
      </c>
      <c r="V307" s="38">
        <v>16708.54</v>
      </c>
      <c r="W307" s="38">
        <v>16212.76</v>
      </c>
      <c r="X307" s="38">
        <v>15836.89</v>
      </c>
      <c r="Y307" s="38">
        <v>15225.38</v>
      </c>
      <c r="Z307" s="5">
        <v>0</v>
      </c>
      <c r="AA307" s="2">
        <f>IFERROR(INDEX('Holiday Schedule'!$D$3:$D$24,MATCH(A307,'Holiday Schedule'!$C$3:$C$24,0)),0)</f>
        <v>0</v>
      </c>
      <c r="AB307" s="2">
        <f t="shared" si="32"/>
        <v>1</v>
      </c>
      <c r="AC307" s="2">
        <f t="shared" si="33"/>
        <v>0</v>
      </c>
      <c r="AD307" s="5">
        <f t="shared" si="34"/>
        <v>418527.22</v>
      </c>
      <c r="AE307" s="5">
        <f t="shared" si="35"/>
        <v>418527.22</v>
      </c>
      <c r="AG307" s="2">
        <f t="shared" si="36"/>
        <v>10</v>
      </c>
      <c r="AH307" s="2">
        <f t="shared" si="37"/>
        <v>2025</v>
      </c>
      <c r="AJ307" s="5">
        <f t="shared" si="38"/>
        <v>24873.93</v>
      </c>
      <c r="AK307" s="2">
        <f t="shared" si="39"/>
        <v>18</v>
      </c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36"/>
    </row>
    <row r="308" spans="1:49">
      <c r="A308" s="17">
        <f>Total_All_Customers!A308</f>
        <v>45957</v>
      </c>
      <c r="B308" s="38">
        <v>12493.79</v>
      </c>
      <c r="C308" s="38">
        <v>11761.59</v>
      </c>
      <c r="D308" s="38">
        <v>11613.82</v>
      </c>
      <c r="E308" s="38">
        <v>12421.91</v>
      </c>
      <c r="F308" s="38">
        <v>13734.17</v>
      </c>
      <c r="G308" s="38">
        <v>18391.37</v>
      </c>
      <c r="H308" s="38">
        <v>21274.16</v>
      </c>
      <c r="I308" s="38">
        <v>20342.919999999998</v>
      </c>
      <c r="J308" s="38">
        <v>19846.32</v>
      </c>
      <c r="K308" s="38">
        <v>18871.47</v>
      </c>
      <c r="L308" s="38">
        <v>19409.78</v>
      </c>
      <c r="M308" s="38">
        <v>21839.09</v>
      </c>
      <c r="N308" s="38">
        <v>23236.43</v>
      </c>
      <c r="O308" s="38">
        <v>22942.87</v>
      </c>
      <c r="P308" s="38">
        <v>23790.26</v>
      </c>
      <c r="Q308" s="38">
        <v>26248.07</v>
      </c>
      <c r="R308" s="38">
        <v>26731.43</v>
      </c>
      <c r="S308" s="38">
        <v>28082.48</v>
      </c>
      <c r="T308" s="38">
        <v>24452.080000000002</v>
      </c>
      <c r="U308" s="38">
        <v>21528.74</v>
      </c>
      <c r="V308" s="38">
        <v>19466.66</v>
      </c>
      <c r="W308" s="38">
        <v>19442.71</v>
      </c>
      <c r="X308" s="38">
        <v>19437.91</v>
      </c>
      <c r="Y308" s="38">
        <v>19839.169999999998</v>
      </c>
      <c r="Z308" s="5">
        <v>0</v>
      </c>
      <c r="AA308" s="2">
        <f>IFERROR(INDEX('Holiday Schedule'!$D$3:$D$24,MATCH(A308,'Holiday Schedule'!$C$3:$C$24,0)),0)</f>
        <v>0</v>
      </c>
      <c r="AB308" s="2">
        <f t="shared" si="32"/>
        <v>2</v>
      </c>
      <c r="AC308" s="2">
        <f t="shared" si="33"/>
        <v>355669.22</v>
      </c>
      <c r="AD308" s="5">
        <f t="shared" si="34"/>
        <v>121529.97999999992</v>
      </c>
      <c r="AE308" s="5">
        <f t="shared" si="35"/>
        <v>477199.1999999999</v>
      </c>
      <c r="AG308" s="2">
        <f t="shared" si="36"/>
        <v>10</v>
      </c>
      <c r="AH308" s="2">
        <f t="shared" si="37"/>
        <v>2025</v>
      </c>
      <c r="AJ308" s="5">
        <f t="shared" si="38"/>
        <v>28082.48</v>
      </c>
      <c r="AK308" s="2">
        <f t="shared" si="39"/>
        <v>18</v>
      </c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36"/>
    </row>
    <row r="309" spans="1:49">
      <c r="A309" s="17">
        <f>Total_All_Customers!A309</f>
        <v>45958</v>
      </c>
      <c r="B309" s="38">
        <v>19573.400000000001</v>
      </c>
      <c r="C309" s="38">
        <v>19405.990000000002</v>
      </c>
      <c r="D309" s="38">
        <v>19672.91</v>
      </c>
      <c r="E309" s="38">
        <v>20025.89</v>
      </c>
      <c r="F309" s="38">
        <v>19559.419999999998</v>
      </c>
      <c r="G309" s="38">
        <v>21700.43</v>
      </c>
      <c r="H309" s="38">
        <v>23555</v>
      </c>
      <c r="I309" s="38">
        <v>20911.599999999999</v>
      </c>
      <c r="J309" s="38">
        <v>18982.580000000002</v>
      </c>
      <c r="K309" s="38">
        <v>16421.34</v>
      </c>
      <c r="L309" s="38">
        <v>14573.25</v>
      </c>
      <c r="M309" s="38">
        <v>15947.25</v>
      </c>
      <c r="N309" s="38">
        <v>18335.78</v>
      </c>
      <c r="O309" s="38">
        <v>17326.43</v>
      </c>
      <c r="P309" s="38">
        <v>17450.23</v>
      </c>
      <c r="Q309" s="38">
        <v>19995.62</v>
      </c>
      <c r="R309" s="38">
        <v>23309.16</v>
      </c>
      <c r="S309" s="38">
        <v>24829.34</v>
      </c>
      <c r="T309" s="38">
        <v>22107.7</v>
      </c>
      <c r="U309" s="38">
        <v>19868.05</v>
      </c>
      <c r="V309" s="38">
        <v>18620.96</v>
      </c>
      <c r="W309" s="38">
        <v>20354.650000000001</v>
      </c>
      <c r="X309" s="38">
        <v>21021.64</v>
      </c>
      <c r="Y309" s="38">
        <v>20217.29</v>
      </c>
      <c r="Z309" s="5">
        <v>0</v>
      </c>
      <c r="AA309" s="2">
        <f>IFERROR(INDEX('Holiday Schedule'!$D$3:$D$24,MATCH(A309,'Holiday Schedule'!$C$3:$C$24,0)),0)</f>
        <v>0</v>
      </c>
      <c r="AB309" s="2">
        <f t="shared" si="32"/>
        <v>3</v>
      </c>
      <c r="AC309" s="2">
        <f t="shared" si="33"/>
        <v>310055.58000000007</v>
      </c>
      <c r="AD309" s="5">
        <f t="shared" si="34"/>
        <v>163710.32999999996</v>
      </c>
      <c r="AE309" s="5">
        <f t="shared" si="35"/>
        <v>473765.91000000003</v>
      </c>
      <c r="AG309" s="2">
        <f t="shared" si="36"/>
        <v>10</v>
      </c>
      <c r="AH309" s="2">
        <f t="shared" si="37"/>
        <v>2025</v>
      </c>
      <c r="AJ309" s="5">
        <f t="shared" si="38"/>
        <v>24829.34</v>
      </c>
      <c r="AK309" s="2">
        <f t="shared" si="39"/>
        <v>18</v>
      </c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36"/>
    </row>
    <row r="310" spans="1:49">
      <c r="A310" s="17">
        <f>Total_All_Customers!A310</f>
        <v>45959</v>
      </c>
      <c r="B310" s="38">
        <v>16055.35</v>
      </c>
      <c r="C310" s="38">
        <v>16048.85</v>
      </c>
      <c r="D310" s="38">
        <v>16574.13</v>
      </c>
      <c r="E310" s="38">
        <v>17556.93</v>
      </c>
      <c r="F310" s="38">
        <v>17981.05</v>
      </c>
      <c r="G310" s="38">
        <v>19356.53</v>
      </c>
      <c r="H310" s="38">
        <v>20684.11</v>
      </c>
      <c r="I310" s="38">
        <v>18847.580000000002</v>
      </c>
      <c r="J310" s="38">
        <v>19004.79</v>
      </c>
      <c r="K310" s="38">
        <v>19193.259999999998</v>
      </c>
      <c r="L310" s="38">
        <v>19232.48</v>
      </c>
      <c r="M310" s="38">
        <v>17625.57</v>
      </c>
      <c r="N310" s="38">
        <v>16122.47</v>
      </c>
      <c r="O310" s="38">
        <v>13908.81</v>
      </c>
      <c r="P310" s="38">
        <v>12617.39</v>
      </c>
      <c r="Q310" s="38">
        <v>15248.15</v>
      </c>
      <c r="R310" s="38">
        <v>21923.97</v>
      </c>
      <c r="S310" s="38">
        <v>25408.400000000001</v>
      </c>
      <c r="T310" s="38">
        <v>22196.77</v>
      </c>
      <c r="U310" s="38">
        <v>19345.490000000002</v>
      </c>
      <c r="V310" s="38">
        <v>17703.59</v>
      </c>
      <c r="W310" s="38">
        <v>17325.07</v>
      </c>
      <c r="X310" s="38">
        <v>16827.38</v>
      </c>
      <c r="Y310" s="38">
        <v>16432.45</v>
      </c>
      <c r="Z310" s="5">
        <v>0</v>
      </c>
      <c r="AA310" s="2">
        <f>IFERROR(INDEX('Holiday Schedule'!$D$3:$D$24,MATCH(A310,'Holiday Schedule'!$C$3:$C$24,0)),0)</f>
        <v>0</v>
      </c>
      <c r="AB310" s="2">
        <f t="shared" si="32"/>
        <v>4</v>
      </c>
      <c r="AC310" s="2">
        <f t="shared" si="33"/>
        <v>292531.16999999993</v>
      </c>
      <c r="AD310" s="5">
        <f t="shared" si="34"/>
        <v>140689.4000000002</v>
      </c>
      <c r="AE310" s="5">
        <f t="shared" si="35"/>
        <v>433220.57000000012</v>
      </c>
      <c r="AG310" s="2">
        <f t="shared" si="36"/>
        <v>10</v>
      </c>
      <c r="AH310" s="2">
        <f t="shared" si="37"/>
        <v>2025</v>
      </c>
      <c r="AJ310" s="5">
        <f t="shared" si="38"/>
        <v>25408.400000000001</v>
      </c>
      <c r="AK310" s="2">
        <f t="shared" si="39"/>
        <v>18</v>
      </c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36"/>
    </row>
    <row r="311" spans="1:49">
      <c r="A311" s="17">
        <f>Total_All_Customers!A311</f>
        <v>45960</v>
      </c>
      <c r="B311" s="38">
        <v>16540.03</v>
      </c>
      <c r="C311" s="38">
        <v>16550.46</v>
      </c>
      <c r="D311" s="38">
        <v>16761.91</v>
      </c>
      <c r="E311" s="38">
        <v>17456.21</v>
      </c>
      <c r="F311" s="38">
        <v>17779.7</v>
      </c>
      <c r="G311" s="38">
        <v>19094.689999999999</v>
      </c>
      <c r="H311" s="38">
        <v>20335.97</v>
      </c>
      <c r="I311" s="38">
        <v>18567.09</v>
      </c>
      <c r="J311" s="38">
        <v>19706.080000000002</v>
      </c>
      <c r="K311" s="38">
        <v>21065.02</v>
      </c>
      <c r="L311" s="38">
        <v>21288.84</v>
      </c>
      <c r="M311" s="38">
        <v>21281.919999999998</v>
      </c>
      <c r="N311" s="38">
        <v>20970.43</v>
      </c>
      <c r="O311" s="38">
        <v>21030.12</v>
      </c>
      <c r="P311" s="38">
        <v>22133.75</v>
      </c>
      <c r="Q311" s="38">
        <v>24364.6</v>
      </c>
      <c r="R311" s="38">
        <v>24990.639999999999</v>
      </c>
      <c r="S311" s="38">
        <v>25731.83</v>
      </c>
      <c r="T311" s="38">
        <v>21453.79</v>
      </c>
      <c r="U311" s="38">
        <v>18714.419999999998</v>
      </c>
      <c r="V311" s="38">
        <v>16848.310000000001</v>
      </c>
      <c r="W311" s="38">
        <v>16415.43</v>
      </c>
      <c r="X311" s="38">
        <v>15679.28</v>
      </c>
      <c r="Y311" s="38">
        <v>15319.94</v>
      </c>
      <c r="Z311" s="5">
        <v>0</v>
      </c>
      <c r="AA311" s="2">
        <f>IFERROR(INDEX('Holiday Schedule'!$D$3:$D$24,MATCH(A311,'Holiday Schedule'!$C$3:$C$24,0)),0)</f>
        <v>0</v>
      </c>
      <c r="AB311" s="2">
        <f t="shared" si="32"/>
        <v>5</v>
      </c>
      <c r="AC311" s="2">
        <f t="shared" si="33"/>
        <v>330241.55</v>
      </c>
      <c r="AD311" s="5">
        <f t="shared" si="34"/>
        <v>139838.90999999997</v>
      </c>
      <c r="AE311" s="5">
        <f t="shared" si="35"/>
        <v>470080.45999999996</v>
      </c>
      <c r="AG311" s="2">
        <f t="shared" si="36"/>
        <v>10</v>
      </c>
      <c r="AH311" s="2">
        <f t="shared" si="37"/>
        <v>2025</v>
      </c>
      <c r="AJ311" s="5">
        <f t="shared" si="38"/>
        <v>25731.83</v>
      </c>
      <c r="AK311" s="2">
        <f t="shared" si="39"/>
        <v>18</v>
      </c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36"/>
    </row>
    <row r="312" spans="1:49">
      <c r="A312" s="17">
        <f>Total_All_Customers!A312</f>
        <v>45961</v>
      </c>
      <c r="B312" s="38">
        <v>14370.5</v>
      </c>
      <c r="C312" s="38">
        <v>14481.43</v>
      </c>
      <c r="D312" s="38">
        <v>14590.06</v>
      </c>
      <c r="E312" s="38">
        <v>15399.48</v>
      </c>
      <c r="F312" s="38">
        <v>15887.01</v>
      </c>
      <c r="G312" s="38">
        <v>16468.62</v>
      </c>
      <c r="H312" s="38">
        <v>18461.78</v>
      </c>
      <c r="I312" s="38">
        <v>20314.29</v>
      </c>
      <c r="J312" s="38">
        <v>20811.810000000001</v>
      </c>
      <c r="K312" s="38">
        <v>21674.880000000001</v>
      </c>
      <c r="L312" s="38">
        <v>23016.25</v>
      </c>
      <c r="M312" s="38">
        <v>22472.75</v>
      </c>
      <c r="N312" s="38">
        <v>19575.75</v>
      </c>
      <c r="O312" s="38">
        <v>14618.69</v>
      </c>
      <c r="P312" s="38">
        <v>16202.93</v>
      </c>
      <c r="Q312" s="38">
        <v>18548.2</v>
      </c>
      <c r="R312" s="38">
        <v>21310.09</v>
      </c>
      <c r="S312" s="38">
        <v>22578.34</v>
      </c>
      <c r="T312" s="38">
        <v>20494.62</v>
      </c>
      <c r="U312" s="38">
        <v>17970.04</v>
      </c>
      <c r="V312" s="38">
        <v>16213.03</v>
      </c>
      <c r="W312" s="38">
        <v>14947.84</v>
      </c>
      <c r="X312" s="38">
        <v>14727.75</v>
      </c>
      <c r="Y312" s="38">
        <v>13390.64</v>
      </c>
      <c r="Z312" s="5">
        <v>0</v>
      </c>
      <c r="AA312" s="2">
        <f>IFERROR(INDEX('Holiday Schedule'!$D$3:$D$24,MATCH(A312,'Holiday Schedule'!$C$3:$C$24,0)),0)</f>
        <v>0</v>
      </c>
      <c r="AB312" s="2">
        <f t="shared" si="32"/>
        <v>6</v>
      </c>
      <c r="AC312" s="2">
        <f t="shared" si="33"/>
        <v>305477.26000000007</v>
      </c>
      <c r="AD312" s="5">
        <f t="shared" si="34"/>
        <v>123049.52000000002</v>
      </c>
      <c r="AE312" s="5">
        <f t="shared" si="35"/>
        <v>428526.78000000009</v>
      </c>
      <c r="AG312" s="2">
        <f t="shared" si="36"/>
        <v>10</v>
      </c>
      <c r="AH312" s="2">
        <f t="shared" si="37"/>
        <v>2025</v>
      </c>
      <c r="AJ312" s="5">
        <f t="shared" si="38"/>
        <v>23016.25</v>
      </c>
      <c r="AK312" s="2">
        <f t="shared" si="39"/>
        <v>11</v>
      </c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36"/>
    </row>
    <row r="313" spans="1:49">
      <c r="A313" s="17">
        <f>Total_All_Customers!A313</f>
        <v>45962</v>
      </c>
      <c r="B313" s="38">
        <v>14112.42</v>
      </c>
      <c r="C313" s="38">
        <v>13783.47</v>
      </c>
      <c r="D313" s="38">
        <v>14524.68</v>
      </c>
      <c r="E313" s="38">
        <v>14775.75</v>
      </c>
      <c r="F313" s="38">
        <v>15047.81</v>
      </c>
      <c r="G313" s="38">
        <v>15944.91</v>
      </c>
      <c r="H313" s="38">
        <v>16855.28</v>
      </c>
      <c r="I313" s="38">
        <v>17045.060000000001</v>
      </c>
      <c r="J313" s="38">
        <v>17070.34</v>
      </c>
      <c r="K313" s="38">
        <v>17641.03</v>
      </c>
      <c r="L313" s="38">
        <v>17911.36</v>
      </c>
      <c r="M313" s="38">
        <v>14814.19</v>
      </c>
      <c r="N313" s="38">
        <v>10900.62</v>
      </c>
      <c r="O313" s="38">
        <v>11349.22</v>
      </c>
      <c r="P313" s="38">
        <v>11585.22</v>
      </c>
      <c r="Q313" s="38">
        <v>6211.21</v>
      </c>
      <c r="R313" s="38">
        <v>11782.7</v>
      </c>
      <c r="S313" s="38">
        <v>2246.73</v>
      </c>
      <c r="T313" s="38">
        <v>19456.5</v>
      </c>
      <c r="U313" s="38">
        <v>17295.169999999998</v>
      </c>
      <c r="V313" s="38">
        <v>16384.439999999999</v>
      </c>
      <c r="W313" s="38">
        <v>15811.03</v>
      </c>
      <c r="X313" s="38">
        <v>15181.05</v>
      </c>
      <c r="Y313" s="38">
        <v>13771.31</v>
      </c>
      <c r="Z313" s="5">
        <v>0</v>
      </c>
      <c r="AA313" s="2">
        <f>IFERROR(INDEX('Holiday Schedule'!$D$3:$D$24,MATCH(A313,'Holiday Schedule'!$C$3:$C$24,0)),0)</f>
        <v>0</v>
      </c>
      <c r="AB313" s="2">
        <f t="shared" si="32"/>
        <v>7</v>
      </c>
      <c r="AC313" s="2">
        <f t="shared" si="33"/>
        <v>0</v>
      </c>
      <c r="AD313" s="5">
        <f t="shared" si="34"/>
        <v>341501.5</v>
      </c>
      <c r="AE313" s="5">
        <f t="shared" si="35"/>
        <v>341501.5</v>
      </c>
      <c r="AG313" s="2">
        <f t="shared" si="36"/>
        <v>11</v>
      </c>
      <c r="AH313" s="2">
        <f t="shared" si="37"/>
        <v>2025</v>
      </c>
      <c r="AJ313" s="5">
        <f t="shared" si="38"/>
        <v>19456.5</v>
      </c>
      <c r="AK313" s="2">
        <f t="shared" si="39"/>
        <v>19</v>
      </c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36"/>
    </row>
    <row r="314" spans="1:49">
      <c r="A314" s="17">
        <f>Total_All_Customers!A314</f>
        <v>45963</v>
      </c>
      <c r="B314" s="38">
        <v>15492.93</v>
      </c>
      <c r="C314" s="38">
        <v>14769.74</v>
      </c>
      <c r="D314" s="38">
        <v>15837.53</v>
      </c>
      <c r="E314" s="38">
        <v>15806.72</v>
      </c>
      <c r="F314" s="38">
        <v>16058.7</v>
      </c>
      <c r="G314" s="38">
        <v>16363.5</v>
      </c>
      <c r="H314" s="38">
        <v>15604.3</v>
      </c>
      <c r="I314" s="38">
        <v>14267.13</v>
      </c>
      <c r="J314" s="38">
        <v>10681.32</v>
      </c>
      <c r="K314" s="38">
        <v>9226.11</v>
      </c>
      <c r="L314" s="38">
        <v>9271.65</v>
      </c>
      <c r="M314" s="38">
        <v>10359.469999999999</v>
      </c>
      <c r="N314" s="38">
        <v>9854.7999999999993</v>
      </c>
      <c r="O314" s="38">
        <v>10465.36</v>
      </c>
      <c r="P314" s="38">
        <v>13609.92</v>
      </c>
      <c r="Q314" s="38">
        <v>18934.03</v>
      </c>
      <c r="R314" s="38">
        <v>20781.8</v>
      </c>
      <c r="S314" s="38">
        <v>19289.099999999999</v>
      </c>
      <c r="T314" s="38">
        <v>18082.189999999999</v>
      </c>
      <c r="U314" s="38">
        <v>17862.12</v>
      </c>
      <c r="V314" s="38">
        <v>17502.29</v>
      </c>
      <c r="W314" s="38">
        <v>17614.53</v>
      </c>
      <c r="X314" s="38">
        <v>16545.439999999999</v>
      </c>
      <c r="Y314" s="38">
        <v>16798.9749043173</v>
      </c>
      <c r="Z314" s="5">
        <v>16986.552631578947</v>
      </c>
      <c r="AA314" s="2">
        <f>IFERROR(INDEX('Holiday Schedule'!$D$3:$D$24,MATCH(A314,'Holiday Schedule'!$C$3:$C$24,0)),0)</f>
        <v>0</v>
      </c>
      <c r="AB314" s="2">
        <f t="shared" si="32"/>
        <v>1</v>
      </c>
      <c r="AC314" s="2">
        <f t="shared" si="33"/>
        <v>0</v>
      </c>
      <c r="AD314" s="5">
        <f t="shared" si="34"/>
        <v>361079.65490431717</v>
      </c>
      <c r="AE314" s="5">
        <f t="shared" si="35"/>
        <v>361079.65490431717</v>
      </c>
      <c r="AG314" s="2">
        <f t="shared" si="36"/>
        <v>11</v>
      </c>
      <c r="AH314" s="2">
        <f t="shared" si="37"/>
        <v>2025</v>
      </c>
      <c r="AJ314" s="5">
        <f t="shared" si="38"/>
        <v>20781.8</v>
      </c>
      <c r="AK314" s="2">
        <f t="shared" si="39"/>
        <v>17</v>
      </c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36"/>
    </row>
    <row r="315" spans="1:49">
      <c r="A315" s="17">
        <f>Total_All_Customers!A315</f>
        <v>45964</v>
      </c>
      <c r="B315" s="38">
        <v>16398.34</v>
      </c>
      <c r="C315" s="38">
        <v>16890.55</v>
      </c>
      <c r="D315" s="38">
        <v>17332.13</v>
      </c>
      <c r="E315" s="38">
        <v>17533.39</v>
      </c>
      <c r="F315" s="38">
        <v>18138</v>
      </c>
      <c r="G315" s="38">
        <v>19381.97</v>
      </c>
      <c r="H315" s="38">
        <v>18130.13</v>
      </c>
      <c r="I315" s="38">
        <v>17411.13</v>
      </c>
      <c r="J315" s="38">
        <v>14934.25</v>
      </c>
      <c r="K315" s="38">
        <v>11292.8</v>
      </c>
      <c r="L315" s="38">
        <v>11150.95</v>
      </c>
      <c r="M315" s="38">
        <v>13799.04</v>
      </c>
      <c r="N315" s="38">
        <v>15758.5</v>
      </c>
      <c r="O315" s="38">
        <v>20353.55</v>
      </c>
      <c r="P315" s="38">
        <v>21723.97</v>
      </c>
      <c r="Q315" s="38">
        <v>23222.91</v>
      </c>
      <c r="R315" s="38">
        <v>22738.720000000001</v>
      </c>
      <c r="S315" s="38">
        <v>20363.75</v>
      </c>
      <c r="T315" s="38">
        <v>18626.849999999999</v>
      </c>
      <c r="U315" s="38">
        <v>17899.72</v>
      </c>
      <c r="V315" s="38">
        <v>17101.830000000002</v>
      </c>
      <c r="W315" s="38">
        <v>17016.78</v>
      </c>
      <c r="X315" s="38">
        <v>16057.33</v>
      </c>
      <c r="Y315" s="38">
        <v>16797.517831314701</v>
      </c>
      <c r="Z315" s="5">
        <v>0</v>
      </c>
      <c r="AA315" s="2">
        <f>IFERROR(INDEX('Holiday Schedule'!$D$3:$D$24,MATCH(A315,'Holiday Schedule'!$C$3:$C$24,0)),0)</f>
        <v>0</v>
      </c>
      <c r="AB315" s="2">
        <f t="shared" si="32"/>
        <v>2</v>
      </c>
      <c r="AC315" s="2">
        <f t="shared" si="33"/>
        <v>279452.08</v>
      </c>
      <c r="AD315" s="5">
        <f t="shared" si="34"/>
        <v>140602.0278313146</v>
      </c>
      <c r="AE315" s="5">
        <f t="shared" si="35"/>
        <v>420054.10783131461</v>
      </c>
      <c r="AG315" s="2">
        <f t="shared" si="36"/>
        <v>11</v>
      </c>
      <c r="AH315" s="2">
        <f t="shared" si="37"/>
        <v>2025</v>
      </c>
      <c r="AJ315" s="5">
        <f t="shared" si="38"/>
        <v>23222.91</v>
      </c>
      <c r="AK315" s="2">
        <f t="shared" si="39"/>
        <v>16</v>
      </c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36"/>
    </row>
    <row r="316" spans="1:49">
      <c r="A316" s="17">
        <f>Total_All_Customers!A316</f>
        <v>45965</v>
      </c>
      <c r="B316" s="38">
        <v>15123.51</v>
      </c>
      <c r="C316" s="38">
        <v>15223.24</v>
      </c>
      <c r="D316" s="38">
        <v>15412.73</v>
      </c>
      <c r="E316" s="38">
        <v>15530.89</v>
      </c>
      <c r="F316" s="38">
        <v>15900.67</v>
      </c>
      <c r="G316" s="38">
        <v>17050.07</v>
      </c>
      <c r="H316" s="38">
        <v>16530.41</v>
      </c>
      <c r="I316" s="38">
        <v>17710.169999999998</v>
      </c>
      <c r="J316" s="38">
        <v>15118.79</v>
      </c>
      <c r="K316" s="38">
        <v>11785.24</v>
      </c>
      <c r="L316" s="38">
        <v>14230.33</v>
      </c>
      <c r="M316" s="38">
        <v>15909.71</v>
      </c>
      <c r="N316" s="38">
        <v>16566.61</v>
      </c>
      <c r="O316" s="38">
        <v>17293.21</v>
      </c>
      <c r="P316" s="38">
        <v>19011.189999999999</v>
      </c>
      <c r="Q316" s="38">
        <v>21748.84</v>
      </c>
      <c r="R316" s="38">
        <v>22593.119999999999</v>
      </c>
      <c r="S316" s="38">
        <v>20494.310000000001</v>
      </c>
      <c r="T316" s="38">
        <v>18954.830000000002</v>
      </c>
      <c r="U316" s="38">
        <v>18501.12</v>
      </c>
      <c r="V316" s="38">
        <v>17906.25</v>
      </c>
      <c r="W316" s="38">
        <v>17928.43</v>
      </c>
      <c r="X316" s="38">
        <v>16879.55</v>
      </c>
      <c r="Y316" s="38">
        <v>15366.5254281364</v>
      </c>
      <c r="Z316" s="5">
        <v>0</v>
      </c>
      <c r="AA316" s="2">
        <f>IFERROR(INDEX('Holiday Schedule'!$D$3:$D$24,MATCH(A316,'Holiday Schedule'!$C$3:$C$24,0)),0)</f>
        <v>0</v>
      </c>
      <c r="AB316" s="2">
        <f t="shared" si="32"/>
        <v>3</v>
      </c>
      <c r="AC316" s="2">
        <f t="shared" si="33"/>
        <v>282631.69999999995</v>
      </c>
      <c r="AD316" s="5">
        <f t="shared" si="34"/>
        <v>126138.04542813636</v>
      </c>
      <c r="AE316" s="5">
        <f t="shared" si="35"/>
        <v>408769.74542813632</v>
      </c>
      <c r="AG316" s="2">
        <f t="shared" si="36"/>
        <v>11</v>
      </c>
      <c r="AH316" s="2">
        <f t="shared" si="37"/>
        <v>2025</v>
      </c>
      <c r="AJ316" s="5">
        <f t="shared" si="38"/>
        <v>22593.119999999999</v>
      </c>
      <c r="AK316" s="2">
        <f t="shared" si="39"/>
        <v>17</v>
      </c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36"/>
    </row>
    <row r="317" spans="1:49">
      <c r="A317" s="17">
        <f>Total_All_Customers!A317</f>
        <v>45966</v>
      </c>
      <c r="B317" s="38">
        <v>15976.64</v>
      </c>
      <c r="C317" s="38">
        <v>16282.05</v>
      </c>
      <c r="D317" s="38">
        <v>16578.88</v>
      </c>
      <c r="E317" s="38">
        <v>16813.11</v>
      </c>
      <c r="F317" s="38">
        <v>17252.39</v>
      </c>
      <c r="G317" s="38">
        <v>18482.52</v>
      </c>
      <c r="H317" s="38">
        <v>17229.2</v>
      </c>
      <c r="I317" s="38">
        <v>16567.77</v>
      </c>
      <c r="J317" s="38">
        <v>17997.88</v>
      </c>
      <c r="K317" s="38">
        <v>18420.77</v>
      </c>
      <c r="L317" s="38">
        <v>18464.2</v>
      </c>
      <c r="M317" s="38">
        <v>19031.7</v>
      </c>
      <c r="N317" s="38">
        <v>20464.39</v>
      </c>
      <c r="O317" s="38">
        <v>22145.85</v>
      </c>
      <c r="P317" s="38">
        <v>22538.19</v>
      </c>
      <c r="Q317" s="38">
        <v>23633.59</v>
      </c>
      <c r="R317" s="38">
        <v>23315.53</v>
      </c>
      <c r="S317" s="38">
        <v>20557.72</v>
      </c>
      <c r="T317" s="38">
        <v>18866.310000000001</v>
      </c>
      <c r="U317" s="38">
        <v>18354.59</v>
      </c>
      <c r="V317" s="38">
        <v>17446.29</v>
      </c>
      <c r="W317" s="38">
        <v>17446.849999999999</v>
      </c>
      <c r="X317" s="38">
        <v>16472.849999999999</v>
      </c>
      <c r="Y317" s="38">
        <v>16390.4267164515</v>
      </c>
      <c r="Z317" s="5">
        <v>0</v>
      </c>
      <c r="AA317" s="2">
        <f>IFERROR(INDEX('Holiday Schedule'!$D$3:$D$24,MATCH(A317,'Holiday Schedule'!$C$3:$C$24,0)),0)</f>
        <v>0</v>
      </c>
      <c r="AB317" s="2">
        <f t="shared" si="32"/>
        <v>4</v>
      </c>
      <c r="AC317" s="2">
        <f t="shared" si="33"/>
        <v>311724.47999999992</v>
      </c>
      <c r="AD317" s="5">
        <f t="shared" si="34"/>
        <v>135005.21671645151</v>
      </c>
      <c r="AE317" s="5">
        <f t="shared" si="35"/>
        <v>446729.69671645144</v>
      </c>
      <c r="AG317" s="2">
        <f t="shared" si="36"/>
        <v>11</v>
      </c>
      <c r="AH317" s="2">
        <f t="shared" si="37"/>
        <v>2025</v>
      </c>
      <c r="AJ317" s="5">
        <f t="shared" si="38"/>
        <v>23633.59</v>
      </c>
      <c r="AK317" s="2">
        <f t="shared" si="39"/>
        <v>16</v>
      </c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36"/>
    </row>
    <row r="318" spans="1:49">
      <c r="A318" s="17">
        <f>Total_All_Customers!A318</f>
        <v>45967</v>
      </c>
      <c r="B318" s="38">
        <v>15340.77</v>
      </c>
      <c r="C318" s="38">
        <v>15374.67</v>
      </c>
      <c r="D318" s="38">
        <v>15809.69</v>
      </c>
      <c r="E318" s="38">
        <v>15964.32</v>
      </c>
      <c r="F318" s="38">
        <v>16407.53</v>
      </c>
      <c r="G318" s="38">
        <v>17671.439999999999</v>
      </c>
      <c r="H318" s="38">
        <v>17087.64</v>
      </c>
      <c r="I318" s="38">
        <v>17555.400000000001</v>
      </c>
      <c r="J318" s="38">
        <v>16673.900000000001</v>
      </c>
      <c r="K318" s="38">
        <v>16423.41</v>
      </c>
      <c r="L318" s="38">
        <v>18189.849999999999</v>
      </c>
      <c r="M318" s="38">
        <v>17963.77</v>
      </c>
      <c r="N318" s="38">
        <v>17108.95</v>
      </c>
      <c r="O318" s="38">
        <v>17727.7</v>
      </c>
      <c r="P318" s="38">
        <v>19431.27</v>
      </c>
      <c r="Q318" s="38">
        <v>23062.880000000001</v>
      </c>
      <c r="R318" s="38">
        <v>23406.959999999999</v>
      </c>
      <c r="S318" s="38">
        <v>20921.34</v>
      </c>
      <c r="T318" s="38">
        <v>19570.64</v>
      </c>
      <c r="U318" s="38">
        <v>19165.82</v>
      </c>
      <c r="V318" s="38">
        <v>18611.5</v>
      </c>
      <c r="W318" s="38">
        <v>18680.919999999998</v>
      </c>
      <c r="X318" s="38">
        <v>17769.310000000001</v>
      </c>
      <c r="Y318" s="38">
        <v>15673.852695032299</v>
      </c>
      <c r="Z318" s="5">
        <v>0</v>
      </c>
      <c r="AA318" s="2">
        <f>IFERROR(INDEX('Holiday Schedule'!$D$3:$D$24,MATCH(A318,'Holiday Schedule'!$C$3:$C$24,0)),0)</f>
        <v>0</v>
      </c>
      <c r="AB318" s="2">
        <f t="shared" si="32"/>
        <v>5</v>
      </c>
      <c r="AC318" s="2">
        <f t="shared" si="33"/>
        <v>302263.62</v>
      </c>
      <c r="AD318" s="5">
        <f t="shared" si="34"/>
        <v>129329.91269503237</v>
      </c>
      <c r="AE318" s="5">
        <f t="shared" si="35"/>
        <v>431593.53269503237</v>
      </c>
      <c r="AG318" s="2">
        <f t="shared" si="36"/>
        <v>11</v>
      </c>
      <c r="AH318" s="2">
        <f t="shared" si="37"/>
        <v>2025</v>
      </c>
      <c r="AJ318" s="5">
        <f t="shared" si="38"/>
        <v>23406.959999999999</v>
      </c>
      <c r="AK318" s="2">
        <f t="shared" si="39"/>
        <v>17</v>
      </c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36"/>
    </row>
    <row r="319" spans="1:49">
      <c r="A319" s="17">
        <f>Total_All_Customers!A319</f>
        <v>45968</v>
      </c>
      <c r="B319" s="38">
        <v>16773.189999999999</v>
      </c>
      <c r="C319" s="38">
        <v>17010.27</v>
      </c>
      <c r="D319" s="38">
        <v>17428.150000000001</v>
      </c>
      <c r="E319" s="38">
        <v>17635.310000000001</v>
      </c>
      <c r="F319" s="38">
        <v>18121.64</v>
      </c>
      <c r="G319" s="38">
        <v>19227.48</v>
      </c>
      <c r="H319" s="38">
        <v>17985.93</v>
      </c>
      <c r="I319" s="38">
        <v>17669.98</v>
      </c>
      <c r="J319" s="38">
        <v>16833.03</v>
      </c>
      <c r="K319" s="38">
        <v>16035</v>
      </c>
      <c r="L319" s="38">
        <v>15173.04</v>
      </c>
      <c r="M319" s="38">
        <v>16198</v>
      </c>
      <c r="N319" s="38">
        <v>18845.96</v>
      </c>
      <c r="O319" s="38">
        <v>18630.28</v>
      </c>
      <c r="P319" s="38">
        <v>19374.509999999998</v>
      </c>
      <c r="Q319" s="38">
        <v>23216.240000000002</v>
      </c>
      <c r="R319" s="38">
        <v>23318.22</v>
      </c>
      <c r="S319" s="38">
        <v>20704.47</v>
      </c>
      <c r="T319" s="38">
        <v>19009.05</v>
      </c>
      <c r="U319" s="38">
        <v>18518.48</v>
      </c>
      <c r="V319" s="38">
        <v>18074.04</v>
      </c>
      <c r="W319" s="38">
        <v>18084.02</v>
      </c>
      <c r="X319" s="38">
        <v>17166.21</v>
      </c>
      <c r="Y319" s="38">
        <v>17090.875226304699</v>
      </c>
      <c r="Z319" s="5">
        <v>0</v>
      </c>
      <c r="AA319" s="2">
        <f>IFERROR(INDEX('Holiday Schedule'!$D$3:$D$24,MATCH(A319,'Holiday Schedule'!$C$3:$C$24,0)),0)</f>
        <v>0</v>
      </c>
      <c r="AB319" s="2">
        <f t="shared" si="32"/>
        <v>6</v>
      </c>
      <c r="AC319" s="2">
        <f t="shared" si="33"/>
        <v>296850.53000000003</v>
      </c>
      <c r="AD319" s="5">
        <f t="shared" si="34"/>
        <v>141272.84522630461</v>
      </c>
      <c r="AE319" s="5">
        <f t="shared" si="35"/>
        <v>438123.37522630463</v>
      </c>
      <c r="AG319" s="2">
        <f t="shared" si="36"/>
        <v>11</v>
      </c>
      <c r="AH319" s="2">
        <f t="shared" si="37"/>
        <v>2025</v>
      </c>
      <c r="AJ319" s="5">
        <f t="shared" si="38"/>
        <v>23318.22</v>
      </c>
      <c r="AK319" s="2">
        <f t="shared" si="39"/>
        <v>17</v>
      </c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36"/>
    </row>
    <row r="320" spans="1:49">
      <c r="A320" s="17">
        <f>Total_All_Customers!A320</f>
        <v>45969</v>
      </c>
      <c r="B320" s="38">
        <v>15972.19</v>
      </c>
      <c r="C320" s="38">
        <v>15996.87</v>
      </c>
      <c r="D320" s="38">
        <v>15955.26</v>
      </c>
      <c r="E320" s="38">
        <v>15731.89</v>
      </c>
      <c r="F320" s="38">
        <v>15672.87</v>
      </c>
      <c r="G320" s="38">
        <v>15697.66</v>
      </c>
      <c r="H320" s="38">
        <v>14267.05</v>
      </c>
      <c r="I320" s="38">
        <v>15591.41</v>
      </c>
      <c r="J320" s="38">
        <v>17034.43</v>
      </c>
      <c r="K320" s="38">
        <v>17023.45</v>
      </c>
      <c r="L320" s="38">
        <v>16869.189999999999</v>
      </c>
      <c r="M320" s="38">
        <v>17991.03</v>
      </c>
      <c r="N320" s="38">
        <v>17138.97</v>
      </c>
      <c r="O320" s="38">
        <v>16589.02</v>
      </c>
      <c r="P320" s="38">
        <v>16664.63</v>
      </c>
      <c r="Q320" s="38">
        <v>20154.98</v>
      </c>
      <c r="R320" s="38">
        <v>21424.76</v>
      </c>
      <c r="S320" s="38">
        <v>19311.03</v>
      </c>
      <c r="T320" s="38">
        <v>17749.599999999999</v>
      </c>
      <c r="U320" s="38">
        <v>17626.66</v>
      </c>
      <c r="V320" s="38">
        <v>17437.310000000001</v>
      </c>
      <c r="W320" s="38">
        <v>17791.580000000002</v>
      </c>
      <c r="X320" s="38">
        <v>17254.830000000002</v>
      </c>
      <c r="Y320" s="38">
        <v>16526.53</v>
      </c>
      <c r="Z320" s="5">
        <v>0</v>
      </c>
      <c r="AA320" s="2">
        <f>IFERROR(INDEX('Holiday Schedule'!$D$3:$D$24,MATCH(A320,'Holiday Schedule'!$C$3:$C$24,0)),0)</f>
        <v>0</v>
      </c>
      <c r="AB320" s="2">
        <f t="shared" si="32"/>
        <v>7</v>
      </c>
      <c r="AC320" s="2">
        <f t="shared" si="33"/>
        <v>0</v>
      </c>
      <c r="AD320" s="5">
        <f t="shared" si="34"/>
        <v>409473.20000000007</v>
      </c>
      <c r="AE320" s="5">
        <f t="shared" si="35"/>
        <v>409473.20000000007</v>
      </c>
      <c r="AG320" s="2">
        <f t="shared" si="36"/>
        <v>11</v>
      </c>
      <c r="AH320" s="2">
        <f t="shared" si="37"/>
        <v>2025</v>
      </c>
      <c r="AJ320" s="5">
        <f t="shared" si="38"/>
        <v>21424.76</v>
      </c>
      <c r="AK320" s="2">
        <f t="shared" si="39"/>
        <v>17</v>
      </c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36"/>
    </row>
    <row r="321" spans="1:49">
      <c r="A321" s="17">
        <f>Total_All_Customers!A321</f>
        <v>45970</v>
      </c>
      <c r="B321" s="38">
        <v>11419.01</v>
      </c>
      <c r="C321" s="38">
        <v>11472.17</v>
      </c>
      <c r="D321" s="38">
        <v>11669.67</v>
      </c>
      <c r="E321" s="38">
        <v>11602.82</v>
      </c>
      <c r="F321" s="38">
        <v>12019.87</v>
      </c>
      <c r="G321" s="38">
        <v>12159.95</v>
      </c>
      <c r="H321" s="38">
        <v>11573.51</v>
      </c>
      <c r="I321" s="38">
        <v>12665.21</v>
      </c>
      <c r="J321" s="38">
        <v>13627.66</v>
      </c>
      <c r="K321" s="38">
        <v>14666.28</v>
      </c>
      <c r="L321" s="38">
        <v>13589.69</v>
      </c>
      <c r="M321" s="38">
        <v>15154.73</v>
      </c>
      <c r="N321" s="38">
        <v>17732.939999999999</v>
      </c>
      <c r="O321" s="38">
        <v>20193.98</v>
      </c>
      <c r="P321" s="38">
        <v>23021.759999999998</v>
      </c>
      <c r="Q321" s="38">
        <v>24766.67</v>
      </c>
      <c r="R321" s="38">
        <v>24102.67</v>
      </c>
      <c r="S321" s="38">
        <v>21493.88</v>
      </c>
      <c r="T321" s="38">
        <v>20028.310000000001</v>
      </c>
      <c r="U321" s="38">
        <v>19219.099999999999</v>
      </c>
      <c r="V321" s="38">
        <v>18720.54</v>
      </c>
      <c r="W321" s="38">
        <v>18741.009999999998</v>
      </c>
      <c r="X321" s="38">
        <v>17547.95</v>
      </c>
      <c r="Y321" s="38">
        <v>15215.676547126399</v>
      </c>
      <c r="Z321" s="5">
        <v>0</v>
      </c>
      <c r="AA321" s="2">
        <f>IFERROR(INDEX('Holiday Schedule'!$D$3:$D$24,MATCH(A321,'Holiday Schedule'!$C$3:$C$24,0)),0)</f>
        <v>0</v>
      </c>
      <c r="AB321" s="2">
        <f t="shared" si="32"/>
        <v>1</v>
      </c>
      <c r="AC321" s="2">
        <f t="shared" si="33"/>
        <v>0</v>
      </c>
      <c r="AD321" s="5">
        <f t="shared" si="34"/>
        <v>392405.05654712638</v>
      </c>
      <c r="AE321" s="5">
        <f t="shared" si="35"/>
        <v>392405.05654712638</v>
      </c>
      <c r="AG321" s="2">
        <f t="shared" si="36"/>
        <v>11</v>
      </c>
      <c r="AH321" s="2">
        <f t="shared" si="37"/>
        <v>2025</v>
      </c>
      <c r="AJ321" s="5">
        <f t="shared" si="38"/>
        <v>24766.67</v>
      </c>
      <c r="AK321" s="2">
        <f t="shared" si="39"/>
        <v>16</v>
      </c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36"/>
    </row>
    <row r="322" spans="1:49">
      <c r="A322" s="17">
        <f>Total_All_Customers!A322</f>
        <v>45971</v>
      </c>
      <c r="B322" s="38">
        <v>16841.16</v>
      </c>
      <c r="C322" s="38">
        <v>16794.919999999998</v>
      </c>
      <c r="D322" s="38">
        <v>16926.72</v>
      </c>
      <c r="E322" s="38">
        <v>16793.3</v>
      </c>
      <c r="F322" s="38">
        <v>17076.27</v>
      </c>
      <c r="G322" s="38">
        <v>12651.13</v>
      </c>
      <c r="H322" s="38">
        <v>436.21</v>
      </c>
      <c r="I322" s="38">
        <v>19830.5</v>
      </c>
      <c r="J322" s="38">
        <v>22349.42</v>
      </c>
      <c r="K322" s="38">
        <v>23107.91</v>
      </c>
      <c r="L322" s="38">
        <v>24544.959999999999</v>
      </c>
      <c r="M322" s="38">
        <v>24933.85</v>
      </c>
      <c r="N322" s="38">
        <v>25241.51</v>
      </c>
      <c r="O322" s="38">
        <v>24479.5</v>
      </c>
      <c r="P322" s="38">
        <v>24248.62</v>
      </c>
      <c r="Q322" s="38">
        <v>24959.8</v>
      </c>
      <c r="R322" s="38">
        <v>23879.34</v>
      </c>
      <c r="S322" s="38">
        <v>20823.41</v>
      </c>
      <c r="T322" s="38">
        <v>18861.18</v>
      </c>
      <c r="U322" s="38">
        <v>18291.2</v>
      </c>
      <c r="V322" s="38">
        <v>17454.52</v>
      </c>
      <c r="W322" s="38">
        <v>17638.349999999999</v>
      </c>
      <c r="X322" s="38">
        <v>16415.93</v>
      </c>
      <c r="Y322" s="38">
        <v>17516.347799122701</v>
      </c>
      <c r="Z322" s="5">
        <v>0</v>
      </c>
      <c r="AA322" s="2">
        <f>IFERROR(INDEX('Holiday Schedule'!$D$3:$D$24,MATCH(A322,'Holiday Schedule'!$C$3:$C$24,0)),0)</f>
        <v>0</v>
      </c>
      <c r="AB322" s="2">
        <f t="shared" si="32"/>
        <v>2</v>
      </c>
      <c r="AC322" s="2">
        <f t="shared" si="33"/>
        <v>347060</v>
      </c>
      <c r="AD322" s="5">
        <f t="shared" si="34"/>
        <v>115036.0577991227</v>
      </c>
      <c r="AE322" s="5">
        <f t="shared" si="35"/>
        <v>462096.0577991227</v>
      </c>
      <c r="AG322" s="2">
        <f t="shared" si="36"/>
        <v>11</v>
      </c>
      <c r="AH322" s="2">
        <f t="shared" si="37"/>
        <v>2025</v>
      </c>
      <c r="AJ322" s="5">
        <f t="shared" si="38"/>
        <v>25241.51</v>
      </c>
      <c r="AK322" s="2">
        <f t="shared" si="39"/>
        <v>13</v>
      </c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36"/>
    </row>
    <row r="323" spans="1:49">
      <c r="A323" s="17">
        <f>Total_All_Customers!A323</f>
        <v>45972</v>
      </c>
      <c r="B323" s="38">
        <v>15060.08</v>
      </c>
      <c r="C323" s="38">
        <v>15325.04</v>
      </c>
      <c r="D323" s="38">
        <v>15455.53</v>
      </c>
      <c r="E323" s="38">
        <v>15548.16</v>
      </c>
      <c r="F323" s="38">
        <v>16149.18</v>
      </c>
      <c r="G323" s="38">
        <v>16931.09</v>
      </c>
      <c r="H323" s="38">
        <v>16138.09</v>
      </c>
      <c r="I323" s="38">
        <v>17348.099999999999</v>
      </c>
      <c r="J323" s="38">
        <v>16834.93</v>
      </c>
      <c r="K323" s="38">
        <v>16322.77</v>
      </c>
      <c r="L323" s="38">
        <v>19767.849999999999</v>
      </c>
      <c r="M323" s="38">
        <v>21911.75</v>
      </c>
      <c r="N323" s="38">
        <v>22932.5</v>
      </c>
      <c r="O323" s="38">
        <v>24124.45</v>
      </c>
      <c r="P323" s="38">
        <v>24426.97</v>
      </c>
      <c r="Q323" s="38">
        <v>25293.72</v>
      </c>
      <c r="R323" s="38">
        <v>25320.71</v>
      </c>
      <c r="S323" s="38">
        <v>22109.7</v>
      </c>
      <c r="T323" s="38">
        <v>20903.59</v>
      </c>
      <c r="U323" s="38">
        <v>20641.650000000001</v>
      </c>
      <c r="V323" s="38">
        <v>20135.98</v>
      </c>
      <c r="W323" s="38">
        <v>20154.22</v>
      </c>
      <c r="X323" s="38">
        <v>19365.89</v>
      </c>
      <c r="Y323" s="38">
        <v>15821.12</v>
      </c>
      <c r="Z323" s="5">
        <v>0</v>
      </c>
      <c r="AA323" s="2">
        <f>IFERROR(INDEX('Holiday Schedule'!$D$3:$D$24,MATCH(A323,'Holiday Schedule'!$C$3:$C$24,0)),0)</f>
        <v>0</v>
      </c>
      <c r="AB323" s="2">
        <f t="shared" si="32"/>
        <v>3</v>
      </c>
      <c r="AC323" s="2">
        <f t="shared" si="33"/>
        <v>337594.78</v>
      </c>
      <c r="AD323" s="5">
        <f t="shared" si="34"/>
        <v>126428.29000000004</v>
      </c>
      <c r="AE323" s="5">
        <f t="shared" si="35"/>
        <v>464023.07000000007</v>
      </c>
      <c r="AG323" s="2">
        <f t="shared" si="36"/>
        <v>11</v>
      </c>
      <c r="AH323" s="2">
        <f t="shared" si="37"/>
        <v>2025</v>
      </c>
      <c r="AJ323" s="5">
        <f t="shared" si="38"/>
        <v>25320.71</v>
      </c>
      <c r="AK323" s="2">
        <f t="shared" si="39"/>
        <v>17</v>
      </c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36"/>
    </row>
    <row r="324" spans="1:49">
      <c r="A324" s="17">
        <f>Total_All_Customers!A324</f>
        <v>45973</v>
      </c>
      <c r="B324" s="38">
        <v>18493.03</v>
      </c>
      <c r="C324" s="38">
        <v>18648.560000000001</v>
      </c>
      <c r="D324" s="38">
        <v>19057.919999999998</v>
      </c>
      <c r="E324" s="38">
        <v>18928.18</v>
      </c>
      <c r="F324" s="38">
        <v>19275.099999999999</v>
      </c>
      <c r="G324" s="38">
        <v>20396.61</v>
      </c>
      <c r="H324" s="38">
        <v>19313.650000000001</v>
      </c>
      <c r="I324" s="38">
        <v>20620.349999999999</v>
      </c>
      <c r="J324" s="38">
        <v>19754.14</v>
      </c>
      <c r="K324" s="38">
        <v>15786.32</v>
      </c>
      <c r="L324" s="38">
        <v>14116.24</v>
      </c>
      <c r="M324" s="38">
        <v>13406.35</v>
      </c>
      <c r="N324" s="38">
        <v>13690.8</v>
      </c>
      <c r="O324" s="38">
        <v>18205.490000000002</v>
      </c>
      <c r="P324" s="38">
        <v>21184.17</v>
      </c>
      <c r="Q324" s="38">
        <v>24653.599999999999</v>
      </c>
      <c r="R324" s="38">
        <v>24614.68</v>
      </c>
      <c r="S324" s="38">
        <v>22382.13</v>
      </c>
      <c r="T324" s="38">
        <v>20535.990000000002</v>
      </c>
      <c r="U324" s="38">
        <v>20376.7</v>
      </c>
      <c r="V324" s="38">
        <v>19655.330000000002</v>
      </c>
      <c r="W324" s="38">
        <v>19896.88</v>
      </c>
      <c r="X324" s="38">
        <v>19034.46</v>
      </c>
      <c r="Y324" s="38">
        <v>18335.111943493899</v>
      </c>
      <c r="Z324" s="5">
        <v>0</v>
      </c>
      <c r="AA324" s="2">
        <f>IFERROR(INDEX('Holiday Schedule'!$D$3:$D$24,MATCH(A324,'Holiday Schedule'!$C$3:$C$24,0)),0)</f>
        <v>0</v>
      </c>
      <c r="AB324" s="2">
        <f t="shared" si="32"/>
        <v>4</v>
      </c>
      <c r="AC324" s="2">
        <f t="shared" si="33"/>
        <v>307913.63000000006</v>
      </c>
      <c r="AD324" s="5">
        <f t="shared" si="34"/>
        <v>152448.16194349388</v>
      </c>
      <c r="AE324" s="5">
        <f t="shared" si="35"/>
        <v>460361.79194349394</v>
      </c>
      <c r="AG324" s="2">
        <f t="shared" si="36"/>
        <v>11</v>
      </c>
      <c r="AH324" s="2">
        <f t="shared" si="37"/>
        <v>2025</v>
      </c>
      <c r="AJ324" s="5">
        <f t="shared" si="38"/>
        <v>24653.599999999999</v>
      </c>
      <c r="AK324" s="2">
        <f t="shared" si="39"/>
        <v>16</v>
      </c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36"/>
    </row>
    <row r="325" spans="1:49">
      <c r="A325" s="17">
        <f>Total_All_Customers!A325</f>
        <v>45974</v>
      </c>
      <c r="B325" s="38">
        <v>18010.48</v>
      </c>
      <c r="C325" s="38">
        <v>18438.48</v>
      </c>
      <c r="D325" s="38">
        <v>18607.009999999998</v>
      </c>
      <c r="E325" s="38">
        <v>18754.61</v>
      </c>
      <c r="F325" s="38">
        <v>19039.79</v>
      </c>
      <c r="G325" s="38">
        <v>19912.03</v>
      </c>
      <c r="H325" s="38">
        <v>19261.22</v>
      </c>
      <c r="I325" s="38">
        <v>20395.830000000002</v>
      </c>
      <c r="J325" s="38">
        <v>21055.7</v>
      </c>
      <c r="K325" s="38">
        <v>20096.689999999999</v>
      </c>
      <c r="L325" s="38">
        <v>20052.12</v>
      </c>
      <c r="M325" s="38">
        <v>20156.47</v>
      </c>
      <c r="N325" s="38">
        <v>21939.77</v>
      </c>
      <c r="O325" s="38">
        <v>23923.64</v>
      </c>
      <c r="P325" s="38">
        <v>24851.09</v>
      </c>
      <c r="Q325" s="38">
        <v>25492.17</v>
      </c>
      <c r="R325" s="38">
        <v>24933.45</v>
      </c>
      <c r="S325" s="38">
        <v>22291.5</v>
      </c>
      <c r="T325" s="38">
        <v>20512.689999999999</v>
      </c>
      <c r="U325" s="38">
        <v>20149.240000000002</v>
      </c>
      <c r="V325" s="38">
        <v>19596.509999999998</v>
      </c>
      <c r="W325" s="38">
        <v>19686.32</v>
      </c>
      <c r="X325" s="38">
        <v>18736.310000000001</v>
      </c>
      <c r="Y325" s="38">
        <v>18162.0988008436</v>
      </c>
      <c r="Z325" s="5">
        <v>0</v>
      </c>
      <c r="AA325" s="2">
        <f>IFERROR(INDEX('Holiday Schedule'!$D$3:$D$24,MATCH(A325,'Holiday Schedule'!$C$3:$C$24,0)),0)</f>
        <v>0</v>
      </c>
      <c r="AB325" s="2">
        <f t="shared" si="32"/>
        <v>5</v>
      </c>
      <c r="AC325" s="2">
        <f t="shared" si="33"/>
        <v>343869.5</v>
      </c>
      <c r="AD325" s="5">
        <f t="shared" si="34"/>
        <v>150185.71880084364</v>
      </c>
      <c r="AE325" s="5">
        <f t="shared" si="35"/>
        <v>494055.21880084364</v>
      </c>
      <c r="AG325" s="2">
        <f t="shared" si="36"/>
        <v>11</v>
      </c>
      <c r="AH325" s="2">
        <f t="shared" si="37"/>
        <v>2025</v>
      </c>
      <c r="AJ325" s="5">
        <f t="shared" si="38"/>
        <v>25492.17</v>
      </c>
      <c r="AK325" s="2">
        <f t="shared" si="39"/>
        <v>16</v>
      </c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36"/>
    </row>
    <row r="326" spans="1:49">
      <c r="A326" s="17">
        <f>Total_All_Customers!A326</f>
        <v>45975</v>
      </c>
      <c r="B326" s="38">
        <v>18026.61</v>
      </c>
      <c r="C326" s="38">
        <v>18298.43</v>
      </c>
      <c r="D326" s="38">
        <v>18582.52</v>
      </c>
      <c r="E326" s="38">
        <v>18805.759999999998</v>
      </c>
      <c r="F326" s="38">
        <v>19235.5</v>
      </c>
      <c r="G326" s="38">
        <v>20454.98</v>
      </c>
      <c r="H326" s="38">
        <v>19213.419999999998</v>
      </c>
      <c r="I326" s="38">
        <v>19617.060000000001</v>
      </c>
      <c r="J326" s="38">
        <v>18648.36</v>
      </c>
      <c r="K326" s="38">
        <v>14817.36</v>
      </c>
      <c r="L326" s="38">
        <v>14546.57</v>
      </c>
      <c r="M326" s="38">
        <v>16046.14</v>
      </c>
      <c r="N326" s="38">
        <v>16363.65</v>
      </c>
      <c r="O326" s="38">
        <v>18906.54</v>
      </c>
      <c r="P326" s="38">
        <v>22441.89</v>
      </c>
      <c r="Q326" s="38">
        <v>25475.8</v>
      </c>
      <c r="R326" s="38">
        <v>24575.86</v>
      </c>
      <c r="S326" s="38">
        <v>22121.32</v>
      </c>
      <c r="T326" s="38">
        <v>20912.509999999998</v>
      </c>
      <c r="U326" s="38">
        <v>20084.5</v>
      </c>
      <c r="V326" s="38">
        <v>19528.3</v>
      </c>
      <c r="W326" s="38">
        <v>20058.53</v>
      </c>
      <c r="X326" s="38">
        <v>19331.5</v>
      </c>
      <c r="Y326" s="38">
        <v>19338.4925</v>
      </c>
      <c r="Z326" s="5">
        <v>0</v>
      </c>
      <c r="AA326" s="2">
        <f>IFERROR(INDEX('Holiday Schedule'!$D$3:$D$24,MATCH(A326,'Holiday Schedule'!$C$3:$C$24,0)),0)</f>
        <v>0</v>
      </c>
      <c r="AB326" s="2">
        <f t="shared" si="32"/>
        <v>6</v>
      </c>
      <c r="AC326" s="2">
        <f t="shared" si="33"/>
        <v>313475.89</v>
      </c>
      <c r="AD326" s="5">
        <f t="shared" si="34"/>
        <v>151955.71249999997</v>
      </c>
      <c r="AE326" s="5">
        <f t="shared" si="35"/>
        <v>465431.60249999998</v>
      </c>
      <c r="AG326" s="2">
        <f t="shared" si="36"/>
        <v>11</v>
      </c>
      <c r="AH326" s="2">
        <f t="shared" si="37"/>
        <v>2025</v>
      </c>
      <c r="AJ326" s="5">
        <f t="shared" si="38"/>
        <v>25475.8</v>
      </c>
      <c r="AK326" s="2">
        <f t="shared" si="39"/>
        <v>16</v>
      </c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36"/>
    </row>
    <row r="327" spans="1:49">
      <c r="A327" s="17">
        <f>Total_All_Customers!A327</f>
        <v>45976</v>
      </c>
      <c r="B327" s="38">
        <v>18235.7</v>
      </c>
      <c r="C327" s="38">
        <v>18626.169999999998</v>
      </c>
      <c r="D327" s="38">
        <v>18550.2</v>
      </c>
      <c r="E327" s="38">
        <v>18616.18</v>
      </c>
      <c r="F327" s="38">
        <v>18766.669999999998</v>
      </c>
      <c r="G327" s="38">
        <v>19135.38</v>
      </c>
      <c r="H327" s="38">
        <v>17086.21</v>
      </c>
      <c r="I327" s="38">
        <v>17795.150000000001</v>
      </c>
      <c r="J327" s="38">
        <v>15108.3</v>
      </c>
      <c r="K327" s="38">
        <v>12016.41</v>
      </c>
      <c r="L327" s="38">
        <v>11565.02</v>
      </c>
      <c r="M327" s="38">
        <v>11456.29</v>
      </c>
      <c r="N327" s="38">
        <v>11655.44</v>
      </c>
      <c r="O327" s="38">
        <v>13021.64</v>
      </c>
      <c r="P327" s="38">
        <v>17753.64</v>
      </c>
      <c r="Q327" s="38">
        <v>23642.77</v>
      </c>
      <c r="R327" s="38">
        <v>24624.05</v>
      </c>
      <c r="S327" s="38">
        <v>21982.67</v>
      </c>
      <c r="T327" s="38">
        <v>20369.490000000002</v>
      </c>
      <c r="U327" s="38">
        <v>20011.32</v>
      </c>
      <c r="V327" s="38">
        <v>19910.34</v>
      </c>
      <c r="W327" s="38">
        <v>20391.7</v>
      </c>
      <c r="X327" s="38">
        <v>19968.740000000002</v>
      </c>
      <c r="Y327" s="38">
        <v>18520.79</v>
      </c>
      <c r="Z327" s="5">
        <v>0</v>
      </c>
      <c r="AA327" s="2">
        <f>IFERROR(INDEX('Holiday Schedule'!$D$3:$D$24,MATCH(A327,'Holiday Schedule'!$C$3:$C$24,0)),0)</f>
        <v>0</v>
      </c>
      <c r="AB327" s="2">
        <f t="shared" si="32"/>
        <v>7</v>
      </c>
      <c r="AC327" s="2">
        <f t="shared" si="33"/>
        <v>0</v>
      </c>
      <c r="AD327" s="5">
        <f t="shared" si="34"/>
        <v>428810.27</v>
      </c>
      <c r="AE327" s="5">
        <f t="shared" si="35"/>
        <v>428810.27</v>
      </c>
      <c r="AG327" s="2">
        <f t="shared" si="36"/>
        <v>11</v>
      </c>
      <c r="AH327" s="2">
        <f t="shared" si="37"/>
        <v>2025</v>
      </c>
      <c r="AJ327" s="5">
        <f t="shared" si="38"/>
        <v>24624.05</v>
      </c>
      <c r="AK327" s="2">
        <f t="shared" si="39"/>
        <v>17</v>
      </c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36"/>
    </row>
    <row r="328" spans="1:49">
      <c r="A328" s="17">
        <f>Total_All_Customers!A328</f>
        <v>45977</v>
      </c>
      <c r="B328" s="38">
        <v>19044.64</v>
      </c>
      <c r="C328" s="38">
        <v>19256.09</v>
      </c>
      <c r="D328" s="38">
        <v>19229.439999999999</v>
      </c>
      <c r="E328" s="38">
        <v>18892.400000000001</v>
      </c>
      <c r="F328" s="38">
        <v>18754.439999999999</v>
      </c>
      <c r="G328" s="38">
        <v>18301.740000000002</v>
      </c>
      <c r="H328" s="38">
        <v>17907.73</v>
      </c>
      <c r="I328" s="38">
        <v>19736.04</v>
      </c>
      <c r="J328" s="38">
        <v>22088.91</v>
      </c>
      <c r="K328" s="38">
        <v>23188.34</v>
      </c>
      <c r="L328" s="38">
        <v>23540.720000000001</v>
      </c>
      <c r="M328" s="38">
        <v>24834.53</v>
      </c>
      <c r="N328" s="38">
        <v>25752.94</v>
      </c>
      <c r="O328" s="38">
        <v>26271.35</v>
      </c>
      <c r="P328" s="38">
        <v>26009.67</v>
      </c>
      <c r="Q328" s="38">
        <v>26202.43</v>
      </c>
      <c r="R328" s="38">
        <v>24983.38</v>
      </c>
      <c r="S328" s="38">
        <v>22398.06</v>
      </c>
      <c r="T328" s="38">
        <v>21174.21</v>
      </c>
      <c r="U328" s="38">
        <v>20557.13</v>
      </c>
      <c r="V328" s="38">
        <v>20226.18</v>
      </c>
      <c r="W328" s="38">
        <v>20447.900000000001</v>
      </c>
      <c r="X328" s="38">
        <v>19196.62</v>
      </c>
      <c r="Y328" s="38">
        <v>19469.900000000001</v>
      </c>
      <c r="Z328" s="5">
        <v>0</v>
      </c>
      <c r="AA328" s="2">
        <f>IFERROR(INDEX('Holiday Schedule'!$D$3:$D$24,MATCH(A328,'Holiday Schedule'!$C$3:$C$24,0)),0)</f>
        <v>0</v>
      </c>
      <c r="AB328" s="2">
        <f t="shared" si="32"/>
        <v>1</v>
      </c>
      <c r="AC328" s="2">
        <f t="shared" si="33"/>
        <v>0</v>
      </c>
      <c r="AD328" s="5">
        <f t="shared" si="34"/>
        <v>517464.79000000004</v>
      </c>
      <c r="AE328" s="5">
        <f t="shared" si="35"/>
        <v>517464.79000000004</v>
      </c>
      <c r="AG328" s="2">
        <f t="shared" si="36"/>
        <v>11</v>
      </c>
      <c r="AH328" s="2">
        <f t="shared" si="37"/>
        <v>2025</v>
      </c>
      <c r="AJ328" s="5">
        <f t="shared" si="38"/>
        <v>26271.35</v>
      </c>
      <c r="AK328" s="2">
        <f t="shared" si="39"/>
        <v>14</v>
      </c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36"/>
    </row>
    <row r="329" spans="1:49">
      <c r="A329" s="17">
        <f>Total_All_Customers!A329</f>
        <v>45978</v>
      </c>
      <c r="B329" s="38">
        <v>29713.919999999998</v>
      </c>
      <c r="C329" s="38">
        <v>29431.98</v>
      </c>
      <c r="D329" s="38">
        <v>30487.68</v>
      </c>
      <c r="E329" s="38">
        <v>30232.98</v>
      </c>
      <c r="F329" s="38">
        <v>29326.98</v>
      </c>
      <c r="G329" s="38">
        <v>29075.95</v>
      </c>
      <c r="H329" s="38">
        <v>25668.75</v>
      </c>
      <c r="I329" s="38">
        <v>28245.14</v>
      </c>
      <c r="J329" s="38">
        <v>32267.42</v>
      </c>
      <c r="K329" s="38">
        <v>33391.269999999997</v>
      </c>
      <c r="L329" s="38">
        <v>25550.83</v>
      </c>
      <c r="M329" s="38">
        <v>23357.38</v>
      </c>
      <c r="N329" s="38">
        <v>22782.63</v>
      </c>
      <c r="O329" s="38">
        <v>23209.81</v>
      </c>
      <c r="P329" s="38">
        <v>25152.9</v>
      </c>
      <c r="Q329" s="38">
        <v>27170.12</v>
      </c>
      <c r="R329" s="38">
        <v>26852.54</v>
      </c>
      <c r="S329" s="38">
        <v>23698.81</v>
      </c>
      <c r="T329" s="38">
        <v>21862.41</v>
      </c>
      <c r="U329" s="38">
        <v>21318.63</v>
      </c>
      <c r="V329" s="38">
        <v>20637.330000000002</v>
      </c>
      <c r="W329" s="38">
        <v>20777.09</v>
      </c>
      <c r="X329" s="38">
        <v>19581.66</v>
      </c>
      <c r="Y329" s="38">
        <v>19017.566089157001</v>
      </c>
      <c r="Z329" s="5">
        <v>0</v>
      </c>
      <c r="AA329" s="2">
        <f>IFERROR(INDEX('Holiday Schedule'!$D$3:$D$24,MATCH(A329,'Holiday Schedule'!$C$3:$C$24,0)),0)</f>
        <v>0</v>
      </c>
      <c r="AB329" s="2">
        <f t="shared" si="32"/>
        <v>2</v>
      </c>
      <c r="AC329" s="2">
        <f t="shared" si="33"/>
        <v>395855.97</v>
      </c>
      <c r="AD329" s="5">
        <f t="shared" si="34"/>
        <v>222955.80608915701</v>
      </c>
      <c r="AE329" s="5">
        <f t="shared" si="35"/>
        <v>618811.77608915698</v>
      </c>
      <c r="AG329" s="2">
        <f t="shared" si="36"/>
        <v>11</v>
      </c>
      <c r="AH329" s="2">
        <f t="shared" si="37"/>
        <v>2025</v>
      </c>
      <c r="AJ329" s="5">
        <f t="shared" si="38"/>
        <v>33391.269999999997</v>
      </c>
      <c r="AK329" s="2">
        <f t="shared" si="39"/>
        <v>10</v>
      </c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36"/>
    </row>
    <row r="330" spans="1:49">
      <c r="A330" s="17">
        <f>Total_All_Customers!A330</f>
        <v>45979</v>
      </c>
      <c r="B330" s="38">
        <v>18751.95</v>
      </c>
      <c r="C330" s="38">
        <v>19017.02</v>
      </c>
      <c r="D330" s="38">
        <v>19282.88</v>
      </c>
      <c r="E330" s="38">
        <v>19296.55</v>
      </c>
      <c r="F330" s="38">
        <v>19756.150000000001</v>
      </c>
      <c r="G330" s="38">
        <v>20739.939999999999</v>
      </c>
      <c r="H330" s="38">
        <v>19742.95</v>
      </c>
      <c r="I330" s="38">
        <v>21009.98</v>
      </c>
      <c r="J330" s="38">
        <v>19108.310000000001</v>
      </c>
      <c r="K330" s="38">
        <v>15570.71</v>
      </c>
      <c r="L330" s="38">
        <v>13726.58</v>
      </c>
      <c r="M330" s="38">
        <v>13960.79</v>
      </c>
      <c r="N330" s="38">
        <v>14080.62</v>
      </c>
      <c r="O330" s="38">
        <v>16222.16</v>
      </c>
      <c r="P330" s="38">
        <v>20361.939999999999</v>
      </c>
      <c r="Q330" s="38">
        <v>25318.639999999999</v>
      </c>
      <c r="R330" s="38">
        <v>25774.12</v>
      </c>
      <c r="S330" s="38">
        <v>23061.64</v>
      </c>
      <c r="T330" s="38">
        <v>21464.560000000001</v>
      </c>
      <c r="U330" s="38">
        <v>21079.599999999999</v>
      </c>
      <c r="V330" s="38">
        <v>20374.47</v>
      </c>
      <c r="W330" s="38">
        <v>20657.5</v>
      </c>
      <c r="X330" s="38">
        <v>19647.060000000001</v>
      </c>
      <c r="Y330" s="38">
        <v>19022.766821192999</v>
      </c>
      <c r="Z330" s="5">
        <v>0</v>
      </c>
      <c r="AA330" s="2">
        <f>IFERROR(INDEX('Holiday Schedule'!$D$3:$D$24,MATCH(A330,'Holiday Schedule'!$C$3:$C$24,0)),0)</f>
        <v>0</v>
      </c>
      <c r="AB330" s="2">
        <f t="shared" ref="AB330:AB393" si="40">WEEKDAY(A330)</f>
        <v>3</v>
      </c>
      <c r="AC330" s="2">
        <f t="shared" ref="AC330:AC393" si="41">IF(AND(AB330&gt;1,AB330&lt;7,AA330&lt;1),SUM(I330:X330),0)</f>
        <v>311418.68</v>
      </c>
      <c r="AD330" s="5">
        <f t="shared" ref="AD330:AD393" si="42">AE330-AC330</f>
        <v>155610.20682119305</v>
      </c>
      <c r="AE330" s="5">
        <f t="shared" ref="AE330:AE393" si="43">SUM(B330:Y330)</f>
        <v>467028.88682119304</v>
      </c>
      <c r="AG330" s="2">
        <f t="shared" ref="AG330:AG393" si="44">MONTH(A330)</f>
        <v>11</v>
      </c>
      <c r="AH330" s="2">
        <f t="shared" ref="AH330:AH393" si="45">YEAR(A330)</f>
        <v>2025</v>
      </c>
      <c r="AJ330" s="5">
        <f t="shared" ref="AJ330:AJ393" si="46">MAX(B330:Y330)</f>
        <v>25774.12</v>
      </c>
      <c r="AK330" s="2">
        <f t="shared" ref="AK330:AK393" si="47">IF(AE330&gt;0,INDEX(B$8:Y$8,MATCH(AJ330,B330:Y330,0)),"")</f>
        <v>17</v>
      </c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36"/>
    </row>
    <row r="331" spans="1:49">
      <c r="A331" s="17">
        <f>Total_All_Customers!A331</f>
        <v>45980</v>
      </c>
      <c r="B331" s="38">
        <v>18962.8</v>
      </c>
      <c r="C331" s="38">
        <v>19148.3</v>
      </c>
      <c r="D331" s="38">
        <v>19612.41</v>
      </c>
      <c r="E331" s="38">
        <v>19721.96</v>
      </c>
      <c r="F331" s="38">
        <v>20074.43</v>
      </c>
      <c r="G331" s="38">
        <v>21186.03</v>
      </c>
      <c r="H331" s="38">
        <v>20235.439999999999</v>
      </c>
      <c r="I331" s="38">
        <v>20683.88</v>
      </c>
      <c r="J331" s="38">
        <v>17578.490000000002</v>
      </c>
      <c r="K331" s="38">
        <v>13907.58</v>
      </c>
      <c r="L331" s="38">
        <v>12929.79</v>
      </c>
      <c r="M331" s="38">
        <v>12761.04</v>
      </c>
      <c r="N331" s="38">
        <v>12904.26</v>
      </c>
      <c r="O331" s="38">
        <v>14428.73</v>
      </c>
      <c r="P331" s="38">
        <v>19469.16</v>
      </c>
      <c r="Q331" s="38">
        <v>24745.200000000001</v>
      </c>
      <c r="R331" s="38">
        <v>25297.26</v>
      </c>
      <c r="S331" s="38">
        <v>22856.880000000001</v>
      </c>
      <c r="T331" s="38">
        <v>21205.360000000001</v>
      </c>
      <c r="U331" s="38">
        <v>21088.81</v>
      </c>
      <c r="V331" s="38">
        <v>20494.36</v>
      </c>
      <c r="W331" s="38">
        <v>20762.22</v>
      </c>
      <c r="X331" s="38">
        <v>19985.27</v>
      </c>
      <c r="Y331" s="38">
        <v>19446.374460392399</v>
      </c>
      <c r="Z331" s="5">
        <v>0</v>
      </c>
      <c r="AA331" s="2">
        <f>IFERROR(INDEX('Holiday Schedule'!$D$3:$D$24,MATCH(A331,'Holiday Schedule'!$C$3:$C$24,0)),0)</f>
        <v>0</v>
      </c>
      <c r="AB331" s="2">
        <f t="shared" si="40"/>
        <v>4</v>
      </c>
      <c r="AC331" s="2">
        <f t="shared" si="41"/>
        <v>301098.29000000004</v>
      </c>
      <c r="AD331" s="5">
        <f t="shared" si="42"/>
        <v>158387.74446039239</v>
      </c>
      <c r="AE331" s="5">
        <f t="shared" si="43"/>
        <v>459486.03446039243</v>
      </c>
      <c r="AG331" s="2">
        <f t="shared" si="44"/>
        <v>11</v>
      </c>
      <c r="AH331" s="2">
        <f t="shared" si="45"/>
        <v>2025</v>
      </c>
      <c r="AJ331" s="5">
        <f t="shared" si="46"/>
        <v>25297.26</v>
      </c>
      <c r="AK331" s="2">
        <f t="shared" si="47"/>
        <v>17</v>
      </c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36"/>
    </row>
    <row r="332" spans="1:49">
      <c r="A332" s="17">
        <f>Total_All_Customers!A332</f>
        <v>45981</v>
      </c>
      <c r="B332" s="38">
        <v>18684.95</v>
      </c>
      <c r="C332" s="38">
        <v>19022.900000000001</v>
      </c>
      <c r="D332" s="38">
        <v>19420.21</v>
      </c>
      <c r="E332" s="38">
        <v>19477.09</v>
      </c>
      <c r="F332" s="38">
        <v>19911.849999999999</v>
      </c>
      <c r="G332" s="38">
        <v>21163.69</v>
      </c>
      <c r="H332" s="38">
        <v>20109.96</v>
      </c>
      <c r="I332" s="38">
        <v>20696.84</v>
      </c>
      <c r="J332" s="38">
        <v>17644.900000000001</v>
      </c>
      <c r="K332" s="38">
        <v>13938.07</v>
      </c>
      <c r="L332" s="38">
        <v>13163.66</v>
      </c>
      <c r="M332" s="38">
        <v>12687.64</v>
      </c>
      <c r="N332" s="38">
        <v>12741.87</v>
      </c>
      <c r="O332" s="38">
        <v>14516.45</v>
      </c>
      <c r="P332" s="38">
        <v>19234.8</v>
      </c>
      <c r="Q332" s="38">
        <v>24232.06</v>
      </c>
      <c r="R332" s="38">
        <v>24955.16</v>
      </c>
      <c r="S332" s="38">
        <v>22326.1</v>
      </c>
      <c r="T332" s="38">
        <v>20861.310000000001</v>
      </c>
      <c r="U332" s="38">
        <v>20637.810000000001</v>
      </c>
      <c r="V332" s="38">
        <v>20218.759999999998</v>
      </c>
      <c r="W332" s="38">
        <v>20399.310000000001</v>
      </c>
      <c r="X332" s="38">
        <v>19681.05</v>
      </c>
      <c r="Y332" s="38">
        <v>19132.516031396</v>
      </c>
      <c r="Z332" s="5">
        <v>0</v>
      </c>
      <c r="AA332" s="2">
        <f>IFERROR(INDEX('Holiday Schedule'!$D$3:$D$24,MATCH(A332,'Holiday Schedule'!$C$3:$C$24,0)),0)</f>
        <v>0</v>
      </c>
      <c r="AB332" s="2">
        <f t="shared" si="40"/>
        <v>5</v>
      </c>
      <c r="AC332" s="2">
        <f t="shared" si="41"/>
        <v>297935.79000000004</v>
      </c>
      <c r="AD332" s="5">
        <f t="shared" si="42"/>
        <v>156923.1660313959</v>
      </c>
      <c r="AE332" s="5">
        <f t="shared" si="43"/>
        <v>454858.95603139594</v>
      </c>
      <c r="AG332" s="2">
        <f t="shared" si="44"/>
        <v>11</v>
      </c>
      <c r="AH332" s="2">
        <f t="shared" si="45"/>
        <v>2025</v>
      </c>
      <c r="AJ332" s="5">
        <f t="shared" si="46"/>
        <v>24955.16</v>
      </c>
      <c r="AK332" s="2">
        <f t="shared" si="47"/>
        <v>17</v>
      </c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36"/>
    </row>
    <row r="333" spans="1:49">
      <c r="A333" s="17">
        <f>Total_All_Customers!A333</f>
        <v>45982</v>
      </c>
      <c r="B333" s="38">
        <v>18980.38</v>
      </c>
      <c r="C333" s="38">
        <v>19284.25</v>
      </c>
      <c r="D333" s="38">
        <v>19685.62</v>
      </c>
      <c r="E333" s="38">
        <v>19787.75</v>
      </c>
      <c r="F333" s="38">
        <v>20177.55</v>
      </c>
      <c r="G333" s="38">
        <v>21094.97</v>
      </c>
      <c r="H333" s="38">
        <v>19552.2</v>
      </c>
      <c r="I333" s="38">
        <v>21674.59</v>
      </c>
      <c r="J333" s="38">
        <v>20216.97</v>
      </c>
      <c r="K333" s="38">
        <v>18583.41</v>
      </c>
      <c r="L333" s="38">
        <v>19393.02</v>
      </c>
      <c r="M333" s="38">
        <v>21257.74</v>
      </c>
      <c r="N333" s="38">
        <v>23725.68</v>
      </c>
      <c r="O333" s="38">
        <v>24025.43</v>
      </c>
      <c r="P333" s="38">
        <v>24524.11</v>
      </c>
      <c r="Q333" s="38">
        <v>25680.76</v>
      </c>
      <c r="R333" s="38">
        <v>24598.36</v>
      </c>
      <c r="S333" s="38">
        <v>21509.74</v>
      </c>
      <c r="T333" s="38">
        <v>19383.2</v>
      </c>
      <c r="U333" s="38">
        <v>19101.05</v>
      </c>
      <c r="V333" s="38">
        <v>18567.150000000001</v>
      </c>
      <c r="W333" s="38">
        <v>18989.78</v>
      </c>
      <c r="X333" s="38">
        <v>18136.71</v>
      </c>
      <c r="Y333" s="38">
        <v>18989.05</v>
      </c>
      <c r="Z333" s="5">
        <v>0</v>
      </c>
      <c r="AA333" s="2">
        <f>IFERROR(INDEX('Holiday Schedule'!$D$3:$D$24,MATCH(A333,'Holiday Schedule'!$C$3:$C$24,0)),0)</f>
        <v>0</v>
      </c>
      <c r="AB333" s="2">
        <f t="shared" si="40"/>
        <v>6</v>
      </c>
      <c r="AC333" s="2">
        <f t="shared" si="41"/>
        <v>339367.7</v>
      </c>
      <c r="AD333" s="5">
        <f t="shared" si="42"/>
        <v>157551.76999999996</v>
      </c>
      <c r="AE333" s="5">
        <f t="shared" si="43"/>
        <v>496919.47</v>
      </c>
      <c r="AG333" s="2">
        <f t="shared" si="44"/>
        <v>11</v>
      </c>
      <c r="AH333" s="2">
        <f t="shared" si="45"/>
        <v>2025</v>
      </c>
      <c r="AJ333" s="5">
        <f t="shared" si="46"/>
        <v>25680.76</v>
      </c>
      <c r="AK333" s="2">
        <f t="shared" si="47"/>
        <v>16</v>
      </c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36"/>
    </row>
    <row r="334" spans="1:49">
      <c r="A334" s="17">
        <f>Total_All_Customers!A334</f>
        <v>45983</v>
      </c>
      <c r="B334" s="38">
        <v>17242.990000000002</v>
      </c>
      <c r="C334" s="38">
        <v>17380.71</v>
      </c>
      <c r="D334" s="38">
        <v>17647.150000000001</v>
      </c>
      <c r="E334" s="38">
        <v>17637.93</v>
      </c>
      <c r="F334" s="38">
        <v>17861.09</v>
      </c>
      <c r="G334" s="38">
        <v>18233.490000000002</v>
      </c>
      <c r="H334" s="38">
        <v>16620.689999999999</v>
      </c>
      <c r="I334" s="38">
        <v>18406.400000000001</v>
      </c>
      <c r="J334" s="38">
        <v>19234.5</v>
      </c>
      <c r="K334" s="38">
        <v>17730.77</v>
      </c>
      <c r="L334" s="38">
        <v>18607.23</v>
      </c>
      <c r="M334" s="38">
        <v>19325.5</v>
      </c>
      <c r="N334" s="38">
        <v>16330.49</v>
      </c>
      <c r="O334" s="38">
        <v>16338.71</v>
      </c>
      <c r="P334" s="38">
        <v>19903.650000000001</v>
      </c>
      <c r="Q334" s="38">
        <v>23598.27</v>
      </c>
      <c r="R334" s="38">
        <v>24167.21</v>
      </c>
      <c r="S334" s="38">
        <v>21007.91</v>
      </c>
      <c r="T334" s="38">
        <v>19441.560000000001</v>
      </c>
      <c r="U334" s="38">
        <v>19170.669999999998</v>
      </c>
      <c r="V334" s="38">
        <v>19068.419999999998</v>
      </c>
      <c r="W334" s="38">
        <v>19704.22</v>
      </c>
      <c r="X334" s="38">
        <v>19125.490000000002</v>
      </c>
      <c r="Y334" s="38">
        <v>17446.310000000001</v>
      </c>
      <c r="Z334" s="5">
        <v>0</v>
      </c>
      <c r="AA334" s="2">
        <f>IFERROR(INDEX('Holiday Schedule'!$D$3:$D$24,MATCH(A334,'Holiday Schedule'!$C$3:$C$24,0)),0)</f>
        <v>0</v>
      </c>
      <c r="AB334" s="2">
        <f t="shared" si="40"/>
        <v>7</v>
      </c>
      <c r="AC334" s="2">
        <f t="shared" si="41"/>
        <v>0</v>
      </c>
      <c r="AD334" s="5">
        <f t="shared" si="42"/>
        <v>451231.35999999993</v>
      </c>
      <c r="AE334" s="5">
        <f t="shared" si="43"/>
        <v>451231.35999999993</v>
      </c>
      <c r="AG334" s="2">
        <f t="shared" si="44"/>
        <v>11</v>
      </c>
      <c r="AH334" s="2">
        <f t="shared" si="45"/>
        <v>2025</v>
      </c>
      <c r="AJ334" s="5">
        <f t="shared" si="46"/>
        <v>24167.21</v>
      </c>
      <c r="AK334" s="2">
        <f t="shared" si="47"/>
        <v>17</v>
      </c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36"/>
    </row>
    <row r="335" spans="1:49">
      <c r="A335" s="17">
        <f>Total_All_Customers!A335</f>
        <v>45984</v>
      </c>
      <c r="B335" s="38">
        <v>18303.09</v>
      </c>
      <c r="C335" s="38">
        <v>18860.580000000002</v>
      </c>
      <c r="D335" s="38">
        <v>18968.330000000002</v>
      </c>
      <c r="E335" s="38">
        <v>19064.650000000001</v>
      </c>
      <c r="F335" s="38">
        <v>19110.439999999999</v>
      </c>
      <c r="G335" s="38">
        <v>19070.71</v>
      </c>
      <c r="H335" s="38">
        <v>18306.400000000001</v>
      </c>
      <c r="I335" s="38">
        <v>18945.23</v>
      </c>
      <c r="J335" s="38">
        <v>19244.66</v>
      </c>
      <c r="K335" s="38">
        <v>19575.689999999999</v>
      </c>
      <c r="L335" s="38">
        <v>19470.68</v>
      </c>
      <c r="M335" s="38">
        <v>19995.37</v>
      </c>
      <c r="N335" s="38">
        <v>18738.38</v>
      </c>
      <c r="O335" s="38">
        <v>19478.07</v>
      </c>
      <c r="P335" s="38">
        <v>22550.98</v>
      </c>
      <c r="Q335" s="38">
        <v>24255.17</v>
      </c>
      <c r="R335" s="38">
        <v>24192.06</v>
      </c>
      <c r="S335" s="38">
        <v>21729.39</v>
      </c>
      <c r="T335" s="38">
        <v>20306.12</v>
      </c>
      <c r="U335" s="38">
        <v>19985.7</v>
      </c>
      <c r="V335" s="38">
        <v>19915.88</v>
      </c>
      <c r="W335" s="38">
        <v>19663.75</v>
      </c>
      <c r="X335" s="38">
        <v>18439.060000000001</v>
      </c>
      <c r="Y335" s="38">
        <v>18554.04</v>
      </c>
      <c r="Z335" s="5">
        <v>0</v>
      </c>
      <c r="AA335" s="2">
        <f>IFERROR(INDEX('Holiday Schedule'!$D$3:$D$24,MATCH(A335,'Holiday Schedule'!$C$3:$C$24,0)),0)</f>
        <v>0</v>
      </c>
      <c r="AB335" s="2">
        <f t="shared" si="40"/>
        <v>1</v>
      </c>
      <c r="AC335" s="2">
        <f t="shared" si="41"/>
        <v>0</v>
      </c>
      <c r="AD335" s="5">
        <f t="shared" si="42"/>
        <v>476724.42999999993</v>
      </c>
      <c r="AE335" s="5">
        <f t="shared" si="43"/>
        <v>476724.42999999993</v>
      </c>
      <c r="AG335" s="2">
        <f t="shared" si="44"/>
        <v>11</v>
      </c>
      <c r="AH335" s="2">
        <f t="shared" si="45"/>
        <v>2025</v>
      </c>
      <c r="AJ335" s="5">
        <f t="shared" si="46"/>
        <v>24255.17</v>
      </c>
      <c r="AK335" s="2">
        <f t="shared" si="47"/>
        <v>16</v>
      </c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36"/>
    </row>
    <row r="336" spans="1:49">
      <c r="A336" s="17">
        <f>Total_All_Customers!A336</f>
        <v>45985</v>
      </c>
      <c r="B336" s="38">
        <v>18106.45</v>
      </c>
      <c r="C336" s="38">
        <v>18388.849999999999</v>
      </c>
      <c r="D336" s="38">
        <v>18661.810000000001</v>
      </c>
      <c r="E336" s="38">
        <v>18734.18</v>
      </c>
      <c r="F336" s="38">
        <v>19022.72</v>
      </c>
      <c r="G336" s="38">
        <v>20187.63</v>
      </c>
      <c r="H336" s="38">
        <v>19279.66</v>
      </c>
      <c r="I336" s="38">
        <v>20771.72</v>
      </c>
      <c r="J336" s="38">
        <v>19124.740000000002</v>
      </c>
      <c r="K336" s="38">
        <v>14955.6</v>
      </c>
      <c r="L336" s="38">
        <v>13688.25</v>
      </c>
      <c r="M336" s="38">
        <v>13126.36</v>
      </c>
      <c r="N336" s="38">
        <v>15090.69</v>
      </c>
      <c r="O336" s="38">
        <v>17363.82</v>
      </c>
      <c r="P336" s="38">
        <v>23209.85</v>
      </c>
      <c r="Q336" s="38">
        <v>25493.14</v>
      </c>
      <c r="R336" s="38">
        <v>24929.119999999999</v>
      </c>
      <c r="S336" s="38">
        <v>22156.38</v>
      </c>
      <c r="T336" s="38">
        <v>20386.48</v>
      </c>
      <c r="U336" s="38">
        <v>20018.22</v>
      </c>
      <c r="V336" s="38">
        <v>19421.150000000001</v>
      </c>
      <c r="W336" s="38">
        <v>19740.29</v>
      </c>
      <c r="X336" s="38">
        <v>18924.16</v>
      </c>
      <c r="Y336" s="38">
        <v>19233.13</v>
      </c>
      <c r="Z336" s="5">
        <v>0</v>
      </c>
      <c r="AA336" s="2">
        <f>IFERROR(INDEX('Holiday Schedule'!$D$3:$D$24,MATCH(A336,'Holiday Schedule'!$C$3:$C$24,0)),0)</f>
        <v>0</v>
      </c>
      <c r="AB336" s="2">
        <f t="shared" si="40"/>
        <v>2</v>
      </c>
      <c r="AC336" s="2">
        <f t="shared" si="41"/>
        <v>308399.96999999997</v>
      </c>
      <c r="AD336" s="5">
        <f t="shared" si="42"/>
        <v>151614.43000000005</v>
      </c>
      <c r="AE336" s="5">
        <f t="shared" si="43"/>
        <v>460014.4</v>
      </c>
      <c r="AG336" s="2">
        <f t="shared" si="44"/>
        <v>11</v>
      </c>
      <c r="AH336" s="2">
        <f t="shared" si="45"/>
        <v>2025</v>
      </c>
      <c r="AJ336" s="5">
        <f t="shared" si="46"/>
        <v>25493.14</v>
      </c>
      <c r="AK336" s="2">
        <f t="shared" si="47"/>
        <v>16</v>
      </c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36"/>
    </row>
    <row r="337" spans="1:49">
      <c r="A337" s="17">
        <f>Total_All_Customers!A337</f>
        <v>45986</v>
      </c>
      <c r="B337" s="38">
        <v>18032.61</v>
      </c>
      <c r="C337" s="38">
        <v>18319.060000000001</v>
      </c>
      <c r="D337" s="38">
        <v>18654.97</v>
      </c>
      <c r="E337" s="38">
        <v>18670.63</v>
      </c>
      <c r="F337" s="38">
        <v>18918.5</v>
      </c>
      <c r="G337" s="38">
        <v>19664.96</v>
      </c>
      <c r="H337" s="38">
        <v>18652.990000000002</v>
      </c>
      <c r="I337" s="38">
        <v>20595.189999999999</v>
      </c>
      <c r="J337" s="38">
        <v>22675.9</v>
      </c>
      <c r="K337" s="38">
        <v>23144.12</v>
      </c>
      <c r="L337" s="38">
        <v>23100.48</v>
      </c>
      <c r="M337" s="38">
        <v>22941.16</v>
      </c>
      <c r="N337" s="38">
        <v>22531.29</v>
      </c>
      <c r="O337" s="38">
        <v>22466.09</v>
      </c>
      <c r="P337" s="38">
        <v>23872.639999999999</v>
      </c>
      <c r="Q337" s="38">
        <v>25021.759999999998</v>
      </c>
      <c r="R337" s="38">
        <v>24349.17</v>
      </c>
      <c r="S337" s="38">
        <v>21137.74</v>
      </c>
      <c r="T337" s="38">
        <v>19567.05</v>
      </c>
      <c r="U337" s="38">
        <v>18984.18</v>
      </c>
      <c r="V337" s="38">
        <v>18478.419999999998</v>
      </c>
      <c r="W337" s="38">
        <v>18618.3</v>
      </c>
      <c r="X337" s="38">
        <v>17675.810000000001</v>
      </c>
      <c r="Y337" s="38">
        <v>19191.814999999999</v>
      </c>
      <c r="Z337" s="5">
        <v>0</v>
      </c>
      <c r="AA337" s="2">
        <f>IFERROR(INDEX('Holiday Schedule'!$D$3:$D$24,MATCH(A337,'Holiday Schedule'!$C$3:$C$24,0)),0)</f>
        <v>0</v>
      </c>
      <c r="AB337" s="2">
        <f t="shared" si="40"/>
        <v>3</v>
      </c>
      <c r="AC337" s="2">
        <f t="shared" si="41"/>
        <v>345159.29999999993</v>
      </c>
      <c r="AD337" s="5">
        <f t="shared" si="42"/>
        <v>150105.53500000003</v>
      </c>
      <c r="AE337" s="5">
        <f t="shared" si="43"/>
        <v>495264.83499999996</v>
      </c>
      <c r="AG337" s="2">
        <f t="shared" si="44"/>
        <v>11</v>
      </c>
      <c r="AH337" s="2">
        <f t="shared" si="45"/>
        <v>2025</v>
      </c>
      <c r="AJ337" s="5">
        <f t="shared" si="46"/>
        <v>25021.759999999998</v>
      </c>
      <c r="AK337" s="2">
        <f t="shared" si="47"/>
        <v>16</v>
      </c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36"/>
    </row>
    <row r="338" spans="1:49">
      <c r="A338" s="17">
        <f>Total_All_Customers!A338</f>
        <v>45987</v>
      </c>
      <c r="B338" s="38">
        <v>16495.96</v>
      </c>
      <c r="C338" s="38">
        <v>16547.509999999998</v>
      </c>
      <c r="D338" s="38">
        <v>16675.88</v>
      </c>
      <c r="E338" s="38">
        <v>16611.86</v>
      </c>
      <c r="F338" s="38">
        <v>16645.73</v>
      </c>
      <c r="G338" s="38">
        <v>17296.27</v>
      </c>
      <c r="H338" s="38">
        <v>16436.16</v>
      </c>
      <c r="I338" s="38">
        <v>18811.189999999999</v>
      </c>
      <c r="J338" s="38">
        <v>21743.57</v>
      </c>
      <c r="K338" s="38">
        <v>22280.27</v>
      </c>
      <c r="L338" s="38">
        <v>22949.38</v>
      </c>
      <c r="M338" s="38">
        <v>23523.66</v>
      </c>
      <c r="N338" s="38">
        <v>22281.9</v>
      </c>
      <c r="O338" s="38">
        <v>23700.720000000001</v>
      </c>
      <c r="P338" s="38">
        <v>24115.31</v>
      </c>
      <c r="Q338" s="38">
        <v>24660.22</v>
      </c>
      <c r="R338" s="38">
        <v>23338.49</v>
      </c>
      <c r="S338" s="38">
        <v>20228.990000000002</v>
      </c>
      <c r="T338" s="38">
        <v>18474.43</v>
      </c>
      <c r="U338" s="38">
        <v>18296.86</v>
      </c>
      <c r="V338" s="38">
        <v>17701.939999999999</v>
      </c>
      <c r="W338" s="38">
        <v>17867.07</v>
      </c>
      <c r="X338" s="38">
        <v>17031.759999999998</v>
      </c>
      <c r="Y338" s="38">
        <v>18739.64</v>
      </c>
      <c r="Z338" s="5">
        <v>0</v>
      </c>
      <c r="AA338" s="2">
        <f>IFERROR(INDEX('Holiday Schedule'!$D$3:$D$24,MATCH(A338,'Holiday Schedule'!$C$3:$C$24,0)),0)</f>
        <v>0</v>
      </c>
      <c r="AB338" s="2">
        <f t="shared" si="40"/>
        <v>4</v>
      </c>
      <c r="AC338" s="2">
        <f t="shared" si="41"/>
        <v>337005.76</v>
      </c>
      <c r="AD338" s="5">
        <f t="shared" si="42"/>
        <v>135449.00999999995</v>
      </c>
      <c r="AE338" s="5">
        <f t="shared" si="43"/>
        <v>472454.76999999996</v>
      </c>
      <c r="AG338" s="2">
        <f t="shared" si="44"/>
        <v>11</v>
      </c>
      <c r="AH338" s="2">
        <f t="shared" si="45"/>
        <v>2025</v>
      </c>
      <c r="AJ338" s="5">
        <f t="shared" si="46"/>
        <v>24660.22</v>
      </c>
      <c r="AK338" s="2">
        <f t="shared" si="47"/>
        <v>16</v>
      </c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36"/>
    </row>
    <row r="339" spans="1:49">
      <c r="A339" s="17">
        <f>Total_All_Customers!A339</f>
        <v>45988</v>
      </c>
      <c r="B339" s="38">
        <v>15980.72</v>
      </c>
      <c r="C339" s="38">
        <v>15681.31</v>
      </c>
      <c r="D339" s="38">
        <v>15860.38</v>
      </c>
      <c r="E339" s="38">
        <v>15771.14</v>
      </c>
      <c r="F339" s="38">
        <v>15791.67</v>
      </c>
      <c r="G339" s="38">
        <v>16087.36</v>
      </c>
      <c r="H339" s="38">
        <v>15095.64</v>
      </c>
      <c r="I339" s="38">
        <v>16811.09</v>
      </c>
      <c r="J339" s="38">
        <v>16952.75</v>
      </c>
      <c r="K339" s="38">
        <v>14595.02</v>
      </c>
      <c r="L339" s="38">
        <v>17026.03</v>
      </c>
      <c r="M339" s="38">
        <v>18274.25</v>
      </c>
      <c r="N339" s="38">
        <v>16982.939999999999</v>
      </c>
      <c r="O339" s="38">
        <v>17930.900000000001</v>
      </c>
      <c r="P339" s="38">
        <v>19873.97</v>
      </c>
      <c r="Q339" s="38">
        <v>21996.57</v>
      </c>
      <c r="R339" s="38">
        <v>21233.119999999999</v>
      </c>
      <c r="S339" s="38">
        <v>18276.22</v>
      </c>
      <c r="T339" s="38">
        <v>16945.689999999999</v>
      </c>
      <c r="U339" s="38">
        <v>16998.11</v>
      </c>
      <c r="V339" s="38">
        <v>17023.71</v>
      </c>
      <c r="W339" s="38">
        <v>17653.740000000002</v>
      </c>
      <c r="X339" s="38">
        <v>17230.57</v>
      </c>
      <c r="Y339" s="38">
        <v>16284.15</v>
      </c>
      <c r="Z339" s="5">
        <v>0</v>
      </c>
      <c r="AA339" s="2">
        <f>IFERROR(INDEX('Holiday Schedule'!$D$3:$D$24,MATCH(A339,'Holiday Schedule'!$C$3:$C$24,0)),0)</f>
        <v>1</v>
      </c>
      <c r="AB339" s="2">
        <f t="shared" si="40"/>
        <v>5</v>
      </c>
      <c r="AC339" s="2">
        <f t="shared" si="41"/>
        <v>0</v>
      </c>
      <c r="AD339" s="5">
        <f t="shared" si="42"/>
        <v>412357.05</v>
      </c>
      <c r="AE339" s="5">
        <f t="shared" si="43"/>
        <v>412357.05</v>
      </c>
      <c r="AG339" s="2">
        <f t="shared" si="44"/>
        <v>11</v>
      </c>
      <c r="AH339" s="2">
        <f t="shared" si="45"/>
        <v>2025</v>
      </c>
      <c r="AJ339" s="5">
        <f t="shared" si="46"/>
        <v>21996.57</v>
      </c>
      <c r="AK339" s="2">
        <f t="shared" si="47"/>
        <v>16</v>
      </c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36"/>
    </row>
    <row r="340" spans="1:49">
      <c r="A340" s="17">
        <f>Total_All_Customers!A340</f>
        <v>45989</v>
      </c>
      <c r="B340" s="38">
        <v>16644.59</v>
      </c>
      <c r="C340" s="38">
        <v>16959.14</v>
      </c>
      <c r="D340" s="38">
        <v>17183.38</v>
      </c>
      <c r="E340" s="38">
        <v>17369.689999999999</v>
      </c>
      <c r="F340" s="38">
        <v>17586.88</v>
      </c>
      <c r="G340" s="38">
        <v>18073.55</v>
      </c>
      <c r="H340" s="38">
        <v>16456.080000000002</v>
      </c>
      <c r="I340" s="38">
        <v>17631.509999999998</v>
      </c>
      <c r="J340" s="38">
        <v>16951.57</v>
      </c>
      <c r="K340" s="38">
        <v>15385.19</v>
      </c>
      <c r="L340" s="38">
        <v>16379.2</v>
      </c>
      <c r="M340" s="38">
        <v>17577.16</v>
      </c>
      <c r="N340" s="38">
        <v>19162.03</v>
      </c>
      <c r="O340" s="38">
        <v>19425.64</v>
      </c>
      <c r="P340" s="38">
        <v>21934.33</v>
      </c>
      <c r="Q340" s="38">
        <v>25004.41</v>
      </c>
      <c r="R340" s="38">
        <v>24608.1</v>
      </c>
      <c r="S340" s="38">
        <v>21320.61</v>
      </c>
      <c r="T340" s="38">
        <v>19830.64</v>
      </c>
      <c r="U340" s="38">
        <v>19640.509999999998</v>
      </c>
      <c r="V340" s="38">
        <v>19524.02</v>
      </c>
      <c r="W340" s="38">
        <v>20111.689999999999</v>
      </c>
      <c r="X340" s="38">
        <v>19543.12</v>
      </c>
      <c r="Y340" s="38">
        <v>16801.240000000002</v>
      </c>
      <c r="Z340" s="5">
        <v>0</v>
      </c>
      <c r="AA340" s="2">
        <f>IFERROR(INDEX('Holiday Schedule'!$D$3:$D$24,MATCH(A340,'Holiday Schedule'!$C$3:$C$24,0)),0)</f>
        <v>1</v>
      </c>
      <c r="AB340" s="2">
        <f t="shared" si="40"/>
        <v>6</v>
      </c>
      <c r="AC340" s="2">
        <f t="shared" si="41"/>
        <v>0</v>
      </c>
      <c r="AD340" s="5">
        <f t="shared" si="42"/>
        <v>451104.28</v>
      </c>
      <c r="AE340" s="5">
        <f t="shared" si="43"/>
        <v>451104.28</v>
      </c>
      <c r="AG340" s="2">
        <f t="shared" si="44"/>
        <v>11</v>
      </c>
      <c r="AH340" s="2">
        <f t="shared" si="45"/>
        <v>2025</v>
      </c>
      <c r="AJ340" s="5">
        <f t="shared" si="46"/>
        <v>25004.41</v>
      </c>
      <c r="AK340" s="2">
        <f t="shared" si="47"/>
        <v>16</v>
      </c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36"/>
    </row>
    <row r="341" spans="1:49">
      <c r="A341" s="17">
        <f>Total_All_Customers!A341</f>
        <v>45990</v>
      </c>
      <c r="B341" s="38">
        <v>18857.939999999999</v>
      </c>
      <c r="C341" s="38">
        <v>18981.64</v>
      </c>
      <c r="D341" s="38">
        <v>19154.79</v>
      </c>
      <c r="E341" s="38">
        <v>19022.5</v>
      </c>
      <c r="F341" s="38">
        <v>18924.84</v>
      </c>
      <c r="G341" s="38">
        <v>18840.830000000002</v>
      </c>
      <c r="H341" s="38">
        <v>17123.95</v>
      </c>
      <c r="I341" s="38">
        <v>18747.37</v>
      </c>
      <c r="J341" s="38">
        <v>19491.72</v>
      </c>
      <c r="K341" s="38">
        <v>18216.740000000002</v>
      </c>
      <c r="L341" s="38">
        <v>19257.57</v>
      </c>
      <c r="M341" s="38">
        <v>19919.75</v>
      </c>
      <c r="N341" s="38">
        <v>20446.7</v>
      </c>
      <c r="O341" s="38">
        <v>20152.03</v>
      </c>
      <c r="P341" s="38">
        <v>22871.1</v>
      </c>
      <c r="Q341" s="38">
        <v>26246.77</v>
      </c>
      <c r="R341" s="38">
        <v>25740.52</v>
      </c>
      <c r="S341" s="38">
        <v>22395.25</v>
      </c>
      <c r="T341" s="38">
        <v>20634.47</v>
      </c>
      <c r="U341" s="38">
        <v>20466.87</v>
      </c>
      <c r="V341" s="38">
        <v>20081.87</v>
      </c>
      <c r="W341" s="38">
        <v>20653.05</v>
      </c>
      <c r="X341" s="38">
        <v>20099.7</v>
      </c>
      <c r="Y341" s="38">
        <v>18998.080000000002</v>
      </c>
      <c r="Z341" s="5">
        <v>0</v>
      </c>
      <c r="AA341" s="2">
        <f>IFERROR(INDEX('Holiday Schedule'!$D$3:$D$24,MATCH(A341,'Holiday Schedule'!$C$3:$C$24,0)),0)</f>
        <v>0</v>
      </c>
      <c r="AB341" s="2">
        <f t="shared" si="40"/>
        <v>7</v>
      </c>
      <c r="AC341" s="2">
        <f t="shared" si="41"/>
        <v>0</v>
      </c>
      <c r="AD341" s="5">
        <f t="shared" si="42"/>
        <v>485326.05</v>
      </c>
      <c r="AE341" s="5">
        <f t="shared" si="43"/>
        <v>485326.05</v>
      </c>
      <c r="AG341" s="2">
        <f t="shared" si="44"/>
        <v>11</v>
      </c>
      <c r="AH341" s="2">
        <f t="shared" si="45"/>
        <v>2025</v>
      </c>
      <c r="AJ341" s="5">
        <f t="shared" si="46"/>
        <v>26246.77</v>
      </c>
      <c r="AK341" s="2">
        <f t="shared" si="47"/>
        <v>16</v>
      </c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36"/>
    </row>
    <row r="342" spans="1:49">
      <c r="A342" s="17">
        <f>Total_All_Customers!A342</f>
        <v>45991</v>
      </c>
      <c r="B342" s="38">
        <v>19325.2</v>
      </c>
      <c r="C342" s="38">
        <v>19849.41</v>
      </c>
      <c r="D342" s="38">
        <v>20054.09</v>
      </c>
      <c r="E342" s="38">
        <v>19936.63</v>
      </c>
      <c r="F342" s="38">
        <v>19893.39</v>
      </c>
      <c r="G342" s="38">
        <v>19534.78</v>
      </c>
      <c r="H342" s="38">
        <v>18914.490000000002</v>
      </c>
      <c r="I342" s="38">
        <v>20131.62</v>
      </c>
      <c r="J342" s="38">
        <v>22294.400000000001</v>
      </c>
      <c r="K342" s="38">
        <v>23176.93</v>
      </c>
      <c r="L342" s="38">
        <v>23640.59</v>
      </c>
      <c r="M342" s="38">
        <v>25460.71</v>
      </c>
      <c r="N342" s="38">
        <v>26048.54</v>
      </c>
      <c r="O342" s="38">
        <v>26405.32</v>
      </c>
      <c r="P342" s="38">
        <v>26281.34</v>
      </c>
      <c r="Q342" s="38">
        <v>26427.35</v>
      </c>
      <c r="R342" s="38">
        <v>25376.61</v>
      </c>
      <c r="S342" s="38">
        <v>22217.34</v>
      </c>
      <c r="T342" s="38">
        <v>20741.080000000002</v>
      </c>
      <c r="U342" s="38">
        <v>19904.57</v>
      </c>
      <c r="V342" s="38">
        <v>19315.62</v>
      </c>
      <c r="W342" s="38">
        <v>19212.7</v>
      </c>
      <c r="X342" s="38">
        <v>17667.150000000001</v>
      </c>
      <c r="Y342" s="38">
        <v>19546.28</v>
      </c>
      <c r="Z342" s="5">
        <v>0</v>
      </c>
      <c r="AA342" s="2">
        <f>IFERROR(INDEX('Holiday Schedule'!$D$3:$D$24,MATCH(A342,'Holiday Schedule'!$C$3:$C$24,0)),0)</f>
        <v>0</v>
      </c>
      <c r="AB342" s="2">
        <f t="shared" si="40"/>
        <v>1</v>
      </c>
      <c r="AC342" s="2">
        <f t="shared" si="41"/>
        <v>0</v>
      </c>
      <c r="AD342" s="5">
        <f t="shared" si="42"/>
        <v>521356.14</v>
      </c>
      <c r="AE342" s="5">
        <f t="shared" si="43"/>
        <v>521356.14</v>
      </c>
      <c r="AG342" s="2">
        <f t="shared" si="44"/>
        <v>11</v>
      </c>
      <c r="AH342" s="2">
        <f t="shared" si="45"/>
        <v>2025</v>
      </c>
      <c r="AJ342" s="5">
        <f t="shared" si="46"/>
        <v>26427.35</v>
      </c>
      <c r="AK342" s="2">
        <f t="shared" si="47"/>
        <v>16</v>
      </c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36"/>
    </row>
    <row r="343" spans="1:49">
      <c r="A343" s="17">
        <f>Total_All_Customers!A343</f>
        <v>45992</v>
      </c>
      <c r="B343" s="38">
        <v>16960.78</v>
      </c>
      <c r="C343" s="38">
        <v>16892.07</v>
      </c>
      <c r="D343" s="38">
        <v>17029.47</v>
      </c>
      <c r="E343" s="38">
        <v>17624.13</v>
      </c>
      <c r="F343" s="38">
        <v>17804.5</v>
      </c>
      <c r="G343" s="38">
        <v>19242.259999999998</v>
      </c>
      <c r="H343" s="38">
        <v>19429.8</v>
      </c>
      <c r="I343" s="38">
        <v>20072.689999999999</v>
      </c>
      <c r="J343" s="38">
        <v>19652.29</v>
      </c>
      <c r="K343" s="38">
        <v>18099.490000000002</v>
      </c>
      <c r="L343" s="38">
        <v>18064.96</v>
      </c>
      <c r="M343" s="38">
        <v>17340.57</v>
      </c>
      <c r="N343" s="38">
        <v>16143.98</v>
      </c>
      <c r="O343" s="38">
        <v>17286.05</v>
      </c>
      <c r="P343" s="38">
        <v>21255.43</v>
      </c>
      <c r="Q343" s="38">
        <v>24355.93</v>
      </c>
      <c r="R343" s="38">
        <v>25191.78</v>
      </c>
      <c r="S343" s="38">
        <v>23603.08</v>
      </c>
      <c r="T343" s="38">
        <v>21571.35</v>
      </c>
      <c r="U343" s="38">
        <v>21171.42</v>
      </c>
      <c r="V343" s="38">
        <v>20859.93</v>
      </c>
      <c r="W343" s="38">
        <v>20509.669999999998</v>
      </c>
      <c r="X343" s="38">
        <v>20945.099999999999</v>
      </c>
      <c r="Y343" s="38">
        <v>20278.3197741283</v>
      </c>
      <c r="Z343" s="5">
        <v>0</v>
      </c>
      <c r="AA343" s="2">
        <f>IFERROR(INDEX('Holiday Schedule'!$D$3:$D$24,MATCH(A343,'Holiday Schedule'!$C$3:$C$24,0)),0)</f>
        <v>0</v>
      </c>
      <c r="AB343" s="2">
        <f t="shared" si="40"/>
        <v>2</v>
      </c>
      <c r="AC343" s="2">
        <f t="shared" si="41"/>
        <v>326123.71999999997</v>
      </c>
      <c r="AD343" s="5">
        <f t="shared" si="42"/>
        <v>145261.32977412821</v>
      </c>
      <c r="AE343" s="5">
        <f t="shared" si="43"/>
        <v>471385.04977412819</v>
      </c>
      <c r="AG343" s="2">
        <f t="shared" si="44"/>
        <v>12</v>
      </c>
      <c r="AH343" s="2">
        <f t="shared" si="45"/>
        <v>2025</v>
      </c>
      <c r="AJ343" s="5">
        <f t="shared" si="46"/>
        <v>25191.78</v>
      </c>
      <c r="AK343" s="2">
        <f t="shared" si="47"/>
        <v>17</v>
      </c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36"/>
    </row>
    <row r="344" spans="1:49">
      <c r="A344" s="17">
        <f>Total_All_Customers!A344</f>
        <v>45993</v>
      </c>
      <c r="B344" s="38">
        <v>20405.72</v>
      </c>
      <c r="C344" s="38">
        <v>20545.88</v>
      </c>
      <c r="D344" s="38">
        <v>20556.41</v>
      </c>
      <c r="E344" s="38">
        <v>21056.25</v>
      </c>
      <c r="F344" s="38">
        <v>21075.05</v>
      </c>
      <c r="G344" s="38">
        <v>22359.38</v>
      </c>
      <c r="H344" s="38">
        <v>21890.52</v>
      </c>
      <c r="I344" s="38">
        <v>23216.21</v>
      </c>
      <c r="J344" s="38">
        <v>25452.11</v>
      </c>
      <c r="K344" s="38">
        <v>26908.49</v>
      </c>
      <c r="L344" s="38">
        <v>28717.81</v>
      </c>
      <c r="M344" s="38">
        <v>29296.5</v>
      </c>
      <c r="N344" s="38">
        <v>29731.24</v>
      </c>
      <c r="O344" s="38">
        <v>30979.73</v>
      </c>
      <c r="P344" s="38">
        <v>30285.29</v>
      </c>
      <c r="Q344" s="38">
        <v>28368.35</v>
      </c>
      <c r="R344" s="38">
        <v>27178.37</v>
      </c>
      <c r="S344" s="38">
        <v>24726.97</v>
      </c>
      <c r="T344" s="38">
        <v>22125.86</v>
      </c>
      <c r="U344" s="38">
        <v>21094.36</v>
      </c>
      <c r="V344" s="38">
        <v>20400.759999999998</v>
      </c>
      <c r="W344" s="38">
        <v>20036.54</v>
      </c>
      <c r="X344" s="38">
        <v>20119.89</v>
      </c>
      <c r="Y344" s="38">
        <v>19497.307191544201</v>
      </c>
      <c r="Z344" s="5">
        <v>0</v>
      </c>
      <c r="AA344" s="2">
        <f>IFERROR(INDEX('Holiday Schedule'!$D$3:$D$24,MATCH(A344,'Holiday Schedule'!$C$3:$C$24,0)),0)</f>
        <v>0</v>
      </c>
      <c r="AB344" s="2">
        <f t="shared" si="40"/>
        <v>3</v>
      </c>
      <c r="AC344" s="2">
        <f t="shared" si="41"/>
        <v>408638.48000000004</v>
      </c>
      <c r="AD344" s="5">
        <f t="shared" si="42"/>
        <v>167386.51719154412</v>
      </c>
      <c r="AE344" s="5">
        <f t="shared" si="43"/>
        <v>576024.99719154416</v>
      </c>
      <c r="AG344" s="2">
        <f t="shared" si="44"/>
        <v>12</v>
      </c>
      <c r="AH344" s="2">
        <f t="shared" si="45"/>
        <v>2025</v>
      </c>
      <c r="AJ344" s="5">
        <f t="shared" si="46"/>
        <v>30979.73</v>
      </c>
      <c r="AK344" s="2">
        <f t="shared" si="47"/>
        <v>14</v>
      </c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36"/>
    </row>
    <row r="345" spans="1:49">
      <c r="A345" s="17">
        <f>Total_All_Customers!A345</f>
        <v>45994</v>
      </c>
      <c r="B345" s="38">
        <v>19626.28</v>
      </c>
      <c r="C345" s="38">
        <v>19657.759999999998</v>
      </c>
      <c r="D345" s="38">
        <v>19678.240000000002</v>
      </c>
      <c r="E345" s="38">
        <v>20164.12</v>
      </c>
      <c r="F345" s="38">
        <v>20372.38</v>
      </c>
      <c r="G345" s="38">
        <v>21661.43</v>
      </c>
      <c r="H345" s="38">
        <v>21163.63</v>
      </c>
      <c r="I345" s="38">
        <v>22504.39</v>
      </c>
      <c r="J345" s="38">
        <v>24593.88</v>
      </c>
      <c r="K345" s="38">
        <v>24918.73</v>
      </c>
      <c r="L345" s="38">
        <v>25480.959999999999</v>
      </c>
      <c r="M345" s="38">
        <v>25420.14</v>
      </c>
      <c r="N345" s="38">
        <v>25185.83</v>
      </c>
      <c r="O345" s="38">
        <v>25693.23</v>
      </c>
      <c r="P345" s="38">
        <v>26107.61</v>
      </c>
      <c r="Q345" s="38">
        <v>25836.68</v>
      </c>
      <c r="R345" s="38">
        <v>25788.5</v>
      </c>
      <c r="S345" s="38">
        <v>24080.73</v>
      </c>
      <c r="T345" s="38">
        <v>22021.99</v>
      </c>
      <c r="U345" s="38">
        <v>21489.64</v>
      </c>
      <c r="V345" s="38">
        <v>21075.79</v>
      </c>
      <c r="W345" s="38">
        <v>20725.5</v>
      </c>
      <c r="X345" s="38">
        <v>20729.93</v>
      </c>
      <c r="Y345" s="38">
        <v>19964.323837426298</v>
      </c>
      <c r="Z345" s="5">
        <v>0</v>
      </c>
      <c r="AA345" s="2">
        <f>IFERROR(INDEX('Holiday Schedule'!$D$3:$D$24,MATCH(A345,'Holiday Schedule'!$C$3:$C$24,0)),0)</f>
        <v>0</v>
      </c>
      <c r="AB345" s="2">
        <f t="shared" si="40"/>
        <v>4</v>
      </c>
      <c r="AC345" s="2">
        <f t="shared" si="41"/>
        <v>381653.52999999997</v>
      </c>
      <c r="AD345" s="5">
        <f t="shared" si="42"/>
        <v>162288.16383742628</v>
      </c>
      <c r="AE345" s="5">
        <f t="shared" si="43"/>
        <v>543941.69383742625</v>
      </c>
      <c r="AG345" s="2">
        <f t="shared" si="44"/>
        <v>12</v>
      </c>
      <c r="AH345" s="2">
        <f t="shared" si="45"/>
        <v>2025</v>
      </c>
      <c r="AJ345" s="5">
        <f t="shared" si="46"/>
        <v>26107.61</v>
      </c>
      <c r="AK345" s="2">
        <f t="shared" si="47"/>
        <v>15</v>
      </c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36"/>
    </row>
    <row r="346" spans="1:49">
      <c r="A346" s="17">
        <f>Total_All_Customers!A346</f>
        <v>45995</v>
      </c>
      <c r="B346" s="38">
        <v>19748.32</v>
      </c>
      <c r="C346" s="38">
        <v>19680.57</v>
      </c>
      <c r="D346" s="38">
        <v>19690.53</v>
      </c>
      <c r="E346" s="38">
        <v>20039.48</v>
      </c>
      <c r="F346" s="38">
        <v>20233</v>
      </c>
      <c r="G346" s="38">
        <v>21480.41</v>
      </c>
      <c r="H346" s="38">
        <v>21238.6</v>
      </c>
      <c r="I346" s="38">
        <v>22392.880000000001</v>
      </c>
      <c r="J346" s="38">
        <v>24090.16</v>
      </c>
      <c r="K346" s="38">
        <v>24858.99</v>
      </c>
      <c r="L346" s="38">
        <v>26248.04</v>
      </c>
      <c r="M346" s="38">
        <v>26346.1</v>
      </c>
      <c r="N346" s="38">
        <v>26550.74</v>
      </c>
      <c r="O346" s="38">
        <v>27409.66</v>
      </c>
      <c r="P346" s="38">
        <v>27655.23</v>
      </c>
      <c r="Q346" s="38">
        <v>26899.26</v>
      </c>
      <c r="R346" s="38">
        <v>26420.01</v>
      </c>
      <c r="S346" s="38">
        <v>24521.93</v>
      </c>
      <c r="T346" s="38">
        <v>22912.45</v>
      </c>
      <c r="U346" s="38">
        <v>22818.67</v>
      </c>
      <c r="V346" s="38">
        <v>23006.68</v>
      </c>
      <c r="W346" s="38">
        <v>23081.75</v>
      </c>
      <c r="X346" s="38">
        <v>23684.44</v>
      </c>
      <c r="Y346" s="38">
        <v>23183.6594967733</v>
      </c>
      <c r="Z346" s="5">
        <v>0</v>
      </c>
      <c r="AA346" s="2">
        <f>IFERROR(INDEX('Holiday Schedule'!$D$3:$D$24,MATCH(A346,'Holiday Schedule'!$C$3:$C$24,0)),0)</f>
        <v>0</v>
      </c>
      <c r="AB346" s="2">
        <f t="shared" si="40"/>
        <v>5</v>
      </c>
      <c r="AC346" s="2">
        <f t="shared" si="41"/>
        <v>398896.99000000005</v>
      </c>
      <c r="AD346" s="5">
        <f t="shared" si="42"/>
        <v>165294.56949677313</v>
      </c>
      <c r="AE346" s="5">
        <f t="shared" si="43"/>
        <v>564191.55949677317</v>
      </c>
      <c r="AG346" s="2">
        <f t="shared" si="44"/>
        <v>12</v>
      </c>
      <c r="AH346" s="2">
        <f t="shared" si="45"/>
        <v>2025</v>
      </c>
      <c r="AJ346" s="5">
        <f t="shared" si="46"/>
        <v>27655.23</v>
      </c>
      <c r="AK346" s="2">
        <f t="shared" si="47"/>
        <v>15</v>
      </c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36"/>
    </row>
    <row r="347" spans="1:49">
      <c r="A347" s="17">
        <f>Total_All_Customers!A347</f>
        <v>45996</v>
      </c>
      <c r="B347" s="38">
        <v>23616.26</v>
      </c>
      <c r="C347" s="38">
        <v>23616.400000000001</v>
      </c>
      <c r="D347" s="38">
        <v>23981.63</v>
      </c>
      <c r="E347" s="38">
        <v>24654.26</v>
      </c>
      <c r="F347" s="38">
        <v>24625.08</v>
      </c>
      <c r="G347" s="38">
        <v>25828.75</v>
      </c>
      <c r="H347" s="38">
        <v>25393.89</v>
      </c>
      <c r="I347" s="38">
        <v>26014.59</v>
      </c>
      <c r="J347" s="38">
        <v>25681.65</v>
      </c>
      <c r="K347" s="38">
        <v>24253.9</v>
      </c>
      <c r="L347" s="38">
        <v>25032.14</v>
      </c>
      <c r="M347" s="38">
        <v>24729.279999999999</v>
      </c>
      <c r="N347" s="38">
        <v>24324.48</v>
      </c>
      <c r="O347" s="38">
        <v>24460.28</v>
      </c>
      <c r="P347" s="38">
        <v>26838.959999999999</v>
      </c>
      <c r="Q347" s="38">
        <v>28362.61</v>
      </c>
      <c r="R347" s="38">
        <v>28321</v>
      </c>
      <c r="S347" s="38">
        <v>26168.17</v>
      </c>
      <c r="T347" s="38">
        <v>24001.040000000001</v>
      </c>
      <c r="U347" s="38">
        <v>23466.71</v>
      </c>
      <c r="V347" s="38">
        <v>23134.25</v>
      </c>
      <c r="W347" s="38">
        <v>23149.58</v>
      </c>
      <c r="X347" s="38">
        <v>23920.41</v>
      </c>
      <c r="Y347" s="38">
        <v>22055.404999999999</v>
      </c>
      <c r="Z347" s="5">
        <v>0</v>
      </c>
      <c r="AA347" s="2">
        <f>IFERROR(INDEX('Holiday Schedule'!$D$3:$D$24,MATCH(A347,'Holiday Schedule'!$C$3:$C$24,0)),0)</f>
        <v>0</v>
      </c>
      <c r="AB347" s="2">
        <f t="shared" si="40"/>
        <v>6</v>
      </c>
      <c r="AC347" s="2">
        <f t="shared" si="41"/>
        <v>401859.05</v>
      </c>
      <c r="AD347" s="5">
        <f t="shared" si="42"/>
        <v>193771.67499999999</v>
      </c>
      <c r="AE347" s="5">
        <f t="shared" si="43"/>
        <v>595630.72499999998</v>
      </c>
      <c r="AG347" s="2">
        <f t="shared" si="44"/>
        <v>12</v>
      </c>
      <c r="AH347" s="2">
        <f t="shared" si="45"/>
        <v>2025</v>
      </c>
      <c r="AJ347" s="5">
        <f t="shared" si="46"/>
        <v>28362.61</v>
      </c>
      <c r="AK347" s="2">
        <f t="shared" si="47"/>
        <v>16</v>
      </c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36"/>
    </row>
    <row r="348" spans="1:49">
      <c r="A348" s="17">
        <f>Total_All_Customers!A348</f>
        <v>45997</v>
      </c>
      <c r="B348" s="38">
        <v>23638.82</v>
      </c>
      <c r="C348" s="38">
        <v>23777.85</v>
      </c>
      <c r="D348" s="38">
        <v>23823.48</v>
      </c>
      <c r="E348" s="38">
        <v>24407.62</v>
      </c>
      <c r="F348" s="38">
        <v>23836.240000000002</v>
      </c>
      <c r="G348" s="38">
        <v>24016.55</v>
      </c>
      <c r="H348" s="38">
        <v>22283.24</v>
      </c>
      <c r="I348" s="38">
        <v>23333.31</v>
      </c>
      <c r="J348" s="38">
        <v>24922.39</v>
      </c>
      <c r="K348" s="38">
        <v>26347.77</v>
      </c>
      <c r="L348" s="38">
        <v>28524.19</v>
      </c>
      <c r="M348" s="38">
        <v>29277.38</v>
      </c>
      <c r="N348" s="38">
        <v>29340.89</v>
      </c>
      <c r="O348" s="38">
        <v>30097.17</v>
      </c>
      <c r="P348" s="38">
        <v>29461.49</v>
      </c>
      <c r="Q348" s="38">
        <v>28028.41</v>
      </c>
      <c r="R348" s="38">
        <v>26977.59</v>
      </c>
      <c r="S348" s="38">
        <v>24530.71</v>
      </c>
      <c r="T348" s="38">
        <v>22256.23</v>
      </c>
      <c r="U348" s="38">
        <v>21600.35</v>
      </c>
      <c r="V348" s="38">
        <v>21324.21</v>
      </c>
      <c r="W348" s="38">
        <v>21076.959999999999</v>
      </c>
      <c r="X348" s="38">
        <v>21506.09</v>
      </c>
      <c r="Y348" s="38">
        <v>23410.19</v>
      </c>
      <c r="Z348" s="5">
        <v>0</v>
      </c>
      <c r="AA348" s="2">
        <f>IFERROR(INDEX('Holiday Schedule'!$D$3:$D$24,MATCH(A348,'Holiday Schedule'!$C$3:$C$24,0)),0)</f>
        <v>0</v>
      </c>
      <c r="AB348" s="2">
        <f t="shared" si="40"/>
        <v>7</v>
      </c>
      <c r="AC348" s="2">
        <f t="shared" si="41"/>
        <v>0</v>
      </c>
      <c r="AD348" s="5">
        <f t="shared" si="42"/>
        <v>597799.12999999977</v>
      </c>
      <c r="AE348" s="5">
        <f t="shared" si="43"/>
        <v>597799.12999999977</v>
      </c>
      <c r="AG348" s="2">
        <f t="shared" si="44"/>
        <v>12</v>
      </c>
      <c r="AH348" s="2">
        <f t="shared" si="45"/>
        <v>2025</v>
      </c>
      <c r="AJ348" s="5">
        <f t="shared" si="46"/>
        <v>30097.17</v>
      </c>
      <c r="AK348" s="2">
        <f t="shared" si="47"/>
        <v>14</v>
      </c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36"/>
    </row>
    <row r="349" spans="1:49">
      <c r="A349" s="17">
        <f>Total_All_Customers!A349</f>
        <v>45998</v>
      </c>
      <c r="B349" s="38">
        <v>21050.25</v>
      </c>
      <c r="C349" s="38">
        <v>21103.27</v>
      </c>
      <c r="D349" s="38">
        <v>21184.57</v>
      </c>
      <c r="E349" s="38">
        <v>21695.27</v>
      </c>
      <c r="F349" s="38">
        <v>21592.720000000001</v>
      </c>
      <c r="G349" s="38">
        <v>21984.99</v>
      </c>
      <c r="H349" s="38">
        <v>20837.11</v>
      </c>
      <c r="I349" s="38">
        <v>21316.61</v>
      </c>
      <c r="J349" s="38">
        <v>21930.77</v>
      </c>
      <c r="K349" s="38">
        <v>20976.69</v>
      </c>
      <c r="L349" s="38">
        <v>20267</v>
      </c>
      <c r="M349" s="38">
        <v>20135.82</v>
      </c>
      <c r="N349" s="38">
        <v>21192.14</v>
      </c>
      <c r="O349" s="38">
        <v>24327.25</v>
      </c>
      <c r="P349" s="38">
        <v>25954.02</v>
      </c>
      <c r="Q349" s="38">
        <v>26425.62</v>
      </c>
      <c r="R349" s="38">
        <v>26509.35</v>
      </c>
      <c r="S349" s="38">
        <v>24479.43</v>
      </c>
      <c r="T349" s="38">
        <v>22856.84</v>
      </c>
      <c r="U349" s="38">
        <v>22073.15</v>
      </c>
      <c r="V349" s="38">
        <v>21614.9</v>
      </c>
      <c r="W349" s="38">
        <v>21319.5</v>
      </c>
      <c r="X349" s="38">
        <v>21278.560000000001</v>
      </c>
      <c r="Y349" s="38">
        <v>20922.68</v>
      </c>
      <c r="Z349" s="5">
        <v>0</v>
      </c>
      <c r="AA349" s="2">
        <f>IFERROR(INDEX('Holiday Schedule'!$D$3:$D$24,MATCH(A349,'Holiday Schedule'!$C$3:$C$24,0)),0)</f>
        <v>0</v>
      </c>
      <c r="AB349" s="2">
        <f t="shared" si="40"/>
        <v>1</v>
      </c>
      <c r="AC349" s="2">
        <f t="shared" si="41"/>
        <v>0</v>
      </c>
      <c r="AD349" s="5">
        <f t="shared" si="42"/>
        <v>533028.51</v>
      </c>
      <c r="AE349" s="5">
        <f t="shared" si="43"/>
        <v>533028.51</v>
      </c>
      <c r="AG349" s="2">
        <f t="shared" si="44"/>
        <v>12</v>
      </c>
      <c r="AH349" s="2">
        <f t="shared" si="45"/>
        <v>2025</v>
      </c>
      <c r="AJ349" s="5">
        <f t="shared" si="46"/>
        <v>26509.35</v>
      </c>
      <c r="AK349" s="2">
        <f t="shared" si="47"/>
        <v>17</v>
      </c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36"/>
    </row>
    <row r="350" spans="1:49">
      <c r="A350" s="17">
        <f>Total_All_Customers!A350</f>
        <v>45999</v>
      </c>
      <c r="B350" s="38">
        <v>21026.59</v>
      </c>
      <c r="C350" s="38">
        <v>21055.01</v>
      </c>
      <c r="D350" s="38">
        <v>21241.85</v>
      </c>
      <c r="E350" s="38">
        <v>21894.54</v>
      </c>
      <c r="F350" s="38">
        <v>22130.67</v>
      </c>
      <c r="G350" s="38">
        <v>23766.06</v>
      </c>
      <c r="H350" s="38">
        <v>23185.58</v>
      </c>
      <c r="I350" s="38">
        <v>24795.66</v>
      </c>
      <c r="J350" s="38">
        <v>27028</v>
      </c>
      <c r="K350" s="38">
        <v>27875.65</v>
      </c>
      <c r="L350" s="38">
        <v>29441.4</v>
      </c>
      <c r="M350" s="38">
        <v>29451.39</v>
      </c>
      <c r="N350" s="38">
        <v>28837.200000000001</v>
      </c>
      <c r="O350" s="38">
        <v>29497.26</v>
      </c>
      <c r="P350" s="38">
        <v>30030.77</v>
      </c>
      <c r="Q350" s="38">
        <v>29475.05</v>
      </c>
      <c r="R350" s="38">
        <v>29311.23</v>
      </c>
      <c r="S350" s="38">
        <v>27343.83</v>
      </c>
      <c r="T350" s="38">
        <v>25104.38</v>
      </c>
      <c r="U350" s="38">
        <v>24516.23</v>
      </c>
      <c r="V350" s="38">
        <v>24335.439999999999</v>
      </c>
      <c r="W350" s="38">
        <v>24357</v>
      </c>
      <c r="X350" s="38">
        <v>24838.37</v>
      </c>
      <c r="Y350" s="38">
        <v>24226.641404296901</v>
      </c>
      <c r="Z350" s="5">
        <v>0</v>
      </c>
      <c r="AA350" s="2">
        <f>IFERROR(INDEX('Holiday Schedule'!$D$3:$D$24,MATCH(A350,'Holiday Schedule'!$C$3:$C$24,0)),0)</f>
        <v>0</v>
      </c>
      <c r="AB350" s="2">
        <f t="shared" si="40"/>
        <v>2</v>
      </c>
      <c r="AC350" s="2">
        <f t="shared" si="41"/>
        <v>436238.86</v>
      </c>
      <c r="AD350" s="5">
        <f t="shared" si="42"/>
        <v>178526.9414042969</v>
      </c>
      <c r="AE350" s="5">
        <f t="shared" si="43"/>
        <v>614765.80140429689</v>
      </c>
      <c r="AG350" s="2">
        <f t="shared" si="44"/>
        <v>12</v>
      </c>
      <c r="AH350" s="2">
        <f t="shared" si="45"/>
        <v>2025</v>
      </c>
      <c r="AJ350" s="5">
        <f t="shared" si="46"/>
        <v>30030.77</v>
      </c>
      <c r="AK350" s="2">
        <f t="shared" si="47"/>
        <v>15</v>
      </c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36"/>
    </row>
    <row r="351" spans="1:49">
      <c r="A351" s="17">
        <f>Total_All_Customers!A351</f>
        <v>46000</v>
      </c>
      <c r="B351" s="38">
        <v>24805.66</v>
      </c>
      <c r="C351" s="38">
        <v>25086.29</v>
      </c>
      <c r="D351" s="38">
        <v>25134.31</v>
      </c>
      <c r="E351" s="38">
        <v>25767.25</v>
      </c>
      <c r="F351" s="38">
        <v>25951.69</v>
      </c>
      <c r="G351" s="38">
        <v>27474.02</v>
      </c>
      <c r="H351" s="38">
        <v>26967.68</v>
      </c>
      <c r="I351" s="38">
        <v>28147.22</v>
      </c>
      <c r="J351" s="38">
        <v>29585.16</v>
      </c>
      <c r="K351" s="38">
        <v>29306.59</v>
      </c>
      <c r="L351" s="38">
        <v>30006.02</v>
      </c>
      <c r="M351" s="38">
        <v>29400.33</v>
      </c>
      <c r="N351" s="38">
        <v>28479.5</v>
      </c>
      <c r="O351" s="38">
        <v>28940.97</v>
      </c>
      <c r="P351" s="38">
        <v>29441.34</v>
      </c>
      <c r="Q351" s="38">
        <v>29653.96</v>
      </c>
      <c r="R351" s="38">
        <v>29659.55</v>
      </c>
      <c r="S351" s="38">
        <v>27420.43</v>
      </c>
      <c r="T351" s="38">
        <v>25089.78</v>
      </c>
      <c r="U351" s="38">
        <v>24747.37</v>
      </c>
      <c r="V351" s="38">
        <v>24403.16</v>
      </c>
      <c r="W351" s="38">
        <v>23913.45</v>
      </c>
      <c r="X351" s="38">
        <v>23745.9</v>
      </c>
      <c r="Y351" s="38">
        <v>22804.502724185601</v>
      </c>
      <c r="Z351" s="5">
        <v>0</v>
      </c>
      <c r="AA351" s="2">
        <f>IFERROR(INDEX('Holiday Schedule'!$D$3:$D$24,MATCH(A351,'Holiday Schedule'!$C$3:$C$24,0)),0)</f>
        <v>0</v>
      </c>
      <c r="AB351" s="2">
        <f t="shared" si="40"/>
        <v>3</v>
      </c>
      <c r="AC351" s="2">
        <f t="shared" si="41"/>
        <v>441940.73</v>
      </c>
      <c r="AD351" s="5">
        <f t="shared" si="42"/>
        <v>203991.40272418573</v>
      </c>
      <c r="AE351" s="5">
        <f t="shared" si="43"/>
        <v>645932.13272418571</v>
      </c>
      <c r="AG351" s="2">
        <f t="shared" si="44"/>
        <v>12</v>
      </c>
      <c r="AH351" s="2">
        <f t="shared" si="45"/>
        <v>2025</v>
      </c>
      <c r="AJ351" s="5">
        <f t="shared" si="46"/>
        <v>30006.02</v>
      </c>
      <c r="AK351" s="2">
        <f t="shared" si="47"/>
        <v>11</v>
      </c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36"/>
    </row>
    <row r="352" spans="1:49">
      <c r="A352" s="17">
        <f>Total_All_Customers!A352</f>
        <v>46001</v>
      </c>
      <c r="B352" s="38">
        <v>22922.46</v>
      </c>
      <c r="C352" s="38">
        <v>22534.39</v>
      </c>
      <c r="D352" s="38">
        <v>22516.29</v>
      </c>
      <c r="E352" s="38">
        <v>23124.7</v>
      </c>
      <c r="F352" s="38">
        <v>22941.56</v>
      </c>
      <c r="G352" s="38">
        <v>24019.1</v>
      </c>
      <c r="H352" s="38">
        <v>23295.08</v>
      </c>
      <c r="I352" s="38">
        <v>24529.01</v>
      </c>
      <c r="J352" s="38">
        <v>26834.86</v>
      </c>
      <c r="K352" s="38">
        <v>27513.63</v>
      </c>
      <c r="L352" s="38">
        <v>27958.77</v>
      </c>
      <c r="M352" s="38">
        <v>27777.72</v>
      </c>
      <c r="N352" s="38">
        <v>28261.95</v>
      </c>
      <c r="O352" s="38">
        <v>29876.31</v>
      </c>
      <c r="P352" s="38">
        <v>29699.73</v>
      </c>
      <c r="Q352" s="38">
        <v>28238.11</v>
      </c>
      <c r="R352" s="38">
        <v>27090.13</v>
      </c>
      <c r="S352" s="38">
        <v>24829.040000000001</v>
      </c>
      <c r="T352" s="38">
        <v>22370.41</v>
      </c>
      <c r="U352" s="38">
        <v>21341.52</v>
      </c>
      <c r="V352" s="38">
        <v>20471.63</v>
      </c>
      <c r="W352" s="38">
        <v>19858.45</v>
      </c>
      <c r="X352" s="38">
        <v>19682.84</v>
      </c>
      <c r="Y352" s="38">
        <v>28002.986080398601</v>
      </c>
      <c r="Z352" s="5">
        <v>0</v>
      </c>
      <c r="AA352" s="2">
        <f>IFERROR(INDEX('Holiday Schedule'!$D$3:$D$24,MATCH(A352,'Holiday Schedule'!$C$3:$C$24,0)),0)</f>
        <v>0</v>
      </c>
      <c r="AB352" s="2">
        <f t="shared" si="40"/>
        <v>4</v>
      </c>
      <c r="AC352" s="2">
        <f t="shared" si="41"/>
        <v>406334.11000000004</v>
      </c>
      <c r="AD352" s="5">
        <f t="shared" si="42"/>
        <v>189356.56608039845</v>
      </c>
      <c r="AE352" s="5">
        <f t="shared" si="43"/>
        <v>595690.67608039849</v>
      </c>
      <c r="AG352" s="2">
        <f t="shared" si="44"/>
        <v>12</v>
      </c>
      <c r="AH352" s="2">
        <f t="shared" si="45"/>
        <v>2025</v>
      </c>
      <c r="AJ352" s="5">
        <f t="shared" si="46"/>
        <v>29876.31</v>
      </c>
      <c r="AK352" s="2">
        <f t="shared" si="47"/>
        <v>14</v>
      </c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36"/>
    </row>
    <row r="353" spans="1:49">
      <c r="A353" s="17">
        <f>Total_All_Customers!A353</f>
        <v>46002</v>
      </c>
      <c r="B353" s="38">
        <v>18889.03</v>
      </c>
      <c r="C353" s="38">
        <v>18813.25</v>
      </c>
      <c r="D353" s="38">
        <v>18840.759999999998</v>
      </c>
      <c r="E353" s="38">
        <v>19453.68</v>
      </c>
      <c r="F353" s="38">
        <v>19530.12</v>
      </c>
      <c r="G353" s="38">
        <v>20833.12</v>
      </c>
      <c r="H353" s="38">
        <v>20583.64</v>
      </c>
      <c r="I353" s="38">
        <v>21946.240000000002</v>
      </c>
      <c r="J353" s="38">
        <v>23729.64</v>
      </c>
      <c r="K353" s="38">
        <v>24075.98</v>
      </c>
      <c r="L353" s="38">
        <v>24573.62</v>
      </c>
      <c r="M353" s="38">
        <v>22880.34</v>
      </c>
      <c r="N353" s="38">
        <v>23042.55</v>
      </c>
      <c r="O353" s="38">
        <v>24922.94</v>
      </c>
      <c r="P353" s="38">
        <v>26431.35</v>
      </c>
      <c r="Q353" s="38">
        <v>26742.17</v>
      </c>
      <c r="R353" s="38">
        <v>26376.47</v>
      </c>
      <c r="S353" s="38">
        <v>24387.83</v>
      </c>
      <c r="T353" s="38">
        <v>22483.39</v>
      </c>
      <c r="U353" s="38">
        <v>22246.84</v>
      </c>
      <c r="V353" s="38">
        <v>22303.91</v>
      </c>
      <c r="W353" s="38">
        <v>22308.54</v>
      </c>
      <c r="X353" s="38">
        <v>22715.72</v>
      </c>
      <c r="Y353" s="38">
        <v>22124.943601869902</v>
      </c>
      <c r="Z353" s="5">
        <v>0</v>
      </c>
      <c r="AA353" s="2">
        <f>IFERROR(INDEX('Holiday Schedule'!$D$3:$D$24,MATCH(A353,'Holiday Schedule'!$C$3:$C$24,0)),0)</f>
        <v>1</v>
      </c>
      <c r="AB353" s="2">
        <f t="shared" si="40"/>
        <v>5</v>
      </c>
      <c r="AC353" s="2">
        <f t="shared" si="41"/>
        <v>0</v>
      </c>
      <c r="AD353" s="5">
        <f t="shared" si="42"/>
        <v>540236.07360186975</v>
      </c>
      <c r="AE353" s="5">
        <f t="shared" si="43"/>
        <v>540236.07360186975</v>
      </c>
      <c r="AG353" s="2">
        <f t="shared" si="44"/>
        <v>12</v>
      </c>
      <c r="AH353" s="2">
        <f t="shared" si="45"/>
        <v>2025</v>
      </c>
      <c r="AJ353" s="5">
        <f t="shared" si="46"/>
        <v>26742.17</v>
      </c>
      <c r="AK353" s="2">
        <f t="shared" si="47"/>
        <v>16</v>
      </c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36"/>
    </row>
    <row r="354" spans="1:49">
      <c r="A354" s="17">
        <f>Total_All_Customers!A354</f>
        <v>46003</v>
      </c>
      <c r="B354" s="38">
        <v>22456.44</v>
      </c>
      <c r="C354" s="38">
        <v>22540.12</v>
      </c>
      <c r="D354" s="38">
        <v>22657.96</v>
      </c>
      <c r="E354" s="38">
        <v>23295.53</v>
      </c>
      <c r="F354" s="38">
        <v>23266.32</v>
      </c>
      <c r="G354" s="38">
        <v>24413.94</v>
      </c>
      <c r="H354" s="38">
        <v>23842.68</v>
      </c>
      <c r="I354" s="38">
        <v>24773.1</v>
      </c>
      <c r="J354" s="38">
        <v>24617.37</v>
      </c>
      <c r="K354" s="38">
        <v>22684.31</v>
      </c>
      <c r="L354" s="38">
        <v>22177.599999999999</v>
      </c>
      <c r="M354" s="38">
        <v>21770.95</v>
      </c>
      <c r="N354" s="38">
        <v>22648.03</v>
      </c>
      <c r="O354" s="38">
        <v>25205</v>
      </c>
      <c r="P354" s="38">
        <v>27195.77</v>
      </c>
      <c r="Q354" s="38">
        <v>27858.42</v>
      </c>
      <c r="R354" s="38">
        <v>27614.560000000001</v>
      </c>
      <c r="S354" s="38">
        <v>25148.09</v>
      </c>
      <c r="T354" s="38">
        <v>22842.2</v>
      </c>
      <c r="U354" s="38">
        <v>22307.94</v>
      </c>
      <c r="V354" s="38">
        <v>22120.18</v>
      </c>
      <c r="W354" s="38">
        <v>22055.61</v>
      </c>
      <c r="X354" s="38">
        <v>22653.8</v>
      </c>
      <c r="Y354" s="38">
        <v>21800.16</v>
      </c>
      <c r="Z354" s="5">
        <v>0</v>
      </c>
      <c r="AA354" s="2">
        <f>IFERROR(INDEX('Holiday Schedule'!$D$3:$D$24,MATCH(A354,'Holiday Schedule'!$C$3:$C$24,0)),0)</f>
        <v>0</v>
      </c>
      <c r="AB354" s="2">
        <f t="shared" si="40"/>
        <v>6</v>
      </c>
      <c r="AC354" s="2">
        <f t="shared" si="41"/>
        <v>383672.93</v>
      </c>
      <c r="AD354" s="5">
        <f t="shared" si="42"/>
        <v>184273.15000000008</v>
      </c>
      <c r="AE354" s="5">
        <f t="shared" si="43"/>
        <v>567946.08000000007</v>
      </c>
      <c r="AG354" s="2">
        <f t="shared" si="44"/>
        <v>12</v>
      </c>
      <c r="AH354" s="2">
        <f t="shared" si="45"/>
        <v>2025</v>
      </c>
      <c r="AJ354" s="5">
        <f t="shared" si="46"/>
        <v>27858.42</v>
      </c>
      <c r="AK354" s="2">
        <f t="shared" si="47"/>
        <v>16</v>
      </c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36"/>
    </row>
    <row r="355" spans="1:49">
      <c r="A355" s="17">
        <f>Total_All_Customers!A355</f>
        <v>46004</v>
      </c>
      <c r="B355" s="38">
        <v>22150.34</v>
      </c>
      <c r="C355" s="38">
        <v>22156.76</v>
      </c>
      <c r="D355" s="38">
        <v>22453.119999999999</v>
      </c>
      <c r="E355" s="38">
        <v>22839.08</v>
      </c>
      <c r="F355" s="38">
        <v>22676.13</v>
      </c>
      <c r="G355" s="38">
        <v>23264.18</v>
      </c>
      <c r="H355" s="38">
        <v>21688.94</v>
      </c>
      <c r="I355" s="38">
        <v>22631.33</v>
      </c>
      <c r="J355" s="38">
        <v>22553.1</v>
      </c>
      <c r="K355" s="38">
        <v>21670.62</v>
      </c>
      <c r="L355" s="38">
        <v>23608.52</v>
      </c>
      <c r="M355" s="38">
        <v>24798.22</v>
      </c>
      <c r="N355" s="38">
        <v>25023.55</v>
      </c>
      <c r="O355" s="38">
        <v>26028.94</v>
      </c>
      <c r="P355" s="38">
        <v>26985.07</v>
      </c>
      <c r="Q355" s="38">
        <v>26684.01</v>
      </c>
      <c r="R355" s="38">
        <v>26338.48</v>
      </c>
      <c r="S355" s="38">
        <v>23953.81</v>
      </c>
      <c r="T355" s="38">
        <v>21670.59</v>
      </c>
      <c r="U355" s="38">
        <v>21128.22</v>
      </c>
      <c r="V355" s="38">
        <v>20861.37</v>
      </c>
      <c r="W355" s="38">
        <v>20977.71</v>
      </c>
      <c r="X355" s="38">
        <v>21484.49</v>
      </c>
      <c r="Y355" s="38">
        <v>22010.65</v>
      </c>
      <c r="Z355" s="5">
        <v>0</v>
      </c>
      <c r="AA355" s="2">
        <f>IFERROR(INDEX('Holiday Schedule'!$D$3:$D$24,MATCH(A355,'Holiday Schedule'!$C$3:$C$24,0)),0)</f>
        <v>0</v>
      </c>
      <c r="AB355" s="2">
        <f t="shared" si="40"/>
        <v>7</v>
      </c>
      <c r="AC355" s="2">
        <f t="shared" si="41"/>
        <v>0</v>
      </c>
      <c r="AD355" s="5">
        <f t="shared" si="42"/>
        <v>555637.2300000001</v>
      </c>
      <c r="AE355" s="5">
        <f t="shared" si="43"/>
        <v>555637.2300000001</v>
      </c>
      <c r="AG355" s="2">
        <f t="shared" si="44"/>
        <v>12</v>
      </c>
      <c r="AH355" s="2">
        <f t="shared" si="45"/>
        <v>2025</v>
      </c>
      <c r="AJ355" s="5">
        <f t="shared" si="46"/>
        <v>26985.07</v>
      </c>
      <c r="AK355" s="2">
        <f t="shared" si="47"/>
        <v>15</v>
      </c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36"/>
    </row>
    <row r="356" spans="1:49">
      <c r="A356" s="17">
        <f>Total_All_Customers!A356</f>
        <v>46005</v>
      </c>
      <c r="B356" s="38">
        <v>20987.25</v>
      </c>
      <c r="C356" s="38">
        <v>21086.560000000001</v>
      </c>
      <c r="D356" s="38">
        <v>21135.73</v>
      </c>
      <c r="E356" s="38">
        <v>21348.880000000001</v>
      </c>
      <c r="F356" s="38">
        <v>21143.759999999998</v>
      </c>
      <c r="G356" s="38">
        <v>21532.31</v>
      </c>
      <c r="H356" s="38">
        <v>20464.23</v>
      </c>
      <c r="I356" s="38">
        <v>21321.64</v>
      </c>
      <c r="J356" s="38">
        <v>23483.93</v>
      </c>
      <c r="K356" s="38">
        <v>24701.23</v>
      </c>
      <c r="L356" s="38">
        <v>24944.52</v>
      </c>
      <c r="M356" s="38">
        <v>24085.86</v>
      </c>
      <c r="N356" s="38">
        <v>25054.75</v>
      </c>
      <c r="O356" s="38">
        <v>26307.98</v>
      </c>
      <c r="P356" s="38">
        <v>26748.62</v>
      </c>
      <c r="Q356" s="38">
        <v>26561.78</v>
      </c>
      <c r="R356" s="38">
        <v>26826.17</v>
      </c>
      <c r="S356" s="38">
        <v>24609.8</v>
      </c>
      <c r="T356" s="38">
        <v>23127.919999999998</v>
      </c>
      <c r="U356" s="38">
        <v>22377.759999999998</v>
      </c>
      <c r="V356" s="38">
        <v>22099.1</v>
      </c>
      <c r="W356" s="38">
        <v>22092.83</v>
      </c>
      <c r="X356" s="38">
        <v>22367.46</v>
      </c>
      <c r="Y356" s="38">
        <v>20858.189999999999</v>
      </c>
      <c r="Z356" s="5">
        <v>0</v>
      </c>
      <c r="AA356" s="2">
        <f>IFERROR(INDEX('Holiday Schedule'!$D$3:$D$24,MATCH(A356,'Holiday Schedule'!$C$3:$C$24,0)),0)</f>
        <v>0</v>
      </c>
      <c r="AB356" s="2">
        <f t="shared" si="40"/>
        <v>1</v>
      </c>
      <c r="AC356" s="2">
        <f t="shared" si="41"/>
        <v>0</v>
      </c>
      <c r="AD356" s="5">
        <f t="shared" si="42"/>
        <v>555268.25999999978</v>
      </c>
      <c r="AE356" s="5">
        <f t="shared" si="43"/>
        <v>555268.25999999978</v>
      </c>
      <c r="AG356" s="2">
        <f t="shared" si="44"/>
        <v>12</v>
      </c>
      <c r="AH356" s="2">
        <f t="shared" si="45"/>
        <v>2025</v>
      </c>
      <c r="AJ356" s="5">
        <f t="shared" si="46"/>
        <v>26826.17</v>
      </c>
      <c r="AK356" s="2">
        <f t="shared" si="47"/>
        <v>17</v>
      </c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36"/>
    </row>
    <row r="357" spans="1:49">
      <c r="A357" s="17">
        <f>Total_All_Customers!A357</f>
        <v>46006</v>
      </c>
      <c r="B357" s="38">
        <v>22356.38</v>
      </c>
      <c r="C357" s="38">
        <v>22563.919999999998</v>
      </c>
      <c r="D357" s="38">
        <v>22811.89</v>
      </c>
      <c r="E357" s="38">
        <v>23456.89</v>
      </c>
      <c r="F357" s="38">
        <v>23599.99</v>
      </c>
      <c r="G357" s="38">
        <v>25018.78</v>
      </c>
      <c r="H357" s="38">
        <v>24591.52</v>
      </c>
      <c r="I357" s="38">
        <v>25583.32</v>
      </c>
      <c r="J357" s="38">
        <v>25224.78</v>
      </c>
      <c r="K357" s="38">
        <v>23658.23</v>
      </c>
      <c r="L357" s="38">
        <v>24117.81</v>
      </c>
      <c r="M357" s="38">
        <v>23093.65</v>
      </c>
      <c r="N357" s="38">
        <v>23898.82</v>
      </c>
      <c r="O357" s="38">
        <v>26912.02</v>
      </c>
      <c r="P357" s="38">
        <v>29078.45</v>
      </c>
      <c r="Q357" s="38">
        <v>29109.66</v>
      </c>
      <c r="R357" s="38">
        <v>29099.87</v>
      </c>
      <c r="S357" s="38">
        <v>27077.39</v>
      </c>
      <c r="T357" s="38">
        <v>24718.53</v>
      </c>
      <c r="U357" s="38">
        <v>24162.15</v>
      </c>
      <c r="V357" s="38">
        <v>23641.53</v>
      </c>
      <c r="W357" s="38">
        <v>23284.560000000001</v>
      </c>
      <c r="X357" s="38">
        <v>23459.34</v>
      </c>
      <c r="Y357" s="38">
        <v>22652.973465184899</v>
      </c>
      <c r="Z357" s="5">
        <v>0</v>
      </c>
      <c r="AA357" s="2">
        <f>IFERROR(INDEX('Holiday Schedule'!$D$3:$D$24,MATCH(A357,'Holiday Schedule'!$C$3:$C$24,0)),0)</f>
        <v>0</v>
      </c>
      <c r="AB357" s="2">
        <f t="shared" si="40"/>
        <v>2</v>
      </c>
      <c r="AC357" s="2">
        <f t="shared" si="41"/>
        <v>406120.1100000001</v>
      </c>
      <c r="AD357" s="5">
        <f t="shared" si="42"/>
        <v>187052.34346518491</v>
      </c>
      <c r="AE357" s="5">
        <f t="shared" si="43"/>
        <v>593172.45346518501</v>
      </c>
      <c r="AG357" s="2">
        <f t="shared" si="44"/>
        <v>12</v>
      </c>
      <c r="AH357" s="2">
        <f t="shared" si="45"/>
        <v>2025</v>
      </c>
      <c r="AJ357" s="5">
        <f t="shared" si="46"/>
        <v>29109.66</v>
      </c>
      <c r="AK357" s="2">
        <f t="shared" si="47"/>
        <v>16</v>
      </c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36"/>
    </row>
    <row r="358" spans="1:49">
      <c r="A358" s="17">
        <f>Total_All_Customers!A358</f>
        <v>46007</v>
      </c>
      <c r="B358" s="38">
        <v>22977</v>
      </c>
      <c r="C358" s="38">
        <v>23389.49</v>
      </c>
      <c r="D358" s="38">
        <v>23513.7</v>
      </c>
      <c r="E358" s="38">
        <v>24087.1</v>
      </c>
      <c r="F358" s="38">
        <v>24126.58</v>
      </c>
      <c r="G358" s="38">
        <v>25626.79</v>
      </c>
      <c r="H358" s="38">
        <v>24762.41</v>
      </c>
      <c r="I358" s="38">
        <v>25588.65</v>
      </c>
      <c r="J358" s="38">
        <v>24542.42</v>
      </c>
      <c r="K358" s="38">
        <v>21818.16</v>
      </c>
      <c r="L358" s="38">
        <v>21064.04</v>
      </c>
      <c r="M358" s="38">
        <v>20263.62</v>
      </c>
      <c r="N358" s="38">
        <v>20004.669999999998</v>
      </c>
      <c r="O358" s="38">
        <v>21758.53</v>
      </c>
      <c r="P358" s="38">
        <v>24929.19</v>
      </c>
      <c r="Q358" s="38">
        <v>26678.61</v>
      </c>
      <c r="R358" s="38">
        <v>27000.22</v>
      </c>
      <c r="S358" s="38">
        <v>25057.27</v>
      </c>
      <c r="T358" s="38">
        <v>22974.34</v>
      </c>
      <c r="U358" s="38">
        <v>22346.33</v>
      </c>
      <c r="V358" s="38">
        <v>22013.98</v>
      </c>
      <c r="W358" s="38">
        <v>21515.39</v>
      </c>
      <c r="X358" s="38">
        <v>21656.05</v>
      </c>
      <c r="Y358" s="38">
        <v>20719.5267947014</v>
      </c>
      <c r="Z358" s="5">
        <v>0</v>
      </c>
      <c r="AA358" s="2">
        <f>IFERROR(INDEX('Holiday Schedule'!$D$3:$D$24,MATCH(A358,'Holiday Schedule'!$C$3:$C$24,0)),0)</f>
        <v>0</v>
      </c>
      <c r="AB358" s="2">
        <f t="shared" si="40"/>
        <v>3</v>
      </c>
      <c r="AC358" s="2">
        <f t="shared" si="41"/>
        <v>369211.47000000003</v>
      </c>
      <c r="AD358" s="5">
        <f t="shared" si="42"/>
        <v>189202.59679470147</v>
      </c>
      <c r="AE358" s="5">
        <f t="shared" si="43"/>
        <v>558414.0667947015</v>
      </c>
      <c r="AG358" s="2">
        <f t="shared" si="44"/>
        <v>12</v>
      </c>
      <c r="AH358" s="2">
        <f t="shared" si="45"/>
        <v>2025</v>
      </c>
      <c r="AJ358" s="5">
        <f t="shared" si="46"/>
        <v>27000.22</v>
      </c>
      <c r="AK358" s="2">
        <f t="shared" si="47"/>
        <v>17</v>
      </c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36"/>
    </row>
    <row r="359" spans="1:49">
      <c r="A359" s="17">
        <f>Total_All_Customers!A359</f>
        <v>46008</v>
      </c>
      <c r="B359" s="38">
        <v>20634.79</v>
      </c>
      <c r="C359" s="38">
        <v>20360.8</v>
      </c>
      <c r="D359" s="38">
        <v>20400.36</v>
      </c>
      <c r="E359" s="38">
        <v>20800.599999999999</v>
      </c>
      <c r="F359" s="38">
        <v>20795.98</v>
      </c>
      <c r="G359" s="38">
        <v>21975.200000000001</v>
      </c>
      <c r="H359" s="38">
        <v>21336.93</v>
      </c>
      <c r="I359" s="38">
        <v>22113.1</v>
      </c>
      <c r="J359" s="38">
        <v>21554.13</v>
      </c>
      <c r="K359" s="38">
        <v>19869.63</v>
      </c>
      <c r="L359" s="38">
        <v>20995.34</v>
      </c>
      <c r="M359" s="38">
        <v>19768.78</v>
      </c>
      <c r="N359" s="38">
        <v>19938.3</v>
      </c>
      <c r="O359" s="38">
        <v>23667.46</v>
      </c>
      <c r="P359" s="38">
        <v>25947.43</v>
      </c>
      <c r="Q359" s="38">
        <v>25833.35</v>
      </c>
      <c r="R359" s="38">
        <v>25349.439999999999</v>
      </c>
      <c r="S359" s="38">
        <v>23131.74</v>
      </c>
      <c r="T359" s="38">
        <v>21015.52</v>
      </c>
      <c r="U359" s="38">
        <v>20235.41</v>
      </c>
      <c r="V359" s="38">
        <v>19995.349999999999</v>
      </c>
      <c r="W359" s="38">
        <v>19450.150000000001</v>
      </c>
      <c r="X359" s="38">
        <v>19262.34</v>
      </c>
      <c r="Y359" s="38">
        <v>18484.008474660801</v>
      </c>
      <c r="Z359" s="5">
        <v>0</v>
      </c>
      <c r="AA359" s="2">
        <f>IFERROR(INDEX('Holiday Schedule'!$D$3:$D$24,MATCH(A359,'Holiday Schedule'!$C$3:$C$24,0)),0)</f>
        <v>0</v>
      </c>
      <c r="AB359" s="2">
        <f t="shared" si="40"/>
        <v>4</v>
      </c>
      <c r="AC359" s="2">
        <f t="shared" si="41"/>
        <v>348127.47</v>
      </c>
      <c r="AD359" s="5">
        <f t="shared" si="42"/>
        <v>164788.66847466084</v>
      </c>
      <c r="AE359" s="5">
        <f t="shared" si="43"/>
        <v>512916.13847466081</v>
      </c>
      <c r="AG359" s="2">
        <f t="shared" si="44"/>
        <v>12</v>
      </c>
      <c r="AH359" s="2">
        <f t="shared" si="45"/>
        <v>2025</v>
      </c>
      <c r="AJ359" s="5">
        <f t="shared" si="46"/>
        <v>25947.43</v>
      </c>
      <c r="AK359" s="2">
        <f t="shared" si="47"/>
        <v>15</v>
      </c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36"/>
    </row>
    <row r="360" spans="1:49">
      <c r="A360" s="17">
        <f>Total_All_Customers!A360</f>
        <v>46009</v>
      </c>
      <c r="B360" s="38">
        <v>18773.77</v>
      </c>
      <c r="C360" s="38">
        <v>18939.73</v>
      </c>
      <c r="D360" s="38">
        <v>19119.66</v>
      </c>
      <c r="E360" s="38">
        <v>19663.36</v>
      </c>
      <c r="F360" s="38">
        <v>20344.21</v>
      </c>
      <c r="G360" s="38">
        <v>21754.799999999999</v>
      </c>
      <c r="H360" s="38">
        <v>21607.200000000001</v>
      </c>
      <c r="I360" s="38">
        <v>22301.33</v>
      </c>
      <c r="J360" s="38">
        <v>22372.15</v>
      </c>
      <c r="K360" s="38">
        <v>18981.919999999998</v>
      </c>
      <c r="L360" s="38">
        <v>18060.13</v>
      </c>
      <c r="M360" s="38">
        <v>16257.51</v>
      </c>
      <c r="N360" s="38">
        <v>15799.84</v>
      </c>
      <c r="O360" s="38">
        <v>16873.560000000001</v>
      </c>
      <c r="P360" s="38">
        <v>21071.83</v>
      </c>
      <c r="Q360" s="38">
        <v>24147.51</v>
      </c>
      <c r="R360" s="38">
        <v>24493.82</v>
      </c>
      <c r="S360" s="38">
        <v>22558.33</v>
      </c>
      <c r="T360" s="38">
        <v>20650.39</v>
      </c>
      <c r="U360" s="38">
        <v>20139.43</v>
      </c>
      <c r="V360" s="38">
        <v>19560.78</v>
      </c>
      <c r="W360" s="38">
        <v>19121.759999999998</v>
      </c>
      <c r="X360" s="38">
        <v>18940.87</v>
      </c>
      <c r="Y360" s="38">
        <v>17951.267873667999</v>
      </c>
      <c r="Z360" s="5">
        <v>0</v>
      </c>
      <c r="AA360" s="2">
        <f>IFERROR(INDEX('Holiday Schedule'!$D$3:$D$24,MATCH(A360,'Holiday Schedule'!$C$3:$C$24,0)),0)</f>
        <v>0</v>
      </c>
      <c r="AB360" s="2">
        <f t="shared" si="40"/>
        <v>5</v>
      </c>
      <c r="AC360" s="2">
        <f t="shared" si="41"/>
        <v>321331.16000000003</v>
      </c>
      <c r="AD360" s="5">
        <f t="shared" si="42"/>
        <v>158153.99787366809</v>
      </c>
      <c r="AE360" s="5">
        <f t="shared" si="43"/>
        <v>479485.15787366813</v>
      </c>
      <c r="AG360" s="2">
        <f t="shared" si="44"/>
        <v>12</v>
      </c>
      <c r="AH360" s="2">
        <f t="shared" si="45"/>
        <v>2025</v>
      </c>
      <c r="AJ360" s="5">
        <f t="shared" si="46"/>
        <v>24493.82</v>
      </c>
      <c r="AK360" s="2">
        <f t="shared" si="47"/>
        <v>17</v>
      </c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36"/>
    </row>
    <row r="361" spans="1:49">
      <c r="A361" s="17">
        <f>Total_All_Customers!A361</f>
        <v>46010</v>
      </c>
      <c r="B361" s="38">
        <v>17803.18</v>
      </c>
      <c r="C361" s="38">
        <v>17699.3</v>
      </c>
      <c r="D361" s="38">
        <v>17579.64</v>
      </c>
      <c r="E361" s="38">
        <v>17833.990000000002</v>
      </c>
      <c r="F361" s="38">
        <v>17763.95</v>
      </c>
      <c r="G361" s="38">
        <v>18961.77</v>
      </c>
      <c r="H361" s="38">
        <v>18775.86</v>
      </c>
      <c r="I361" s="38">
        <v>20007.79</v>
      </c>
      <c r="J361" s="38">
        <v>21970.75</v>
      </c>
      <c r="K361" s="38">
        <v>23416.1</v>
      </c>
      <c r="L361" s="38">
        <v>24954.94</v>
      </c>
      <c r="M361" s="38">
        <v>25170.98</v>
      </c>
      <c r="N361" s="38">
        <v>25156.48</v>
      </c>
      <c r="O361" s="38">
        <v>25576.15</v>
      </c>
      <c r="P361" s="38">
        <v>24852.27</v>
      </c>
      <c r="Q361" s="38">
        <v>22165.82</v>
      </c>
      <c r="R361" s="38">
        <v>19528.849999999999</v>
      </c>
      <c r="S361" s="38">
        <v>16816.2</v>
      </c>
      <c r="T361" s="38">
        <v>14700.82</v>
      </c>
      <c r="U361" s="38">
        <v>14109.84</v>
      </c>
      <c r="V361" s="38">
        <v>14207.26</v>
      </c>
      <c r="W361" s="38">
        <v>14461.05</v>
      </c>
      <c r="X361" s="38">
        <v>14948.43</v>
      </c>
      <c r="Y361" s="38">
        <v>20470.982500000002</v>
      </c>
      <c r="Z361" s="5">
        <v>0</v>
      </c>
      <c r="AA361" s="2">
        <f>IFERROR(INDEX('Holiday Schedule'!$D$3:$D$24,MATCH(A361,'Holiday Schedule'!$C$3:$C$24,0)),0)</f>
        <v>0</v>
      </c>
      <c r="AB361" s="2">
        <f t="shared" si="40"/>
        <v>6</v>
      </c>
      <c r="AC361" s="2">
        <f t="shared" si="41"/>
        <v>322043.73000000004</v>
      </c>
      <c r="AD361" s="5">
        <f t="shared" si="42"/>
        <v>146888.67250000004</v>
      </c>
      <c r="AE361" s="5">
        <f t="shared" si="43"/>
        <v>468932.40250000008</v>
      </c>
      <c r="AG361" s="2">
        <f t="shared" si="44"/>
        <v>12</v>
      </c>
      <c r="AH361" s="2">
        <f t="shared" si="45"/>
        <v>2025</v>
      </c>
      <c r="AJ361" s="5">
        <f t="shared" si="46"/>
        <v>25576.15</v>
      </c>
      <c r="AK361" s="2">
        <f t="shared" si="47"/>
        <v>14</v>
      </c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36"/>
    </row>
    <row r="362" spans="1:49">
      <c r="A362" s="17">
        <f>Total_All_Customers!A362</f>
        <v>46011</v>
      </c>
      <c r="B362" s="38">
        <v>14959.75</v>
      </c>
      <c r="C362" s="38">
        <v>15016.59</v>
      </c>
      <c r="D362" s="38">
        <v>15388.33</v>
      </c>
      <c r="E362" s="38">
        <v>15813.23</v>
      </c>
      <c r="F362" s="38">
        <v>15849.99</v>
      </c>
      <c r="G362" s="38">
        <v>16514.29</v>
      </c>
      <c r="H362" s="38">
        <v>15806.74</v>
      </c>
      <c r="I362" s="38">
        <v>16942.86</v>
      </c>
      <c r="J362" s="38">
        <v>17278.900000000001</v>
      </c>
      <c r="K362" s="38">
        <v>15581.82</v>
      </c>
      <c r="L362" s="38">
        <v>15127.64</v>
      </c>
      <c r="M362" s="38">
        <v>14939.6</v>
      </c>
      <c r="N362" s="38">
        <v>16077.02</v>
      </c>
      <c r="O362" s="38">
        <v>17291.02</v>
      </c>
      <c r="P362" s="38">
        <v>22049.89</v>
      </c>
      <c r="Q362" s="38">
        <v>23978.44</v>
      </c>
      <c r="R362" s="38">
        <v>23635.33</v>
      </c>
      <c r="S362" s="38">
        <v>21616.2</v>
      </c>
      <c r="T362" s="38">
        <v>19743.61</v>
      </c>
      <c r="U362" s="38">
        <v>19260.48</v>
      </c>
      <c r="V362" s="38">
        <v>19307.07</v>
      </c>
      <c r="W362" s="38">
        <v>19188.46</v>
      </c>
      <c r="X362" s="38">
        <v>19517.599999999999</v>
      </c>
      <c r="Y362" s="38">
        <v>14610.29</v>
      </c>
      <c r="Z362" s="5">
        <v>0</v>
      </c>
      <c r="AA362" s="2">
        <f>IFERROR(INDEX('Holiday Schedule'!$D$3:$D$24,MATCH(A362,'Holiday Schedule'!$C$3:$C$24,0)),0)</f>
        <v>0</v>
      </c>
      <c r="AB362" s="2">
        <f t="shared" si="40"/>
        <v>7</v>
      </c>
      <c r="AC362" s="2">
        <f t="shared" si="41"/>
        <v>0</v>
      </c>
      <c r="AD362" s="5">
        <f t="shared" si="42"/>
        <v>425495.14999999997</v>
      </c>
      <c r="AE362" s="5">
        <f t="shared" si="43"/>
        <v>425495.14999999997</v>
      </c>
      <c r="AG362" s="2">
        <f t="shared" si="44"/>
        <v>12</v>
      </c>
      <c r="AH362" s="2">
        <f t="shared" si="45"/>
        <v>2025</v>
      </c>
      <c r="AJ362" s="5">
        <f t="shared" si="46"/>
        <v>23978.44</v>
      </c>
      <c r="AK362" s="2">
        <f t="shared" si="47"/>
        <v>16</v>
      </c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36"/>
    </row>
    <row r="363" spans="1:49">
      <c r="A363" s="17">
        <f>Total_All_Customers!A363</f>
        <v>46012</v>
      </c>
      <c r="B363" s="38">
        <v>18451.23</v>
      </c>
      <c r="C363" s="38">
        <v>18096.37</v>
      </c>
      <c r="D363" s="38">
        <v>17973.89</v>
      </c>
      <c r="E363" s="38">
        <v>18086.689999999999</v>
      </c>
      <c r="F363" s="38">
        <v>17670.490000000002</v>
      </c>
      <c r="G363" s="38">
        <v>18018.439999999999</v>
      </c>
      <c r="H363" s="38">
        <v>17217.34</v>
      </c>
      <c r="I363" s="38">
        <v>18030.2</v>
      </c>
      <c r="J363" s="38">
        <v>19613.45</v>
      </c>
      <c r="K363" s="38">
        <v>17873.490000000002</v>
      </c>
      <c r="L363" s="38">
        <v>16663.810000000001</v>
      </c>
      <c r="M363" s="38">
        <v>16100.92</v>
      </c>
      <c r="N363" s="38">
        <v>21549.279999999999</v>
      </c>
      <c r="O363" s="38">
        <v>21731.15</v>
      </c>
      <c r="P363" s="38">
        <v>21570.17</v>
      </c>
      <c r="Q363" s="38">
        <v>23476.12</v>
      </c>
      <c r="R363" s="38">
        <v>24189.06</v>
      </c>
      <c r="S363" s="38">
        <v>22488.16</v>
      </c>
      <c r="T363" s="38">
        <v>21241.42</v>
      </c>
      <c r="U363" s="38">
        <v>20661.22</v>
      </c>
      <c r="V363" s="38">
        <v>20475.3</v>
      </c>
      <c r="W363" s="38">
        <v>20313.61</v>
      </c>
      <c r="X363" s="38">
        <v>20429.3</v>
      </c>
      <c r="Y363" s="38">
        <v>18638.78</v>
      </c>
      <c r="Z363" s="5">
        <v>0</v>
      </c>
      <c r="AA363" s="2">
        <f>IFERROR(INDEX('Holiday Schedule'!$D$3:$D$24,MATCH(A363,'Holiday Schedule'!$C$3:$C$24,0)),0)</f>
        <v>0</v>
      </c>
      <c r="AB363" s="2">
        <f t="shared" si="40"/>
        <v>1</v>
      </c>
      <c r="AC363" s="2">
        <f t="shared" si="41"/>
        <v>0</v>
      </c>
      <c r="AD363" s="5">
        <f t="shared" si="42"/>
        <v>470559.8899999999</v>
      </c>
      <c r="AE363" s="5">
        <f t="shared" si="43"/>
        <v>470559.8899999999</v>
      </c>
      <c r="AG363" s="2">
        <f t="shared" si="44"/>
        <v>12</v>
      </c>
      <c r="AH363" s="2">
        <f t="shared" si="45"/>
        <v>2025</v>
      </c>
      <c r="AJ363" s="5">
        <f t="shared" si="46"/>
        <v>24189.06</v>
      </c>
      <c r="AK363" s="2">
        <f t="shared" si="47"/>
        <v>17</v>
      </c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36"/>
    </row>
    <row r="364" spans="1:49">
      <c r="A364" s="17">
        <f>Total_All_Customers!A364</f>
        <v>46013</v>
      </c>
      <c r="B364" s="38">
        <v>20335.54</v>
      </c>
      <c r="C364" s="38">
        <v>20380.419999999998</v>
      </c>
      <c r="D364" s="38">
        <v>20967.22</v>
      </c>
      <c r="E364" s="38">
        <v>21596.76</v>
      </c>
      <c r="F364" s="38">
        <v>21668.53</v>
      </c>
      <c r="G364" s="38">
        <v>23084.74</v>
      </c>
      <c r="H364" s="38">
        <v>22845.5</v>
      </c>
      <c r="I364" s="38">
        <v>24124.33</v>
      </c>
      <c r="J364" s="38">
        <v>24480.6</v>
      </c>
      <c r="K364" s="38">
        <v>23421.07</v>
      </c>
      <c r="L364" s="38">
        <v>22497.83</v>
      </c>
      <c r="M364" s="38">
        <v>20490.55</v>
      </c>
      <c r="N364" s="38">
        <v>19699.03</v>
      </c>
      <c r="O364" s="38">
        <v>21172.61</v>
      </c>
      <c r="P364" s="38">
        <v>25295.31</v>
      </c>
      <c r="Q364" s="38">
        <v>28093.88</v>
      </c>
      <c r="R364" s="38">
        <v>28234.03</v>
      </c>
      <c r="S364" s="38">
        <v>26211.99</v>
      </c>
      <c r="T364" s="38">
        <v>23885.39</v>
      </c>
      <c r="U364" s="38">
        <v>23316.240000000002</v>
      </c>
      <c r="V364" s="38">
        <v>22861.200000000001</v>
      </c>
      <c r="W364" s="38">
        <v>22655.119999999999</v>
      </c>
      <c r="X364" s="38">
        <v>22781.919999999998</v>
      </c>
      <c r="Y364" s="38">
        <v>22037.922592548101</v>
      </c>
      <c r="Z364" s="5">
        <v>0</v>
      </c>
      <c r="AA364" s="2">
        <f>IFERROR(INDEX('Holiday Schedule'!$D$3:$D$24,MATCH(A364,'Holiday Schedule'!$C$3:$C$24,0)),0)</f>
        <v>0</v>
      </c>
      <c r="AB364" s="2">
        <f t="shared" si="40"/>
        <v>2</v>
      </c>
      <c r="AC364" s="2">
        <f t="shared" si="41"/>
        <v>379221.10000000003</v>
      </c>
      <c r="AD364" s="5">
        <f t="shared" si="42"/>
        <v>172916.63259254798</v>
      </c>
      <c r="AE364" s="5">
        <f t="shared" si="43"/>
        <v>552137.73259254801</v>
      </c>
      <c r="AG364" s="2">
        <f t="shared" si="44"/>
        <v>12</v>
      </c>
      <c r="AH364" s="2">
        <f t="shared" si="45"/>
        <v>2025</v>
      </c>
      <c r="AJ364" s="5">
        <f t="shared" si="46"/>
        <v>28234.03</v>
      </c>
      <c r="AK364" s="2">
        <f t="shared" si="47"/>
        <v>17</v>
      </c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36"/>
    </row>
    <row r="365" spans="1:49">
      <c r="A365" s="17">
        <f>Total_All_Customers!A365</f>
        <v>46014</v>
      </c>
      <c r="B365" s="38">
        <v>22236.080000000002</v>
      </c>
      <c r="C365" s="38">
        <v>22234.58</v>
      </c>
      <c r="D365" s="38">
        <v>22212.77</v>
      </c>
      <c r="E365" s="38">
        <v>22954.79</v>
      </c>
      <c r="F365" s="38">
        <v>22727.31</v>
      </c>
      <c r="G365" s="38">
        <v>24047.919999999998</v>
      </c>
      <c r="H365" s="38">
        <v>23076.080000000002</v>
      </c>
      <c r="I365" s="38">
        <v>24290.01</v>
      </c>
      <c r="J365" s="38">
        <v>24278.97</v>
      </c>
      <c r="K365" s="38">
        <v>24610.46</v>
      </c>
      <c r="L365" s="38">
        <v>25201.93</v>
      </c>
      <c r="M365" s="38">
        <v>25133.15</v>
      </c>
      <c r="N365" s="38">
        <v>25763.02</v>
      </c>
      <c r="O365" s="38">
        <v>28671.31</v>
      </c>
      <c r="P365" s="38">
        <v>29582.38</v>
      </c>
      <c r="Q365" s="38">
        <v>28950.54</v>
      </c>
      <c r="R365" s="38">
        <v>27485.919999999998</v>
      </c>
      <c r="S365" s="38">
        <v>25109.78</v>
      </c>
      <c r="T365" s="38">
        <v>22816.44</v>
      </c>
      <c r="U365" s="38">
        <v>22257.17</v>
      </c>
      <c r="V365" s="38">
        <v>21996.42</v>
      </c>
      <c r="W365" s="38">
        <v>22145.85</v>
      </c>
      <c r="X365" s="38">
        <v>22361.1</v>
      </c>
      <c r="Y365" s="38">
        <v>21838.676548813601</v>
      </c>
      <c r="Z365" s="5">
        <v>0</v>
      </c>
      <c r="AA365" s="2">
        <f>IFERROR(INDEX('Holiday Schedule'!$D$3:$D$24,MATCH(A365,'Holiday Schedule'!$C$3:$C$24,0)),0)</f>
        <v>0</v>
      </c>
      <c r="AB365" s="2">
        <f t="shared" si="40"/>
        <v>3</v>
      </c>
      <c r="AC365" s="2">
        <f t="shared" si="41"/>
        <v>400654.4499999999</v>
      </c>
      <c r="AD365" s="5">
        <f t="shared" si="42"/>
        <v>181328.20654881367</v>
      </c>
      <c r="AE365" s="5">
        <f t="shared" si="43"/>
        <v>581982.65654881357</v>
      </c>
      <c r="AG365" s="2">
        <f t="shared" si="44"/>
        <v>12</v>
      </c>
      <c r="AH365" s="2">
        <f t="shared" si="45"/>
        <v>2025</v>
      </c>
      <c r="AJ365" s="5">
        <f t="shared" si="46"/>
        <v>29582.38</v>
      </c>
      <c r="AK365" s="2">
        <f t="shared" si="47"/>
        <v>15</v>
      </c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36"/>
    </row>
    <row r="366" spans="1:49">
      <c r="A366" s="17">
        <f>Total_All_Customers!A366</f>
        <v>46015</v>
      </c>
      <c r="B366" s="38">
        <v>21935.68</v>
      </c>
      <c r="C366" s="38">
        <v>22113.69</v>
      </c>
      <c r="D366" s="38">
        <v>21955.200000000001</v>
      </c>
      <c r="E366" s="38">
        <v>22592.18</v>
      </c>
      <c r="F366" s="38">
        <v>22262.7</v>
      </c>
      <c r="G366" s="38">
        <v>23331.01</v>
      </c>
      <c r="H366" s="38">
        <v>21989.27</v>
      </c>
      <c r="I366" s="38">
        <v>23639.14</v>
      </c>
      <c r="J366" s="38">
        <v>26729.91</v>
      </c>
      <c r="K366" s="38">
        <v>28655.54</v>
      </c>
      <c r="L366" s="38">
        <v>30734</v>
      </c>
      <c r="M366" s="38">
        <v>30958.7</v>
      </c>
      <c r="N366" s="38">
        <v>30462.58</v>
      </c>
      <c r="O366" s="38">
        <v>31044.44</v>
      </c>
      <c r="P366" s="38">
        <v>30291.03</v>
      </c>
      <c r="Q366" s="38">
        <v>28715.06</v>
      </c>
      <c r="R366" s="38">
        <v>27632.13</v>
      </c>
      <c r="S366" s="38">
        <v>24883.53</v>
      </c>
      <c r="T366" s="38">
        <v>22712.71</v>
      </c>
      <c r="U366" s="38">
        <v>22339.3</v>
      </c>
      <c r="V366" s="38">
        <v>22641.34</v>
      </c>
      <c r="W366" s="38">
        <v>23221.49</v>
      </c>
      <c r="X366" s="38">
        <v>24194.5</v>
      </c>
      <c r="Y366" s="38">
        <v>19862.2425</v>
      </c>
      <c r="Z366" s="5">
        <v>0</v>
      </c>
      <c r="AA366" s="2">
        <f>IFERROR(INDEX('Holiday Schedule'!$D$3:$D$24,MATCH(A366,'Holiday Schedule'!$C$3:$C$24,0)),0)</f>
        <v>0</v>
      </c>
      <c r="AB366" s="2">
        <f t="shared" si="40"/>
        <v>4</v>
      </c>
      <c r="AC366" s="2">
        <f t="shared" si="41"/>
        <v>428855.39999999997</v>
      </c>
      <c r="AD366" s="5">
        <f t="shared" si="42"/>
        <v>176041.97250000009</v>
      </c>
      <c r="AE366" s="5">
        <f t="shared" si="43"/>
        <v>604897.37250000006</v>
      </c>
      <c r="AG366" s="2">
        <f t="shared" si="44"/>
        <v>12</v>
      </c>
      <c r="AH366" s="2">
        <f t="shared" si="45"/>
        <v>2025</v>
      </c>
      <c r="AJ366" s="5">
        <f t="shared" si="46"/>
        <v>31044.44</v>
      </c>
      <c r="AK366" s="2">
        <f t="shared" si="47"/>
        <v>14</v>
      </c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36"/>
    </row>
    <row r="367" spans="1:49">
      <c r="A367" s="17">
        <f>Total_All_Customers!A367</f>
        <v>46016</v>
      </c>
      <c r="B367" s="38">
        <v>23666.69</v>
      </c>
      <c r="C367" s="38">
        <v>23421.72</v>
      </c>
      <c r="D367" s="38">
        <v>23455.48</v>
      </c>
      <c r="E367" s="38">
        <v>23610.22</v>
      </c>
      <c r="F367" s="38">
        <v>23000.91</v>
      </c>
      <c r="G367" s="38">
        <v>23331.759999999998</v>
      </c>
      <c r="H367" s="38">
        <v>21595.02</v>
      </c>
      <c r="I367" s="38">
        <v>23263.21</v>
      </c>
      <c r="J367" s="38">
        <v>26048.560000000001</v>
      </c>
      <c r="K367" s="38">
        <v>27488.27</v>
      </c>
      <c r="L367" s="38">
        <v>29217.74</v>
      </c>
      <c r="M367" s="38">
        <v>28911.279999999999</v>
      </c>
      <c r="N367" s="38">
        <v>28321.79</v>
      </c>
      <c r="O367" s="38">
        <v>28589.3</v>
      </c>
      <c r="P367" s="38">
        <v>28356.799999999999</v>
      </c>
      <c r="Q367" s="38">
        <v>27033.07</v>
      </c>
      <c r="R367" s="38">
        <v>25972.59</v>
      </c>
      <c r="S367" s="38">
        <v>23486.71</v>
      </c>
      <c r="T367" s="38">
        <v>21449.03</v>
      </c>
      <c r="U367" s="38">
        <v>21362.43</v>
      </c>
      <c r="V367" s="38">
        <v>21544</v>
      </c>
      <c r="W367" s="38">
        <v>22063.82</v>
      </c>
      <c r="X367" s="38">
        <v>22972.38</v>
      </c>
      <c r="Y367" s="38">
        <v>23436.89</v>
      </c>
      <c r="Z367" s="5">
        <v>0</v>
      </c>
      <c r="AA367" s="2">
        <f>IFERROR(INDEX('Holiday Schedule'!$D$3:$D$24,MATCH(A367,'Holiday Schedule'!$C$3:$C$24,0)),0)</f>
        <v>1</v>
      </c>
      <c r="AB367" s="2">
        <f t="shared" si="40"/>
        <v>5</v>
      </c>
      <c r="AC367" s="2">
        <f t="shared" si="41"/>
        <v>0</v>
      </c>
      <c r="AD367" s="5">
        <f t="shared" si="42"/>
        <v>591599.67000000004</v>
      </c>
      <c r="AE367" s="5">
        <f t="shared" si="43"/>
        <v>591599.67000000004</v>
      </c>
      <c r="AG367" s="2">
        <f t="shared" si="44"/>
        <v>12</v>
      </c>
      <c r="AH367" s="2">
        <f t="shared" si="45"/>
        <v>2025</v>
      </c>
      <c r="AJ367" s="5">
        <f t="shared" si="46"/>
        <v>29217.74</v>
      </c>
      <c r="AK367" s="2">
        <f t="shared" si="47"/>
        <v>11</v>
      </c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36"/>
    </row>
    <row r="368" spans="1:49">
      <c r="A368" s="17">
        <f>Total_All_Customers!A368</f>
        <v>46017</v>
      </c>
      <c r="B368" s="38">
        <v>23467.119999999999</v>
      </c>
      <c r="C368" s="38">
        <v>23637.24</v>
      </c>
      <c r="D368" s="38">
        <v>24101.03</v>
      </c>
      <c r="E368" s="38">
        <v>24796.27</v>
      </c>
      <c r="F368" s="38">
        <v>24615.47</v>
      </c>
      <c r="G368" s="38">
        <v>25502.37</v>
      </c>
      <c r="H368" s="38">
        <v>23720.86</v>
      </c>
      <c r="I368" s="38">
        <v>25169.71</v>
      </c>
      <c r="J368" s="38">
        <v>27324.35</v>
      </c>
      <c r="K368" s="38">
        <v>28237.07</v>
      </c>
      <c r="L368" s="38">
        <v>29560.05</v>
      </c>
      <c r="M368" s="38">
        <v>29288.36</v>
      </c>
      <c r="N368" s="38">
        <v>29056.21</v>
      </c>
      <c r="O368" s="38">
        <v>29811</v>
      </c>
      <c r="P368" s="38">
        <v>30376.32</v>
      </c>
      <c r="Q368" s="38">
        <v>30090.71</v>
      </c>
      <c r="R368" s="38">
        <v>29495.200000000001</v>
      </c>
      <c r="S368" s="38">
        <v>27098.97</v>
      </c>
      <c r="T368" s="38">
        <v>24807.27</v>
      </c>
      <c r="U368" s="38">
        <v>24336.81</v>
      </c>
      <c r="V368" s="38">
        <v>24047.23</v>
      </c>
      <c r="W368" s="38">
        <v>24452.98</v>
      </c>
      <c r="X368" s="38">
        <v>25170.27</v>
      </c>
      <c r="Y368" s="38">
        <v>23113.047500000001</v>
      </c>
      <c r="Z368" s="5">
        <v>0</v>
      </c>
      <c r="AA368" s="2">
        <f>IFERROR(INDEX('Holiday Schedule'!$D$3:$D$24,MATCH(A368,'Holiday Schedule'!$C$3:$C$24,0)),0)</f>
        <v>0</v>
      </c>
      <c r="AB368" s="2">
        <f t="shared" si="40"/>
        <v>6</v>
      </c>
      <c r="AC368" s="2">
        <f t="shared" si="41"/>
        <v>438322.50999999995</v>
      </c>
      <c r="AD368" s="5">
        <f t="shared" si="42"/>
        <v>192953.40750000015</v>
      </c>
      <c r="AE368" s="5">
        <f t="shared" si="43"/>
        <v>631275.9175000001</v>
      </c>
      <c r="AG368" s="2">
        <f t="shared" si="44"/>
        <v>12</v>
      </c>
      <c r="AH368" s="2">
        <f t="shared" si="45"/>
        <v>2025</v>
      </c>
      <c r="AJ368" s="5">
        <f t="shared" si="46"/>
        <v>30376.32</v>
      </c>
      <c r="AK368" s="2">
        <f t="shared" si="47"/>
        <v>15</v>
      </c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36"/>
    </row>
    <row r="369" spans="1:49">
      <c r="A369" s="17">
        <f>Total_All_Customers!A369</f>
        <v>46018</v>
      </c>
      <c r="B369" s="38">
        <v>25262.9</v>
      </c>
      <c r="C369" s="38">
        <v>25411.37</v>
      </c>
      <c r="D369" s="38">
        <v>25399.41</v>
      </c>
      <c r="E369" s="38">
        <v>26044.15</v>
      </c>
      <c r="F369" s="38">
        <v>25509.53</v>
      </c>
      <c r="G369" s="38">
        <v>25722.14</v>
      </c>
      <c r="H369" s="38">
        <v>23841.15</v>
      </c>
      <c r="I369" s="38">
        <v>25174.86</v>
      </c>
      <c r="J369" s="38">
        <v>27789.09</v>
      </c>
      <c r="K369" s="38">
        <v>29146.26</v>
      </c>
      <c r="L369" s="38">
        <v>30839.599999999999</v>
      </c>
      <c r="M369" s="38">
        <v>31208.18</v>
      </c>
      <c r="N369" s="38">
        <v>30736.69</v>
      </c>
      <c r="O369" s="38">
        <v>32540.32</v>
      </c>
      <c r="P369" s="38">
        <v>31055.07</v>
      </c>
      <c r="Q369" s="38">
        <v>30012.81</v>
      </c>
      <c r="R369" s="38">
        <v>29125.040000000001</v>
      </c>
      <c r="S369" s="38">
        <v>26922.73</v>
      </c>
      <c r="T369" s="38">
        <v>24566.14</v>
      </c>
      <c r="U369" s="38">
        <v>24117.38</v>
      </c>
      <c r="V369" s="38">
        <v>24040.84</v>
      </c>
      <c r="W369" s="38">
        <v>24132.78</v>
      </c>
      <c r="X369" s="38">
        <v>25059.51</v>
      </c>
      <c r="Y369" s="38">
        <v>24814.6</v>
      </c>
      <c r="Z369" s="5">
        <v>0</v>
      </c>
      <c r="AA369" s="2">
        <f>IFERROR(INDEX('Holiday Schedule'!$D$3:$D$24,MATCH(A369,'Holiday Schedule'!$C$3:$C$24,0)),0)</f>
        <v>0</v>
      </c>
      <c r="AB369" s="2">
        <f t="shared" si="40"/>
        <v>7</v>
      </c>
      <c r="AC369" s="2">
        <f t="shared" si="41"/>
        <v>0</v>
      </c>
      <c r="AD369" s="5">
        <f t="shared" si="42"/>
        <v>648472.54999999993</v>
      </c>
      <c r="AE369" s="5">
        <f t="shared" si="43"/>
        <v>648472.54999999993</v>
      </c>
      <c r="AG369" s="2">
        <f t="shared" si="44"/>
        <v>12</v>
      </c>
      <c r="AH369" s="2">
        <f t="shared" si="45"/>
        <v>2025</v>
      </c>
      <c r="AJ369" s="5">
        <f t="shared" si="46"/>
        <v>32540.32</v>
      </c>
      <c r="AK369" s="2">
        <f t="shared" si="47"/>
        <v>14</v>
      </c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36"/>
    </row>
    <row r="370" spans="1:49">
      <c r="A370" s="17">
        <f>Total_All_Customers!A370</f>
        <v>46019</v>
      </c>
      <c r="B370" s="38">
        <v>24792.62</v>
      </c>
      <c r="C370" s="38">
        <v>24930.04</v>
      </c>
      <c r="D370" s="38">
        <v>25140.3</v>
      </c>
      <c r="E370" s="38">
        <v>25286.82</v>
      </c>
      <c r="F370" s="38">
        <v>25084.47</v>
      </c>
      <c r="G370" s="38">
        <v>25265.16</v>
      </c>
      <c r="H370" s="38">
        <v>23617.38</v>
      </c>
      <c r="I370" s="38">
        <v>24259.33</v>
      </c>
      <c r="J370" s="38">
        <v>25573.85</v>
      </c>
      <c r="K370" s="38">
        <v>25651.08</v>
      </c>
      <c r="L370" s="38">
        <v>25752.9</v>
      </c>
      <c r="M370" s="38">
        <v>24587.87</v>
      </c>
      <c r="N370" s="38">
        <v>23653.8</v>
      </c>
      <c r="O370" s="38">
        <v>24062.76</v>
      </c>
      <c r="P370" s="38">
        <v>25158.799999999999</v>
      </c>
      <c r="Q370" s="38">
        <v>26313.9</v>
      </c>
      <c r="R370" s="38">
        <v>26483.68</v>
      </c>
      <c r="S370" s="38">
        <v>24657.33</v>
      </c>
      <c r="T370" s="38">
        <v>22802.93</v>
      </c>
      <c r="U370" s="38">
        <v>22091.5</v>
      </c>
      <c r="V370" s="38">
        <v>21894.13</v>
      </c>
      <c r="W370" s="38">
        <v>21711.95</v>
      </c>
      <c r="X370" s="38">
        <v>22271.32</v>
      </c>
      <c r="Y370" s="38">
        <v>24531.78</v>
      </c>
      <c r="Z370" s="5">
        <v>0</v>
      </c>
      <c r="AA370" s="2">
        <f>IFERROR(INDEX('Holiday Schedule'!$D$3:$D$24,MATCH(A370,'Holiday Schedule'!$C$3:$C$24,0)),0)</f>
        <v>0</v>
      </c>
      <c r="AB370" s="2">
        <f t="shared" si="40"/>
        <v>1</v>
      </c>
      <c r="AC370" s="2">
        <f t="shared" si="41"/>
        <v>0</v>
      </c>
      <c r="AD370" s="5">
        <f t="shared" si="42"/>
        <v>585575.69999999995</v>
      </c>
      <c r="AE370" s="5">
        <f t="shared" si="43"/>
        <v>585575.69999999995</v>
      </c>
      <c r="AG370" s="2">
        <f t="shared" si="44"/>
        <v>12</v>
      </c>
      <c r="AH370" s="2">
        <f t="shared" si="45"/>
        <v>2025</v>
      </c>
      <c r="AJ370" s="5">
        <f t="shared" si="46"/>
        <v>26483.68</v>
      </c>
      <c r="AK370" s="2">
        <f t="shared" si="47"/>
        <v>17</v>
      </c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36"/>
    </row>
    <row r="371" spans="1:49">
      <c r="A371" s="17">
        <f>Total_All_Customers!A371</f>
        <v>46020</v>
      </c>
      <c r="B371" s="38">
        <v>22140.92</v>
      </c>
      <c r="C371" s="38">
        <v>22232.560000000001</v>
      </c>
      <c r="D371" s="38">
        <v>22072.42</v>
      </c>
      <c r="E371" s="38">
        <v>22520.03</v>
      </c>
      <c r="F371" s="38">
        <v>22066.46</v>
      </c>
      <c r="G371" s="38">
        <v>22558.99</v>
      </c>
      <c r="H371" s="38">
        <v>21677.64</v>
      </c>
      <c r="I371" s="38">
        <v>22961.15</v>
      </c>
      <c r="J371" s="38">
        <v>25609.03</v>
      </c>
      <c r="K371" s="38">
        <v>27452.31</v>
      </c>
      <c r="L371" s="38">
        <v>29585.89</v>
      </c>
      <c r="M371" s="38">
        <v>30177</v>
      </c>
      <c r="N371" s="38">
        <v>29814.12</v>
      </c>
      <c r="O371" s="38">
        <v>30559.439999999999</v>
      </c>
      <c r="P371" s="38">
        <v>29782.35</v>
      </c>
      <c r="Q371" s="38">
        <v>27993.7</v>
      </c>
      <c r="R371" s="38">
        <v>26488.720000000001</v>
      </c>
      <c r="S371" s="38">
        <v>23635.51</v>
      </c>
      <c r="T371" s="38">
        <v>21136.639999999999</v>
      </c>
      <c r="U371" s="38">
        <v>20325.22</v>
      </c>
      <c r="V371" s="38">
        <v>19482.78</v>
      </c>
      <c r="W371" s="38">
        <v>19297.98</v>
      </c>
      <c r="X371" s="38">
        <v>19417.87</v>
      </c>
      <c r="Y371" s="38">
        <v>24814.598389627601</v>
      </c>
      <c r="Z371" s="5">
        <v>0</v>
      </c>
      <c r="AA371" s="2">
        <f>IFERROR(INDEX('Holiday Schedule'!$D$3:$D$24,MATCH(A371,'Holiday Schedule'!$C$3:$C$24,0)),0)</f>
        <v>0</v>
      </c>
      <c r="AB371" s="2">
        <f t="shared" si="40"/>
        <v>2</v>
      </c>
      <c r="AC371" s="2">
        <f t="shared" si="41"/>
        <v>403719.71000000008</v>
      </c>
      <c r="AD371" s="5">
        <f t="shared" si="42"/>
        <v>180083.61838962755</v>
      </c>
      <c r="AE371" s="5">
        <f t="shared" si="43"/>
        <v>583803.32838962763</v>
      </c>
      <c r="AG371" s="2">
        <f t="shared" si="44"/>
        <v>12</v>
      </c>
      <c r="AH371" s="2">
        <f t="shared" si="45"/>
        <v>2025</v>
      </c>
      <c r="AJ371" s="5">
        <f t="shared" si="46"/>
        <v>30559.439999999999</v>
      </c>
      <c r="AK371" s="2">
        <f t="shared" si="47"/>
        <v>14</v>
      </c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36"/>
    </row>
    <row r="372" spans="1:49">
      <c r="A372" s="17">
        <f>Total_All_Customers!A372</f>
        <v>46021</v>
      </c>
      <c r="B372" s="38">
        <v>20720.91857142857</v>
      </c>
      <c r="C372" s="38">
        <v>20753.399999999998</v>
      </c>
      <c r="D372" s="38">
        <v>20849.190000000002</v>
      </c>
      <c r="E372" s="38">
        <v>21377.304285714283</v>
      </c>
      <c r="F372" s="38">
        <v>21362.710000000003</v>
      </c>
      <c r="G372" s="38">
        <v>22367.681428571428</v>
      </c>
      <c r="H372" s="38">
        <v>21748.112857142853</v>
      </c>
      <c r="I372" s="38">
        <v>22692.954285714284</v>
      </c>
      <c r="J372" s="38">
        <v>23760.464285714283</v>
      </c>
      <c r="K372" s="38">
        <v>23766.294285714284</v>
      </c>
      <c r="L372" s="38">
        <v>24619.3</v>
      </c>
      <c r="M372" s="38">
        <v>24649.398571428574</v>
      </c>
      <c r="N372" s="38">
        <v>24638.471428571425</v>
      </c>
      <c r="O372" s="38">
        <v>25750.481428571427</v>
      </c>
      <c r="P372" s="38">
        <v>26794.00428571428</v>
      </c>
      <c r="Q372" s="38">
        <v>26896.694285714282</v>
      </c>
      <c r="R372" s="38">
        <v>26626.657142857141</v>
      </c>
      <c r="S372" s="38">
        <v>24587.288571428569</v>
      </c>
      <c r="T372" s="38">
        <v>22535.108571428573</v>
      </c>
      <c r="U372" s="38">
        <v>21959.185714285712</v>
      </c>
      <c r="V372" s="38">
        <v>21630.931428571428</v>
      </c>
      <c r="W372" s="38">
        <v>21414.214285714286</v>
      </c>
      <c r="X372" s="38">
        <v>21740.631428571429</v>
      </c>
      <c r="Y372" s="38">
        <v>18613.145480225001</v>
      </c>
      <c r="Z372" s="5">
        <v>0</v>
      </c>
      <c r="AA372" s="2">
        <f>IFERROR(INDEX('Holiday Schedule'!$D$3:$D$24,MATCH(A372,'Holiday Schedule'!$C$3:$C$24,0)),0)</f>
        <v>0</v>
      </c>
      <c r="AB372" s="2">
        <f t="shared" si="40"/>
        <v>3</v>
      </c>
      <c r="AC372" s="2">
        <f t="shared" si="41"/>
        <v>384062.0799999999</v>
      </c>
      <c r="AD372" s="5">
        <f t="shared" si="42"/>
        <v>167792.46262308216</v>
      </c>
      <c r="AE372" s="5">
        <f t="shared" si="43"/>
        <v>551854.54262308206</v>
      </c>
      <c r="AG372" s="2">
        <f t="shared" si="44"/>
        <v>12</v>
      </c>
      <c r="AH372" s="2">
        <f t="shared" si="45"/>
        <v>2025</v>
      </c>
      <c r="AJ372" s="5">
        <f t="shared" si="46"/>
        <v>26896.694285714282</v>
      </c>
      <c r="AK372" s="2">
        <f t="shared" si="47"/>
        <v>16</v>
      </c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36"/>
    </row>
    <row r="373" spans="1:49">
      <c r="A373" s="17">
        <f>Total_All_Customers!A373</f>
        <v>46022</v>
      </c>
      <c r="B373" s="38">
        <v>21301.748571428569</v>
      </c>
      <c r="C373" s="38">
        <v>21348.105714285713</v>
      </c>
      <c r="D373" s="38">
        <v>21450.958571428571</v>
      </c>
      <c r="E373" s="38">
        <v>21987.362857142853</v>
      </c>
      <c r="F373" s="38">
        <v>21980.734285714287</v>
      </c>
      <c r="G373" s="38">
        <v>23013.938571428571</v>
      </c>
      <c r="H373" s="38">
        <v>22284.652857142857</v>
      </c>
      <c r="I373" s="38">
        <v>23367.664285714283</v>
      </c>
      <c r="J373" s="38">
        <v>24814.137142857147</v>
      </c>
      <c r="K373" s="38">
        <v>25162.888571428572</v>
      </c>
      <c r="L373" s="38">
        <v>26244.505714285711</v>
      </c>
      <c r="M373" s="38">
        <v>26379.515714285713</v>
      </c>
      <c r="N373" s="38">
        <v>26451.788571428573</v>
      </c>
      <c r="O373" s="38">
        <v>27494.940000000002</v>
      </c>
      <c r="P373" s="38">
        <v>28047.624285714282</v>
      </c>
      <c r="Q373" s="38">
        <v>27627.997142857141</v>
      </c>
      <c r="R373" s="38">
        <v>27215.15</v>
      </c>
      <c r="S373" s="38">
        <v>25121.681428571432</v>
      </c>
      <c r="T373" s="38">
        <v>23039.827142857142</v>
      </c>
      <c r="U373" s="38">
        <v>22437.015714285717</v>
      </c>
      <c r="V373" s="38">
        <v>22127.432857142856</v>
      </c>
      <c r="W373" s="38">
        <v>21963.832857142854</v>
      </c>
      <c r="X373" s="38">
        <v>22296.812857142857</v>
      </c>
      <c r="Y373" s="38">
        <v>23849.230536362498</v>
      </c>
      <c r="Z373" s="5">
        <v>0</v>
      </c>
      <c r="AA373" s="2">
        <f>IFERROR(INDEX('Holiday Schedule'!$D$3:$D$24,MATCH(A373,'Holiday Schedule'!$C$3:$C$24,0)),0)</f>
        <v>0</v>
      </c>
      <c r="AB373" s="2">
        <f t="shared" si="40"/>
        <v>4</v>
      </c>
      <c r="AC373" s="2">
        <f t="shared" si="41"/>
        <v>399792.8142857143</v>
      </c>
      <c r="AD373" s="5">
        <f t="shared" si="42"/>
        <v>177216.73196493392</v>
      </c>
      <c r="AE373" s="5">
        <f t="shared" si="43"/>
        <v>577009.54625064821</v>
      </c>
      <c r="AG373" s="2">
        <f t="shared" si="44"/>
        <v>12</v>
      </c>
      <c r="AH373" s="2">
        <f t="shared" si="45"/>
        <v>2025</v>
      </c>
      <c r="AJ373" s="5">
        <f t="shared" si="46"/>
        <v>28047.624285714282</v>
      </c>
      <c r="AK373" s="2">
        <f t="shared" si="47"/>
        <v>15</v>
      </c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36"/>
    </row>
    <row r="374" spans="1:49">
      <c r="A374" s="17">
        <f>Total_All_Customers!A374</f>
        <v>46023</v>
      </c>
      <c r="B374" s="38">
        <v>21930.311428571429</v>
      </c>
      <c r="C374" s="38">
        <v>21996.735714285714</v>
      </c>
      <c r="D374" s="38">
        <v>22104.944285714289</v>
      </c>
      <c r="E374" s="38">
        <v>22660.36285714286</v>
      </c>
      <c r="F374" s="38">
        <v>22677.397142857146</v>
      </c>
      <c r="G374" s="38">
        <v>23744.601428571426</v>
      </c>
      <c r="H374" s="38">
        <v>23009.961428571427</v>
      </c>
      <c r="I374" s="38">
        <v>24072.094285714287</v>
      </c>
      <c r="J374" s="38">
        <v>25404.572857142859</v>
      </c>
      <c r="K374" s="38">
        <v>25505.474285714288</v>
      </c>
      <c r="L374" s="38">
        <v>26428.535714285714</v>
      </c>
      <c r="M374" s="38">
        <v>26394.348571428571</v>
      </c>
      <c r="N374" s="38">
        <v>26272.96857142857</v>
      </c>
      <c r="O374" s="38">
        <v>27203.688571428571</v>
      </c>
      <c r="P374" s="38">
        <v>27927.059999999998</v>
      </c>
      <c r="Q374" s="38">
        <v>27811.655714285713</v>
      </c>
      <c r="R374" s="38">
        <v>27569.604285714282</v>
      </c>
      <c r="S374" s="38">
        <v>25506.461428571427</v>
      </c>
      <c r="T374" s="38">
        <v>23463.244285714285</v>
      </c>
      <c r="U374" s="38">
        <v>22958.874285714286</v>
      </c>
      <c r="V374" s="38">
        <v>22699.204285714284</v>
      </c>
      <c r="W374" s="38">
        <v>22517.677142857145</v>
      </c>
      <c r="X374" s="38">
        <v>22814.814285714285</v>
      </c>
      <c r="Y374" s="38">
        <v>21991.635000000002</v>
      </c>
      <c r="Z374" s="5">
        <v>0</v>
      </c>
      <c r="AA374" s="2">
        <f>IFERROR(INDEX('Holiday Schedule'!$D$3:$D$24,MATCH(A374,'Holiday Schedule'!$C$3:$C$24,0)),0)</f>
        <v>0</v>
      </c>
      <c r="AB374" s="2">
        <f t="shared" si="40"/>
        <v>5</v>
      </c>
      <c r="AC374" s="2">
        <f t="shared" si="41"/>
        <v>404550.27857142861</v>
      </c>
      <c r="AD374" s="5">
        <f t="shared" si="42"/>
        <v>180115.94928571431</v>
      </c>
      <c r="AE374" s="5">
        <f t="shared" si="43"/>
        <v>584666.22785714292</v>
      </c>
      <c r="AG374" s="2">
        <f t="shared" si="44"/>
        <v>1</v>
      </c>
      <c r="AH374" s="2">
        <f t="shared" si="45"/>
        <v>2026</v>
      </c>
      <c r="AJ374" s="5">
        <f t="shared" si="46"/>
        <v>27927.059999999998</v>
      </c>
      <c r="AK374" s="2">
        <f t="shared" si="47"/>
        <v>15</v>
      </c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36"/>
    </row>
    <row r="375" spans="1:49">
      <c r="A375" s="17">
        <f>Total_All_Customers!A375</f>
        <v>46024</v>
      </c>
      <c r="B375" s="38">
        <v>22401.194285714282</v>
      </c>
      <c r="C375" s="38">
        <v>22407.68285714286</v>
      </c>
      <c r="D375" s="38">
        <v>22510.38</v>
      </c>
      <c r="E375" s="38">
        <v>23083.302857142862</v>
      </c>
      <c r="F375" s="38">
        <v>23044.422857142858</v>
      </c>
      <c r="G375" s="38">
        <v>24081.411428571428</v>
      </c>
      <c r="H375" s="38">
        <v>23314.454285714284</v>
      </c>
      <c r="I375" s="38">
        <v>24361.325714285718</v>
      </c>
      <c r="J375" s="38">
        <v>25724.712857142855</v>
      </c>
      <c r="K375" s="38">
        <v>25876.174285714285</v>
      </c>
      <c r="L375" s="38">
        <v>26782.508571428567</v>
      </c>
      <c r="M375" s="38">
        <v>26731.145714285714</v>
      </c>
      <c r="N375" s="38">
        <v>26712.414285714291</v>
      </c>
      <c r="O375" s="38">
        <v>27801.271428571428</v>
      </c>
      <c r="P375" s="38">
        <v>28440.22</v>
      </c>
      <c r="Q375" s="38">
        <v>28154.717142857138</v>
      </c>
      <c r="R375" s="38">
        <v>27755.551428571427</v>
      </c>
      <c r="S375" s="38">
        <v>25613.36285714286</v>
      </c>
      <c r="T375" s="38">
        <v>23513.018571428573</v>
      </c>
      <c r="U375" s="38">
        <v>22937.714285714286</v>
      </c>
      <c r="V375" s="38">
        <v>22612.895714285718</v>
      </c>
      <c r="W375" s="38">
        <v>22393.812857142861</v>
      </c>
      <c r="X375" s="38">
        <v>22665.23</v>
      </c>
      <c r="Y375" s="38">
        <v>19357.924999999999</v>
      </c>
      <c r="Z375" s="5">
        <v>0</v>
      </c>
      <c r="AA375" s="2">
        <f>IFERROR(INDEX('Holiday Schedule'!$D$3:$D$24,MATCH(A375,'Holiday Schedule'!$C$3:$C$24,0)),0)</f>
        <v>0</v>
      </c>
      <c r="AB375" s="2">
        <f t="shared" si="40"/>
        <v>6</v>
      </c>
      <c r="AC375" s="2">
        <f t="shared" si="41"/>
        <v>408076.07571428572</v>
      </c>
      <c r="AD375" s="5">
        <f t="shared" si="42"/>
        <v>180200.77357142849</v>
      </c>
      <c r="AE375" s="5">
        <f t="shared" si="43"/>
        <v>588276.84928571421</v>
      </c>
      <c r="AG375" s="2">
        <f t="shared" si="44"/>
        <v>1</v>
      </c>
      <c r="AH375" s="2">
        <f t="shared" si="45"/>
        <v>2026</v>
      </c>
      <c r="AJ375" s="5">
        <f t="shared" si="46"/>
        <v>28440.22</v>
      </c>
      <c r="AK375" s="2">
        <f t="shared" si="47"/>
        <v>15</v>
      </c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36"/>
    </row>
    <row r="376" spans="1:49">
      <c r="A376" s="17">
        <f>Total_All_Customers!A376</f>
        <v>46025</v>
      </c>
      <c r="B376" s="38">
        <v>22278.438571428571</v>
      </c>
      <c r="C376" s="38">
        <v>22283.780000000002</v>
      </c>
      <c r="D376" s="38">
        <v>22388.984285714287</v>
      </c>
      <c r="E376" s="38">
        <v>22999.617142857143</v>
      </c>
      <c r="F376" s="38">
        <v>22944.01142857143</v>
      </c>
      <c r="G376" s="38">
        <v>23988.941428571427</v>
      </c>
      <c r="H376" s="38">
        <v>23220.888571428575</v>
      </c>
      <c r="I376" s="38">
        <v>24297.52</v>
      </c>
      <c r="J376" s="38">
        <v>25673.210000000003</v>
      </c>
      <c r="K376" s="38">
        <v>25764.315714285716</v>
      </c>
      <c r="L376" s="38">
        <v>26543.305714285711</v>
      </c>
      <c r="M376" s="38">
        <v>26236.037142857145</v>
      </c>
      <c r="N376" s="38">
        <v>26211.244285714285</v>
      </c>
      <c r="O376" s="38">
        <v>27446.025714285712</v>
      </c>
      <c r="P376" s="38">
        <v>28265.380000000005</v>
      </c>
      <c r="Q376" s="38">
        <v>28132.275714285712</v>
      </c>
      <c r="R376" s="38">
        <v>27749.33142857143</v>
      </c>
      <c r="S376" s="38">
        <v>25594.205714285716</v>
      </c>
      <c r="T376" s="38">
        <v>23451.724285714288</v>
      </c>
      <c r="U376" s="38">
        <v>22856.024285714284</v>
      </c>
      <c r="V376" s="38">
        <v>22512.5</v>
      </c>
      <c r="W376" s="38">
        <v>22283.354285714286</v>
      </c>
      <c r="X376" s="38">
        <v>22526.841428571428</v>
      </c>
      <c r="Y376" s="38">
        <v>21577.422857142858</v>
      </c>
      <c r="Z376" s="5">
        <v>0</v>
      </c>
      <c r="AA376" s="2">
        <f>IFERROR(INDEX('Holiday Schedule'!$D$3:$D$24,MATCH(A376,'Holiday Schedule'!$C$3:$C$24,0)),0)</f>
        <v>0</v>
      </c>
      <c r="AB376" s="2">
        <f t="shared" si="40"/>
        <v>7</v>
      </c>
      <c r="AC376" s="2">
        <f t="shared" si="41"/>
        <v>0</v>
      </c>
      <c r="AD376" s="5">
        <f t="shared" si="42"/>
        <v>587225.38</v>
      </c>
      <c r="AE376" s="5">
        <f t="shared" si="43"/>
        <v>587225.38</v>
      </c>
      <c r="AG376" s="2">
        <f t="shared" si="44"/>
        <v>1</v>
      </c>
      <c r="AH376" s="2">
        <f t="shared" si="45"/>
        <v>2026</v>
      </c>
      <c r="AJ376" s="5">
        <f t="shared" si="46"/>
        <v>28265.380000000005</v>
      </c>
      <c r="AK376" s="2">
        <f t="shared" si="47"/>
        <v>15</v>
      </c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36"/>
    </row>
    <row r="377" spans="1:49">
      <c r="A377" s="17">
        <f>Total_All_Customers!A377</f>
        <v>46026</v>
      </c>
      <c r="B377" s="38">
        <v>22112.75</v>
      </c>
      <c r="C377" s="38">
        <v>22130.025714285712</v>
      </c>
      <c r="D377" s="38">
        <v>22199.888571428572</v>
      </c>
      <c r="E377" s="38">
        <v>22805.512857142858</v>
      </c>
      <c r="F377" s="38">
        <v>22749.902857142857</v>
      </c>
      <c r="G377" s="38">
        <v>23786.825714285715</v>
      </c>
      <c r="H377" s="38">
        <v>22999.287142857145</v>
      </c>
      <c r="I377" s="38">
        <v>24120.164285714283</v>
      </c>
      <c r="J377" s="38">
        <v>25521.170000000002</v>
      </c>
      <c r="K377" s="38">
        <v>25540.088571428572</v>
      </c>
      <c r="L377" s="38">
        <v>26135.514285714286</v>
      </c>
      <c r="M377" s="38">
        <v>25813.418571428574</v>
      </c>
      <c r="N377" s="38">
        <v>25971.751428571424</v>
      </c>
      <c r="O377" s="38">
        <v>27552.414285714283</v>
      </c>
      <c r="P377" s="38">
        <v>28316.352857142858</v>
      </c>
      <c r="Q377" s="38">
        <v>28060.248571428569</v>
      </c>
      <c r="R377" s="38">
        <v>27648.411428571428</v>
      </c>
      <c r="S377" s="38">
        <v>25448.480000000003</v>
      </c>
      <c r="T377" s="38">
        <v>23286.175714285717</v>
      </c>
      <c r="U377" s="38">
        <v>22690.485714285714</v>
      </c>
      <c r="V377" s="38">
        <v>22367.632857142857</v>
      </c>
      <c r="W377" s="38">
        <v>22127.072857142859</v>
      </c>
      <c r="X377" s="38">
        <v>22345.897142857142</v>
      </c>
      <c r="Y377" s="38">
        <v>22130.322857142855</v>
      </c>
      <c r="Z377" s="5">
        <v>0</v>
      </c>
      <c r="AA377" s="2">
        <f>IFERROR(INDEX('Holiday Schedule'!$D$3:$D$24,MATCH(A377,'Holiday Schedule'!$C$3:$C$24,0)),0)</f>
        <v>0</v>
      </c>
      <c r="AB377" s="2">
        <f t="shared" si="40"/>
        <v>1</v>
      </c>
      <c r="AC377" s="2">
        <f t="shared" si="41"/>
        <v>0</v>
      </c>
      <c r="AD377" s="5">
        <f t="shared" si="42"/>
        <v>583859.79428571428</v>
      </c>
      <c r="AE377" s="5">
        <f t="shared" si="43"/>
        <v>583859.79428571428</v>
      </c>
      <c r="AG377" s="2">
        <f t="shared" si="44"/>
        <v>1</v>
      </c>
      <c r="AH377" s="2">
        <f t="shared" si="45"/>
        <v>2026</v>
      </c>
      <c r="AJ377" s="5">
        <f t="shared" si="46"/>
        <v>28316.352857142858</v>
      </c>
      <c r="AK377" s="2">
        <f t="shared" si="47"/>
        <v>15</v>
      </c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36"/>
    </row>
    <row r="378" spans="1:49">
      <c r="A378" s="17">
        <f>Total_All_Customers!A378</f>
        <v>46027</v>
      </c>
      <c r="B378" s="38">
        <v>26033.75</v>
      </c>
      <c r="C378" s="38">
        <v>26493.35</v>
      </c>
      <c r="D378" s="38">
        <v>27061.5</v>
      </c>
      <c r="E378" s="38">
        <v>27575.89</v>
      </c>
      <c r="F378" s="38">
        <v>28400.54</v>
      </c>
      <c r="G378" s="38">
        <v>28476.57</v>
      </c>
      <c r="H378" s="38">
        <v>26715.9</v>
      </c>
      <c r="I378" s="38">
        <v>30357.79</v>
      </c>
      <c r="J378" s="38">
        <v>30093.87</v>
      </c>
      <c r="K378" s="38">
        <v>28750.89</v>
      </c>
      <c r="L378" s="38">
        <v>28278.55</v>
      </c>
      <c r="M378" s="38">
        <v>27223.08</v>
      </c>
      <c r="N378" s="38">
        <v>27763.85</v>
      </c>
      <c r="O378" s="38">
        <v>29911.56</v>
      </c>
      <c r="P378" s="38">
        <v>32472.720000000001</v>
      </c>
      <c r="Q378" s="38">
        <v>33369.760000000002</v>
      </c>
      <c r="R378" s="38">
        <v>32385.599999999999</v>
      </c>
      <c r="S378" s="38">
        <v>29019.06</v>
      </c>
      <c r="T378" s="38">
        <v>27022.34</v>
      </c>
      <c r="U378" s="38">
        <v>25451.4</v>
      </c>
      <c r="V378" s="38">
        <v>24968.54</v>
      </c>
      <c r="W378" s="38">
        <v>25988.880000000001</v>
      </c>
      <c r="X378" s="38">
        <v>24938.560000000001</v>
      </c>
      <c r="Y378" s="38">
        <v>22666.245714285717</v>
      </c>
      <c r="Z378" s="5">
        <v>0</v>
      </c>
      <c r="AA378" s="2">
        <f>IFERROR(INDEX('Holiday Schedule'!$D$3:$D$24,MATCH(A378,'Holiday Schedule'!$C$3:$C$24,0)),0)</f>
        <v>0</v>
      </c>
      <c r="AB378" s="2">
        <f t="shared" si="40"/>
        <v>2</v>
      </c>
      <c r="AC378" s="2">
        <f t="shared" si="41"/>
        <v>457996.45</v>
      </c>
      <c r="AD378" s="5">
        <f t="shared" si="42"/>
        <v>213423.74571428582</v>
      </c>
      <c r="AE378" s="5">
        <f t="shared" si="43"/>
        <v>671420.19571428583</v>
      </c>
      <c r="AG378" s="2">
        <f t="shared" si="44"/>
        <v>1</v>
      </c>
      <c r="AH378" s="2">
        <f t="shared" si="45"/>
        <v>2026</v>
      </c>
      <c r="AJ378" s="5">
        <f t="shared" si="46"/>
        <v>33369.760000000002</v>
      </c>
      <c r="AK378" s="2">
        <f t="shared" si="47"/>
        <v>16</v>
      </c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36"/>
    </row>
    <row r="379" spans="1:49">
      <c r="A379" s="17">
        <f>Total_All_Customers!A379</f>
        <v>46028</v>
      </c>
      <c r="B379" s="38">
        <v>24471.759999999998</v>
      </c>
      <c r="C379" s="38">
        <v>24621.59</v>
      </c>
      <c r="D379" s="38">
        <v>24985.8</v>
      </c>
      <c r="E379" s="38">
        <v>25292.81</v>
      </c>
      <c r="F379" s="38">
        <v>25944.84</v>
      </c>
      <c r="G379" s="38">
        <v>25866.63</v>
      </c>
      <c r="H379" s="38">
        <v>24256.97</v>
      </c>
      <c r="I379" s="38">
        <v>27722.33</v>
      </c>
      <c r="J379" s="38">
        <v>29161.34</v>
      </c>
      <c r="K379" s="38">
        <v>29840.79</v>
      </c>
      <c r="L379" s="38">
        <v>30838.39</v>
      </c>
      <c r="M379" s="38">
        <v>29461.84</v>
      </c>
      <c r="N379" s="38">
        <v>29220.12</v>
      </c>
      <c r="O379" s="38">
        <v>28341.09</v>
      </c>
      <c r="P379" s="38">
        <v>29551.52</v>
      </c>
      <c r="Q379" s="38">
        <v>30943.5</v>
      </c>
      <c r="R379" s="38">
        <v>30066.63</v>
      </c>
      <c r="S379" s="38">
        <v>27125.23</v>
      </c>
      <c r="T379" s="38">
        <v>25446.51</v>
      </c>
      <c r="U379" s="38">
        <v>23757.66</v>
      </c>
      <c r="V379" s="38">
        <v>23399.38</v>
      </c>
      <c r="W379" s="38">
        <v>24063.61</v>
      </c>
      <c r="X379" s="38">
        <v>23194.77</v>
      </c>
      <c r="Y379" s="38">
        <v>24416.449733515899</v>
      </c>
      <c r="Z379" s="5">
        <v>0</v>
      </c>
      <c r="AA379" s="2">
        <f>IFERROR(INDEX('Holiday Schedule'!$D$3:$D$24,MATCH(A379,'Holiday Schedule'!$C$3:$C$24,0)),0)</f>
        <v>0</v>
      </c>
      <c r="AB379" s="2">
        <f t="shared" si="40"/>
        <v>3</v>
      </c>
      <c r="AC379" s="2">
        <f t="shared" si="41"/>
        <v>442134.70999999996</v>
      </c>
      <c r="AD379" s="5">
        <f t="shared" si="42"/>
        <v>199856.84973351599</v>
      </c>
      <c r="AE379" s="5">
        <f t="shared" si="43"/>
        <v>641991.55973351595</v>
      </c>
      <c r="AG379" s="2">
        <f t="shared" si="44"/>
        <v>1</v>
      </c>
      <c r="AH379" s="2">
        <f t="shared" si="45"/>
        <v>2026</v>
      </c>
      <c r="AJ379" s="5">
        <f t="shared" si="46"/>
        <v>30943.5</v>
      </c>
      <c r="AK379" s="2">
        <f t="shared" si="47"/>
        <v>16</v>
      </c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36"/>
    </row>
    <row r="380" spans="1:49">
      <c r="A380" s="17">
        <f>Total_All_Customers!A380</f>
        <v>46029</v>
      </c>
      <c r="B380" s="38">
        <v>22431.41</v>
      </c>
      <c r="C380" s="38">
        <v>22582.86</v>
      </c>
      <c r="D380" s="38">
        <v>22778.19</v>
      </c>
      <c r="E380" s="38">
        <v>22985.42</v>
      </c>
      <c r="F380" s="38">
        <v>23516</v>
      </c>
      <c r="G380" s="38">
        <v>23513.16</v>
      </c>
      <c r="H380" s="38">
        <v>21802.14</v>
      </c>
      <c r="I380" s="38">
        <v>25193.25</v>
      </c>
      <c r="J380" s="38">
        <v>27217.81</v>
      </c>
      <c r="K380" s="38">
        <v>29016.82</v>
      </c>
      <c r="L380" s="38">
        <v>30779.33</v>
      </c>
      <c r="M380" s="38">
        <v>30733.37</v>
      </c>
      <c r="N380" s="38">
        <v>31385.06</v>
      </c>
      <c r="O380" s="38">
        <v>31145.29</v>
      </c>
      <c r="P380" s="38">
        <v>30830.92</v>
      </c>
      <c r="Q380" s="38">
        <v>29457.38</v>
      </c>
      <c r="R380" s="38">
        <v>29423.16</v>
      </c>
      <c r="S380" s="38">
        <v>25685.56</v>
      </c>
      <c r="T380" s="38">
        <v>23898.02</v>
      </c>
      <c r="U380" s="38">
        <v>22238.83</v>
      </c>
      <c r="V380" s="38">
        <v>21772.18</v>
      </c>
      <c r="W380" s="38">
        <v>22443.919999999998</v>
      </c>
      <c r="X380" s="38">
        <v>21419.37</v>
      </c>
      <c r="Y380" s="38">
        <v>22663.8150168055</v>
      </c>
      <c r="Z380" s="5">
        <v>0</v>
      </c>
      <c r="AA380" s="2">
        <f>IFERROR(INDEX('Holiday Schedule'!$D$3:$D$24,MATCH(A380,'Holiday Schedule'!$C$3:$C$24,0)),0)</f>
        <v>0</v>
      </c>
      <c r="AB380" s="2">
        <f t="shared" si="40"/>
        <v>4</v>
      </c>
      <c r="AC380" s="2">
        <f t="shared" si="41"/>
        <v>432640.27</v>
      </c>
      <c r="AD380" s="5">
        <f t="shared" si="42"/>
        <v>182272.99501680559</v>
      </c>
      <c r="AE380" s="5">
        <f t="shared" si="43"/>
        <v>614913.26501680561</v>
      </c>
      <c r="AG380" s="2">
        <f t="shared" si="44"/>
        <v>1</v>
      </c>
      <c r="AH380" s="2">
        <f t="shared" si="45"/>
        <v>2026</v>
      </c>
      <c r="AJ380" s="5">
        <f t="shared" si="46"/>
        <v>31385.06</v>
      </c>
      <c r="AK380" s="2">
        <f t="shared" si="47"/>
        <v>13</v>
      </c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36"/>
    </row>
    <row r="381" spans="1:49">
      <c r="A381" s="17">
        <f>Total_All_Customers!A381</f>
        <v>46030</v>
      </c>
      <c r="B381" s="38">
        <v>20571.75</v>
      </c>
      <c r="C381" s="38">
        <v>20690.599999999999</v>
      </c>
      <c r="D381" s="38">
        <v>20887.28</v>
      </c>
      <c r="E381" s="38">
        <v>21186.45</v>
      </c>
      <c r="F381" s="38">
        <v>22014.85</v>
      </c>
      <c r="G381" s="38">
        <v>22384.55</v>
      </c>
      <c r="H381" s="38">
        <v>21151.24</v>
      </c>
      <c r="I381" s="38">
        <v>24083.86</v>
      </c>
      <c r="J381" s="38">
        <v>25558.2</v>
      </c>
      <c r="K381" s="38">
        <v>24278.42</v>
      </c>
      <c r="L381" s="38">
        <v>22999.55</v>
      </c>
      <c r="M381" s="38">
        <v>21322.79</v>
      </c>
      <c r="N381" s="38">
        <v>20121.47</v>
      </c>
      <c r="O381" s="38">
        <v>23209.95</v>
      </c>
      <c r="P381" s="38">
        <v>26142.61</v>
      </c>
      <c r="Q381" s="38">
        <v>27326.81</v>
      </c>
      <c r="R381" s="38">
        <v>27001.51</v>
      </c>
      <c r="S381" s="38">
        <v>24539.9</v>
      </c>
      <c r="T381" s="38">
        <v>22928.81</v>
      </c>
      <c r="U381" s="38">
        <v>21608.639999999999</v>
      </c>
      <c r="V381" s="38">
        <v>21348.78</v>
      </c>
      <c r="W381" s="38">
        <v>22145.71</v>
      </c>
      <c r="X381" s="38">
        <v>21293.7</v>
      </c>
      <c r="Y381" s="38">
        <v>20694.944022064799</v>
      </c>
      <c r="Z381" s="5">
        <v>0</v>
      </c>
      <c r="AA381" s="2">
        <f>IFERROR(INDEX('Holiday Schedule'!$D$3:$D$24,MATCH(A381,'Holiday Schedule'!$C$3:$C$24,0)),0)</f>
        <v>0</v>
      </c>
      <c r="AB381" s="2">
        <f t="shared" si="40"/>
        <v>5</v>
      </c>
      <c r="AC381" s="2">
        <f t="shared" si="41"/>
        <v>375910.71000000008</v>
      </c>
      <c r="AD381" s="5">
        <f t="shared" si="42"/>
        <v>169581.66402206477</v>
      </c>
      <c r="AE381" s="5">
        <f t="shared" si="43"/>
        <v>545492.37402206485</v>
      </c>
      <c r="AG381" s="2">
        <f t="shared" si="44"/>
        <v>1</v>
      </c>
      <c r="AH381" s="2">
        <f t="shared" si="45"/>
        <v>2026</v>
      </c>
      <c r="AJ381" s="5">
        <f t="shared" si="46"/>
        <v>27326.81</v>
      </c>
      <c r="AK381" s="2">
        <f t="shared" si="47"/>
        <v>16</v>
      </c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36"/>
    </row>
    <row r="382" spans="1:49">
      <c r="A382" s="17">
        <f>Total_All_Customers!A382</f>
        <v>46031</v>
      </c>
      <c r="B382" s="38">
        <v>20836.740000000002</v>
      </c>
      <c r="C382" s="38">
        <v>21127.94</v>
      </c>
      <c r="D382" s="38">
        <v>21469.34</v>
      </c>
      <c r="E382" s="38">
        <v>21989.14</v>
      </c>
      <c r="F382" s="38">
        <v>22715.81</v>
      </c>
      <c r="G382" s="38">
        <v>22933.34</v>
      </c>
      <c r="H382" s="38">
        <v>21895.09</v>
      </c>
      <c r="I382" s="38">
        <v>24535.67</v>
      </c>
      <c r="J382" s="38">
        <v>24003.94</v>
      </c>
      <c r="K382" s="38">
        <v>21022.74</v>
      </c>
      <c r="L382" s="38">
        <v>22369</v>
      </c>
      <c r="M382" s="38">
        <v>24874.51</v>
      </c>
      <c r="N382" s="38">
        <v>25944.1</v>
      </c>
      <c r="O382" s="38">
        <v>25046.49</v>
      </c>
      <c r="P382" s="38">
        <v>26849.67</v>
      </c>
      <c r="Q382" s="38">
        <v>27391.35</v>
      </c>
      <c r="R382" s="38">
        <v>26847.24</v>
      </c>
      <c r="S382" s="38">
        <v>23549.83</v>
      </c>
      <c r="T382" s="38">
        <v>21986.62</v>
      </c>
      <c r="U382" s="38">
        <v>20454.5</v>
      </c>
      <c r="V382" s="38">
        <v>20348.77</v>
      </c>
      <c r="W382" s="38">
        <v>20974.23</v>
      </c>
      <c r="X382" s="38">
        <v>20231.810000000001</v>
      </c>
      <c r="Y382" s="38">
        <v>20824.260904257098</v>
      </c>
      <c r="Z382" s="5">
        <v>0</v>
      </c>
      <c r="AA382" s="2">
        <f>IFERROR(INDEX('Holiday Schedule'!$D$3:$D$24,MATCH(A382,'Holiday Schedule'!$C$3:$C$24,0)),0)</f>
        <v>0</v>
      </c>
      <c r="AB382" s="2">
        <f t="shared" si="40"/>
        <v>6</v>
      </c>
      <c r="AC382" s="2">
        <f t="shared" si="41"/>
        <v>376430.47</v>
      </c>
      <c r="AD382" s="5">
        <f t="shared" si="42"/>
        <v>173791.66090425709</v>
      </c>
      <c r="AE382" s="5">
        <f t="shared" si="43"/>
        <v>550222.13090425706</v>
      </c>
      <c r="AG382" s="2">
        <f t="shared" si="44"/>
        <v>1</v>
      </c>
      <c r="AH382" s="2">
        <f t="shared" si="45"/>
        <v>2026</v>
      </c>
      <c r="AJ382" s="5">
        <f t="shared" si="46"/>
        <v>27391.35</v>
      </c>
      <c r="AK382" s="2">
        <f t="shared" si="47"/>
        <v>16</v>
      </c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36"/>
    </row>
    <row r="383" spans="1:49">
      <c r="A383" s="17">
        <f>Total_All_Customers!A383</f>
        <v>46032</v>
      </c>
      <c r="B383" s="38">
        <v>19036.48</v>
      </c>
      <c r="C383" s="38">
        <v>18677.580000000002</v>
      </c>
      <c r="D383" s="38">
        <v>18904.310000000001</v>
      </c>
      <c r="E383" s="38">
        <v>18933.37</v>
      </c>
      <c r="F383" s="38">
        <v>19520.45</v>
      </c>
      <c r="G383" s="38">
        <v>19260.66</v>
      </c>
      <c r="H383" s="38">
        <v>17534.919999999998</v>
      </c>
      <c r="I383" s="38">
        <v>19996.32</v>
      </c>
      <c r="J383" s="38">
        <v>18090.29</v>
      </c>
      <c r="K383" s="38">
        <v>16082.44</v>
      </c>
      <c r="L383" s="38">
        <v>14943.18</v>
      </c>
      <c r="M383" s="38">
        <v>15268.05</v>
      </c>
      <c r="N383" s="38">
        <v>16532.75</v>
      </c>
      <c r="O383" s="38">
        <v>20130.95</v>
      </c>
      <c r="P383" s="38">
        <v>23069.39</v>
      </c>
      <c r="Q383" s="38">
        <v>25318.07</v>
      </c>
      <c r="R383" s="38">
        <v>25635.93</v>
      </c>
      <c r="S383" s="38">
        <v>23040.29</v>
      </c>
      <c r="T383" s="38">
        <v>21604.44</v>
      </c>
      <c r="U383" s="38">
        <v>20172.509999999998</v>
      </c>
      <c r="V383" s="38">
        <v>20179.919999999998</v>
      </c>
      <c r="W383" s="38">
        <v>20844.16</v>
      </c>
      <c r="X383" s="38">
        <v>20540.37</v>
      </c>
      <c r="Y383" s="38">
        <v>19596.678164388501</v>
      </c>
      <c r="Z383" s="5">
        <v>0</v>
      </c>
      <c r="AA383" s="2">
        <f>IFERROR(INDEX('Holiday Schedule'!$D$3:$D$24,MATCH(A383,'Holiday Schedule'!$C$3:$C$24,0)),0)</f>
        <v>0</v>
      </c>
      <c r="AB383" s="2">
        <f t="shared" si="40"/>
        <v>7</v>
      </c>
      <c r="AC383" s="2">
        <f t="shared" si="41"/>
        <v>0</v>
      </c>
      <c r="AD383" s="5">
        <f t="shared" si="42"/>
        <v>472913.50816438848</v>
      </c>
      <c r="AE383" s="5">
        <f t="shared" si="43"/>
        <v>472913.50816438848</v>
      </c>
      <c r="AG383" s="2">
        <f t="shared" si="44"/>
        <v>1</v>
      </c>
      <c r="AH383" s="2">
        <f t="shared" si="45"/>
        <v>2026</v>
      </c>
      <c r="AJ383" s="5">
        <f t="shared" si="46"/>
        <v>25635.93</v>
      </c>
      <c r="AK383" s="2">
        <f t="shared" si="47"/>
        <v>17</v>
      </c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36"/>
    </row>
    <row r="384" spans="1:49">
      <c r="A384" s="17">
        <f>Total_All_Customers!A384</f>
        <v>46033</v>
      </c>
      <c r="B384" s="38">
        <v>19618.759999999998</v>
      </c>
      <c r="C384" s="38">
        <v>19844.71</v>
      </c>
      <c r="D384" s="38">
        <v>20251.82</v>
      </c>
      <c r="E384" s="38">
        <v>20155.52</v>
      </c>
      <c r="F384" s="38">
        <v>20698.46</v>
      </c>
      <c r="G384" s="38">
        <v>20106.849999999999</v>
      </c>
      <c r="H384" s="38">
        <v>18790.330000000002</v>
      </c>
      <c r="I384" s="38">
        <v>21263.759999999998</v>
      </c>
      <c r="J384" s="38">
        <v>23226.73</v>
      </c>
      <c r="K384" s="38">
        <v>24986.85</v>
      </c>
      <c r="L384" s="38">
        <v>26705.33</v>
      </c>
      <c r="M384" s="38">
        <v>26600.83</v>
      </c>
      <c r="N384" s="38">
        <v>27117.72</v>
      </c>
      <c r="O384" s="38">
        <v>27372.93</v>
      </c>
      <c r="P384" s="38">
        <v>28501.119999999999</v>
      </c>
      <c r="Q384" s="38">
        <v>28147.200000000001</v>
      </c>
      <c r="R384" s="38">
        <v>27464.86</v>
      </c>
      <c r="S384" s="38">
        <v>24922.39</v>
      </c>
      <c r="T384" s="38">
        <v>23577.55</v>
      </c>
      <c r="U384" s="38">
        <v>22072.06</v>
      </c>
      <c r="V384" s="38">
        <v>21578.37</v>
      </c>
      <c r="W384" s="38">
        <v>22122.63</v>
      </c>
      <c r="X384" s="38">
        <v>21506.98</v>
      </c>
      <c r="Y384" s="38">
        <v>20062.189999999999</v>
      </c>
      <c r="Z384" s="5">
        <v>0</v>
      </c>
      <c r="AA384" s="2">
        <f>IFERROR(INDEX('Holiday Schedule'!$D$3:$D$24,MATCH(A384,'Holiday Schedule'!$C$3:$C$24,0)),0)</f>
        <v>0</v>
      </c>
      <c r="AB384" s="2">
        <f t="shared" si="40"/>
        <v>1</v>
      </c>
      <c r="AC384" s="2">
        <f t="shared" si="41"/>
        <v>0</v>
      </c>
      <c r="AD384" s="5">
        <f t="shared" si="42"/>
        <v>556695.94999999995</v>
      </c>
      <c r="AE384" s="5">
        <f t="shared" si="43"/>
        <v>556695.94999999995</v>
      </c>
      <c r="AG384" s="2">
        <f t="shared" si="44"/>
        <v>1</v>
      </c>
      <c r="AH384" s="2">
        <f t="shared" si="45"/>
        <v>2026</v>
      </c>
      <c r="AJ384" s="5">
        <f t="shared" si="46"/>
        <v>28501.119999999999</v>
      </c>
      <c r="AK384" s="2">
        <f t="shared" si="47"/>
        <v>15</v>
      </c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36"/>
    </row>
    <row r="385" spans="1:49">
      <c r="A385" s="17">
        <f>Total_All_Customers!A385</f>
        <v>46034</v>
      </c>
      <c r="B385" s="38">
        <v>20623.2</v>
      </c>
      <c r="C385" s="38">
        <v>20899.64</v>
      </c>
      <c r="D385" s="38">
        <v>21244.83</v>
      </c>
      <c r="E385" s="38">
        <v>22000.55</v>
      </c>
      <c r="F385" s="38">
        <v>23108.95</v>
      </c>
      <c r="G385" s="38">
        <v>23648.81</v>
      </c>
      <c r="H385" s="38">
        <v>22629.68</v>
      </c>
      <c r="I385" s="38">
        <v>25713.48</v>
      </c>
      <c r="J385" s="38">
        <v>25139.26</v>
      </c>
      <c r="K385" s="38">
        <v>23004.63</v>
      </c>
      <c r="L385" s="38">
        <v>22144.19</v>
      </c>
      <c r="M385" s="38">
        <v>20769.990000000002</v>
      </c>
      <c r="N385" s="38">
        <v>20472.96</v>
      </c>
      <c r="O385" s="38">
        <v>22922.22</v>
      </c>
      <c r="P385" s="38">
        <v>25737.81</v>
      </c>
      <c r="Q385" s="38">
        <v>28348.400000000001</v>
      </c>
      <c r="R385" s="38">
        <v>28758.02</v>
      </c>
      <c r="S385" s="38">
        <v>26147.46</v>
      </c>
      <c r="T385" s="38">
        <v>24249.29</v>
      </c>
      <c r="U385" s="38">
        <v>22810.63</v>
      </c>
      <c r="V385" s="38">
        <v>22178.63</v>
      </c>
      <c r="W385" s="38">
        <v>22758.27</v>
      </c>
      <c r="X385" s="38">
        <v>22054.400000000001</v>
      </c>
      <c r="Y385" s="38">
        <v>21054.376866329199</v>
      </c>
      <c r="Z385" s="5">
        <v>0</v>
      </c>
      <c r="AA385" s="2">
        <f>IFERROR(INDEX('Holiday Schedule'!$D$3:$D$24,MATCH(A385,'Holiday Schedule'!$C$3:$C$24,0)),0)</f>
        <v>0</v>
      </c>
      <c r="AB385" s="2">
        <f t="shared" si="40"/>
        <v>2</v>
      </c>
      <c r="AC385" s="2">
        <f t="shared" si="41"/>
        <v>383209.64</v>
      </c>
      <c r="AD385" s="5">
        <f t="shared" si="42"/>
        <v>175210.03686632926</v>
      </c>
      <c r="AE385" s="5">
        <f t="shared" si="43"/>
        <v>558419.67686632928</v>
      </c>
      <c r="AG385" s="2">
        <f t="shared" si="44"/>
        <v>1</v>
      </c>
      <c r="AH385" s="2">
        <f t="shared" si="45"/>
        <v>2026</v>
      </c>
      <c r="AJ385" s="5">
        <f t="shared" si="46"/>
        <v>28758.02</v>
      </c>
      <c r="AK385" s="2">
        <f t="shared" si="47"/>
        <v>17</v>
      </c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36"/>
    </row>
    <row r="386" spans="1:49">
      <c r="A386" s="17">
        <f>Total_All_Customers!A386</f>
        <v>46035</v>
      </c>
      <c r="B386" s="38">
        <v>21107.71</v>
      </c>
      <c r="C386" s="38">
        <v>21212.99</v>
      </c>
      <c r="D386" s="38">
        <v>21425.58</v>
      </c>
      <c r="E386" s="38">
        <v>21792.71</v>
      </c>
      <c r="F386" s="38">
        <v>22447.48</v>
      </c>
      <c r="G386" s="38">
        <v>22774.240000000002</v>
      </c>
      <c r="H386" s="38">
        <v>21828.720000000001</v>
      </c>
      <c r="I386" s="38">
        <v>24430.01</v>
      </c>
      <c r="J386" s="38">
        <v>22896.01</v>
      </c>
      <c r="K386" s="38">
        <v>19903.57</v>
      </c>
      <c r="L386" s="38">
        <v>18334.72</v>
      </c>
      <c r="M386" s="38">
        <v>17471.509999999998</v>
      </c>
      <c r="N386" s="38">
        <v>17746.79</v>
      </c>
      <c r="O386" s="38">
        <v>18033.240000000002</v>
      </c>
      <c r="P386" s="38">
        <v>20597.509999999998</v>
      </c>
      <c r="Q386" s="38">
        <v>25792.9</v>
      </c>
      <c r="R386" s="38">
        <v>26676.19</v>
      </c>
      <c r="S386" s="38">
        <v>24482.639999999999</v>
      </c>
      <c r="T386" s="38">
        <v>23173.02</v>
      </c>
      <c r="U386" s="38">
        <v>21659.360000000001</v>
      </c>
      <c r="V386" s="38">
        <v>21113.84</v>
      </c>
      <c r="W386" s="38">
        <v>21911.34</v>
      </c>
      <c r="X386" s="38">
        <v>20864.82</v>
      </c>
      <c r="Y386" s="38">
        <v>20146.834665452901</v>
      </c>
      <c r="Z386" s="5">
        <v>0</v>
      </c>
      <c r="AA386" s="2">
        <f>IFERROR(INDEX('Holiday Schedule'!$D$3:$D$24,MATCH(A386,'Holiday Schedule'!$C$3:$C$24,0)),0)</f>
        <v>0</v>
      </c>
      <c r="AB386" s="2">
        <f t="shared" si="40"/>
        <v>3</v>
      </c>
      <c r="AC386" s="2">
        <f t="shared" si="41"/>
        <v>345087.47000000003</v>
      </c>
      <c r="AD386" s="5">
        <f t="shared" si="42"/>
        <v>172736.264665453</v>
      </c>
      <c r="AE386" s="5">
        <f t="shared" si="43"/>
        <v>517823.73466545303</v>
      </c>
      <c r="AG386" s="2">
        <f t="shared" si="44"/>
        <v>1</v>
      </c>
      <c r="AH386" s="2">
        <f t="shared" si="45"/>
        <v>2026</v>
      </c>
      <c r="AJ386" s="5">
        <f t="shared" si="46"/>
        <v>26676.19</v>
      </c>
      <c r="AK386" s="2">
        <f t="shared" si="47"/>
        <v>17</v>
      </c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36"/>
    </row>
    <row r="387" spans="1:49">
      <c r="A387" s="17">
        <f>Total_All_Customers!A387</f>
        <v>46036</v>
      </c>
      <c r="B387" s="38">
        <v>19244.95</v>
      </c>
      <c r="C387" s="38">
        <v>19418.32</v>
      </c>
      <c r="D387" s="38">
        <v>19395.34</v>
      </c>
      <c r="E387" s="38">
        <v>19523.14</v>
      </c>
      <c r="F387" s="38">
        <v>20066.830000000002</v>
      </c>
      <c r="G387" s="38">
        <v>20691.93</v>
      </c>
      <c r="H387" s="38">
        <v>19927.32</v>
      </c>
      <c r="I387" s="38">
        <v>22549.85</v>
      </c>
      <c r="J387" s="38">
        <v>22639.17</v>
      </c>
      <c r="K387" s="38">
        <v>20441.919999999998</v>
      </c>
      <c r="L387" s="38">
        <v>17962.93</v>
      </c>
      <c r="M387" s="38">
        <v>16767.060000000001</v>
      </c>
      <c r="N387" s="38">
        <v>18359.73</v>
      </c>
      <c r="O387" s="38">
        <v>21717.05</v>
      </c>
      <c r="P387" s="38">
        <v>24186.53</v>
      </c>
      <c r="Q387" s="38">
        <v>25442.81</v>
      </c>
      <c r="R387" s="38">
        <v>25445.18</v>
      </c>
      <c r="S387" s="38">
        <v>22902.54</v>
      </c>
      <c r="T387" s="38">
        <v>21371.73</v>
      </c>
      <c r="U387" s="38">
        <v>20075.72</v>
      </c>
      <c r="V387" s="38">
        <v>19619.23</v>
      </c>
      <c r="W387" s="38">
        <v>20205.59</v>
      </c>
      <c r="X387" s="38">
        <v>19418.79</v>
      </c>
      <c r="Y387" s="38">
        <v>18660.078824226901</v>
      </c>
      <c r="Z387" s="5">
        <v>0</v>
      </c>
      <c r="AA387" s="2">
        <f>IFERROR(INDEX('Holiday Schedule'!$D$3:$D$24,MATCH(A387,'Holiday Schedule'!$C$3:$C$24,0)),0)</f>
        <v>0</v>
      </c>
      <c r="AB387" s="2">
        <f t="shared" si="40"/>
        <v>4</v>
      </c>
      <c r="AC387" s="2">
        <f t="shared" si="41"/>
        <v>339105.82999999996</v>
      </c>
      <c r="AD387" s="5">
        <f t="shared" si="42"/>
        <v>156927.90882422699</v>
      </c>
      <c r="AE387" s="5">
        <f t="shared" si="43"/>
        <v>496033.73882422695</v>
      </c>
      <c r="AG387" s="2">
        <f t="shared" si="44"/>
        <v>1</v>
      </c>
      <c r="AH387" s="2">
        <f t="shared" si="45"/>
        <v>2026</v>
      </c>
      <c r="AJ387" s="5">
        <f t="shared" si="46"/>
        <v>25445.18</v>
      </c>
      <c r="AK387" s="2">
        <f t="shared" si="47"/>
        <v>17</v>
      </c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36"/>
    </row>
    <row r="388" spans="1:49">
      <c r="A388" s="17">
        <f>Total_All_Customers!A388</f>
        <v>46037</v>
      </c>
      <c r="B388" s="38">
        <v>18233.849999999999</v>
      </c>
      <c r="C388" s="38">
        <v>18571.48</v>
      </c>
      <c r="D388" s="38">
        <v>18730.189999999999</v>
      </c>
      <c r="E388" s="38">
        <v>19056.3</v>
      </c>
      <c r="F388" s="38">
        <v>19663.830000000002</v>
      </c>
      <c r="G388" s="38">
        <v>20168.78</v>
      </c>
      <c r="H388" s="38">
        <v>19367.28</v>
      </c>
      <c r="I388" s="38">
        <v>22430.2</v>
      </c>
      <c r="J388" s="38">
        <v>23581.65</v>
      </c>
      <c r="K388" s="38">
        <v>24888.51</v>
      </c>
      <c r="L388" s="38">
        <v>26142</v>
      </c>
      <c r="M388" s="38">
        <v>25477.56</v>
      </c>
      <c r="N388" s="38">
        <v>25778.55</v>
      </c>
      <c r="O388" s="38">
        <v>26258.03</v>
      </c>
      <c r="P388" s="38">
        <v>26540.86</v>
      </c>
      <c r="Q388" s="38">
        <v>26457.67</v>
      </c>
      <c r="R388" s="38">
        <v>25513.11</v>
      </c>
      <c r="S388" s="38">
        <v>23038.16</v>
      </c>
      <c r="T388" s="38">
        <v>21372.87</v>
      </c>
      <c r="U388" s="38">
        <v>20392.86</v>
      </c>
      <c r="V388" s="38">
        <v>19969.830000000002</v>
      </c>
      <c r="W388" s="38">
        <v>20523.27</v>
      </c>
      <c r="X388" s="38">
        <v>19549.88</v>
      </c>
      <c r="Y388" s="38">
        <v>18961.470888740299</v>
      </c>
      <c r="Z388" s="5">
        <v>0</v>
      </c>
      <c r="AA388" s="2">
        <f>IFERROR(INDEX('Holiday Schedule'!$D$3:$D$24,MATCH(A388,'Holiday Schedule'!$C$3:$C$24,0)),0)</f>
        <v>0</v>
      </c>
      <c r="AB388" s="2">
        <f t="shared" si="40"/>
        <v>5</v>
      </c>
      <c r="AC388" s="2">
        <f t="shared" si="41"/>
        <v>377915.00999999995</v>
      </c>
      <c r="AD388" s="5">
        <f t="shared" si="42"/>
        <v>152753.1808887404</v>
      </c>
      <c r="AE388" s="5">
        <f t="shared" si="43"/>
        <v>530668.19088874036</v>
      </c>
      <c r="AG388" s="2">
        <f t="shared" si="44"/>
        <v>1</v>
      </c>
      <c r="AH388" s="2">
        <f t="shared" si="45"/>
        <v>2026</v>
      </c>
      <c r="AJ388" s="5">
        <f t="shared" si="46"/>
        <v>26540.86</v>
      </c>
      <c r="AK388" s="2">
        <f t="shared" si="47"/>
        <v>15</v>
      </c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36"/>
    </row>
    <row r="389" spans="1:49">
      <c r="A389" s="17">
        <f>Total_All_Customers!A389</f>
        <v>46038</v>
      </c>
      <c r="B389" s="38">
        <v>18770.45</v>
      </c>
      <c r="C389" s="38">
        <v>18981.96</v>
      </c>
      <c r="D389" s="38">
        <v>19555.32</v>
      </c>
      <c r="E389" s="38">
        <v>20069.29</v>
      </c>
      <c r="F389" s="38">
        <v>21130.04</v>
      </c>
      <c r="G389" s="38">
        <v>21953.87</v>
      </c>
      <c r="H389" s="38">
        <v>21169.34</v>
      </c>
      <c r="I389" s="38">
        <v>24880.55</v>
      </c>
      <c r="J389" s="38">
        <v>26631.71</v>
      </c>
      <c r="K389" s="38">
        <v>27432.59</v>
      </c>
      <c r="L389" s="38">
        <v>26460.53</v>
      </c>
      <c r="M389" s="38">
        <v>24117.46</v>
      </c>
      <c r="N389" s="38">
        <v>22316.59</v>
      </c>
      <c r="O389" s="38">
        <v>21728.560000000001</v>
      </c>
      <c r="P389" s="38">
        <v>24365.54</v>
      </c>
      <c r="Q389" s="38">
        <v>28613.85</v>
      </c>
      <c r="R389" s="38">
        <v>29646.89</v>
      </c>
      <c r="S389" s="38">
        <v>26981.66</v>
      </c>
      <c r="T389" s="38">
        <v>25178.89</v>
      </c>
      <c r="U389" s="38">
        <v>23848.36</v>
      </c>
      <c r="V389" s="38">
        <v>23862.78</v>
      </c>
      <c r="W389" s="38">
        <v>25158.99</v>
      </c>
      <c r="X389" s="38">
        <v>24655.19</v>
      </c>
      <c r="Y389" s="38">
        <v>24522.666550932099</v>
      </c>
      <c r="Z389" s="5">
        <v>0</v>
      </c>
      <c r="AA389" s="2">
        <f>IFERROR(INDEX('Holiday Schedule'!$D$3:$D$24,MATCH(A389,'Holiday Schedule'!$C$3:$C$24,0)),0)</f>
        <v>0</v>
      </c>
      <c r="AB389" s="2">
        <f t="shared" si="40"/>
        <v>6</v>
      </c>
      <c r="AC389" s="2">
        <f t="shared" si="41"/>
        <v>405880.13999999996</v>
      </c>
      <c r="AD389" s="5">
        <f t="shared" si="42"/>
        <v>166152.93655093206</v>
      </c>
      <c r="AE389" s="5">
        <f t="shared" si="43"/>
        <v>572033.07655093202</v>
      </c>
      <c r="AG389" s="2">
        <f t="shared" si="44"/>
        <v>1</v>
      </c>
      <c r="AH389" s="2">
        <f t="shared" si="45"/>
        <v>2026</v>
      </c>
      <c r="AJ389" s="5">
        <f t="shared" si="46"/>
        <v>29646.89</v>
      </c>
      <c r="AK389" s="2">
        <f t="shared" si="47"/>
        <v>17</v>
      </c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36"/>
    </row>
    <row r="390" spans="1:49">
      <c r="A390" s="17">
        <f>Total_All_Customers!A390</f>
        <v>46039</v>
      </c>
      <c r="B390" s="38">
        <v>24149.919999999998</v>
      </c>
      <c r="C390" s="38">
        <v>24148.73</v>
      </c>
      <c r="D390" s="38">
        <v>24189.9</v>
      </c>
      <c r="E390" s="38">
        <v>24294.02</v>
      </c>
      <c r="F390" s="38">
        <v>24589.119999999999</v>
      </c>
      <c r="G390" s="38">
        <v>23702.41</v>
      </c>
      <c r="H390" s="38">
        <v>21278.97</v>
      </c>
      <c r="I390" s="38">
        <v>24137.95</v>
      </c>
      <c r="J390" s="38">
        <v>26475.74</v>
      </c>
      <c r="K390" s="38">
        <v>28173.32</v>
      </c>
      <c r="L390" s="38">
        <v>30063.38</v>
      </c>
      <c r="M390" s="38">
        <v>30215.79</v>
      </c>
      <c r="N390" s="38">
        <v>30467.26</v>
      </c>
      <c r="O390" s="38">
        <v>30753.31</v>
      </c>
      <c r="P390" s="38">
        <v>31429.52</v>
      </c>
      <c r="Q390" s="38">
        <v>30791.03</v>
      </c>
      <c r="R390" s="38">
        <v>29391.62</v>
      </c>
      <c r="S390" s="38">
        <v>25879.77</v>
      </c>
      <c r="T390" s="38">
        <v>24020.45</v>
      </c>
      <c r="U390" s="38">
        <v>22401.52</v>
      </c>
      <c r="V390" s="38">
        <v>22189.040000000001</v>
      </c>
      <c r="W390" s="38">
        <v>23345.24</v>
      </c>
      <c r="X390" s="38">
        <v>23097.27</v>
      </c>
      <c r="Y390" s="38">
        <v>24522.67</v>
      </c>
      <c r="Z390" s="5">
        <v>0</v>
      </c>
      <c r="AA390" s="2">
        <f>IFERROR(INDEX('Holiday Schedule'!$D$3:$D$24,MATCH(A390,'Holiday Schedule'!$C$3:$C$24,0)),0)</f>
        <v>0</v>
      </c>
      <c r="AB390" s="2">
        <f t="shared" si="40"/>
        <v>7</v>
      </c>
      <c r="AC390" s="2">
        <f t="shared" si="41"/>
        <v>0</v>
      </c>
      <c r="AD390" s="5">
        <f t="shared" si="42"/>
        <v>623707.95000000007</v>
      </c>
      <c r="AE390" s="5">
        <f t="shared" si="43"/>
        <v>623707.95000000007</v>
      </c>
      <c r="AG390" s="2">
        <f t="shared" si="44"/>
        <v>1</v>
      </c>
      <c r="AH390" s="2">
        <f t="shared" si="45"/>
        <v>2026</v>
      </c>
      <c r="AJ390" s="5">
        <f t="shared" si="46"/>
        <v>31429.52</v>
      </c>
      <c r="AK390" s="2">
        <f t="shared" si="47"/>
        <v>15</v>
      </c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36"/>
    </row>
    <row r="391" spans="1:49">
      <c r="A391" s="17">
        <f>Total_All_Customers!A391</f>
        <v>46040</v>
      </c>
      <c r="B391" s="38">
        <v>22757.78</v>
      </c>
      <c r="C391" s="38">
        <v>22872.82</v>
      </c>
      <c r="D391" s="38">
        <v>23241.22</v>
      </c>
      <c r="E391" s="38">
        <v>23319.71</v>
      </c>
      <c r="F391" s="38">
        <v>23646.83</v>
      </c>
      <c r="G391" s="38">
        <v>23101.01</v>
      </c>
      <c r="H391" s="38">
        <v>21261.79</v>
      </c>
      <c r="I391" s="38">
        <v>23692.85</v>
      </c>
      <c r="J391" s="38">
        <v>25755.31</v>
      </c>
      <c r="K391" s="38">
        <v>27351.1</v>
      </c>
      <c r="L391" s="38">
        <v>28484.63</v>
      </c>
      <c r="M391" s="38">
        <v>27763.72</v>
      </c>
      <c r="N391" s="38">
        <v>28015.34</v>
      </c>
      <c r="O391" s="38">
        <v>28329.86</v>
      </c>
      <c r="P391" s="38">
        <v>29143.86</v>
      </c>
      <c r="Q391" s="38">
        <v>28330.46</v>
      </c>
      <c r="R391" s="38">
        <v>27457.13</v>
      </c>
      <c r="S391" s="38">
        <v>24898.99</v>
      </c>
      <c r="T391" s="38">
        <v>23463.73</v>
      </c>
      <c r="U391" s="38">
        <v>22255.919999999998</v>
      </c>
      <c r="V391" s="38">
        <v>21763.39</v>
      </c>
      <c r="W391" s="38">
        <v>22802.1</v>
      </c>
      <c r="X391" s="38">
        <v>22041.94</v>
      </c>
      <c r="Y391" s="38">
        <v>22893.919999999998</v>
      </c>
      <c r="Z391" s="5">
        <v>0</v>
      </c>
      <c r="AA391" s="2">
        <f>IFERROR(INDEX('Holiday Schedule'!$D$3:$D$24,MATCH(A391,'Holiday Schedule'!$C$3:$C$24,0)),0)</f>
        <v>0</v>
      </c>
      <c r="AB391" s="2">
        <f t="shared" si="40"/>
        <v>1</v>
      </c>
      <c r="AC391" s="2">
        <f t="shared" si="41"/>
        <v>0</v>
      </c>
      <c r="AD391" s="5">
        <f t="shared" si="42"/>
        <v>594645.40999999992</v>
      </c>
      <c r="AE391" s="5">
        <f t="shared" si="43"/>
        <v>594645.40999999992</v>
      </c>
      <c r="AG391" s="2">
        <f t="shared" si="44"/>
        <v>1</v>
      </c>
      <c r="AH391" s="2">
        <f t="shared" si="45"/>
        <v>2026</v>
      </c>
      <c r="AJ391" s="5">
        <f t="shared" si="46"/>
        <v>29143.86</v>
      </c>
      <c r="AK391" s="2">
        <f t="shared" si="47"/>
        <v>15</v>
      </c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36"/>
    </row>
    <row r="392" spans="1:49">
      <c r="A392" s="17">
        <f>Total_All_Customers!A392</f>
        <v>46041</v>
      </c>
      <c r="B392" s="38">
        <v>21415.93</v>
      </c>
      <c r="C392" s="38">
        <v>21600.27</v>
      </c>
      <c r="D392" s="38">
        <v>21789.45</v>
      </c>
      <c r="E392" s="38">
        <v>22158.84</v>
      </c>
      <c r="F392" s="38">
        <v>22867.07</v>
      </c>
      <c r="G392" s="38">
        <v>22481.29</v>
      </c>
      <c r="H392" s="38">
        <v>20827.22</v>
      </c>
      <c r="I392" s="38">
        <v>24008.400000000001</v>
      </c>
      <c r="J392" s="38">
        <v>26248.54</v>
      </c>
      <c r="K392" s="38">
        <v>28177.39</v>
      </c>
      <c r="L392" s="38">
        <v>29345.73</v>
      </c>
      <c r="M392" s="38">
        <v>27871.74</v>
      </c>
      <c r="N392" s="38">
        <v>28505.66</v>
      </c>
      <c r="O392" s="38">
        <v>28757.05</v>
      </c>
      <c r="P392" s="38">
        <v>29555.8</v>
      </c>
      <c r="Q392" s="38">
        <v>29767.45</v>
      </c>
      <c r="R392" s="38">
        <v>29074.55</v>
      </c>
      <c r="S392" s="38">
        <v>26261.37</v>
      </c>
      <c r="T392" s="38">
        <v>24449.05</v>
      </c>
      <c r="U392" s="38">
        <v>22782.18</v>
      </c>
      <c r="V392" s="38">
        <v>22231</v>
      </c>
      <c r="W392" s="38">
        <v>23100.14</v>
      </c>
      <c r="X392" s="38">
        <v>22571.37</v>
      </c>
      <c r="Y392" s="38">
        <v>22032.547141753501</v>
      </c>
      <c r="Z392" s="5">
        <v>0</v>
      </c>
      <c r="AA392" s="2">
        <f>IFERROR(INDEX('Holiday Schedule'!$D$3:$D$24,MATCH(A392,'Holiday Schedule'!$C$3:$C$24,0)),0)</f>
        <v>0</v>
      </c>
      <c r="AB392" s="2">
        <f t="shared" si="40"/>
        <v>2</v>
      </c>
      <c r="AC392" s="2">
        <f t="shared" si="41"/>
        <v>422707.42</v>
      </c>
      <c r="AD392" s="5">
        <f t="shared" si="42"/>
        <v>175172.61714175349</v>
      </c>
      <c r="AE392" s="5">
        <f t="shared" si="43"/>
        <v>597880.03714175348</v>
      </c>
      <c r="AG392" s="2">
        <f t="shared" si="44"/>
        <v>1</v>
      </c>
      <c r="AH392" s="2">
        <f t="shared" si="45"/>
        <v>2026</v>
      </c>
      <c r="AJ392" s="5">
        <f t="shared" si="46"/>
        <v>29767.45</v>
      </c>
      <c r="AK392" s="2">
        <f t="shared" si="47"/>
        <v>16</v>
      </c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36"/>
    </row>
    <row r="393" spans="1:49">
      <c r="A393" s="17">
        <f>Total_All_Customers!A393</f>
        <v>46042</v>
      </c>
      <c r="B393" s="38">
        <v>22112.87</v>
      </c>
      <c r="C393" s="38">
        <v>22298.39</v>
      </c>
      <c r="D393" s="38">
        <v>22715.43</v>
      </c>
      <c r="E393" s="38">
        <v>23251.360000000001</v>
      </c>
      <c r="F393" s="38">
        <v>23969.89</v>
      </c>
      <c r="G393" s="38">
        <v>24543.27</v>
      </c>
      <c r="H393" s="38">
        <v>23338.639999999999</v>
      </c>
      <c r="I393" s="38">
        <v>26490.94</v>
      </c>
      <c r="J393" s="38">
        <v>26625.98</v>
      </c>
      <c r="K393" s="38">
        <v>25279.8</v>
      </c>
      <c r="L393" s="38">
        <v>26174.65</v>
      </c>
      <c r="M393" s="38">
        <v>24982.66</v>
      </c>
      <c r="N393" s="38">
        <v>25090.83</v>
      </c>
      <c r="O393" s="38">
        <v>25781.1</v>
      </c>
      <c r="P393" s="38">
        <v>27243.27</v>
      </c>
      <c r="Q393" s="38">
        <v>29648.68</v>
      </c>
      <c r="R393" s="38">
        <v>30127</v>
      </c>
      <c r="S393" s="38">
        <v>28126.62</v>
      </c>
      <c r="T393" s="38">
        <v>26545.41</v>
      </c>
      <c r="U393" s="38">
        <v>25054.22</v>
      </c>
      <c r="V393" s="38">
        <v>24986.93</v>
      </c>
      <c r="W393" s="38">
        <v>26205.86</v>
      </c>
      <c r="X393" s="38">
        <v>25457.439999999999</v>
      </c>
      <c r="Y393" s="38">
        <v>25255.1135895427</v>
      </c>
      <c r="Z393" s="5">
        <v>0</v>
      </c>
      <c r="AA393" s="2">
        <f>IFERROR(INDEX('Holiday Schedule'!$D$3:$D$24,MATCH(A393,'Holiday Schedule'!$C$3:$C$24,0)),0)</f>
        <v>0</v>
      </c>
      <c r="AB393" s="2">
        <f t="shared" si="40"/>
        <v>3</v>
      </c>
      <c r="AC393" s="2">
        <f t="shared" si="41"/>
        <v>423821.3899999999</v>
      </c>
      <c r="AD393" s="5">
        <f t="shared" si="42"/>
        <v>187484.96358954266</v>
      </c>
      <c r="AE393" s="5">
        <f t="shared" si="43"/>
        <v>611306.35358954256</v>
      </c>
      <c r="AG393" s="2">
        <f t="shared" si="44"/>
        <v>1</v>
      </c>
      <c r="AH393" s="2">
        <f t="shared" si="45"/>
        <v>2026</v>
      </c>
      <c r="AJ393" s="5">
        <f t="shared" si="46"/>
        <v>30127</v>
      </c>
      <c r="AK393" s="2">
        <f t="shared" si="47"/>
        <v>17</v>
      </c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36"/>
    </row>
    <row r="394" spans="1:49">
      <c r="A394" s="17">
        <f>Total_All_Customers!A394</f>
        <v>46043</v>
      </c>
      <c r="B394" s="38">
        <v>25019.29</v>
      </c>
      <c r="C394" s="38">
        <v>25440.3</v>
      </c>
      <c r="D394" s="38">
        <v>25756.62</v>
      </c>
      <c r="E394" s="38">
        <v>26126.86</v>
      </c>
      <c r="F394" s="38">
        <v>26938.21</v>
      </c>
      <c r="G394" s="38">
        <v>26870.85</v>
      </c>
      <c r="H394" s="38">
        <v>25572.54</v>
      </c>
      <c r="I394" s="38">
        <v>28917.81</v>
      </c>
      <c r="J394" s="38">
        <v>29690.22</v>
      </c>
      <c r="K394" s="38">
        <v>29083.94</v>
      </c>
      <c r="L394" s="38">
        <v>26738.82</v>
      </c>
      <c r="M394" s="38">
        <v>24551.94</v>
      </c>
      <c r="N394" s="38">
        <v>23865.040000000001</v>
      </c>
      <c r="O394" s="38">
        <v>23869.07</v>
      </c>
      <c r="P394" s="38">
        <v>26462.29</v>
      </c>
      <c r="Q394" s="38">
        <v>30197.82</v>
      </c>
      <c r="R394" s="38">
        <v>30130.18</v>
      </c>
      <c r="S394" s="38">
        <v>27500.98</v>
      </c>
      <c r="T394" s="38">
        <v>25654.22</v>
      </c>
      <c r="U394" s="38">
        <v>24050.93</v>
      </c>
      <c r="V394" s="38">
        <v>23745.040000000001</v>
      </c>
      <c r="W394" s="38">
        <v>24721.17</v>
      </c>
      <c r="X394" s="38">
        <v>23827.41</v>
      </c>
      <c r="Y394" s="38">
        <v>23308.905638267101</v>
      </c>
      <c r="Z394" s="5">
        <v>0</v>
      </c>
      <c r="AA394" s="2">
        <f>IFERROR(INDEX('Holiday Schedule'!$D$3:$D$24,MATCH(A394,'Holiday Schedule'!$C$3:$C$24,0)),0)</f>
        <v>0</v>
      </c>
      <c r="AB394" s="2">
        <f t="shared" ref="AB394:AB457" si="48">WEEKDAY(A394)</f>
        <v>4</v>
      </c>
      <c r="AC394" s="2">
        <f t="shared" ref="AC394:AC457" si="49">IF(AND(AB394&gt;1,AB394&lt;7,AA394&lt;1),SUM(I394:X394),0)</f>
        <v>423006.88</v>
      </c>
      <c r="AD394" s="5">
        <f t="shared" ref="AD394:AD457" si="50">AE394-AC394</f>
        <v>205033.57563826721</v>
      </c>
      <c r="AE394" s="5">
        <f t="shared" ref="AE394:AE457" si="51">SUM(B394:Y394)</f>
        <v>628040.45563826722</v>
      </c>
      <c r="AG394" s="2">
        <f t="shared" ref="AG394:AG457" si="52">MONTH(A394)</f>
        <v>1</v>
      </c>
      <c r="AH394" s="2">
        <f t="shared" ref="AH394:AH457" si="53">YEAR(A394)</f>
        <v>2026</v>
      </c>
      <c r="AJ394" s="5">
        <f t="shared" ref="AJ394:AJ457" si="54">MAX(B394:Y394)</f>
        <v>30197.82</v>
      </c>
      <c r="AK394" s="2">
        <f t="shared" ref="AK394:AK457" si="55">IF(AE394&gt;0,INDEX(B$8:Y$8,MATCH(AJ394,B394:Y394,0)),"")</f>
        <v>16</v>
      </c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36"/>
    </row>
    <row r="395" spans="1:49">
      <c r="A395" s="17">
        <f>Total_All_Customers!A395</f>
        <v>46044</v>
      </c>
      <c r="B395" s="38">
        <v>22958.44</v>
      </c>
      <c r="C395" s="38">
        <v>22996.6</v>
      </c>
      <c r="D395" s="38">
        <v>23073.82</v>
      </c>
      <c r="E395" s="38">
        <v>23321.5</v>
      </c>
      <c r="F395" s="38">
        <v>23852.62</v>
      </c>
      <c r="G395" s="38">
        <v>23878.11</v>
      </c>
      <c r="H395" s="38">
        <v>22267.19</v>
      </c>
      <c r="I395" s="38">
        <v>25588.84</v>
      </c>
      <c r="J395" s="38">
        <v>27623.88</v>
      </c>
      <c r="K395" s="38">
        <v>28318.99</v>
      </c>
      <c r="L395" s="38">
        <v>28202.09</v>
      </c>
      <c r="M395" s="38">
        <v>24718.66</v>
      </c>
      <c r="N395" s="38">
        <v>21038.43</v>
      </c>
      <c r="O395" s="38">
        <v>19288.07</v>
      </c>
      <c r="P395" s="38">
        <v>21846.99</v>
      </c>
      <c r="Q395" s="38">
        <v>26740.17</v>
      </c>
      <c r="R395" s="38">
        <v>27175.53</v>
      </c>
      <c r="S395" s="38">
        <v>25130.53</v>
      </c>
      <c r="T395" s="38">
        <v>23502.99</v>
      </c>
      <c r="U395" s="38">
        <v>22056.42</v>
      </c>
      <c r="V395" s="38">
        <v>22225.759999999998</v>
      </c>
      <c r="W395" s="38">
        <v>23308.080000000002</v>
      </c>
      <c r="X395" s="38">
        <v>22536.53</v>
      </c>
      <c r="Y395" s="38">
        <v>22148.344239218201</v>
      </c>
      <c r="Z395" s="5">
        <v>0</v>
      </c>
      <c r="AA395" s="2">
        <f>IFERROR(INDEX('Holiday Schedule'!$D$3:$D$24,MATCH(A395,'Holiday Schedule'!$C$3:$C$24,0)),0)</f>
        <v>0</v>
      </c>
      <c r="AB395" s="2">
        <f t="shared" si="48"/>
        <v>5</v>
      </c>
      <c r="AC395" s="2">
        <f t="shared" si="49"/>
        <v>389301.95999999996</v>
      </c>
      <c r="AD395" s="5">
        <f t="shared" si="50"/>
        <v>184496.62423921819</v>
      </c>
      <c r="AE395" s="5">
        <f t="shared" si="51"/>
        <v>573798.58423921815</v>
      </c>
      <c r="AG395" s="2">
        <f t="shared" si="52"/>
        <v>1</v>
      </c>
      <c r="AH395" s="2">
        <f t="shared" si="53"/>
        <v>2026</v>
      </c>
      <c r="AJ395" s="5">
        <f t="shared" si="54"/>
        <v>28318.99</v>
      </c>
      <c r="AK395" s="2">
        <f t="shared" si="55"/>
        <v>10</v>
      </c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36"/>
    </row>
    <row r="396" spans="1:49">
      <c r="A396" s="17">
        <f>Total_All_Customers!A396</f>
        <v>46045</v>
      </c>
      <c r="B396" s="38">
        <v>21892.54</v>
      </c>
      <c r="C396" s="38">
        <v>22450.62</v>
      </c>
      <c r="D396" s="38">
        <v>22683.38</v>
      </c>
      <c r="E396" s="38">
        <v>23243.22</v>
      </c>
      <c r="F396" s="38">
        <v>24577.43</v>
      </c>
      <c r="G396" s="38">
        <v>24420.99</v>
      </c>
      <c r="H396" s="38">
        <v>23374.639999999999</v>
      </c>
      <c r="I396" s="38">
        <v>26408.880000000001</v>
      </c>
      <c r="J396" s="38">
        <v>25856.19</v>
      </c>
      <c r="K396" s="38">
        <v>23641.91</v>
      </c>
      <c r="L396" s="38">
        <v>21757.360000000001</v>
      </c>
      <c r="M396" s="38">
        <v>20504.599999999999</v>
      </c>
      <c r="N396" s="38">
        <v>21924.78</v>
      </c>
      <c r="O396" s="38">
        <v>23414.61</v>
      </c>
      <c r="P396" s="38">
        <v>25641.95</v>
      </c>
      <c r="Q396" s="38">
        <v>28328.78</v>
      </c>
      <c r="R396" s="38">
        <v>29200.880000000001</v>
      </c>
      <c r="S396" s="38">
        <v>26719.19</v>
      </c>
      <c r="T396" s="38">
        <v>25202.720000000001</v>
      </c>
      <c r="U396" s="38">
        <v>23959.4</v>
      </c>
      <c r="V396" s="38">
        <v>24345</v>
      </c>
      <c r="W396" s="38">
        <v>26079.4</v>
      </c>
      <c r="X396" s="38">
        <v>26022.23</v>
      </c>
      <c r="Y396" s="38">
        <v>25814.872998198</v>
      </c>
      <c r="Z396" s="5">
        <v>0</v>
      </c>
      <c r="AA396" s="2">
        <f>IFERROR(INDEX('Holiday Schedule'!$D$3:$D$24,MATCH(A396,'Holiday Schedule'!$C$3:$C$24,0)),0)</f>
        <v>0</v>
      </c>
      <c r="AB396" s="2">
        <f t="shared" si="48"/>
        <v>6</v>
      </c>
      <c r="AC396" s="2">
        <f t="shared" si="49"/>
        <v>399007.88</v>
      </c>
      <c r="AD396" s="5">
        <f t="shared" si="50"/>
        <v>188457.69299819809</v>
      </c>
      <c r="AE396" s="5">
        <f t="shared" si="51"/>
        <v>587465.5729981981</v>
      </c>
      <c r="AG396" s="2">
        <f t="shared" si="52"/>
        <v>1</v>
      </c>
      <c r="AH396" s="2">
        <f t="shared" si="53"/>
        <v>2026</v>
      </c>
      <c r="AJ396" s="5">
        <f t="shared" si="54"/>
        <v>29200.880000000001</v>
      </c>
      <c r="AK396" s="2">
        <f t="shared" si="55"/>
        <v>17</v>
      </c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36"/>
    </row>
    <row r="397" spans="1:49">
      <c r="A397" s="17">
        <f>Total_All_Customers!A397</f>
        <v>46046</v>
      </c>
      <c r="B397" s="38">
        <v>25795.19</v>
      </c>
      <c r="C397" s="38">
        <v>26251.83</v>
      </c>
      <c r="D397" s="38">
        <v>26781.91</v>
      </c>
      <c r="E397" s="38">
        <v>27491.96</v>
      </c>
      <c r="F397" s="38">
        <v>28069.55</v>
      </c>
      <c r="G397" s="38">
        <v>27302.01</v>
      </c>
      <c r="H397" s="38">
        <v>24745.38</v>
      </c>
      <c r="I397" s="38">
        <v>27527.17</v>
      </c>
      <c r="J397" s="38">
        <v>26591.63</v>
      </c>
      <c r="K397" s="38">
        <v>24107.34</v>
      </c>
      <c r="L397" s="38">
        <v>23599.13</v>
      </c>
      <c r="M397" s="38">
        <v>23322.74</v>
      </c>
      <c r="N397" s="38">
        <v>23386.06</v>
      </c>
      <c r="O397" s="38">
        <v>23763.89</v>
      </c>
      <c r="P397" s="38">
        <v>26903.25</v>
      </c>
      <c r="Q397" s="38">
        <v>31922.14</v>
      </c>
      <c r="R397" s="38">
        <v>33488.18</v>
      </c>
      <c r="S397" s="38">
        <v>29825.38</v>
      </c>
      <c r="T397" s="38">
        <v>28800.25</v>
      </c>
      <c r="U397" s="38">
        <v>27020.54</v>
      </c>
      <c r="V397" s="38">
        <v>27485.23</v>
      </c>
      <c r="W397" s="38">
        <v>29223.16</v>
      </c>
      <c r="X397" s="38">
        <v>29571.25</v>
      </c>
      <c r="Y397" s="38">
        <v>25814.87</v>
      </c>
      <c r="Z397" s="5">
        <v>0</v>
      </c>
      <c r="AA397" s="2">
        <f>IFERROR(INDEX('Holiday Schedule'!$D$3:$D$24,MATCH(A397,'Holiday Schedule'!$C$3:$C$24,0)),0)</f>
        <v>0</v>
      </c>
      <c r="AB397" s="2">
        <f t="shared" si="48"/>
        <v>7</v>
      </c>
      <c r="AC397" s="2">
        <f t="shared" si="49"/>
        <v>0</v>
      </c>
      <c r="AD397" s="5">
        <f t="shared" si="50"/>
        <v>648790.04</v>
      </c>
      <c r="AE397" s="5">
        <f t="shared" si="51"/>
        <v>648790.04</v>
      </c>
      <c r="AG397" s="2">
        <f t="shared" si="52"/>
        <v>1</v>
      </c>
      <c r="AH397" s="2">
        <f t="shared" si="53"/>
        <v>2026</v>
      </c>
      <c r="AJ397" s="5">
        <f t="shared" si="54"/>
        <v>33488.18</v>
      </c>
      <c r="AK397" s="2">
        <f t="shared" si="55"/>
        <v>17</v>
      </c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36"/>
    </row>
    <row r="398" spans="1:49">
      <c r="A398" s="17">
        <f>Total_All_Customers!A398</f>
        <v>46047</v>
      </c>
      <c r="B398" s="38">
        <v>29213.759999999998</v>
      </c>
      <c r="C398" s="38">
        <v>29699.63</v>
      </c>
      <c r="D398" s="38">
        <v>30240.47</v>
      </c>
      <c r="E398" s="38">
        <v>30213.99</v>
      </c>
      <c r="F398" s="38">
        <v>30689.98</v>
      </c>
      <c r="G398" s="38">
        <v>29795.68</v>
      </c>
      <c r="H398" s="38">
        <v>27188.11</v>
      </c>
      <c r="I398" s="38">
        <v>29613.46</v>
      </c>
      <c r="J398" s="38">
        <v>30053.89</v>
      </c>
      <c r="K398" s="38">
        <v>30107.53</v>
      </c>
      <c r="L398" s="38">
        <v>30684.55</v>
      </c>
      <c r="M398" s="38">
        <v>30377.58</v>
      </c>
      <c r="N398" s="38">
        <v>33246.9</v>
      </c>
      <c r="O398" s="38">
        <v>34964.06</v>
      </c>
      <c r="P398" s="38">
        <v>36068.370000000003</v>
      </c>
      <c r="Q398" s="38">
        <v>35610.79</v>
      </c>
      <c r="R398" s="38">
        <v>33907.14</v>
      </c>
      <c r="S398" s="38">
        <v>30566.35</v>
      </c>
      <c r="T398" s="38">
        <v>28931.57</v>
      </c>
      <c r="U398" s="38">
        <v>27643.23</v>
      </c>
      <c r="V398" s="38">
        <v>27267.15</v>
      </c>
      <c r="W398" s="38">
        <v>28709.08</v>
      </c>
      <c r="X398" s="38">
        <v>28372.44</v>
      </c>
      <c r="Y398" s="38">
        <v>29135.49</v>
      </c>
      <c r="Z398" s="5">
        <v>0</v>
      </c>
      <c r="AA398" s="2">
        <f>IFERROR(INDEX('Holiday Schedule'!$D$3:$D$24,MATCH(A398,'Holiday Schedule'!$C$3:$C$24,0)),0)</f>
        <v>0</v>
      </c>
      <c r="AB398" s="2">
        <f t="shared" si="48"/>
        <v>1</v>
      </c>
      <c r="AC398" s="2">
        <f t="shared" si="49"/>
        <v>0</v>
      </c>
      <c r="AD398" s="5">
        <f t="shared" si="50"/>
        <v>732301.19999999984</v>
      </c>
      <c r="AE398" s="5">
        <f t="shared" si="51"/>
        <v>732301.19999999984</v>
      </c>
      <c r="AG398" s="2">
        <f t="shared" si="52"/>
        <v>1</v>
      </c>
      <c r="AH398" s="2">
        <f t="shared" si="53"/>
        <v>2026</v>
      </c>
      <c r="AJ398" s="5">
        <f t="shared" si="54"/>
        <v>36068.370000000003</v>
      </c>
      <c r="AK398" s="2">
        <f t="shared" si="55"/>
        <v>15</v>
      </c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36"/>
    </row>
    <row r="399" spans="1:49">
      <c r="A399" s="17">
        <f>Total_All_Customers!A399</f>
        <v>46048</v>
      </c>
      <c r="B399" s="38">
        <v>27556.05</v>
      </c>
      <c r="C399" s="38">
        <v>27953.78</v>
      </c>
      <c r="D399" s="38">
        <v>28160.53</v>
      </c>
      <c r="E399" s="38">
        <v>28371.43</v>
      </c>
      <c r="F399" s="38">
        <v>28995.46</v>
      </c>
      <c r="G399" s="38">
        <v>27913.66</v>
      </c>
      <c r="H399" s="38">
        <v>24810.7</v>
      </c>
      <c r="I399" s="38">
        <v>28298.68</v>
      </c>
      <c r="J399" s="38">
        <v>30916.22</v>
      </c>
      <c r="K399" s="38">
        <v>32737.82</v>
      </c>
      <c r="L399" s="38">
        <v>34540.75</v>
      </c>
      <c r="M399" s="38">
        <v>35073.410000000003</v>
      </c>
      <c r="N399" s="38">
        <v>36248.35</v>
      </c>
      <c r="O399" s="38">
        <v>36039.57</v>
      </c>
      <c r="P399" s="38">
        <v>35802.44</v>
      </c>
      <c r="Q399" s="38">
        <v>35132.75</v>
      </c>
      <c r="R399" s="38">
        <v>32987.360000000001</v>
      </c>
      <c r="S399" s="38">
        <v>29981.71</v>
      </c>
      <c r="T399" s="38">
        <v>28097.439999999999</v>
      </c>
      <c r="U399" s="38">
        <v>26185.89</v>
      </c>
      <c r="V399" s="38">
        <v>25641.26</v>
      </c>
      <c r="W399" s="38">
        <v>26592.86</v>
      </c>
      <c r="X399" s="38">
        <v>25873.599999999999</v>
      </c>
      <c r="Y399" s="38">
        <v>25393.178350682101</v>
      </c>
      <c r="Z399" s="5">
        <v>0</v>
      </c>
      <c r="AA399" s="2">
        <f>IFERROR(INDEX('Holiday Schedule'!$D$3:$D$24,MATCH(A399,'Holiday Schedule'!$C$3:$C$24,0)),0)</f>
        <v>0</v>
      </c>
      <c r="AB399" s="2">
        <f t="shared" si="48"/>
        <v>2</v>
      </c>
      <c r="AC399" s="2">
        <f t="shared" si="49"/>
        <v>500150.11</v>
      </c>
      <c r="AD399" s="5">
        <f t="shared" si="50"/>
        <v>219154.78835068201</v>
      </c>
      <c r="AE399" s="5">
        <f t="shared" si="51"/>
        <v>719304.89835068199</v>
      </c>
      <c r="AG399" s="2">
        <f t="shared" si="52"/>
        <v>1</v>
      </c>
      <c r="AH399" s="2">
        <f t="shared" si="53"/>
        <v>2026</v>
      </c>
      <c r="AJ399" s="5">
        <f t="shared" si="54"/>
        <v>36248.35</v>
      </c>
      <c r="AK399" s="2">
        <f t="shared" si="55"/>
        <v>13</v>
      </c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36"/>
    </row>
    <row r="400" spans="1:49">
      <c r="A400" s="17">
        <f>Total_All_Customers!A400</f>
        <v>46049</v>
      </c>
      <c r="B400" s="38">
        <v>25451.93</v>
      </c>
      <c r="C400" s="38">
        <v>25722.39</v>
      </c>
      <c r="D400" s="38">
        <v>26189.84</v>
      </c>
      <c r="E400" s="38">
        <v>26640.74</v>
      </c>
      <c r="F400" s="38">
        <v>27313.599999999999</v>
      </c>
      <c r="G400" s="38">
        <v>27264.69</v>
      </c>
      <c r="H400" s="38">
        <v>25297.22</v>
      </c>
      <c r="I400" s="38">
        <v>28829.14</v>
      </c>
      <c r="J400" s="38">
        <v>29982.77</v>
      </c>
      <c r="K400" s="38">
        <v>29297.17</v>
      </c>
      <c r="L400" s="38">
        <v>29937.15</v>
      </c>
      <c r="M400" s="38">
        <v>28699.33</v>
      </c>
      <c r="N400" s="38">
        <v>28377.07</v>
      </c>
      <c r="O400" s="38">
        <v>29095.95</v>
      </c>
      <c r="P400" s="38">
        <v>30614.47</v>
      </c>
      <c r="Q400" s="38">
        <v>31269.759999999998</v>
      </c>
      <c r="R400" s="38">
        <v>30622.21</v>
      </c>
      <c r="S400" s="38">
        <v>28575.33</v>
      </c>
      <c r="T400" s="38">
        <v>27334.86</v>
      </c>
      <c r="U400" s="38">
        <v>25658.68</v>
      </c>
      <c r="V400" s="38">
        <v>25323.15</v>
      </c>
      <c r="W400" s="38">
        <v>26923.89</v>
      </c>
      <c r="X400" s="38">
        <v>26072.58</v>
      </c>
      <c r="Y400" s="38">
        <v>26709.053700269498</v>
      </c>
      <c r="Z400" s="5">
        <v>0</v>
      </c>
      <c r="AA400" s="2">
        <f>IFERROR(INDEX('Holiday Schedule'!$D$3:$D$24,MATCH(A400,'Holiday Schedule'!$C$3:$C$24,0)),0)</f>
        <v>0</v>
      </c>
      <c r="AB400" s="2">
        <f t="shared" si="48"/>
        <v>3</v>
      </c>
      <c r="AC400" s="2">
        <f t="shared" si="49"/>
        <v>456613.51000000007</v>
      </c>
      <c r="AD400" s="5">
        <f t="shared" si="50"/>
        <v>210589.46370026964</v>
      </c>
      <c r="AE400" s="5">
        <f t="shared" si="51"/>
        <v>667202.97370026971</v>
      </c>
      <c r="AG400" s="2">
        <f t="shared" si="52"/>
        <v>1</v>
      </c>
      <c r="AH400" s="2">
        <f t="shared" si="53"/>
        <v>2026</v>
      </c>
      <c r="AJ400" s="5">
        <f t="shared" si="54"/>
        <v>31269.759999999998</v>
      </c>
      <c r="AK400" s="2">
        <f t="shared" si="55"/>
        <v>16</v>
      </c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36"/>
    </row>
    <row r="401" spans="1:49">
      <c r="A401" s="17">
        <f>Total_All_Customers!A401</f>
        <v>46050</v>
      </c>
      <c r="B401" s="38">
        <v>26951.21</v>
      </c>
      <c r="C401" s="38">
        <v>27354.05</v>
      </c>
      <c r="D401" s="38">
        <v>28234.48</v>
      </c>
      <c r="E401" s="38">
        <v>28618.18</v>
      </c>
      <c r="F401" s="38">
        <v>29675.05</v>
      </c>
      <c r="G401" s="38">
        <v>29535.1</v>
      </c>
      <c r="H401" s="38">
        <v>27606.49</v>
      </c>
      <c r="I401" s="38">
        <v>30819.73</v>
      </c>
      <c r="J401" s="38">
        <v>30478.080000000002</v>
      </c>
      <c r="K401" s="38">
        <v>29009.24</v>
      </c>
      <c r="L401" s="38">
        <v>29278.92</v>
      </c>
      <c r="M401" s="38">
        <v>28413.3</v>
      </c>
      <c r="N401" s="38">
        <v>28376.26</v>
      </c>
      <c r="O401" s="38">
        <v>28194.11</v>
      </c>
      <c r="P401" s="38">
        <v>28912.74</v>
      </c>
      <c r="Q401" s="38">
        <v>31185.7</v>
      </c>
      <c r="R401" s="38">
        <v>31544.44</v>
      </c>
      <c r="S401" s="38">
        <v>29432.34</v>
      </c>
      <c r="T401" s="38">
        <v>27814.62</v>
      </c>
      <c r="U401" s="38">
        <v>26741.26</v>
      </c>
      <c r="V401" s="38">
        <v>26557.439999999999</v>
      </c>
      <c r="W401" s="38">
        <v>27889.63</v>
      </c>
      <c r="X401" s="38">
        <v>27310.35</v>
      </c>
      <c r="Y401" s="38">
        <v>26659.525057488499</v>
      </c>
      <c r="Z401" s="5">
        <v>0</v>
      </c>
      <c r="AA401" s="2">
        <f>IFERROR(INDEX('Holiday Schedule'!$D$3:$D$24,MATCH(A401,'Holiday Schedule'!$C$3:$C$24,0)),0)</f>
        <v>0</v>
      </c>
      <c r="AB401" s="2">
        <f t="shared" si="48"/>
        <v>4</v>
      </c>
      <c r="AC401" s="2">
        <f t="shared" si="49"/>
        <v>461958.16000000003</v>
      </c>
      <c r="AD401" s="5">
        <f t="shared" si="50"/>
        <v>224634.08505748841</v>
      </c>
      <c r="AE401" s="5">
        <f t="shared" si="51"/>
        <v>686592.24505748844</v>
      </c>
      <c r="AG401" s="2">
        <f t="shared" si="52"/>
        <v>1</v>
      </c>
      <c r="AH401" s="2">
        <f t="shared" si="53"/>
        <v>2026</v>
      </c>
      <c r="AJ401" s="5">
        <f t="shared" si="54"/>
        <v>31544.44</v>
      </c>
      <c r="AK401" s="2">
        <f t="shared" si="55"/>
        <v>17</v>
      </c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36"/>
    </row>
    <row r="402" spans="1:49">
      <c r="A402" s="17">
        <f>Total_All_Customers!A402</f>
        <v>46051</v>
      </c>
      <c r="B402" s="38">
        <v>26329.69</v>
      </c>
      <c r="C402" s="38">
        <v>26812.400000000001</v>
      </c>
      <c r="D402" s="38">
        <v>27377.27</v>
      </c>
      <c r="E402" s="38">
        <v>28018.39</v>
      </c>
      <c r="F402" s="38">
        <v>28772.43</v>
      </c>
      <c r="G402" s="38">
        <v>29025.98</v>
      </c>
      <c r="H402" s="38">
        <v>27246.46</v>
      </c>
      <c r="I402" s="38">
        <v>30205.41</v>
      </c>
      <c r="J402" s="38">
        <v>29365.79</v>
      </c>
      <c r="K402" s="38">
        <v>28234.91</v>
      </c>
      <c r="L402" s="38">
        <v>28592.97</v>
      </c>
      <c r="M402" s="38">
        <v>27215.95</v>
      </c>
      <c r="N402" s="38">
        <v>27223.81</v>
      </c>
      <c r="O402" s="38">
        <v>27108.18</v>
      </c>
      <c r="P402" s="38">
        <v>28445.26</v>
      </c>
      <c r="Q402" s="38">
        <v>30636.57</v>
      </c>
      <c r="R402" s="38">
        <v>30922.26</v>
      </c>
      <c r="S402" s="38">
        <v>28647.09</v>
      </c>
      <c r="T402" s="38">
        <v>27278.27</v>
      </c>
      <c r="U402" s="38">
        <v>25845.26</v>
      </c>
      <c r="V402" s="38">
        <v>25778.560000000001</v>
      </c>
      <c r="W402" s="38">
        <v>27278.65</v>
      </c>
      <c r="X402" s="38">
        <v>26572.080000000002</v>
      </c>
      <c r="Y402" s="38">
        <v>26200.6286454252</v>
      </c>
      <c r="Z402" s="5">
        <v>0</v>
      </c>
      <c r="AA402" s="2">
        <f>IFERROR(INDEX('Holiday Schedule'!$D$3:$D$24,MATCH(A402,'Holiday Schedule'!$C$3:$C$24,0)),0)</f>
        <v>0</v>
      </c>
      <c r="AB402" s="2">
        <f t="shared" si="48"/>
        <v>5</v>
      </c>
      <c r="AC402" s="2">
        <f t="shared" si="49"/>
        <v>449351.02000000008</v>
      </c>
      <c r="AD402" s="5">
        <f t="shared" si="50"/>
        <v>219783.24864542513</v>
      </c>
      <c r="AE402" s="5">
        <f t="shared" si="51"/>
        <v>669134.26864542521</v>
      </c>
      <c r="AG402" s="2">
        <f t="shared" si="52"/>
        <v>1</v>
      </c>
      <c r="AH402" s="2">
        <f t="shared" si="53"/>
        <v>2026</v>
      </c>
      <c r="AJ402" s="5">
        <f t="shared" si="54"/>
        <v>30922.26</v>
      </c>
      <c r="AK402" s="2">
        <f t="shared" si="55"/>
        <v>17</v>
      </c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36"/>
    </row>
    <row r="403" spans="1:49">
      <c r="A403" s="17">
        <f>Total_All_Customers!A403</f>
        <v>46052</v>
      </c>
      <c r="B403" s="38">
        <v>26164.48</v>
      </c>
      <c r="C403" s="38">
        <v>26611.52</v>
      </c>
      <c r="D403" s="38">
        <v>27023.16</v>
      </c>
      <c r="E403" s="38">
        <v>27656.21</v>
      </c>
      <c r="F403" s="38">
        <v>28499.78</v>
      </c>
      <c r="G403" s="38">
        <v>28275.119999999999</v>
      </c>
      <c r="H403" s="38">
        <v>26311.39</v>
      </c>
      <c r="I403" s="38">
        <v>29836.89</v>
      </c>
      <c r="J403" s="38">
        <v>31245.73</v>
      </c>
      <c r="K403" s="38">
        <v>32080.880000000001</v>
      </c>
      <c r="L403" s="38">
        <v>31628.77</v>
      </c>
      <c r="M403" s="38">
        <v>29307.87</v>
      </c>
      <c r="N403" s="38">
        <v>28317.34</v>
      </c>
      <c r="O403" s="38">
        <v>27637.52</v>
      </c>
      <c r="P403" s="38">
        <v>28846.46</v>
      </c>
      <c r="Q403" s="38">
        <v>31224.15</v>
      </c>
      <c r="R403" s="38">
        <v>31463.15</v>
      </c>
      <c r="S403" s="38">
        <v>29097.06</v>
      </c>
      <c r="T403" s="38">
        <v>27313.01</v>
      </c>
      <c r="U403" s="38">
        <v>26018.59</v>
      </c>
      <c r="V403" s="38">
        <v>26213.78</v>
      </c>
      <c r="W403" s="38">
        <v>27972.23</v>
      </c>
      <c r="X403" s="38">
        <v>27725.73</v>
      </c>
      <c r="Y403" s="38">
        <v>27589.195</v>
      </c>
      <c r="Z403" s="5">
        <v>0</v>
      </c>
      <c r="AA403" s="2">
        <f>IFERROR(INDEX('Holiday Schedule'!$D$3:$D$24,MATCH(A403,'Holiday Schedule'!$C$3:$C$24,0)),0)</f>
        <v>0</v>
      </c>
      <c r="AB403" s="2">
        <f t="shared" si="48"/>
        <v>6</v>
      </c>
      <c r="AC403" s="2">
        <f t="shared" si="49"/>
        <v>465929.16000000003</v>
      </c>
      <c r="AD403" s="5">
        <f t="shared" si="50"/>
        <v>218130.85499999998</v>
      </c>
      <c r="AE403" s="5">
        <f t="shared" si="51"/>
        <v>684060.01500000001</v>
      </c>
      <c r="AG403" s="2">
        <f t="shared" si="52"/>
        <v>1</v>
      </c>
      <c r="AH403" s="2">
        <f t="shared" si="53"/>
        <v>2026</v>
      </c>
      <c r="AJ403" s="5">
        <f t="shared" si="54"/>
        <v>32080.880000000001</v>
      </c>
      <c r="AK403" s="2">
        <f t="shared" si="55"/>
        <v>10</v>
      </c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36"/>
    </row>
    <row r="404" spans="1:49">
      <c r="A404" s="17">
        <f>Total_All_Customers!A404</f>
        <v>46053</v>
      </c>
      <c r="B404" s="38">
        <v>27584.38</v>
      </c>
      <c r="C404" s="38">
        <v>28001.86</v>
      </c>
      <c r="D404" s="38">
        <v>28384.03</v>
      </c>
      <c r="E404" s="38">
        <v>28770.79</v>
      </c>
      <c r="F404" s="38">
        <v>29184.35</v>
      </c>
      <c r="G404" s="38">
        <v>28175.69</v>
      </c>
      <c r="H404" s="38">
        <v>24961.1</v>
      </c>
      <c r="I404" s="38">
        <v>28030.25</v>
      </c>
      <c r="J404" s="38">
        <v>27347.3</v>
      </c>
      <c r="K404" s="38">
        <v>26116.45</v>
      </c>
      <c r="L404" s="38">
        <v>26746.58</v>
      </c>
      <c r="M404" s="38">
        <v>26095.39</v>
      </c>
      <c r="N404" s="38">
        <v>25552.26</v>
      </c>
      <c r="O404" s="38">
        <v>25119.16</v>
      </c>
      <c r="P404" s="38">
        <v>26205.24</v>
      </c>
      <c r="Q404" s="38">
        <v>29453.19</v>
      </c>
      <c r="R404" s="38">
        <v>30145.33</v>
      </c>
      <c r="S404" s="38">
        <v>28368.28</v>
      </c>
      <c r="T404" s="38">
        <v>26714.82</v>
      </c>
      <c r="U404" s="38">
        <v>25512.87</v>
      </c>
      <c r="V404" s="38">
        <v>25688.04</v>
      </c>
      <c r="W404" s="38">
        <v>27490.799999999999</v>
      </c>
      <c r="X404" s="38">
        <v>27168.02</v>
      </c>
      <c r="Y404" s="38">
        <v>26530.772499999999</v>
      </c>
      <c r="Z404" s="5">
        <v>0</v>
      </c>
      <c r="AA404" s="2">
        <f>IFERROR(INDEX('Holiday Schedule'!$D$3:$D$24,MATCH(A404,'Holiday Schedule'!$C$3:$C$24,0)),0)</f>
        <v>0</v>
      </c>
      <c r="AB404" s="2">
        <f t="shared" si="48"/>
        <v>7</v>
      </c>
      <c r="AC404" s="2">
        <f t="shared" si="49"/>
        <v>0</v>
      </c>
      <c r="AD404" s="5">
        <f t="shared" si="50"/>
        <v>653346.95250000013</v>
      </c>
      <c r="AE404" s="5">
        <f t="shared" si="51"/>
        <v>653346.95250000013</v>
      </c>
      <c r="AG404" s="2">
        <f t="shared" si="52"/>
        <v>1</v>
      </c>
      <c r="AH404" s="2">
        <f t="shared" si="53"/>
        <v>2026</v>
      </c>
      <c r="AJ404" s="5">
        <f t="shared" si="54"/>
        <v>30145.33</v>
      </c>
      <c r="AK404" s="2">
        <f t="shared" si="55"/>
        <v>17</v>
      </c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36"/>
    </row>
    <row r="405" spans="1:49">
      <c r="A405" s="17">
        <f>Total_All_Customers!A405</f>
        <v>46054</v>
      </c>
      <c r="B405" s="38">
        <v>26777.279999999999</v>
      </c>
      <c r="C405" s="38">
        <v>27676.13</v>
      </c>
      <c r="D405" s="38">
        <v>28306.47</v>
      </c>
      <c r="E405" s="38">
        <v>27683.34</v>
      </c>
      <c r="F405" s="38">
        <v>27745.22</v>
      </c>
      <c r="G405" s="38">
        <v>27889.97</v>
      </c>
      <c r="H405" s="38">
        <v>25044.76</v>
      </c>
      <c r="I405" s="38">
        <v>26873.09</v>
      </c>
      <c r="J405" s="38">
        <v>28287.79</v>
      </c>
      <c r="K405" s="38">
        <v>28725.41</v>
      </c>
      <c r="L405" s="38">
        <v>28483.62</v>
      </c>
      <c r="M405" s="38">
        <v>27239.27</v>
      </c>
      <c r="N405" s="38">
        <v>26684.81</v>
      </c>
      <c r="O405" s="38">
        <v>27807.24</v>
      </c>
      <c r="P405" s="38">
        <v>29017.69</v>
      </c>
      <c r="Q405" s="38">
        <v>29776.7</v>
      </c>
      <c r="R405" s="38">
        <v>30283.45</v>
      </c>
      <c r="S405" s="38">
        <v>28634.73</v>
      </c>
      <c r="T405" s="38">
        <v>26470.03</v>
      </c>
      <c r="U405" s="38">
        <v>24966.080000000002</v>
      </c>
      <c r="V405" s="38">
        <v>25559.79</v>
      </c>
      <c r="W405" s="38">
        <v>26248.44</v>
      </c>
      <c r="X405" s="38">
        <v>25215.83</v>
      </c>
      <c r="Y405" s="38">
        <v>27424.327303749898</v>
      </c>
      <c r="Z405" s="5">
        <v>0</v>
      </c>
      <c r="AA405" s="2">
        <f>IFERROR(INDEX('Holiday Schedule'!$D$3:$D$24,MATCH(A405,'Holiday Schedule'!$C$3:$C$24,0)),0)</f>
        <v>0</v>
      </c>
      <c r="AB405" s="2">
        <f t="shared" si="48"/>
        <v>1</v>
      </c>
      <c r="AC405" s="2">
        <f t="shared" si="49"/>
        <v>0</v>
      </c>
      <c r="AD405" s="5">
        <f t="shared" si="50"/>
        <v>658821.46730374976</v>
      </c>
      <c r="AE405" s="5">
        <f t="shared" si="51"/>
        <v>658821.46730374976</v>
      </c>
      <c r="AG405" s="2">
        <f t="shared" si="52"/>
        <v>2</v>
      </c>
      <c r="AH405" s="2">
        <f t="shared" si="53"/>
        <v>2026</v>
      </c>
      <c r="AJ405" s="5">
        <f t="shared" si="54"/>
        <v>30283.45</v>
      </c>
      <c r="AK405" s="2">
        <f t="shared" si="55"/>
        <v>17</v>
      </c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36"/>
    </row>
    <row r="406" spans="1:49">
      <c r="A406" s="17">
        <f>Total_All_Customers!A406</f>
        <v>46055</v>
      </c>
      <c r="B406" s="38">
        <v>24890.35</v>
      </c>
      <c r="C406" s="38">
        <v>25151.1</v>
      </c>
      <c r="D406" s="38">
        <v>25650.560000000001</v>
      </c>
      <c r="E406" s="38">
        <v>25919.42</v>
      </c>
      <c r="F406" s="38">
        <v>26194.17</v>
      </c>
      <c r="G406" s="38">
        <v>27080.11</v>
      </c>
      <c r="H406" s="38">
        <v>25558.66</v>
      </c>
      <c r="I406" s="38">
        <v>27506.22</v>
      </c>
      <c r="J406" s="38">
        <v>26875.29</v>
      </c>
      <c r="K406" s="38">
        <v>24949.85</v>
      </c>
      <c r="L406" s="38">
        <v>24299.13</v>
      </c>
      <c r="M406" s="38">
        <v>23083.75</v>
      </c>
      <c r="N406" s="38">
        <v>22077.75</v>
      </c>
      <c r="O406" s="38">
        <v>21537.89</v>
      </c>
      <c r="P406" s="38">
        <v>22592.43</v>
      </c>
      <c r="Q406" s="38">
        <v>26207.759999999998</v>
      </c>
      <c r="R406" s="38">
        <v>27901.01</v>
      </c>
      <c r="S406" s="38">
        <v>26357.21</v>
      </c>
      <c r="T406" s="38">
        <v>24678.43</v>
      </c>
      <c r="U406" s="38">
        <v>22828.23</v>
      </c>
      <c r="V406" s="38">
        <v>23327.99</v>
      </c>
      <c r="W406" s="38">
        <v>23890.25</v>
      </c>
      <c r="X406" s="38">
        <v>23694.26</v>
      </c>
      <c r="Y406" s="38">
        <v>25389.3940729772</v>
      </c>
      <c r="Z406" s="5">
        <v>0</v>
      </c>
      <c r="AA406" s="2">
        <f>IFERROR(INDEX('Holiday Schedule'!$D$3:$D$24,MATCH(A406,'Holiday Schedule'!$C$3:$C$24,0)),0)</f>
        <v>0</v>
      </c>
      <c r="AB406" s="2">
        <f t="shared" si="48"/>
        <v>2</v>
      </c>
      <c r="AC406" s="2">
        <f t="shared" si="49"/>
        <v>391807.45</v>
      </c>
      <c r="AD406" s="5">
        <f t="shared" si="50"/>
        <v>205833.7640729773</v>
      </c>
      <c r="AE406" s="5">
        <f t="shared" si="51"/>
        <v>597641.21407297731</v>
      </c>
      <c r="AG406" s="2">
        <f t="shared" si="52"/>
        <v>2</v>
      </c>
      <c r="AH406" s="2">
        <f t="shared" si="53"/>
        <v>2026</v>
      </c>
      <c r="AJ406" s="5">
        <f t="shared" si="54"/>
        <v>27901.01</v>
      </c>
      <c r="AK406" s="2">
        <f t="shared" si="55"/>
        <v>17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36"/>
    </row>
    <row r="407" spans="1:49">
      <c r="A407" s="17">
        <f>Total_All_Customers!A407</f>
        <v>46056</v>
      </c>
      <c r="B407" s="38">
        <v>23399.14</v>
      </c>
      <c r="C407" s="38">
        <v>23952.38</v>
      </c>
      <c r="D407" s="38">
        <v>24827.67</v>
      </c>
      <c r="E407" s="38">
        <v>25142</v>
      </c>
      <c r="F407" s="38">
        <v>25445.89</v>
      </c>
      <c r="G407" s="38">
        <v>26533.67</v>
      </c>
      <c r="H407" s="38">
        <v>24875.48</v>
      </c>
      <c r="I407" s="38">
        <v>26706.79</v>
      </c>
      <c r="J407" s="38">
        <v>24186.55</v>
      </c>
      <c r="K407" s="38">
        <v>20980.67</v>
      </c>
      <c r="L407" s="38">
        <v>19841.080000000002</v>
      </c>
      <c r="M407" s="38">
        <v>18926.16</v>
      </c>
      <c r="N407" s="38">
        <v>18026.45</v>
      </c>
      <c r="O407" s="38">
        <v>17795.740000000002</v>
      </c>
      <c r="P407" s="38">
        <v>19376.52</v>
      </c>
      <c r="Q407" s="38">
        <v>23655.67</v>
      </c>
      <c r="R407" s="38">
        <v>26754.34</v>
      </c>
      <c r="S407" s="38">
        <v>25595.47</v>
      </c>
      <c r="T407" s="38">
        <v>24167.08</v>
      </c>
      <c r="U407" s="38">
        <v>22866.12</v>
      </c>
      <c r="V407" s="38">
        <v>23346.43</v>
      </c>
      <c r="W407" s="38">
        <v>24080.2</v>
      </c>
      <c r="X407" s="38">
        <v>23837.99</v>
      </c>
      <c r="Y407" s="38">
        <v>23774.751874498601</v>
      </c>
      <c r="Z407" s="5">
        <v>0</v>
      </c>
      <c r="AA407" s="2">
        <f>IFERROR(INDEX('Holiday Schedule'!$D$3:$D$24,MATCH(A407,'Holiday Schedule'!$C$3:$C$24,0)),0)</f>
        <v>0</v>
      </c>
      <c r="AB407" s="2">
        <f t="shared" si="48"/>
        <v>3</v>
      </c>
      <c r="AC407" s="2">
        <f t="shared" si="49"/>
        <v>360143.26</v>
      </c>
      <c r="AD407" s="5">
        <f t="shared" si="50"/>
        <v>197950.98187449866</v>
      </c>
      <c r="AE407" s="5">
        <f t="shared" si="51"/>
        <v>558094.24187449866</v>
      </c>
      <c r="AG407" s="2">
        <f t="shared" si="52"/>
        <v>2</v>
      </c>
      <c r="AH407" s="2">
        <f t="shared" si="53"/>
        <v>2026</v>
      </c>
      <c r="AJ407" s="5">
        <f t="shared" si="54"/>
        <v>26754.34</v>
      </c>
      <c r="AK407" s="2">
        <f t="shared" si="55"/>
        <v>17</v>
      </c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36"/>
    </row>
    <row r="408" spans="1:49">
      <c r="A408" s="17">
        <f>Total_All_Customers!A408</f>
        <v>46057</v>
      </c>
      <c r="B408" s="38">
        <v>23818.1</v>
      </c>
      <c r="C408" s="38">
        <v>24485.64</v>
      </c>
      <c r="D408" s="38">
        <v>25273.5</v>
      </c>
      <c r="E408" s="38">
        <v>25418.34</v>
      </c>
      <c r="F408" s="38">
        <v>25557.9</v>
      </c>
      <c r="G408" s="38">
        <v>26299.62</v>
      </c>
      <c r="H408" s="38">
        <v>24634.51</v>
      </c>
      <c r="I408" s="38">
        <v>26530.34</v>
      </c>
      <c r="J408" s="38">
        <v>25529.040000000001</v>
      </c>
      <c r="K408" s="38">
        <v>25600.43</v>
      </c>
      <c r="L408" s="38">
        <v>25798.73</v>
      </c>
      <c r="M408" s="38">
        <v>24559.119999999999</v>
      </c>
      <c r="N408" s="38">
        <v>24774.3</v>
      </c>
      <c r="O408" s="38">
        <v>24884.97</v>
      </c>
      <c r="P408" s="38">
        <v>24357.29</v>
      </c>
      <c r="Q408" s="38">
        <v>25852.79</v>
      </c>
      <c r="R408" s="38">
        <v>27692.54</v>
      </c>
      <c r="S408" s="38">
        <v>26032.5</v>
      </c>
      <c r="T408" s="38">
        <v>24531.63</v>
      </c>
      <c r="U408" s="38">
        <v>22756.67</v>
      </c>
      <c r="V408" s="38">
        <v>23291.13</v>
      </c>
      <c r="W408" s="38">
        <v>23842.2</v>
      </c>
      <c r="X408" s="38">
        <v>23542.74</v>
      </c>
      <c r="Y408" s="38">
        <v>24153.394360830502</v>
      </c>
      <c r="Z408" s="5">
        <v>0</v>
      </c>
      <c r="AA408" s="2">
        <f>IFERROR(INDEX('Holiday Schedule'!$D$3:$D$24,MATCH(A408,'Holiday Schedule'!$C$3:$C$24,0)),0)</f>
        <v>0</v>
      </c>
      <c r="AB408" s="2">
        <f t="shared" si="48"/>
        <v>4</v>
      </c>
      <c r="AC408" s="2">
        <f t="shared" si="49"/>
        <v>399576.42000000004</v>
      </c>
      <c r="AD408" s="5">
        <f t="shared" si="50"/>
        <v>199641.00436083029</v>
      </c>
      <c r="AE408" s="5">
        <f t="shared" si="51"/>
        <v>599217.42436083034</v>
      </c>
      <c r="AG408" s="2">
        <f t="shared" si="52"/>
        <v>2</v>
      </c>
      <c r="AH408" s="2">
        <f t="shared" si="53"/>
        <v>2026</v>
      </c>
      <c r="AJ408" s="5">
        <f t="shared" si="54"/>
        <v>27692.54</v>
      </c>
      <c r="AK408" s="2">
        <f t="shared" si="55"/>
        <v>17</v>
      </c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36"/>
    </row>
    <row r="409" spans="1:49">
      <c r="A409" s="17">
        <f>Total_All_Customers!A409</f>
        <v>46058</v>
      </c>
      <c r="B409" s="38">
        <v>23246.32</v>
      </c>
      <c r="C409" s="38">
        <v>23755.759999999998</v>
      </c>
      <c r="D409" s="38">
        <v>24714.25</v>
      </c>
      <c r="E409" s="38">
        <v>24951.9</v>
      </c>
      <c r="F409" s="38">
        <v>25335.360000000001</v>
      </c>
      <c r="G409" s="38">
        <v>25934.78</v>
      </c>
      <c r="H409" s="38">
        <v>24657.72</v>
      </c>
      <c r="I409" s="38">
        <v>26993.63</v>
      </c>
      <c r="J409" s="38">
        <v>27802.55</v>
      </c>
      <c r="K409" s="38">
        <v>25381.01</v>
      </c>
      <c r="L409" s="38">
        <v>21172.18</v>
      </c>
      <c r="M409" s="38">
        <v>18917.63</v>
      </c>
      <c r="N409" s="38">
        <v>19626.38</v>
      </c>
      <c r="O409" s="38">
        <v>19785.93</v>
      </c>
      <c r="P409" s="38">
        <v>20715.03</v>
      </c>
      <c r="Q409" s="38">
        <v>24128.21</v>
      </c>
      <c r="R409" s="38">
        <v>27296.080000000002</v>
      </c>
      <c r="S409" s="38">
        <v>26018.01</v>
      </c>
      <c r="T409" s="38">
        <v>24659</v>
      </c>
      <c r="U409" s="38">
        <v>23139.77</v>
      </c>
      <c r="V409" s="38">
        <v>23740.39</v>
      </c>
      <c r="W409" s="38">
        <v>24674.28</v>
      </c>
      <c r="X409" s="38">
        <v>24556.63</v>
      </c>
      <c r="Y409" s="38">
        <v>30331.832406130299</v>
      </c>
      <c r="Z409" s="5">
        <v>0</v>
      </c>
      <c r="AA409" s="2">
        <f>IFERROR(INDEX('Holiday Schedule'!$D$3:$D$24,MATCH(A409,'Holiday Schedule'!$C$3:$C$24,0)),0)</f>
        <v>0</v>
      </c>
      <c r="AB409" s="2">
        <f t="shared" si="48"/>
        <v>5</v>
      </c>
      <c r="AC409" s="2">
        <f t="shared" si="49"/>
        <v>378606.71000000008</v>
      </c>
      <c r="AD409" s="5">
        <f t="shared" si="50"/>
        <v>202927.92240613035</v>
      </c>
      <c r="AE409" s="5">
        <f t="shared" si="51"/>
        <v>581534.63240613043</v>
      </c>
      <c r="AG409" s="2">
        <f t="shared" si="52"/>
        <v>2</v>
      </c>
      <c r="AH409" s="2">
        <f t="shared" si="53"/>
        <v>2026</v>
      </c>
      <c r="AJ409" s="5">
        <f t="shared" si="54"/>
        <v>30331.832406130299</v>
      </c>
      <c r="AK409" s="2">
        <f t="shared" si="55"/>
        <v>24</v>
      </c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36"/>
    </row>
    <row r="410" spans="1:49">
      <c r="A410" s="17">
        <f>Total_All_Customers!A410</f>
        <v>46059</v>
      </c>
      <c r="B410" s="38">
        <v>24723.21</v>
      </c>
      <c r="C410" s="38">
        <v>25369.32</v>
      </c>
      <c r="D410" s="38">
        <v>26278.36</v>
      </c>
      <c r="E410" s="38">
        <v>26846.59</v>
      </c>
      <c r="F410" s="38">
        <v>27157.98</v>
      </c>
      <c r="G410" s="38">
        <v>27870.43</v>
      </c>
      <c r="H410" s="38">
        <v>25831.96</v>
      </c>
      <c r="I410" s="38">
        <v>27381.58</v>
      </c>
      <c r="J410" s="38">
        <v>26247.93</v>
      </c>
      <c r="K410" s="38">
        <v>24112.6</v>
      </c>
      <c r="L410" s="38">
        <v>22000.560000000001</v>
      </c>
      <c r="M410" s="38">
        <v>19677.259999999998</v>
      </c>
      <c r="N410" s="38">
        <v>18978.22</v>
      </c>
      <c r="O410" s="38">
        <v>20575.900000000001</v>
      </c>
      <c r="P410" s="38">
        <v>23373.72</v>
      </c>
      <c r="Q410" s="38">
        <v>26968.1</v>
      </c>
      <c r="R410" s="38">
        <v>28519.63</v>
      </c>
      <c r="S410" s="38">
        <v>26393.61</v>
      </c>
      <c r="T410" s="38">
        <v>24828.28</v>
      </c>
      <c r="U410" s="38">
        <v>23304.13</v>
      </c>
      <c r="V410" s="38">
        <v>24189.48</v>
      </c>
      <c r="W410" s="38">
        <v>25214.6</v>
      </c>
      <c r="X410" s="38">
        <v>25507.22</v>
      </c>
      <c r="Y410" s="38">
        <v>24902.6101093217</v>
      </c>
      <c r="Z410" s="5">
        <v>0</v>
      </c>
      <c r="AA410" s="2">
        <f>IFERROR(INDEX('Holiday Schedule'!$D$3:$D$24,MATCH(A410,'Holiday Schedule'!$C$3:$C$24,0)),0)</f>
        <v>0</v>
      </c>
      <c r="AB410" s="2">
        <f t="shared" si="48"/>
        <v>6</v>
      </c>
      <c r="AC410" s="2">
        <f t="shared" si="49"/>
        <v>387272.81999999995</v>
      </c>
      <c r="AD410" s="5">
        <f t="shared" si="50"/>
        <v>208980.46010932163</v>
      </c>
      <c r="AE410" s="5">
        <f>SUM(B410:Y410)</f>
        <v>596253.28010932158</v>
      </c>
      <c r="AG410" s="2">
        <f t="shared" si="52"/>
        <v>2</v>
      </c>
      <c r="AH410" s="2">
        <f t="shared" si="53"/>
        <v>2026</v>
      </c>
      <c r="AJ410" s="5">
        <f>MAX(B410:Y410)</f>
        <v>28519.63</v>
      </c>
      <c r="AK410" s="2">
        <f>IF(AE410&gt;0,INDEX(B$8:Y$8,MATCH(AJ410,B410:Y410,0)),"")</f>
        <v>17</v>
      </c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36"/>
    </row>
    <row r="411" spans="1:49">
      <c r="A411" s="17">
        <f>Total_All_Customers!A411</f>
        <v>46060</v>
      </c>
      <c r="B411" s="38">
        <v>25341.78</v>
      </c>
      <c r="C411" s="38">
        <v>25671.1</v>
      </c>
      <c r="D411" s="38">
        <v>26283.02</v>
      </c>
      <c r="E411" s="38">
        <v>26222.19</v>
      </c>
      <c r="F411" s="38">
        <v>25916.67</v>
      </c>
      <c r="G411" s="38">
        <v>25570.37</v>
      </c>
      <c r="H411" s="38">
        <v>22719.49</v>
      </c>
      <c r="I411" s="38">
        <v>25010.16</v>
      </c>
      <c r="J411" s="38">
        <v>26291.27</v>
      </c>
      <c r="K411" s="38">
        <v>26137.66</v>
      </c>
      <c r="L411" s="38">
        <v>24725.68</v>
      </c>
      <c r="M411" s="38">
        <v>22436.12</v>
      </c>
      <c r="N411" s="38">
        <v>22210.47</v>
      </c>
      <c r="O411" s="38">
        <v>24403.17</v>
      </c>
      <c r="P411" s="38">
        <v>26850.57</v>
      </c>
      <c r="Q411" s="38">
        <v>28092.880000000001</v>
      </c>
      <c r="R411" s="38">
        <v>28025.26</v>
      </c>
      <c r="S411" s="38">
        <v>25643.33</v>
      </c>
      <c r="T411" s="38">
        <v>23784.43</v>
      </c>
      <c r="U411" s="38">
        <v>22253.22</v>
      </c>
      <c r="V411" s="38">
        <v>22624.13</v>
      </c>
      <c r="W411" s="38">
        <v>23577.56</v>
      </c>
      <c r="X411" s="38">
        <v>23702.04</v>
      </c>
      <c r="Y411" s="38">
        <v>25539.721256184799</v>
      </c>
      <c r="Z411" s="5">
        <v>0</v>
      </c>
      <c r="AA411" s="2">
        <f>IFERROR(INDEX('Holiday Schedule'!$D$3:$D$24,MATCH(A411,'Holiday Schedule'!$C$3:$C$24,0)),0)</f>
        <v>0</v>
      </c>
      <c r="AB411" s="2">
        <f t="shared" si="48"/>
        <v>7</v>
      </c>
      <c r="AC411" s="2">
        <f t="shared" si="49"/>
        <v>0</v>
      </c>
      <c r="AD411" s="5">
        <f t="shared" si="50"/>
        <v>599032.29125618492</v>
      </c>
      <c r="AE411" s="5">
        <f>SUM(B411:Y411)</f>
        <v>599032.29125618492</v>
      </c>
      <c r="AG411" s="2">
        <f t="shared" si="52"/>
        <v>2</v>
      </c>
      <c r="AH411" s="2">
        <f t="shared" si="53"/>
        <v>2026</v>
      </c>
      <c r="AJ411" s="5">
        <f>MAX(B411:Y411)</f>
        <v>28092.880000000001</v>
      </c>
      <c r="AK411" s="2">
        <f>IF(AE411&gt;0,INDEX(B$8:Y$8,MATCH(AJ411,B411:Y411,0)),"")</f>
        <v>16</v>
      </c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36"/>
    </row>
    <row r="412" spans="1:49">
      <c r="A412" s="17">
        <f>Total_All_Customers!A412</f>
        <v>46061</v>
      </c>
      <c r="B412" s="38">
        <v>23434.76</v>
      </c>
      <c r="C412" s="38">
        <v>23954.17</v>
      </c>
      <c r="D412" s="38">
        <v>24844.04</v>
      </c>
      <c r="E412" s="38">
        <v>24671.41</v>
      </c>
      <c r="F412" s="38">
        <v>24958.45</v>
      </c>
      <c r="G412" s="38">
        <v>24917.200000000001</v>
      </c>
      <c r="H412" s="38">
        <v>22741.58</v>
      </c>
      <c r="I412" s="38">
        <v>23283.68</v>
      </c>
      <c r="J412" s="38">
        <v>20771.41</v>
      </c>
      <c r="K412" s="38">
        <v>18486.22</v>
      </c>
      <c r="L412" s="38">
        <v>17265.310000000001</v>
      </c>
      <c r="M412" s="38">
        <v>17759.48</v>
      </c>
      <c r="N412" s="38">
        <v>18005.150000000001</v>
      </c>
      <c r="O412" s="38">
        <v>18113</v>
      </c>
      <c r="P412" s="38">
        <v>20028.16</v>
      </c>
      <c r="Q412" s="38">
        <v>24720.91</v>
      </c>
      <c r="R412" s="38">
        <v>28025.57</v>
      </c>
      <c r="S412" s="38">
        <v>27592.52</v>
      </c>
      <c r="T412" s="38">
        <v>25037.66</v>
      </c>
      <c r="U412" s="38">
        <v>23341.71</v>
      </c>
      <c r="V412" s="38">
        <v>24067.599999999999</v>
      </c>
      <c r="W412" s="38">
        <v>25613.91</v>
      </c>
      <c r="X412" s="38">
        <v>25195.06</v>
      </c>
      <c r="Y412" s="38">
        <v>23853.98</v>
      </c>
      <c r="Z412" s="5">
        <v>0</v>
      </c>
      <c r="AA412" s="2">
        <f>IFERROR(INDEX('Holiday Schedule'!$D$3:$D$24,MATCH(A412,'Holiday Schedule'!$C$3:$C$24,0)),0)</f>
        <v>0</v>
      </c>
      <c r="AB412" s="2">
        <f t="shared" si="48"/>
        <v>1</v>
      </c>
      <c r="AC412" s="2">
        <f t="shared" si="49"/>
        <v>0</v>
      </c>
      <c r="AD412" s="5">
        <f t="shared" si="50"/>
        <v>550682.93999999994</v>
      </c>
      <c r="AE412" s="5">
        <f t="shared" si="51"/>
        <v>550682.93999999994</v>
      </c>
      <c r="AG412" s="2">
        <f t="shared" si="52"/>
        <v>2</v>
      </c>
      <c r="AH412" s="2">
        <f t="shared" si="53"/>
        <v>2026</v>
      </c>
      <c r="AJ412" s="5">
        <f t="shared" si="54"/>
        <v>28025.57</v>
      </c>
      <c r="AK412" s="2">
        <f t="shared" si="55"/>
        <v>17</v>
      </c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36"/>
    </row>
    <row r="413" spans="1:49">
      <c r="A413" s="17">
        <f>Total_All_Customers!A413</f>
        <v>46062</v>
      </c>
      <c r="B413" s="38">
        <v>25137.439999999999</v>
      </c>
      <c r="C413" s="38">
        <v>25399.56</v>
      </c>
      <c r="D413" s="38">
        <v>25997.72</v>
      </c>
      <c r="E413" s="38">
        <v>26230.42</v>
      </c>
      <c r="F413" s="38">
        <v>26370.41</v>
      </c>
      <c r="G413" s="38">
        <v>27134.78</v>
      </c>
      <c r="H413" s="38">
        <v>25106.18</v>
      </c>
      <c r="I413" s="38">
        <v>26364.69</v>
      </c>
      <c r="J413" s="38">
        <v>22944.78</v>
      </c>
      <c r="K413" s="38">
        <v>19459.75</v>
      </c>
      <c r="L413" s="38">
        <v>18377.14</v>
      </c>
      <c r="M413" s="38">
        <v>17356.509999999998</v>
      </c>
      <c r="N413" s="38">
        <v>17458.34</v>
      </c>
      <c r="O413" s="38">
        <v>17449.330000000002</v>
      </c>
      <c r="P413" s="38">
        <v>19146.490000000002</v>
      </c>
      <c r="Q413" s="38">
        <v>23921.83</v>
      </c>
      <c r="R413" s="38">
        <v>27592.59</v>
      </c>
      <c r="S413" s="38">
        <v>26544.57</v>
      </c>
      <c r="T413" s="38">
        <v>24714.07</v>
      </c>
      <c r="U413" s="38">
        <v>23130.16</v>
      </c>
      <c r="V413" s="38">
        <v>23585.89</v>
      </c>
      <c r="W413" s="38">
        <v>24047.05</v>
      </c>
      <c r="X413" s="38">
        <v>23651.47</v>
      </c>
      <c r="Y413" s="38">
        <v>23920.133249549501</v>
      </c>
      <c r="Z413" s="5">
        <v>0</v>
      </c>
      <c r="AA413" s="2">
        <f>IFERROR(INDEX('Holiday Schedule'!$D$3:$D$24,MATCH(A413,'Holiday Schedule'!$C$3:$C$24,0)),0)</f>
        <v>0</v>
      </c>
      <c r="AB413" s="2">
        <f t="shared" si="48"/>
        <v>2</v>
      </c>
      <c r="AC413" s="2">
        <f t="shared" si="49"/>
        <v>355744.66000000003</v>
      </c>
      <c r="AD413" s="5">
        <f t="shared" si="50"/>
        <v>205296.64324954955</v>
      </c>
      <c r="AE413" s="5">
        <f t="shared" si="51"/>
        <v>561041.30324954959</v>
      </c>
      <c r="AG413" s="2">
        <f t="shared" si="52"/>
        <v>2</v>
      </c>
      <c r="AH413" s="2">
        <f t="shared" si="53"/>
        <v>2026</v>
      </c>
      <c r="AJ413" s="5">
        <f t="shared" si="54"/>
        <v>27592.59</v>
      </c>
      <c r="AK413" s="2">
        <f t="shared" si="55"/>
        <v>17</v>
      </c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36"/>
    </row>
    <row r="414" spans="1:49">
      <c r="A414" s="17">
        <f>Total_All_Customers!A414</f>
        <v>46063</v>
      </c>
      <c r="B414" s="38">
        <v>23421.14</v>
      </c>
      <c r="C414" s="38">
        <v>24035.99</v>
      </c>
      <c r="D414" s="38">
        <v>24767.49</v>
      </c>
      <c r="E414" s="38">
        <v>25044.35</v>
      </c>
      <c r="F414" s="38">
        <v>25351.4</v>
      </c>
      <c r="G414" s="38">
        <v>26330.27</v>
      </c>
      <c r="H414" s="38">
        <v>24383.73</v>
      </c>
      <c r="I414" s="38">
        <v>25230.51</v>
      </c>
      <c r="J414" s="38">
        <v>21355.55</v>
      </c>
      <c r="K414" s="38">
        <v>17374.55</v>
      </c>
      <c r="L414" s="38">
        <v>15972.62</v>
      </c>
      <c r="M414" s="38">
        <v>15436.04</v>
      </c>
      <c r="N414" s="38">
        <v>14520.99</v>
      </c>
      <c r="O414" s="38">
        <v>14635.78</v>
      </c>
      <c r="P414" s="38">
        <v>16374.66</v>
      </c>
      <c r="Q414" s="38">
        <v>22000.87</v>
      </c>
      <c r="R414" s="38">
        <v>26161.97</v>
      </c>
      <c r="S414" s="38">
        <v>24777.33</v>
      </c>
      <c r="T414" s="38">
        <v>23340.67</v>
      </c>
      <c r="U414" s="38">
        <v>21741.51</v>
      </c>
      <c r="V414" s="38">
        <v>22137.49</v>
      </c>
      <c r="W414" s="38">
        <v>22390.15</v>
      </c>
      <c r="X414" s="38">
        <v>21874.5</v>
      </c>
      <c r="Y414" s="38">
        <v>21751.2746897084</v>
      </c>
      <c r="Z414" s="5">
        <v>0</v>
      </c>
      <c r="AA414" s="2">
        <f>IFERROR(INDEX('Holiday Schedule'!$D$3:$D$24,MATCH(A414,'Holiday Schedule'!$C$3:$C$24,0)),0)</f>
        <v>0</v>
      </c>
      <c r="AB414" s="2">
        <f t="shared" si="48"/>
        <v>3</v>
      </c>
      <c r="AC414" s="2">
        <f t="shared" si="49"/>
        <v>325325.19</v>
      </c>
      <c r="AD414" s="5">
        <f t="shared" si="50"/>
        <v>195085.64468970831</v>
      </c>
      <c r="AE414" s="5">
        <f t="shared" si="51"/>
        <v>520410.83468970831</v>
      </c>
      <c r="AG414" s="2">
        <f t="shared" si="52"/>
        <v>2</v>
      </c>
      <c r="AH414" s="2">
        <f t="shared" si="53"/>
        <v>2026</v>
      </c>
      <c r="AJ414" s="5">
        <f t="shared" si="54"/>
        <v>26330.27</v>
      </c>
      <c r="AK414" s="2">
        <f t="shared" si="55"/>
        <v>6</v>
      </c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36"/>
    </row>
    <row r="415" spans="1:49">
      <c r="A415" s="17">
        <f>Total_All_Customers!A415</f>
        <v>46064</v>
      </c>
      <c r="B415" s="38">
        <v>21222.94</v>
      </c>
      <c r="C415" s="38">
        <v>21640.39</v>
      </c>
      <c r="D415" s="38">
        <v>22023.360000000001</v>
      </c>
      <c r="E415" s="38">
        <v>22180.5</v>
      </c>
      <c r="F415" s="38">
        <v>22152.53</v>
      </c>
      <c r="G415" s="38">
        <v>22294.48</v>
      </c>
      <c r="H415" s="38">
        <v>20875.310000000001</v>
      </c>
      <c r="I415" s="38">
        <v>23820.87</v>
      </c>
      <c r="J415" s="38">
        <v>25971.759999999998</v>
      </c>
      <c r="K415" s="38">
        <v>27229.42</v>
      </c>
      <c r="L415" s="38">
        <v>27702.82</v>
      </c>
      <c r="M415" s="38">
        <v>26765.45</v>
      </c>
      <c r="N415" s="38">
        <v>26012.21</v>
      </c>
      <c r="O415" s="38">
        <v>25863.78</v>
      </c>
      <c r="P415" s="38">
        <v>27202.18</v>
      </c>
      <c r="Q415" s="38">
        <v>27253.57</v>
      </c>
      <c r="R415" s="38">
        <v>26882.240000000002</v>
      </c>
      <c r="S415" s="38">
        <v>24602.46</v>
      </c>
      <c r="T415" s="38">
        <v>22881.61</v>
      </c>
      <c r="U415" s="38">
        <v>21524.560000000001</v>
      </c>
      <c r="V415" s="38">
        <v>21595.61</v>
      </c>
      <c r="W415" s="38">
        <v>22120.95</v>
      </c>
      <c r="X415" s="38">
        <v>21671.01</v>
      </c>
      <c r="Y415" s="38">
        <v>21439.024164971001</v>
      </c>
      <c r="Z415" s="5">
        <v>0</v>
      </c>
      <c r="AA415" s="2">
        <f>IFERROR(INDEX('Holiday Schedule'!$D$3:$D$24,MATCH(A415,'Holiday Schedule'!$C$3:$C$24,0)),0)</f>
        <v>0</v>
      </c>
      <c r="AB415" s="2">
        <f t="shared" si="48"/>
        <v>4</v>
      </c>
      <c r="AC415" s="2">
        <f t="shared" si="49"/>
        <v>399100.5</v>
      </c>
      <c r="AD415" s="5">
        <f t="shared" si="50"/>
        <v>173828.53416497097</v>
      </c>
      <c r="AE415" s="5">
        <f t="shared" si="51"/>
        <v>572929.03416497097</v>
      </c>
      <c r="AG415" s="2">
        <f t="shared" si="52"/>
        <v>2</v>
      </c>
      <c r="AH415" s="2">
        <f t="shared" si="53"/>
        <v>2026</v>
      </c>
      <c r="AJ415" s="5">
        <f t="shared" si="54"/>
        <v>27702.82</v>
      </c>
      <c r="AK415" s="2">
        <f t="shared" si="55"/>
        <v>11</v>
      </c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36"/>
    </row>
    <row r="416" spans="1:49">
      <c r="A416" s="17">
        <f>Total_All_Customers!A416</f>
        <v>46065</v>
      </c>
      <c r="B416" s="38">
        <v>20899.169999999998</v>
      </c>
      <c r="C416" s="38">
        <v>21123.01</v>
      </c>
      <c r="D416" s="38">
        <v>21727.45</v>
      </c>
      <c r="E416" s="38">
        <v>21804.25</v>
      </c>
      <c r="F416" s="38">
        <v>21943.49</v>
      </c>
      <c r="G416" s="38">
        <v>22698.63</v>
      </c>
      <c r="H416" s="38">
        <v>21121.47</v>
      </c>
      <c r="I416" s="38">
        <v>23418.5</v>
      </c>
      <c r="J416" s="38">
        <v>22500.09</v>
      </c>
      <c r="K416" s="38">
        <v>20939.84</v>
      </c>
      <c r="L416" s="38">
        <v>20547.330000000002</v>
      </c>
      <c r="M416" s="38">
        <v>21520.639999999999</v>
      </c>
      <c r="N416" s="38">
        <v>22799.040000000001</v>
      </c>
      <c r="O416" s="38">
        <v>23369.07</v>
      </c>
      <c r="P416" s="38">
        <v>23420.31</v>
      </c>
      <c r="Q416" s="38">
        <v>24452.42</v>
      </c>
      <c r="R416" s="38">
        <v>25652.57</v>
      </c>
      <c r="S416" s="38">
        <v>24291.15</v>
      </c>
      <c r="T416" s="38">
        <v>22966.68</v>
      </c>
      <c r="U416" s="38">
        <v>21531.83</v>
      </c>
      <c r="V416" s="38">
        <v>22205.13</v>
      </c>
      <c r="W416" s="38">
        <v>22705.32</v>
      </c>
      <c r="X416" s="38">
        <v>22563.07</v>
      </c>
      <c r="Y416" s="38">
        <v>22359.498241068501</v>
      </c>
      <c r="Z416" s="5">
        <v>0</v>
      </c>
      <c r="AA416" s="2">
        <f>IFERROR(INDEX('Holiday Schedule'!$D$3:$D$24,MATCH(A416,'Holiday Schedule'!$C$3:$C$24,0)),0)</f>
        <v>0</v>
      </c>
      <c r="AB416" s="2">
        <f t="shared" si="48"/>
        <v>5</v>
      </c>
      <c r="AC416" s="2">
        <f t="shared" si="49"/>
        <v>364882.99000000005</v>
      </c>
      <c r="AD416" s="5">
        <f t="shared" si="50"/>
        <v>173676.96824106848</v>
      </c>
      <c r="AE416" s="5">
        <f t="shared" si="51"/>
        <v>538559.95824106853</v>
      </c>
      <c r="AG416" s="2">
        <f t="shared" si="52"/>
        <v>2</v>
      </c>
      <c r="AH416" s="2">
        <f t="shared" si="53"/>
        <v>2026</v>
      </c>
      <c r="AJ416" s="5">
        <f t="shared" si="54"/>
        <v>25652.57</v>
      </c>
      <c r="AK416" s="2">
        <f t="shared" si="55"/>
        <v>17</v>
      </c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36"/>
    </row>
    <row r="417" spans="1:49">
      <c r="A417" s="17">
        <f>Total_All_Customers!A417</f>
        <v>46066</v>
      </c>
      <c r="B417" s="38">
        <v>21855.73</v>
      </c>
      <c r="C417" s="38">
        <v>22425.279999999999</v>
      </c>
      <c r="D417" s="38">
        <v>22974.68</v>
      </c>
      <c r="E417" s="38">
        <v>23429.32</v>
      </c>
      <c r="F417" s="38">
        <v>23765.84</v>
      </c>
      <c r="G417" s="38">
        <v>24201.57</v>
      </c>
      <c r="H417" s="38">
        <v>22695.11</v>
      </c>
      <c r="I417" s="38">
        <v>23370.31</v>
      </c>
      <c r="J417" s="38">
        <v>20098.52</v>
      </c>
      <c r="K417" s="38">
        <v>17127.78</v>
      </c>
      <c r="L417" s="38">
        <v>16159.91</v>
      </c>
      <c r="M417" s="38">
        <v>15065.28</v>
      </c>
      <c r="N417" s="38">
        <v>14592.85</v>
      </c>
      <c r="O417" s="38">
        <v>14862.94</v>
      </c>
      <c r="P417" s="38">
        <v>16259.47</v>
      </c>
      <c r="Q417" s="38">
        <v>20813.14</v>
      </c>
      <c r="R417" s="38">
        <v>24465.85</v>
      </c>
      <c r="S417" s="38">
        <v>23456.83</v>
      </c>
      <c r="T417" s="38">
        <v>22106.13</v>
      </c>
      <c r="U417" s="38">
        <v>20710.89</v>
      </c>
      <c r="V417" s="38">
        <v>21414.86</v>
      </c>
      <c r="W417" s="38">
        <v>22371.61</v>
      </c>
      <c r="X417" s="38">
        <v>22493.94</v>
      </c>
      <c r="Y417" s="38">
        <v>22393.737500000003</v>
      </c>
      <c r="Z417" s="5">
        <v>0</v>
      </c>
      <c r="AA417" s="2">
        <f>IFERROR(INDEX('Holiday Schedule'!$D$3:$D$24,MATCH(A417,'Holiday Schedule'!$C$3:$C$24,0)),0)</f>
        <v>0</v>
      </c>
      <c r="AB417" s="2">
        <f t="shared" si="48"/>
        <v>6</v>
      </c>
      <c r="AC417" s="2">
        <f t="shared" si="49"/>
        <v>315370.31</v>
      </c>
      <c r="AD417" s="5">
        <f t="shared" si="50"/>
        <v>183741.26749999996</v>
      </c>
      <c r="AE417" s="5">
        <f t="shared" si="51"/>
        <v>499111.57749999996</v>
      </c>
      <c r="AG417" s="2">
        <f t="shared" si="52"/>
        <v>2</v>
      </c>
      <c r="AH417" s="2">
        <f t="shared" si="53"/>
        <v>2026</v>
      </c>
      <c r="AJ417" s="5">
        <f t="shared" si="54"/>
        <v>24465.85</v>
      </c>
      <c r="AK417" s="2">
        <f t="shared" si="55"/>
        <v>17</v>
      </c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36"/>
    </row>
    <row r="418" spans="1:49">
      <c r="A418" s="17">
        <f>Total_All_Customers!A418</f>
        <v>46067</v>
      </c>
      <c r="B418" s="38">
        <v>22540.69</v>
      </c>
      <c r="C418" s="38">
        <v>22787.82</v>
      </c>
      <c r="D418" s="38">
        <v>23634.04</v>
      </c>
      <c r="E418" s="38">
        <v>23906.27</v>
      </c>
      <c r="F418" s="38">
        <v>23962.93</v>
      </c>
      <c r="G418" s="38">
        <v>23914.240000000002</v>
      </c>
      <c r="H418" s="38">
        <v>21485.71</v>
      </c>
      <c r="I418" s="38">
        <v>22098.27</v>
      </c>
      <c r="J418" s="38">
        <v>18591.849999999999</v>
      </c>
      <c r="K418" s="38">
        <v>17411.27</v>
      </c>
      <c r="L418" s="38">
        <v>15600.34</v>
      </c>
      <c r="M418" s="38">
        <v>15069.19</v>
      </c>
      <c r="N418" s="38">
        <v>18555.490000000002</v>
      </c>
      <c r="O418" s="38">
        <v>21488.12</v>
      </c>
      <c r="P418" s="38">
        <v>22940.11</v>
      </c>
      <c r="Q418" s="38">
        <v>23137.599999999999</v>
      </c>
      <c r="R418" s="38">
        <v>24749.119999999999</v>
      </c>
      <c r="S418" s="38">
        <v>23749.69</v>
      </c>
      <c r="T418" s="38">
        <v>22207.1</v>
      </c>
      <c r="U418" s="38">
        <v>20888.060000000001</v>
      </c>
      <c r="V418" s="38">
        <v>21467.1</v>
      </c>
      <c r="W418" s="38">
        <v>22213.11</v>
      </c>
      <c r="X418" s="38">
        <v>22496.29</v>
      </c>
      <c r="Y418" s="38">
        <v>22624.79</v>
      </c>
      <c r="Z418" s="5">
        <v>0</v>
      </c>
      <c r="AA418" s="2">
        <f>IFERROR(INDEX('Holiday Schedule'!$D$3:$D$24,MATCH(A418,'Holiday Schedule'!$C$3:$C$24,0)),0)</f>
        <v>0</v>
      </c>
      <c r="AB418" s="2">
        <f t="shared" si="48"/>
        <v>7</v>
      </c>
      <c r="AC418" s="2">
        <f t="shared" si="49"/>
        <v>0</v>
      </c>
      <c r="AD418" s="5">
        <f t="shared" si="50"/>
        <v>517519.19999999984</v>
      </c>
      <c r="AE418" s="5">
        <f t="shared" si="51"/>
        <v>517519.19999999984</v>
      </c>
      <c r="AG418" s="2">
        <f t="shared" si="52"/>
        <v>2</v>
      </c>
      <c r="AH418" s="2">
        <f t="shared" si="53"/>
        <v>2026</v>
      </c>
      <c r="AJ418" s="5">
        <f t="shared" si="54"/>
        <v>24749.119999999999</v>
      </c>
      <c r="AK418" s="2">
        <f t="shared" si="55"/>
        <v>17</v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36"/>
    </row>
    <row r="419" spans="1:49">
      <c r="A419" s="17">
        <f>Total_All_Customers!A419</f>
        <v>46068</v>
      </c>
      <c r="B419" s="38">
        <v>22038.23</v>
      </c>
      <c r="C419" s="38">
        <v>22123.24</v>
      </c>
      <c r="D419" s="38">
        <v>22666.62</v>
      </c>
      <c r="E419" s="38">
        <v>22643.119999999999</v>
      </c>
      <c r="F419" s="38">
        <v>22462.58</v>
      </c>
      <c r="G419" s="38">
        <v>22772.2</v>
      </c>
      <c r="H419" s="38">
        <v>20871.7</v>
      </c>
      <c r="I419" s="38">
        <v>21904.26</v>
      </c>
      <c r="J419" s="38">
        <v>19952.25</v>
      </c>
      <c r="K419" s="38">
        <v>16670.32</v>
      </c>
      <c r="L419" s="38">
        <v>13977.18</v>
      </c>
      <c r="M419" s="38">
        <v>13285.77</v>
      </c>
      <c r="N419" s="38">
        <v>13548.37</v>
      </c>
      <c r="O419" s="38">
        <v>13832.43</v>
      </c>
      <c r="P419" s="38">
        <v>15028.14</v>
      </c>
      <c r="Q419" s="38">
        <v>19431.72</v>
      </c>
      <c r="R419" s="38">
        <v>23686.37</v>
      </c>
      <c r="S419" s="38">
        <v>23911.7</v>
      </c>
      <c r="T419" s="38">
        <v>22494.799999999999</v>
      </c>
      <c r="U419" s="38">
        <v>21404.85</v>
      </c>
      <c r="V419" s="38">
        <v>22010.66</v>
      </c>
      <c r="W419" s="38">
        <v>23033.43</v>
      </c>
      <c r="X419" s="38">
        <v>22634.05</v>
      </c>
      <c r="Y419" s="38">
        <v>22740.26</v>
      </c>
      <c r="Z419" s="5">
        <v>0</v>
      </c>
      <c r="AA419" s="2">
        <f>IFERROR(INDEX('Holiday Schedule'!$D$3:$D$24,MATCH(A419,'Holiday Schedule'!$C$3:$C$24,0)),0)</f>
        <v>0</v>
      </c>
      <c r="AB419" s="2">
        <f t="shared" si="48"/>
        <v>1</v>
      </c>
      <c r="AC419" s="2">
        <f t="shared" si="49"/>
        <v>0</v>
      </c>
      <c r="AD419" s="5">
        <f t="shared" si="50"/>
        <v>485124.24999999994</v>
      </c>
      <c r="AE419" s="5">
        <f t="shared" si="51"/>
        <v>485124.24999999994</v>
      </c>
      <c r="AG419" s="2">
        <f t="shared" si="52"/>
        <v>2</v>
      </c>
      <c r="AH419" s="2">
        <f t="shared" si="53"/>
        <v>2026</v>
      </c>
      <c r="AJ419" s="5">
        <f t="shared" si="54"/>
        <v>23911.7</v>
      </c>
      <c r="AK419" s="2">
        <f t="shared" si="55"/>
        <v>18</v>
      </c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36"/>
    </row>
    <row r="420" spans="1:49">
      <c r="A420" s="17">
        <f>Total_All_Customers!A420</f>
        <v>46069</v>
      </c>
      <c r="B420" s="38">
        <v>22783.91</v>
      </c>
      <c r="C420" s="38">
        <v>23243.82</v>
      </c>
      <c r="D420" s="38">
        <v>24217.82</v>
      </c>
      <c r="E420" s="38">
        <v>24449.040000000001</v>
      </c>
      <c r="F420" s="38">
        <v>24660.81</v>
      </c>
      <c r="G420" s="38">
        <v>24963.919999999998</v>
      </c>
      <c r="H420" s="38">
        <v>22455.88</v>
      </c>
      <c r="I420" s="38">
        <v>22911.5</v>
      </c>
      <c r="J420" s="38">
        <v>19925.849999999999</v>
      </c>
      <c r="K420" s="38">
        <v>17042.98</v>
      </c>
      <c r="L420" s="38">
        <v>15015.78</v>
      </c>
      <c r="M420" s="38">
        <v>14021.66</v>
      </c>
      <c r="N420" s="38">
        <v>13280</v>
      </c>
      <c r="O420" s="38">
        <v>13715.36</v>
      </c>
      <c r="P420" s="38">
        <v>15281.34</v>
      </c>
      <c r="Q420" s="38">
        <v>19852.46</v>
      </c>
      <c r="R420" s="38">
        <v>24224.23</v>
      </c>
      <c r="S420" s="38">
        <v>23855.3</v>
      </c>
      <c r="T420" s="38">
        <v>22457</v>
      </c>
      <c r="U420" s="38">
        <v>21017.93</v>
      </c>
      <c r="V420" s="38">
        <v>21354.13</v>
      </c>
      <c r="W420" s="38">
        <v>22054.65</v>
      </c>
      <c r="X420" s="38">
        <v>22105.119999999999</v>
      </c>
      <c r="Y420" s="38">
        <v>23013.1</v>
      </c>
      <c r="Z420" s="5">
        <v>0</v>
      </c>
      <c r="AA420" s="2">
        <f>IFERROR(INDEX('Holiday Schedule'!$D$3:$D$24,MATCH(A420,'Holiday Schedule'!$C$3:$C$24,0)),0)</f>
        <v>0</v>
      </c>
      <c r="AB420" s="2">
        <f t="shared" si="48"/>
        <v>2</v>
      </c>
      <c r="AC420" s="2">
        <f t="shared" si="49"/>
        <v>308115.28999999998</v>
      </c>
      <c r="AD420" s="5">
        <f t="shared" si="50"/>
        <v>189788.30000000005</v>
      </c>
      <c r="AE420" s="5">
        <f t="shared" si="51"/>
        <v>497903.59</v>
      </c>
      <c r="AG420" s="2">
        <f t="shared" si="52"/>
        <v>2</v>
      </c>
      <c r="AH420" s="2">
        <f t="shared" si="53"/>
        <v>2026</v>
      </c>
      <c r="AJ420" s="5">
        <f t="shared" si="54"/>
        <v>24963.919999999998</v>
      </c>
      <c r="AK420" s="2">
        <f t="shared" si="55"/>
        <v>6</v>
      </c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36"/>
    </row>
    <row r="421" spans="1:49">
      <c r="A421" s="17">
        <f>Total_All_Customers!A421</f>
        <v>46070</v>
      </c>
      <c r="B421" s="38">
        <v>21565.22</v>
      </c>
      <c r="C421" s="38">
        <v>21938.39</v>
      </c>
      <c r="D421" s="38">
        <v>22633.02</v>
      </c>
      <c r="E421" s="38">
        <v>22994.32</v>
      </c>
      <c r="F421" s="38">
        <v>22983.73</v>
      </c>
      <c r="G421" s="38">
        <v>23612.44</v>
      </c>
      <c r="H421" s="38">
        <v>21601.82</v>
      </c>
      <c r="I421" s="38">
        <v>22788.89</v>
      </c>
      <c r="J421" s="38">
        <v>20037.8</v>
      </c>
      <c r="K421" s="38">
        <v>16955.259999999998</v>
      </c>
      <c r="L421" s="38">
        <v>15800.04</v>
      </c>
      <c r="M421" s="38">
        <v>15401.56</v>
      </c>
      <c r="N421" s="38">
        <v>15538.82</v>
      </c>
      <c r="O421" s="38">
        <v>18382.099999999999</v>
      </c>
      <c r="P421" s="38">
        <v>19865</v>
      </c>
      <c r="Q421" s="38">
        <v>22994.1</v>
      </c>
      <c r="R421" s="38">
        <v>24640.6</v>
      </c>
      <c r="S421" s="38">
        <v>23098.33</v>
      </c>
      <c r="T421" s="38">
        <v>21833.81</v>
      </c>
      <c r="U421" s="38">
        <v>20180.98</v>
      </c>
      <c r="V421" s="38">
        <v>20159.82</v>
      </c>
      <c r="W421" s="38">
        <v>20740.46</v>
      </c>
      <c r="X421" s="38">
        <v>20132.330000000002</v>
      </c>
      <c r="Y421" s="38">
        <v>19947.5254285888</v>
      </c>
      <c r="Z421" s="5">
        <v>0</v>
      </c>
      <c r="AA421" s="2">
        <f>IFERROR(INDEX('Holiday Schedule'!$D$3:$D$24,MATCH(A421,'Holiday Schedule'!$C$3:$C$24,0)),0)</f>
        <v>0</v>
      </c>
      <c r="AB421" s="2">
        <f t="shared" si="48"/>
        <v>3</v>
      </c>
      <c r="AC421" s="2">
        <f t="shared" si="49"/>
        <v>318549.90000000002</v>
      </c>
      <c r="AD421" s="5">
        <f t="shared" si="50"/>
        <v>177276.46542858874</v>
      </c>
      <c r="AE421" s="5">
        <f t="shared" si="51"/>
        <v>495826.36542858876</v>
      </c>
      <c r="AG421" s="2">
        <f t="shared" si="52"/>
        <v>2</v>
      </c>
      <c r="AH421" s="2">
        <f t="shared" si="53"/>
        <v>2026</v>
      </c>
      <c r="AJ421" s="5">
        <f t="shared" si="54"/>
        <v>24640.6</v>
      </c>
      <c r="AK421" s="2">
        <f t="shared" si="55"/>
        <v>17</v>
      </c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36"/>
    </row>
    <row r="422" spans="1:49">
      <c r="A422" s="17">
        <f>Total_All_Customers!A422</f>
        <v>46071</v>
      </c>
      <c r="B422" s="38">
        <v>19604.650000000001</v>
      </c>
      <c r="C422" s="38">
        <v>20003.14</v>
      </c>
      <c r="D422" s="38">
        <v>20231.55</v>
      </c>
      <c r="E422" s="38">
        <v>20759.599999999999</v>
      </c>
      <c r="F422" s="38">
        <v>20991.200000000001</v>
      </c>
      <c r="G422" s="38">
        <v>21630.560000000001</v>
      </c>
      <c r="H422" s="38">
        <v>20026.439999999999</v>
      </c>
      <c r="I422" s="38">
        <v>19997.54</v>
      </c>
      <c r="J422" s="38">
        <v>17134.509999999998</v>
      </c>
      <c r="K422" s="38">
        <v>15647.11</v>
      </c>
      <c r="L422" s="38">
        <v>15807.06</v>
      </c>
      <c r="M422" s="38">
        <v>14912.66</v>
      </c>
      <c r="N422" s="38">
        <v>12535.7</v>
      </c>
      <c r="O422" s="38">
        <v>12313.49</v>
      </c>
      <c r="P422" s="38">
        <v>14289.19</v>
      </c>
      <c r="Q422" s="38">
        <v>20229.990000000002</v>
      </c>
      <c r="R422" s="38">
        <v>23783.759999999998</v>
      </c>
      <c r="S422" s="38">
        <v>23196.560000000001</v>
      </c>
      <c r="T422" s="38">
        <v>22143.06</v>
      </c>
      <c r="U422" s="38">
        <v>20487.080000000002</v>
      </c>
      <c r="V422" s="38">
        <v>21021.93</v>
      </c>
      <c r="W422" s="38">
        <v>21480.5</v>
      </c>
      <c r="X422" s="38">
        <v>21323.93</v>
      </c>
      <c r="Y422" s="38">
        <v>21257.805996193201</v>
      </c>
      <c r="Z422" s="5">
        <v>0</v>
      </c>
      <c r="AA422" s="2">
        <f>IFERROR(INDEX('Holiday Schedule'!$D$3:$D$24,MATCH(A422,'Holiday Schedule'!$C$3:$C$24,0)),0)</f>
        <v>0</v>
      </c>
      <c r="AB422" s="2">
        <f t="shared" si="48"/>
        <v>4</v>
      </c>
      <c r="AC422" s="2">
        <f t="shared" si="49"/>
        <v>296304.07</v>
      </c>
      <c r="AD422" s="5">
        <f t="shared" si="50"/>
        <v>164504.94599619316</v>
      </c>
      <c r="AE422" s="5">
        <f t="shared" si="51"/>
        <v>460809.01599619316</v>
      </c>
      <c r="AG422" s="2">
        <f t="shared" si="52"/>
        <v>2</v>
      </c>
      <c r="AH422" s="2">
        <f t="shared" si="53"/>
        <v>2026</v>
      </c>
      <c r="AJ422" s="5">
        <f t="shared" si="54"/>
        <v>23783.759999999998</v>
      </c>
      <c r="AK422" s="2">
        <f t="shared" si="55"/>
        <v>17</v>
      </c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36"/>
    </row>
    <row r="423" spans="1:49">
      <c r="A423" s="17">
        <f>Total_All_Customers!A423</f>
        <v>46072</v>
      </c>
      <c r="B423" s="38">
        <v>21027.08</v>
      </c>
      <c r="C423" s="38">
        <v>21513.09</v>
      </c>
      <c r="D423" s="38">
        <v>22213.200000000001</v>
      </c>
      <c r="E423" s="38">
        <v>22472.13</v>
      </c>
      <c r="F423" s="38">
        <v>22765.8</v>
      </c>
      <c r="G423" s="38">
        <v>23546.92</v>
      </c>
      <c r="H423" s="38">
        <v>21508.91</v>
      </c>
      <c r="I423" s="38">
        <v>20831.3</v>
      </c>
      <c r="J423" s="38">
        <v>16247.29</v>
      </c>
      <c r="K423" s="38">
        <v>12606.87</v>
      </c>
      <c r="L423" s="38">
        <v>11643.26</v>
      </c>
      <c r="M423" s="38">
        <v>11012.89</v>
      </c>
      <c r="N423" s="38">
        <v>10797.01</v>
      </c>
      <c r="O423" s="38">
        <v>11110.54</v>
      </c>
      <c r="P423" s="38">
        <v>13063.51</v>
      </c>
      <c r="Q423" s="38">
        <v>18079.57</v>
      </c>
      <c r="R423" s="38">
        <v>22981.71</v>
      </c>
      <c r="S423" s="38">
        <v>22984.74</v>
      </c>
      <c r="T423" s="38">
        <v>21998.46</v>
      </c>
      <c r="U423" s="38">
        <v>20592.240000000002</v>
      </c>
      <c r="V423" s="38">
        <v>21182.65</v>
      </c>
      <c r="W423" s="38">
        <v>21701.77</v>
      </c>
      <c r="X423" s="38">
        <v>21794.22</v>
      </c>
      <c r="Y423" s="38">
        <v>21931.621621485101</v>
      </c>
      <c r="Z423" s="5">
        <v>0</v>
      </c>
      <c r="AA423" s="2">
        <f>IFERROR(INDEX('Holiday Schedule'!$D$3:$D$24,MATCH(A423,'Holiday Schedule'!$C$3:$C$24,0)),0)</f>
        <v>0</v>
      </c>
      <c r="AB423" s="2">
        <f t="shared" si="48"/>
        <v>5</v>
      </c>
      <c r="AC423" s="2">
        <f t="shared" si="49"/>
        <v>278628.02999999991</v>
      </c>
      <c r="AD423" s="5">
        <f t="shared" si="50"/>
        <v>176978.75162148522</v>
      </c>
      <c r="AE423" s="5">
        <f t="shared" si="51"/>
        <v>455606.78162148513</v>
      </c>
      <c r="AG423" s="2">
        <f t="shared" si="52"/>
        <v>2</v>
      </c>
      <c r="AH423" s="2">
        <f t="shared" si="53"/>
        <v>2026</v>
      </c>
      <c r="AJ423" s="5">
        <f t="shared" si="54"/>
        <v>23546.92</v>
      </c>
      <c r="AK423" s="2">
        <f t="shared" si="55"/>
        <v>6</v>
      </c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36"/>
    </row>
    <row r="424" spans="1:49">
      <c r="A424" s="17">
        <f>Total_All_Customers!A424</f>
        <v>46073</v>
      </c>
      <c r="B424" s="38">
        <v>21684.27</v>
      </c>
      <c r="C424" s="38">
        <v>22281.78</v>
      </c>
      <c r="D424" s="38">
        <v>23146.94</v>
      </c>
      <c r="E424" s="38">
        <v>23507.87</v>
      </c>
      <c r="F424" s="38">
        <v>23896.53</v>
      </c>
      <c r="G424" s="38">
        <v>24303.52</v>
      </c>
      <c r="H424" s="38">
        <v>22054.19</v>
      </c>
      <c r="I424" s="38">
        <v>21526.79</v>
      </c>
      <c r="J424" s="38">
        <v>19155.36</v>
      </c>
      <c r="K424" s="38">
        <v>17189.259999999998</v>
      </c>
      <c r="L424" s="38">
        <v>17523.189999999999</v>
      </c>
      <c r="M424" s="38">
        <v>16783.25</v>
      </c>
      <c r="N424" s="38">
        <v>16185.23</v>
      </c>
      <c r="O424" s="38">
        <v>18038.72</v>
      </c>
      <c r="P424" s="38">
        <v>21758.35</v>
      </c>
      <c r="Q424" s="38">
        <v>24142.76</v>
      </c>
      <c r="R424" s="38">
        <v>24563.87</v>
      </c>
      <c r="S424" s="38">
        <v>22804.85</v>
      </c>
      <c r="T424" s="38">
        <v>21359.77</v>
      </c>
      <c r="U424" s="38">
        <v>19927.900000000001</v>
      </c>
      <c r="V424" s="38">
        <v>20557.54</v>
      </c>
      <c r="W424" s="38">
        <v>21460.04</v>
      </c>
      <c r="X424" s="38">
        <v>21583.21</v>
      </c>
      <c r="Y424" s="38">
        <v>22071.45</v>
      </c>
      <c r="Z424" s="5">
        <v>0</v>
      </c>
      <c r="AA424" s="2">
        <f>IFERROR(INDEX('Holiday Schedule'!$D$3:$D$24,MATCH(A424,'Holiday Schedule'!$C$3:$C$24,0)),0)</f>
        <v>0</v>
      </c>
      <c r="AB424" s="2">
        <f t="shared" si="48"/>
        <v>6</v>
      </c>
      <c r="AC424" s="2">
        <f t="shared" si="49"/>
        <v>324560.08999999997</v>
      </c>
      <c r="AD424" s="5">
        <f t="shared" si="50"/>
        <v>182946.55000000005</v>
      </c>
      <c r="AE424" s="5">
        <f t="shared" si="51"/>
        <v>507506.64</v>
      </c>
      <c r="AG424" s="2">
        <f t="shared" si="52"/>
        <v>2</v>
      </c>
      <c r="AH424" s="2">
        <f t="shared" si="53"/>
        <v>2026</v>
      </c>
      <c r="AJ424" s="5">
        <f t="shared" si="54"/>
        <v>24563.87</v>
      </c>
      <c r="AK424" s="2">
        <f t="shared" si="55"/>
        <v>17</v>
      </c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36"/>
    </row>
    <row r="425" spans="1:49">
      <c r="A425" s="17">
        <f>Total_All_Customers!A425</f>
        <v>46074</v>
      </c>
      <c r="B425" s="38">
        <v>21551.25</v>
      </c>
      <c r="C425" s="38">
        <v>21949.08</v>
      </c>
      <c r="D425" s="38">
        <v>22827.97</v>
      </c>
      <c r="E425" s="38">
        <v>22907.27</v>
      </c>
      <c r="F425" s="38">
        <v>22790.74</v>
      </c>
      <c r="G425" s="38">
        <v>22908.7</v>
      </c>
      <c r="H425" s="38">
        <v>20293.849999999999</v>
      </c>
      <c r="I425" s="38">
        <v>22253.22</v>
      </c>
      <c r="J425" s="38">
        <v>20958.650000000001</v>
      </c>
      <c r="K425" s="38">
        <v>19780.55</v>
      </c>
      <c r="L425" s="38">
        <v>18361.34</v>
      </c>
      <c r="M425" s="38">
        <v>16877.79</v>
      </c>
      <c r="N425" s="38">
        <v>15486.54</v>
      </c>
      <c r="O425" s="38">
        <v>15481.38</v>
      </c>
      <c r="P425" s="38">
        <v>16530.68</v>
      </c>
      <c r="Q425" s="38">
        <v>20228.32</v>
      </c>
      <c r="R425" s="38">
        <v>24008.05</v>
      </c>
      <c r="S425" s="38">
        <v>23609.32</v>
      </c>
      <c r="T425" s="38">
        <v>22528.05</v>
      </c>
      <c r="U425" s="38">
        <v>21066.48</v>
      </c>
      <c r="V425" s="38">
        <v>21645.43</v>
      </c>
      <c r="W425" s="38">
        <v>22482.41</v>
      </c>
      <c r="X425" s="38">
        <v>22760.14</v>
      </c>
      <c r="Y425" s="38">
        <v>21990.51</v>
      </c>
      <c r="Z425" s="5">
        <v>0</v>
      </c>
      <c r="AA425" s="2">
        <f>IFERROR(INDEX('Holiday Schedule'!$D$3:$D$24,MATCH(A425,'Holiday Schedule'!$C$3:$C$24,0)),0)</f>
        <v>0</v>
      </c>
      <c r="AB425" s="2">
        <f t="shared" si="48"/>
        <v>7</v>
      </c>
      <c r="AC425" s="2">
        <f t="shared" si="49"/>
        <v>0</v>
      </c>
      <c r="AD425" s="5">
        <f t="shared" si="50"/>
        <v>501277.72</v>
      </c>
      <c r="AE425" s="5">
        <f t="shared" si="51"/>
        <v>501277.72</v>
      </c>
      <c r="AG425" s="2">
        <f t="shared" si="52"/>
        <v>2</v>
      </c>
      <c r="AH425" s="2">
        <f t="shared" si="53"/>
        <v>2026</v>
      </c>
      <c r="AJ425" s="5">
        <f t="shared" si="54"/>
        <v>24008.05</v>
      </c>
      <c r="AK425" s="2">
        <f t="shared" si="55"/>
        <v>17</v>
      </c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36"/>
    </row>
    <row r="426" spans="1:49">
      <c r="A426" s="17">
        <f>Total_All_Customers!A426</f>
        <v>46075</v>
      </c>
      <c r="B426" s="38">
        <v>22419.53</v>
      </c>
      <c r="C426" s="38">
        <v>22735.15</v>
      </c>
      <c r="D426" s="38">
        <v>23746.04</v>
      </c>
      <c r="E426" s="38">
        <v>23659.73</v>
      </c>
      <c r="F426" s="38">
        <v>23734.5</v>
      </c>
      <c r="G426" s="38">
        <v>23977.78</v>
      </c>
      <c r="H426" s="38">
        <v>21424.63</v>
      </c>
      <c r="I426" s="38">
        <v>20242.43</v>
      </c>
      <c r="J426" s="38">
        <v>16374.19</v>
      </c>
      <c r="K426" s="38">
        <v>13460.06</v>
      </c>
      <c r="L426" s="38">
        <v>11996.81</v>
      </c>
      <c r="M426" s="38">
        <v>11241.97</v>
      </c>
      <c r="N426" s="38">
        <v>10857.07</v>
      </c>
      <c r="O426" s="38">
        <v>10766.68</v>
      </c>
      <c r="P426" s="38">
        <v>12135.07</v>
      </c>
      <c r="Q426" s="38">
        <v>17093.21</v>
      </c>
      <c r="R426" s="38">
        <v>22428.19</v>
      </c>
      <c r="S426" s="38">
        <v>23218.11</v>
      </c>
      <c r="T426" s="38">
        <v>21901.21</v>
      </c>
      <c r="U426" s="38">
        <v>20767.240000000002</v>
      </c>
      <c r="V426" s="38">
        <v>21195.439999999999</v>
      </c>
      <c r="W426" s="38">
        <v>21998.42</v>
      </c>
      <c r="X426" s="38">
        <v>21244</v>
      </c>
      <c r="Y426" s="38">
        <v>22964.04</v>
      </c>
      <c r="Z426" s="5">
        <v>0</v>
      </c>
      <c r="AA426" s="2">
        <f>IFERROR(INDEX('Holiday Schedule'!$D$3:$D$24,MATCH(A426,'Holiday Schedule'!$C$3:$C$24,0)),0)</f>
        <v>0</v>
      </c>
      <c r="AB426" s="2">
        <f t="shared" si="48"/>
        <v>1</v>
      </c>
      <c r="AC426" s="2">
        <f t="shared" si="49"/>
        <v>0</v>
      </c>
      <c r="AD426" s="5">
        <f t="shared" si="50"/>
        <v>461581.49999999994</v>
      </c>
      <c r="AE426" s="5">
        <f t="shared" si="51"/>
        <v>461581.49999999994</v>
      </c>
      <c r="AG426" s="2">
        <f t="shared" si="52"/>
        <v>2</v>
      </c>
      <c r="AH426" s="2">
        <f t="shared" si="53"/>
        <v>2026</v>
      </c>
      <c r="AJ426" s="5">
        <f t="shared" si="54"/>
        <v>23977.78</v>
      </c>
      <c r="AK426" s="2">
        <f t="shared" si="55"/>
        <v>6</v>
      </c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36"/>
    </row>
    <row r="427" spans="1:49">
      <c r="A427" s="17">
        <f>Total_All_Customers!A427</f>
        <v>46076</v>
      </c>
      <c r="B427" s="38">
        <v>21064.81</v>
      </c>
      <c r="C427" s="38">
        <v>21413.95</v>
      </c>
      <c r="D427" s="38">
        <v>22024.37</v>
      </c>
      <c r="E427" s="38">
        <v>22272.98</v>
      </c>
      <c r="F427" s="38">
        <v>22539.11</v>
      </c>
      <c r="G427" s="38">
        <v>22973.52</v>
      </c>
      <c r="H427" s="38">
        <v>21593.51</v>
      </c>
      <c r="I427" s="38">
        <v>24383.200000000001</v>
      </c>
      <c r="J427" s="38">
        <v>26967.96</v>
      </c>
      <c r="K427" s="38">
        <v>28498.52</v>
      </c>
      <c r="L427" s="38">
        <v>29854.240000000002</v>
      </c>
      <c r="M427" s="38">
        <v>30889.61</v>
      </c>
      <c r="N427" s="38">
        <v>31450.26</v>
      </c>
      <c r="O427" s="38">
        <v>31991.23</v>
      </c>
      <c r="P427" s="38">
        <v>31716.33</v>
      </c>
      <c r="Q427" s="38">
        <v>30645.22</v>
      </c>
      <c r="R427" s="38">
        <v>29410.78</v>
      </c>
      <c r="S427" s="38">
        <v>26455.38</v>
      </c>
      <c r="T427" s="38">
        <v>24342.15</v>
      </c>
      <c r="U427" s="38">
        <v>22393.759999999998</v>
      </c>
      <c r="V427" s="38">
        <v>22762.76</v>
      </c>
      <c r="W427" s="38">
        <v>23016.19</v>
      </c>
      <c r="X427" s="38">
        <v>22896.38</v>
      </c>
      <c r="Y427" s="38">
        <v>22712.858684789699</v>
      </c>
      <c r="Z427" s="5">
        <v>0</v>
      </c>
      <c r="AA427" s="2">
        <f>IFERROR(INDEX('Holiday Schedule'!$D$3:$D$24,MATCH(A427,'Holiday Schedule'!$C$3:$C$24,0)),0)</f>
        <v>0</v>
      </c>
      <c r="AB427" s="2">
        <f t="shared" si="48"/>
        <v>2</v>
      </c>
      <c r="AC427" s="2">
        <f t="shared" si="49"/>
        <v>437673.97000000015</v>
      </c>
      <c r="AD427" s="5">
        <f t="shared" si="50"/>
        <v>176595.10868478956</v>
      </c>
      <c r="AE427" s="5">
        <f t="shared" si="51"/>
        <v>614269.07868478971</v>
      </c>
      <c r="AG427" s="2">
        <f t="shared" si="52"/>
        <v>2</v>
      </c>
      <c r="AH427" s="2">
        <f t="shared" si="53"/>
        <v>2026</v>
      </c>
      <c r="AJ427" s="5">
        <f t="shared" si="54"/>
        <v>31991.23</v>
      </c>
      <c r="AK427" s="2">
        <f t="shared" si="55"/>
        <v>14</v>
      </c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36"/>
    </row>
    <row r="428" spans="1:49">
      <c r="A428" s="17">
        <f>Total_All_Customers!A428</f>
        <v>46077</v>
      </c>
      <c r="B428" s="38">
        <v>22133.97</v>
      </c>
      <c r="C428" s="38">
        <v>22309.94</v>
      </c>
      <c r="D428" s="38">
        <v>23052.94</v>
      </c>
      <c r="E428" s="38">
        <v>23181</v>
      </c>
      <c r="F428" s="38">
        <v>23340.560000000001</v>
      </c>
      <c r="G428" s="38">
        <v>23991.71</v>
      </c>
      <c r="H428" s="38">
        <v>21855.4</v>
      </c>
      <c r="I428" s="38">
        <v>22821.23</v>
      </c>
      <c r="J428" s="38">
        <v>18284.36</v>
      </c>
      <c r="K428" s="38">
        <v>14742.01</v>
      </c>
      <c r="L428" s="38">
        <v>14023.06</v>
      </c>
      <c r="M428" s="38">
        <v>13427.6</v>
      </c>
      <c r="N428" s="38">
        <v>13568.11</v>
      </c>
      <c r="O428" s="38">
        <v>14127.53</v>
      </c>
      <c r="P428" s="38">
        <v>15610.01</v>
      </c>
      <c r="Q428" s="38">
        <v>19228.22</v>
      </c>
      <c r="R428" s="38">
        <v>23807.3</v>
      </c>
      <c r="S428" s="38">
        <v>24114.14</v>
      </c>
      <c r="T428" s="38">
        <v>23258.52</v>
      </c>
      <c r="U428" s="38">
        <v>21777.41</v>
      </c>
      <c r="V428" s="38">
        <v>22362.3</v>
      </c>
      <c r="W428" s="38">
        <v>22981.46</v>
      </c>
      <c r="X428" s="38">
        <v>23123.48</v>
      </c>
      <c r="Y428" s="38">
        <v>23259.746101749301</v>
      </c>
      <c r="Z428" s="5">
        <v>0</v>
      </c>
      <c r="AA428" s="2">
        <f>IFERROR(INDEX('Holiday Schedule'!$D$3:$D$24,MATCH(A428,'Holiday Schedule'!$C$3:$C$24,0)),0)</f>
        <v>0</v>
      </c>
      <c r="AB428" s="2">
        <f t="shared" si="48"/>
        <v>3</v>
      </c>
      <c r="AC428" s="2">
        <f t="shared" si="49"/>
        <v>307256.74</v>
      </c>
      <c r="AD428" s="5">
        <f t="shared" si="50"/>
        <v>183125.26610174932</v>
      </c>
      <c r="AE428" s="5">
        <f t="shared" si="51"/>
        <v>490382.00610174931</v>
      </c>
      <c r="AG428" s="2">
        <f t="shared" si="52"/>
        <v>2</v>
      </c>
      <c r="AH428" s="2">
        <f t="shared" si="53"/>
        <v>2026</v>
      </c>
      <c r="AJ428" s="5">
        <f t="shared" si="54"/>
        <v>24114.14</v>
      </c>
      <c r="AK428" s="2">
        <f t="shared" si="55"/>
        <v>18</v>
      </c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36"/>
    </row>
    <row r="429" spans="1:49">
      <c r="A429" s="17">
        <f>Total_All_Customers!A429</f>
        <v>46078</v>
      </c>
      <c r="B429" s="38">
        <v>23131.5</v>
      </c>
      <c r="C429" s="38">
        <v>23868.06</v>
      </c>
      <c r="D429" s="38">
        <v>24832.97</v>
      </c>
      <c r="E429" s="38">
        <v>25346.05</v>
      </c>
      <c r="F429" s="38">
        <v>25642.1</v>
      </c>
      <c r="G429" s="38">
        <v>26179.77</v>
      </c>
      <c r="H429" s="38">
        <v>23585.27</v>
      </c>
      <c r="I429" s="38">
        <v>25689.41</v>
      </c>
      <c r="J429" s="38">
        <v>26558.83</v>
      </c>
      <c r="K429" s="38">
        <v>27301.19</v>
      </c>
      <c r="L429" s="38">
        <v>25087.78</v>
      </c>
      <c r="M429" s="38">
        <v>22669.16</v>
      </c>
      <c r="N429" s="38">
        <v>23167.58</v>
      </c>
      <c r="O429" s="38">
        <v>27734.06</v>
      </c>
      <c r="P429" s="38">
        <v>29812.82</v>
      </c>
      <c r="Q429" s="38">
        <v>29470.37</v>
      </c>
      <c r="R429" s="38">
        <v>27994.17</v>
      </c>
      <c r="S429" s="38">
        <v>25150.959999999999</v>
      </c>
      <c r="T429" s="38">
        <v>23302.06</v>
      </c>
      <c r="U429" s="38">
        <v>21561.33</v>
      </c>
      <c r="V429" s="38">
        <v>21760.1</v>
      </c>
      <c r="W429" s="38">
        <v>22112.75</v>
      </c>
      <c r="X429" s="38">
        <v>21776.91</v>
      </c>
      <c r="Y429" s="38">
        <v>22456.0465193009</v>
      </c>
      <c r="Z429" s="5">
        <v>0</v>
      </c>
      <c r="AA429" s="2">
        <f>IFERROR(INDEX('Holiday Schedule'!$D$3:$D$24,MATCH(A429,'Holiday Schedule'!$C$3:$C$24,0)),0)</f>
        <v>0</v>
      </c>
      <c r="AB429" s="2">
        <f t="shared" si="48"/>
        <v>4</v>
      </c>
      <c r="AC429" s="2">
        <f t="shared" si="49"/>
        <v>401149.48</v>
      </c>
      <c r="AD429" s="5">
        <f t="shared" si="50"/>
        <v>195041.76651930087</v>
      </c>
      <c r="AE429" s="5">
        <f t="shared" si="51"/>
        <v>596191.24651930085</v>
      </c>
      <c r="AG429" s="2">
        <f t="shared" si="52"/>
        <v>2</v>
      </c>
      <c r="AH429" s="2">
        <f t="shared" si="53"/>
        <v>2026</v>
      </c>
      <c r="AJ429" s="5">
        <f t="shared" si="54"/>
        <v>29812.82</v>
      </c>
      <c r="AK429" s="2">
        <f t="shared" si="55"/>
        <v>15</v>
      </c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36"/>
    </row>
    <row r="430" spans="1:49">
      <c r="A430" s="17">
        <f>Total_All_Customers!A430</f>
        <v>46079</v>
      </c>
      <c r="B430" s="38">
        <v>21521.73</v>
      </c>
      <c r="C430" s="38">
        <v>21771.9</v>
      </c>
      <c r="D430" s="38">
        <v>22321.69</v>
      </c>
      <c r="E430" s="38">
        <v>22434.09</v>
      </c>
      <c r="F430" s="38">
        <v>22420.62</v>
      </c>
      <c r="G430" s="38">
        <v>23227.46</v>
      </c>
      <c r="H430" s="38">
        <v>21288.61</v>
      </c>
      <c r="I430" s="38">
        <v>23343.18</v>
      </c>
      <c r="J430" s="38">
        <v>22717.22</v>
      </c>
      <c r="K430" s="38">
        <v>15932.1</v>
      </c>
      <c r="L430" s="38">
        <v>12719.17</v>
      </c>
      <c r="M430" s="38">
        <v>12656.15</v>
      </c>
      <c r="N430" s="38">
        <v>11325.54</v>
      </c>
      <c r="O430" s="38">
        <v>12067.77</v>
      </c>
      <c r="P430" s="38">
        <v>12561.91</v>
      </c>
      <c r="Q430" s="38">
        <v>17171.95</v>
      </c>
      <c r="R430" s="38">
        <v>22111.27</v>
      </c>
      <c r="S430" s="38">
        <v>23114.6</v>
      </c>
      <c r="T430" s="38">
        <v>22160.25</v>
      </c>
      <c r="U430" s="38">
        <v>20777.7</v>
      </c>
      <c r="V430" s="38">
        <v>21368.34</v>
      </c>
      <c r="W430" s="38">
        <v>22070.76</v>
      </c>
      <c r="X430" s="38">
        <v>21883.35</v>
      </c>
      <c r="Y430" s="38">
        <v>21980.997470372</v>
      </c>
      <c r="Z430" s="5">
        <v>0</v>
      </c>
      <c r="AA430" s="2">
        <f>IFERROR(INDEX('Holiday Schedule'!$D$3:$D$24,MATCH(A430,'Holiday Schedule'!$C$3:$C$24,0)),0)</f>
        <v>0</v>
      </c>
      <c r="AB430" s="2">
        <f t="shared" si="48"/>
        <v>5</v>
      </c>
      <c r="AC430" s="2">
        <f t="shared" si="49"/>
        <v>293981.25999999995</v>
      </c>
      <c r="AD430" s="5">
        <f t="shared" si="50"/>
        <v>176967.09747037204</v>
      </c>
      <c r="AE430" s="5">
        <f t="shared" si="51"/>
        <v>470948.35747037199</v>
      </c>
      <c r="AG430" s="2">
        <f t="shared" si="52"/>
        <v>2</v>
      </c>
      <c r="AH430" s="2">
        <f t="shared" si="53"/>
        <v>2026</v>
      </c>
      <c r="AJ430" s="5">
        <f t="shared" si="54"/>
        <v>23343.18</v>
      </c>
      <c r="AK430" s="2">
        <f t="shared" si="55"/>
        <v>8</v>
      </c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36"/>
    </row>
    <row r="431" spans="1:49">
      <c r="A431" s="17">
        <f>Total_All_Customers!A431</f>
        <v>46080</v>
      </c>
      <c r="B431" s="38">
        <v>21424.94</v>
      </c>
      <c r="C431" s="38">
        <v>22232.23</v>
      </c>
      <c r="D431" s="38">
        <v>22947.8</v>
      </c>
      <c r="E431" s="38">
        <v>23357.95</v>
      </c>
      <c r="F431" s="38">
        <v>23711.73</v>
      </c>
      <c r="G431" s="38">
        <v>24682.85</v>
      </c>
      <c r="H431" s="38">
        <v>22515.919999999998</v>
      </c>
      <c r="I431" s="38">
        <v>20737.189999999999</v>
      </c>
      <c r="J431" s="38">
        <v>15963.56</v>
      </c>
      <c r="K431" s="38">
        <v>12895.28</v>
      </c>
      <c r="L431" s="38">
        <v>11973.24</v>
      </c>
      <c r="M431" s="38">
        <v>11281.38</v>
      </c>
      <c r="N431" s="38">
        <v>11575.25</v>
      </c>
      <c r="O431" s="38">
        <v>11974.66</v>
      </c>
      <c r="P431" s="38">
        <v>14037.37</v>
      </c>
      <c r="Q431" s="38">
        <v>17862.54</v>
      </c>
      <c r="R431" s="38">
        <v>23273.54</v>
      </c>
      <c r="S431" s="38">
        <v>23074.13</v>
      </c>
      <c r="T431" s="38">
        <v>22137.200000000001</v>
      </c>
      <c r="U431" s="38">
        <v>20659.27</v>
      </c>
      <c r="V431" s="38">
        <v>21037.37</v>
      </c>
      <c r="W431" s="38">
        <v>21772.6</v>
      </c>
      <c r="X431" s="38">
        <v>22005.040000000001</v>
      </c>
      <c r="Y431" s="38">
        <v>21091.134999999998</v>
      </c>
      <c r="Z431" s="5">
        <v>0</v>
      </c>
      <c r="AA431" s="2">
        <f>IFERROR(INDEX('Holiday Schedule'!$D$3:$D$24,MATCH(A431,'Holiday Schedule'!$C$3:$C$24,0)),0)</f>
        <v>0</v>
      </c>
      <c r="AB431" s="2">
        <f t="shared" si="48"/>
        <v>6</v>
      </c>
      <c r="AC431" s="2">
        <f t="shared" si="49"/>
        <v>282259.62</v>
      </c>
      <c r="AD431" s="5">
        <f t="shared" si="50"/>
        <v>181964.55499999993</v>
      </c>
      <c r="AE431" s="5">
        <f t="shared" si="51"/>
        <v>464224.17499999993</v>
      </c>
      <c r="AG431" s="2">
        <f t="shared" si="52"/>
        <v>2</v>
      </c>
      <c r="AH431" s="2">
        <f t="shared" si="53"/>
        <v>2026</v>
      </c>
      <c r="AJ431" s="5">
        <f t="shared" si="54"/>
        <v>24682.85</v>
      </c>
      <c r="AK431" s="2">
        <f t="shared" si="55"/>
        <v>6</v>
      </c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36"/>
    </row>
    <row r="432" spans="1:49">
      <c r="A432" s="17">
        <f>Total_All_Customers!A432</f>
        <v>46081</v>
      </c>
      <c r="B432" s="38">
        <v>21763.71</v>
      </c>
      <c r="C432" s="38">
        <v>22130.98</v>
      </c>
      <c r="D432" s="38">
        <v>22678.43</v>
      </c>
      <c r="E432" s="38">
        <v>22697.200000000001</v>
      </c>
      <c r="F432" s="38">
        <v>22289.83</v>
      </c>
      <c r="G432" s="38">
        <v>22045.14</v>
      </c>
      <c r="H432" s="38">
        <v>18739.37</v>
      </c>
      <c r="I432" s="38">
        <v>18377.21</v>
      </c>
      <c r="J432" s="38">
        <v>15951.59</v>
      </c>
      <c r="K432" s="38">
        <v>14184.03</v>
      </c>
      <c r="L432" s="38">
        <v>11031.31</v>
      </c>
      <c r="M432" s="38">
        <v>11957.33</v>
      </c>
      <c r="N432" s="38">
        <v>14254.89</v>
      </c>
      <c r="O432" s="38">
        <v>13841.01</v>
      </c>
      <c r="P432" s="38">
        <v>22090.13</v>
      </c>
      <c r="Q432" s="38">
        <v>24344.23</v>
      </c>
      <c r="R432" s="38">
        <v>23768.89</v>
      </c>
      <c r="S432" s="38">
        <v>21675.15</v>
      </c>
      <c r="T432" s="38">
        <v>20525.68</v>
      </c>
      <c r="U432" s="38">
        <v>19053.8</v>
      </c>
      <c r="V432" s="38">
        <v>19593.37</v>
      </c>
      <c r="W432" s="38">
        <v>20296.560000000001</v>
      </c>
      <c r="X432" s="38">
        <v>20290.34</v>
      </c>
      <c r="Y432" s="38">
        <v>22108.66</v>
      </c>
      <c r="Z432" s="5">
        <v>0</v>
      </c>
      <c r="AA432" s="2">
        <f>IFERROR(INDEX('Holiday Schedule'!$D$3:$D$24,MATCH(A432,'Holiday Schedule'!$C$3:$C$24,0)),0)</f>
        <v>0</v>
      </c>
      <c r="AB432" s="2">
        <f t="shared" si="48"/>
        <v>7</v>
      </c>
      <c r="AC432" s="2">
        <f t="shared" si="49"/>
        <v>0</v>
      </c>
      <c r="AD432" s="5">
        <f t="shared" si="50"/>
        <v>465688.83999999997</v>
      </c>
      <c r="AE432" s="5">
        <f t="shared" si="51"/>
        <v>465688.83999999997</v>
      </c>
      <c r="AG432" s="2">
        <f t="shared" si="52"/>
        <v>2</v>
      </c>
      <c r="AH432" s="2">
        <f t="shared" si="53"/>
        <v>2026</v>
      </c>
      <c r="AJ432" s="5">
        <f t="shared" si="54"/>
        <v>24344.23</v>
      </c>
      <c r="AK432" s="2">
        <f t="shared" si="55"/>
        <v>16</v>
      </c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36"/>
    </row>
    <row r="433" spans="1:49">
      <c r="A433" s="17">
        <f>Total_All_Customers!A433</f>
        <v>46082</v>
      </c>
      <c r="B433" s="38">
        <v>19873.919999999998</v>
      </c>
      <c r="C433" s="38">
        <v>21398.82</v>
      </c>
      <c r="D433" s="38">
        <v>20610.72</v>
      </c>
      <c r="E433" s="38">
        <v>20594.080000000002</v>
      </c>
      <c r="F433" s="38">
        <v>20562.13</v>
      </c>
      <c r="G433" s="38">
        <v>20694.46</v>
      </c>
      <c r="H433" s="38">
        <v>18612.03</v>
      </c>
      <c r="I433" s="38">
        <v>19044.5</v>
      </c>
      <c r="J433" s="38">
        <v>20791.419999999998</v>
      </c>
      <c r="K433" s="38">
        <v>21721.89</v>
      </c>
      <c r="L433" s="38">
        <v>22207.69</v>
      </c>
      <c r="M433" s="38">
        <v>21333.17</v>
      </c>
      <c r="N433" s="38">
        <v>18122.900000000001</v>
      </c>
      <c r="O433" s="38">
        <v>14710.59</v>
      </c>
      <c r="P433" s="38">
        <v>13205.75</v>
      </c>
      <c r="Q433" s="38">
        <v>17164.330000000002</v>
      </c>
      <c r="R433" s="38">
        <v>23529.87</v>
      </c>
      <c r="S433" s="38">
        <v>25120.75</v>
      </c>
      <c r="T433" s="38">
        <v>24226.28</v>
      </c>
      <c r="U433" s="38">
        <v>22452.799999999999</v>
      </c>
      <c r="V433" s="38">
        <v>21649.56</v>
      </c>
      <c r="W433" s="38">
        <v>23133.57</v>
      </c>
      <c r="X433" s="38">
        <v>23628.34</v>
      </c>
      <c r="Y433" s="38">
        <v>20424.919999999998</v>
      </c>
      <c r="Z433" s="5">
        <v>0</v>
      </c>
      <c r="AA433" s="2">
        <f>IFERROR(INDEX('Holiday Schedule'!$D$3:$D$24,MATCH(A433,'Holiday Schedule'!$C$3:$C$24,0)),0)</f>
        <v>0</v>
      </c>
      <c r="AB433" s="2">
        <f t="shared" si="48"/>
        <v>1</v>
      </c>
      <c r="AC433" s="2">
        <f t="shared" si="49"/>
        <v>0</v>
      </c>
      <c r="AD433" s="5">
        <f t="shared" si="50"/>
        <v>494814.49000000005</v>
      </c>
      <c r="AE433" s="5">
        <f t="shared" si="51"/>
        <v>494814.49000000005</v>
      </c>
      <c r="AG433" s="2">
        <f t="shared" si="52"/>
        <v>3</v>
      </c>
      <c r="AH433" s="2">
        <f t="shared" si="53"/>
        <v>2026</v>
      </c>
      <c r="AJ433" s="5">
        <f t="shared" si="54"/>
        <v>25120.75</v>
      </c>
      <c r="AK433" s="2">
        <f t="shared" si="55"/>
        <v>18</v>
      </c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36"/>
    </row>
    <row r="434" spans="1:49">
      <c r="A434" s="17">
        <f>Total_All_Customers!A434</f>
        <v>46083</v>
      </c>
      <c r="B434" s="38">
        <v>24444.37</v>
      </c>
      <c r="C434" s="38">
        <v>25022.46</v>
      </c>
      <c r="D434" s="38">
        <v>25872.45</v>
      </c>
      <c r="E434" s="38">
        <v>26027.06</v>
      </c>
      <c r="F434" s="38">
        <v>26481.67</v>
      </c>
      <c r="G434" s="38">
        <v>27263.79</v>
      </c>
      <c r="H434" s="38">
        <v>24642.12</v>
      </c>
      <c r="I434" s="38">
        <v>22180.98</v>
      </c>
      <c r="J434" s="38">
        <v>17807</v>
      </c>
      <c r="K434" s="38">
        <v>15330.75</v>
      </c>
      <c r="L434" s="38">
        <v>14663.31</v>
      </c>
      <c r="M434" s="38">
        <v>14621.3</v>
      </c>
      <c r="N434" s="38">
        <v>14171.89</v>
      </c>
      <c r="O434" s="38">
        <v>14976.27</v>
      </c>
      <c r="P434" s="38">
        <v>15202.98</v>
      </c>
      <c r="Q434" s="38">
        <v>19782.91</v>
      </c>
      <c r="R434" s="38">
        <v>26361.17</v>
      </c>
      <c r="S434" s="38">
        <v>27066.83</v>
      </c>
      <c r="T434" s="38">
        <v>26300.54</v>
      </c>
      <c r="U434" s="38">
        <v>23924.53</v>
      </c>
      <c r="V434" s="38">
        <v>23256.76</v>
      </c>
      <c r="W434" s="38">
        <v>24262.39</v>
      </c>
      <c r="X434" s="38">
        <v>24897.09</v>
      </c>
      <c r="Y434" s="38">
        <v>25447.792203850298</v>
      </c>
      <c r="Z434" s="5">
        <v>0</v>
      </c>
      <c r="AA434" s="2">
        <f>IFERROR(INDEX('Holiday Schedule'!$D$3:$D$24,MATCH(A434,'Holiday Schedule'!$C$3:$C$24,0)),0)</f>
        <v>0</v>
      </c>
      <c r="AB434" s="2">
        <f t="shared" si="48"/>
        <v>2</v>
      </c>
      <c r="AC434" s="2">
        <f t="shared" si="49"/>
        <v>324806.70000000007</v>
      </c>
      <c r="AD434" s="5">
        <f t="shared" si="50"/>
        <v>205201.71220385027</v>
      </c>
      <c r="AE434" s="5">
        <f t="shared" si="51"/>
        <v>530008.41220385034</v>
      </c>
      <c r="AG434" s="2">
        <f t="shared" si="52"/>
        <v>3</v>
      </c>
      <c r="AH434" s="2">
        <f t="shared" si="53"/>
        <v>2026</v>
      </c>
      <c r="AJ434" s="5">
        <f t="shared" si="54"/>
        <v>27263.79</v>
      </c>
      <c r="AK434" s="2">
        <f t="shared" si="55"/>
        <v>6</v>
      </c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36"/>
    </row>
    <row r="435" spans="1:49">
      <c r="A435" s="17">
        <f>Total_All_Customers!A435</f>
        <v>46084</v>
      </c>
      <c r="B435" s="38">
        <v>25230.83</v>
      </c>
      <c r="C435" s="38">
        <v>25822.18</v>
      </c>
      <c r="D435" s="38">
        <v>26656.55</v>
      </c>
      <c r="E435" s="38">
        <v>26623.39</v>
      </c>
      <c r="F435" s="38">
        <v>26946.05</v>
      </c>
      <c r="G435" s="38">
        <v>27531.34</v>
      </c>
      <c r="H435" s="38">
        <v>24550.21</v>
      </c>
      <c r="I435" s="38">
        <v>22068.28</v>
      </c>
      <c r="J435" s="38">
        <v>16972.89</v>
      </c>
      <c r="K435" s="38">
        <v>13765.11</v>
      </c>
      <c r="L435" s="38">
        <v>12705.02</v>
      </c>
      <c r="M435" s="38">
        <v>11647.92</v>
      </c>
      <c r="N435" s="38">
        <v>9689.49</v>
      </c>
      <c r="O435" s="38">
        <v>11673.13</v>
      </c>
      <c r="P435" s="38">
        <v>18812.36</v>
      </c>
      <c r="Q435" s="38">
        <v>24329.56</v>
      </c>
      <c r="R435" s="38">
        <v>26427.46</v>
      </c>
      <c r="S435" s="38">
        <v>24571.51</v>
      </c>
      <c r="T435" s="38">
        <v>23723.91</v>
      </c>
      <c r="U435" s="38">
        <v>21156.3</v>
      </c>
      <c r="V435" s="38">
        <v>20993.75</v>
      </c>
      <c r="W435" s="38">
        <v>20914.54</v>
      </c>
      <c r="X435" s="38">
        <v>21138.799999999999</v>
      </c>
      <c r="Y435" s="38">
        <v>21200.978559425101</v>
      </c>
      <c r="Z435" s="5">
        <v>0</v>
      </c>
      <c r="AA435" s="2">
        <f>IFERROR(INDEX('Holiday Schedule'!$D$3:$D$24,MATCH(A435,'Holiday Schedule'!$C$3:$C$24,0)),0)</f>
        <v>0</v>
      </c>
      <c r="AB435" s="2">
        <f t="shared" si="48"/>
        <v>3</v>
      </c>
      <c r="AC435" s="2">
        <f t="shared" si="49"/>
        <v>300590.02999999997</v>
      </c>
      <c r="AD435" s="5">
        <f t="shared" si="50"/>
        <v>204561.52855942503</v>
      </c>
      <c r="AE435" s="5">
        <f t="shared" si="51"/>
        <v>505151.558559425</v>
      </c>
      <c r="AG435" s="2">
        <f t="shared" si="52"/>
        <v>3</v>
      </c>
      <c r="AH435" s="2">
        <f t="shared" si="53"/>
        <v>2026</v>
      </c>
      <c r="AJ435" s="5">
        <f t="shared" si="54"/>
        <v>27531.34</v>
      </c>
      <c r="AK435" s="2">
        <f t="shared" si="55"/>
        <v>6</v>
      </c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36"/>
    </row>
    <row r="436" spans="1:49">
      <c r="A436" s="17">
        <f>Total_All_Customers!A436</f>
        <v>46085</v>
      </c>
      <c r="B436" s="38">
        <v>20704.349999999999</v>
      </c>
      <c r="C436" s="38">
        <v>20844.77</v>
      </c>
      <c r="D436" s="38">
        <v>21304.34</v>
      </c>
      <c r="E436" s="38">
        <v>21199.39</v>
      </c>
      <c r="F436" s="38">
        <v>21745</v>
      </c>
      <c r="G436" s="38">
        <v>22418</v>
      </c>
      <c r="H436" s="38">
        <v>20976.74</v>
      </c>
      <c r="I436" s="38">
        <v>22174.84</v>
      </c>
      <c r="J436" s="38">
        <v>19652.36</v>
      </c>
      <c r="K436" s="38">
        <v>15070.54</v>
      </c>
      <c r="L436" s="38">
        <v>13071.73</v>
      </c>
      <c r="M436" s="38">
        <v>14629.73</v>
      </c>
      <c r="N436" s="38">
        <v>17204.509999999998</v>
      </c>
      <c r="O436" s="38">
        <v>16934.21</v>
      </c>
      <c r="P436" s="38">
        <v>15986.97</v>
      </c>
      <c r="Q436" s="38">
        <v>18526.82</v>
      </c>
      <c r="R436" s="38">
        <v>22695.4</v>
      </c>
      <c r="S436" s="38">
        <v>22593.08</v>
      </c>
      <c r="T436" s="38">
        <v>22178.07</v>
      </c>
      <c r="U436" s="38">
        <v>19982.71</v>
      </c>
      <c r="V436" s="38">
        <v>19264.18</v>
      </c>
      <c r="W436" s="38">
        <v>19940.03</v>
      </c>
      <c r="X436" s="38">
        <v>20113.169999999998</v>
      </c>
      <c r="Y436" s="38">
        <v>20311.468508931299</v>
      </c>
      <c r="Z436" s="5">
        <v>0</v>
      </c>
      <c r="AA436" s="2">
        <f>IFERROR(INDEX('Holiday Schedule'!$D$3:$D$24,MATCH(A436,'Holiday Schedule'!$C$3:$C$24,0)),0)</f>
        <v>0</v>
      </c>
      <c r="AB436" s="2">
        <f t="shared" si="48"/>
        <v>4</v>
      </c>
      <c r="AC436" s="2">
        <f t="shared" si="49"/>
        <v>300018.34999999998</v>
      </c>
      <c r="AD436" s="5">
        <f t="shared" si="50"/>
        <v>169504.05850893131</v>
      </c>
      <c r="AE436" s="5">
        <f t="shared" si="51"/>
        <v>469522.40850893129</v>
      </c>
      <c r="AG436" s="2">
        <f t="shared" si="52"/>
        <v>3</v>
      </c>
      <c r="AH436" s="2">
        <f t="shared" si="53"/>
        <v>2026</v>
      </c>
      <c r="AJ436" s="5">
        <f t="shared" si="54"/>
        <v>22695.4</v>
      </c>
      <c r="AK436" s="2">
        <f t="shared" si="55"/>
        <v>17</v>
      </c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36"/>
    </row>
    <row r="437" spans="1:49">
      <c r="A437" s="17">
        <f>Total_All_Customers!A437</f>
        <v>46086</v>
      </c>
      <c r="B437" s="38">
        <v>19995.04</v>
      </c>
      <c r="C437" s="38">
        <v>20512.259999999998</v>
      </c>
      <c r="D437" s="38">
        <v>20853.16</v>
      </c>
      <c r="E437" s="38">
        <v>20859.57</v>
      </c>
      <c r="F437" s="38">
        <v>21274.45</v>
      </c>
      <c r="G437" s="38">
        <v>22081.41</v>
      </c>
      <c r="H437" s="38">
        <v>20475.060000000001</v>
      </c>
      <c r="I437" s="38">
        <v>21467.98</v>
      </c>
      <c r="J437" s="38">
        <v>21543.48</v>
      </c>
      <c r="K437" s="38">
        <v>19536.73</v>
      </c>
      <c r="L437" s="38">
        <v>19639.93</v>
      </c>
      <c r="M437" s="38">
        <v>19108.84</v>
      </c>
      <c r="N437" s="38">
        <v>18086</v>
      </c>
      <c r="O437" s="38">
        <v>19772.13</v>
      </c>
      <c r="P437" s="38">
        <v>22856.959999999999</v>
      </c>
      <c r="Q437" s="38">
        <v>26549.95</v>
      </c>
      <c r="R437" s="38">
        <v>27575.64</v>
      </c>
      <c r="S437" s="38">
        <v>25769.5</v>
      </c>
      <c r="T437" s="38">
        <v>24739.74</v>
      </c>
      <c r="U437" s="38">
        <v>22391.89</v>
      </c>
      <c r="V437" s="38">
        <v>21593.58</v>
      </c>
      <c r="W437" s="38">
        <v>22184.63</v>
      </c>
      <c r="X437" s="38">
        <v>22478.41</v>
      </c>
      <c r="Y437" s="38">
        <v>22508.253696568801</v>
      </c>
      <c r="Z437" s="5">
        <v>0</v>
      </c>
      <c r="AA437" s="2">
        <f>IFERROR(INDEX('Holiday Schedule'!$D$3:$D$24,MATCH(A437,'Holiday Schedule'!$C$3:$C$24,0)),0)</f>
        <v>0</v>
      </c>
      <c r="AB437" s="2">
        <f t="shared" si="48"/>
        <v>5</v>
      </c>
      <c r="AC437" s="2">
        <f t="shared" si="49"/>
        <v>355295.39</v>
      </c>
      <c r="AD437" s="5">
        <f t="shared" si="50"/>
        <v>168559.20369656885</v>
      </c>
      <c r="AE437" s="5">
        <f t="shared" si="51"/>
        <v>523854.59369656886</v>
      </c>
      <c r="AG437" s="2">
        <f t="shared" si="52"/>
        <v>3</v>
      </c>
      <c r="AH437" s="2">
        <f t="shared" si="53"/>
        <v>2026</v>
      </c>
      <c r="AJ437" s="5">
        <f t="shared" si="54"/>
        <v>27575.64</v>
      </c>
      <c r="AK437" s="2">
        <f t="shared" si="55"/>
        <v>17</v>
      </c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36"/>
    </row>
    <row r="438" spans="1:49">
      <c r="A438" s="17">
        <f>Total_All_Customers!A438</f>
        <v>46087</v>
      </c>
      <c r="B438" s="38">
        <v>21779.72</v>
      </c>
      <c r="C438" s="38">
        <v>21863.69</v>
      </c>
      <c r="D438" s="38">
        <v>22765.84</v>
      </c>
      <c r="E438" s="38">
        <v>21942.95</v>
      </c>
      <c r="F438" s="38">
        <v>22489.599999999999</v>
      </c>
      <c r="G438" s="38">
        <v>22897.8</v>
      </c>
      <c r="H438" s="38">
        <v>21372.68</v>
      </c>
      <c r="I438" s="38">
        <v>22205.4</v>
      </c>
      <c r="J438" s="38">
        <v>23945.27</v>
      </c>
      <c r="K438" s="38">
        <v>23652.58</v>
      </c>
      <c r="L438" s="38">
        <v>21705.32</v>
      </c>
      <c r="M438" s="38">
        <v>19233.61</v>
      </c>
      <c r="N438" s="38">
        <v>18009.11</v>
      </c>
      <c r="O438" s="38">
        <v>19193.439999999999</v>
      </c>
      <c r="P438" s="38">
        <v>21107.16</v>
      </c>
      <c r="Q438" s="38">
        <v>22444.54</v>
      </c>
      <c r="R438" s="38">
        <v>24926.91</v>
      </c>
      <c r="S438" s="38">
        <v>23241.54</v>
      </c>
      <c r="T438" s="38">
        <v>22415.02</v>
      </c>
      <c r="U438" s="38">
        <v>20601.2</v>
      </c>
      <c r="V438" s="38">
        <v>20009.97</v>
      </c>
      <c r="W438" s="38">
        <v>20649.05</v>
      </c>
      <c r="X438" s="38">
        <v>21026.47</v>
      </c>
      <c r="Y438" s="38">
        <v>20459.802500000002</v>
      </c>
      <c r="Z438" s="5">
        <v>0</v>
      </c>
      <c r="AA438" s="2">
        <f>IFERROR(INDEX('Holiday Schedule'!$D$3:$D$24,MATCH(A438,'Holiday Schedule'!$C$3:$C$24,0)),0)</f>
        <v>0</v>
      </c>
      <c r="AB438" s="2">
        <f t="shared" si="48"/>
        <v>6</v>
      </c>
      <c r="AC438" s="2">
        <f t="shared" si="49"/>
        <v>344366.59000000008</v>
      </c>
      <c r="AD438" s="5">
        <f t="shared" si="50"/>
        <v>175572.08249999979</v>
      </c>
      <c r="AE438" s="5">
        <f t="shared" si="51"/>
        <v>519938.67249999987</v>
      </c>
      <c r="AG438" s="2">
        <f t="shared" si="52"/>
        <v>3</v>
      </c>
      <c r="AH438" s="2">
        <f t="shared" si="53"/>
        <v>2026</v>
      </c>
      <c r="AJ438" s="5">
        <f t="shared" si="54"/>
        <v>24926.91</v>
      </c>
      <c r="AK438" s="2">
        <f t="shared" si="55"/>
        <v>17</v>
      </c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36"/>
    </row>
    <row r="439" spans="1:49">
      <c r="A439" s="17">
        <f>Total_All_Customers!A439</f>
        <v>46088</v>
      </c>
      <c r="B439" s="38">
        <v>20147.93</v>
      </c>
      <c r="C439" s="38">
        <v>19624.16</v>
      </c>
      <c r="D439" s="38">
        <v>19307.45</v>
      </c>
      <c r="E439" s="38">
        <v>17236.689999999999</v>
      </c>
      <c r="F439" s="38">
        <v>19958.060000000001</v>
      </c>
      <c r="G439" s="38">
        <v>14736.62</v>
      </c>
      <c r="H439" s="38">
        <v>18569.96</v>
      </c>
      <c r="I439" s="38">
        <v>19772.400000000001</v>
      </c>
      <c r="J439" s="38">
        <v>16054.59</v>
      </c>
      <c r="K439" s="38">
        <v>20835.23</v>
      </c>
      <c r="L439" s="38">
        <v>26119.09</v>
      </c>
      <c r="M439" s="38">
        <v>26061.67</v>
      </c>
      <c r="N439" s="38">
        <v>25452.55</v>
      </c>
      <c r="O439" s="38">
        <v>27664.1</v>
      </c>
      <c r="P439" s="38">
        <v>25054.43</v>
      </c>
      <c r="Q439" s="38">
        <v>25476.51</v>
      </c>
      <c r="R439" s="38">
        <v>25793.5</v>
      </c>
      <c r="S439" s="38">
        <v>22873.58</v>
      </c>
      <c r="T439" s="38">
        <v>22420.82</v>
      </c>
      <c r="U439" s="38">
        <v>19090.62</v>
      </c>
      <c r="V439" s="38">
        <v>18806.400000000001</v>
      </c>
      <c r="W439" s="38">
        <v>19336.18</v>
      </c>
      <c r="X439" s="38">
        <v>20827.509999999998</v>
      </c>
      <c r="Y439" s="38">
        <v>20996.61</v>
      </c>
      <c r="Z439" s="5">
        <v>0</v>
      </c>
      <c r="AA439" s="2">
        <f>IFERROR(INDEX('Holiday Schedule'!$D$3:$D$24,MATCH(A439,'Holiday Schedule'!$C$3:$C$24,0)),0)</f>
        <v>0</v>
      </c>
      <c r="AB439" s="2">
        <f t="shared" si="48"/>
        <v>7</v>
      </c>
      <c r="AC439" s="2">
        <f t="shared" si="49"/>
        <v>0</v>
      </c>
      <c r="AD439" s="5">
        <f t="shared" si="50"/>
        <v>512216.66</v>
      </c>
      <c r="AE439" s="5">
        <f t="shared" si="51"/>
        <v>512216.66</v>
      </c>
      <c r="AG439" s="2">
        <f t="shared" si="52"/>
        <v>3</v>
      </c>
      <c r="AH439" s="2">
        <f t="shared" si="53"/>
        <v>2026</v>
      </c>
      <c r="AJ439" s="5">
        <f t="shared" si="54"/>
        <v>27664.1</v>
      </c>
      <c r="AK439" s="2">
        <f t="shared" si="55"/>
        <v>14</v>
      </c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36"/>
    </row>
    <row r="440" spans="1:49">
      <c r="A440" s="17">
        <f>Total_All_Customers!A440</f>
        <v>46089</v>
      </c>
      <c r="B440" s="38">
        <v>20895.34</v>
      </c>
      <c r="C440" s="38">
        <v>0</v>
      </c>
      <c r="D440" s="38">
        <v>21484.95</v>
      </c>
      <c r="E440" s="38">
        <v>10582.51</v>
      </c>
      <c r="F440" s="38">
        <v>18983.169999999998</v>
      </c>
      <c r="G440" s="38">
        <v>18957.91</v>
      </c>
      <c r="H440" s="38">
        <v>19082.98</v>
      </c>
      <c r="I440" s="38">
        <v>17555.240000000002</v>
      </c>
      <c r="J440" s="38">
        <v>18680.93</v>
      </c>
      <c r="K440" s="38">
        <v>19952.62</v>
      </c>
      <c r="L440" s="38">
        <v>20107.310000000001</v>
      </c>
      <c r="M440" s="38">
        <v>18648.3</v>
      </c>
      <c r="N440" s="38">
        <v>16164.37</v>
      </c>
      <c r="O440" s="38">
        <v>14174.19</v>
      </c>
      <c r="P440" s="38">
        <v>15101.1</v>
      </c>
      <c r="Q440" s="38">
        <v>12883.33</v>
      </c>
      <c r="R440" s="38">
        <v>14574.31</v>
      </c>
      <c r="S440" s="38">
        <v>19309.560000000001</v>
      </c>
      <c r="T440" s="38">
        <v>20742.14</v>
      </c>
      <c r="U440" s="38">
        <v>20070.330000000002</v>
      </c>
      <c r="V440" s="38">
        <v>18195.400000000001</v>
      </c>
      <c r="W440" s="38">
        <v>17013.86</v>
      </c>
      <c r="X440" s="38">
        <v>17758.05</v>
      </c>
      <c r="Y440" s="38">
        <v>17780.599999999999</v>
      </c>
      <c r="Z440" s="5">
        <v>0</v>
      </c>
      <c r="AA440" s="2">
        <f>IFERROR(INDEX('Holiday Schedule'!$D$3:$D$24,MATCH(A440,'Holiday Schedule'!$C$3:$C$24,0)),0)</f>
        <v>0</v>
      </c>
      <c r="AB440" s="2">
        <f t="shared" si="48"/>
        <v>1</v>
      </c>
      <c r="AC440" s="2">
        <f t="shared" si="49"/>
        <v>0</v>
      </c>
      <c r="AD440" s="5">
        <f t="shared" si="50"/>
        <v>408698.5</v>
      </c>
      <c r="AE440" s="5">
        <f t="shared" si="51"/>
        <v>408698.5</v>
      </c>
      <c r="AG440" s="2">
        <f t="shared" si="52"/>
        <v>3</v>
      </c>
      <c r="AH440" s="2">
        <f t="shared" si="53"/>
        <v>2026</v>
      </c>
      <c r="AJ440" s="5">
        <f t="shared" si="54"/>
        <v>21484.95</v>
      </c>
      <c r="AK440" s="2">
        <f t="shared" si="55"/>
        <v>3</v>
      </c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36"/>
    </row>
    <row r="441" spans="1:49">
      <c r="A441" s="17">
        <f>Total_All_Customers!A441</f>
        <v>46090</v>
      </c>
      <c r="B441" s="38">
        <v>18348.28</v>
      </c>
      <c r="C441" s="38">
        <v>18435.09</v>
      </c>
      <c r="D441" s="38">
        <v>19017.34</v>
      </c>
      <c r="E441" s="38">
        <v>19515.07</v>
      </c>
      <c r="F441" s="38">
        <v>20207.11</v>
      </c>
      <c r="G441" s="38">
        <v>21301.13</v>
      </c>
      <c r="H441" s="38">
        <v>22739.84</v>
      </c>
      <c r="I441" s="38">
        <v>20056.28</v>
      </c>
      <c r="J441" s="38">
        <v>20109.560000000001</v>
      </c>
      <c r="K441" s="38">
        <v>19860.38</v>
      </c>
      <c r="L441" s="38">
        <v>18560.060000000001</v>
      </c>
      <c r="M441" s="38">
        <v>15055.23</v>
      </c>
      <c r="N441" s="38">
        <v>13957.63</v>
      </c>
      <c r="O441" s="38">
        <v>15542.44</v>
      </c>
      <c r="P441" s="38">
        <v>13908.59</v>
      </c>
      <c r="Q441" s="38">
        <v>13636.29</v>
      </c>
      <c r="R441" s="38">
        <v>18031.650000000001</v>
      </c>
      <c r="S441" s="38">
        <v>21566.73</v>
      </c>
      <c r="T441" s="38">
        <v>20977.73</v>
      </c>
      <c r="U441" s="38">
        <v>20001.93</v>
      </c>
      <c r="V441" s="38">
        <v>17661.14</v>
      </c>
      <c r="W441" s="38">
        <v>16530.91</v>
      </c>
      <c r="X441" s="38">
        <v>16728.97</v>
      </c>
      <c r="Y441" s="38">
        <v>17011.419999999998</v>
      </c>
      <c r="Z441" s="5">
        <v>0</v>
      </c>
      <c r="AA441" s="2">
        <f>IFERROR(INDEX('Holiday Schedule'!$D$3:$D$24,MATCH(A441,'Holiday Schedule'!$C$3:$C$24,0)),0)</f>
        <v>0</v>
      </c>
      <c r="AB441" s="2">
        <f t="shared" si="48"/>
        <v>2</v>
      </c>
      <c r="AC441" s="2">
        <f t="shared" si="49"/>
        <v>282185.52</v>
      </c>
      <c r="AD441" s="5">
        <f t="shared" si="50"/>
        <v>156575.27999999997</v>
      </c>
      <c r="AE441" s="5">
        <f t="shared" si="51"/>
        <v>438760.8</v>
      </c>
      <c r="AG441" s="2">
        <f t="shared" si="52"/>
        <v>3</v>
      </c>
      <c r="AH441" s="2">
        <f t="shared" si="53"/>
        <v>2026</v>
      </c>
      <c r="AJ441" s="5">
        <f t="shared" si="54"/>
        <v>22739.84</v>
      </c>
      <c r="AK441" s="2">
        <f t="shared" si="55"/>
        <v>7</v>
      </c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36"/>
    </row>
    <row r="442" spans="1:49">
      <c r="A442" s="17">
        <f>Total_All_Customers!A442</f>
        <v>46091</v>
      </c>
      <c r="B442" s="38">
        <v>17227.89</v>
      </c>
      <c r="C442" s="38">
        <v>17191</v>
      </c>
      <c r="D442" s="38">
        <v>17577.82</v>
      </c>
      <c r="E442" s="38">
        <v>18116.28</v>
      </c>
      <c r="F442" s="38">
        <v>18567.439999999999</v>
      </c>
      <c r="G442" s="38">
        <v>20140.27</v>
      </c>
      <c r="H442" s="38">
        <v>21774.21</v>
      </c>
      <c r="I442" s="38">
        <v>18629.86</v>
      </c>
      <c r="J442" s="38">
        <v>16098.46</v>
      </c>
      <c r="K442" s="38">
        <v>11927.4</v>
      </c>
      <c r="L442" s="38">
        <v>8298.07</v>
      </c>
      <c r="M442" s="38">
        <v>6876.86</v>
      </c>
      <c r="N442" s="38">
        <v>8388.6299999999992</v>
      </c>
      <c r="O442" s="38">
        <v>8108.72</v>
      </c>
      <c r="P442" s="38">
        <v>8565.01</v>
      </c>
      <c r="Q442" s="38">
        <v>10574.64</v>
      </c>
      <c r="R442" s="38">
        <v>14251.96</v>
      </c>
      <c r="S442" s="38">
        <v>18848.72</v>
      </c>
      <c r="T442" s="38">
        <v>19335.87</v>
      </c>
      <c r="U442" s="38">
        <v>19018.169999999998</v>
      </c>
      <c r="V442" s="38">
        <v>16868.53</v>
      </c>
      <c r="W442" s="38">
        <v>15867.08</v>
      </c>
      <c r="X442" s="38">
        <v>16044.1</v>
      </c>
      <c r="Y442" s="38">
        <v>16286.64</v>
      </c>
      <c r="Z442" s="5">
        <v>0</v>
      </c>
      <c r="AA442" s="2">
        <f>IFERROR(INDEX('Holiday Schedule'!$D$3:$D$24,MATCH(A442,'Holiday Schedule'!$C$3:$C$24,0)),0)</f>
        <v>0</v>
      </c>
      <c r="AB442" s="2">
        <f t="shared" si="48"/>
        <v>3</v>
      </c>
      <c r="AC442" s="2">
        <f t="shared" si="49"/>
        <v>217702.08</v>
      </c>
      <c r="AD442" s="5">
        <f t="shared" si="50"/>
        <v>146881.54999999996</v>
      </c>
      <c r="AE442" s="5">
        <f t="shared" si="51"/>
        <v>364583.62999999995</v>
      </c>
      <c r="AG442" s="2">
        <f t="shared" si="52"/>
        <v>3</v>
      </c>
      <c r="AH442" s="2">
        <f t="shared" si="53"/>
        <v>2026</v>
      </c>
      <c r="AJ442" s="5">
        <f t="shared" si="54"/>
        <v>21774.21</v>
      </c>
      <c r="AK442" s="2">
        <f t="shared" si="55"/>
        <v>7</v>
      </c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36"/>
    </row>
    <row r="443" spans="1:49">
      <c r="A443" s="17">
        <f>Total_All_Customers!A443</f>
        <v>46092</v>
      </c>
      <c r="B443" s="38">
        <v>16484.560000000001</v>
      </c>
      <c r="C443" s="38">
        <v>16489.93</v>
      </c>
      <c r="D443" s="38">
        <v>17020.150000000001</v>
      </c>
      <c r="E443" s="38">
        <v>17777.64</v>
      </c>
      <c r="F443" s="38">
        <v>18578.95</v>
      </c>
      <c r="G443" s="38">
        <v>19822.72</v>
      </c>
      <c r="H443" s="38">
        <v>21439.91</v>
      </c>
      <c r="I443" s="38">
        <v>19400.240000000002</v>
      </c>
      <c r="J443" s="38">
        <v>21062.06</v>
      </c>
      <c r="K443" s="38">
        <v>22398.37</v>
      </c>
      <c r="L443" s="38">
        <v>20504.66</v>
      </c>
      <c r="M443" s="38">
        <v>20403.330000000002</v>
      </c>
      <c r="N443" s="38">
        <v>20869.78</v>
      </c>
      <c r="O443" s="38">
        <v>21395.88</v>
      </c>
      <c r="P443" s="38">
        <v>23711.02</v>
      </c>
      <c r="Q443" s="38">
        <v>26379.19</v>
      </c>
      <c r="R443" s="38">
        <v>26759.01</v>
      </c>
      <c r="S443" s="38">
        <v>26659.97</v>
      </c>
      <c r="T443" s="38">
        <v>23370.68</v>
      </c>
      <c r="U443" s="38">
        <v>21763.200000000001</v>
      </c>
      <c r="V443" s="38">
        <v>19151.02</v>
      </c>
      <c r="W443" s="38">
        <v>17936.009999999998</v>
      </c>
      <c r="X443" s="38">
        <v>17940.36</v>
      </c>
      <c r="Y443" s="38">
        <v>18092.09</v>
      </c>
      <c r="Z443" s="5">
        <v>0</v>
      </c>
      <c r="AA443" s="2">
        <f>IFERROR(INDEX('Holiday Schedule'!$D$3:$D$24,MATCH(A443,'Holiday Schedule'!$C$3:$C$24,0)),0)</f>
        <v>0</v>
      </c>
      <c r="AB443" s="2">
        <f t="shared" si="48"/>
        <v>4</v>
      </c>
      <c r="AC443" s="2">
        <f t="shared" si="49"/>
        <v>349704.78</v>
      </c>
      <c r="AD443" s="5">
        <f t="shared" si="50"/>
        <v>145705.95000000001</v>
      </c>
      <c r="AE443" s="5">
        <f t="shared" si="51"/>
        <v>495410.73000000004</v>
      </c>
      <c r="AG443" s="2">
        <f t="shared" si="52"/>
        <v>3</v>
      </c>
      <c r="AH443" s="2">
        <f t="shared" si="53"/>
        <v>2026</v>
      </c>
      <c r="AJ443" s="5">
        <f t="shared" si="54"/>
        <v>26759.01</v>
      </c>
      <c r="AK443" s="2">
        <f t="shared" si="55"/>
        <v>17</v>
      </c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36"/>
    </row>
    <row r="444" spans="1:49">
      <c r="A444" s="17">
        <f>Total_All_Customers!A444</f>
        <v>46093</v>
      </c>
      <c r="B444" s="38">
        <v>18228.810000000001</v>
      </c>
      <c r="C444" s="38">
        <v>18140.47</v>
      </c>
      <c r="D444" s="38">
        <v>18537.57</v>
      </c>
      <c r="E444" s="38">
        <v>19173.61</v>
      </c>
      <c r="F444" s="38">
        <v>19670.46</v>
      </c>
      <c r="G444" s="38">
        <v>20748.34</v>
      </c>
      <c r="H444" s="38">
        <v>22283.22</v>
      </c>
      <c r="I444" s="38">
        <v>19914.080000000002</v>
      </c>
      <c r="J444" s="38">
        <v>21433.98</v>
      </c>
      <c r="K444" s="38">
        <v>23173.63</v>
      </c>
      <c r="L444" s="38">
        <v>24603.17</v>
      </c>
      <c r="M444" s="38">
        <v>24785.41</v>
      </c>
      <c r="N444" s="38">
        <v>23671.13</v>
      </c>
      <c r="O444" s="38">
        <v>22514.83</v>
      </c>
      <c r="P444" s="38">
        <v>24008.6</v>
      </c>
      <c r="Q444" s="38">
        <v>26008.9</v>
      </c>
      <c r="R444" s="38">
        <v>26395.37</v>
      </c>
      <c r="S444" s="38">
        <v>25835.95</v>
      </c>
      <c r="T444" s="38">
        <v>22558.04</v>
      </c>
      <c r="U444" s="38">
        <v>21762.86</v>
      </c>
      <c r="V444" s="38">
        <v>19936.740000000002</v>
      </c>
      <c r="W444" s="38">
        <v>18542.29</v>
      </c>
      <c r="X444" s="38">
        <v>19159.8</v>
      </c>
      <c r="Y444" s="38">
        <v>19817.04</v>
      </c>
      <c r="Z444" s="5">
        <v>0</v>
      </c>
      <c r="AA444" s="2">
        <f>IFERROR(INDEX('Holiday Schedule'!$D$3:$D$24,MATCH(A444,'Holiday Schedule'!$C$3:$C$24,0)),0)</f>
        <v>0</v>
      </c>
      <c r="AB444" s="2">
        <f t="shared" si="48"/>
        <v>5</v>
      </c>
      <c r="AC444" s="2">
        <f t="shared" si="49"/>
        <v>364304.77999999991</v>
      </c>
      <c r="AD444" s="5">
        <f t="shared" si="50"/>
        <v>156599.52000000002</v>
      </c>
      <c r="AE444" s="5">
        <f t="shared" si="51"/>
        <v>520904.29999999993</v>
      </c>
      <c r="AG444" s="2">
        <f t="shared" si="52"/>
        <v>3</v>
      </c>
      <c r="AH444" s="2">
        <f t="shared" si="53"/>
        <v>2026</v>
      </c>
      <c r="AJ444" s="5">
        <f t="shared" si="54"/>
        <v>26395.37</v>
      </c>
      <c r="AK444" s="2">
        <f t="shared" si="55"/>
        <v>17</v>
      </c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36"/>
    </row>
    <row r="445" spans="1:49">
      <c r="A445" s="17">
        <f>Total_All_Customers!A445</f>
        <v>46094</v>
      </c>
      <c r="B445" s="38">
        <v>20483.009999999998</v>
      </c>
      <c r="C445" s="38">
        <v>20412.79</v>
      </c>
      <c r="D445" s="38">
        <v>21083.37</v>
      </c>
      <c r="E445" s="38">
        <v>21763.26</v>
      </c>
      <c r="F445" s="38">
        <v>22412.12</v>
      </c>
      <c r="G445" s="38">
        <v>23463.77</v>
      </c>
      <c r="H445" s="38">
        <v>24456.97</v>
      </c>
      <c r="I445" s="38">
        <v>20926.810000000001</v>
      </c>
      <c r="J445" s="38">
        <v>17446.330000000002</v>
      </c>
      <c r="K445" s="38">
        <v>13584.03</v>
      </c>
      <c r="L445" s="38">
        <v>11197.74</v>
      </c>
      <c r="M445" s="38">
        <v>10554.95</v>
      </c>
      <c r="N445" s="38">
        <v>9993.2999999999993</v>
      </c>
      <c r="O445" s="38">
        <v>9147.49</v>
      </c>
      <c r="P445" s="38">
        <v>9436</v>
      </c>
      <c r="Q445" s="38">
        <v>16145.77</v>
      </c>
      <c r="R445" s="38">
        <v>23319.01</v>
      </c>
      <c r="S445" s="38">
        <v>24606.86</v>
      </c>
      <c r="T445" s="38">
        <v>22494.42</v>
      </c>
      <c r="U445" s="38">
        <v>21263.67</v>
      </c>
      <c r="V445" s="38">
        <v>19066.57</v>
      </c>
      <c r="W445" s="38">
        <v>18279.36</v>
      </c>
      <c r="X445" s="38">
        <v>18851.849999999999</v>
      </c>
      <c r="Y445" s="38">
        <v>19165.71</v>
      </c>
      <c r="Z445" s="5">
        <v>0</v>
      </c>
      <c r="AA445" s="2">
        <f>IFERROR(INDEX('Holiday Schedule'!$D$3:$D$24,MATCH(A445,'Holiday Schedule'!$C$3:$C$24,0)),0)</f>
        <v>0</v>
      </c>
      <c r="AB445" s="2">
        <f t="shared" si="48"/>
        <v>6</v>
      </c>
      <c r="AC445" s="2">
        <f t="shared" si="49"/>
        <v>266314.15999999997</v>
      </c>
      <c r="AD445" s="5">
        <f t="shared" si="50"/>
        <v>173240.99999999994</v>
      </c>
      <c r="AE445" s="5">
        <f t="shared" si="51"/>
        <v>439555.15999999992</v>
      </c>
      <c r="AG445" s="2">
        <f t="shared" si="52"/>
        <v>3</v>
      </c>
      <c r="AH445" s="2">
        <f t="shared" si="53"/>
        <v>2026</v>
      </c>
      <c r="AJ445" s="5">
        <f t="shared" si="54"/>
        <v>24606.86</v>
      </c>
      <c r="AK445" s="2">
        <f t="shared" si="55"/>
        <v>18</v>
      </c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36"/>
    </row>
    <row r="446" spans="1:49">
      <c r="A446" s="17">
        <f>Total_All_Customers!A446</f>
        <v>46095</v>
      </c>
      <c r="B446" s="38">
        <v>19624.96</v>
      </c>
      <c r="C446" s="38">
        <v>19396.439999999999</v>
      </c>
      <c r="D446" s="38">
        <v>19739.490000000002</v>
      </c>
      <c r="E446" s="38">
        <v>20263.29</v>
      </c>
      <c r="F446" s="38">
        <v>20283.86</v>
      </c>
      <c r="G446" s="38">
        <v>20614.25</v>
      </c>
      <c r="H446" s="38">
        <v>20859.62</v>
      </c>
      <c r="I446" s="38">
        <v>18827.43</v>
      </c>
      <c r="J446" s="38">
        <v>20585.7</v>
      </c>
      <c r="K446" s="38">
        <v>21030.95</v>
      </c>
      <c r="L446" s="38">
        <v>19162.07</v>
      </c>
      <c r="M446" s="38">
        <v>17527.21</v>
      </c>
      <c r="N446" s="38">
        <v>17097.95</v>
      </c>
      <c r="O446" s="38">
        <v>17104.54</v>
      </c>
      <c r="P446" s="38">
        <v>17704.509999999998</v>
      </c>
      <c r="Q446" s="38">
        <v>20681.900000000001</v>
      </c>
      <c r="R446" s="38">
        <v>21004.87</v>
      </c>
      <c r="S446" s="38">
        <v>22288.880000000001</v>
      </c>
      <c r="T446" s="38">
        <v>21789.360000000001</v>
      </c>
      <c r="U446" s="38">
        <v>20567.47</v>
      </c>
      <c r="V446" s="38">
        <v>18569.29</v>
      </c>
      <c r="W446" s="38">
        <v>17756.66</v>
      </c>
      <c r="X446" s="38">
        <v>18461.46</v>
      </c>
      <c r="Y446" s="38">
        <v>19153.939999999999</v>
      </c>
      <c r="Z446" s="5">
        <v>0</v>
      </c>
      <c r="AA446" s="2">
        <f>IFERROR(INDEX('Holiday Schedule'!$D$3:$D$24,MATCH(A446,'Holiday Schedule'!$C$3:$C$24,0)),0)</f>
        <v>0</v>
      </c>
      <c r="AB446" s="2">
        <f t="shared" si="48"/>
        <v>7</v>
      </c>
      <c r="AC446" s="2">
        <f t="shared" si="49"/>
        <v>0</v>
      </c>
      <c r="AD446" s="5">
        <f t="shared" si="50"/>
        <v>470096.1</v>
      </c>
      <c r="AE446" s="5">
        <f t="shared" si="51"/>
        <v>470096.1</v>
      </c>
      <c r="AG446" s="2">
        <f t="shared" si="52"/>
        <v>3</v>
      </c>
      <c r="AH446" s="2">
        <f t="shared" si="53"/>
        <v>2026</v>
      </c>
      <c r="AJ446" s="5">
        <f t="shared" si="54"/>
        <v>22288.880000000001</v>
      </c>
      <c r="AK446" s="2">
        <f t="shared" si="55"/>
        <v>18</v>
      </c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36"/>
    </row>
    <row r="447" spans="1:49">
      <c r="A447" s="17">
        <f>Total_All_Customers!A447</f>
        <v>46096</v>
      </c>
      <c r="B447" s="38">
        <v>19569.900000000001</v>
      </c>
      <c r="C447" s="38">
        <v>19189.86</v>
      </c>
      <c r="D447" s="38">
        <v>20914.490000000002</v>
      </c>
      <c r="E447" s="38">
        <v>20224.13</v>
      </c>
      <c r="F447" s="38">
        <v>20570.62</v>
      </c>
      <c r="G447" s="38">
        <v>20959.3</v>
      </c>
      <c r="H447" s="38">
        <v>21659.8</v>
      </c>
      <c r="I447" s="38">
        <v>18662.77</v>
      </c>
      <c r="J447" s="38">
        <v>15357.11</v>
      </c>
      <c r="K447" s="38">
        <v>12271.75</v>
      </c>
      <c r="L447" s="38">
        <v>10156.540000000001</v>
      </c>
      <c r="M447" s="38">
        <v>8883.26</v>
      </c>
      <c r="N447" s="38">
        <v>8721.94</v>
      </c>
      <c r="O447" s="38">
        <v>8885.6</v>
      </c>
      <c r="P447" s="38">
        <v>9133.4</v>
      </c>
      <c r="Q447" s="38">
        <v>11684.76</v>
      </c>
      <c r="R447" s="38">
        <v>17564.240000000002</v>
      </c>
      <c r="S447" s="38">
        <v>23082.22</v>
      </c>
      <c r="T447" s="38">
        <v>22215.47</v>
      </c>
      <c r="U447" s="38">
        <v>20858.41</v>
      </c>
      <c r="V447" s="38">
        <v>18666.41</v>
      </c>
      <c r="W447" s="38">
        <v>17461.2</v>
      </c>
      <c r="X447" s="38">
        <v>18046.330000000002</v>
      </c>
      <c r="Y447" s="38">
        <v>18166.04</v>
      </c>
      <c r="Z447" s="5">
        <v>0</v>
      </c>
      <c r="AA447" s="2">
        <f>IFERROR(INDEX('Holiday Schedule'!$D$3:$D$24,MATCH(A447,'Holiday Schedule'!$C$3:$C$24,0)),0)</f>
        <v>0</v>
      </c>
      <c r="AB447" s="2">
        <f t="shared" si="48"/>
        <v>1</v>
      </c>
      <c r="AC447" s="2">
        <f t="shared" si="49"/>
        <v>0</v>
      </c>
      <c r="AD447" s="5">
        <f t="shared" si="50"/>
        <v>402905.55</v>
      </c>
      <c r="AE447" s="5">
        <f t="shared" si="51"/>
        <v>402905.55</v>
      </c>
      <c r="AG447" s="2">
        <f t="shared" si="52"/>
        <v>3</v>
      </c>
      <c r="AH447" s="2">
        <f t="shared" si="53"/>
        <v>2026</v>
      </c>
      <c r="AJ447" s="5">
        <f t="shared" si="54"/>
        <v>23082.22</v>
      </c>
      <c r="AK447" s="2">
        <f t="shared" si="55"/>
        <v>18</v>
      </c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36"/>
    </row>
    <row r="448" spans="1:49">
      <c r="A448" s="17">
        <f>Total_All_Customers!A448</f>
        <v>46097</v>
      </c>
      <c r="B448" s="38">
        <v>18692.240000000002</v>
      </c>
      <c r="C448" s="38">
        <v>18734.28</v>
      </c>
      <c r="D448" s="38">
        <v>19175.400000000001</v>
      </c>
      <c r="E448" s="38">
        <v>19772.38</v>
      </c>
      <c r="F448" s="38">
        <v>20477.97</v>
      </c>
      <c r="G448" s="38">
        <v>21529.9</v>
      </c>
      <c r="H448" s="38">
        <v>23114.66</v>
      </c>
      <c r="I448" s="38">
        <v>20772.79</v>
      </c>
      <c r="J448" s="38">
        <v>22417.94</v>
      </c>
      <c r="K448" s="38">
        <v>25093.89</v>
      </c>
      <c r="L448" s="38">
        <v>26474.19</v>
      </c>
      <c r="M448" s="38">
        <v>26982.58</v>
      </c>
      <c r="N448" s="38">
        <v>26798.15</v>
      </c>
      <c r="O448" s="38">
        <v>25883.08</v>
      </c>
      <c r="P448" s="38">
        <v>25020.05</v>
      </c>
      <c r="Q448" s="38">
        <v>25876.73</v>
      </c>
      <c r="R448" s="38">
        <v>26336.76</v>
      </c>
      <c r="S448" s="38">
        <v>25432.58</v>
      </c>
      <c r="T448" s="38">
        <v>21976.99</v>
      </c>
      <c r="U448" s="38">
        <v>20296.89</v>
      </c>
      <c r="V448" s="38">
        <v>17803.189999999999</v>
      </c>
      <c r="W448" s="38">
        <v>16538.93</v>
      </c>
      <c r="X448" s="38">
        <v>16630.8</v>
      </c>
      <c r="Y448" s="38">
        <v>16763</v>
      </c>
      <c r="Z448" s="5">
        <v>0</v>
      </c>
      <c r="AA448" s="2">
        <f>IFERROR(INDEX('Holiday Schedule'!$D$3:$D$24,MATCH(A448,'Holiday Schedule'!$C$3:$C$24,0)),0)</f>
        <v>0</v>
      </c>
      <c r="AB448" s="2">
        <f t="shared" si="48"/>
        <v>2</v>
      </c>
      <c r="AC448" s="2">
        <f t="shared" si="49"/>
        <v>370335.54</v>
      </c>
      <c r="AD448" s="5">
        <f t="shared" si="50"/>
        <v>158259.83000000013</v>
      </c>
      <c r="AE448" s="5">
        <f t="shared" si="51"/>
        <v>528595.37000000011</v>
      </c>
      <c r="AG448" s="2">
        <f t="shared" si="52"/>
        <v>3</v>
      </c>
      <c r="AH448" s="2">
        <f t="shared" si="53"/>
        <v>2026</v>
      </c>
      <c r="AJ448" s="5">
        <f t="shared" si="54"/>
        <v>26982.58</v>
      </c>
      <c r="AK448" s="2">
        <f t="shared" si="55"/>
        <v>12</v>
      </c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36"/>
    </row>
    <row r="449" spans="1:49">
      <c r="A449" s="17">
        <f>Total_All_Customers!A449</f>
        <v>46098</v>
      </c>
      <c r="B449" s="38">
        <v>16913.900000000001</v>
      </c>
      <c r="C449" s="38">
        <v>16544.84</v>
      </c>
      <c r="D449" s="38">
        <v>16754.72</v>
      </c>
      <c r="E449" s="38">
        <v>17184.02</v>
      </c>
      <c r="F449" s="38">
        <v>17338.75</v>
      </c>
      <c r="G449" s="38">
        <v>18493.5</v>
      </c>
      <c r="H449" s="38">
        <v>19765.240000000002</v>
      </c>
      <c r="I449" s="38">
        <v>17878.14</v>
      </c>
      <c r="J449" s="38">
        <v>17873.310000000001</v>
      </c>
      <c r="K449" s="38">
        <v>16492.59</v>
      </c>
      <c r="L449" s="38">
        <v>13484.76</v>
      </c>
      <c r="M449" s="38">
        <v>11499.63</v>
      </c>
      <c r="N449" s="38">
        <v>9493.82</v>
      </c>
      <c r="O449" s="38">
        <v>8835.82</v>
      </c>
      <c r="P449" s="38">
        <v>9878.7900000000009</v>
      </c>
      <c r="Q449" s="38">
        <v>11718.86</v>
      </c>
      <c r="R449" s="38">
        <v>17882.38</v>
      </c>
      <c r="S449" s="38">
        <v>20527.080000000002</v>
      </c>
      <c r="T449" s="38">
        <v>20895.400000000001</v>
      </c>
      <c r="U449" s="38">
        <v>20843.32</v>
      </c>
      <c r="V449" s="38">
        <v>18889.12</v>
      </c>
      <c r="W449" s="38">
        <v>18101.990000000002</v>
      </c>
      <c r="X449" s="38">
        <v>18826.759999999998</v>
      </c>
      <c r="Y449" s="38">
        <v>19614.68</v>
      </c>
      <c r="Z449" s="5">
        <v>0</v>
      </c>
      <c r="AA449" s="2">
        <f>IFERROR(INDEX('Holiday Schedule'!$D$3:$D$24,MATCH(A449,'Holiday Schedule'!$C$3:$C$24,0)),0)</f>
        <v>0</v>
      </c>
      <c r="AB449" s="2">
        <f t="shared" si="48"/>
        <v>3</v>
      </c>
      <c r="AC449" s="2">
        <f t="shared" si="49"/>
        <v>253121.77</v>
      </c>
      <c r="AD449" s="5">
        <f t="shared" si="50"/>
        <v>142609.65000000011</v>
      </c>
      <c r="AE449" s="5">
        <f t="shared" si="51"/>
        <v>395731.4200000001</v>
      </c>
      <c r="AG449" s="2">
        <f t="shared" si="52"/>
        <v>3</v>
      </c>
      <c r="AH449" s="2">
        <f t="shared" si="53"/>
        <v>2026</v>
      </c>
      <c r="AJ449" s="5">
        <f t="shared" si="54"/>
        <v>20895.400000000001</v>
      </c>
      <c r="AK449" s="2">
        <f t="shared" si="55"/>
        <v>19</v>
      </c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36"/>
    </row>
    <row r="450" spans="1:49">
      <c r="A450" s="17">
        <f>Total_All_Customers!A450</f>
        <v>46099</v>
      </c>
      <c r="B450" s="38">
        <v>20465.48</v>
      </c>
      <c r="C450" s="38">
        <v>20649.02</v>
      </c>
      <c r="D450" s="38">
        <v>21414.87</v>
      </c>
      <c r="E450" s="38">
        <v>22431.51</v>
      </c>
      <c r="F450" s="38">
        <v>23124.11</v>
      </c>
      <c r="G450" s="38">
        <v>24640.61</v>
      </c>
      <c r="H450" s="38">
        <v>25993.62</v>
      </c>
      <c r="I450" s="38">
        <v>21592.94</v>
      </c>
      <c r="J450" s="38">
        <v>17465.810000000001</v>
      </c>
      <c r="K450" s="38">
        <v>13881.51</v>
      </c>
      <c r="L450" s="38">
        <v>12293.97</v>
      </c>
      <c r="M450" s="38">
        <v>11431.42</v>
      </c>
      <c r="N450" s="38">
        <v>11524.02</v>
      </c>
      <c r="O450" s="38">
        <v>12949.2</v>
      </c>
      <c r="P450" s="38">
        <v>13849.5</v>
      </c>
      <c r="Q450" s="38">
        <v>15025.38</v>
      </c>
      <c r="R450" s="38">
        <v>19336.349999999999</v>
      </c>
      <c r="S450" s="38">
        <v>23625.39</v>
      </c>
      <c r="T450" s="38">
        <v>23541.29</v>
      </c>
      <c r="U450" s="38">
        <v>23329.35</v>
      </c>
      <c r="V450" s="38">
        <v>20839.18</v>
      </c>
      <c r="W450" s="38">
        <v>19902.22</v>
      </c>
      <c r="X450" s="38">
        <v>20301.939999999999</v>
      </c>
      <c r="Y450" s="38">
        <v>20877.03</v>
      </c>
      <c r="Z450" s="5">
        <v>0</v>
      </c>
      <c r="AA450" s="2">
        <f>IFERROR(INDEX('Holiday Schedule'!$D$3:$D$24,MATCH(A450,'Holiday Schedule'!$C$3:$C$24,0)),0)</f>
        <v>0</v>
      </c>
      <c r="AB450" s="2">
        <f t="shared" si="48"/>
        <v>4</v>
      </c>
      <c r="AC450" s="2">
        <f t="shared" si="49"/>
        <v>280889.46999999997</v>
      </c>
      <c r="AD450" s="5">
        <f t="shared" si="50"/>
        <v>179596.24999999988</v>
      </c>
      <c r="AE450" s="5">
        <f t="shared" si="51"/>
        <v>460485.71999999986</v>
      </c>
      <c r="AG450" s="2">
        <f t="shared" si="52"/>
        <v>3</v>
      </c>
      <c r="AH450" s="2">
        <f t="shared" si="53"/>
        <v>2026</v>
      </c>
      <c r="AJ450" s="5">
        <f t="shared" si="54"/>
        <v>25993.62</v>
      </c>
      <c r="AK450" s="2">
        <f t="shared" si="55"/>
        <v>7</v>
      </c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36"/>
    </row>
    <row r="451" spans="1:49">
      <c r="A451" s="17">
        <f>Total_All_Customers!A451</f>
        <v>46100</v>
      </c>
      <c r="B451" s="38">
        <v>21378.91</v>
      </c>
      <c r="C451" s="38">
        <v>21269.45</v>
      </c>
      <c r="D451" s="38">
        <v>21959.25</v>
      </c>
      <c r="E451" s="38">
        <v>22828.52</v>
      </c>
      <c r="F451" s="38">
        <v>23446.74</v>
      </c>
      <c r="G451" s="38">
        <v>24668.19</v>
      </c>
      <c r="H451" s="38">
        <v>25942.48</v>
      </c>
      <c r="I451" s="38">
        <v>22099.58</v>
      </c>
      <c r="J451" s="38">
        <v>19515.72</v>
      </c>
      <c r="K451" s="38">
        <v>18644.73</v>
      </c>
      <c r="L451" s="38">
        <v>17577.98</v>
      </c>
      <c r="M451" s="38">
        <v>16480.93</v>
      </c>
      <c r="N451" s="38">
        <v>18898.509999999998</v>
      </c>
      <c r="O451" s="38">
        <v>18523.5</v>
      </c>
      <c r="P451" s="38">
        <v>19672.599999999999</v>
      </c>
      <c r="Q451" s="38">
        <v>21731.5</v>
      </c>
      <c r="R451" s="38">
        <v>23430.04</v>
      </c>
      <c r="S451" s="38">
        <v>25452.18</v>
      </c>
      <c r="T451" s="38">
        <v>23581.38</v>
      </c>
      <c r="U451" s="38">
        <v>22775.99</v>
      </c>
      <c r="V451" s="38">
        <v>20325.5</v>
      </c>
      <c r="W451" s="38">
        <v>19124.669999999998</v>
      </c>
      <c r="X451" s="38">
        <v>19331.36</v>
      </c>
      <c r="Y451" s="38">
        <v>19698.939999999999</v>
      </c>
      <c r="Z451" s="5">
        <v>0</v>
      </c>
      <c r="AA451" s="2">
        <f>IFERROR(INDEX('Holiday Schedule'!$D$3:$D$24,MATCH(A451,'Holiday Schedule'!$C$3:$C$24,0)),0)</f>
        <v>0</v>
      </c>
      <c r="AB451" s="2">
        <f t="shared" si="48"/>
        <v>5</v>
      </c>
      <c r="AC451" s="2">
        <f t="shared" si="49"/>
        <v>327166.17</v>
      </c>
      <c r="AD451" s="5">
        <f t="shared" si="50"/>
        <v>181192.47999999992</v>
      </c>
      <c r="AE451" s="5">
        <f t="shared" si="51"/>
        <v>508358.64999999991</v>
      </c>
      <c r="AG451" s="2">
        <f t="shared" si="52"/>
        <v>3</v>
      </c>
      <c r="AH451" s="2">
        <f t="shared" si="53"/>
        <v>2026</v>
      </c>
      <c r="AJ451" s="5">
        <f t="shared" si="54"/>
        <v>25942.48</v>
      </c>
      <c r="AK451" s="2">
        <f t="shared" si="55"/>
        <v>7</v>
      </c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36"/>
    </row>
    <row r="452" spans="1:49">
      <c r="A452" s="17">
        <f>Total_All_Customers!A452</f>
        <v>46101</v>
      </c>
      <c r="B452" s="38">
        <v>20072.330000000002</v>
      </c>
      <c r="C452" s="38">
        <v>19881.169999999998</v>
      </c>
      <c r="D452" s="38">
        <v>20243.12</v>
      </c>
      <c r="E452" s="38">
        <v>20812.43</v>
      </c>
      <c r="F452" s="38">
        <v>21430.38</v>
      </c>
      <c r="G452" s="38">
        <v>22813.41</v>
      </c>
      <c r="H452" s="38">
        <v>24132.27</v>
      </c>
      <c r="I452" s="38">
        <v>19779.04</v>
      </c>
      <c r="J452" s="38">
        <v>15621</v>
      </c>
      <c r="K452" s="38">
        <v>11902.84</v>
      </c>
      <c r="L452" s="38">
        <v>11448.97</v>
      </c>
      <c r="M452" s="38">
        <v>11071.09</v>
      </c>
      <c r="N452" s="38">
        <v>13377.27</v>
      </c>
      <c r="O452" s="38">
        <v>14273.83</v>
      </c>
      <c r="P452" s="38">
        <v>18996.330000000002</v>
      </c>
      <c r="Q452" s="38">
        <v>23030.16</v>
      </c>
      <c r="R452" s="38">
        <v>24787.14</v>
      </c>
      <c r="S452" s="38">
        <v>25114.85</v>
      </c>
      <c r="T452" s="38">
        <v>22285.279999999999</v>
      </c>
      <c r="U452" s="38">
        <v>20867.310000000001</v>
      </c>
      <c r="V452" s="38">
        <v>18650.560000000001</v>
      </c>
      <c r="W452" s="38">
        <v>17788.73</v>
      </c>
      <c r="X452" s="38">
        <v>18148.78</v>
      </c>
      <c r="Y452" s="38">
        <v>18354.349999999999</v>
      </c>
      <c r="Z452" s="5">
        <v>0</v>
      </c>
      <c r="AA452" s="2">
        <f>IFERROR(INDEX('Holiday Schedule'!$D$3:$D$24,MATCH(A452,'Holiday Schedule'!$C$3:$C$24,0)),0)</f>
        <v>0</v>
      </c>
      <c r="AB452" s="2">
        <f t="shared" si="48"/>
        <v>6</v>
      </c>
      <c r="AC452" s="2">
        <f t="shared" si="49"/>
        <v>287143.17999999993</v>
      </c>
      <c r="AD452" s="5">
        <f t="shared" si="50"/>
        <v>167739.45999999996</v>
      </c>
      <c r="AE452" s="5">
        <f t="shared" si="51"/>
        <v>454882.6399999999</v>
      </c>
      <c r="AG452" s="2">
        <f t="shared" si="52"/>
        <v>3</v>
      </c>
      <c r="AH452" s="2">
        <f t="shared" si="53"/>
        <v>2026</v>
      </c>
      <c r="AJ452" s="5">
        <f t="shared" si="54"/>
        <v>25114.85</v>
      </c>
      <c r="AK452" s="2">
        <f t="shared" si="55"/>
        <v>18</v>
      </c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36"/>
    </row>
    <row r="453" spans="1:49">
      <c r="A453" s="17">
        <f>Total_All_Customers!A453</f>
        <v>46102</v>
      </c>
      <c r="B453" s="38">
        <v>18812.95</v>
      </c>
      <c r="C453" s="38">
        <v>18664.66</v>
      </c>
      <c r="D453" s="38">
        <v>18972.45</v>
      </c>
      <c r="E453" s="38">
        <v>19437.23</v>
      </c>
      <c r="F453" s="38">
        <v>19733.25</v>
      </c>
      <c r="G453" s="38">
        <v>20084.71</v>
      </c>
      <c r="H453" s="38">
        <v>20313.3</v>
      </c>
      <c r="I453" s="38">
        <v>18311.669999999998</v>
      </c>
      <c r="J453" s="38">
        <v>20038.71</v>
      </c>
      <c r="K453" s="38">
        <v>21778.62</v>
      </c>
      <c r="L453" s="38">
        <v>22810.11</v>
      </c>
      <c r="M453" s="38">
        <v>22536.54</v>
      </c>
      <c r="N453" s="38">
        <v>20966.330000000002</v>
      </c>
      <c r="O453" s="38">
        <v>21036.71</v>
      </c>
      <c r="P453" s="38">
        <v>19467.09</v>
      </c>
      <c r="Q453" s="38">
        <v>20382.73</v>
      </c>
      <c r="R453" s="38">
        <v>22152.67</v>
      </c>
      <c r="S453" s="38">
        <v>22855.61</v>
      </c>
      <c r="T453" s="38">
        <v>21902.85</v>
      </c>
      <c r="U453" s="38">
        <v>21517.51</v>
      </c>
      <c r="V453" s="38">
        <v>19516.310000000001</v>
      </c>
      <c r="W453" s="38">
        <v>18689.8</v>
      </c>
      <c r="X453" s="38">
        <v>19427.77</v>
      </c>
      <c r="Y453" s="38">
        <v>20012.98</v>
      </c>
      <c r="Z453" s="5">
        <v>0</v>
      </c>
      <c r="AA453" s="2">
        <f>IFERROR(INDEX('Holiday Schedule'!$D$3:$D$24,MATCH(A453,'Holiday Schedule'!$C$3:$C$24,0)),0)</f>
        <v>0</v>
      </c>
      <c r="AB453" s="2">
        <f t="shared" si="48"/>
        <v>7</v>
      </c>
      <c r="AC453" s="2">
        <f t="shared" si="49"/>
        <v>0</v>
      </c>
      <c r="AD453" s="5">
        <f t="shared" si="50"/>
        <v>489422.55999999994</v>
      </c>
      <c r="AE453" s="5">
        <f t="shared" si="51"/>
        <v>489422.55999999994</v>
      </c>
      <c r="AG453" s="2">
        <f t="shared" si="52"/>
        <v>3</v>
      </c>
      <c r="AH453" s="2">
        <f t="shared" si="53"/>
        <v>2026</v>
      </c>
      <c r="AJ453" s="5">
        <f t="shared" si="54"/>
        <v>22855.61</v>
      </c>
      <c r="AK453" s="2">
        <f t="shared" si="55"/>
        <v>18</v>
      </c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36"/>
    </row>
    <row r="454" spans="1:49">
      <c r="A454" s="17">
        <f>Total_All_Customers!A454</f>
        <v>46103</v>
      </c>
      <c r="B454" s="38">
        <v>20478.29</v>
      </c>
      <c r="C454" s="38">
        <v>19945.3</v>
      </c>
      <c r="D454" s="38">
        <v>21429.68</v>
      </c>
      <c r="E454" s="38">
        <v>20437.53</v>
      </c>
      <c r="F454" s="38">
        <v>20737.93</v>
      </c>
      <c r="G454" s="38">
        <v>21004.19</v>
      </c>
      <c r="H454" s="38">
        <v>21398.99</v>
      </c>
      <c r="I454" s="38">
        <v>19084.11</v>
      </c>
      <c r="J454" s="38">
        <v>19300.37</v>
      </c>
      <c r="K454" s="38">
        <v>21260.240000000002</v>
      </c>
      <c r="L454" s="38">
        <v>23363.16</v>
      </c>
      <c r="M454" s="38">
        <v>25583.47</v>
      </c>
      <c r="N454" s="38">
        <v>26661.78</v>
      </c>
      <c r="O454" s="38">
        <v>26420.16</v>
      </c>
      <c r="P454" s="38">
        <v>27088.19</v>
      </c>
      <c r="Q454" s="38">
        <v>27982.240000000002</v>
      </c>
      <c r="R454" s="38">
        <v>28027.71</v>
      </c>
      <c r="S454" s="38">
        <v>27102.47</v>
      </c>
      <c r="T454" s="38">
        <v>24305.65</v>
      </c>
      <c r="U454" s="38">
        <v>22562.41</v>
      </c>
      <c r="V454" s="38">
        <v>20199.07</v>
      </c>
      <c r="W454" s="38">
        <v>18701.88</v>
      </c>
      <c r="X454" s="38">
        <v>19391.79</v>
      </c>
      <c r="Y454" s="38">
        <v>19435.62</v>
      </c>
      <c r="Z454" s="5">
        <v>0</v>
      </c>
      <c r="AA454" s="2">
        <f>IFERROR(INDEX('Holiday Schedule'!$D$3:$D$24,MATCH(A454,'Holiday Schedule'!$C$3:$C$24,0)),0)</f>
        <v>0</v>
      </c>
      <c r="AB454" s="2">
        <f t="shared" si="48"/>
        <v>1</v>
      </c>
      <c r="AC454" s="2">
        <f t="shared" si="49"/>
        <v>0</v>
      </c>
      <c r="AD454" s="5">
        <f t="shared" si="50"/>
        <v>541902.23</v>
      </c>
      <c r="AE454" s="5">
        <f t="shared" si="51"/>
        <v>541902.23</v>
      </c>
      <c r="AG454" s="2">
        <f t="shared" si="52"/>
        <v>3</v>
      </c>
      <c r="AH454" s="2">
        <f t="shared" si="53"/>
        <v>2026</v>
      </c>
      <c r="AJ454" s="5">
        <f t="shared" si="54"/>
        <v>28027.71</v>
      </c>
      <c r="AK454" s="2">
        <f t="shared" si="55"/>
        <v>17</v>
      </c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36"/>
    </row>
    <row r="455" spans="1:49">
      <c r="A455" s="17">
        <f>Total_All_Customers!A455</f>
        <v>46104</v>
      </c>
      <c r="B455" s="38">
        <v>19907.689999999999</v>
      </c>
      <c r="C455" s="38">
        <v>20056.34</v>
      </c>
      <c r="D455" s="38">
        <v>20483.72</v>
      </c>
      <c r="E455" s="38">
        <v>21183.3</v>
      </c>
      <c r="F455" s="38">
        <v>21794.39</v>
      </c>
      <c r="G455" s="38">
        <v>23008.62</v>
      </c>
      <c r="H455" s="38">
        <v>24741.46</v>
      </c>
      <c r="I455" s="38">
        <v>22201.07</v>
      </c>
      <c r="J455" s="38">
        <v>24249.5</v>
      </c>
      <c r="K455" s="38">
        <v>26903.52</v>
      </c>
      <c r="L455" s="38">
        <v>28605.06</v>
      </c>
      <c r="M455" s="38">
        <v>28964.47</v>
      </c>
      <c r="N455" s="38">
        <v>29080.77</v>
      </c>
      <c r="O455" s="38">
        <v>28401.759999999998</v>
      </c>
      <c r="P455" s="38">
        <v>28624.21</v>
      </c>
      <c r="Q455" s="38">
        <v>29497.040000000001</v>
      </c>
      <c r="R455" s="38">
        <v>29223.65</v>
      </c>
      <c r="S455" s="38">
        <v>28198.45</v>
      </c>
      <c r="T455" s="38">
        <v>24626.17</v>
      </c>
      <c r="U455" s="38">
        <v>23451.03</v>
      </c>
      <c r="V455" s="38">
        <v>20863.47</v>
      </c>
      <c r="W455" s="38">
        <v>19611.849999999999</v>
      </c>
      <c r="X455" s="38">
        <v>19905.22</v>
      </c>
      <c r="Y455" s="38">
        <v>20345.55</v>
      </c>
      <c r="Z455" s="5">
        <v>0</v>
      </c>
      <c r="AA455" s="2">
        <f>IFERROR(INDEX('Holiday Schedule'!$D$3:$D$24,MATCH(A455,'Holiday Schedule'!$C$3:$C$24,0)),0)</f>
        <v>0</v>
      </c>
      <c r="AB455" s="2">
        <f t="shared" si="48"/>
        <v>2</v>
      </c>
      <c r="AC455" s="2">
        <f t="shared" si="49"/>
        <v>412407.23999999987</v>
      </c>
      <c r="AD455" s="5">
        <f t="shared" si="50"/>
        <v>171521.07000000018</v>
      </c>
      <c r="AE455" s="5">
        <f t="shared" si="51"/>
        <v>583928.31000000006</v>
      </c>
      <c r="AG455" s="2">
        <f t="shared" si="52"/>
        <v>3</v>
      </c>
      <c r="AH455" s="2">
        <f t="shared" si="53"/>
        <v>2026</v>
      </c>
      <c r="AJ455" s="5">
        <f t="shared" si="54"/>
        <v>29497.040000000001</v>
      </c>
      <c r="AK455" s="2">
        <f t="shared" si="55"/>
        <v>16</v>
      </c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36"/>
    </row>
    <row r="456" spans="1:49">
      <c r="A456" s="17">
        <f>Total_All_Customers!A456</f>
        <v>46105</v>
      </c>
      <c r="B456" s="38">
        <v>20985.79</v>
      </c>
      <c r="C456" s="38">
        <v>21067.99</v>
      </c>
      <c r="D456" s="38">
        <v>21788.28</v>
      </c>
      <c r="E456" s="38">
        <v>22667.18</v>
      </c>
      <c r="F456" s="38">
        <v>23395.09</v>
      </c>
      <c r="G456" s="38">
        <v>24805.94</v>
      </c>
      <c r="H456" s="38">
        <v>26302.94</v>
      </c>
      <c r="I456" s="38">
        <v>22683.53</v>
      </c>
      <c r="J456" s="38">
        <v>21715.18</v>
      </c>
      <c r="K456" s="38">
        <v>19963.580000000002</v>
      </c>
      <c r="L456" s="38">
        <v>16559.13</v>
      </c>
      <c r="M456" s="38">
        <v>13353.5</v>
      </c>
      <c r="N456" s="38">
        <v>12591.15</v>
      </c>
      <c r="O456" s="38">
        <v>12632.79</v>
      </c>
      <c r="P456" s="38">
        <v>11647.11</v>
      </c>
      <c r="Q456" s="38">
        <v>15623.33</v>
      </c>
      <c r="R456" s="38">
        <v>18672.45</v>
      </c>
      <c r="S456" s="38">
        <v>22598.3</v>
      </c>
      <c r="T456" s="38">
        <v>22408.42</v>
      </c>
      <c r="U456" s="38">
        <v>22261.53</v>
      </c>
      <c r="V456" s="38">
        <v>19767.48</v>
      </c>
      <c r="W456" s="38">
        <v>18653.189999999999</v>
      </c>
      <c r="X456" s="38">
        <v>18947.93</v>
      </c>
      <c r="Y456" s="38">
        <v>19279.34</v>
      </c>
      <c r="Z456" s="5">
        <v>0</v>
      </c>
      <c r="AA456" s="2">
        <f>IFERROR(INDEX('Holiday Schedule'!$D$3:$D$24,MATCH(A456,'Holiday Schedule'!$C$3:$C$24,0)),0)</f>
        <v>0</v>
      </c>
      <c r="AB456" s="2">
        <f t="shared" si="48"/>
        <v>3</v>
      </c>
      <c r="AC456" s="2">
        <f t="shared" si="49"/>
        <v>290078.59999999998</v>
      </c>
      <c r="AD456" s="5">
        <f t="shared" si="50"/>
        <v>180292.55</v>
      </c>
      <c r="AE456" s="5">
        <f t="shared" si="51"/>
        <v>470371.14999999997</v>
      </c>
      <c r="AG456" s="2">
        <f t="shared" si="52"/>
        <v>3</v>
      </c>
      <c r="AH456" s="2">
        <f t="shared" si="53"/>
        <v>2026</v>
      </c>
      <c r="AJ456" s="5">
        <f t="shared" si="54"/>
        <v>26302.94</v>
      </c>
      <c r="AK456" s="2">
        <f t="shared" si="55"/>
        <v>7</v>
      </c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36"/>
    </row>
    <row r="457" spans="1:49">
      <c r="A457" s="17">
        <f>Total_All_Customers!A457</f>
        <v>46106</v>
      </c>
      <c r="B457" s="38">
        <v>19677.7</v>
      </c>
      <c r="C457" s="38">
        <v>19418.13</v>
      </c>
      <c r="D457" s="38">
        <v>19882.82</v>
      </c>
      <c r="E457" s="38">
        <v>20761.98</v>
      </c>
      <c r="F457" s="38">
        <v>21699.34</v>
      </c>
      <c r="G457" s="38">
        <v>23117.35</v>
      </c>
      <c r="H457" s="38">
        <v>24380.33</v>
      </c>
      <c r="I457" s="38">
        <v>19574.599999999999</v>
      </c>
      <c r="J457" s="38">
        <v>14812.06</v>
      </c>
      <c r="K457" s="38">
        <v>11946.97</v>
      </c>
      <c r="L457" s="38">
        <v>11686.18</v>
      </c>
      <c r="M457" s="38">
        <v>9682.4</v>
      </c>
      <c r="N457" s="38">
        <v>9378.7099999999991</v>
      </c>
      <c r="O457" s="38">
        <v>8697.4599999999991</v>
      </c>
      <c r="P457" s="38">
        <v>8223.99</v>
      </c>
      <c r="Q457" s="38">
        <v>9107.81</v>
      </c>
      <c r="R457" s="38">
        <v>14245.57</v>
      </c>
      <c r="S457" s="38">
        <v>20074.810000000001</v>
      </c>
      <c r="T457" s="38">
        <v>21298.799999999999</v>
      </c>
      <c r="U457" s="38">
        <v>21593.5</v>
      </c>
      <c r="V457" s="38">
        <v>19347.349999999999</v>
      </c>
      <c r="W457" s="38">
        <v>18175.52</v>
      </c>
      <c r="X457" s="38">
        <v>18500.88</v>
      </c>
      <c r="Y457" s="38">
        <v>18808.650000000001</v>
      </c>
      <c r="Z457" s="5">
        <v>0</v>
      </c>
      <c r="AA457" s="2">
        <f>IFERROR(INDEX('Holiday Schedule'!$D$3:$D$24,MATCH(A457,'Holiday Schedule'!$C$3:$C$24,0)),0)</f>
        <v>0</v>
      </c>
      <c r="AB457" s="2">
        <f t="shared" si="48"/>
        <v>4</v>
      </c>
      <c r="AC457" s="2">
        <f t="shared" si="49"/>
        <v>236346.60999999996</v>
      </c>
      <c r="AD457" s="5">
        <f t="shared" si="50"/>
        <v>167746.30000000002</v>
      </c>
      <c r="AE457" s="5">
        <f t="shared" si="51"/>
        <v>404092.91</v>
      </c>
      <c r="AG457" s="2">
        <f t="shared" si="52"/>
        <v>3</v>
      </c>
      <c r="AH457" s="2">
        <f t="shared" si="53"/>
        <v>2026</v>
      </c>
      <c r="AJ457" s="5">
        <f t="shared" si="54"/>
        <v>24380.33</v>
      </c>
      <c r="AK457" s="2">
        <f t="shared" si="55"/>
        <v>7</v>
      </c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36"/>
    </row>
    <row r="458" spans="1:49">
      <c r="A458" s="17">
        <f>Total_All_Customers!A458</f>
        <v>46107</v>
      </c>
      <c r="B458" s="38">
        <v>18904.400000000001</v>
      </c>
      <c r="C458" s="38">
        <v>18786.77</v>
      </c>
      <c r="D458" s="38">
        <v>19222.64</v>
      </c>
      <c r="E458" s="38">
        <v>19752.64</v>
      </c>
      <c r="F458" s="38">
        <v>20206.400000000001</v>
      </c>
      <c r="G458" s="38">
        <v>21769.71</v>
      </c>
      <c r="H458" s="38">
        <v>23101.78</v>
      </c>
      <c r="I458" s="38">
        <v>20561.12</v>
      </c>
      <c r="J458" s="38">
        <v>21816.400000000001</v>
      </c>
      <c r="K458" s="38">
        <v>22925.85</v>
      </c>
      <c r="L458" s="38">
        <v>23168.81</v>
      </c>
      <c r="M458" s="38">
        <v>18861.14</v>
      </c>
      <c r="N458" s="38">
        <v>15610.95</v>
      </c>
      <c r="O458" s="38">
        <v>12506.5</v>
      </c>
      <c r="P458" s="38">
        <v>14945.73</v>
      </c>
      <c r="Q458" s="38">
        <v>20471.36</v>
      </c>
      <c r="R458" s="38">
        <v>23271.71</v>
      </c>
      <c r="S458" s="38">
        <v>23501.52</v>
      </c>
      <c r="T458" s="38">
        <v>21280.69</v>
      </c>
      <c r="U458" s="38">
        <v>20507.54</v>
      </c>
      <c r="V458" s="38">
        <v>18152.73</v>
      </c>
      <c r="W458" s="38">
        <v>17096.689999999999</v>
      </c>
      <c r="X458" s="38">
        <v>17196.87</v>
      </c>
      <c r="Y458" s="38">
        <v>17360.189999999999</v>
      </c>
      <c r="Z458" s="5">
        <v>0</v>
      </c>
      <c r="AA458" s="2">
        <f>IFERROR(INDEX('Holiday Schedule'!$D$3:$D$24,MATCH(A458,'Holiday Schedule'!$C$3:$C$24,0)),0)</f>
        <v>0</v>
      </c>
      <c r="AB458" s="2">
        <f t="shared" ref="AB458:AB521" si="56">WEEKDAY(A458)</f>
        <v>5</v>
      </c>
      <c r="AC458" s="2">
        <f t="shared" ref="AC458:AC521" si="57">IF(AND(AB458&gt;1,AB458&lt;7,AA458&lt;1),SUM(I458:X458),0)</f>
        <v>311875.61000000004</v>
      </c>
      <c r="AD458" s="5">
        <f t="shared" ref="AD458:AD521" si="58">AE458-AC458</f>
        <v>159104.52999999991</v>
      </c>
      <c r="AE458" s="5">
        <f t="shared" ref="AE458:AE521" si="59">SUM(B458:Y458)</f>
        <v>470980.13999999996</v>
      </c>
      <c r="AG458" s="2">
        <f t="shared" ref="AG458:AG521" si="60">MONTH(A458)</f>
        <v>3</v>
      </c>
      <c r="AH458" s="2">
        <f t="shared" ref="AH458:AH521" si="61">YEAR(A458)</f>
        <v>2026</v>
      </c>
      <c r="AJ458" s="5">
        <f t="shared" ref="AJ458:AJ521" si="62">MAX(B458:Y458)</f>
        <v>23501.52</v>
      </c>
      <c r="AK458" s="2">
        <f t="shared" ref="AK458:AK521" si="63">IF(AE458&gt;0,INDEX(B$8:Y$8,MATCH(AJ458,B458:Y458,0)),"")</f>
        <v>18</v>
      </c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36"/>
    </row>
    <row r="459" spans="1:49">
      <c r="A459" s="17">
        <f>Total_All_Customers!A459</f>
        <v>46108</v>
      </c>
      <c r="B459" s="38">
        <v>17463.52</v>
      </c>
      <c r="C459" s="38">
        <v>17272.18</v>
      </c>
      <c r="D459" s="38">
        <v>17826.72</v>
      </c>
      <c r="E459" s="38">
        <v>18449.7</v>
      </c>
      <c r="F459" s="38">
        <v>19300.580000000002</v>
      </c>
      <c r="G459" s="38">
        <v>20806.53</v>
      </c>
      <c r="H459" s="38">
        <v>22508.57</v>
      </c>
      <c r="I459" s="38">
        <v>19113.95</v>
      </c>
      <c r="J459" s="38">
        <v>17932.2</v>
      </c>
      <c r="K459" s="38">
        <v>15199.14</v>
      </c>
      <c r="L459" s="38">
        <v>13219.61</v>
      </c>
      <c r="M459" s="38">
        <v>11153.15</v>
      </c>
      <c r="N459" s="38">
        <v>10518.91</v>
      </c>
      <c r="O459" s="38">
        <v>10078.629999999999</v>
      </c>
      <c r="P459" s="38">
        <v>9956.7999999999993</v>
      </c>
      <c r="Q459" s="38">
        <v>10475.34</v>
      </c>
      <c r="R459" s="38">
        <v>13428.46</v>
      </c>
      <c r="S459" s="38">
        <v>19160.62</v>
      </c>
      <c r="T459" s="38">
        <v>21079.08</v>
      </c>
      <c r="U459" s="38">
        <v>21427.61</v>
      </c>
      <c r="V459" s="38">
        <v>19589.11</v>
      </c>
      <c r="W459" s="38">
        <v>18982.78</v>
      </c>
      <c r="X459" s="38">
        <v>19867.759999999998</v>
      </c>
      <c r="Y459" s="38">
        <v>20648.72</v>
      </c>
      <c r="Z459" s="5">
        <v>0</v>
      </c>
      <c r="AA459" s="2">
        <f>IFERROR(INDEX('Holiday Schedule'!$D$3:$D$24,MATCH(A459,'Holiday Schedule'!$C$3:$C$24,0)),0)</f>
        <v>0</v>
      </c>
      <c r="AB459" s="2">
        <f t="shared" si="56"/>
        <v>6</v>
      </c>
      <c r="AC459" s="2">
        <f t="shared" si="57"/>
        <v>251183.15</v>
      </c>
      <c r="AD459" s="5">
        <f t="shared" si="58"/>
        <v>154276.51999999993</v>
      </c>
      <c r="AE459" s="5">
        <f t="shared" si="59"/>
        <v>405459.66999999993</v>
      </c>
      <c r="AG459" s="2">
        <f t="shared" si="60"/>
        <v>3</v>
      </c>
      <c r="AH459" s="2">
        <f t="shared" si="61"/>
        <v>2026</v>
      </c>
      <c r="AJ459" s="5">
        <f t="shared" si="62"/>
        <v>22508.57</v>
      </c>
      <c r="AK459" s="2">
        <f t="shared" si="63"/>
        <v>7</v>
      </c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36"/>
    </row>
    <row r="460" spans="1:49">
      <c r="A460" s="17">
        <f>Total_All_Customers!A460</f>
        <v>46109</v>
      </c>
      <c r="B460" s="38">
        <v>21384.66</v>
      </c>
      <c r="C460" s="38">
        <v>21300.52</v>
      </c>
      <c r="D460" s="38">
        <v>22015.81</v>
      </c>
      <c r="E460" s="38">
        <v>22711.69</v>
      </c>
      <c r="F460" s="38">
        <v>23101.94</v>
      </c>
      <c r="G460" s="38">
        <v>23678.09</v>
      </c>
      <c r="H460" s="38">
        <v>23516.53</v>
      </c>
      <c r="I460" s="38">
        <v>18368.810000000001</v>
      </c>
      <c r="J460" s="38">
        <v>14406.84</v>
      </c>
      <c r="K460" s="38">
        <v>12422.8</v>
      </c>
      <c r="L460" s="38">
        <v>11910.12</v>
      </c>
      <c r="M460" s="38">
        <v>11396.88</v>
      </c>
      <c r="N460" s="38">
        <v>10870.66</v>
      </c>
      <c r="O460" s="38">
        <v>10320.42</v>
      </c>
      <c r="P460" s="38">
        <v>10228.23</v>
      </c>
      <c r="Q460" s="38">
        <v>11414.64</v>
      </c>
      <c r="R460" s="38">
        <v>14590.21</v>
      </c>
      <c r="S460" s="38">
        <v>20550.5</v>
      </c>
      <c r="T460" s="38">
        <v>22370.21</v>
      </c>
      <c r="U460" s="38">
        <v>22457.99</v>
      </c>
      <c r="V460" s="38">
        <v>20278.41</v>
      </c>
      <c r="W460" s="38">
        <v>19689.990000000002</v>
      </c>
      <c r="X460" s="38">
        <v>20383</v>
      </c>
      <c r="Y460" s="38">
        <v>20940.189999999999</v>
      </c>
      <c r="Z460" s="5">
        <v>0</v>
      </c>
      <c r="AA460" s="2">
        <f>IFERROR(INDEX('Holiday Schedule'!$D$3:$D$24,MATCH(A460,'Holiday Schedule'!$C$3:$C$24,0)),0)</f>
        <v>0</v>
      </c>
      <c r="AB460" s="2">
        <f t="shared" si="56"/>
        <v>7</v>
      </c>
      <c r="AC460" s="2">
        <f t="shared" si="57"/>
        <v>0</v>
      </c>
      <c r="AD460" s="5">
        <f t="shared" si="58"/>
        <v>430309.14</v>
      </c>
      <c r="AE460" s="5">
        <f t="shared" si="59"/>
        <v>430309.14</v>
      </c>
      <c r="AG460" s="2">
        <f t="shared" si="60"/>
        <v>3</v>
      </c>
      <c r="AH460" s="2">
        <f t="shared" si="61"/>
        <v>2026</v>
      </c>
      <c r="AJ460" s="5">
        <f t="shared" si="62"/>
        <v>23678.09</v>
      </c>
      <c r="AK460" s="2">
        <f t="shared" si="63"/>
        <v>6</v>
      </c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36"/>
    </row>
    <row r="461" spans="1:49">
      <c r="A461" s="17">
        <f>Total_All_Customers!A461</f>
        <v>46110</v>
      </c>
      <c r="B461" s="38">
        <v>21574.38</v>
      </c>
      <c r="C461" s="38">
        <v>21123.59</v>
      </c>
      <c r="D461" s="38">
        <v>23057.08</v>
      </c>
      <c r="E461" s="38">
        <v>22247.39</v>
      </c>
      <c r="F461" s="38">
        <v>22780.63</v>
      </c>
      <c r="G461" s="38">
        <v>23236.71</v>
      </c>
      <c r="H461" s="38">
        <v>23258.080000000002</v>
      </c>
      <c r="I461" s="38">
        <v>18265.439999999999</v>
      </c>
      <c r="J461" s="38">
        <v>13554.92</v>
      </c>
      <c r="K461" s="38">
        <v>10794.59</v>
      </c>
      <c r="L461" s="38">
        <v>11617.46</v>
      </c>
      <c r="M461" s="38">
        <v>11886.71</v>
      </c>
      <c r="N461" s="38">
        <v>11831.34</v>
      </c>
      <c r="O461" s="38">
        <v>10668.17</v>
      </c>
      <c r="P461" s="38">
        <v>12351.21</v>
      </c>
      <c r="Q461" s="38">
        <v>12972.87</v>
      </c>
      <c r="R461" s="38">
        <v>15836.02</v>
      </c>
      <c r="S461" s="38">
        <v>20194.73</v>
      </c>
      <c r="T461" s="38">
        <v>21382.87</v>
      </c>
      <c r="U461" s="38">
        <v>21082.83</v>
      </c>
      <c r="V461" s="38">
        <v>19178.27</v>
      </c>
      <c r="W461" s="38">
        <v>17793.04</v>
      </c>
      <c r="X461" s="38">
        <v>18479.93</v>
      </c>
      <c r="Y461" s="38">
        <v>18548.740000000002</v>
      </c>
      <c r="Z461" s="5">
        <v>0</v>
      </c>
      <c r="AA461" s="2">
        <f>IFERROR(INDEX('Holiday Schedule'!$D$3:$D$24,MATCH(A461,'Holiday Schedule'!$C$3:$C$24,0)),0)</f>
        <v>0</v>
      </c>
      <c r="AB461" s="2">
        <f t="shared" si="56"/>
        <v>1</v>
      </c>
      <c r="AC461" s="2">
        <f t="shared" si="57"/>
        <v>0</v>
      </c>
      <c r="AD461" s="5">
        <f t="shared" si="58"/>
        <v>423717</v>
      </c>
      <c r="AE461" s="5">
        <f t="shared" si="59"/>
        <v>423717</v>
      </c>
      <c r="AG461" s="2">
        <f t="shared" si="60"/>
        <v>3</v>
      </c>
      <c r="AH461" s="2">
        <f t="shared" si="61"/>
        <v>2026</v>
      </c>
      <c r="AJ461" s="5">
        <f t="shared" si="62"/>
        <v>23258.080000000002</v>
      </c>
      <c r="AK461" s="2">
        <f t="shared" si="63"/>
        <v>7</v>
      </c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36"/>
    </row>
    <row r="462" spans="1:49">
      <c r="A462" s="17">
        <f>Total_All_Customers!A462</f>
        <v>46111</v>
      </c>
      <c r="B462" s="38">
        <v>19117.37</v>
      </c>
      <c r="C462" s="38">
        <v>19241.400000000001</v>
      </c>
      <c r="D462" s="38">
        <v>19801.23</v>
      </c>
      <c r="E462" s="38">
        <v>20294.64</v>
      </c>
      <c r="F462" s="38">
        <v>20894.59</v>
      </c>
      <c r="G462" s="38">
        <v>22163.71</v>
      </c>
      <c r="H462" s="38">
        <v>23463.25</v>
      </c>
      <c r="I462" s="38">
        <v>20355.669999999998</v>
      </c>
      <c r="J462" s="38">
        <v>20885.75</v>
      </c>
      <c r="K462" s="38">
        <v>21400.62</v>
      </c>
      <c r="L462" s="38">
        <v>19774.72</v>
      </c>
      <c r="M462" s="38">
        <v>15640.21</v>
      </c>
      <c r="N462" s="38">
        <v>12423.85</v>
      </c>
      <c r="O462" s="38">
        <v>9836.8700000000008</v>
      </c>
      <c r="P462" s="38">
        <v>8976.36</v>
      </c>
      <c r="Q462" s="38">
        <v>12075.79</v>
      </c>
      <c r="R462" s="38">
        <v>17580.88</v>
      </c>
      <c r="S462" s="38">
        <v>20007.34</v>
      </c>
      <c r="T462" s="38">
        <v>20294.240000000002</v>
      </c>
      <c r="U462" s="38">
        <v>19787.490000000002</v>
      </c>
      <c r="V462" s="38">
        <v>17612.330000000002</v>
      </c>
      <c r="W462" s="38">
        <v>16480.740000000002</v>
      </c>
      <c r="X462" s="38">
        <v>16536.95</v>
      </c>
      <c r="Y462" s="38">
        <v>16633.32</v>
      </c>
      <c r="Z462" s="5">
        <v>0</v>
      </c>
      <c r="AA462" s="2">
        <f>IFERROR(INDEX('Holiday Schedule'!$D$3:$D$24,MATCH(A462,'Holiday Schedule'!$C$3:$C$24,0)),0)</f>
        <v>0</v>
      </c>
      <c r="AB462" s="2">
        <f t="shared" si="56"/>
        <v>2</v>
      </c>
      <c r="AC462" s="2">
        <f t="shared" si="57"/>
        <v>269669.81</v>
      </c>
      <c r="AD462" s="5">
        <f t="shared" si="58"/>
        <v>161609.51</v>
      </c>
      <c r="AE462" s="5">
        <f t="shared" si="59"/>
        <v>431279.32</v>
      </c>
      <c r="AG462" s="2">
        <f t="shared" si="60"/>
        <v>3</v>
      </c>
      <c r="AH462" s="2">
        <f t="shared" si="61"/>
        <v>2026</v>
      </c>
      <c r="AJ462" s="5">
        <f t="shared" si="62"/>
        <v>23463.25</v>
      </c>
      <c r="AK462" s="2">
        <f t="shared" si="63"/>
        <v>7</v>
      </c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36"/>
    </row>
    <row r="463" spans="1:49">
      <c r="A463" s="17">
        <f>Total_All_Customers!A463</f>
        <v>46112</v>
      </c>
      <c r="B463" s="38">
        <v>16950.27</v>
      </c>
      <c r="C463" s="38">
        <v>16922.36</v>
      </c>
      <c r="D463" s="38">
        <v>17260.55</v>
      </c>
      <c r="E463" s="38">
        <v>17727.39</v>
      </c>
      <c r="F463" s="38">
        <v>18365.560000000001</v>
      </c>
      <c r="G463" s="38">
        <v>19886.54</v>
      </c>
      <c r="H463" s="38">
        <v>21387.14</v>
      </c>
      <c r="I463" s="38">
        <v>19484.07</v>
      </c>
      <c r="J463" s="38">
        <v>21414.9</v>
      </c>
      <c r="K463" s="38">
        <v>24035.81</v>
      </c>
      <c r="L463" s="38">
        <v>25505.22</v>
      </c>
      <c r="M463" s="38">
        <v>25241.67</v>
      </c>
      <c r="N463" s="38">
        <v>24524.59</v>
      </c>
      <c r="O463" s="38">
        <v>23719.06</v>
      </c>
      <c r="P463" s="38">
        <v>24909.54</v>
      </c>
      <c r="Q463" s="38">
        <v>26360.92</v>
      </c>
      <c r="R463" s="38">
        <v>26831.95</v>
      </c>
      <c r="S463" s="38">
        <v>26489.91</v>
      </c>
      <c r="T463" s="38">
        <v>23320.42</v>
      </c>
      <c r="U463" s="38">
        <v>22074.33</v>
      </c>
      <c r="V463" s="38">
        <v>19555.39</v>
      </c>
      <c r="W463" s="38">
        <v>18256.41</v>
      </c>
      <c r="X463" s="38">
        <v>18405.7</v>
      </c>
      <c r="Y463" s="38">
        <v>18639.650000000001</v>
      </c>
      <c r="Z463" s="5">
        <v>0</v>
      </c>
      <c r="AA463" s="2">
        <f>IFERROR(INDEX('Holiday Schedule'!$D$3:$D$24,MATCH(A463,'Holiday Schedule'!$C$3:$C$24,0)),0)</f>
        <v>0</v>
      </c>
      <c r="AB463" s="2">
        <f t="shared" si="56"/>
        <v>3</v>
      </c>
      <c r="AC463" s="2">
        <f t="shared" si="57"/>
        <v>370129.89</v>
      </c>
      <c r="AD463" s="5">
        <f t="shared" si="58"/>
        <v>147139.45999999996</v>
      </c>
      <c r="AE463" s="5">
        <f t="shared" si="59"/>
        <v>517269.35</v>
      </c>
      <c r="AG463" s="2">
        <f t="shared" si="60"/>
        <v>3</v>
      </c>
      <c r="AH463" s="2">
        <f t="shared" si="61"/>
        <v>2026</v>
      </c>
      <c r="AJ463" s="5">
        <f t="shared" si="62"/>
        <v>26831.95</v>
      </c>
      <c r="AK463" s="2">
        <f t="shared" si="63"/>
        <v>17</v>
      </c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36"/>
    </row>
    <row r="464" spans="1:49">
      <c r="A464" s="17">
        <f>Total_All_Customers!A464</f>
        <v>46113</v>
      </c>
      <c r="B464" s="38">
        <v>18763.75</v>
      </c>
      <c r="C464" s="38">
        <v>18539.47</v>
      </c>
      <c r="D464" s="38">
        <v>19035.52</v>
      </c>
      <c r="E464" s="38">
        <v>19941.689999999999</v>
      </c>
      <c r="F464" s="38">
        <v>19934.490000000002</v>
      </c>
      <c r="G464" s="38">
        <v>21470.76</v>
      </c>
      <c r="H464" s="38">
        <v>22703.439999999999</v>
      </c>
      <c r="I464" s="38">
        <v>19605.98</v>
      </c>
      <c r="J464" s="38">
        <v>20476.93</v>
      </c>
      <c r="K464" s="38">
        <v>22040.21</v>
      </c>
      <c r="L464" s="38">
        <v>20808.72</v>
      </c>
      <c r="M464" s="38">
        <v>20643.060000000001</v>
      </c>
      <c r="N464" s="38">
        <v>18722.07</v>
      </c>
      <c r="O464" s="38">
        <v>15065.64</v>
      </c>
      <c r="P464" s="38">
        <v>16416.400000000001</v>
      </c>
      <c r="Q464" s="38">
        <v>18841.97</v>
      </c>
      <c r="R464" s="38">
        <v>21515.919999999998</v>
      </c>
      <c r="S464" s="38">
        <v>23907.57</v>
      </c>
      <c r="T464" s="38">
        <v>21628.92</v>
      </c>
      <c r="U464" s="38">
        <v>20716.38</v>
      </c>
      <c r="V464" s="38">
        <v>18766.259999999998</v>
      </c>
      <c r="W464" s="38">
        <v>17596.91</v>
      </c>
      <c r="X464" s="38">
        <v>17686.54</v>
      </c>
      <c r="Y464" s="38">
        <v>17485.490000000002</v>
      </c>
      <c r="Z464" s="5"/>
      <c r="AA464" s="2">
        <f>IFERROR(INDEX('Holiday Schedule'!$D$3:$D$24,MATCH(A464,'Holiday Schedule'!$C$3:$C$24,0)),0)</f>
        <v>0</v>
      </c>
      <c r="AB464" s="2">
        <f t="shared" si="56"/>
        <v>4</v>
      </c>
      <c r="AC464" s="2">
        <f t="shared" si="57"/>
        <v>314439.47999999992</v>
      </c>
      <c r="AD464" s="5">
        <f t="shared" si="58"/>
        <v>157874.60999999999</v>
      </c>
      <c r="AE464" s="5">
        <f t="shared" si="59"/>
        <v>472314.08999999991</v>
      </c>
      <c r="AG464" s="2">
        <f t="shared" si="60"/>
        <v>4</v>
      </c>
      <c r="AH464" s="2">
        <f t="shared" si="61"/>
        <v>2026</v>
      </c>
      <c r="AJ464" s="5">
        <f t="shared" si="62"/>
        <v>23907.57</v>
      </c>
      <c r="AK464" s="2">
        <f t="shared" si="63"/>
        <v>18</v>
      </c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36"/>
    </row>
    <row r="465" spans="1:49">
      <c r="A465" s="17">
        <f>Total_All_Customers!A465</f>
        <v>46114</v>
      </c>
      <c r="B465" s="38">
        <v>18580.73</v>
      </c>
      <c r="C465" s="38">
        <v>18605.95</v>
      </c>
      <c r="D465" s="38">
        <v>19284.29</v>
      </c>
      <c r="E465" s="38">
        <v>20248.13</v>
      </c>
      <c r="F465" s="38">
        <v>20191.849999999999</v>
      </c>
      <c r="G465" s="38">
        <v>21837.35</v>
      </c>
      <c r="H465" s="38">
        <v>23171.68</v>
      </c>
      <c r="I465" s="38">
        <v>19102.05</v>
      </c>
      <c r="J465" s="38">
        <v>18656.650000000001</v>
      </c>
      <c r="K465" s="38">
        <v>18283.259999999998</v>
      </c>
      <c r="L465" s="38">
        <v>15951.53</v>
      </c>
      <c r="M465" s="38">
        <v>14547.78</v>
      </c>
      <c r="N465" s="38">
        <v>12228.18</v>
      </c>
      <c r="O465" s="38">
        <v>10968.44</v>
      </c>
      <c r="P465" s="38">
        <v>10545.78</v>
      </c>
      <c r="Q465" s="38">
        <v>12241.16</v>
      </c>
      <c r="R465" s="38">
        <v>14922.86</v>
      </c>
      <c r="S465" s="38">
        <v>21018.44</v>
      </c>
      <c r="T465" s="38">
        <v>21331.65</v>
      </c>
      <c r="U465" s="38">
        <v>21000.66</v>
      </c>
      <c r="V465" s="38">
        <v>18844.71</v>
      </c>
      <c r="W465" s="38">
        <v>18063.25</v>
      </c>
      <c r="X465" s="38">
        <v>17616.27</v>
      </c>
      <c r="Y465" s="38">
        <v>17476.04</v>
      </c>
      <c r="Z465" s="5"/>
      <c r="AA465" s="2">
        <f>IFERROR(INDEX('Holiday Schedule'!$D$3:$D$24,MATCH(A465,'Holiday Schedule'!$C$3:$C$24,0)),0)</f>
        <v>0</v>
      </c>
      <c r="AB465" s="2">
        <f t="shared" si="56"/>
        <v>5</v>
      </c>
      <c r="AC465" s="2">
        <f t="shared" si="57"/>
        <v>265322.67</v>
      </c>
      <c r="AD465" s="5">
        <f t="shared" si="58"/>
        <v>159396.02000000002</v>
      </c>
      <c r="AE465" s="5">
        <f t="shared" si="59"/>
        <v>424718.69</v>
      </c>
      <c r="AG465" s="2">
        <f t="shared" si="60"/>
        <v>4</v>
      </c>
      <c r="AH465" s="2">
        <f t="shared" si="61"/>
        <v>2026</v>
      </c>
      <c r="AJ465" s="5">
        <f t="shared" si="62"/>
        <v>23171.68</v>
      </c>
      <c r="AK465" s="2">
        <f t="shared" si="63"/>
        <v>7</v>
      </c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36"/>
    </row>
    <row r="466" spans="1:49">
      <c r="A466" s="17">
        <f>Total_All_Customers!A466</f>
        <v>46115</v>
      </c>
      <c r="B466" s="38">
        <v>18637.2</v>
      </c>
      <c r="C466" s="38">
        <v>18413.23</v>
      </c>
      <c r="D466" s="38">
        <v>19080.97</v>
      </c>
      <c r="E466" s="38">
        <v>20198.32</v>
      </c>
      <c r="F466" s="38">
        <v>20155.04</v>
      </c>
      <c r="G466" s="38">
        <v>21641.41</v>
      </c>
      <c r="H466" s="38">
        <v>22864.49</v>
      </c>
      <c r="I466" s="38">
        <v>20973.93</v>
      </c>
      <c r="J466" s="38">
        <v>23284.57</v>
      </c>
      <c r="K466" s="38">
        <v>25983.91</v>
      </c>
      <c r="L466" s="38">
        <v>26891.49</v>
      </c>
      <c r="M466" s="38">
        <v>27711.34</v>
      </c>
      <c r="N466" s="38">
        <v>27398.65</v>
      </c>
      <c r="O466" s="38">
        <v>25547.19</v>
      </c>
      <c r="P466" s="38">
        <v>26021.97</v>
      </c>
      <c r="Q466" s="38">
        <v>26957.95</v>
      </c>
      <c r="R466" s="38">
        <v>26514.19</v>
      </c>
      <c r="S466" s="38">
        <v>25501.31</v>
      </c>
      <c r="T466" s="38">
        <v>21695.73</v>
      </c>
      <c r="U466" s="38">
        <v>20341.91</v>
      </c>
      <c r="V466" s="38">
        <v>18381.98</v>
      </c>
      <c r="W466" s="38">
        <v>17341.810000000001</v>
      </c>
      <c r="X466" s="38">
        <v>17272.939999999999</v>
      </c>
      <c r="Y466" s="38">
        <v>17088.330000000002</v>
      </c>
      <c r="Z466" s="5"/>
      <c r="AA466" s="2">
        <f>IFERROR(INDEX('Holiday Schedule'!$D$3:$D$24,MATCH(A466,'Holiday Schedule'!$C$3:$C$24,0)),0)</f>
        <v>0</v>
      </c>
      <c r="AB466" s="2">
        <f t="shared" si="56"/>
        <v>6</v>
      </c>
      <c r="AC466" s="2">
        <f t="shared" si="57"/>
        <v>377820.87</v>
      </c>
      <c r="AD466" s="5">
        <f t="shared" si="58"/>
        <v>158078.99</v>
      </c>
      <c r="AE466" s="5">
        <f t="shared" si="59"/>
        <v>535899.86</v>
      </c>
      <c r="AG466" s="2">
        <f t="shared" si="60"/>
        <v>4</v>
      </c>
      <c r="AH466" s="2">
        <f t="shared" si="61"/>
        <v>2026</v>
      </c>
      <c r="AJ466" s="5">
        <f t="shared" si="62"/>
        <v>27711.34</v>
      </c>
      <c r="AK466" s="2">
        <f t="shared" si="63"/>
        <v>12</v>
      </c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36"/>
    </row>
    <row r="467" spans="1:49">
      <c r="A467" s="17">
        <f>Total_All_Customers!A467</f>
        <v>46116</v>
      </c>
      <c r="B467" s="38">
        <v>17960.310000000001</v>
      </c>
      <c r="C467" s="38">
        <v>17439.349999999999</v>
      </c>
      <c r="D467" s="38">
        <v>17799.509999999998</v>
      </c>
      <c r="E467" s="38">
        <v>18497.71</v>
      </c>
      <c r="F467" s="38">
        <v>18260.12</v>
      </c>
      <c r="G467" s="38">
        <v>18705.43</v>
      </c>
      <c r="H467" s="38">
        <v>18902.919999999998</v>
      </c>
      <c r="I467" s="38">
        <v>15870.18</v>
      </c>
      <c r="J467" s="38">
        <v>15239.67</v>
      </c>
      <c r="K467" s="38">
        <v>14564.98</v>
      </c>
      <c r="L467" s="38">
        <v>12224.57</v>
      </c>
      <c r="M467" s="38">
        <v>11084.71</v>
      </c>
      <c r="N467" s="38">
        <v>9610.44</v>
      </c>
      <c r="O467" s="38">
        <v>8277.08</v>
      </c>
      <c r="P467" s="38">
        <v>9372.06</v>
      </c>
      <c r="Q467" s="38">
        <v>12673.71</v>
      </c>
      <c r="R467" s="38">
        <v>17006</v>
      </c>
      <c r="S467" s="38">
        <v>20958.38</v>
      </c>
      <c r="T467" s="38">
        <v>20133.38</v>
      </c>
      <c r="U467" s="38">
        <v>19788.52</v>
      </c>
      <c r="V467" s="38">
        <v>18299.37</v>
      </c>
      <c r="W467" s="38">
        <v>17592.830000000002</v>
      </c>
      <c r="X467" s="38">
        <v>17460.25</v>
      </c>
      <c r="Y467" s="38">
        <v>17601.009999999998</v>
      </c>
      <c r="Z467" s="5"/>
      <c r="AA467" s="2">
        <f>IFERROR(INDEX('Holiday Schedule'!$D$3:$D$24,MATCH(A467,'Holiday Schedule'!$C$3:$C$24,0)),0)</f>
        <v>0</v>
      </c>
      <c r="AB467" s="2">
        <f t="shared" si="56"/>
        <v>7</v>
      </c>
      <c r="AC467" s="2">
        <f t="shared" si="57"/>
        <v>0</v>
      </c>
      <c r="AD467" s="5">
        <f t="shared" si="58"/>
        <v>385322.49000000005</v>
      </c>
      <c r="AE467" s="5">
        <f t="shared" si="59"/>
        <v>385322.49000000005</v>
      </c>
      <c r="AG467" s="2">
        <f t="shared" si="60"/>
        <v>4</v>
      </c>
      <c r="AH467" s="2">
        <f t="shared" si="61"/>
        <v>2026</v>
      </c>
      <c r="AJ467" s="5">
        <f t="shared" si="62"/>
        <v>20958.38</v>
      </c>
      <c r="AK467" s="2">
        <f t="shared" si="63"/>
        <v>18</v>
      </c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36"/>
    </row>
    <row r="468" spans="1:49">
      <c r="A468" s="17">
        <f>Total_All_Customers!A468</f>
        <v>46117</v>
      </c>
      <c r="B468" s="38">
        <v>18593.900000000001</v>
      </c>
      <c r="C468" s="38">
        <v>18382.080000000002</v>
      </c>
      <c r="D468" s="38">
        <v>18826.759999999998</v>
      </c>
      <c r="E468" s="38">
        <v>18546.900000000001</v>
      </c>
      <c r="F468" s="38">
        <v>19122.09</v>
      </c>
      <c r="G468" s="38">
        <v>19634.439999999999</v>
      </c>
      <c r="H468" s="38">
        <v>20138.88</v>
      </c>
      <c r="I468" s="38">
        <v>18496.599999999999</v>
      </c>
      <c r="J468" s="38">
        <v>20499.07</v>
      </c>
      <c r="K468" s="38">
        <v>23255.05</v>
      </c>
      <c r="L468" s="38">
        <v>24170.86</v>
      </c>
      <c r="M468" s="38">
        <v>25173.040000000001</v>
      </c>
      <c r="N468" s="38">
        <v>25659.87</v>
      </c>
      <c r="O468" s="38">
        <v>23374.29</v>
      </c>
      <c r="P468" s="38">
        <v>24326.880000000001</v>
      </c>
      <c r="Q468" s="38">
        <v>25617.66</v>
      </c>
      <c r="R468" s="38">
        <v>25588.01</v>
      </c>
      <c r="S468" s="38">
        <v>24144.68</v>
      </c>
      <c r="T468" s="38">
        <v>21146.04</v>
      </c>
      <c r="U468" s="38">
        <v>19584.169999999998</v>
      </c>
      <c r="V468" s="38">
        <v>17970.38</v>
      </c>
      <c r="W468" s="38">
        <v>16594.830000000002</v>
      </c>
      <c r="X468" s="38">
        <v>16357.24</v>
      </c>
      <c r="Y468" s="38">
        <v>16372.86</v>
      </c>
      <c r="Z468" s="5"/>
      <c r="AA468" s="2">
        <f>IFERROR(INDEX('Holiday Schedule'!$D$3:$D$24,MATCH(A468,'Holiday Schedule'!$C$3:$C$24,0)),0)</f>
        <v>0</v>
      </c>
      <c r="AB468" s="2">
        <f t="shared" si="56"/>
        <v>1</v>
      </c>
      <c r="AC468" s="2">
        <f t="shared" si="57"/>
        <v>0</v>
      </c>
      <c r="AD468" s="5">
        <f t="shared" si="58"/>
        <v>501576.57999999996</v>
      </c>
      <c r="AE468" s="5">
        <f t="shared" si="59"/>
        <v>501576.57999999996</v>
      </c>
      <c r="AG468" s="2">
        <f t="shared" si="60"/>
        <v>4</v>
      </c>
      <c r="AH468" s="2">
        <f t="shared" si="61"/>
        <v>2026</v>
      </c>
      <c r="AJ468" s="5">
        <f t="shared" si="62"/>
        <v>25659.87</v>
      </c>
      <c r="AK468" s="2">
        <f t="shared" si="63"/>
        <v>13</v>
      </c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36"/>
    </row>
    <row r="469" spans="1:49">
      <c r="A469" s="17">
        <f>Total_All_Customers!A469</f>
        <v>46118</v>
      </c>
      <c r="B469" s="38">
        <v>17172.03</v>
      </c>
      <c r="C469" s="38">
        <v>17149.009999999998</v>
      </c>
      <c r="D469" s="38">
        <v>17632.080000000002</v>
      </c>
      <c r="E469" s="38">
        <v>18646.61</v>
      </c>
      <c r="F469" s="38">
        <v>18668.77</v>
      </c>
      <c r="G469" s="38">
        <v>20459.89</v>
      </c>
      <c r="H469" s="38">
        <v>21617.93</v>
      </c>
      <c r="I469" s="38">
        <v>17516.810000000001</v>
      </c>
      <c r="J469" s="38">
        <v>15243.57</v>
      </c>
      <c r="K469" s="38">
        <v>15643.4</v>
      </c>
      <c r="L469" s="38">
        <v>15741.58</v>
      </c>
      <c r="M469" s="38">
        <v>15964.82</v>
      </c>
      <c r="N469" s="38">
        <v>15737.6</v>
      </c>
      <c r="O469" s="38">
        <v>17103.57</v>
      </c>
      <c r="P469" s="38">
        <v>19353.650000000001</v>
      </c>
      <c r="Q469" s="38">
        <v>20309.599999999999</v>
      </c>
      <c r="R469" s="38">
        <v>20774.89</v>
      </c>
      <c r="S469" s="38">
        <v>23127.23</v>
      </c>
      <c r="T469" s="38">
        <v>21817.97</v>
      </c>
      <c r="U469" s="38">
        <v>21004.62</v>
      </c>
      <c r="V469" s="38">
        <v>19314.189999999999</v>
      </c>
      <c r="W469" s="38">
        <v>18025.740000000002</v>
      </c>
      <c r="X469" s="38">
        <v>18039.7</v>
      </c>
      <c r="Y469" s="38">
        <v>18080.23</v>
      </c>
      <c r="Z469" s="5"/>
      <c r="AA469" s="2">
        <f>IFERROR(INDEX('Holiday Schedule'!$D$3:$D$24,MATCH(A469,'Holiday Schedule'!$C$3:$C$24,0)),0)</f>
        <v>0</v>
      </c>
      <c r="AB469" s="2">
        <f t="shared" si="56"/>
        <v>2</v>
      </c>
      <c r="AC469" s="2">
        <f t="shared" si="57"/>
        <v>294718.94</v>
      </c>
      <c r="AD469" s="5">
        <f t="shared" si="58"/>
        <v>149426.54999999999</v>
      </c>
      <c r="AE469" s="5">
        <f t="shared" si="59"/>
        <v>444145.49</v>
      </c>
      <c r="AG469" s="2">
        <f t="shared" si="60"/>
        <v>4</v>
      </c>
      <c r="AH469" s="2">
        <f t="shared" si="61"/>
        <v>2026</v>
      </c>
      <c r="AJ469" s="5">
        <f t="shared" si="62"/>
        <v>23127.23</v>
      </c>
      <c r="AK469" s="2">
        <f t="shared" si="63"/>
        <v>18</v>
      </c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36"/>
    </row>
    <row r="470" spans="1:49">
      <c r="A470" s="17">
        <f>Total_All_Customers!A470</f>
        <v>46119</v>
      </c>
      <c r="B470" s="38">
        <v>19086.560000000001</v>
      </c>
      <c r="C470" s="38">
        <v>19078.66</v>
      </c>
      <c r="D470" s="38">
        <v>19867.150000000001</v>
      </c>
      <c r="E470" s="38">
        <v>20980.55</v>
      </c>
      <c r="F470" s="38">
        <v>21021.13</v>
      </c>
      <c r="G470" s="38">
        <v>22763.29</v>
      </c>
      <c r="H470" s="38">
        <v>23125.34</v>
      </c>
      <c r="I470" s="38">
        <v>16928.38</v>
      </c>
      <c r="J470" s="38">
        <v>12681.51</v>
      </c>
      <c r="K470" s="38">
        <v>11317.58</v>
      </c>
      <c r="L470" s="38">
        <v>11167.12</v>
      </c>
      <c r="M470" s="38">
        <v>11977.9</v>
      </c>
      <c r="N470" s="38">
        <v>13269.88</v>
      </c>
      <c r="O470" s="38">
        <v>15908.98</v>
      </c>
      <c r="P470" s="38">
        <v>20406.41</v>
      </c>
      <c r="Q470" s="38">
        <v>23357.35</v>
      </c>
      <c r="R470" s="38">
        <v>24701.24</v>
      </c>
      <c r="S470" s="38">
        <v>25390.37</v>
      </c>
      <c r="T470" s="38">
        <v>22155.61</v>
      </c>
      <c r="U470" s="38">
        <v>21321.9</v>
      </c>
      <c r="V470" s="38">
        <v>19326.080000000002</v>
      </c>
      <c r="W470" s="38">
        <v>18249.36</v>
      </c>
      <c r="X470" s="38">
        <v>17782.86</v>
      </c>
      <c r="Y470" s="38">
        <v>18032.080000000002</v>
      </c>
      <c r="Z470" s="5"/>
      <c r="AA470" s="2">
        <f>IFERROR(INDEX('Holiday Schedule'!$D$3:$D$24,MATCH(A470,'Holiday Schedule'!$C$3:$C$24,0)),0)</f>
        <v>0</v>
      </c>
      <c r="AB470" s="2">
        <f t="shared" si="56"/>
        <v>3</v>
      </c>
      <c r="AC470" s="2">
        <f t="shared" si="57"/>
        <v>285942.52999999997</v>
      </c>
      <c r="AD470" s="5">
        <f t="shared" si="58"/>
        <v>163954.76</v>
      </c>
      <c r="AE470" s="5">
        <f t="shared" si="59"/>
        <v>449897.29</v>
      </c>
      <c r="AG470" s="2">
        <f t="shared" si="60"/>
        <v>4</v>
      </c>
      <c r="AH470" s="2">
        <f t="shared" si="61"/>
        <v>2026</v>
      </c>
      <c r="AJ470" s="5">
        <f t="shared" si="62"/>
        <v>25390.37</v>
      </c>
      <c r="AK470" s="2">
        <f t="shared" si="63"/>
        <v>18</v>
      </c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36"/>
    </row>
    <row r="471" spans="1:49">
      <c r="A471" s="17">
        <f>Total_All_Customers!A471</f>
        <v>46120</v>
      </c>
      <c r="B471" s="38">
        <v>19018.509999999998</v>
      </c>
      <c r="C471" s="38">
        <v>18973.189999999999</v>
      </c>
      <c r="D471" s="38">
        <v>19615.490000000002</v>
      </c>
      <c r="E471" s="38">
        <v>20918.93</v>
      </c>
      <c r="F471" s="38">
        <v>20900.400000000001</v>
      </c>
      <c r="G471" s="38">
        <v>22591.43</v>
      </c>
      <c r="H471" s="38">
        <v>23444.49</v>
      </c>
      <c r="I471" s="38">
        <v>18454.3</v>
      </c>
      <c r="J471" s="38">
        <v>14032.94</v>
      </c>
      <c r="K471" s="38">
        <v>11481.33</v>
      </c>
      <c r="L471" s="38">
        <v>10399.85</v>
      </c>
      <c r="M471" s="38">
        <v>10365.299999999999</v>
      </c>
      <c r="N471" s="38">
        <v>10048.56</v>
      </c>
      <c r="O471" s="38">
        <v>9123.44</v>
      </c>
      <c r="P471" s="38">
        <v>9048.68</v>
      </c>
      <c r="Q471" s="38">
        <v>9935.61</v>
      </c>
      <c r="R471" s="38">
        <v>13180.74</v>
      </c>
      <c r="S471" s="38">
        <v>18405.240000000002</v>
      </c>
      <c r="T471" s="38">
        <v>20015.47</v>
      </c>
      <c r="U471" s="38">
        <v>20430.310000000001</v>
      </c>
      <c r="V471" s="38">
        <v>19049.919999999998</v>
      </c>
      <c r="W471" s="38">
        <v>18096.560000000001</v>
      </c>
      <c r="X471" s="38">
        <v>17772.849999999999</v>
      </c>
      <c r="Y471" s="38">
        <v>18012.37</v>
      </c>
      <c r="Z471" s="5"/>
      <c r="AA471" s="2">
        <f>IFERROR(INDEX('Holiday Schedule'!$D$3:$D$24,MATCH(A471,'Holiday Schedule'!$C$3:$C$24,0)),0)</f>
        <v>0</v>
      </c>
      <c r="AB471" s="2">
        <f t="shared" si="56"/>
        <v>4</v>
      </c>
      <c r="AC471" s="2">
        <f t="shared" si="57"/>
        <v>229841.1</v>
      </c>
      <c r="AD471" s="5">
        <f t="shared" si="58"/>
        <v>163474.80999999985</v>
      </c>
      <c r="AE471" s="5">
        <f t="shared" si="59"/>
        <v>393315.90999999986</v>
      </c>
      <c r="AG471" s="2">
        <f t="shared" si="60"/>
        <v>4</v>
      </c>
      <c r="AH471" s="2">
        <f t="shared" si="61"/>
        <v>2026</v>
      </c>
      <c r="AJ471" s="5">
        <f t="shared" si="62"/>
        <v>23444.49</v>
      </c>
      <c r="AK471" s="2">
        <f t="shared" si="63"/>
        <v>7</v>
      </c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36"/>
    </row>
    <row r="472" spans="1:49">
      <c r="A472" s="17">
        <f>Total_All_Customers!A472</f>
        <v>46121</v>
      </c>
      <c r="B472" s="38">
        <v>19859.82</v>
      </c>
      <c r="C472" s="38">
        <v>19935</v>
      </c>
      <c r="D472" s="38">
        <v>20655.55</v>
      </c>
      <c r="E472" s="38">
        <v>21644.959999999999</v>
      </c>
      <c r="F472" s="38">
        <v>21556.19</v>
      </c>
      <c r="G472" s="38">
        <v>23418.37</v>
      </c>
      <c r="H472" s="38">
        <v>23961.08</v>
      </c>
      <c r="I472" s="38">
        <v>17472.57</v>
      </c>
      <c r="J472" s="38">
        <v>13089.6</v>
      </c>
      <c r="K472" s="38">
        <v>10273.370000000001</v>
      </c>
      <c r="L472" s="38">
        <v>10286.209999999999</v>
      </c>
      <c r="M472" s="38">
        <v>10309.34</v>
      </c>
      <c r="N472" s="38">
        <v>9738.7099999999991</v>
      </c>
      <c r="O472" s="38">
        <v>9280.02</v>
      </c>
      <c r="P472" s="38">
        <v>9059.4599999999991</v>
      </c>
      <c r="Q472" s="38">
        <v>11401.18</v>
      </c>
      <c r="R472" s="38">
        <v>14327.09</v>
      </c>
      <c r="S472" s="38">
        <v>19671.27</v>
      </c>
      <c r="T472" s="38">
        <v>20427.59</v>
      </c>
      <c r="U472" s="38">
        <v>20930.84</v>
      </c>
      <c r="V472" s="38">
        <v>19333.12</v>
      </c>
      <c r="W472" s="38">
        <v>18327.830000000002</v>
      </c>
      <c r="X472" s="38">
        <v>17746.52</v>
      </c>
      <c r="Y472" s="38">
        <v>17625.419999999998</v>
      </c>
      <c r="Z472" s="5"/>
      <c r="AA472" s="2">
        <f>IFERROR(INDEX('Holiday Schedule'!$D$3:$D$24,MATCH(A472,'Holiday Schedule'!$C$3:$C$24,0)),0)</f>
        <v>0</v>
      </c>
      <c r="AB472" s="2">
        <f t="shared" si="56"/>
        <v>5</v>
      </c>
      <c r="AC472" s="2">
        <f t="shared" si="57"/>
        <v>231674.71999999994</v>
      </c>
      <c r="AD472" s="5">
        <f t="shared" si="58"/>
        <v>168656.3900000001</v>
      </c>
      <c r="AE472" s="5">
        <f t="shared" si="59"/>
        <v>400331.11000000004</v>
      </c>
      <c r="AG472" s="2">
        <f t="shared" si="60"/>
        <v>4</v>
      </c>
      <c r="AH472" s="2">
        <f t="shared" si="61"/>
        <v>2026</v>
      </c>
      <c r="AJ472" s="5">
        <f t="shared" si="62"/>
        <v>23961.08</v>
      </c>
      <c r="AK472" s="2">
        <f t="shared" si="63"/>
        <v>7</v>
      </c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36"/>
    </row>
    <row r="473" spans="1:49">
      <c r="A473" s="17">
        <f>Total_All_Customers!A473</f>
        <v>46122</v>
      </c>
      <c r="B473" s="38">
        <v>15712.48</v>
      </c>
      <c r="C473" s="38">
        <v>15634.56</v>
      </c>
      <c r="D473" s="38">
        <v>15874.01</v>
      </c>
      <c r="E473" s="38">
        <v>16639.63</v>
      </c>
      <c r="F473" s="38">
        <v>16839.22</v>
      </c>
      <c r="G473" s="38">
        <v>17890.91</v>
      </c>
      <c r="H473" s="38">
        <v>18717.439999999999</v>
      </c>
      <c r="I473" s="38">
        <v>13405.41</v>
      </c>
      <c r="J473" s="38">
        <v>9134.76</v>
      </c>
      <c r="K473" s="38">
        <v>6496.98</v>
      </c>
      <c r="L473" s="38">
        <v>6329.84</v>
      </c>
      <c r="M473" s="38">
        <v>5493.88</v>
      </c>
      <c r="N473" s="38">
        <v>5158.8599999999997</v>
      </c>
      <c r="O473" s="38">
        <v>5426.35</v>
      </c>
      <c r="P473" s="38">
        <v>12898.43</v>
      </c>
      <c r="Q473" s="38">
        <v>13838.12</v>
      </c>
      <c r="R473" s="38">
        <v>15522.85</v>
      </c>
      <c r="S473" s="38">
        <v>18084.61</v>
      </c>
      <c r="T473" s="38">
        <v>17129.7</v>
      </c>
      <c r="U473" s="38">
        <v>16830.03</v>
      </c>
      <c r="V473" s="38">
        <v>15632.87</v>
      </c>
      <c r="W473" s="38">
        <v>14372.89</v>
      </c>
      <c r="X473" s="38">
        <v>14132.2</v>
      </c>
      <c r="Y473" s="38">
        <v>13898.35</v>
      </c>
      <c r="Z473" s="5"/>
      <c r="AA473" s="2">
        <f>IFERROR(INDEX('Holiday Schedule'!$D$3:$D$24,MATCH(A473,'Holiday Schedule'!$C$3:$C$24,0)),0)</f>
        <v>0</v>
      </c>
      <c r="AB473" s="2">
        <f t="shared" si="56"/>
        <v>6</v>
      </c>
      <c r="AC473" s="2">
        <f t="shared" si="57"/>
        <v>189887.78000000003</v>
      </c>
      <c r="AD473" s="5">
        <f t="shared" si="58"/>
        <v>131206.60000000003</v>
      </c>
      <c r="AE473" s="5">
        <f t="shared" si="59"/>
        <v>321094.38000000006</v>
      </c>
      <c r="AG473" s="2">
        <f t="shared" si="60"/>
        <v>4</v>
      </c>
      <c r="AH473" s="2">
        <f t="shared" si="61"/>
        <v>2026</v>
      </c>
      <c r="AJ473" s="5">
        <f t="shared" si="62"/>
        <v>18717.439999999999</v>
      </c>
      <c r="AK473" s="2">
        <f t="shared" si="63"/>
        <v>7</v>
      </c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36"/>
    </row>
    <row r="474" spans="1:49">
      <c r="A474" s="17">
        <f>Total_All_Customers!A474</f>
        <v>46123</v>
      </c>
      <c r="B474" s="38">
        <v>14459.35</v>
      </c>
      <c r="C474" s="38">
        <v>14072.99</v>
      </c>
      <c r="D474" s="38">
        <v>14442.79</v>
      </c>
      <c r="E474" s="38">
        <v>15011.81</v>
      </c>
      <c r="F474" s="38">
        <v>14844.47</v>
      </c>
      <c r="G474" s="38">
        <v>15330.26</v>
      </c>
      <c r="H474" s="38">
        <v>15481.09</v>
      </c>
      <c r="I474" s="38">
        <v>11671.8</v>
      </c>
      <c r="J474" s="38">
        <v>8214.34</v>
      </c>
      <c r="K474" s="38">
        <v>7920.7</v>
      </c>
      <c r="L474" s="38">
        <v>10934.76</v>
      </c>
      <c r="M474" s="38">
        <v>11820.55</v>
      </c>
      <c r="N474" s="38">
        <v>9866.75</v>
      </c>
      <c r="O474" s="38">
        <v>8364.3799999999992</v>
      </c>
      <c r="P474" s="38">
        <v>7641.73</v>
      </c>
      <c r="Q474" s="38">
        <v>9219.7900000000009</v>
      </c>
      <c r="R474" s="38">
        <v>13496.19</v>
      </c>
      <c r="S474" s="38">
        <v>16701.54</v>
      </c>
      <c r="T474" s="38">
        <v>17067.53</v>
      </c>
      <c r="U474" s="38">
        <v>17169.77</v>
      </c>
      <c r="V474" s="38">
        <v>16029.13</v>
      </c>
      <c r="W474" s="38">
        <v>15205.5</v>
      </c>
      <c r="X474" s="38">
        <v>15119.11</v>
      </c>
      <c r="Y474" s="38">
        <v>15075.1</v>
      </c>
      <c r="Z474" s="5"/>
      <c r="AA474" s="2">
        <f>IFERROR(INDEX('Holiday Schedule'!$D$3:$D$24,MATCH(A474,'Holiday Schedule'!$C$3:$C$24,0)),0)</f>
        <v>0</v>
      </c>
      <c r="AB474" s="2">
        <f t="shared" si="56"/>
        <v>7</v>
      </c>
      <c r="AC474" s="2">
        <f t="shared" si="57"/>
        <v>0</v>
      </c>
      <c r="AD474" s="5">
        <f t="shared" si="58"/>
        <v>315161.43</v>
      </c>
      <c r="AE474" s="5">
        <f t="shared" si="59"/>
        <v>315161.43</v>
      </c>
      <c r="AG474" s="2">
        <f t="shared" si="60"/>
        <v>4</v>
      </c>
      <c r="AH474" s="2">
        <f t="shared" si="61"/>
        <v>2026</v>
      </c>
      <c r="AJ474" s="5">
        <f t="shared" si="62"/>
        <v>17169.77</v>
      </c>
      <c r="AK474" s="2">
        <f t="shared" si="63"/>
        <v>20</v>
      </c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36"/>
    </row>
    <row r="475" spans="1:49">
      <c r="A475" s="17">
        <f>Total_All_Customers!A475</f>
        <v>46124</v>
      </c>
      <c r="B475" s="38">
        <v>15759.52</v>
      </c>
      <c r="C475" s="38">
        <v>15616.1</v>
      </c>
      <c r="D475" s="38">
        <v>16176.1</v>
      </c>
      <c r="E475" s="38">
        <v>16056.83</v>
      </c>
      <c r="F475" s="38">
        <v>16758.88</v>
      </c>
      <c r="G475" s="38">
        <v>17513.95</v>
      </c>
      <c r="H475" s="38">
        <v>16794.169999999998</v>
      </c>
      <c r="I475" s="38">
        <v>11384.71</v>
      </c>
      <c r="J475" s="38">
        <v>7679.29</v>
      </c>
      <c r="K475" s="38">
        <v>5854.14</v>
      </c>
      <c r="L475" s="38">
        <v>5124.78</v>
      </c>
      <c r="M475" s="38">
        <v>4165.1000000000004</v>
      </c>
      <c r="N475" s="38">
        <v>3754.48</v>
      </c>
      <c r="O475" s="38">
        <v>3602.1</v>
      </c>
      <c r="P475" s="38">
        <v>3753.35</v>
      </c>
      <c r="Q475" s="38">
        <v>5275.3</v>
      </c>
      <c r="R475" s="38">
        <v>13062.87</v>
      </c>
      <c r="S475" s="38">
        <v>18856.650000000001</v>
      </c>
      <c r="T475" s="38">
        <v>18119.560000000001</v>
      </c>
      <c r="U475" s="38">
        <v>17688.29</v>
      </c>
      <c r="V475" s="38">
        <v>16071.83</v>
      </c>
      <c r="W475" s="38">
        <v>14562.08</v>
      </c>
      <c r="X475" s="38">
        <v>14063.57</v>
      </c>
      <c r="Y475" s="38">
        <v>13743.69</v>
      </c>
      <c r="Z475" s="5"/>
      <c r="AA475" s="2">
        <f>IFERROR(INDEX('Holiday Schedule'!$D$3:$D$24,MATCH(A475,'Holiday Schedule'!$C$3:$C$24,0)),0)</f>
        <v>0</v>
      </c>
      <c r="AB475" s="2">
        <f t="shared" si="56"/>
        <v>1</v>
      </c>
      <c r="AC475" s="2">
        <f t="shared" si="57"/>
        <v>0</v>
      </c>
      <c r="AD475" s="5">
        <f t="shared" si="58"/>
        <v>291437.34000000003</v>
      </c>
      <c r="AE475" s="5">
        <f t="shared" si="59"/>
        <v>291437.34000000003</v>
      </c>
      <c r="AG475" s="2">
        <f t="shared" si="60"/>
        <v>4</v>
      </c>
      <c r="AH475" s="2">
        <f t="shared" si="61"/>
        <v>2026</v>
      </c>
      <c r="AJ475" s="5">
        <f t="shared" si="62"/>
        <v>18856.650000000001</v>
      </c>
      <c r="AK475" s="2">
        <f t="shared" si="63"/>
        <v>18</v>
      </c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36"/>
    </row>
    <row r="476" spans="1:49">
      <c r="A476" s="17">
        <f>Total_All_Customers!A476</f>
        <v>46125</v>
      </c>
      <c r="B476" s="38">
        <v>14413.61</v>
      </c>
      <c r="C476" s="38">
        <v>14265.13</v>
      </c>
      <c r="D476" s="38">
        <v>14860.75</v>
      </c>
      <c r="E476" s="38">
        <v>15759.97</v>
      </c>
      <c r="F476" s="38">
        <v>15920.4</v>
      </c>
      <c r="G476" s="38">
        <v>17223.22</v>
      </c>
      <c r="H476" s="38">
        <v>18851.580000000002</v>
      </c>
      <c r="I476" s="38">
        <v>17271.419999999998</v>
      </c>
      <c r="J476" s="38">
        <v>18873.62</v>
      </c>
      <c r="K476" s="38">
        <v>21125.56</v>
      </c>
      <c r="L476" s="38">
        <v>22209.35</v>
      </c>
      <c r="M476" s="38">
        <v>22105.21</v>
      </c>
      <c r="N476" s="38">
        <v>21008.11</v>
      </c>
      <c r="O476" s="38">
        <v>20891.53</v>
      </c>
      <c r="P476" s="38">
        <v>21847.67</v>
      </c>
      <c r="Q476" s="38">
        <v>23936.720000000001</v>
      </c>
      <c r="R476" s="38">
        <v>23992.21</v>
      </c>
      <c r="S476" s="38">
        <v>23634.18</v>
      </c>
      <c r="T476" s="38">
        <v>19621.57</v>
      </c>
      <c r="U476" s="38">
        <v>18132.53</v>
      </c>
      <c r="V476" s="38">
        <v>16273.78</v>
      </c>
      <c r="W476" s="38">
        <v>14804.09</v>
      </c>
      <c r="X476" s="38">
        <v>14327.97</v>
      </c>
      <c r="Y476" s="38">
        <v>14056.13</v>
      </c>
      <c r="Z476" s="5"/>
      <c r="AA476" s="2">
        <f>IFERROR(INDEX('Holiday Schedule'!$D$3:$D$24,MATCH(A476,'Holiday Schedule'!$C$3:$C$24,0)),0)</f>
        <v>0</v>
      </c>
      <c r="AB476" s="2">
        <f t="shared" si="56"/>
        <v>2</v>
      </c>
      <c r="AC476" s="2">
        <f t="shared" si="57"/>
        <v>320055.51999999996</v>
      </c>
      <c r="AD476" s="5">
        <f t="shared" si="58"/>
        <v>125350.79000000004</v>
      </c>
      <c r="AE476" s="5">
        <f t="shared" si="59"/>
        <v>445406.31</v>
      </c>
      <c r="AG476" s="2">
        <f t="shared" si="60"/>
        <v>4</v>
      </c>
      <c r="AH476" s="2">
        <f t="shared" si="61"/>
        <v>2026</v>
      </c>
      <c r="AJ476" s="5">
        <f t="shared" si="62"/>
        <v>23992.21</v>
      </c>
      <c r="AK476" s="2">
        <f t="shared" si="63"/>
        <v>17</v>
      </c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36"/>
    </row>
    <row r="477" spans="1:49">
      <c r="A477" s="17">
        <f>Total_All_Customers!A477</f>
        <v>46126</v>
      </c>
      <c r="B477" s="38">
        <v>14527.57</v>
      </c>
      <c r="C477" s="38">
        <v>14362.73</v>
      </c>
      <c r="D477" s="38">
        <v>14457.87</v>
      </c>
      <c r="E477" s="38">
        <v>15216.46</v>
      </c>
      <c r="F477" s="38">
        <v>15301.31</v>
      </c>
      <c r="G477" s="38">
        <v>16886.400000000001</v>
      </c>
      <c r="H477" s="38">
        <v>17334.939999999999</v>
      </c>
      <c r="I477" s="38">
        <v>12562.48</v>
      </c>
      <c r="J477" s="38">
        <v>9609.5</v>
      </c>
      <c r="K477" s="38">
        <v>8558.99</v>
      </c>
      <c r="L477" s="38">
        <v>9956.66</v>
      </c>
      <c r="M477" s="38">
        <v>8094.86</v>
      </c>
      <c r="N477" s="38">
        <v>6338.84</v>
      </c>
      <c r="O477" s="38">
        <v>5048.99</v>
      </c>
      <c r="P477" s="38">
        <v>6861.86</v>
      </c>
      <c r="Q477" s="38">
        <v>14030.57</v>
      </c>
      <c r="R477" s="38">
        <v>19698.689999999999</v>
      </c>
      <c r="S477" s="38">
        <v>20524.060000000001</v>
      </c>
      <c r="T477" s="38">
        <v>17922.11</v>
      </c>
      <c r="U477" s="38">
        <v>16349.34</v>
      </c>
      <c r="V477" s="38">
        <v>15304.11</v>
      </c>
      <c r="W477" s="38">
        <v>14416.4</v>
      </c>
      <c r="X477" s="38">
        <v>13309.16</v>
      </c>
      <c r="Y477" s="38">
        <v>12995.39</v>
      </c>
      <c r="Z477" s="5"/>
      <c r="AA477" s="2">
        <f>IFERROR(INDEX('Holiday Schedule'!$D$3:$D$24,MATCH(A477,'Holiday Schedule'!$C$3:$C$24,0)),0)</f>
        <v>0</v>
      </c>
      <c r="AB477" s="2">
        <f t="shared" si="56"/>
        <v>3</v>
      </c>
      <c r="AC477" s="2">
        <f t="shared" si="57"/>
        <v>198586.62</v>
      </c>
      <c r="AD477" s="5">
        <f t="shared" si="58"/>
        <v>121082.66999999998</v>
      </c>
      <c r="AE477" s="5">
        <f t="shared" si="59"/>
        <v>319669.28999999998</v>
      </c>
      <c r="AG477" s="2">
        <f t="shared" si="60"/>
        <v>4</v>
      </c>
      <c r="AH477" s="2">
        <f t="shared" si="61"/>
        <v>2026</v>
      </c>
      <c r="AJ477" s="5">
        <f t="shared" si="62"/>
        <v>20524.060000000001</v>
      </c>
      <c r="AK477" s="2">
        <f t="shared" si="63"/>
        <v>18</v>
      </c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36"/>
    </row>
    <row r="478" spans="1:49">
      <c r="A478" s="17">
        <f>Total_All_Customers!A478</f>
        <v>46127</v>
      </c>
      <c r="B478" s="38">
        <v>13402.36</v>
      </c>
      <c r="C478" s="38">
        <v>13146.16</v>
      </c>
      <c r="D478" s="38">
        <v>13501.04</v>
      </c>
      <c r="E478" s="38">
        <v>14173.5</v>
      </c>
      <c r="F478" s="38">
        <v>14226.56</v>
      </c>
      <c r="G478" s="38">
        <v>15537.71</v>
      </c>
      <c r="H478" s="38">
        <v>16744.25</v>
      </c>
      <c r="I478" s="38">
        <v>14846.64</v>
      </c>
      <c r="J478" s="38">
        <v>14949.25</v>
      </c>
      <c r="K478" s="38">
        <v>15870.1</v>
      </c>
      <c r="L478" s="38">
        <v>15646.56</v>
      </c>
      <c r="M478" s="38">
        <v>15497.46</v>
      </c>
      <c r="N478" s="38">
        <v>16653.810000000001</v>
      </c>
      <c r="O478" s="38">
        <v>15599.53</v>
      </c>
      <c r="P478" s="38">
        <v>16584.330000000002</v>
      </c>
      <c r="Q478" s="38">
        <v>19222.689999999999</v>
      </c>
      <c r="R478" s="38">
        <v>20013.48</v>
      </c>
      <c r="S478" s="38">
        <v>20631.47</v>
      </c>
      <c r="T478" s="38">
        <v>17454.349999999999</v>
      </c>
      <c r="U478" s="38">
        <v>16802.759999999998</v>
      </c>
      <c r="V478" s="38">
        <v>16057.26</v>
      </c>
      <c r="W478" s="38">
        <v>14170.32</v>
      </c>
      <c r="X478" s="38">
        <v>13563.6</v>
      </c>
      <c r="Y478" s="38">
        <v>13074.74</v>
      </c>
      <c r="Z478" s="5"/>
      <c r="AA478" s="2">
        <f>IFERROR(INDEX('Holiday Schedule'!$D$3:$D$24,MATCH(A478,'Holiday Schedule'!$C$3:$C$24,0)),0)</f>
        <v>0</v>
      </c>
      <c r="AB478" s="2">
        <f t="shared" si="56"/>
        <v>4</v>
      </c>
      <c r="AC478" s="2">
        <f t="shared" si="57"/>
        <v>263563.61000000004</v>
      </c>
      <c r="AD478" s="5">
        <f t="shared" si="58"/>
        <v>113806.31999999983</v>
      </c>
      <c r="AE478" s="5">
        <f t="shared" si="59"/>
        <v>377369.92999999988</v>
      </c>
      <c r="AG478" s="2">
        <f t="shared" si="60"/>
        <v>4</v>
      </c>
      <c r="AH478" s="2">
        <f t="shared" si="61"/>
        <v>2026</v>
      </c>
      <c r="AJ478" s="5">
        <f t="shared" si="62"/>
        <v>20631.47</v>
      </c>
      <c r="AK478" s="2">
        <f t="shared" si="63"/>
        <v>18</v>
      </c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36"/>
    </row>
    <row r="479" spans="1:49">
      <c r="A479" s="17">
        <f>Total_All_Customers!A479</f>
        <v>46128</v>
      </c>
      <c r="B479" s="38">
        <v>13581.54</v>
      </c>
      <c r="C479" s="38">
        <v>13311.61</v>
      </c>
      <c r="D479" s="38">
        <v>13564.54</v>
      </c>
      <c r="E479" s="38">
        <v>14314.48</v>
      </c>
      <c r="F479" s="38">
        <v>14381.77</v>
      </c>
      <c r="G479" s="38">
        <v>15808.58</v>
      </c>
      <c r="H479" s="38">
        <v>17230.87</v>
      </c>
      <c r="I479" s="38">
        <v>15576.53</v>
      </c>
      <c r="J479" s="38">
        <v>17246.66</v>
      </c>
      <c r="K479" s="38">
        <v>18626.490000000002</v>
      </c>
      <c r="L479" s="38">
        <v>18379.86</v>
      </c>
      <c r="M479" s="38">
        <v>18437.099999999999</v>
      </c>
      <c r="N479" s="38">
        <v>18529.080000000002</v>
      </c>
      <c r="O479" s="38">
        <v>17877.28</v>
      </c>
      <c r="P479" s="38">
        <v>18685.740000000002</v>
      </c>
      <c r="Q479" s="38">
        <v>20563.400000000001</v>
      </c>
      <c r="R479" s="38">
        <v>20825.14</v>
      </c>
      <c r="S479" s="38">
        <v>21285.57</v>
      </c>
      <c r="T479" s="38">
        <v>19057.14</v>
      </c>
      <c r="U479" s="38">
        <v>17810.21</v>
      </c>
      <c r="V479" s="38">
        <v>16514.25</v>
      </c>
      <c r="W479" s="38">
        <v>15340.86</v>
      </c>
      <c r="X479" s="38">
        <v>14301.42</v>
      </c>
      <c r="Y479" s="38">
        <v>14130.57</v>
      </c>
      <c r="Z479" s="5"/>
      <c r="AA479" s="2">
        <f>IFERROR(INDEX('Holiday Schedule'!$D$3:$D$24,MATCH(A479,'Holiday Schedule'!$C$3:$C$24,0)),0)</f>
        <v>0</v>
      </c>
      <c r="AB479" s="2">
        <f t="shared" si="56"/>
        <v>5</v>
      </c>
      <c r="AC479" s="2">
        <f t="shared" si="57"/>
        <v>289056.73000000004</v>
      </c>
      <c r="AD479" s="5">
        <f t="shared" si="58"/>
        <v>116323.95999999996</v>
      </c>
      <c r="AE479" s="5">
        <f t="shared" si="59"/>
        <v>405380.69</v>
      </c>
      <c r="AG479" s="2">
        <f t="shared" si="60"/>
        <v>4</v>
      </c>
      <c r="AH479" s="2">
        <f t="shared" si="61"/>
        <v>2026</v>
      </c>
      <c r="AJ479" s="5">
        <f t="shared" si="62"/>
        <v>21285.57</v>
      </c>
      <c r="AK479" s="2">
        <f t="shared" si="63"/>
        <v>18</v>
      </c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36"/>
    </row>
    <row r="480" spans="1:49">
      <c r="A480" s="17">
        <f>Total_All_Customers!A480</f>
        <v>46129</v>
      </c>
      <c r="B480" s="38">
        <v>14644.32</v>
      </c>
      <c r="C480" s="38">
        <v>14044.3</v>
      </c>
      <c r="D480" s="38">
        <v>14393.65</v>
      </c>
      <c r="E480" s="38">
        <v>15119.04</v>
      </c>
      <c r="F480" s="38">
        <v>14948.11</v>
      </c>
      <c r="G480" s="38">
        <v>16092.57</v>
      </c>
      <c r="H480" s="38">
        <v>17108.080000000002</v>
      </c>
      <c r="I480" s="38">
        <v>15085.62</v>
      </c>
      <c r="J480" s="38">
        <v>15681.51</v>
      </c>
      <c r="K480" s="38">
        <v>14976.24</v>
      </c>
      <c r="L480" s="38">
        <v>12102.61</v>
      </c>
      <c r="M480" s="38">
        <v>8550.09</v>
      </c>
      <c r="N480" s="38">
        <v>5159.7</v>
      </c>
      <c r="O480" s="38">
        <v>3277.18</v>
      </c>
      <c r="P480" s="38">
        <v>2612.9899999999998</v>
      </c>
      <c r="Q480" s="38">
        <v>3461.69</v>
      </c>
      <c r="R480" s="38">
        <v>7109.18</v>
      </c>
      <c r="S480" s="38">
        <v>12211.82</v>
      </c>
      <c r="T480" s="38">
        <v>14379.05</v>
      </c>
      <c r="U480" s="38">
        <v>14811</v>
      </c>
      <c r="V480" s="38">
        <v>14669.8</v>
      </c>
      <c r="W480" s="38">
        <v>14235.01</v>
      </c>
      <c r="X480" s="38">
        <v>13276.49</v>
      </c>
      <c r="Y480" s="38">
        <v>12964.77</v>
      </c>
      <c r="Z480" s="5"/>
      <c r="AA480" s="2">
        <f>IFERROR(INDEX('Holiday Schedule'!$D$3:$D$24,MATCH(A480,'Holiday Schedule'!$C$3:$C$24,0)),0)</f>
        <v>0</v>
      </c>
      <c r="AB480" s="2">
        <f t="shared" si="56"/>
        <v>6</v>
      </c>
      <c r="AC480" s="2">
        <f t="shared" si="57"/>
        <v>171599.98</v>
      </c>
      <c r="AD480" s="5">
        <f t="shared" si="58"/>
        <v>119314.83999999994</v>
      </c>
      <c r="AE480" s="5">
        <f t="shared" si="59"/>
        <v>290914.81999999995</v>
      </c>
      <c r="AG480" s="2">
        <f t="shared" si="60"/>
        <v>4</v>
      </c>
      <c r="AH480" s="2">
        <f t="shared" si="61"/>
        <v>2026</v>
      </c>
      <c r="AJ480" s="5">
        <f t="shared" si="62"/>
        <v>17108.080000000002</v>
      </c>
      <c r="AK480" s="2">
        <f t="shared" si="63"/>
        <v>7</v>
      </c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36"/>
    </row>
    <row r="481" spans="1:49">
      <c r="A481" s="17">
        <f>Total_All_Customers!A481</f>
        <v>46130</v>
      </c>
      <c r="B481" s="38">
        <v>13494.94</v>
      </c>
      <c r="C481" s="38">
        <v>13089.55</v>
      </c>
      <c r="D481" s="38">
        <v>13637.22</v>
      </c>
      <c r="E481" s="38">
        <v>14242.03</v>
      </c>
      <c r="F481" s="38">
        <v>14265.77</v>
      </c>
      <c r="G481" s="38">
        <v>14480.19</v>
      </c>
      <c r="H481" s="38">
        <v>13980.74</v>
      </c>
      <c r="I481" s="38">
        <v>10914.68</v>
      </c>
      <c r="J481" s="38">
        <v>8146.35</v>
      </c>
      <c r="K481" s="38">
        <v>4784.41</v>
      </c>
      <c r="L481" s="38">
        <v>3203.49</v>
      </c>
      <c r="M481" s="38">
        <v>2165.0500000000002</v>
      </c>
      <c r="N481" s="38">
        <v>1588.08</v>
      </c>
      <c r="O481" s="38">
        <v>1268.53</v>
      </c>
      <c r="P481" s="38">
        <v>1396.4</v>
      </c>
      <c r="Q481" s="38">
        <v>3379.44</v>
      </c>
      <c r="R481" s="38">
        <v>8577.3700000000008</v>
      </c>
      <c r="S481" s="38">
        <v>15457.61</v>
      </c>
      <c r="T481" s="38">
        <v>15702.58</v>
      </c>
      <c r="U481" s="38">
        <v>15846.16</v>
      </c>
      <c r="V481" s="38">
        <v>14545.01</v>
      </c>
      <c r="W481" s="38">
        <v>13656.32</v>
      </c>
      <c r="X481" s="38">
        <v>13322.72</v>
      </c>
      <c r="Y481" s="38">
        <v>12971.66</v>
      </c>
      <c r="Z481" s="5"/>
      <c r="AA481" s="2">
        <f>IFERROR(INDEX('Holiday Schedule'!$D$3:$D$24,MATCH(A481,'Holiday Schedule'!$C$3:$C$24,0)),0)</f>
        <v>0</v>
      </c>
      <c r="AB481" s="2">
        <f t="shared" si="56"/>
        <v>7</v>
      </c>
      <c r="AC481" s="2">
        <f t="shared" si="57"/>
        <v>0</v>
      </c>
      <c r="AD481" s="5">
        <f t="shared" si="58"/>
        <v>244116.3</v>
      </c>
      <c r="AE481" s="5">
        <f t="shared" si="59"/>
        <v>244116.3</v>
      </c>
      <c r="AG481" s="2">
        <f t="shared" si="60"/>
        <v>4</v>
      </c>
      <c r="AH481" s="2">
        <f t="shared" si="61"/>
        <v>2026</v>
      </c>
      <c r="AJ481" s="5">
        <f t="shared" si="62"/>
        <v>15846.16</v>
      </c>
      <c r="AK481" s="2">
        <f t="shared" si="63"/>
        <v>20</v>
      </c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36"/>
    </row>
    <row r="482" spans="1:49">
      <c r="A482" s="17">
        <f>Total_All_Customers!A482</f>
        <v>46131</v>
      </c>
      <c r="B482" s="38">
        <v>13526.16</v>
      </c>
      <c r="C482" s="38">
        <v>13207.09</v>
      </c>
      <c r="D482" s="38">
        <v>13573.4</v>
      </c>
      <c r="E482" s="38">
        <v>13463.13</v>
      </c>
      <c r="F482" s="38">
        <v>14032.49</v>
      </c>
      <c r="G482" s="38">
        <v>14183.29</v>
      </c>
      <c r="H482" s="38">
        <v>14355.54</v>
      </c>
      <c r="I482" s="38">
        <v>12978.27</v>
      </c>
      <c r="J482" s="38">
        <v>15199</v>
      </c>
      <c r="K482" s="38">
        <v>17664.240000000002</v>
      </c>
      <c r="L482" s="38">
        <v>19086.3</v>
      </c>
      <c r="M482" s="38">
        <v>20611.52</v>
      </c>
      <c r="N482" s="38">
        <v>21640.87</v>
      </c>
      <c r="O482" s="38">
        <v>21114.14</v>
      </c>
      <c r="P482" s="38">
        <v>21894.560000000001</v>
      </c>
      <c r="Q482" s="38">
        <v>23167.33</v>
      </c>
      <c r="R482" s="38">
        <v>23449.360000000001</v>
      </c>
      <c r="S482" s="38">
        <v>22467.68</v>
      </c>
      <c r="T482" s="38">
        <v>19265.009999999998</v>
      </c>
      <c r="U482" s="38">
        <v>17831.77</v>
      </c>
      <c r="V482" s="38">
        <v>16235.5</v>
      </c>
      <c r="W482" s="38">
        <v>15010.14</v>
      </c>
      <c r="X482" s="38">
        <v>14786.88</v>
      </c>
      <c r="Y482" s="38">
        <v>14622.15</v>
      </c>
      <c r="Z482" s="5"/>
      <c r="AA482" s="2">
        <f>IFERROR(INDEX('Holiday Schedule'!$D$3:$D$24,MATCH(A482,'Holiday Schedule'!$C$3:$C$24,0)),0)</f>
        <v>0</v>
      </c>
      <c r="AB482" s="2">
        <f t="shared" si="56"/>
        <v>1</v>
      </c>
      <c r="AC482" s="2">
        <f t="shared" si="57"/>
        <v>0</v>
      </c>
      <c r="AD482" s="5">
        <f t="shared" si="58"/>
        <v>413365.82000000007</v>
      </c>
      <c r="AE482" s="5">
        <f t="shared" si="59"/>
        <v>413365.82000000007</v>
      </c>
      <c r="AG482" s="2">
        <f t="shared" si="60"/>
        <v>4</v>
      </c>
      <c r="AH482" s="2">
        <f t="shared" si="61"/>
        <v>2026</v>
      </c>
      <c r="AJ482" s="5">
        <f t="shared" si="62"/>
        <v>23449.360000000001</v>
      </c>
      <c r="AK482" s="2">
        <f t="shared" si="63"/>
        <v>17</v>
      </c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36"/>
    </row>
    <row r="483" spans="1:49">
      <c r="A483" s="17">
        <f>Total_All_Customers!A483</f>
        <v>46132</v>
      </c>
      <c r="B483" s="38">
        <v>15364.6</v>
      </c>
      <c r="C483" s="38">
        <v>15465.78</v>
      </c>
      <c r="D483" s="38">
        <v>16270.25</v>
      </c>
      <c r="E483" s="38">
        <v>17258.54</v>
      </c>
      <c r="F483" s="38">
        <v>17365.41</v>
      </c>
      <c r="G483" s="38">
        <v>18515.919999999998</v>
      </c>
      <c r="H483" s="38">
        <v>18122.34</v>
      </c>
      <c r="I483" s="38">
        <v>12313.47</v>
      </c>
      <c r="J483" s="38">
        <v>9168.19</v>
      </c>
      <c r="K483" s="38">
        <v>11504.77</v>
      </c>
      <c r="L483" s="38">
        <v>13745.22</v>
      </c>
      <c r="M483" s="38">
        <v>14248.75</v>
      </c>
      <c r="N483" s="38">
        <v>12229.13</v>
      </c>
      <c r="O483" s="38">
        <v>11360.41</v>
      </c>
      <c r="P483" s="38">
        <v>12668.92</v>
      </c>
      <c r="Q483" s="38">
        <v>14841.77</v>
      </c>
      <c r="R483" s="38">
        <v>16130.03</v>
      </c>
      <c r="S483" s="38">
        <v>17749.7</v>
      </c>
      <c r="T483" s="38">
        <v>18048.36</v>
      </c>
      <c r="U483" s="38">
        <v>18247.32</v>
      </c>
      <c r="V483" s="38">
        <v>17167.57</v>
      </c>
      <c r="W483" s="38">
        <v>16207.26</v>
      </c>
      <c r="X483" s="38">
        <v>16189.45</v>
      </c>
      <c r="Y483" s="38">
        <v>16234.88</v>
      </c>
      <c r="Z483" s="5"/>
      <c r="AA483" s="2">
        <f>IFERROR(INDEX('Holiday Schedule'!$D$3:$D$24,MATCH(A483,'Holiday Schedule'!$C$3:$C$24,0)),0)</f>
        <v>0</v>
      </c>
      <c r="AB483" s="2">
        <f t="shared" si="56"/>
        <v>2</v>
      </c>
      <c r="AC483" s="2">
        <f t="shared" si="57"/>
        <v>231820.32000000007</v>
      </c>
      <c r="AD483" s="5">
        <f t="shared" si="58"/>
        <v>134597.71999999997</v>
      </c>
      <c r="AE483" s="5">
        <f t="shared" si="59"/>
        <v>366418.04000000004</v>
      </c>
      <c r="AG483" s="2">
        <f t="shared" si="60"/>
        <v>4</v>
      </c>
      <c r="AH483" s="2">
        <f t="shared" si="61"/>
        <v>2026</v>
      </c>
      <c r="AJ483" s="5">
        <f t="shared" si="62"/>
        <v>18515.919999999998</v>
      </c>
      <c r="AK483" s="2">
        <f t="shared" si="63"/>
        <v>6</v>
      </c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36"/>
    </row>
    <row r="484" spans="1:49">
      <c r="A484" s="17">
        <f>Total_All_Customers!A484</f>
        <v>46133</v>
      </c>
      <c r="B484" s="38">
        <v>17199.18</v>
      </c>
      <c r="C484" s="38">
        <v>17159.650000000001</v>
      </c>
      <c r="D484" s="38">
        <v>17640.7</v>
      </c>
      <c r="E484" s="38">
        <v>18676.66</v>
      </c>
      <c r="F484" s="38">
        <v>18787.8</v>
      </c>
      <c r="G484" s="38">
        <v>19818.759999999998</v>
      </c>
      <c r="H484" s="38">
        <v>18575.900000000001</v>
      </c>
      <c r="I484" s="38">
        <v>13584.15</v>
      </c>
      <c r="J484" s="38">
        <v>9386.4</v>
      </c>
      <c r="K484" s="38">
        <v>7749.74</v>
      </c>
      <c r="L484" s="38">
        <v>8366.43</v>
      </c>
      <c r="M484" s="38">
        <v>9691.64</v>
      </c>
      <c r="N484" s="38">
        <v>8932.68</v>
      </c>
      <c r="O484" s="38">
        <v>7834.31</v>
      </c>
      <c r="P484" s="38">
        <v>8681.44</v>
      </c>
      <c r="Q484" s="38">
        <v>8270.17</v>
      </c>
      <c r="R484" s="38">
        <v>10617.52</v>
      </c>
      <c r="S484" s="38">
        <v>15030.47</v>
      </c>
      <c r="T484" s="38">
        <v>16836.759999999998</v>
      </c>
      <c r="U484" s="38">
        <v>17794.97</v>
      </c>
      <c r="V484" s="38">
        <v>17044.71</v>
      </c>
      <c r="W484" s="38">
        <v>16200.76</v>
      </c>
      <c r="X484" s="38">
        <v>16143.02</v>
      </c>
      <c r="Y484" s="38">
        <v>16014.25</v>
      </c>
      <c r="Z484" s="5"/>
      <c r="AA484" s="2">
        <f>IFERROR(INDEX('Holiday Schedule'!$D$3:$D$24,MATCH(A484,'Holiday Schedule'!$C$3:$C$24,0)),0)</f>
        <v>0</v>
      </c>
      <c r="AB484" s="2">
        <f t="shared" si="56"/>
        <v>3</v>
      </c>
      <c r="AC484" s="2">
        <f t="shared" si="57"/>
        <v>192165.16999999998</v>
      </c>
      <c r="AD484" s="5">
        <f t="shared" si="58"/>
        <v>143872.90000000002</v>
      </c>
      <c r="AE484" s="5">
        <f t="shared" si="59"/>
        <v>336038.07</v>
      </c>
      <c r="AG484" s="2">
        <f t="shared" si="60"/>
        <v>4</v>
      </c>
      <c r="AH484" s="2">
        <f t="shared" si="61"/>
        <v>2026</v>
      </c>
      <c r="AJ484" s="5">
        <f t="shared" si="62"/>
        <v>19818.759999999998</v>
      </c>
      <c r="AK484" s="2">
        <f t="shared" si="63"/>
        <v>6</v>
      </c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36"/>
    </row>
    <row r="485" spans="1:49">
      <c r="A485" s="17">
        <f>Total_All_Customers!A485</f>
        <v>46134</v>
      </c>
      <c r="B485" s="38">
        <v>16293.29</v>
      </c>
      <c r="C485" s="38">
        <v>17491.18</v>
      </c>
      <c r="D485" s="38">
        <v>17627.900000000001</v>
      </c>
      <c r="E485" s="38">
        <v>18404.16</v>
      </c>
      <c r="F485" s="38">
        <v>18414.830000000002</v>
      </c>
      <c r="G485" s="38">
        <v>19355.439999999999</v>
      </c>
      <c r="H485" s="38">
        <v>18837.810000000001</v>
      </c>
      <c r="I485" s="38">
        <v>14485.03</v>
      </c>
      <c r="J485" s="38">
        <v>13765.13</v>
      </c>
      <c r="K485" s="38">
        <v>15496.32</v>
      </c>
      <c r="L485" s="38">
        <v>17306.88</v>
      </c>
      <c r="M485" s="38">
        <v>15131.39</v>
      </c>
      <c r="N485" s="38">
        <v>15162.55</v>
      </c>
      <c r="O485" s="38">
        <v>17753.330000000002</v>
      </c>
      <c r="P485" s="38">
        <v>20137.43</v>
      </c>
      <c r="Q485" s="38">
        <v>22469.05</v>
      </c>
      <c r="R485" s="38">
        <v>24058.91</v>
      </c>
      <c r="S485" s="38">
        <v>23923.95</v>
      </c>
      <c r="T485" s="38">
        <v>20187.36</v>
      </c>
      <c r="U485" s="38">
        <v>18894.560000000001</v>
      </c>
      <c r="V485" s="38">
        <v>17072.13</v>
      </c>
      <c r="W485" s="38">
        <v>15871.62</v>
      </c>
      <c r="X485" s="38">
        <v>15422.66</v>
      </c>
      <c r="Y485" s="38">
        <v>15074.16</v>
      </c>
      <c r="Z485" s="5"/>
      <c r="AA485" s="2">
        <f>IFERROR(INDEX('Holiday Schedule'!$D$3:$D$24,MATCH(A485,'Holiday Schedule'!$C$3:$C$24,0)),0)</f>
        <v>0</v>
      </c>
      <c r="AB485" s="2">
        <f t="shared" si="56"/>
        <v>4</v>
      </c>
      <c r="AC485" s="2">
        <f t="shared" si="57"/>
        <v>287138.3</v>
      </c>
      <c r="AD485" s="5">
        <f t="shared" si="58"/>
        <v>141498.76999999996</v>
      </c>
      <c r="AE485" s="5">
        <f t="shared" si="59"/>
        <v>428637.06999999995</v>
      </c>
      <c r="AG485" s="2">
        <f t="shared" si="60"/>
        <v>4</v>
      </c>
      <c r="AH485" s="2">
        <f t="shared" si="61"/>
        <v>2026</v>
      </c>
      <c r="AJ485" s="5">
        <f t="shared" si="62"/>
        <v>24058.91</v>
      </c>
      <c r="AK485" s="2">
        <f t="shared" si="63"/>
        <v>17</v>
      </c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36"/>
    </row>
    <row r="486" spans="1:49">
      <c r="A486" s="17">
        <f>Total_All_Customers!A486</f>
        <v>46135</v>
      </c>
      <c r="B486" s="38">
        <v>15674.77</v>
      </c>
      <c r="C486" s="38">
        <v>15387.36</v>
      </c>
      <c r="D486" s="38">
        <v>15782.84</v>
      </c>
      <c r="E486" s="38">
        <v>16466.89</v>
      </c>
      <c r="F486" s="38">
        <v>16361.2</v>
      </c>
      <c r="G486" s="38">
        <v>17333.39</v>
      </c>
      <c r="H486" s="38">
        <v>17846.32</v>
      </c>
      <c r="I486" s="38">
        <v>15944.17</v>
      </c>
      <c r="J486" s="38">
        <v>17773.96</v>
      </c>
      <c r="K486" s="38">
        <v>20329.689999999999</v>
      </c>
      <c r="L486" s="38">
        <v>20879.11</v>
      </c>
      <c r="M486" s="38">
        <v>18893.45</v>
      </c>
      <c r="N486" s="38">
        <v>17919.36</v>
      </c>
      <c r="O486" s="38">
        <v>17279.669999999998</v>
      </c>
      <c r="P486" s="38">
        <v>17033.919999999998</v>
      </c>
      <c r="Q486" s="38">
        <v>19399.41</v>
      </c>
      <c r="R486" s="38">
        <v>21549.53</v>
      </c>
      <c r="S486" s="38">
        <v>21767.56</v>
      </c>
      <c r="T486" s="38">
        <v>18695.11</v>
      </c>
      <c r="U486" s="38">
        <v>18273.62</v>
      </c>
      <c r="V486" s="38">
        <v>16954.89</v>
      </c>
      <c r="W486" s="38">
        <v>16304.54</v>
      </c>
      <c r="X486" s="38">
        <v>15472.08</v>
      </c>
      <c r="Y486" s="38">
        <v>15398.74</v>
      </c>
      <c r="Z486" s="5"/>
      <c r="AA486" s="2">
        <f>IFERROR(INDEX('Holiday Schedule'!$D$3:$D$24,MATCH(A486,'Holiday Schedule'!$C$3:$C$24,0)),0)</f>
        <v>0</v>
      </c>
      <c r="AB486" s="2">
        <f t="shared" si="56"/>
        <v>5</v>
      </c>
      <c r="AC486" s="2">
        <f t="shared" si="57"/>
        <v>294470.07</v>
      </c>
      <c r="AD486" s="5">
        <f t="shared" si="58"/>
        <v>130251.50999999989</v>
      </c>
      <c r="AE486" s="5">
        <f t="shared" si="59"/>
        <v>424721.5799999999</v>
      </c>
      <c r="AG486" s="2">
        <f t="shared" si="60"/>
        <v>4</v>
      </c>
      <c r="AH486" s="2">
        <f t="shared" si="61"/>
        <v>2026</v>
      </c>
      <c r="AJ486" s="5">
        <f t="shared" si="62"/>
        <v>21767.56</v>
      </c>
      <c r="AK486" s="2">
        <f t="shared" si="63"/>
        <v>18</v>
      </c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36"/>
    </row>
    <row r="487" spans="1:49">
      <c r="A487" s="17">
        <f>Total_All_Customers!A487</f>
        <v>46136</v>
      </c>
      <c r="B487" s="38">
        <v>16103.07</v>
      </c>
      <c r="C487" s="38">
        <v>16178.93</v>
      </c>
      <c r="D487" s="38">
        <v>16640.29</v>
      </c>
      <c r="E487" s="38">
        <v>17434.009999999998</v>
      </c>
      <c r="F487" s="38">
        <v>18076.13</v>
      </c>
      <c r="G487" s="38">
        <v>18784.689999999999</v>
      </c>
      <c r="H487" s="38">
        <v>18164.68</v>
      </c>
      <c r="I487" s="38">
        <v>13268.69</v>
      </c>
      <c r="J487" s="38">
        <v>9221.2800000000007</v>
      </c>
      <c r="K487" s="38">
        <v>10367.290000000001</v>
      </c>
      <c r="L487" s="38">
        <v>11978.97</v>
      </c>
      <c r="M487" s="38">
        <v>13440.22</v>
      </c>
      <c r="N487" s="38">
        <v>12727.71</v>
      </c>
      <c r="O487" s="38">
        <v>12686.12</v>
      </c>
      <c r="P487" s="38">
        <v>15045.24</v>
      </c>
      <c r="Q487" s="38">
        <v>18288.21</v>
      </c>
      <c r="R487" s="38">
        <v>18070.57</v>
      </c>
      <c r="S487" s="38">
        <v>18853.93</v>
      </c>
      <c r="T487" s="38">
        <v>18043.77</v>
      </c>
      <c r="U487" s="38">
        <v>17673.259999999998</v>
      </c>
      <c r="V487" s="38">
        <v>16623.88</v>
      </c>
      <c r="W487" s="38">
        <v>15847.03</v>
      </c>
      <c r="X487" s="38">
        <v>15866.98</v>
      </c>
      <c r="Y487" s="38">
        <v>15860.49</v>
      </c>
      <c r="Z487" s="5"/>
      <c r="AA487" s="2">
        <f>IFERROR(INDEX('Holiday Schedule'!$D$3:$D$24,MATCH(A487,'Holiday Schedule'!$C$3:$C$24,0)),0)</f>
        <v>0</v>
      </c>
      <c r="AB487" s="2">
        <f t="shared" si="56"/>
        <v>6</v>
      </c>
      <c r="AC487" s="2">
        <f t="shared" si="57"/>
        <v>238003.15000000002</v>
      </c>
      <c r="AD487" s="5">
        <f t="shared" si="58"/>
        <v>137242.29000000004</v>
      </c>
      <c r="AE487" s="5">
        <f t="shared" si="59"/>
        <v>375245.44000000006</v>
      </c>
      <c r="AG487" s="2">
        <f t="shared" si="60"/>
        <v>4</v>
      </c>
      <c r="AH487" s="2">
        <f t="shared" si="61"/>
        <v>2026</v>
      </c>
      <c r="AJ487" s="5">
        <f t="shared" si="62"/>
        <v>18853.93</v>
      </c>
      <c r="AK487" s="2">
        <f t="shared" si="63"/>
        <v>18</v>
      </c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36"/>
    </row>
    <row r="488" spans="1:49">
      <c r="A488" s="17">
        <f>Total_All_Customers!A488</f>
        <v>46137</v>
      </c>
      <c r="B488" s="38">
        <v>16812.71</v>
      </c>
      <c r="C488" s="38">
        <v>16339.67</v>
      </c>
      <c r="D488" s="38">
        <v>16942.61</v>
      </c>
      <c r="E488" s="38">
        <v>17704.72</v>
      </c>
      <c r="F488" s="38">
        <v>17351.45</v>
      </c>
      <c r="G488" s="38">
        <v>17301.8</v>
      </c>
      <c r="H488" s="38">
        <v>15489.98</v>
      </c>
      <c r="I488" s="38">
        <v>9553.24</v>
      </c>
      <c r="J488" s="38">
        <v>6461.65</v>
      </c>
      <c r="K488" s="38">
        <v>4863.25</v>
      </c>
      <c r="L488" s="38">
        <v>7919.48</v>
      </c>
      <c r="M488" s="38">
        <v>7216.23</v>
      </c>
      <c r="N488" s="38">
        <v>3525.3</v>
      </c>
      <c r="O488" s="38">
        <v>1275.49</v>
      </c>
      <c r="P488" s="38">
        <v>1100.55</v>
      </c>
      <c r="Q488" s="38">
        <v>2328.25</v>
      </c>
      <c r="R488" s="38">
        <v>5589.46</v>
      </c>
      <c r="S488" s="38">
        <v>11236.48</v>
      </c>
      <c r="T488" s="38">
        <v>14471.37</v>
      </c>
      <c r="U488" s="38">
        <v>15504.64</v>
      </c>
      <c r="V488" s="38">
        <v>15022.32</v>
      </c>
      <c r="W488" s="38">
        <v>14225.99</v>
      </c>
      <c r="X488" s="38">
        <v>14052.18</v>
      </c>
      <c r="Y488" s="38">
        <v>14073.5</v>
      </c>
      <c r="Z488" s="5"/>
      <c r="AA488" s="2">
        <f>IFERROR(INDEX('Holiday Schedule'!$D$3:$D$24,MATCH(A488,'Holiday Schedule'!$C$3:$C$24,0)),0)</f>
        <v>0</v>
      </c>
      <c r="AB488" s="2">
        <f t="shared" si="56"/>
        <v>7</v>
      </c>
      <c r="AC488" s="2">
        <f t="shared" si="57"/>
        <v>0</v>
      </c>
      <c r="AD488" s="5">
        <f t="shared" si="58"/>
        <v>266362.31999999995</v>
      </c>
      <c r="AE488" s="5">
        <f t="shared" si="59"/>
        <v>266362.31999999995</v>
      </c>
      <c r="AG488" s="2">
        <f t="shared" si="60"/>
        <v>4</v>
      </c>
      <c r="AH488" s="2">
        <f t="shared" si="61"/>
        <v>2026</v>
      </c>
      <c r="AJ488" s="5">
        <f t="shared" si="62"/>
        <v>17704.72</v>
      </c>
      <c r="AK488" s="2">
        <f t="shared" si="63"/>
        <v>4</v>
      </c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36"/>
    </row>
    <row r="489" spans="1:49">
      <c r="A489" s="17">
        <f>Total_All_Customers!A489</f>
        <v>46138</v>
      </c>
      <c r="B489" s="38">
        <v>14701.78</v>
      </c>
      <c r="C489" s="38">
        <v>15190.26</v>
      </c>
      <c r="D489" s="38">
        <v>15654.35</v>
      </c>
      <c r="E489" s="38">
        <v>15497.06</v>
      </c>
      <c r="F489" s="38">
        <v>16303.98</v>
      </c>
      <c r="G489" s="38">
        <v>16173.26</v>
      </c>
      <c r="H489" s="38">
        <v>14762.15</v>
      </c>
      <c r="I489" s="38">
        <v>10588.86</v>
      </c>
      <c r="J489" s="38">
        <v>7615.25</v>
      </c>
      <c r="K489" s="38">
        <v>5296.36</v>
      </c>
      <c r="L489" s="38">
        <v>4461.6499999999996</v>
      </c>
      <c r="M489" s="38">
        <v>2617.37</v>
      </c>
      <c r="N489" s="38">
        <v>1139.04</v>
      </c>
      <c r="O489" s="38">
        <v>483.62</v>
      </c>
      <c r="P489" s="38">
        <v>751.53</v>
      </c>
      <c r="Q489" s="38">
        <v>2451.34</v>
      </c>
      <c r="R489" s="38">
        <v>6642.13</v>
      </c>
      <c r="S489" s="38">
        <v>12283.67</v>
      </c>
      <c r="T489" s="38">
        <v>15625.31</v>
      </c>
      <c r="U489" s="38">
        <v>16590.099999999999</v>
      </c>
      <c r="V489" s="38">
        <v>16018.43</v>
      </c>
      <c r="W489" s="38">
        <v>14511.93</v>
      </c>
      <c r="X489" s="38">
        <v>13959.47</v>
      </c>
      <c r="Y489" s="38">
        <v>13541.73</v>
      </c>
      <c r="Z489" s="5"/>
      <c r="AA489" s="2">
        <f>IFERROR(INDEX('Holiday Schedule'!$D$3:$D$24,MATCH(A489,'Holiday Schedule'!$C$3:$C$24,0)),0)</f>
        <v>0</v>
      </c>
      <c r="AB489" s="2">
        <f t="shared" si="56"/>
        <v>1</v>
      </c>
      <c r="AC489" s="2">
        <f t="shared" si="57"/>
        <v>0</v>
      </c>
      <c r="AD489" s="5">
        <f t="shared" si="58"/>
        <v>252860.62999999998</v>
      </c>
      <c r="AE489" s="5">
        <f t="shared" si="59"/>
        <v>252860.62999999998</v>
      </c>
      <c r="AG489" s="2">
        <f t="shared" si="60"/>
        <v>4</v>
      </c>
      <c r="AH489" s="2">
        <f t="shared" si="61"/>
        <v>2026</v>
      </c>
      <c r="AJ489" s="5">
        <f t="shared" si="62"/>
        <v>16590.099999999999</v>
      </c>
      <c r="AK489" s="2">
        <f t="shared" si="63"/>
        <v>20</v>
      </c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36"/>
    </row>
    <row r="490" spans="1:49">
      <c r="A490" s="17">
        <f>Total_All_Customers!A490</f>
        <v>46139</v>
      </c>
      <c r="B490" s="38">
        <v>13424.29</v>
      </c>
      <c r="C490" s="38">
        <v>13507.54</v>
      </c>
      <c r="D490" s="38">
        <v>13985.36</v>
      </c>
      <c r="E490" s="38">
        <v>14875.64</v>
      </c>
      <c r="F490" s="38">
        <v>15259.87</v>
      </c>
      <c r="G490" s="38">
        <v>16558.57</v>
      </c>
      <c r="H490" s="38">
        <v>16219.44</v>
      </c>
      <c r="I490" s="38">
        <v>10186.94</v>
      </c>
      <c r="J490" s="38">
        <v>6158.5</v>
      </c>
      <c r="K490" s="38">
        <v>3663.96</v>
      </c>
      <c r="L490" s="38">
        <v>2299.2399999999998</v>
      </c>
      <c r="M490" s="38">
        <v>1795.09</v>
      </c>
      <c r="N490" s="38">
        <v>2129.96</v>
      </c>
      <c r="O490" s="38">
        <v>1808.66</v>
      </c>
      <c r="P490" s="38">
        <v>2646.66</v>
      </c>
      <c r="Q490" s="38">
        <v>5022.55</v>
      </c>
      <c r="R490" s="38">
        <v>7657.9</v>
      </c>
      <c r="S490" s="38">
        <v>12921.52</v>
      </c>
      <c r="T490" s="38">
        <v>15440.08</v>
      </c>
      <c r="U490" s="38">
        <v>16066.91</v>
      </c>
      <c r="V490" s="38">
        <v>15188.26</v>
      </c>
      <c r="W490" s="38">
        <v>14038.54</v>
      </c>
      <c r="X490" s="38">
        <v>13377.43</v>
      </c>
      <c r="Y490" s="38">
        <v>13055.88</v>
      </c>
      <c r="Z490" s="5"/>
      <c r="AA490" s="2">
        <f>IFERROR(INDEX('Holiday Schedule'!$D$3:$D$24,MATCH(A490,'Holiday Schedule'!$C$3:$C$24,0)),0)</f>
        <v>0</v>
      </c>
      <c r="AB490" s="2">
        <f t="shared" si="56"/>
        <v>2</v>
      </c>
      <c r="AC490" s="2">
        <f t="shared" si="57"/>
        <v>130402.19999999998</v>
      </c>
      <c r="AD490" s="5">
        <f t="shared" si="58"/>
        <v>116886.59</v>
      </c>
      <c r="AE490" s="5">
        <f t="shared" si="59"/>
        <v>247288.78999999998</v>
      </c>
      <c r="AG490" s="2">
        <f t="shared" si="60"/>
        <v>4</v>
      </c>
      <c r="AH490" s="2">
        <f t="shared" si="61"/>
        <v>2026</v>
      </c>
      <c r="AJ490" s="5">
        <f t="shared" si="62"/>
        <v>16558.57</v>
      </c>
      <c r="AK490" s="2">
        <f t="shared" si="63"/>
        <v>6</v>
      </c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36"/>
    </row>
    <row r="491" spans="1:49">
      <c r="A491" s="17">
        <f>Total_All_Customers!A491</f>
        <v>46140</v>
      </c>
      <c r="B491" s="38">
        <v>13770.21</v>
      </c>
      <c r="C491" s="38">
        <v>13831.33</v>
      </c>
      <c r="D491" s="38">
        <v>14321.74</v>
      </c>
      <c r="E491" s="38">
        <v>15213.81</v>
      </c>
      <c r="F491" s="38">
        <v>15581.64</v>
      </c>
      <c r="G491" s="38">
        <v>16751.95</v>
      </c>
      <c r="H491" s="38">
        <v>16304.9</v>
      </c>
      <c r="I491" s="38">
        <v>10141.27</v>
      </c>
      <c r="J491" s="38">
        <v>5869.58</v>
      </c>
      <c r="K491" s="38">
        <v>3351.41</v>
      </c>
      <c r="L491" s="38">
        <v>1877.53</v>
      </c>
      <c r="M491" s="38">
        <v>1411.21</v>
      </c>
      <c r="N491" s="38">
        <v>1108.7</v>
      </c>
      <c r="O491" s="38">
        <v>607.94000000000005</v>
      </c>
      <c r="P491" s="38">
        <v>954.19</v>
      </c>
      <c r="Q491" s="38">
        <v>2375.38</v>
      </c>
      <c r="R491" s="38">
        <v>6143.47</v>
      </c>
      <c r="S491" s="38">
        <v>11583.44</v>
      </c>
      <c r="T491" s="38">
        <v>15083.3</v>
      </c>
      <c r="U491" s="38">
        <v>15877.61</v>
      </c>
      <c r="V491" s="38">
        <v>15606.99</v>
      </c>
      <c r="W491" s="38">
        <v>14881</v>
      </c>
      <c r="X491" s="38">
        <v>13761.46</v>
      </c>
      <c r="Y491" s="38">
        <v>13526.31</v>
      </c>
      <c r="Z491" s="5"/>
      <c r="AA491" s="2">
        <f>IFERROR(INDEX('Holiday Schedule'!$D$3:$D$24,MATCH(A491,'Holiday Schedule'!$C$3:$C$24,0)),0)</f>
        <v>0</v>
      </c>
      <c r="AB491" s="2">
        <f t="shared" si="56"/>
        <v>3</v>
      </c>
      <c r="AC491" s="2">
        <f t="shared" si="57"/>
        <v>120634.48000000001</v>
      </c>
      <c r="AD491" s="5">
        <f t="shared" si="58"/>
        <v>119301.88999999996</v>
      </c>
      <c r="AE491" s="5">
        <f t="shared" si="59"/>
        <v>239936.36999999997</v>
      </c>
      <c r="AG491" s="2">
        <f t="shared" si="60"/>
        <v>4</v>
      </c>
      <c r="AH491" s="2">
        <f t="shared" si="61"/>
        <v>2026</v>
      </c>
      <c r="AJ491" s="5">
        <f t="shared" si="62"/>
        <v>16751.95</v>
      </c>
      <c r="AK491" s="2">
        <f t="shared" si="63"/>
        <v>6</v>
      </c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36"/>
    </row>
    <row r="492" spans="1:49">
      <c r="A492" s="17">
        <f>Total_All_Customers!A492</f>
        <v>46141</v>
      </c>
      <c r="B492" s="38">
        <v>13470.78</v>
      </c>
      <c r="C492" s="38">
        <v>13356.82</v>
      </c>
      <c r="D492" s="38">
        <v>13758.69</v>
      </c>
      <c r="E492" s="38">
        <v>14466.34</v>
      </c>
      <c r="F492" s="38">
        <v>14570.95</v>
      </c>
      <c r="G492" s="38">
        <v>15731.77</v>
      </c>
      <c r="H492" s="38">
        <v>16632</v>
      </c>
      <c r="I492" s="38">
        <v>14710.03</v>
      </c>
      <c r="J492" s="38">
        <v>15136.06</v>
      </c>
      <c r="K492" s="38">
        <v>15883.09</v>
      </c>
      <c r="L492" s="38">
        <v>15813.56</v>
      </c>
      <c r="M492" s="38">
        <v>15359.46</v>
      </c>
      <c r="N492" s="38">
        <v>12552.18</v>
      </c>
      <c r="O492" s="38">
        <v>11310.49</v>
      </c>
      <c r="P492" s="38">
        <v>14425.17</v>
      </c>
      <c r="Q492" s="38">
        <v>18104.29</v>
      </c>
      <c r="R492" s="38">
        <v>18900.810000000001</v>
      </c>
      <c r="S492" s="38">
        <v>19979.82</v>
      </c>
      <c r="T492" s="38">
        <v>18078.509999999998</v>
      </c>
      <c r="U492" s="38">
        <v>17393.740000000002</v>
      </c>
      <c r="V492" s="38">
        <v>16112.02</v>
      </c>
      <c r="W492" s="38">
        <v>14881.33</v>
      </c>
      <c r="X492" s="38">
        <v>14227.11</v>
      </c>
      <c r="Y492" s="38">
        <v>13848.02</v>
      </c>
      <c r="Z492" s="5"/>
      <c r="AA492" s="2">
        <f>IFERROR(INDEX('Holiday Schedule'!$D$3:$D$24,MATCH(A492,'Holiday Schedule'!$C$3:$C$24,0)),0)</f>
        <v>0</v>
      </c>
      <c r="AB492" s="2">
        <f t="shared" si="56"/>
        <v>4</v>
      </c>
      <c r="AC492" s="2">
        <f t="shared" si="57"/>
        <v>252867.66999999998</v>
      </c>
      <c r="AD492" s="5">
        <f t="shared" si="58"/>
        <v>115835.37000000005</v>
      </c>
      <c r="AE492" s="5">
        <f t="shared" si="59"/>
        <v>368703.04000000004</v>
      </c>
      <c r="AG492" s="2">
        <f t="shared" si="60"/>
        <v>4</v>
      </c>
      <c r="AH492" s="2">
        <f t="shared" si="61"/>
        <v>2026</v>
      </c>
      <c r="AJ492" s="5">
        <f t="shared" si="62"/>
        <v>19979.82</v>
      </c>
      <c r="AK492" s="2">
        <f t="shared" si="63"/>
        <v>18</v>
      </c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36"/>
    </row>
    <row r="493" spans="1:49">
      <c r="A493" s="17">
        <f>Total_All_Customers!A493</f>
        <v>46142</v>
      </c>
      <c r="B493" s="38">
        <v>14650.72</v>
      </c>
      <c r="C493" s="38">
        <v>14294.86</v>
      </c>
      <c r="D493" s="38">
        <v>14672.71</v>
      </c>
      <c r="E493" s="38">
        <v>15462.15</v>
      </c>
      <c r="F493" s="38">
        <v>15538.58</v>
      </c>
      <c r="G493" s="38">
        <v>16715.34</v>
      </c>
      <c r="H493" s="38">
        <v>17671.87</v>
      </c>
      <c r="I493" s="38">
        <v>15955.71</v>
      </c>
      <c r="J493" s="38">
        <v>16780.28</v>
      </c>
      <c r="K493" s="38">
        <v>18954.919999999998</v>
      </c>
      <c r="L493" s="38">
        <v>20292.8</v>
      </c>
      <c r="M493" s="38">
        <v>20607.099999999999</v>
      </c>
      <c r="N493" s="38">
        <v>21489.05</v>
      </c>
      <c r="O493" s="38">
        <v>20923.3</v>
      </c>
      <c r="P493" s="38">
        <v>22332.13</v>
      </c>
      <c r="Q493" s="38">
        <v>24397.84</v>
      </c>
      <c r="R493" s="38">
        <v>25781.58</v>
      </c>
      <c r="S493" s="38">
        <v>24832.43</v>
      </c>
      <c r="T493" s="38">
        <v>20336.490000000002</v>
      </c>
      <c r="U493" s="38">
        <v>18401.63</v>
      </c>
      <c r="V493" s="38">
        <v>16720.02</v>
      </c>
      <c r="W493" s="38">
        <v>15362.54</v>
      </c>
      <c r="X493" s="38">
        <v>14776.21</v>
      </c>
      <c r="Y493" s="38">
        <v>14391.99</v>
      </c>
      <c r="Z493" s="5"/>
      <c r="AA493" s="2">
        <f>IFERROR(INDEX('Holiday Schedule'!$D$3:$D$24,MATCH(A493,'Holiday Schedule'!$C$3:$C$24,0)),0)</f>
        <v>0</v>
      </c>
      <c r="AB493" s="2">
        <f t="shared" si="56"/>
        <v>5</v>
      </c>
      <c r="AC493" s="2">
        <f t="shared" si="57"/>
        <v>317944.03000000003</v>
      </c>
      <c r="AD493" s="5">
        <f t="shared" si="58"/>
        <v>123398.21999999997</v>
      </c>
      <c r="AE493" s="5">
        <f t="shared" si="59"/>
        <v>441342.25</v>
      </c>
      <c r="AG493" s="2">
        <f t="shared" si="60"/>
        <v>4</v>
      </c>
      <c r="AH493" s="2">
        <f t="shared" si="61"/>
        <v>2026</v>
      </c>
      <c r="AJ493" s="5">
        <f t="shared" si="62"/>
        <v>25781.58</v>
      </c>
      <c r="AK493" s="2">
        <f t="shared" si="63"/>
        <v>17</v>
      </c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36"/>
    </row>
    <row r="494" spans="1:49">
      <c r="A494" s="17">
        <f>Total_All_Customers!A494</f>
        <v>46143</v>
      </c>
      <c r="B494" s="38">
        <v>14172.9</v>
      </c>
      <c r="C494" s="38">
        <v>14204.67</v>
      </c>
      <c r="D494" s="38">
        <v>14491.63</v>
      </c>
      <c r="E494" s="38">
        <v>14906.99</v>
      </c>
      <c r="F494" s="38">
        <v>15571.5</v>
      </c>
      <c r="G494" s="38">
        <v>16507.32</v>
      </c>
      <c r="H494" s="38">
        <v>16293.09</v>
      </c>
      <c r="I494" s="38">
        <v>13704.03</v>
      </c>
      <c r="J494" s="38">
        <v>11739.54</v>
      </c>
      <c r="K494" s="38">
        <v>8700.39</v>
      </c>
      <c r="L494" s="38">
        <v>6230.35</v>
      </c>
      <c r="M494" s="38">
        <v>4397.88</v>
      </c>
      <c r="N494" s="38">
        <v>4020.14</v>
      </c>
      <c r="O494" s="38">
        <v>6558.55</v>
      </c>
      <c r="P494" s="38">
        <v>8941.24</v>
      </c>
      <c r="Q494" s="38">
        <v>8993.15</v>
      </c>
      <c r="R494" s="38">
        <v>11074.22</v>
      </c>
      <c r="S494" s="38">
        <v>13457.94</v>
      </c>
      <c r="T494" s="38">
        <v>15182.33</v>
      </c>
      <c r="U494" s="38">
        <v>16039.22</v>
      </c>
      <c r="V494" s="38">
        <v>15407.36</v>
      </c>
      <c r="W494" s="38">
        <v>14568.71</v>
      </c>
      <c r="X494" s="38">
        <v>14252.39</v>
      </c>
      <c r="Y494" s="38">
        <v>14079.69</v>
      </c>
      <c r="Z494" s="5"/>
      <c r="AA494" s="2">
        <f>IFERROR(INDEX('Holiday Schedule'!$D$3:$D$24,MATCH(A494,'Holiday Schedule'!$C$3:$C$24,0)),0)</f>
        <v>0</v>
      </c>
      <c r="AB494" s="2">
        <f t="shared" si="56"/>
        <v>6</v>
      </c>
      <c r="AC494" s="2">
        <f t="shared" si="57"/>
        <v>173267.44</v>
      </c>
      <c r="AD494" s="5">
        <f t="shared" si="58"/>
        <v>120227.79000000004</v>
      </c>
      <c r="AE494" s="5">
        <f t="shared" si="59"/>
        <v>293495.23000000004</v>
      </c>
      <c r="AG494" s="2">
        <f t="shared" si="60"/>
        <v>5</v>
      </c>
      <c r="AH494" s="2">
        <f t="shared" si="61"/>
        <v>2026</v>
      </c>
      <c r="AJ494" s="5">
        <f t="shared" si="62"/>
        <v>16507.32</v>
      </c>
      <c r="AK494" s="2">
        <f t="shared" si="63"/>
        <v>6</v>
      </c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36"/>
    </row>
    <row r="495" spans="1:49">
      <c r="A495" s="17">
        <f>Total_All_Customers!A495</f>
        <v>46144</v>
      </c>
      <c r="B495" s="38">
        <v>14160.58</v>
      </c>
      <c r="C495" s="38">
        <v>14640.61</v>
      </c>
      <c r="D495" s="38">
        <v>15105.24</v>
      </c>
      <c r="E495" s="38">
        <v>15651.01</v>
      </c>
      <c r="F495" s="38">
        <v>16077.03</v>
      </c>
      <c r="G495" s="38">
        <v>15905</v>
      </c>
      <c r="H495" s="38">
        <v>13573.22</v>
      </c>
      <c r="I495" s="38">
        <v>10862.65</v>
      </c>
      <c r="J495" s="38">
        <v>10209.34</v>
      </c>
      <c r="K495" s="38">
        <v>12867.3</v>
      </c>
      <c r="L495" s="38">
        <v>15082.85</v>
      </c>
      <c r="M495" s="38">
        <v>15190.58</v>
      </c>
      <c r="N495" s="38">
        <v>16155.86</v>
      </c>
      <c r="O495" s="38">
        <v>17410.52</v>
      </c>
      <c r="P495" s="38">
        <v>19380.34</v>
      </c>
      <c r="Q495" s="38">
        <v>19437.439999999999</v>
      </c>
      <c r="R495" s="38">
        <v>21028.22</v>
      </c>
      <c r="S495" s="38">
        <v>20600.72</v>
      </c>
      <c r="T495" s="38">
        <v>19197.98</v>
      </c>
      <c r="U495" s="38">
        <v>17894.93</v>
      </c>
      <c r="V495" s="38">
        <v>16101.19</v>
      </c>
      <c r="W495" s="38">
        <v>15180.07</v>
      </c>
      <c r="X495" s="38">
        <v>14673.91</v>
      </c>
      <c r="Y495" s="38">
        <v>14412.13</v>
      </c>
      <c r="Z495" s="5"/>
      <c r="AA495" s="2">
        <f>IFERROR(INDEX('Holiday Schedule'!$D$3:$D$24,MATCH(A495,'Holiday Schedule'!$C$3:$C$24,0)),0)</f>
        <v>0</v>
      </c>
      <c r="AB495" s="2">
        <f t="shared" si="56"/>
        <v>7</v>
      </c>
      <c r="AC495" s="2">
        <f t="shared" si="57"/>
        <v>0</v>
      </c>
      <c r="AD495" s="5">
        <f t="shared" si="58"/>
        <v>380798.71999999986</v>
      </c>
      <c r="AE495" s="5">
        <f t="shared" si="59"/>
        <v>380798.71999999986</v>
      </c>
      <c r="AG495" s="2">
        <f t="shared" si="60"/>
        <v>5</v>
      </c>
      <c r="AH495" s="2">
        <f t="shared" si="61"/>
        <v>2026</v>
      </c>
      <c r="AJ495" s="5">
        <f t="shared" si="62"/>
        <v>21028.22</v>
      </c>
      <c r="AK495" s="2">
        <f t="shared" si="63"/>
        <v>17</v>
      </c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36"/>
    </row>
    <row r="496" spans="1:49">
      <c r="A496" s="17">
        <f>Total_All_Customers!A496</f>
        <v>46145</v>
      </c>
      <c r="B496" s="38">
        <v>14327.49</v>
      </c>
      <c r="C496" s="38">
        <v>14289.27</v>
      </c>
      <c r="D496" s="38">
        <v>14560.44</v>
      </c>
      <c r="E496" s="38">
        <v>14759.25</v>
      </c>
      <c r="F496" s="38">
        <v>15175.73</v>
      </c>
      <c r="G496" s="38">
        <v>15250.12</v>
      </c>
      <c r="H496" s="38">
        <v>14698.54</v>
      </c>
      <c r="I496" s="38">
        <v>14159.56</v>
      </c>
      <c r="J496" s="38">
        <v>15678.02</v>
      </c>
      <c r="K496" s="38">
        <v>18239.78</v>
      </c>
      <c r="L496" s="38">
        <v>19363.7</v>
      </c>
      <c r="M496" s="38">
        <v>20496.86</v>
      </c>
      <c r="N496" s="38">
        <v>21908.21</v>
      </c>
      <c r="O496" s="38">
        <v>21442.85</v>
      </c>
      <c r="P496" s="38">
        <v>22236.62</v>
      </c>
      <c r="Q496" s="38">
        <v>21663.15</v>
      </c>
      <c r="R496" s="38">
        <v>19881.84</v>
      </c>
      <c r="S496" s="38">
        <v>18092.25</v>
      </c>
      <c r="T496" s="38">
        <v>18012.689999999999</v>
      </c>
      <c r="U496" s="38">
        <v>17927.810000000001</v>
      </c>
      <c r="V496" s="38">
        <v>16928.28</v>
      </c>
      <c r="W496" s="38">
        <v>15897.6</v>
      </c>
      <c r="X496" s="38">
        <v>15325.85</v>
      </c>
      <c r="Y496" s="38">
        <v>14787.97</v>
      </c>
      <c r="Z496" s="5"/>
      <c r="AA496" s="2">
        <f>IFERROR(INDEX('Holiday Schedule'!$D$3:$D$24,MATCH(A496,'Holiday Schedule'!$C$3:$C$24,0)),0)</f>
        <v>0</v>
      </c>
      <c r="AB496" s="2">
        <f t="shared" si="56"/>
        <v>1</v>
      </c>
      <c r="AC496" s="2">
        <f t="shared" si="57"/>
        <v>0</v>
      </c>
      <c r="AD496" s="5">
        <f t="shared" si="58"/>
        <v>415103.88</v>
      </c>
      <c r="AE496" s="5">
        <f t="shared" si="59"/>
        <v>415103.88</v>
      </c>
      <c r="AG496" s="2">
        <f t="shared" si="60"/>
        <v>5</v>
      </c>
      <c r="AH496" s="2">
        <f t="shared" si="61"/>
        <v>2026</v>
      </c>
      <c r="AJ496" s="5">
        <f t="shared" si="62"/>
        <v>22236.62</v>
      </c>
      <c r="AK496" s="2">
        <f t="shared" si="63"/>
        <v>15</v>
      </c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36"/>
    </row>
    <row r="497" spans="1:49">
      <c r="A497" s="17">
        <f>Total_All_Customers!A497</f>
        <v>46146</v>
      </c>
      <c r="B497" s="38">
        <v>14950.59</v>
      </c>
      <c r="C497" s="38">
        <v>15034.4</v>
      </c>
      <c r="D497" s="38">
        <v>15542.92</v>
      </c>
      <c r="E497" s="38">
        <v>16183.49</v>
      </c>
      <c r="F497" s="38">
        <v>17149.75</v>
      </c>
      <c r="G497" s="38">
        <v>17912.89</v>
      </c>
      <c r="H497" s="38">
        <v>16025.68</v>
      </c>
      <c r="I497" s="38">
        <v>9768.91</v>
      </c>
      <c r="J497" s="38">
        <v>5953.18</v>
      </c>
      <c r="K497" s="38">
        <v>4544.78</v>
      </c>
      <c r="L497" s="38">
        <v>5718.64</v>
      </c>
      <c r="M497" s="38">
        <v>7786.27</v>
      </c>
      <c r="N497" s="38">
        <v>14762.56</v>
      </c>
      <c r="O497" s="38">
        <v>16811.84</v>
      </c>
      <c r="P497" s="38">
        <v>14939.76</v>
      </c>
      <c r="Q497" s="38">
        <v>12552.96</v>
      </c>
      <c r="R497" s="38">
        <v>12952.77</v>
      </c>
      <c r="S497" s="38">
        <v>15689.48</v>
      </c>
      <c r="T497" s="38">
        <v>16553.310000000001</v>
      </c>
      <c r="U497" s="38">
        <v>16874.5</v>
      </c>
      <c r="V497" s="38">
        <v>15913.34</v>
      </c>
      <c r="W497" s="38">
        <v>14790.93</v>
      </c>
      <c r="X497" s="38">
        <v>13941.56</v>
      </c>
      <c r="Y497" s="38">
        <v>13499.56</v>
      </c>
      <c r="Z497" s="5"/>
      <c r="AA497" s="2">
        <f>IFERROR(INDEX('Holiday Schedule'!$D$3:$D$24,MATCH(A497,'Holiday Schedule'!$C$3:$C$24,0)),0)</f>
        <v>0</v>
      </c>
      <c r="AB497" s="2">
        <f t="shared" si="56"/>
        <v>2</v>
      </c>
      <c r="AC497" s="2">
        <f t="shared" si="57"/>
        <v>199554.78999999998</v>
      </c>
      <c r="AD497" s="5">
        <f t="shared" si="58"/>
        <v>126299.28000000003</v>
      </c>
      <c r="AE497" s="5">
        <f t="shared" si="59"/>
        <v>325854.07</v>
      </c>
      <c r="AG497" s="2">
        <f t="shared" si="60"/>
        <v>5</v>
      </c>
      <c r="AH497" s="2">
        <f t="shared" si="61"/>
        <v>2026</v>
      </c>
      <c r="AJ497" s="5">
        <f t="shared" si="62"/>
        <v>17912.89</v>
      </c>
      <c r="AK497" s="2">
        <f t="shared" si="63"/>
        <v>6</v>
      </c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36"/>
    </row>
    <row r="498" spans="1:49">
      <c r="A498" s="17">
        <f>Total_All_Customers!A498</f>
        <v>46147</v>
      </c>
      <c r="B498" s="38">
        <v>13451.01</v>
      </c>
      <c r="C498" s="38">
        <v>13588.3</v>
      </c>
      <c r="D498" s="38">
        <v>13843.81</v>
      </c>
      <c r="E498" s="38">
        <v>14426.77</v>
      </c>
      <c r="F498" s="38">
        <v>15219.82</v>
      </c>
      <c r="G498" s="38">
        <v>15972.3</v>
      </c>
      <c r="H498" s="38">
        <v>14766.27</v>
      </c>
      <c r="I498" s="38">
        <v>9292.27</v>
      </c>
      <c r="J498" s="38">
        <v>6325.26</v>
      </c>
      <c r="K498" s="38">
        <v>4815.8599999999997</v>
      </c>
      <c r="L498" s="38">
        <v>3326.02</v>
      </c>
      <c r="M498" s="38">
        <v>2832.13</v>
      </c>
      <c r="N498" s="38">
        <v>3617.93</v>
      </c>
      <c r="O498" s="38">
        <v>2760.84</v>
      </c>
      <c r="P498" s="38">
        <v>2709.73</v>
      </c>
      <c r="Q498" s="38">
        <v>4352.4399999999996</v>
      </c>
      <c r="R498" s="38">
        <v>8784.3700000000008</v>
      </c>
      <c r="S498" s="38">
        <v>14491.01</v>
      </c>
      <c r="T498" s="38">
        <v>16758.169999999998</v>
      </c>
      <c r="U498" s="38">
        <v>16756.11</v>
      </c>
      <c r="V498" s="38">
        <v>15154.55</v>
      </c>
      <c r="W498" s="38">
        <v>13884.39</v>
      </c>
      <c r="X498" s="38">
        <v>13060.63</v>
      </c>
      <c r="Y498" s="38">
        <v>12535.06</v>
      </c>
      <c r="Z498" s="5"/>
      <c r="AA498" s="2">
        <f>IFERROR(INDEX('Holiday Schedule'!$D$3:$D$24,MATCH(A498,'Holiday Schedule'!$C$3:$C$24,0)),0)</f>
        <v>0</v>
      </c>
      <c r="AB498" s="2">
        <f t="shared" si="56"/>
        <v>3</v>
      </c>
      <c r="AC498" s="2">
        <f t="shared" si="57"/>
        <v>138921.71</v>
      </c>
      <c r="AD498" s="5">
        <f t="shared" si="58"/>
        <v>113803.34</v>
      </c>
      <c r="AE498" s="5">
        <f t="shared" si="59"/>
        <v>252725.05</v>
      </c>
      <c r="AG498" s="2">
        <f t="shared" si="60"/>
        <v>5</v>
      </c>
      <c r="AH498" s="2">
        <f t="shared" si="61"/>
        <v>2026</v>
      </c>
      <c r="AJ498" s="5">
        <f t="shared" si="62"/>
        <v>16758.169999999998</v>
      </c>
      <c r="AK498" s="2">
        <f t="shared" si="63"/>
        <v>19</v>
      </c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36"/>
    </row>
    <row r="499" spans="1:49">
      <c r="A499" s="17">
        <f>Total_All_Customers!A499</f>
        <v>46148</v>
      </c>
      <c r="B499" s="38">
        <v>12630.01</v>
      </c>
      <c r="C499" s="38">
        <v>12707.39</v>
      </c>
      <c r="D499" s="38">
        <v>13076.91</v>
      </c>
      <c r="E499" s="38">
        <v>13433.5</v>
      </c>
      <c r="F499" s="38">
        <v>13995</v>
      </c>
      <c r="G499" s="38">
        <v>15154.24</v>
      </c>
      <c r="H499" s="38">
        <v>15198.22</v>
      </c>
      <c r="I499" s="38">
        <v>12304.02</v>
      </c>
      <c r="J499" s="38">
        <v>11947.68</v>
      </c>
      <c r="K499" s="38">
        <v>14206.81</v>
      </c>
      <c r="L499" s="38">
        <v>15906.86</v>
      </c>
      <c r="M499" s="38">
        <v>15179.78</v>
      </c>
      <c r="N499" s="38">
        <v>16032.1</v>
      </c>
      <c r="O499" s="38">
        <v>16386.8</v>
      </c>
      <c r="P499" s="38">
        <v>18563.830000000002</v>
      </c>
      <c r="Q499" s="38">
        <v>21305.3</v>
      </c>
      <c r="R499" s="38">
        <v>22580.31</v>
      </c>
      <c r="S499" s="38">
        <v>22243.5</v>
      </c>
      <c r="T499" s="38">
        <v>19712.8</v>
      </c>
      <c r="U499" s="38">
        <v>17975.77</v>
      </c>
      <c r="V499" s="38">
        <v>15737.35</v>
      </c>
      <c r="W499" s="38">
        <v>14385.41</v>
      </c>
      <c r="X499" s="38">
        <v>13658</v>
      </c>
      <c r="Y499" s="38">
        <v>13174.1</v>
      </c>
      <c r="Z499" s="5"/>
      <c r="AA499" s="2">
        <f>IFERROR(INDEX('Holiday Schedule'!$D$3:$D$24,MATCH(A499,'Holiday Schedule'!$C$3:$C$24,0)),0)</f>
        <v>0</v>
      </c>
      <c r="AB499" s="2">
        <f t="shared" si="56"/>
        <v>4</v>
      </c>
      <c r="AC499" s="2">
        <f t="shared" si="57"/>
        <v>268126.32</v>
      </c>
      <c r="AD499" s="5">
        <f t="shared" si="58"/>
        <v>109369.36999999994</v>
      </c>
      <c r="AE499" s="5">
        <f t="shared" si="59"/>
        <v>377495.68999999994</v>
      </c>
      <c r="AG499" s="2">
        <f t="shared" si="60"/>
        <v>5</v>
      </c>
      <c r="AH499" s="2">
        <f t="shared" si="61"/>
        <v>2026</v>
      </c>
      <c r="AJ499" s="5">
        <f t="shared" si="62"/>
        <v>22580.31</v>
      </c>
      <c r="AK499" s="2">
        <f t="shared" si="63"/>
        <v>17</v>
      </c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36"/>
    </row>
    <row r="500" spans="1:49">
      <c r="A500" s="17">
        <f>Total_All_Customers!A500</f>
        <v>46149</v>
      </c>
      <c r="B500" s="38">
        <v>12940.63</v>
      </c>
      <c r="C500" s="38">
        <v>13045.55</v>
      </c>
      <c r="D500" s="38">
        <v>13383.73</v>
      </c>
      <c r="E500" s="38">
        <v>13777.35</v>
      </c>
      <c r="F500" s="38">
        <v>14560.56</v>
      </c>
      <c r="G500" s="38">
        <v>15249.81</v>
      </c>
      <c r="H500" s="38">
        <v>14600.6</v>
      </c>
      <c r="I500" s="38">
        <v>10711.95</v>
      </c>
      <c r="J500" s="38">
        <v>7680.14</v>
      </c>
      <c r="K500" s="38">
        <v>5633.08</v>
      </c>
      <c r="L500" s="38">
        <v>4017.82</v>
      </c>
      <c r="M500" s="38">
        <v>3611.23</v>
      </c>
      <c r="N500" s="38">
        <v>4283</v>
      </c>
      <c r="O500" s="38">
        <v>7934.71</v>
      </c>
      <c r="P500" s="38">
        <v>9268.4</v>
      </c>
      <c r="Q500" s="38">
        <v>11312.85</v>
      </c>
      <c r="R500" s="38">
        <v>13701.88</v>
      </c>
      <c r="S500" s="38">
        <v>13982.74</v>
      </c>
      <c r="T500" s="38">
        <v>14964.22</v>
      </c>
      <c r="U500" s="38">
        <v>16083.71</v>
      </c>
      <c r="V500" s="38">
        <v>15419.43</v>
      </c>
      <c r="W500" s="38">
        <v>14360.27</v>
      </c>
      <c r="X500" s="38">
        <v>13758.37</v>
      </c>
      <c r="Y500" s="38">
        <v>13329.23</v>
      </c>
      <c r="Z500" s="5"/>
      <c r="AA500" s="2">
        <f>IFERROR(INDEX('Holiday Schedule'!$D$3:$D$24,MATCH(A500,'Holiday Schedule'!$C$3:$C$24,0)),0)</f>
        <v>0</v>
      </c>
      <c r="AB500" s="2">
        <f t="shared" si="56"/>
        <v>5</v>
      </c>
      <c r="AC500" s="2">
        <f t="shared" si="57"/>
        <v>166723.79999999999</v>
      </c>
      <c r="AD500" s="5">
        <f t="shared" si="58"/>
        <v>110887.45999999996</v>
      </c>
      <c r="AE500" s="5">
        <f t="shared" si="59"/>
        <v>277611.25999999995</v>
      </c>
      <c r="AG500" s="2">
        <f t="shared" si="60"/>
        <v>5</v>
      </c>
      <c r="AH500" s="2">
        <f t="shared" si="61"/>
        <v>2026</v>
      </c>
      <c r="AJ500" s="5">
        <f t="shared" si="62"/>
        <v>16083.71</v>
      </c>
      <c r="AK500" s="2">
        <f t="shared" si="63"/>
        <v>20</v>
      </c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36"/>
    </row>
    <row r="501" spans="1:49">
      <c r="A501" s="17">
        <f>Total_All_Customers!A501</f>
        <v>46150</v>
      </c>
      <c r="B501" s="38">
        <v>13171.25</v>
      </c>
      <c r="C501" s="38">
        <v>13694.09</v>
      </c>
      <c r="D501" s="38">
        <v>13910.42</v>
      </c>
      <c r="E501" s="38">
        <v>14505.43</v>
      </c>
      <c r="F501" s="38">
        <v>15464.96</v>
      </c>
      <c r="G501" s="38">
        <v>16008.35</v>
      </c>
      <c r="H501" s="38">
        <v>14444.31</v>
      </c>
      <c r="I501" s="38">
        <v>9131.6299999999992</v>
      </c>
      <c r="J501" s="38">
        <v>6679.88</v>
      </c>
      <c r="K501" s="38">
        <v>8300.52</v>
      </c>
      <c r="L501" s="38">
        <v>8612.66</v>
      </c>
      <c r="M501" s="38">
        <v>9492.6200000000008</v>
      </c>
      <c r="N501" s="38">
        <v>10698.94</v>
      </c>
      <c r="O501" s="38">
        <v>9343.3799999999992</v>
      </c>
      <c r="P501" s="38">
        <v>8601.2000000000007</v>
      </c>
      <c r="Q501" s="38">
        <v>11487.12</v>
      </c>
      <c r="R501" s="38">
        <v>13598.6</v>
      </c>
      <c r="S501" s="38">
        <v>15872.08</v>
      </c>
      <c r="T501" s="38">
        <v>16515.16</v>
      </c>
      <c r="U501" s="38">
        <v>16063.26</v>
      </c>
      <c r="V501" s="38">
        <v>15255.87</v>
      </c>
      <c r="W501" s="38">
        <v>14608.34</v>
      </c>
      <c r="X501" s="38">
        <v>14085.7</v>
      </c>
      <c r="Y501" s="38">
        <v>13905.3</v>
      </c>
      <c r="Z501" s="5"/>
      <c r="AA501" s="2">
        <f>IFERROR(INDEX('Holiday Schedule'!$D$3:$D$24,MATCH(A501,'Holiday Schedule'!$C$3:$C$24,0)),0)</f>
        <v>0</v>
      </c>
      <c r="AB501" s="2">
        <f t="shared" si="56"/>
        <v>6</v>
      </c>
      <c r="AC501" s="2">
        <f t="shared" si="57"/>
        <v>188346.96000000002</v>
      </c>
      <c r="AD501" s="5">
        <f t="shared" si="58"/>
        <v>115104.10999999999</v>
      </c>
      <c r="AE501" s="5">
        <f t="shared" si="59"/>
        <v>303451.07</v>
      </c>
      <c r="AG501" s="2">
        <f t="shared" si="60"/>
        <v>5</v>
      </c>
      <c r="AH501" s="2">
        <f t="shared" si="61"/>
        <v>2026</v>
      </c>
      <c r="AJ501" s="5">
        <f t="shared" si="62"/>
        <v>16515.16</v>
      </c>
      <c r="AK501" s="2">
        <f t="shared" si="63"/>
        <v>19</v>
      </c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36"/>
    </row>
    <row r="502" spans="1:49">
      <c r="A502" s="17">
        <f>Total_All_Customers!A502</f>
        <v>46151</v>
      </c>
      <c r="B502" s="38">
        <v>13952.36</v>
      </c>
      <c r="C502" s="38">
        <v>14307.23</v>
      </c>
      <c r="D502" s="38">
        <v>14428.49</v>
      </c>
      <c r="E502" s="38">
        <v>15229.63</v>
      </c>
      <c r="F502" s="38">
        <v>15669.07</v>
      </c>
      <c r="G502" s="38">
        <v>15306.28</v>
      </c>
      <c r="H502" s="38">
        <v>12467.59</v>
      </c>
      <c r="I502" s="38">
        <v>7866.87</v>
      </c>
      <c r="J502" s="38">
        <v>4717.6099999999997</v>
      </c>
      <c r="K502" s="38">
        <v>2912.85</v>
      </c>
      <c r="L502" s="38">
        <v>3210.34</v>
      </c>
      <c r="M502" s="38">
        <v>3392.31</v>
      </c>
      <c r="N502" s="38">
        <v>2102.84</v>
      </c>
      <c r="O502" s="38">
        <v>3211.64</v>
      </c>
      <c r="P502" s="38">
        <v>9004.09</v>
      </c>
      <c r="Q502" s="38">
        <v>14869.08</v>
      </c>
      <c r="R502" s="38">
        <v>17393.189999999999</v>
      </c>
      <c r="S502" s="38">
        <v>18478.14</v>
      </c>
      <c r="T502" s="38">
        <v>17977.32</v>
      </c>
      <c r="U502" s="38">
        <v>16723.82</v>
      </c>
      <c r="V502" s="38">
        <v>15411.82</v>
      </c>
      <c r="W502" s="38">
        <v>14348.26</v>
      </c>
      <c r="X502" s="38">
        <v>13873.56</v>
      </c>
      <c r="Y502" s="38">
        <v>13625.15</v>
      </c>
      <c r="Z502" s="5"/>
      <c r="AA502" s="2">
        <f>IFERROR(INDEX('Holiday Schedule'!$D$3:$D$24,MATCH(A502,'Holiday Schedule'!$C$3:$C$24,0)),0)</f>
        <v>0</v>
      </c>
      <c r="AB502" s="2">
        <f t="shared" si="56"/>
        <v>7</v>
      </c>
      <c r="AC502" s="2">
        <f t="shared" si="57"/>
        <v>0</v>
      </c>
      <c r="AD502" s="5">
        <f t="shared" si="58"/>
        <v>280479.54000000004</v>
      </c>
      <c r="AE502" s="5">
        <f t="shared" si="59"/>
        <v>280479.54000000004</v>
      </c>
      <c r="AG502" s="2">
        <f t="shared" si="60"/>
        <v>5</v>
      </c>
      <c r="AH502" s="2">
        <f t="shared" si="61"/>
        <v>2026</v>
      </c>
      <c r="AJ502" s="5">
        <f t="shared" si="62"/>
        <v>18478.14</v>
      </c>
      <c r="AK502" s="2">
        <f t="shared" si="63"/>
        <v>18</v>
      </c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36"/>
    </row>
    <row r="503" spans="1:49">
      <c r="A503" s="17">
        <f>Total_All_Customers!A503</f>
        <v>46152</v>
      </c>
      <c r="B503" s="38">
        <v>13456.68</v>
      </c>
      <c r="C503" s="38">
        <v>13035.75</v>
      </c>
      <c r="D503" s="38">
        <v>13183.32</v>
      </c>
      <c r="E503" s="38">
        <v>13525.8</v>
      </c>
      <c r="F503" s="38">
        <v>13694.8</v>
      </c>
      <c r="G503" s="38">
        <v>13877.93</v>
      </c>
      <c r="H503" s="38">
        <v>13537.14</v>
      </c>
      <c r="I503" s="38">
        <v>12949.29</v>
      </c>
      <c r="J503" s="38">
        <v>14455.92</v>
      </c>
      <c r="K503" s="38">
        <v>16525</v>
      </c>
      <c r="L503" s="38">
        <v>15304.17</v>
      </c>
      <c r="M503" s="38">
        <v>15107.3</v>
      </c>
      <c r="N503" s="38">
        <v>12530.64</v>
      </c>
      <c r="O503" s="38">
        <v>9548.83</v>
      </c>
      <c r="P503" s="38">
        <v>8973.5499999999993</v>
      </c>
      <c r="Q503" s="38">
        <v>9843.32</v>
      </c>
      <c r="R503" s="38">
        <v>11486.66</v>
      </c>
      <c r="S503" s="38">
        <v>16063.64</v>
      </c>
      <c r="T503" s="38">
        <v>16978.89</v>
      </c>
      <c r="U503" s="38">
        <v>15824.77</v>
      </c>
      <c r="V503" s="38">
        <v>14767.53</v>
      </c>
      <c r="W503" s="38">
        <v>14040.82</v>
      </c>
      <c r="X503" s="38">
        <v>13186.16</v>
      </c>
      <c r="Y503" s="38">
        <v>12681.13</v>
      </c>
      <c r="Z503" s="5"/>
      <c r="AA503" s="2">
        <f>IFERROR(INDEX('Holiday Schedule'!$D$3:$D$24,MATCH(A503,'Holiday Schedule'!$C$3:$C$24,0)),0)</f>
        <v>0</v>
      </c>
      <c r="AB503" s="2">
        <f t="shared" si="56"/>
        <v>1</v>
      </c>
      <c r="AC503" s="2">
        <f t="shared" si="57"/>
        <v>0</v>
      </c>
      <c r="AD503" s="5">
        <f t="shared" si="58"/>
        <v>324579.04000000004</v>
      </c>
      <c r="AE503" s="5">
        <f t="shared" si="59"/>
        <v>324579.04000000004</v>
      </c>
      <c r="AG503" s="2">
        <f t="shared" si="60"/>
        <v>5</v>
      </c>
      <c r="AH503" s="2">
        <f t="shared" si="61"/>
        <v>2026</v>
      </c>
      <c r="AJ503" s="5">
        <f t="shared" si="62"/>
        <v>16978.89</v>
      </c>
      <c r="AK503" s="2">
        <f t="shared" si="63"/>
        <v>19</v>
      </c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36"/>
    </row>
    <row r="504" spans="1:49">
      <c r="A504" s="17">
        <f>Total_All_Customers!A504</f>
        <v>46153</v>
      </c>
      <c r="B504" s="38">
        <v>12530.01</v>
      </c>
      <c r="C504" s="38">
        <v>12624.05</v>
      </c>
      <c r="D504" s="38">
        <v>12974.46</v>
      </c>
      <c r="E504" s="38">
        <v>13429.51</v>
      </c>
      <c r="F504" s="38">
        <v>14217.82</v>
      </c>
      <c r="G504" s="38">
        <v>14609.61</v>
      </c>
      <c r="H504" s="38">
        <v>13291.6</v>
      </c>
      <c r="I504" s="38">
        <v>9501.34</v>
      </c>
      <c r="J504" s="38">
        <v>8374.35</v>
      </c>
      <c r="K504" s="38">
        <v>8513.17</v>
      </c>
      <c r="L504" s="38">
        <v>6420.46</v>
      </c>
      <c r="M504" s="38">
        <v>4929.12</v>
      </c>
      <c r="N504" s="38">
        <v>6213.94</v>
      </c>
      <c r="O504" s="38">
        <v>9002.7900000000009</v>
      </c>
      <c r="P504" s="38">
        <v>10349.36</v>
      </c>
      <c r="Q504" s="38">
        <v>13069.49</v>
      </c>
      <c r="R504" s="38">
        <v>16195.86</v>
      </c>
      <c r="S504" s="38">
        <v>16479.87</v>
      </c>
      <c r="T504" s="38">
        <v>16336.42</v>
      </c>
      <c r="U504" s="38">
        <v>15941.53</v>
      </c>
      <c r="V504" s="38">
        <v>15172.46</v>
      </c>
      <c r="W504" s="38">
        <v>14038.88</v>
      </c>
      <c r="X504" s="38">
        <v>13351.32</v>
      </c>
      <c r="Y504" s="38">
        <v>12941.85</v>
      </c>
      <c r="Z504" s="5"/>
      <c r="AA504" s="2">
        <f>IFERROR(INDEX('Holiday Schedule'!$D$3:$D$24,MATCH(A504,'Holiday Schedule'!$C$3:$C$24,0)),0)</f>
        <v>0</v>
      </c>
      <c r="AB504" s="2">
        <f t="shared" si="56"/>
        <v>2</v>
      </c>
      <c r="AC504" s="2">
        <f t="shared" si="57"/>
        <v>183890.36000000002</v>
      </c>
      <c r="AD504" s="5">
        <f t="shared" si="58"/>
        <v>106618.90999999995</v>
      </c>
      <c r="AE504" s="5">
        <f t="shared" si="59"/>
        <v>290509.26999999996</v>
      </c>
      <c r="AG504" s="2">
        <f t="shared" si="60"/>
        <v>5</v>
      </c>
      <c r="AH504" s="2">
        <f t="shared" si="61"/>
        <v>2026</v>
      </c>
      <c r="AJ504" s="5">
        <f t="shared" si="62"/>
        <v>16479.87</v>
      </c>
      <c r="AK504" s="2">
        <f t="shared" si="63"/>
        <v>18</v>
      </c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36"/>
    </row>
    <row r="505" spans="1:49">
      <c r="A505" s="17">
        <f>Total_All_Customers!A505</f>
        <v>46154</v>
      </c>
      <c r="B505" s="38">
        <v>12846.98</v>
      </c>
      <c r="C505" s="38">
        <v>25859.74</v>
      </c>
      <c r="D505" s="38">
        <v>26596.46</v>
      </c>
      <c r="E505" s="38">
        <v>27831.47</v>
      </c>
      <c r="F505" s="38">
        <v>29501.200000000001</v>
      </c>
      <c r="G505" s="38">
        <v>30681.16</v>
      </c>
      <c r="H505" s="38">
        <v>27002.97</v>
      </c>
      <c r="I505" s="38">
        <v>16334.11</v>
      </c>
      <c r="J505" s="38">
        <v>10162.379999999999</v>
      </c>
      <c r="K505" s="38">
        <v>10341.6</v>
      </c>
      <c r="L505" s="38">
        <v>14673.57</v>
      </c>
      <c r="M505" s="38">
        <v>14817.45</v>
      </c>
      <c r="N505" s="38">
        <v>15396.33</v>
      </c>
      <c r="O505" s="38">
        <v>15195.97</v>
      </c>
      <c r="P505" s="38">
        <v>16909.849999999999</v>
      </c>
      <c r="Q505" s="38">
        <v>22024.240000000002</v>
      </c>
      <c r="R505" s="38">
        <v>30017.73</v>
      </c>
      <c r="S505" s="38">
        <v>33433.99</v>
      </c>
      <c r="T505" s="38">
        <v>33994.36</v>
      </c>
      <c r="U505" s="38">
        <v>33122.230000000003</v>
      </c>
      <c r="V505" s="38">
        <v>31116.69</v>
      </c>
      <c r="W505" s="38">
        <v>29016.44</v>
      </c>
      <c r="X505" s="38">
        <v>26790.2</v>
      </c>
      <c r="Y505" s="38">
        <v>25918.53</v>
      </c>
      <c r="Z505" s="5"/>
      <c r="AA505" s="2">
        <f>IFERROR(INDEX('Holiday Schedule'!$D$3:$D$24,MATCH(A505,'Holiday Schedule'!$C$3:$C$24,0)),0)</f>
        <v>0</v>
      </c>
      <c r="AB505" s="2">
        <f t="shared" si="56"/>
        <v>3</v>
      </c>
      <c r="AC505" s="2">
        <f t="shared" si="57"/>
        <v>353347.14</v>
      </c>
      <c r="AD505" s="5">
        <f t="shared" si="58"/>
        <v>206238.50999999989</v>
      </c>
      <c r="AE505" s="5">
        <f t="shared" si="59"/>
        <v>559585.64999999991</v>
      </c>
      <c r="AG505" s="2">
        <f t="shared" si="60"/>
        <v>5</v>
      </c>
      <c r="AH505" s="2">
        <f t="shared" si="61"/>
        <v>2026</v>
      </c>
      <c r="AJ505" s="5">
        <f t="shared" si="62"/>
        <v>33994.36</v>
      </c>
      <c r="AK505" s="2">
        <f t="shared" si="63"/>
        <v>19</v>
      </c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36"/>
    </row>
    <row r="506" spans="1:49">
      <c r="A506" s="17">
        <f>Total_All_Customers!A506</f>
        <v>46155</v>
      </c>
      <c r="B506" s="38">
        <v>12920.01</v>
      </c>
      <c r="C506" s="38">
        <v>13268.71</v>
      </c>
      <c r="D506" s="38">
        <v>13817.09</v>
      </c>
      <c r="E506" s="38">
        <v>14445.32</v>
      </c>
      <c r="F506" s="38">
        <v>15306.97</v>
      </c>
      <c r="G506" s="38">
        <v>15515.14</v>
      </c>
      <c r="H506" s="38">
        <v>14381.38</v>
      </c>
      <c r="I506" s="38">
        <v>10052.93</v>
      </c>
      <c r="J506" s="38">
        <v>6399.27</v>
      </c>
      <c r="K506" s="38">
        <v>4422.96</v>
      </c>
      <c r="L506" s="38">
        <v>2972.77</v>
      </c>
      <c r="M506" s="38">
        <v>5479.45</v>
      </c>
      <c r="N506" s="38">
        <v>9569.39</v>
      </c>
      <c r="O506" s="38">
        <v>15949.71</v>
      </c>
      <c r="P506" s="38">
        <v>16796.25</v>
      </c>
      <c r="Q506" s="38">
        <v>18710.740000000002</v>
      </c>
      <c r="R506" s="38">
        <v>20974.41</v>
      </c>
      <c r="S506" s="38">
        <v>21217</v>
      </c>
      <c r="T506" s="38">
        <v>19647.23</v>
      </c>
      <c r="U506" s="38">
        <v>17361</v>
      </c>
      <c r="V506" s="38">
        <v>15698.6</v>
      </c>
      <c r="W506" s="38">
        <v>14496.42</v>
      </c>
      <c r="X506" s="38">
        <v>13802.4</v>
      </c>
      <c r="Y506" s="38">
        <v>13233.79</v>
      </c>
      <c r="Z506" s="5"/>
      <c r="AA506" s="2">
        <f>IFERROR(INDEX('Holiday Schedule'!$D$3:$D$24,MATCH(A506,'Holiday Schedule'!$C$3:$C$24,0)),0)</f>
        <v>0</v>
      </c>
      <c r="AB506" s="2">
        <f t="shared" si="56"/>
        <v>4</v>
      </c>
      <c r="AC506" s="2">
        <f t="shared" si="57"/>
        <v>213550.53000000003</v>
      </c>
      <c r="AD506" s="5">
        <f t="shared" si="58"/>
        <v>112888.40999999992</v>
      </c>
      <c r="AE506" s="5">
        <f t="shared" si="59"/>
        <v>326438.93999999994</v>
      </c>
      <c r="AG506" s="2">
        <f t="shared" si="60"/>
        <v>5</v>
      </c>
      <c r="AH506" s="2">
        <f t="shared" si="61"/>
        <v>2026</v>
      </c>
      <c r="AJ506" s="5">
        <f t="shared" si="62"/>
        <v>21217</v>
      </c>
      <c r="AK506" s="2">
        <f t="shared" si="63"/>
        <v>18</v>
      </c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36"/>
    </row>
    <row r="507" spans="1:49">
      <c r="A507" s="17">
        <f>Total_All_Customers!A507</f>
        <v>46156</v>
      </c>
      <c r="B507" s="38">
        <v>13174.36</v>
      </c>
      <c r="C507" s="38">
        <v>13291.34</v>
      </c>
      <c r="D507" s="38">
        <v>13640.62</v>
      </c>
      <c r="E507" s="38">
        <v>13928.69</v>
      </c>
      <c r="F507" s="38">
        <v>14649.46</v>
      </c>
      <c r="G507" s="38">
        <v>15137.45</v>
      </c>
      <c r="H507" s="38">
        <v>14234.53</v>
      </c>
      <c r="I507" s="38">
        <v>10986.6</v>
      </c>
      <c r="J507" s="38">
        <v>9247.16</v>
      </c>
      <c r="K507" s="38">
        <v>9965.99</v>
      </c>
      <c r="L507" s="38">
        <v>9674.39</v>
      </c>
      <c r="M507" s="38">
        <v>8644.51</v>
      </c>
      <c r="N507" s="38">
        <v>9611.6200000000008</v>
      </c>
      <c r="O507" s="38">
        <v>11102.18</v>
      </c>
      <c r="P507" s="38">
        <v>12586.18</v>
      </c>
      <c r="Q507" s="38">
        <v>15271.16</v>
      </c>
      <c r="R507" s="38">
        <v>15477.18</v>
      </c>
      <c r="S507" s="38">
        <v>18045.93</v>
      </c>
      <c r="T507" s="38">
        <v>17474.3</v>
      </c>
      <c r="U507" s="38">
        <v>16137.71</v>
      </c>
      <c r="V507" s="38">
        <v>15012.67</v>
      </c>
      <c r="W507" s="38">
        <v>13623.23</v>
      </c>
      <c r="X507" s="38">
        <v>12922.95</v>
      </c>
      <c r="Y507" s="38">
        <v>12416.34</v>
      </c>
      <c r="Z507" s="5"/>
      <c r="AA507" s="2">
        <f>IFERROR(INDEX('Holiday Schedule'!$D$3:$D$24,MATCH(A507,'Holiday Schedule'!$C$3:$C$24,0)),0)</f>
        <v>0</v>
      </c>
      <c r="AB507" s="2">
        <f t="shared" si="56"/>
        <v>5</v>
      </c>
      <c r="AC507" s="2">
        <f t="shared" si="57"/>
        <v>205783.76</v>
      </c>
      <c r="AD507" s="5">
        <f t="shared" si="58"/>
        <v>110472.78999999998</v>
      </c>
      <c r="AE507" s="5">
        <f t="shared" si="59"/>
        <v>316256.55</v>
      </c>
      <c r="AG507" s="2">
        <f t="shared" si="60"/>
        <v>5</v>
      </c>
      <c r="AH507" s="2">
        <f t="shared" si="61"/>
        <v>2026</v>
      </c>
      <c r="AJ507" s="5">
        <f t="shared" si="62"/>
        <v>18045.93</v>
      </c>
      <c r="AK507" s="2">
        <f t="shared" si="63"/>
        <v>18</v>
      </c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36"/>
    </row>
    <row r="508" spans="1:49">
      <c r="A508" s="17">
        <f>Total_All_Customers!A508</f>
        <v>46157</v>
      </c>
      <c r="B508" s="38">
        <v>12224.72</v>
      </c>
      <c r="C508" s="38">
        <v>12265.51</v>
      </c>
      <c r="D508" s="38">
        <v>12560.59</v>
      </c>
      <c r="E508" s="38">
        <v>12817.75</v>
      </c>
      <c r="F508" s="38">
        <v>13528.88</v>
      </c>
      <c r="G508" s="38">
        <v>14039.21</v>
      </c>
      <c r="H508" s="38">
        <v>14187.26</v>
      </c>
      <c r="I508" s="38">
        <v>12516.69</v>
      </c>
      <c r="J508" s="38">
        <v>12211.61</v>
      </c>
      <c r="K508" s="38">
        <v>12037.62</v>
      </c>
      <c r="L508" s="38">
        <v>11929.57</v>
      </c>
      <c r="M508" s="38">
        <v>12314.87</v>
      </c>
      <c r="N508" s="38">
        <v>12586.97</v>
      </c>
      <c r="O508" s="38">
        <v>11867.9</v>
      </c>
      <c r="P508" s="38">
        <v>11096.76</v>
      </c>
      <c r="Q508" s="38">
        <v>11495.15</v>
      </c>
      <c r="R508" s="38">
        <v>13758.66</v>
      </c>
      <c r="S508" s="38">
        <v>15864.31</v>
      </c>
      <c r="T508" s="38">
        <v>15806.09</v>
      </c>
      <c r="U508" s="38">
        <v>14929.78</v>
      </c>
      <c r="V508" s="38">
        <v>14290.83</v>
      </c>
      <c r="W508" s="38">
        <v>13616.13</v>
      </c>
      <c r="X508" s="38">
        <v>12975.09</v>
      </c>
      <c r="Y508" s="38">
        <v>12549.11</v>
      </c>
      <c r="Z508" s="5"/>
      <c r="AA508" s="2">
        <f>IFERROR(INDEX('Holiday Schedule'!$D$3:$D$24,MATCH(A508,'Holiday Schedule'!$C$3:$C$24,0)),0)</f>
        <v>0</v>
      </c>
      <c r="AB508" s="2">
        <f t="shared" si="56"/>
        <v>6</v>
      </c>
      <c r="AC508" s="2">
        <f t="shared" si="57"/>
        <v>209298.02999999997</v>
      </c>
      <c r="AD508" s="5">
        <f t="shared" si="58"/>
        <v>104173.03000000003</v>
      </c>
      <c r="AE508" s="5">
        <f t="shared" si="59"/>
        <v>313471.06</v>
      </c>
      <c r="AG508" s="2">
        <f t="shared" si="60"/>
        <v>5</v>
      </c>
      <c r="AH508" s="2">
        <f t="shared" si="61"/>
        <v>2026</v>
      </c>
      <c r="AJ508" s="5">
        <f t="shared" si="62"/>
        <v>15864.31</v>
      </c>
      <c r="AK508" s="2">
        <f t="shared" si="63"/>
        <v>18</v>
      </c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36"/>
    </row>
    <row r="509" spans="1:49">
      <c r="A509" s="17">
        <f>Total_All_Customers!A509</f>
        <v>46158</v>
      </c>
      <c r="B509" s="38">
        <v>12318.18</v>
      </c>
      <c r="C509" s="38">
        <v>12324.33</v>
      </c>
      <c r="D509" s="38">
        <v>12556.35</v>
      </c>
      <c r="E509" s="38">
        <v>12870.4</v>
      </c>
      <c r="F509" s="38">
        <v>13155.27</v>
      </c>
      <c r="G509" s="38">
        <v>12695.92</v>
      </c>
      <c r="H509" s="38">
        <v>11240.52</v>
      </c>
      <c r="I509" s="38">
        <v>8229.2099999999991</v>
      </c>
      <c r="J509" s="38">
        <v>4500.38</v>
      </c>
      <c r="K509" s="38">
        <v>1880.42</v>
      </c>
      <c r="L509" s="38">
        <v>2197.46</v>
      </c>
      <c r="M509" s="38">
        <v>3361.06</v>
      </c>
      <c r="N509" s="38">
        <v>4119.4799999999996</v>
      </c>
      <c r="O509" s="38">
        <v>1640.06</v>
      </c>
      <c r="P509" s="38">
        <v>1305.96</v>
      </c>
      <c r="Q509" s="38">
        <v>2013.29</v>
      </c>
      <c r="R509" s="38">
        <v>6003.92</v>
      </c>
      <c r="S509" s="38">
        <v>11528.49</v>
      </c>
      <c r="T509" s="38">
        <v>14430.61</v>
      </c>
      <c r="U509" s="38">
        <v>14514.34</v>
      </c>
      <c r="V509" s="38">
        <v>14090.99</v>
      </c>
      <c r="W509" s="38">
        <v>13106.43</v>
      </c>
      <c r="X509" s="38">
        <v>12542.96</v>
      </c>
      <c r="Y509" s="38">
        <v>12141.48</v>
      </c>
      <c r="Z509" s="5"/>
      <c r="AA509" s="2">
        <f>IFERROR(INDEX('Holiday Schedule'!$D$3:$D$24,MATCH(A509,'Holiday Schedule'!$C$3:$C$24,0)),0)</f>
        <v>0</v>
      </c>
      <c r="AB509" s="2">
        <f t="shared" si="56"/>
        <v>7</v>
      </c>
      <c r="AC509" s="2">
        <f t="shared" si="57"/>
        <v>0</v>
      </c>
      <c r="AD509" s="5">
        <f t="shared" si="58"/>
        <v>214767.50999999998</v>
      </c>
      <c r="AE509" s="5">
        <f t="shared" si="59"/>
        <v>214767.50999999998</v>
      </c>
      <c r="AG509" s="2">
        <f t="shared" si="60"/>
        <v>5</v>
      </c>
      <c r="AH509" s="2">
        <f t="shared" si="61"/>
        <v>2026</v>
      </c>
      <c r="AJ509" s="5">
        <f t="shared" si="62"/>
        <v>14514.34</v>
      </c>
      <c r="AK509" s="2">
        <f t="shared" si="63"/>
        <v>20</v>
      </c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36"/>
    </row>
    <row r="510" spans="1:49">
      <c r="A510" s="17">
        <f>Total_All_Customers!A510</f>
        <v>46159</v>
      </c>
      <c r="B510" s="38">
        <v>11712.13</v>
      </c>
      <c r="C510" s="38">
        <v>11597.58</v>
      </c>
      <c r="D510" s="38">
        <v>11716.52</v>
      </c>
      <c r="E510" s="38">
        <v>11908.11</v>
      </c>
      <c r="F510" s="38">
        <v>12168.38</v>
      </c>
      <c r="G510" s="38">
        <v>11537.46</v>
      </c>
      <c r="H510" s="38">
        <v>9681.18</v>
      </c>
      <c r="I510" s="38">
        <v>5758.19</v>
      </c>
      <c r="J510" s="38">
        <v>3878.46</v>
      </c>
      <c r="K510" s="38">
        <v>4034.78</v>
      </c>
      <c r="L510" s="38">
        <v>6065.09</v>
      </c>
      <c r="M510" s="38">
        <v>6024.8</v>
      </c>
      <c r="N510" s="38">
        <v>5686.59</v>
      </c>
      <c r="O510" s="38">
        <v>6668.49</v>
      </c>
      <c r="P510" s="38">
        <v>7271.06</v>
      </c>
      <c r="Q510" s="38">
        <v>6356.37</v>
      </c>
      <c r="R510" s="38">
        <v>8123.1</v>
      </c>
      <c r="S510" s="38">
        <v>11010.49</v>
      </c>
      <c r="T510" s="38">
        <v>14582.96</v>
      </c>
      <c r="U510" s="38">
        <v>15012.72</v>
      </c>
      <c r="V510" s="38">
        <v>14384.33</v>
      </c>
      <c r="W510" s="38">
        <v>13526.86</v>
      </c>
      <c r="X510" s="38">
        <v>12704.2</v>
      </c>
      <c r="Y510" s="38">
        <v>11868.24</v>
      </c>
      <c r="Z510" s="5"/>
      <c r="AA510" s="2">
        <f>IFERROR(INDEX('Holiday Schedule'!$D$3:$D$24,MATCH(A510,'Holiday Schedule'!$C$3:$C$24,0)),0)</f>
        <v>0</v>
      </c>
      <c r="AB510" s="2">
        <f t="shared" si="56"/>
        <v>1</v>
      </c>
      <c r="AC510" s="2">
        <f t="shared" si="57"/>
        <v>0</v>
      </c>
      <c r="AD510" s="5">
        <f t="shared" si="58"/>
        <v>233278.08999999997</v>
      </c>
      <c r="AE510" s="5">
        <f t="shared" si="59"/>
        <v>233278.08999999997</v>
      </c>
      <c r="AG510" s="2">
        <f t="shared" si="60"/>
        <v>5</v>
      </c>
      <c r="AH510" s="2">
        <f t="shared" si="61"/>
        <v>2026</v>
      </c>
      <c r="AJ510" s="5">
        <f t="shared" si="62"/>
        <v>15012.72</v>
      </c>
      <c r="AK510" s="2">
        <f t="shared" si="63"/>
        <v>20</v>
      </c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36"/>
    </row>
    <row r="511" spans="1:49">
      <c r="A511" s="17">
        <f>Total_All_Customers!A511</f>
        <v>46160</v>
      </c>
      <c r="B511" s="38">
        <v>11494.22</v>
      </c>
      <c r="C511" s="38">
        <v>11406.36</v>
      </c>
      <c r="D511" s="38">
        <v>11734.05</v>
      </c>
      <c r="E511" s="38">
        <v>12160.33</v>
      </c>
      <c r="F511" s="38">
        <v>12759.32</v>
      </c>
      <c r="G511" s="38">
        <v>13177.55</v>
      </c>
      <c r="H511" s="38">
        <v>12293.85</v>
      </c>
      <c r="I511" s="38">
        <v>9207.73</v>
      </c>
      <c r="J511" s="38">
        <v>6992.03</v>
      </c>
      <c r="K511" s="38">
        <v>8018.63</v>
      </c>
      <c r="L511" s="38">
        <v>10671.22</v>
      </c>
      <c r="M511" s="38">
        <v>10611.46</v>
      </c>
      <c r="N511" s="38">
        <v>8664.16</v>
      </c>
      <c r="O511" s="38">
        <v>12322.12</v>
      </c>
      <c r="P511" s="38">
        <v>17007.060000000001</v>
      </c>
      <c r="Q511" s="38">
        <v>18157.37</v>
      </c>
      <c r="R511" s="38">
        <v>19698.23</v>
      </c>
      <c r="S511" s="38">
        <v>18588.07</v>
      </c>
      <c r="T511" s="38">
        <v>15814.12</v>
      </c>
      <c r="U511" s="38">
        <v>15228.19</v>
      </c>
      <c r="V511" s="38">
        <v>14545.62</v>
      </c>
      <c r="W511" s="38">
        <v>13526.82</v>
      </c>
      <c r="X511" s="38">
        <v>12775.42</v>
      </c>
      <c r="Y511" s="38">
        <v>12290.44</v>
      </c>
      <c r="Z511" s="5"/>
      <c r="AA511" s="2">
        <f>IFERROR(INDEX('Holiday Schedule'!$D$3:$D$24,MATCH(A511,'Holiday Schedule'!$C$3:$C$24,0)),0)</f>
        <v>0</v>
      </c>
      <c r="AB511" s="2">
        <f t="shared" si="56"/>
        <v>2</v>
      </c>
      <c r="AC511" s="2">
        <f t="shared" si="57"/>
        <v>211828.25</v>
      </c>
      <c r="AD511" s="5">
        <f t="shared" si="58"/>
        <v>97316.12</v>
      </c>
      <c r="AE511" s="5">
        <f t="shared" si="59"/>
        <v>309144.37</v>
      </c>
      <c r="AG511" s="2">
        <f t="shared" si="60"/>
        <v>5</v>
      </c>
      <c r="AH511" s="2">
        <f t="shared" si="61"/>
        <v>2026</v>
      </c>
      <c r="AJ511" s="5">
        <f t="shared" si="62"/>
        <v>19698.23</v>
      </c>
      <c r="AK511" s="2">
        <f t="shared" si="63"/>
        <v>17</v>
      </c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36"/>
    </row>
    <row r="512" spans="1:49">
      <c r="A512" s="17">
        <f>Total_All_Customers!A512</f>
        <v>46161</v>
      </c>
      <c r="B512" s="38">
        <v>12028.57</v>
      </c>
      <c r="C512" s="38">
        <v>11957.29</v>
      </c>
      <c r="D512" s="38">
        <v>12275.07</v>
      </c>
      <c r="E512" s="38">
        <v>12644.17</v>
      </c>
      <c r="F512" s="38">
        <v>13304.97</v>
      </c>
      <c r="G512" s="38">
        <v>13498.3</v>
      </c>
      <c r="H512" s="38">
        <v>12095.03</v>
      </c>
      <c r="I512" s="38">
        <v>7595.05</v>
      </c>
      <c r="J512" s="38">
        <v>4826.3599999999997</v>
      </c>
      <c r="K512" s="38">
        <v>3463.27</v>
      </c>
      <c r="L512" s="38">
        <v>3712.44</v>
      </c>
      <c r="M512" s="38">
        <v>4426.25</v>
      </c>
      <c r="N512" s="38">
        <v>10685.03</v>
      </c>
      <c r="O512" s="38">
        <v>13665.64</v>
      </c>
      <c r="P512" s="38">
        <v>17020.939999999999</v>
      </c>
      <c r="Q512" s="38">
        <v>18734.27</v>
      </c>
      <c r="R512" s="38">
        <v>18413.53</v>
      </c>
      <c r="S512" s="38">
        <v>16597.54</v>
      </c>
      <c r="T512" s="38">
        <v>16195.8</v>
      </c>
      <c r="U512" s="38">
        <v>16025.86</v>
      </c>
      <c r="V512" s="38">
        <v>15563.2</v>
      </c>
      <c r="W512" s="38">
        <v>14498.5</v>
      </c>
      <c r="X512" s="38">
        <v>13352.98</v>
      </c>
      <c r="Y512" s="38">
        <v>12703.84</v>
      </c>
      <c r="Z512" s="5"/>
      <c r="AA512" s="2">
        <f>IFERROR(INDEX('Holiday Schedule'!$D$3:$D$24,MATCH(A512,'Holiday Schedule'!$C$3:$C$24,0)),0)</f>
        <v>0</v>
      </c>
      <c r="AB512" s="2">
        <f t="shared" si="56"/>
        <v>3</v>
      </c>
      <c r="AC512" s="2">
        <f t="shared" si="57"/>
        <v>194776.66</v>
      </c>
      <c r="AD512" s="5">
        <f t="shared" si="58"/>
        <v>100507.24000000002</v>
      </c>
      <c r="AE512" s="5">
        <f t="shared" si="59"/>
        <v>295283.90000000002</v>
      </c>
      <c r="AG512" s="2">
        <f t="shared" si="60"/>
        <v>5</v>
      </c>
      <c r="AH512" s="2">
        <f t="shared" si="61"/>
        <v>2026</v>
      </c>
      <c r="AJ512" s="5">
        <f t="shared" si="62"/>
        <v>18734.27</v>
      </c>
      <c r="AK512" s="2">
        <f t="shared" si="63"/>
        <v>16</v>
      </c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36"/>
    </row>
    <row r="513" spans="1:49">
      <c r="A513" s="17">
        <f>Total_All_Customers!A513</f>
        <v>46162</v>
      </c>
      <c r="B513" s="38">
        <v>12230.2</v>
      </c>
      <c r="C513" s="38">
        <v>12385.12</v>
      </c>
      <c r="D513" s="38">
        <v>12222.46</v>
      </c>
      <c r="E513" s="38">
        <v>12759.17</v>
      </c>
      <c r="F513" s="38">
        <v>13352.6</v>
      </c>
      <c r="G513" s="38">
        <v>13620.55</v>
      </c>
      <c r="H513" s="38">
        <v>13257.29</v>
      </c>
      <c r="I513" s="38">
        <v>10220.719999999999</v>
      </c>
      <c r="J513" s="38">
        <v>10054.06</v>
      </c>
      <c r="K513" s="38">
        <v>8741.02</v>
      </c>
      <c r="L513" s="38">
        <v>9562.01</v>
      </c>
      <c r="M513" s="38">
        <v>10251.969999999999</v>
      </c>
      <c r="N513" s="38">
        <v>11651.7</v>
      </c>
      <c r="O513" s="38">
        <v>12057.71</v>
      </c>
      <c r="P513" s="38">
        <v>11285.2</v>
      </c>
      <c r="Q513" s="38">
        <v>10369.959999999999</v>
      </c>
      <c r="R513" s="38">
        <v>12693.14</v>
      </c>
      <c r="S513" s="38">
        <v>15129.91</v>
      </c>
      <c r="T513" s="38">
        <v>17237.3</v>
      </c>
      <c r="U513" s="38">
        <v>17599.46</v>
      </c>
      <c r="V513" s="38">
        <v>16402.53</v>
      </c>
      <c r="W513" s="38">
        <v>15026.94</v>
      </c>
      <c r="X513" s="38">
        <v>13833.33</v>
      </c>
      <c r="Y513" s="38">
        <v>13048.53</v>
      </c>
      <c r="Z513" s="5"/>
      <c r="AA513" s="2">
        <f>IFERROR(INDEX('Holiday Schedule'!$D$3:$D$24,MATCH(A513,'Holiday Schedule'!$C$3:$C$24,0)),0)</f>
        <v>0</v>
      </c>
      <c r="AB513" s="2">
        <f t="shared" si="56"/>
        <v>4</v>
      </c>
      <c r="AC513" s="2">
        <f t="shared" si="57"/>
        <v>202116.96</v>
      </c>
      <c r="AD513" s="5">
        <f t="shared" si="58"/>
        <v>102875.92000000001</v>
      </c>
      <c r="AE513" s="5">
        <f t="shared" si="59"/>
        <v>304992.88</v>
      </c>
      <c r="AG513" s="2">
        <f t="shared" si="60"/>
        <v>5</v>
      </c>
      <c r="AH513" s="2">
        <f t="shared" si="61"/>
        <v>2026</v>
      </c>
      <c r="AJ513" s="5">
        <f t="shared" si="62"/>
        <v>17599.46</v>
      </c>
      <c r="AK513" s="2">
        <f t="shared" si="63"/>
        <v>20</v>
      </c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36"/>
    </row>
    <row r="514" spans="1:49">
      <c r="A514" s="17">
        <f>Total_All_Customers!A514</f>
        <v>46163</v>
      </c>
      <c r="B514" s="38">
        <v>12414.79</v>
      </c>
      <c r="C514" s="38">
        <v>12407.57</v>
      </c>
      <c r="D514" s="38">
        <v>12429.87</v>
      </c>
      <c r="E514" s="38">
        <v>12504.13</v>
      </c>
      <c r="F514" s="38">
        <v>13033.8</v>
      </c>
      <c r="G514" s="38">
        <v>12956.4</v>
      </c>
      <c r="H514" s="38">
        <v>11643.89</v>
      </c>
      <c r="I514" s="38">
        <v>7904.58</v>
      </c>
      <c r="J514" s="38">
        <v>4780.95</v>
      </c>
      <c r="K514" s="38">
        <v>3448.99</v>
      </c>
      <c r="L514" s="38">
        <v>1994.47</v>
      </c>
      <c r="M514" s="38">
        <v>1306.49</v>
      </c>
      <c r="N514" s="38">
        <v>879.07</v>
      </c>
      <c r="O514" s="38">
        <v>1522.85</v>
      </c>
      <c r="P514" s="38">
        <v>2262.1999999999998</v>
      </c>
      <c r="Q514" s="38">
        <v>3291.91</v>
      </c>
      <c r="R514" s="38">
        <v>5528.44</v>
      </c>
      <c r="S514" s="38">
        <v>9782.09</v>
      </c>
      <c r="T514" s="38">
        <v>13189</v>
      </c>
      <c r="U514" s="38">
        <v>14843.76</v>
      </c>
      <c r="V514" s="38">
        <v>14606.86</v>
      </c>
      <c r="W514" s="38">
        <v>13606.95</v>
      </c>
      <c r="X514" s="38">
        <v>12919.42</v>
      </c>
      <c r="Y514" s="38">
        <v>12317.36</v>
      </c>
      <c r="Z514" s="5"/>
      <c r="AA514" s="2">
        <f>IFERROR(INDEX('Holiday Schedule'!$D$3:$D$24,MATCH(A514,'Holiday Schedule'!$C$3:$C$24,0)),0)</f>
        <v>0</v>
      </c>
      <c r="AB514" s="2">
        <f t="shared" si="56"/>
        <v>5</v>
      </c>
      <c r="AC514" s="2">
        <f t="shared" si="57"/>
        <v>111868.02999999998</v>
      </c>
      <c r="AD514" s="5">
        <f t="shared" si="58"/>
        <v>99707.8100000001</v>
      </c>
      <c r="AE514" s="5">
        <f t="shared" si="59"/>
        <v>211575.84000000008</v>
      </c>
      <c r="AG514" s="2">
        <f t="shared" si="60"/>
        <v>5</v>
      </c>
      <c r="AH514" s="2">
        <f t="shared" si="61"/>
        <v>2026</v>
      </c>
      <c r="AJ514" s="5">
        <f t="shared" si="62"/>
        <v>14843.76</v>
      </c>
      <c r="AK514" s="2">
        <f t="shared" si="63"/>
        <v>20</v>
      </c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36"/>
    </row>
    <row r="515" spans="1:49">
      <c r="A515" s="17">
        <f>Total_All_Customers!A515</f>
        <v>46164</v>
      </c>
      <c r="B515" s="38">
        <v>11963.78</v>
      </c>
      <c r="C515" s="38">
        <v>11925.29</v>
      </c>
      <c r="D515" s="38">
        <v>12408.77</v>
      </c>
      <c r="E515" s="38">
        <v>12839.72</v>
      </c>
      <c r="F515" s="38">
        <v>13479.71</v>
      </c>
      <c r="G515" s="38">
        <v>13742.73</v>
      </c>
      <c r="H515" s="38">
        <v>11859.6</v>
      </c>
      <c r="I515" s="38">
        <v>7036.47</v>
      </c>
      <c r="J515" s="38">
        <v>4290.29</v>
      </c>
      <c r="K515" s="38">
        <v>2418.33</v>
      </c>
      <c r="L515" s="38">
        <v>1246.5</v>
      </c>
      <c r="M515" s="38">
        <v>898.89</v>
      </c>
      <c r="N515" s="38">
        <v>545.02</v>
      </c>
      <c r="O515" s="38">
        <v>245.03</v>
      </c>
      <c r="P515" s="38">
        <v>539.26</v>
      </c>
      <c r="Q515" s="38">
        <v>1936.42</v>
      </c>
      <c r="R515" s="38">
        <v>5587</v>
      </c>
      <c r="S515" s="38">
        <v>9859.85</v>
      </c>
      <c r="T515" s="38">
        <v>13480.65</v>
      </c>
      <c r="U515" s="38">
        <v>14638.89</v>
      </c>
      <c r="V515" s="38">
        <v>14270.5</v>
      </c>
      <c r="W515" s="38">
        <v>13815.59</v>
      </c>
      <c r="X515" s="38">
        <v>13084.37</v>
      </c>
      <c r="Y515" s="38">
        <v>12562.82</v>
      </c>
      <c r="Z515" s="5"/>
      <c r="AA515" s="2">
        <f>IFERROR(INDEX('Holiday Schedule'!$D$3:$D$24,MATCH(A515,'Holiday Schedule'!$C$3:$C$24,0)),0)</f>
        <v>0</v>
      </c>
      <c r="AB515" s="2">
        <f t="shared" si="56"/>
        <v>6</v>
      </c>
      <c r="AC515" s="2">
        <f t="shared" si="57"/>
        <v>103893.06</v>
      </c>
      <c r="AD515" s="5">
        <f t="shared" si="58"/>
        <v>100782.42000000001</v>
      </c>
      <c r="AE515" s="5">
        <f t="shared" si="59"/>
        <v>204675.48</v>
      </c>
      <c r="AG515" s="2">
        <f t="shared" si="60"/>
        <v>5</v>
      </c>
      <c r="AH515" s="2">
        <f t="shared" si="61"/>
        <v>2026</v>
      </c>
      <c r="AJ515" s="5">
        <f t="shared" si="62"/>
        <v>14638.89</v>
      </c>
      <c r="AK515" s="2">
        <f t="shared" si="63"/>
        <v>20</v>
      </c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36"/>
    </row>
    <row r="516" spans="1:49">
      <c r="A516" s="17">
        <f>Total_All_Customers!A516</f>
        <v>46165</v>
      </c>
      <c r="B516" s="38">
        <v>12204.61</v>
      </c>
      <c r="C516" s="38">
        <v>12254.81</v>
      </c>
      <c r="D516" s="38">
        <v>12562.78</v>
      </c>
      <c r="E516" s="38">
        <v>12903.28</v>
      </c>
      <c r="F516" s="38">
        <v>13200.63</v>
      </c>
      <c r="G516" s="38">
        <v>12497.29</v>
      </c>
      <c r="H516" s="38">
        <v>9901.23</v>
      </c>
      <c r="I516" s="38">
        <v>5588.02</v>
      </c>
      <c r="J516" s="38">
        <v>3381.38</v>
      </c>
      <c r="K516" s="38">
        <v>1733.4</v>
      </c>
      <c r="L516" s="38">
        <v>585.53</v>
      </c>
      <c r="M516" s="38">
        <v>271.33999999999997</v>
      </c>
      <c r="N516" s="38">
        <v>158.56</v>
      </c>
      <c r="O516" s="38">
        <v>47.1</v>
      </c>
      <c r="P516" s="38">
        <v>1109.31</v>
      </c>
      <c r="Q516" s="38">
        <v>4763.93</v>
      </c>
      <c r="R516" s="38">
        <v>10080.209999999999</v>
      </c>
      <c r="S516" s="38">
        <v>13187.77</v>
      </c>
      <c r="T516" s="38">
        <v>14409.8</v>
      </c>
      <c r="U516" s="38">
        <v>14697.43</v>
      </c>
      <c r="V516" s="38">
        <v>14168.39</v>
      </c>
      <c r="W516" s="38">
        <v>13675.93</v>
      </c>
      <c r="X516" s="38">
        <v>12985.89</v>
      </c>
      <c r="Y516" s="38">
        <v>12793.99</v>
      </c>
      <c r="Z516" s="5"/>
      <c r="AA516" s="2">
        <f>IFERROR(INDEX('Holiday Schedule'!$D$3:$D$24,MATCH(A516,'Holiday Schedule'!$C$3:$C$24,0)),0)</f>
        <v>0</v>
      </c>
      <c r="AB516" s="2">
        <f t="shared" si="56"/>
        <v>7</v>
      </c>
      <c r="AC516" s="2">
        <f t="shared" si="57"/>
        <v>0</v>
      </c>
      <c r="AD516" s="5">
        <f t="shared" si="58"/>
        <v>209162.61</v>
      </c>
      <c r="AE516" s="5">
        <f t="shared" si="59"/>
        <v>209162.61</v>
      </c>
      <c r="AG516" s="2">
        <f t="shared" si="60"/>
        <v>5</v>
      </c>
      <c r="AH516" s="2">
        <f t="shared" si="61"/>
        <v>2026</v>
      </c>
      <c r="AJ516" s="5">
        <f t="shared" si="62"/>
        <v>14697.43</v>
      </c>
      <c r="AK516" s="2">
        <f t="shared" si="63"/>
        <v>20</v>
      </c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36"/>
    </row>
    <row r="517" spans="1:49">
      <c r="A517" s="17">
        <f>Total_All_Customers!A517</f>
        <v>46166</v>
      </c>
      <c r="B517" s="38">
        <v>12342.69</v>
      </c>
      <c r="C517" s="38">
        <v>12303.06</v>
      </c>
      <c r="D517" s="38">
        <v>12471.52</v>
      </c>
      <c r="E517" s="38">
        <v>12696.24</v>
      </c>
      <c r="F517" s="38">
        <v>12994.73</v>
      </c>
      <c r="G517" s="38">
        <v>12658.15</v>
      </c>
      <c r="H517" s="38">
        <v>11128.23</v>
      </c>
      <c r="I517" s="38">
        <v>8794.5</v>
      </c>
      <c r="J517" s="38">
        <v>9773.67</v>
      </c>
      <c r="K517" s="38">
        <v>11992.29</v>
      </c>
      <c r="L517" s="38">
        <v>7500.11</v>
      </c>
      <c r="M517" s="38">
        <v>6296.76</v>
      </c>
      <c r="N517" s="38">
        <v>7036.62</v>
      </c>
      <c r="O517" s="38">
        <v>7490.05</v>
      </c>
      <c r="P517" s="38">
        <v>7319.44</v>
      </c>
      <c r="Q517" s="38">
        <v>9090</v>
      </c>
      <c r="R517" s="38">
        <v>11323.68</v>
      </c>
      <c r="S517" s="38">
        <v>15171.81</v>
      </c>
      <c r="T517" s="38">
        <v>15902.77</v>
      </c>
      <c r="U517" s="38">
        <v>15243.46</v>
      </c>
      <c r="V517" s="38">
        <v>14531.2</v>
      </c>
      <c r="W517" s="38">
        <v>13825.14</v>
      </c>
      <c r="X517" s="38">
        <v>13366.45</v>
      </c>
      <c r="Y517" s="38">
        <v>12706.14</v>
      </c>
      <c r="Z517" s="5"/>
      <c r="AA517" s="2">
        <f>IFERROR(INDEX('Holiday Schedule'!$D$3:$D$24,MATCH(A517,'Holiday Schedule'!$C$3:$C$24,0)),0)</f>
        <v>0</v>
      </c>
      <c r="AB517" s="2">
        <f t="shared" si="56"/>
        <v>1</v>
      </c>
      <c r="AC517" s="2">
        <f t="shared" si="57"/>
        <v>0</v>
      </c>
      <c r="AD517" s="5">
        <f t="shared" si="58"/>
        <v>273958.70999999996</v>
      </c>
      <c r="AE517" s="5">
        <f t="shared" si="59"/>
        <v>273958.70999999996</v>
      </c>
      <c r="AG517" s="2">
        <f t="shared" si="60"/>
        <v>5</v>
      </c>
      <c r="AH517" s="2">
        <f t="shared" si="61"/>
        <v>2026</v>
      </c>
      <c r="AJ517" s="5">
        <f t="shared" si="62"/>
        <v>15902.77</v>
      </c>
      <c r="AK517" s="2">
        <f t="shared" si="63"/>
        <v>19</v>
      </c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36"/>
    </row>
    <row r="518" spans="1:49">
      <c r="A518" s="17">
        <f>Total_All_Customers!A518</f>
        <v>46167</v>
      </c>
      <c r="B518" s="38">
        <v>12521.17</v>
      </c>
      <c r="C518" s="38">
        <v>12484.56</v>
      </c>
      <c r="D518" s="38">
        <v>12600.59</v>
      </c>
      <c r="E518" s="38">
        <v>12913.76</v>
      </c>
      <c r="F518" s="38">
        <v>13245.1</v>
      </c>
      <c r="G518" s="38">
        <v>13311.21</v>
      </c>
      <c r="H518" s="38">
        <v>12899.63</v>
      </c>
      <c r="I518" s="38">
        <v>12279.16</v>
      </c>
      <c r="J518" s="38">
        <v>14572.73</v>
      </c>
      <c r="K518" s="38">
        <v>18851.759999999998</v>
      </c>
      <c r="L518" s="38">
        <v>21242.82</v>
      </c>
      <c r="M518" s="38">
        <v>22376.03</v>
      </c>
      <c r="N518" s="38">
        <v>21233.919999999998</v>
      </c>
      <c r="O518" s="38">
        <v>15866.65</v>
      </c>
      <c r="P518" s="38">
        <v>13471.56</v>
      </c>
      <c r="Q518" s="38">
        <v>13742.05</v>
      </c>
      <c r="R518" s="38">
        <v>13614.52</v>
      </c>
      <c r="S518" s="38">
        <v>15328.36</v>
      </c>
      <c r="T518" s="38">
        <v>15849.1</v>
      </c>
      <c r="U518" s="38">
        <v>15873.58</v>
      </c>
      <c r="V518" s="38">
        <v>15192.98</v>
      </c>
      <c r="W518" s="38">
        <v>14324.87</v>
      </c>
      <c r="X518" s="38">
        <v>13242.98</v>
      </c>
      <c r="Y518" s="38">
        <v>12386.02</v>
      </c>
      <c r="Z518" s="5"/>
      <c r="AA518" s="2">
        <f>IFERROR(INDEX('Holiday Schedule'!$D$3:$D$24,MATCH(A518,'Holiday Schedule'!$C$3:$C$24,0)),0)</f>
        <v>0</v>
      </c>
      <c r="AB518" s="2">
        <f t="shared" si="56"/>
        <v>2</v>
      </c>
      <c r="AC518" s="2">
        <f t="shared" si="57"/>
        <v>257063.07</v>
      </c>
      <c r="AD518" s="5">
        <f t="shared" si="58"/>
        <v>102362.03999999992</v>
      </c>
      <c r="AE518" s="5">
        <f t="shared" si="59"/>
        <v>359425.10999999993</v>
      </c>
      <c r="AG518" s="2">
        <f t="shared" si="60"/>
        <v>5</v>
      </c>
      <c r="AH518" s="2">
        <f t="shared" si="61"/>
        <v>2026</v>
      </c>
      <c r="AJ518" s="5">
        <f t="shared" si="62"/>
        <v>22376.03</v>
      </c>
      <c r="AK518" s="2">
        <f t="shared" si="63"/>
        <v>12</v>
      </c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36"/>
    </row>
    <row r="519" spans="1:49">
      <c r="A519" s="17">
        <f>Total_All_Customers!A519</f>
        <v>46168</v>
      </c>
      <c r="B519" s="38">
        <v>12198.36</v>
      </c>
      <c r="C519" s="38">
        <v>12127.29</v>
      </c>
      <c r="D519" s="38">
        <v>12407.54</v>
      </c>
      <c r="E519" s="38">
        <v>12844.76</v>
      </c>
      <c r="F519" s="38">
        <v>13358.99</v>
      </c>
      <c r="G519" s="38">
        <v>13424.84</v>
      </c>
      <c r="H519" s="38">
        <v>11819.75</v>
      </c>
      <c r="I519" s="38">
        <v>7279.33</v>
      </c>
      <c r="J519" s="38">
        <v>4858.25</v>
      </c>
      <c r="K519" s="38">
        <v>3284.99</v>
      </c>
      <c r="L519" s="38">
        <v>2726.72</v>
      </c>
      <c r="M519" s="38">
        <v>3396.47</v>
      </c>
      <c r="N519" s="38">
        <v>3610.94</v>
      </c>
      <c r="O519" s="38">
        <v>4547.54</v>
      </c>
      <c r="P519" s="38">
        <v>5697.42</v>
      </c>
      <c r="Q519" s="38">
        <v>7409.35</v>
      </c>
      <c r="R519" s="38">
        <v>12436.91</v>
      </c>
      <c r="S519" s="38">
        <v>14560.79</v>
      </c>
      <c r="T519" s="38">
        <v>15954.85</v>
      </c>
      <c r="U519" s="38">
        <v>16425.009999999998</v>
      </c>
      <c r="V519" s="38">
        <v>15498.2</v>
      </c>
      <c r="W519" s="38">
        <v>14764.11</v>
      </c>
      <c r="X519" s="38">
        <v>13597.73</v>
      </c>
      <c r="Y519" s="38">
        <v>12689.72</v>
      </c>
      <c r="Z519" s="5"/>
      <c r="AA519" s="2">
        <f>IFERROR(INDEX('Holiday Schedule'!$D$3:$D$24,MATCH(A519,'Holiday Schedule'!$C$3:$C$24,0)),0)</f>
        <v>0</v>
      </c>
      <c r="AB519" s="2">
        <f t="shared" si="56"/>
        <v>3</v>
      </c>
      <c r="AC519" s="2">
        <f t="shared" si="57"/>
        <v>146048.61000000002</v>
      </c>
      <c r="AD519" s="5">
        <f t="shared" si="58"/>
        <v>100871.25000000003</v>
      </c>
      <c r="AE519" s="5">
        <f t="shared" si="59"/>
        <v>246919.86000000004</v>
      </c>
      <c r="AG519" s="2">
        <f t="shared" si="60"/>
        <v>5</v>
      </c>
      <c r="AH519" s="2">
        <f t="shared" si="61"/>
        <v>2026</v>
      </c>
      <c r="AJ519" s="5">
        <f t="shared" si="62"/>
        <v>16425.009999999998</v>
      </c>
      <c r="AK519" s="2">
        <f t="shared" si="63"/>
        <v>20</v>
      </c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36"/>
    </row>
    <row r="520" spans="1:49">
      <c r="A520" s="17">
        <f>Total_All_Customers!A520</f>
        <v>46169</v>
      </c>
      <c r="B520" s="38">
        <v>12309.12</v>
      </c>
      <c r="C520" s="38">
        <v>12361.9</v>
      </c>
      <c r="D520" s="38">
        <v>12390.38</v>
      </c>
      <c r="E520" s="38">
        <v>12531</v>
      </c>
      <c r="F520" s="38">
        <v>12867.96</v>
      </c>
      <c r="G520" s="38">
        <v>12828.21</v>
      </c>
      <c r="H520" s="38">
        <v>11922.92</v>
      </c>
      <c r="I520" s="38">
        <v>7877.36</v>
      </c>
      <c r="J520" s="38">
        <v>6188.08</v>
      </c>
      <c r="K520" s="38">
        <v>5361.42</v>
      </c>
      <c r="L520" s="38">
        <v>5218.3500000000004</v>
      </c>
      <c r="M520" s="38">
        <v>6378.24</v>
      </c>
      <c r="N520" s="38">
        <v>7957.64</v>
      </c>
      <c r="O520" s="38">
        <v>11409.61</v>
      </c>
      <c r="P520" s="38">
        <v>13571.32</v>
      </c>
      <c r="Q520" s="38">
        <v>16690.45</v>
      </c>
      <c r="R520" s="38">
        <v>16736.93</v>
      </c>
      <c r="S520" s="38">
        <v>16223.44</v>
      </c>
      <c r="T520" s="38">
        <v>16743.7</v>
      </c>
      <c r="U520" s="38">
        <v>16573.689999999999</v>
      </c>
      <c r="V520" s="38">
        <v>15813</v>
      </c>
      <c r="W520" s="38">
        <v>14695.95</v>
      </c>
      <c r="X520" s="38">
        <v>13797.47</v>
      </c>
      <c r="Y520" s="38">
        <v>12996.78</v>
      </c>
      <c r="Z520" s="5"/>
      <c r="AA520" s="2">
        <f>IFERROR(INDEX('Holiday Schedule'!$D$3:$D$24,MATCH(A520,'Holiday Schedule'!$C$3:$C$24,0)),0)</f>
        <v>0</v>
      </c>
      <c r="AB520" s="2">
        <f t="shared" si="56"/>
        <v>4</v>
      </c>
      <c r="AC520" s="2">
        <f t="shared" si="57"/>
        <v>191236.65</v>
      </c>
      <c r="AD520" s="5">
        <f t="shared" si="58"/>
        <v>100208.27000000005</v>
      </c>
      <c r="AE520" s="5">
        <f t="shared" si="59"/>
        <v>291444.92000000004</v>
      </c>
      <c r="AG520" s="2">
        <f t="shared" si="60"/>
        <v>5</v>
      </c>
      <c r="AH520" s="2">
        <f t="shared" si="61"/>
        <v>2026</v>
      </c>
      <c r="AJ520" s="5">
        <f t="shared" si="62"/>
        <v>16743.7</v>
      </c>
      <c r="AK520" s="2">
        <f t="shared" si="63"/>
        <v>19</v>
      </c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36"/>
    </row>
    <row r="521" spans="1:49">
      <c r="A521" s="17">
        <f>Total_All_Customers!A521</f>
        <v>46170</v>
      </c>
      <c r="B521" s="38">
        <v>14964.66</v>
      </c>
      <c r="C521" s="38">
        <v>15053.19</v>
      </c>
      <c r="D521" s="38">
        <v>15398.17</v>
      </c>
      <c r="E521" s="38">
        <v>15602.79</v>
      </c>
      <c r="F521" s="38">
        <v>16189.88</v>
      </c>
      <c r="G521" s="38">
        <v>16375.93</v>
      </c>
      <c r="H521" s="38">
        <v>15697.6</v>
      </c>
      <c r="I521" s="38">
        <v>13326.47</v>
      </c>
      <c r="J521" s="38">
        <v>13907.78</v>
      </c>
      <c r="K521" s="38">
        <v>15217.29</v>
      </c>
      <c r="L521" s="38">
        <v>14481.89</v>
      </c>
      <c r="M521" s="38">
        <v>14040.75</v>
      </c>
      <c r="N521" s="38">
        <v>13460.92</v>
      </c>
      <c r="O521" s="38">
        <v>14788.37</v>
      </c>
      <c r="P521" s="38">
        <v>17286.759999999998</v>
      </c>
      <c r="Q521" s="38">
        <v>18615.23</v>
      </c>
      <c r="R521" s="38">
        <v>18111.38</v>
      </c>
      <c r="S521" s="38">
        <v>19816.54</v>
      </c>
      <c r="T521" s="38">
        <v>18666.28</v>
      </c>
      <c r="U521" s="38">
        <v>18085.78</v>
      </c>
      <c r="V521" s="38">
        <v>17004.080000000002</v>
      </c>
      <c r="W521" s="38">
        <v>16141.78</v>
      </c>
      <c r="X521" s="38">
        <v>15259.32</v>
      </c>
      <c r="Y521" s="38">
        <v>14785.11</v>
      </c>
      <c r="Z521" s="5"/>
      <c r="AA521" s="2">
        <f>IFERROR(INDEX('Holiday Schedule'!$D$3:$D$24,MATCH(A521,'Holiday Schedule'!$C$3:$C$24,0)),0)</f>
        <v>0</v>
      </c>
      <c r="AB521" s="2">
        <f t="shared" si="56"/>
        <v>5</v>
      </c>
      <c r="AC521" s="2">
        <f t="shared" si="57"/>
        <v>258210.62000000002</v>
      </c>
      <c r="AD521" s="5">
        <f t="shared" si="58"/>
        <v>124067.33000000005</v>
      </c>
      <c r="AE521" s="5">
        <f t="shared" si="59"/>
        <v>382277.95000000007</v>
      </c>
      <c r="AG521" s="2">
        <f t="shared" si="60"/>
        <v>5</v>
      </c>
      <c r="AH521" s="2">
        <f t="shared" si="61"/>
        <v>2026</v>
      </c>
      <c r="AJ521" s="5">
        <f t="shared" si="62"/>
        <v>19816.54</v>
      </c>
      <c r="AK521" s="2">
        <f t="shared" si="63"/>
        <v>18</v>
      </c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36"/>
    </row>
    <row r="522" spans="1:49">
      <c r="A522" s="17">
        <f>Total_All_Customers!A522</f>
        <v>46171</v>
      </c>
      <c r="B522" s="38">
        <v>14622.77</v>
      </c>
      <c r="C522" s="38">
        <v>14742.13</v>
      </c>
      <c r="D522" s="38">
        <v>15059.3</v>
      </c>
      <c r="E522" s="38">
        <v>15618.95</v>
      </c>
      <c r="F522" s="38">
        <v>16182.6</v>
      </c>
      <c r="G522" s="38">
        <v>16496.830000000002</v>
      </c>
      <c r="H522" s="38">
        <v>15362.08</v>
      </c>
      <c r="I522" s="38">
        <v>12624</v>
      </c>
      <c r="J522" s="38">
        <v>12212.13</v>
      </c>
      <c r="K522" s="38">
        <v>11744.33</v>
      </c>
      <c r="L522" s="38">
        <v>11261.53</v>
      </c>
      <c r="M522" s="38">
        <v>12629.66</v>
      </c>
      <c r="N522" s="38">
        <v>13197.03</v>
      </c>
      <c r="O522" s="38">
        <v>12600.97</v>
      </c>
      <c r="P522" s="38">
        <v>14091.17</v>
      </c>
      <c r="Q522" s="38">
        <v>14723.85</v>
      </c>
      <c r="R522" s="38">
        <v>17695.080000000002</v>
      </c>
      <c r="S522" s="38">
        <v>18252.38</v>
      </c>
      <c r="T522" s="38">
        <v>18493.21</v>
      </c>
      <c r="U522" s="38">
        <v>17433.03</v>
      </c>
      <c r="V522" s="38">
        <v>16671.05</v>
      </c>
      <c r="W522" s="38">
        <v>16030.16</v>
      </c>
      <c r="X522" s="38">
        <v>15686.43</v>
      </c>
      <c r="Y522" s="38">
        <v>15158.73</v>
      </c>
      <c r="Z522" s="5"/>
      <c r="AA522" s="2">
        <f>IFERROR(INDEX('Holiday Schedule'!$D$3:$D$24,MATCH(A522,'Holiday Schedule'!$C$3:$C$24,0)),0)</f>
        <v>0</v>
      </c>
      <c r="AB522" s="2">
        <f t="shared" ref="AB522:AB585" si="64">WEEKDAY(A522)</f>
        <v>6</v>
      </c>
      <c r="AC522" s="2">
        <f t="shared" ref="AC522:AC585" si="65">IF(AND(AB522&gt;1,AB522&lt;7,AA522&lt;1),SUM(I522:X522),0)</f>
        <v>235346.00999999998</v>
      </c>
      <c r="AD522" s="5">
        <f t="shared" ref="AD522:AD585" si="66">AE522-AC522</f>
        <v>123243.38999999998</v>
      </c>
      <c r="AE522" s="5">
        <f t="shared" ref="AE522:AE585" si="67">SUM(B522:Y522)</f>
        <v>358589.39999999997</v>
      </c>
      <c r="AG522" s="2">
        <f t="shared" ref="AG522:AG585" si="68">MONTH(A522)</f>
        <v>5</v>
      </c>
      <c r="AH522" s="2">
        <f t="shared" ref="AH522:AH585" si="69">YEAR(A522)</f>
        <v>2026</v>
      </c>
      <c r="AJ522" s="5">
        <f t="shared" ref="AJ522:AJ585" si="70">MAX(B522:Y522)</f>
        <v>18493.21</v>
      </c>
      <c r="AK522" s="2">
        <f t="shared" ref="AK522:AK585" si="71">IF(AE522&gt;0,INDEX(B$8:Y$8,MATCH(AJ522,B522:Y522,0)),"")</f>
        <v>19</v>
      </c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36"/>
    </row>
    <row r="523" spans="1:49">
      <c r="A523" s="17">
        <f>Total_All_Customers!A523</f>
        <v>46172</v>
      </c>
      <c r="B523" s="38">
        <v>15175.21</v>
      </c>
      <c r="C523" s="38">
        <v>15252.97</v>
      </c>
      <c r="D523" s="38">
        <v>15551.21</v>
      </c>
      <c r="E523" s="38">
        <v>15991.13</v>
      </c>
      <c r="F523" s="38">
        <v>16403.259999999998</v>
      </c>
      <c r="G523" s="38">
        <v>16070.32</v>
      </c>
      <c r="H523" s="38">
        <v>15235.12</v>
      </c>
      <c r="I523" s="38">
        <v>13785.21</v>
      </c>
      <c r="J523" s="38">
        <v>15308.57</v>
      </c>
      <c r="K523" s="38">
        <v>16479.009999999998</v>
      </c>
      <c r="L523" s="38">
        <v>16647.689999999999</v>
      </c>
      <c r="M523" s="38">
        <v>16340.75</v>
      </c>
      <c r="N523" s="38">
        <v>15080.32</v>
      </c>
      <c r="O523" s="38">
        <v>14486.76</v>
      </c>
      <c r="P523" s="38">
        <v>16104.89</v>
      </c>
      <c r="Q523" s="38">
        <v>15529.6</v>
      </c>
      <c r="R523" s="38">
        <v>16153.87</v>
      </c>
      <c r="S523" s="38">
        <v>16524.419999999998</v>
      </c>
      <c r="T523" s="38">
        <v>17120.12</v>
      </c>
      <c r="U523" s="38">
        <v>17306.79</v>
      </c>
      <c r="V523" s="38">
        <v>17036.919999999998</v>
      </c>
      <c r="W523" s="38">
        <v>16610.89</v>
      </c>
      <c r="X523" s="38">
        <v>16306.86</v>
      </c>
      <c r="Y523" s="38">
        <v>15892.97</v>
      </c>
      <c r="Z523" s="5"/>
      <c r="AA523" s="2">
        <f>IFERROR(INDEX('Holiday Schedule'!$D$3:$D$24,MATCH(A523,'Holiday Schedule'!$C$3:$C$24,0)),0)</f>
        <v>0</v>
      </c>
      <c r="AB523" s="2">
        <f t="shared" si="64"/>
        <v>7</v>
      </c>
      <c r="AC523" s="2">
        <f t="shared" si="65"/>
        <v>0</v>
      </c>
      <c r="AD523" s="5">
        <f t="shared" si="66"/>
        <v>382394.86</v>
      </c>
      <c r="AE523" s="5">
        <f t="shared" si="67"/>
        <v>382394.86</v>
      </c>
      <c r="AG523" s="2">
        <f t="shared" si="68"/>
        <v>5</v>
      </c>
      <c r="AH523" s="2">
        <f t="shared" si="69"/>
        <v>2026</v>
      </c>
      <c r="AJ523" s="5">
        <f t="shared" si="70"/>
        <v>17306.79</v>
      </c>
      <c r="AK523" s="2">
        <f t="shared" si="71"/>
        <v>20</v>
      </c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36"/>
    </row>
    <row r="524" spans="1:49">
      <c r="A524" s="17">
        <f>Total_All_Customers!A524</f>
        <v>46173</v>
      </c>
      <c r="B524" s="38">
        <v>15880.83</v>
      </c>
      <c r="C524" s="38">
        <v>15971.98</v>
      </c>
      <c r="D524" s="38">
        <v>16322.06</v>
      </c>
      <c r="E524" s="38">
        <v>16678.59</v>
      </c>
      <c r="F524" s="38">
        <v>17049.310000000001</v>
      </c>
      <c r="G524" s="38">
        <v>16410.64</v>
      </c>
      <c r="H524" s="38">
        <v>13128.67</v>
      </c>
      <c r="I524" s="38">
        <v>8796.67</v>
      </c>
      <c r="J524" s="38">
        <v>6641.07</v>
      </c>
      <c r="K524" s="38">
        <v>5210.0200000000004</v>
      </c>
      <c r="L524" s="38">
        <v>4665.92</v>
      </c>
      <c r="M524" s="38">
        <v>4185.91</v>
      </c>
      <c r="N524" s="38">
        <v>6453.99</v>
      </c>
      <c r="O524" s="38">
        <v>10031.75</v>
      </c>
      <c r="P524" s="38">
        <v>11250.7</v>
      </c>
      <c r="Q524" s="38">
        <v>14574.69</v>
      </c>
      <c r="R524" s="38">
        <v>16476.14</v>
      </c>
      <c r="S524" s="38">
        <v>17823.95</v>
      </c>
      <c r="T524" s="38">
        <v>18398.25</v>
      </c>
      <c r="U524" s="38">
        <v>18146.28</v>
      </c>
      <c r="V524" s="38">
        <v>17222.689999999999</v>
      </c>
      <c r="W524" s="38">
        <v>16507.97</v>
      </c>
      <c r="X524" s="38">
        <v>15824.09</v>
      </c>
      <c r="Y524" s="38">
        <v>15355.95</v>
      </c>
      <c r="Z524" s="5"/>
      <c r="AA524" s="2">
        <f>IFERROR(INDEX('Holiday Schedule'!$D$3:$D$24,MATCH(A524,'Holiday Schedule'!$C$3:$C$24,0)),0)</f>
        <v>0</v>
      </c>
      <c r="AB524" s="2">
        <f t="shared" si="64"/>
        <v>1</v>
      </c>
      <c r="AC524" s="2">
        <f t="shared" si="65"/>
        <v>0</v>
      </c>
      <c r="AD524" s="5">
        <f t="shared" si="66"/>
        <v>319008.12</v>
      </c>
      <c r="AE524" s="5">
        <f t="shared" si="67"/>
        <v>319008.12</v>
      </c>
      <c r="AG524" s="2">
        <f t="shared" si="68"/>
        <v>5</v>
      </c>
      <c r="AH524" s="2">
        <f t="shared" si="69"/>
        <v>2026</v>
      </c>
      <c r="AJ524" s="5">
        <f t="shared" si="70"/>
        <v>18398.25</v>
      </c>
      <c r="AK524" s="2">
        <f t="shared" si="71"/>
        <v>19</v>
      </c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36"/>
    </row>
    <row r="525" spans="1:49">
      <c r="A525" s="17">
        <f>Total_All_Customers!A525</f>
        <v>46174</v>
      </c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5"/>
      <c r="AA525" s="2">
        <f>IFERROR(INDEX('Holiday Schedule'!$D$3:$D$24,MATCH(A525,'Holiday Schedule'!$C$3:$C$24,0)),0)</f>
        <v>0</v>
      </c>
      <c r="AB525" s="2">
        <f t="shared" si="64"/>
        <v>2</v>
      </c>
      <c r="AC525" s="2">
        <f t="shared" si="65"/>
        <v>0</v>
      </c>
      <c r="AD525" s="5">
        <f t="shared" si="66"/>
        <v>0</v>
      </c>
      <c r="AE525" s="5">
        <f t="shared" si="67"/>
        <v>0</v>
      </c>
      <c r="AG525" s="2">
        <f t="shared" si="68"/>
        <v>6</v>
      </c>
      <c r="AH525" s="2">
        <f t="shared" si="69"/>
        <v>2026</v>
      </c>
      <c r="AJ525" s="5">
        <f t="shared" si="70"/>
        <v>0</v>
      </c>
      <c r="AK525" s="2" t="str">
        <f t="shared" si="71"/>
        <v/>
      </c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36"/>
    </row>
    <row r="526" spans="1:49">
      <c r="A526" s="17">
        <f>Total_All_Customers!A526</f>
        <v>46175</v>
      </c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5"/>
      <c r="AA526" s="2">
        <f>IFERROR(INDEX('Holiday Schedule'!$D$3:$D$24,MATCH(A526,'Holiday Schedule'!$C$3:$C$24,0)),0)</f>
        <v>0</v>
      </c>
      <c r="AB526" s="2">
        <f t="shared" si="64"/>
        <v>3</v>
      </c>
      <c r="AC526" s="2">
        <f t="shared" si="65"/>
        <v>0</v>
      </c>
      <c r="AD526" s="5">
        <f t="shared" si="66"/>
        <v>0</v>
      </c>
      <c r="AE526" s="5">
        <f t="shared" si="67"/>
        <v>0</v>
      </c>
      <c r="AG526" s="2">
        <f t="shared" si="68"/>
        <v>6</v>
      </c>
      <c r="AH526" s="2">
        <f t="shared" si="69"/>
        <v>2026</v>
      </c>
      <c r="AJ526" s="5">
        <f t="shared" si="70"/>
        <v>0</v>
      </c>
      <c r="AK526" s="2" t="str">
        <f t="shared" si="71"/>
        <v/>
      </c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36"/>
    </row>
    <row r="527" spans="1:49">
      <c r="A527" s="17">
        <f>Total_All_Customers!A527</f>
        <v>46176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5"/>
      <c r="AA527" s="2">
        <f>IFERROR(INDEX('Holiday Schedule'!$D$3:$D$24,MATCH(A527,'Holiday Schedule'!$C$3:$C$24,0)),0)</f>
        <v>0</v>
      </c>
      <c r="AB527" s="2">
        <f t="shared" si="64"/>
        <v>4</v>
      </c>
      <c r="AC527" s="2">
        <f t="shared" si="65"/>
        <v>0</v>
      </c>
      <c r="AD527" s="5">
        <f t="shared" si="66"/>
        <v>0</v>
      </c>
      <c r="AE527" s="5">
        <f t="shared" si="67"/>
        <v>0</v>
      </c>
      <c r="AG527" s="2">
        <f t="shared" si="68"/>
        <v>6</v>
      </c>
      <c r="AH527" s="2">
        <f t="shared" si="69"/>
        <v>2026</v>
      </c>
      <c r="AJ527" s="5">
        <f t="shared" si="70"/>
        <v>0</v>
      </c>
      <c r="AK527" s="2" t="str">
        <f t="shared" si="71"/>
        <v/>
      </c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36"/>
    </row>
    <row r="528" spans="1:49">
      <c r="A528" s="17">
        <f>Total_All_Customers!A528</f>
        <v>46177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5"/>
      <c r="AA528" s="2">
        <f>IFERROR(INDEX('Holiday Schedule'!$D$3:$D$24,MATCH(A528,'Holiday Schedule'!$C$3:$C$24,0)),0)</f>
        <v>0</v>
      </c>
      <c r="AB528" s="2">
        <f t="shared" si="64"/>
        <v>5</v>
      </c>
      <c r="AC528" s="2">
        <f t="shared" si="65"/>
        <v>0</v>
      </c>
      <c r="AD528" s="5">
        <f t="shared" si="66"/>
        <v>0</v>
      </c>
      <c r="AE528" s="5">
        <f t="shared" si="67"/>
        <v>0</v>
      </c>
      <c r="AG528" s="2">
        <f t="shared" si="68"/>
        <v>6</v>
      </c>
      <c r="AH528" s="2">
        <f t="shared" si="69"/>
        <v>2026</v>
      </c>
      <c r="AJ528" s="5">
        <f t="shared" si="70"/>
        <v>0</v>
      </c>
      <c r="AK528" s="2" t="str">
        <f t="shared" si="71"/>
        <v/>
      </c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36"/>
    </row>
    <row r="529" spans="1:49">
      <c r="A529" s="17">
        <f>Total_All_Customers!A529</f>
        <v>46178</v>
      </c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5"/>
      <c r="AA529" s="2">
        <f>IFERROR(INDEX('Holiday Schedule'!$D$3:$D$24,MATCH(A529,'Holiday Schedule'!$C$3:$C$24,0)),0)</f>
        <v>0</v>
      </c>
      <c r="AB529" s="2">
        <f t="shared" si="64"/>
        <v>6</v>
      </c>
      <c r="AC529" s="2">
        <f t="shared" si="65"/>
        <v>0</v>
      </c>
      <c r="AD529" s="5">
        <f t="shared" si="66"/>
        <v>0</v>
      </c>
      <c r="AE529" s="5">
        <f t="shared" si="67"/>
        <v>0</v>
      </c>
      <c r="AG529" s="2">
        <f t="shared" si="68"/>
        <v>6</v>
      </c>
      <c r="AH529" s="2">
        <f t="shared" si="69"/>
        <v>2026</v>
      </c>
      <c r="AJ529" s="5">
        <f t="shared" si="70"/>
        <v>0</v>
      </c>
      <c r="AK529" s="2" t="str">
        <f t="shared" si="71"/>
        <v/>
      </c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36"/>
    </row>
    <row r="530" spans="1:49">
      <c r="A530" s="17">
        <f>Total_All_Customers!A530</f>
        <v>46179</v>
      </c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5"/>
      <c r="AA530" s="2">
        <f>IFERROR(INDEX('Holiday Schedule'!$D$3:$D$24,MATCH(A530,'Holiday Schedule'!$C$3:$C$24,0)),0)</f>
        <v>0</v>
      </c>
      <c r="AB530" s="2">
        <f t="shared" si="64"/>
        <v>7</v>
      </c>
      <c r="AC530" s="2">
        <f t="shared" si="65"/>
        <v>0</v>
      </c>
      <c r="AD530" s="5">
        <f t="shared" si="66"/>
        <v>0</v>
      </c>
      <c r="AE530" s="5">
        <f t="shared" si="67"/>
        <v>0</v>
      </c>
      <c r="AG530" s="2">
        <f t="shared" si="68"/>
        <v>6</v>
      </c>
      <c r="AH530" s="2">
        <f t="shared" si="69"/>
        <v>2026</v>
      </c>
      <c r="AJ530" s="5">
        <f t="shared" si="70"/>
        <v>0</v>
      </c>
      <c r="AK530" s="2" t="str">
        <f t="shared" si="71"/>
        <v/>
      </c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36"/>
    </row>
    <row r="531" spans="1:49">
      <c r="A531" s="17">
        <f>Total_All_Customers!A531</f>
        <v>46180</v>
      </c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5"/>
      <c r="AA531" s="2">
        <f>IFERROR(INDEX('Holiday Schedule'!$D$3:$D$24,MATCH(A531,'Holiday Schedule'!$C$3:$C$24,0)),0)</f>
        <v>0</v>
      </c>
      <c r="AB531" s="2">
        <f t="shared" si="64"/>
        <v>1</v>
      </c>
      <c r="AC531" s="2">
        <f t="shared" si="65"/>
        <v>0</v>
      </c>
      <c r="AD531" s="5">
        <f t="shared" si="66"/>
        <v>0</v>
      </c>
      <c r="AE531" s="5">
        <f t="shared" si="67"/>
        <v>0</v>
      </c>
      <c r="AG531" s="2">
        <f t="shared" si="68"/>
        <v>6</v>
      </c>
      <c r="AH531" s="2">
        <f t="shared" si="69"/>
        <v>2026</v>
      </c>
      <c r="AJ531" s="5">
        <f t="shared" si="70"/>
        <v>0</v>
      </c>
      <c r="AK531" s="2" t="str">
        <f t="shared" si="71"/>
        <v/>
      </c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36"/>
    </row>
    <row r="532" spans="1:49">
      <c r="A532" s="17">
        <f>Total_All_Customers!A532</f>
        <v>46181</v>
      </c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5"/>
      <c r="AA532" s="2">
        <f>IFERROR(INDEX('Holiday Schedule'!$D$3:$D$24,MATCH(A532,'Holiday Schedule'!$C$3:$C$24,0)),0)</f>
        <v>0</v>
      </c>
      <c r="AB532" s="2">
        <f t="shared" si="64"/>
        <v>2</v>
      </c>
      <c r="AC532" s="2">
        <f t="shared" si="65"/>
        <v>0</v>
      </c>
      <c r="AD532" s="5">
        <f t="shared" si="66"/>
        <v>0</v>
      </c>
      <c r="AE532" s="5">
        <f t="shared" si="67"/>
        <v>0</v>
      </c>
      <c r="AG532" s="2">
        <f t="shared" si="68"/>
        <v>6</v>
      </c>
      <c r="AH532" s="2">
        <f t="shared" si="69"/>
        <v>2026</v>
      </c>
      <c r="AJ532" s="5">
        <f t="shared" si="70"/>
        <v>0</v>
      </c>
      <c r="AK532" s="2" t="str">
        <f t="shared" si="71"/>
        <v/>
      </c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36"/>
    </row>
    <row r="533" spans="1:49">
      <c r="A533" s="17">
        <f>Total_All_Customers!A533</f>
        <v>46182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5"/>
      <c r="AA533" s="2">
        <f>IFERROR(INDEX('Holiday Schedule'!$D$3:$D$24,MATCH(A533,'Holiday Schedule'!$C$3:$C$24,0)),0)</f>
        <v>0</v>
      </c>
      <c r="AB533" s="2">
        <f t="shared" si="64"/>
        <v>3</v>
      </c>
      <c r="AC533" s="2">
        <f t="shared" si="65"/>
        <v>0</v>
      </c>
      <c r="AD533" s="5">
        <f t="shared" si="66"/>
        <v>0</v>
      </c>
      <c r="AE533" s="5">
        <f t="shared" si="67"/>
        <v>0</v>
      </c>
      <c r="AG533" s="2">
        <f t="shared" si="68"/>
        <v>6</v>
      </c>
      <c r="AH533" s="2">
        <f t="shared" si="69"/>
        <v>2026</v>
      </c>
      <c r="AJ533" s="5">
        <f t="shared" si="70"/>
        <v>0</v>
      </c>
      <c r="AK533" s="2" t="str">
        <f t="shared" si="71"/>
        <v/>
      </c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36"/>
    </row>
    <row r="534" spans="1:49">
      <c r="A534" s="17">
        <f>Total_All_Customers!A534</f>
        <v>46183</v>
      </c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5"/>
      <c r="AA534" s="2">
        <f>IFERROR(INDEX('Holiday Schedule'!$D$3:$D$24,MATCH(A534,'Holiday Schedule'!$C$3:$C$24,0)),0)</f>
        <v>0</v>
      </c>
      <c r="AB534" s="2">
        <f t="shared" si="64"/>
        <v>4</v>
      </c>
      <c r="AC534" s="2">
        <f t="shared" si="65"/>
        <v>0</v>
      </c>
      <c r="AD534" s="5">
        <f t="shared" si="66"/>
        <v>0</v>
      </c>
      <c r="AE534" s="5">
        <f t="shared" si="67"/>
        <v>0</v>
      </c>
      <c r="AG534" s="2">
        <f t="shared" si="68"/>
        <v>6</v>
      </c>
      <c r="AH534" s="2">
        <f t="shared" si="69"/>
        <v>2026</v>
      </c>
      <c r="AJ534" s="5">
        <f t="shared" si="70"/>
        <v>0</v>
      </c>
      <c r="AK534" s="2" t="str">
        <f t="shared" si="71"/>
        <v/>
      </c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36"/>
    </row>
    <row r="535" spans="1:49">
      <c r="A535" s="17">
        <f>Total_All_Customers!A535</f>
        <v>46184</v>
      </c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5"/>
      <c r="AA535" s="2">
        <f>IFERROR(INDEX('Holiday Schedule'!$D$3:$D$24,MATCH(A535,'Holiday Schedule'!$C$3:$C$24,0)),0)</f>
        <v>0</v>
      </c>
      <c r="AB535" s="2">
        <f t="shared" si="64"/>
        <v>5</v>
      </c>
      <c r="AC535" s="2">
        <f t="shared" si="65"/>
        <v>0</v>
      </c>
      <c r="AD535" s="5">
        <f t="shared" si="66"/>
        <v>0</v>
      </c>
      <c r="AE535" s="5">
        <f t="shared" si="67"/>
        <v>0</v>
      </c>
      <c r="AG535" s="2">
        <f t="shared" si="68"/>
        <v>6</v>
      </c>
      <c r="AH535" s="2">
        <f t="shared" si="69"/>
        <v>2026</v>
      </c>
      <c r="AJ535" s="5">
        <f t="shared" si="70"/>
        <v>0</v>
      </c>
      <c r="AK535" s="2" t="str">
        <f t="shared" si="71"/>
        <v/>
      </c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36"/>
    </row>
    <row r="536" spans="1:49">
      <c r="A536" s="17">
        <f>Total_All_Customers!A536</f>
        <v>46185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5"/>
      <c r="AA536" s="2">
        <f>IFERROR(INDEX('Holiday Schedule'!$D$3:$D$24,MATCH(A536,'Holiday Schedule'!$C$3:$C$24,0)),0)</f>
        <v>0</v>
      </c>
      <c r="AB536" s="2">
        <f t="shared" si="64"/>
        <v>6</v>
      </c>
      <c r="AC536" s="2">
        <f t="shared" si="65"/>
        <v>0</v>
      </c>
      <c r="AD536" s="5">
        <f t="shared" si="66"/>
        <v>0</v>
      </c>
      <c r="AE536" s="5">
        <f t="shared" si="67"/>
        <v>0</v>
      </c>
      <c r="AG536" s="2">
        <f t="shared" si="68"/>
        <v>6</v>
      </c>
      <c r="AH536" s="2">
        <f t="shared" si="69"/>
        <v>2026</v>
      </c>
      <c r="AJ536" s="5">
        <f t="shared" si="70"/>
        <v>0</v>
      </c>
      <c r="AK536" s="2" t="str">
        <f t="shared" si="71"/>
        <v/>
      </c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36"/>
    </row>
    <row r="537" spans="1:49">
      <c r="A537" s="17">
        <f>Total_All_Customers!A537</f>
        <v>46186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5"/>
      <c r="AA537" s="2">
        <f>IFERROR(INDEX('Holiday Schedule'!$D$3:$D$24,MATCH(A537,'Holiday Schedule'!$C$3:$C$24,0)),0)</f>
        <v>0</v>
      </c>
      <c r="AB537" s="2">
        <f t="shared" si="64"/>
        <v>7</v>
      </c>
      <c r="AC537" s="2">
        <f t="shared" si="65"/>
        <v>0</v>
      </c>
      <c r="AD537" s="5">
        <f t="shared" si="66"/>
        <v>0</v>
      </c>
      <c r="AE537" s="5">
        <f t="shared" si="67"/>
        <v>0</v>
      </c>
      <c r="AG537" s="2">
        <f t="shared" si="68"/>
        <v>6</v>
      </c>
      <c r="AH537" s="2">
        <f t="shared" si="69"/>
        <v>2026</v>
      </c>
      <c r="AJ537" s="5">
        <f t="shared" si="70"/>
        <v>0</v>
      </c>
      <c r="AK537" s="2" t="str">
        <f t="shared" si="71"/>
        <v/>
      </c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36"/>
    </row>
    <row r="538" spans="1:49">
      <c r="A538" s="17">
        <f>Total_All_Customers!A538</f>
        <v>46187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5"/>
      <c r="AA538" s="2">
        <f>IFERROR(INDEX('Holiday Schedule'!$D$3:$D$24,MATCH(A538,'Holiday Schedule'!$C$3:$C$24,0)),0)</f>
        <v>0</v>
      </c>
      <c r="AB538" s="2">
        <f t="shared" si="64"/>
        <v>1</v>
      </c>
      <c r="AC538" s="2">
        <f t="shared" si="65"/>
        <v>0</v>
      </c>
      <c r="AD538" s="5">
        <f t="shared" si="66"/>
        <v>0</v>
      </c>
      <c r="AE538" s="5">
        <f t="shared" si="67"/>
        <v>0</v>
      </c>
      <c r="AG538" s="2">
        <f t="shared" si="68"/>
        <v>6</v>
      </c>
      <c r="AH538" s="2">
        <f t="shared" si="69"/>
        <v>2026</v>
      </c>
      <c r="AJ538" s="5">
        <f t="shared" si="70"/>
        <v>0</v>
      </c>
      <c r="AK538" s="2" t="str">
        <f t="shared" si="71"/>
        <v/>
      </c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36"/>
    </row>
    <row r="539" spans="1:49">
      <c r="A539" s="17">
        <f>Total_All_Customers!A539</f>
        <v>46188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5"/>
      <c r="AA539" s="2">
        <f>IFERROR(INDEX('Holiday Schedule'!$D$3:$D$24,MATCH(A539,'Holiday Schedule'!$C$3:$C$24,0)),0)</f>
        <v>0</v>
      </c>
      <c r="AB539" s="2">
        <f t="shared" si="64"/>
        <v>2</v>
      </c>
      <c r="AC539" s="2">
        <f t="shared" si="65"/>
        <v>0</v>
      </c>
      <c r="AD539" s="5">
        <f t="shared" si="66"/>
        <v>0</v>
      </c>
      <c r="AE539" s="5">
        <f t="shared" si="67"/>
        <v>0</v>
      </c>
      <c r="AG539" s="2">
        <f t="shared" si="68"/>
        <v>6</v>
      </c>
      <c r="AH539" s="2">
        <f t="shared" si="69"/>
        <v>2026</v>
      </c>
      <c r="AJ539" s="5">
        <f t="shared" si="70"/>
        <v>0</v>
      </c>
      <c r="AK539" s="2" t="str">
        <f t="shared" si="71"/>
        <v/>
      </c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36"/>
    </row>
    <row r="540" spans="1:49">
      <c r="A540" s="17">
        <f>Total_All_Customers!A540</f>
        <v>46189</v>
      </c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5"/>
      <c r="AA540" s="2">
        <f>IFERROR(INDEX('Holiday Schedule'!$D$3:$D$24,MATCH(A540,'Holiday Schedule'!$C$3:$C$24,0)),0)</f>
        <v>0</v>
      </c>
      <c r="AB540" s="2">
        <f t="shared" si="64"/>
        <v>3</v>
      </c>
      <c r="AC540" s="2">
        <f t="shared" si="65"/>
        <v>0</v>
      </c>
      <c r="AD540" s="5">
        <f t="shared" si="66"/>
        <v>0</v>
      </c>
      <c r="AE540" s="5">
        <f t="shared" si="67"/>
        <v>0</v>
      </c>
      <c r="AG540" s="2">
        <f t="shared" si="68"/>
        <v>6</v>
      </c>
      <c r="AH540" s="2">
        <f t="shared" si="69"/>
        <v>2026</v>
      </c>
      <c r="AJ540" s="5">
        <f t="shared" si="70"/>
        <v>0</v>
      </c>
      <c r="AK540" s="2" t="str">
        <f t="shared" si="71"/>
        <v/>
      </c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36"/>
    </row>
    <row r="541" spans="1:49">
      <c r="A541" s="17">
        <f>Total_All_Customers!A541</f>
        <v>46190</v>
      </c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5"/>
      <c r="AA541" s="2">
        <f>IFERROR(INDEX('Holiday Schedule'!$D$3:$D$24,MATCH(A541,'Holiday Schedule'!$C$3:$C$24,0)),0)</f>
        <v>0</v>
      </c>
      <c r="AB541" s="2">
        <f t="shared" si="64"/>
        <v>4</v>
      </c>
      <c r="AC541" s="2">
        <f t="shared" si="65"/>
        <v>0</v>
      </c>
      <c r="AD541" s="5">
        <f t="shared" si="66"/>
        <v>0</v>
      </c>
      <c r="AE541" s="5">
        <f t="shared" si="67"/>
        <v>0</v>
      </c>
      <c r="AG541" s="2">
        <f t="shared" si="68"/>
        <v>6</v>
      </c>
      <c r="AH541" s="2">
        <f t="shared" si="69"/>
        <v>2026</v>
      </c>
      <c r="AJ541" s="5">
        <f t="shared" si="70"/>
        <v>0</v>
      </c>
      <c r="AK541" s="2" t="str">
        <f t="shared" si="71"/>
        <v/>
      </c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36"/>
    </row>
    <row r="542" spans="1:49">
      <c r="A542" s="17">
        <f>Total_All_Customers!A542</f>
        <v>46191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5"/>
      <c r="AA542" s="2">
        <f>IFERROR(INDEX('Holiday Schedule'!$D$3:$D$24,MATCH(A542,'Holiday Schedule'!$C$3:$C$24,0)),0)</f>
        <v>0</v>
      </c>
      <c r="AB542" s="2">
        <f t="shared" si="64"/>
        <v>5</v>
      </c>
      <c r="AC542" s="2">
        <f t="shared" si="65"/>
        <v>0</v>
      </c>
      <c r="AD542" s="5">
        <f t="shared" si="66"/>
        <v>0</v>
      </c>
      <c r="AE542" s="5">
        <f t="shared" si="67"/>
        <v>0</v>
      </c>
      <c r="AG542" s="2">
        <f t="shared" si="68"/>
        <v>6</v>
      </c>
      <c r="AH542" s="2">
        <f t="shared" si="69"/>
        <v>2026</v>
      </c>
      <c r="AJ542" s="5">
        <f t="shared" si="70"/>
        <v>0</v>
      </c>
      <c r="AK542" s="2" t="str">
        <f t="shared" si="71"/>
        <v/>
      </c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36"/>
    </row>
    <row r="543" spans="1:49">
      <c r="A543" s="17">
        <f>Total_All_Customers!A543</f>
        <v>46192</v>
      </c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5"/>
      <c r="AA543" s="2">
        <f>IFERROR(INDEX('Holiday Schedule'!$D$3:$D$24,MATCH(A543,'Holiday Schedule'!$C$3:$C$24,0)),0)</f>
        <v>0</v>
      </c>
      <c r="AB543" s="2">
        <f t="shared" si="64"/>
        <v>6</v>
      </c>
      <c r="AC543" s="2">
        <f t="shared" si="65"/>
        <v>0</v>
      </c>
      <c r="AD543" s="5">
        <f t="shared" si="66"/>
        <v>0</v>
      </c>
      <c r="AE543" s="5">
        <f t="shared" si="67"/>
        <v>0</v>
      </c>
      <c r="AG543" s="2">
        <f t="shared" si="68"/>
        <v>6</v>
      </c>
      <c r="AH543" s="2">
        <f t="shared" si="69"/>
        <v>2026</v>
      </c>
      <c r="AJ543" s="5">
        <f t="shared" si="70"/>
        <v>0</v>
      </c>
      <c r="AK543" s="2" t="str">
        <f t="shared" si="71"/>
        <v/>
      </c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36"/>
    </row>
    <row r="544" spans="1:49">
      <c r="A544" s="17">
        <f>Total_All_Customers!A544</f>
        <v>46193</v>
      </c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5"/>
      <c r="AA544" s="2">
        <f>IFERROR(INDEX('Holiday Schedule'!$D$3:$D$24,MATCH(A544,'Holiday Schedule'!$C$3:$C$24,0)),0)</f>
        <v>0</v>
      </c>
      <c r="AB544" s="2">
        <f t="shared" si="64"/>
        <v>7</v>
      </c>
      <c r="AC544" s="2">
        <f t="shared" si="65"/>
        <v>0</v>
      </c>
      <c r="AD544" s="5">
        <f t="shared" si="66"/>
        <v>0</v>
      </c>
      <c r="AE544" s="5">
        <f t="shared" si="67"/>
        <v>0</v>
      </c>
      <c r="AG544" s="2">
        <f t="shared" si="68"/>
        <v>6</v>
      </c>
      <c r="AH544" s="2">
        <f t="shared" si="69"/>
        <v>2026</v>
      </c>
      <c r="AJ544" s="5">
        <f t="shared" si="70"/>
        <v>0</v>
      </c>
      <c r="AK544" s="2" t="str">
        <f t="shared" si="71"/>
        <v/>
      </c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36"/>
    </row>
    <row r="545" spans="1:74">
      <c r="A545" s="17">
        <f>Total_All_Customers!A545</f>
        <v>46194</v>
      </c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5"/>
      <c r="AA545" s="2">
        <f>IFERROR(INDEX('Holiday Schedule'!$D$3:$D$24,MATCH(A545,'Holiday Schedule'!$C$3:$C$24,0)),0)</f>
        <v>0</v>
      </c>
      <c r="AB545" s="2">
        <f t="shared" si="64"/>
        <v>1</v>
      </c>
      <c r="AC545" s="2">
        <f t="shared" si="65"/>
        <v>0</v>
      </c>
      <c r="AD545" s="5">
        <f t="shared" si="66"/>
        <v>0</v>
      </c>
      <c r="AE545" s="5">
        <f t="shared" si="67"/>
        <v>0</v>
      </c>
      <c r="AG545" s="2">
        <f t="shared" si="68"/>
        <v>6</v>
      </c>
      <c r="AH545" s="2">
        <f t="shared" si="69"/>
        <v>2026</v>
      </c>
      <c r="AJ545" s="5">
        <f t="shared" si="70"/>
        <v>0</v>
      </c>
      <c r="AK545" s="2" t="str">
        <f t="shared" si="71"/>
        <v/>
      </c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36"/>
    </row>
    <row r="546" spans="1:74">
      <c r="A546" s="17">
        <f>Total_All_Customers!A546</f>
        <v>46195</v>
      </c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5"/>
      <c r="AA546" s="2">
        <f>IFERROR(INDEX('Holiday Schedule'!$D$3:$D$24,MATCH(A546,'Holiday Schedule'!$C$3:$C$24,0)),0)</f>
        <v>0</v>
      </c>
      <c r="AB546" s="2">
        <f t="shared" si="64"/>
        <v>2</v>
      </c>
      <c r="AC546" s="2">
        <f t="shared" si="65"/>
        <v>0</v>
      </c>
      <c r="AD546" s="5">
        <f t="shared" si="66"/>
        <v>0</v>
      </c>
      <c r="AE546" s="5">
        <f t="shared" si="67"/>
        <v>0</v>
      </c>
      <c r="AG546" s="2">
        <f t="shared" si="68"/>
        <v>6</v>
      </c>
      <c r="AH546" s="2">
        <f t="shared" si="69"/>
        <v>2026</v>
      </c>
      <c r="AJ546" s="5">
        <f t="shared" si="70"/>
        <v>0</v>
      </c>
      <c r="AK546" s="2" t="str">
        <f t="shared" si="71"/>
        <v/>
      </c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36"/>
    </row>
    <row r="547" spans="1:74">
      <c r="A547" s="17">
        <f>Total_All_Customers!A547</f>
        <v>46196</v>
      </c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5"/>
      <c r="AA547" s="2">
        <f>IFERROR(INDEX('Holiday Schedule'!$D$3:$D$24,MATCH(A547,'Holiday Schedule'!$C$3:$C$24,0)),0)</f>
        <v>0</v>
      </c>
      <c r="AB547" s="2">
        <f t="shared" si="64"/>
        <v>3</v>
      </c>
      <c r="AC547" s="2">
        <f t="shared" si="65"/>
        <v>0</v>
      </c>
      <c r="AD547" s="5">
        <f t="shared" si="66"/>
        <v>0</v>
      </c>
      <c r="AE547" s="5">
        <f t="shared" si="67"/>
        <v>0</v>
      </c>
      <c r="AG547" s="2">
        <f t="shared" si="68"/>
        <v>6</v>
      </c>
      <c r="AH547" s="2">
        <f t="shared" si="69"/>
        <v>2026</v>
      </c>
      <c r="AJ547" s="5">
        <f t="shared" si="70"/>
        <v>0</v>
      </c>
      <c r="AK547" s="2" t="str">
        <f t="shared" si="71"/>
        <v/>
      </c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36"/>
    </row>
    <row r="548" spans="1:74">
      <c r="A548" s="17">
        <f>Total_All_Customers!A548</f>
        <v>46197</v>
      </c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5"/>
      <c r="AA548" s="2">
        <f>IFERROR(INDEX('Holiday Schedule'!$D$3:$D$24,MATCH(A548,'Holiday Schedule'!$C$3:$C$24,0)),0)</f>
        <v>0</v>
      </c>
      <c r="AB548" s="2">
        <f t="shared" si="64"/>
        <v>4</v>
      </c>
      <c r="AC548" s="2">
        <f t="shared" si="65"/>
        <v>0</v>
      </c>
      <c r="AD548" s="5">
        <f t="shared" si="66"/>
        <v>0</v>
      </c>
      <c r="AE548" s="5">
        <f t="shared" si="67"/>
        <v>0</v>
      </c>
      <c r="AG548" s="2">
        <f t="shared" si="68"/>
        <v>6</v>
      </c>
      <c r="AH548" s="2">
        <f t="shared" si="69"/>
        <v>2026</v>
      </c>
      <c r="AJ548" s="5">
        <f t="shared" si="70"/>
        <v>0</v>
      </c>
      <c r="AK548" s="2" t="str">
        <f t="shared" si="71"/>
        <v/>
      </c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36"/>
    </row>
    <row r="549" spans="1:74">
      <c r="A549" s="17">
        <f>Total_All_Customers!A549</f>
        <v>46198</v>
      </c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5"/>
      <c r="AA549" s="2">
        <f>IFERROR(INDEX('Holiday Schedule'!$D$3:$D$24,MATCH(A549,'Holiday Schedule'!$C$3:$C$24,0)),0)</f>
        <v>0</v>
      </c>
      <c r="AB549" s="2">
        <f t="shared" si="64"/>
        <v>5</v>
      </c>
      <c r="AC549" s="2">
        <f t="shared" si="65"/>
        <v>0</v>
      </c>
      <c r="AD549" s="5">
        <f t="shared" si="66"/>
        <v>0</v>
      </c>
      <c r="AE549" s="5">
        <f t="shared" si="67"/>
        <v>0</v>
      </c>
      <c r="AG549" s="2">
        <f t="shared" si="68"/>
        <v>6</v>
      </c>
      <c r="AH549" s="2">
        <f t="shared" si="69"/>
        <v>2026</v>
      </c>
      <c r="AJ549" s="5">
        <f t="shared" si="70"/>
        <v>0</v>
      </c>
      <c r="AK549" s="2" t="str">
        <f t="shared" si="71"/>
        <v/>
      </c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36"/>
    </row>
    <row r="550" spans="1:74">
      <c r="A550" s="17">
        <f>Total_All_Customers!A550</f>
        <v>46199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5"/>
      <c r="AA550" s="2">
        <f>IFERROR(INDEX('Holiday Schedule'!$D$3:$D$24,MATCH(A550,'Holiday Schedule'!$C$3:$C$24,0)),0)</f>
        <v>0</v>
      </c>
      <c r="AB550" s="2">
        <f t="shared" si="64"/>
        <v>6</v>
      </c>
      <c r="AC550" s="2">
        <f t="shared" si="65"/>
        <v>0</v>
      </c>
      <c r="AD550" s="5">
        <f t="shared" si="66"/>
        <v>0</v>
      </c>
      <c r="AE550" s="5">
        <f t="shared" si="67"/>
        <v>0</v>
      </c>
      <c r="AG550" s="2">
        <f t="shared" si="68"/>
        <v>6</v>
      </c>
      <c r="AH550" s="2">
        <f t="shared" si="69"/>
        <v>2026</v>
      </c>
      <c r="AJ550" s="5">
        <f t="shared" si="70"/>
        <v>0</v>
      </c>
      <c r="AK550" s="2" t="str">
        <f t="shared" si="71"/>
        <v/>
      </c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36"/>
    </row>
    <row r="551" spans="1:74">
      <c r="A551" s="17">
        <f>Total_All_Customers!A551</f>
        <v>46200</v>
      </c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5"/>
      <c r="AA551" s="2">
        <f>IFERROR(INDEX('Holiday Schedule'!$D$3:$D$24,MATCH(A551,'Holiday Schedule'!$C$3:$C$24,0)),0)</f>
        <v>0</v>
      </c>
      <c r="AB551" s="2">
        <f t="shared" si="64"/>
        <v>7</v>
      </c>
      <c r="AC551" s="2">
        <f t="shared" si="65"/>
        <v>0</v>
      </c>
      <c r="AD551" s="5">
        <f t="shared" si="66"/>
        <v>0</v>
      </c>
      <c r="AE551" s="5">
        <f t="shared" si="67"/>
        <v>0</v>
      </c>
      <c r="AG551" s="2">
        <f t="shared" si="68"/>
        <v>6</v>
      </c>
      <c r="AH551" s="2">
        <f t="shared" si="69"/>
        <v>2026</v>
      </c>
      <c r="AJ551" s="5">
        <f t="shared" si="70"/>
        <v>0</v>
      </c>
      <c r="AK551" s="2" t="str">
        <f t="shared" si="71"/>
        <v/>
      </c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36"/>
    </row>
    <row r="552" spans="1:74">
      <c r="A552" s="17">
        <f>Total_All_Customers!A552</f>
        <v>46201</v>
      </c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5"/>
      <c r="AA552" s="2">
        <f>IFERROR(INDEX('Holiday Schedule'!$D$3:$D$24,MATCH(A552,'Holiday Schedule'!$C$3:$C$24,0)),0)</f>
        <v>0</v>
      </c>
      <c r="AB552" s="2">
        <f t="shared" si="64"/>
        <v>1</v>
      </c>
      <c r="AC552" s="2">
        <f t="shared" si="65"/>
        <v>0</v>
      </c>
      <c r="AD552" s="5">
        <f t="shared" si="66"/>
        <v>0</v>
      </c>
      <c r="AE552" s="5">
        <f t="shared" si="67"/>
        <v>0</v>
      </c>
      <c r="AG552" s="2">
        <f t="shared" si="68"/>
        <v>6</v>
      </c>
      <c r="AH552" s="2">
        <f t="shared" si="69"/>
        <v>2026</v>
      </c>
      <c r="AJ552" s="5">
        <f t="shared" si="70"/>
        <v>0</v>
      </c>
      <c r="AK552" s="2" t="str">
        <f t="shared" si="71"/>
        <v/>
      </c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36"/>
    </row>
    <row r="553" spans="1:74">
      <c r="A553" s="17">
        <f>Total_All_Customers!A553</f>
        <v>46202</v>
      </c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5"/>
      <c r="AA553" s="2">
        <f>IFERROR(INDEX('Holiday Schedule'!$D$3:$D$24,MATCH(A553,'Holiday Schedule'!$C$3:$C$24,0)),0)</f>
        <v>0</v>
      </c>
      <c r="AB553" s="2">
        <f t="shared" si="64"/>
        <v>2</v>
      </c>
      <c r="AC553" s="2">
        <f t="shared" si="65"/>
        <v>0</v>
      </c>
      <c r="AD553" s="5">
        <f t="shared" si="66"/>
        <v>0</v>
      </c>
      <c r="AE553" s="5">
        <f t="shared" si="67"/>
        <v>0</v>
      </c>
      <c r="AG553" s="2">
        <f t="shared" si="68"/>
        <v>6</v>
      </c>
      <c r="AH553" s="2">
        <f t="shared" si="69"/>
        <v>2026</v>
      </c>
      <c r="AJ553" s="5">
        <f t="shared" si="70"/>
        <v>0</v>
      </c>
      <c r="AK553" s="2" t="str">
        <f t="shared" si="71"/>
        <v/>
      </c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36"/>
    </row>
    <row r="554" spans="1:74">
      <c r="A554" s="17">
        <f>Total_All_Customers!A554</f>
        <v>46203</v>
      </c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5"/>
      <c r="AA554" s="2">
        <f>IFERROR(INDEX('Holiday Schedule'!$D$3:$D$24,MATCH(A554,'Holiday Schedule'!$C$3:$C$24,0)),0)</f>
        <v>0</v>
      </c>
      <c r="AB554" s="2">
        <f t="shared" si="64"/>
        <v>3</v>
      </c>
      <c r="AC554" s="2">
        <f t="shared" si="65"/>
        <v>0</v>
      </c>
      <c r="AD554" s="5">
        <f t="shared" si="66"/>
        <v>0</v>
      </c>
      <c r="AE554" s="5">
        <f t="shared" si="67"/>
        <v>0</v>
      </c>
      <c r="AG554" s="2">
        <f t="shared" si="68"/>
        <v>6</v>
      </c>
      <c r="AH554" s="2">
        <f t="shared" si="69"/>
        <v>2026</v>
      </c>
      <c r="AJ554" s="5">
        <f t="shared" si="70"/>
        <v>0</v>
      </c>
      <c r="AK554" s="2" t="str">
        <f t="shared" si="71"/>
        <v/>
      </c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36"/>
    </row>
    <row r="555" spans="1:74">
      <c r="A555" s="17">
        <f>Total_All_Customers!A555</f>
        <v>46204</v>
      </c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5"/>
      <c r="AA555" s="2">
        <f>IFERROR(INDEX('Holiday Schedule'!$D$3:$D$24,MATCH(A555,'Holiday Schedule'!$C$3:$C$24,0)),0)</f>
        <v>0</v>
      </c>
      <c r="AB555" s="2">
        <f t="shared" si="64"/>
        <v>4</v>
      </c>
      <c r="AC555" s="2">
        <f t="shared" si="65"/>
        <v>0</v>
      </c>
      <c r="AD555" s="5">
        <f t="shared" si="66"/>
        <v>0</v>
      </c>
      <c r="AE555" s="5">
        <f t="shared" si="67"/>
        <v>0</v>
      </c>
      <c r="AG555" s="2">
        <f t="shared" si="68"/>
        <v>7</v>
      </c>
      <c r="AH555" s="2">
        <f t="shared" si="69"/>
        <v>2026</v>
      </c>
      <c r="AJ555" s="5">
        <f t="shared" si="70"/>
        <v>0</v>
      </c>
      <c r="AK555" s="2" t="str">
        <f t="shared" si="71"/>
        <v/>
      </c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1"/>
    </row>
    <row r="556" spans="1:74">
      <c r="A556" s="17">
        <f>Total_All_Customers!A556</f>
        <v>46205</v>
      </c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5"/>
      <c r="AA556" s="2">
        <f>IFERROR(INDEX('Holiday Schedule'!$D$3:$D$24,MATCH(A556,'Holiday Schedule'!$C$3:$C$24,0)),0)</f>
        <v>0</v>
      </c>
      <c r="AB556" s="2">
        <f t="shared" si="64"/>
        <v>5</v>
      </c>
      <c r="AC556" s="2">
        <f t="shared" si="65"/>
        <v>0</v>
      </c>
      <c r="AD556" s="5">
        <f t="shared" si="66"/>
        <v>0</v>
      </c>
      <c r="AE556" s="5">
        <f t="shared" si="67"/>
        <v>0</v>
      </c>
      <c r="AG556" s="2">
        <f t="shared" si="68"/>
        <v>7</v>
      </c>
      <c r="AH556" s="2">
        <f t="shared" si="69"/>
        <v>2026</v>
      </c>
      <c r="AJ556" s="5">
        <f t="shared" si="70"/>
        <v>0</v>
      </c>
      <c r="AK556" s="2" t="str">
        <f t="shared" si="71"/>
        <v/>
      </c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1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</row>
    <row r="557" spans="1:74">
      <c r="A557" s="17">
        <f>Total_All_Customers!A557</f>
        <v>46206</v>
      </c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5"/>
      <c r="AA557" s="2">
        <f>IFERROR(INDEX('Holiday Schedule'!$D$3:$D$24,MATCH(A557,'Holiday Schedule'!$C$3:$C$24,0)),0)</f>
        <v>0</v>
      </c>
      <c r="AB557" s="2">
        <f t="shared" si="64"/>
        <v>6</v>
      </c>
      <c r="AC557" s="2">
        <f t="shared" si="65"/>
        <v>0</v>
      </c>
      <c r="AD557" s="5">
        <f t="shared" si="66"/>
        <v>0</v>
      </c>
      <c r="AE557" s="5">
        <f t="shared" si="67"/>
        <v>0</v>
      </c>
      <c r="AG557" s="2">
        <f t="shared" si="68"/>
        <v>7</v>
      </c>
      <c r="AH557" s="2">
        <f t="shared" si="69"/>
        <v>2026</v>
      </c>
      <c r="AJ557" s="5">
        <f t="shared" si="70"/>
        <v>0</v>
      </c>
      <c r="AK557" s="2" t="str">
        <f t="shared" si="71"/>
        <v/>
      </c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1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  <c r="BV557" s="37"/>
    </row>
    <row r="558" spans="1:74">
      <c r="A558" s="17">
        <f>Total_All_Customers!A558</f>
        <v>46207</v>
      </c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5"/>
      <c r="AA558" s="2">
        <f>IFERROR(INDEX('Holiday Schedule'!$D$3:$D$24,MATCH(A558,'Holiday Schedule'!$C$3:$C$24,0)),0)</f>
        <v>0</v>
      </c>
      <c r="AB558" s="2">
        <f t="shared" si="64"/>
        <v>7</v>
      </c>
      <c r="AC558" s="2">
        <f t="shared" si="65"/>
        <v>0</v>
      </c>
      <c r="AD558" s="5">
        <f t="shared" si="66"/>
        <v>0</v>
      </c>
      <c r="AE558" s="5">
        <f t="shared" si="67"/>
        <v>0</v>
      </c>
      <c r="AG558" s="2">
        <f t="shared" si="68"/>
        <v>7</v>
      </c>
      <c r="AH558" s="2">
        <f t="shared" si="69"/>
        <v>2026</v>
      </c>
      <c r="AJ558" s="5">
        <f t="shared" si="70"/>
        <v>0</v>
      </c>
      <c r="AK558" s="2" t="str">
        <f t="shared" si="71"/>
        <v/>
      </c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1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  <c r="BI558" s="37"/>
      <c r="BJ558" s="37"/>
      <c r="BK558" s="37"/>
      <c r="BL558" s="37"/>
      <c r="BM558" s="37"/>
      <c r="BN558" s="37"/>
      <c r="BO558" s="37"/>
      <c r="BP558" s="37"/>
      <c r="BQ558" s="37"/>
      <c r="BR558" s="37"/>
      <c r="BS558" s="37"/>
      <c r="BT558" s="37"/>
      <c r="BU558" s="37"/>
      <c r="BV558" s="37"/>
    </row>
    <row r="559" spans="1:74">
      <c r="A559" s="17">
        <f>Total_All_Customers!A559</f>
        <v>46208</v>
      </c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5"/>
      <c r="AA559" s="2">
        <f>IFERROR(INDEX('Holiday Schedule'!$D$3:$D$24,MATCH(A559,'Holiday Schedule'!$C$3:$C$24,0)),0)</f>
        <v>0</v>
      </c>
      <c r="AB559" s="2">
        <f t="shared" si="64"/>
        <v>1</v>
      </c>
      <c r="AC559" s="2">
        <f t="shared" si="65"/>
        <v>0</v>
      </c>
      <c r="AD559" s="5">
        <f t="shared" si="66"/>
        <v>0</v>
      </c>
      <c r="AE559" s="5">
        <f t="shared" si="67"/>
        <v>0</v>
      </c>
      <c r="AG559" s="2">
        <f t="shared" si="68"/>
        <v>7</v>
      </c>
      <c r="AH559" s="2">
        <f t="shared" si="69"/>
        <v>2026</v>
      </c>
      <c r="AJ559" s="5">
        <f t="shared" si="70"/>
        <v>0</v>
      </c>
      <c r="AK559" s="2" t="str">
        <f t="shared" si="71"/>
        <v/>
      </c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1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  <c r="BI559" s="37"/>
      <c r="BJ559" s="37"/>
      <c r="BK559" s="37"/>
      <c r="BL559" s="37"/>
      <c r="BM559" s="37"/>
      <c r="BN559" s="37"/>
      <c r="BO559" s="37"/>
      <c r="BP559" s="37"/>
      <c r="BQ559" s="37"/>
      <c r="BR559" s="37"/>
      <c r="BS559" s="37"/>
      <c r="BT559" s="37"/>
      <c r="BU559" s="37"/>
      <c r="BV559" s="37"/>
    </row>
    <row r="560" spans="1:74">
      <c r="A560" s="17">
        <f>Total_All_Customers!A560</f>
        <v>46209</v>
      </c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5"/>
      <c r="AA560" s="2">
        <f>IFERROR(INDEX('Holiday Schedule'!$D$3:$D$24,MATCH(A560,'Holiday Schedule'!$C$3:$C$24,0)),0)</f>
        <v>0</v>
      </c>
      <c r="AB560" s="2">
        <f t="shared" si="64"/>
        <v>2</v>
      </c>
      <c r="AC560" s="2">
        <f t="shared" si="65"/>
        <v>0</v>
      </c>
      <c r="AD560" s="5">
        <f t="shared" si="66"/>
        <v>0</v>
      </c>
      <c r="AE560" s="5">
        <f t="shared" si="67"/>
        <v>0</v>
      </c>
      <c r="AG560" s="2">
        <f t="shared" si="68"/>
        <v>7</v>
      </c>
      <c r="AH560" s="2">
        <f t="shared" si="69"/>
        <v>2026</v>
      </c>
      <c r="AJ560" s="5">
        <f t="shared" si="70"/>
        <v>0</v>
      </c>
      <c r="AK560" s="2" t="str">
        <f t="shared" si="71"/>
        <v/>
      </c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1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</row>
    <row r="561" spans="1:74">
      <c r="A561" s="17">
        <f>Total_All_Customers!A561</f>
        <v>46210</v>
      </c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5"/>
      <c r="AA561" s="2">
        <f>IFERROR(INDEX('Holiday Schedule'!$D$3:$D$24,MATCH(A561,'Holiday Schedule'!$C$3:$C$24,0)),0)</f>
        <v>0</v>
      </c>
      <c r="AB561" s="2">
        <f t="shared" si="64"/>
        <v>3</v>
      </c>
      <c r="AC561" s="2">
        <f t="shared" si="65"/>
        <v>0</v>
      </c>
      <c r="AD561" s="5">
        <f t="shared" si="66"/>
        <v>0</v>
      </c>
      <c r="AE561" s="5">
        <f t="shared" si="67"/>
        <v>0</v>
      </c>
      <c r="AG561" s="2">
        <f t="shared" si="68"/>
        <v>7</v>
      </c>
      <c r="AH561" s="2">
        <f t="shared" si="69"/>
        <v>2026</v>
      </c>
      <c r="AJ561" s="5">
        <f t="shared" si="70"/>
        <v>0</v>
      </c>
      <c r="AK561" s="2" t="str">
        <f t="shared" si="71"/>
        <v/>
      </c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1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</row>
    <row r="562" spans="1:74">
      <c r="A562" s="17">
        <f>Total_All_Customers!A562</f>
        <v>46211</v>
      </c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5"/>
      <c r="AA562" s="2">
        <f>IFERROR(INDEX('Holiday Schedule'!$D$3:$D$24,MATCH(A562,'Holiday Schedule'!$C$3:$C$24,0)),0)</f>
        <v>0</v>
      </c>
      <c r="AB562" s="2">
        <f t="shared" si="64"/>
        <v>4</v>
      </c>
      <c r="AC562" s="2">
        <f t="shared" si="65"/>
        <v>0</v>
      </c>
      <c r="AD562" s="5">
        <f t="shared" si="66"/>
        <v>0</v>
      </c>
      <c r="AE562" s="5">
        <f t="shared" si="67"/>
        <v>0</v>
      </c>
      <c r="AG562" s="2">
        <f t="shared" si="68"/>
        <v>7</v>
      </c>
      <c r="AH562" s="2">
        <f t="shared" si="69"/>
        <v>2026</v>
      </c>
      <c r="AJ562" s="5">
        <f t="shared" si="70"/>
        <v>0</v>
      </c>
      <c r="AK562" s="2" t="str">
        <f t="shared" si="71"/>
        <v/>
      </c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1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</row>
    <row r="563" spans="1:74">
      <c r="A563" s="17">
        <f>Total_All_Customers!A563</f>
        <v>46212</v>
      </c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5"/>
      <c r="AA563" s="2">
        <f>IFERROR(INDEX('Holiday Schedule'!$D$3:$D$24,MATCH(A563,'Holiday Schedule'!$C$3:$C$24,0)),0)</f>
        <v>0</v>
      </c>
      <c r="AB563" s="2">
        <f t="shared" si="64"/>
        <v>5</v>
      </c>
      <c r="AC563" s="2">
        <f t="shared" si="65"/>
        <v>0</v>
      </c>
      <c r="AD563" s="5">
        <f t="shared" si="66"/>
        <v>0</v>
      </c>
      <c r="AE563" s="5">
        <f t="shared" si="67"/>
        <v>0</v>
      </c>
      <c r="AG563" s="2">
        <f t="shared" si="68"/>
        <v>7</v>
      </c>
      <c r="AH563" s="2">
        <f t="shared" si="69"/>
        <v>2026</v>
      </c>
      <c r="AJ563" s="5">
        <f t="shared" si="70"/>
        <v>0</v>
      </c>
      <c r="AK563" s="2" t="str">
        <f t="shared" si="71"/>
        <v/>
      </c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1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</row>
    <row r="564" spans="1:74">
      <c r="A564" s="17">
        <f>Total_All_Customers!A564</f>
        <v>46213</v>
      </c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5"/>
      <c r="AA564" s="2">
        <f>IFERROR(INDEX('Holiday Schedule'!$D$3:$D$24,MATCH(A564,'Holiday Schedule'!$C$3:$C$24,0)),0)</f>
        <v>0</v>
      </c>
      <c r="AB564" s="2">
        <f t="shared" si="64"/>
        <v>6</v>
      </c>
      <c r="AC564" s="2">
        <f t="shared" si="65"/>
        <v>0</v>
      </c>
      <c r="AD564" s="5">
        <f t="shared" si="66"/>
        <v>0</v>
      </c>
      <c r="AE564" s="5">
        <f t="shared" si="67"/>
        <v>0</v>
      </c>
      <c r="AG564" s="2">
        <f t="shared" si="68"/>
        <v>7</v>
      </c>
      <c r="AH564" s="2">
        <f t="shared" si="69"/>
        <v>2026</v>
      </c>
      <c r="AJ564" s="5">
        <f t="shared" si="70"/>
        <v>0</v>
      </c>
      <c r="AK564" s="2" t="str">
        <f t="shared" si="71"/>
        <v/>
      </c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1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</row>
    <row r="565" spans="1:74">
      <c r="A565" s="17">
        <f>Total_All_Customers!A565</f>
        <v>46214</v>
      </c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5"/>
      <c r="AA565" s="2">
        <f>IFERROR(INDEX('Holiday Schedule'!$D$3:$D$24,MATCH(A565,'Holiday Schedule'!$C$3:$C$24,0)),0)</f>
        <v>0</v>
      </c>
      <c r="AB565" s="2">
        <f t="shared" si="64"/>
        <v>7</v>
      </c>
      <c r="AC565" s="2">
        <f t="shared" si="65"/>
        <v>0</v>
      </c>
      <c r="AD565" s="5">
        <f t="shared" si="66"/>
        <v>0</v>
      </c>
      <c r="AE565" s="5">
        <f t="shared" si="67"/>
        <v>0</v>
      </c>
      <c r="AG565" s="2">
        <f t="shared" si="68"/>
        <v>7</v>
      </c>
      <c r="AH565" s="2">
        <f t="shared" si="69"/>
        <v>2026</v>
      </c>
      <c r="AJ565" s="5">
        <f t="shared" si="70"/>
        <v>0</v>
      </c>
      <c r="AK565" s="2" t="str">
        <f t="shared" si="71"/>
        <v/>
      </c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1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</row>
    <row r="566" spans="1:74">
      <c r="A566" s="17">
        <f>Total_All_Customers!A566</f>
        <v>46215</v>
      </c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5"/>
      <c r="AA566" s="2">
        <f>IFERROR(INDEX('Holiday Schedule'!$D$3:$D$24,MATCH(A566,'Holiday Schedule'!$C$3:$C$24,0)),0)</f>
        <v>0</v>
      </c>
      <c r="AB566" s="2">
        <f t="shared" si="64"/>
        <v>1</v>
      </c>
      <c r="AC566" s="2">
        <f t="shared" si="65"/>
        <v>0</v>
      </c>
      <c r="AD566" s="5">
        <f t="shared" si="66"/>
        <v>0</v>
      </c>
      <c r="AE566" s="5">
        <f t="shared" si="67"/>
        <v>0</v>
      </c>
      <c r="AG566" s="2">
        <f t="shared" si="68"/>
        <v>7</v>
      </c>
      <c r="AH566" s="2">
        <f t="shared" si="69"/>
        <v>2026</v>
      </c>
      <c r="AJ566" s="5">
        <f t="shared" si="70"/>
        <v>0</v>
      </c>
      <c r="AK566" s="2" t="str">
        <f t="shared" si="71"/>
        <v/>
      </c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1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</row>
    <row r="567" spans="1:74">
      <c r="A567" s="17">
        <f>Total_All_Customers!A567</f>
        <v>46216</v>
      </c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5"/>
      <c r="AA567" s="2">
        <f>IFERROR(INDEX('Holiday Schedule'!$D$3:$D$24,MATCH(A567,'Holiday Schedule'!$C$3:$C$24,0)),0)</f>
        <v>0</v>
      </c>
      <c r="AB567" s="2">
        <f t="shared" si="64"/>
        <v>2</v>
      </c>
      <c r="AC567" s="2">
        <f t="shared" si="65"/>
        <v>0</v>
      </c>
      <c r="AD567" s="5">
        <f t="shared" si="66"/>
        <v>0</v>
      </c>
      <c r="AE567" s="5">
        <f t="shared" si="67"/>
        <v>0</v>
      </c>
      <c r="AG567" s="2">
        <f t="shared" si="68"/>
        <v>7</v>
      </c>
      <c r="AH567" s="2">
        <f t="shared" si="69"/>
        <v>2026</v>
      </c>
      <c r="AJ567" s="5">
        <f t="shared" si="70"/>
        <v>0</v>
      </c>
      <c r="AK567" s="2" t="str">
        <f t="shared" si="71"/>
        <v/>
      </c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1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</row>
    <row r="568" spans="1:74">
      <c r="A568" s="17">
        <f>Total_All_Customers!A568</f>
        <v>46217</v>
      </c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5"/>
      <c r="AA568" s="2">
        <f>IFERROR(INDEX('Holiday Schedule'!$D$3:$D$24,MATCH(A568,'Holiday Schedule'!$C$3:$C$24,0)),0)</f>
        <v>0</v>
      </c>
      <c r="AB568" s="2">
        <f t="shared" si="64"/>
        <v>3</v>
      </c>
      <c r="AC568" s="2">
        <f t="shared" si="65"/>
        <v>0</v>
      </c>
      <c r="AD568" s="5">
        <f t="shared" si="66"/>
        <v>0</v>
      </c>
      <c r="AE568" s="5">
        <f t="shared" si="67"/>
        <v>0</v>
      </c>
      <c r="AG568" s="2">
        <f t="shared" si="68"/>
        <v>7</v>
      </c>
      <c r="AH568" s="2">
        <f t="shared" si="69"/>
        <v>2026</v>
      </c>
      <c r="AJ568" s="5">
        <f t="shared" si="70"/>
        <v>0</v>
      </c>
      <c r="AK568" s="2" t="str">
        <f t="shared" si="71"/>
        <v/>
      </c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1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  <c r="BI568" s="37"/>
      <c r="BJ568" s="37"/>
      <c r="BK568" s="37"/>
      <c r="BL568" s="37"/>
      <c r="BM568" s="37"/>
      <c r="BN568" s="37"/>
      <c r="BO568" s="37"/>
      <c r="BP568" s="37"/>
      <c r="BQ568" s="37"/>
      <c r="BR568" s="37"/>
      <c r="BS568" s="37"/>
      <c r="BT568" s="37"/>
      <c r="BU568" s="37"/>
      <c r="BV568" s="37"/>
    </row>
    <row r="569" spans="1:74">
      <c r="A569" s="17">
        <f>Total_All_Customers!A569</f>
        <v>46218</v>
      </c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5"/>
      <c r="AA569" s="2">
        <f>IFERROR(INDEX('Holiday Schedule'!$D$3:$D$24,MATCH(A569,'Holiday Schedule'!$C$3:$C$24,0)),0)</f>
        <v>0</v>
      </c>
      <c r="AB569" s="2">
        <f t="shared" si="64"/>
        <v>4</v>
      </c>
      <c r="AC569" s="2">
        <f t="shared" si="65"/>
        <v>0</v>
      </c>
      <c r="AD569" s="5">
        <f t="shared" si="66"/>
        <v>0</v>
      </c>
      <c r="AE569" s="5">
        <f t="shared" si="67"/>
        <v>0</v>
      </c>
      <c r="AG569" s="2">
        <f t="shared" si="68"/>
        <v>7</v>
      </c>
      <c r="AH569" s="2">
        <f t="shared" si="69"/>
        <v>2026</v>
      </c>
      <c r="AJ569" s="5">
        <f t="shared" si="70"/>
        <v>0</v>
      </c>
      <c r="AK569" s="2" t="str">
        <f t="shared" si="71"/>
        <v/>
      </c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1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  <c r="BI569" s="37"/>
      <c r="BJ569" s="37"/>
      <c r="BK569" s="37"/>
      <c r="BL569" s="37"/>
      <c r="BM569" s="37"/>
      <c r="BN569" s="37"/>
      <c r="BO569" s="37"/>
      <c r="BP569" s="37"/>
      <c r="BQ569" s="37"/>
      <c r="BR569" s="37"/>
      <c r="BS569" s="37"/>
      <c r="BT569" s="37"/>
      <c r="BU569" s="37"/>
      <c r="BV569" s="37"/>
    </row>
    <row r="570" spans="1:74">
      <c r="A570" s="17">
        <f>Total_All_Customers!A570</f>
        <v>46219</v>
      </c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5"/>
      <c r="AA570" s="2">
        <f>IFERROR(INDEX('Holiday Schedule'!$D$3:$D$24,MATCH(A570,'Holiday Schedule'!$C$3:$C$24,0)),0)</f>
        <v>0</v>
      </c>
      <c r="AB570" s="2">
        <f t="shared" si="64"/>
        <v>5</v>
      </c>
      <c r="AC570" s="2">
        <f t="shared" si="65"/>
        <v>0</v>
      </c>
      <c r="AD570" s="5">
        <f t="shared" si="66"/>
        <v>0</v>
      </c>
      <c r="AE570" s="5">
        <f t="shared" si="67"/>
        <v>0</v>
      </c>
      <c r="AG570" s="2">
        <f t="shared" si="68"/>
        <v>7</v>
      </c>
      <c r="AH570" s="2">
        <f t="shared" si="69"/>
        <v>2026</v>
      </c>
      <c r="AJ570" s="5">
        <f t="shared" si="70"/>
        <v>0</v>
      </c>
      <c r="AK570" s="2" t="str">
        <f t="shared" si="71"/>
        <v/>
      </c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1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</row>
    <row r="571" spans="1:74">
      <c r="A571" s="17">
        <f>Total_All_Customers!A571</f>
        <v>46220</v>
      </c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5"/>
      <c r="AA571" s="2">
        <f>IFERROR(INDEX('Holiday Schedule'!$D$3:$D$24,MATCH(A571,'Holiday Schedule'!$C$3:$C$24,0)),0)</f>
        <v>0</v>
      </c>
      <c r="AB571" s="2">
        <f t="shared" si="64"/>
        <v>6</v>
      </c>
      <c r="AC571" s="2">
        <f t="shared" si="65"/>
        <v>0</v>
      </c>
      <c r="AD571" s="5">
        <f t="shared" si="66"/>
        <v>0</v>
      </c>
      <c r="AE571" s="5">
        <f t="shared" si="67"/>
        <v>0</v>
      </c>
      <c r="AG571" s="2">
        <f t="shared" si="68"/>
        <v>7</v>
      </c>
      <c r="AH571" s="2">
        <f t="shared" si="69"/>
        <v>2026</v>
      </c>
      <c r="AJ571" s="5">
        <f t="shared" si="70"/>
        <v>0</v>
      </c>
      <c r="AK571" s="2" t="str">
        <f t="shared" si="71"/>
        <v/>
      </c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1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  <c r="BV571" s="37"/>
    </row>
    <row r="572" spans="1:74">
      <c r="A572" s="17">
        <f>Total_All_Customers!A572</f>
        <v>46221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5"/>
      <c r="AA572" s="2">
        <f>IFERROR(INDEX('Holiday Schedule'!$D$3:$D$24,MATCH(A572,'Holiday Schedule'!$C$3:$C$24,0)),0)</f>
        <v>0</v>
      </c>
      <c r="AB572" s="2">
        <f t="shared" si="64"/>
        <v>7</v>
      </c>
      <c r="AC572" s="2">
        <f t="shared" si="65"/>
        <v>0</v>
      </c>
      <c r="AD572" s="5">
        <f t="shared" si="66"/>
        <v>0</v>
      </c>
      <c r="AE572" s="5">
        <f t="shared" si="67"/>
        <v>0</v>
      </c>
      <c r="AG572" s="2">
        <f t="shared" si="68"/>
        <v>7</v>
      </c>
      <c r="AH572" s="2">
        <f t="shared" si="69"/>
        <v>2026</v>
      </c>
      <c r="AJ572" s="5">
        <f t="shared" si="70"/>
        <v>0</v>
      </c>
      <c r="AK572" s="2" t="str">
        <f t="shared" si="71"/>
        <v/>
      </c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1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  <c r="BI572" s="37"/>
      <c r="BJ572" s="37"/>
      <c r="BK572" s="37"/>
      <c r="BL572" s="37"/>
      <c r="BM572" s="37"/>
      <c r="BN572" s="37"/>
      <c r="BO572" s="37"/>
      <c r="BP572" s="37"/>
      <c r="BQ572" s="37"/>
      <c r="BR572" s="37"/>
      <c r="BS572" s="37"/>
      <c r="BT572" s="37"/>
      <c r="BU572" s="37"/>
      <c r="BV572" s="37"/>
    </row>
    <row r="573" spans="1:74">
      <c r="A573" s="17">
        <f>Total_All_Customers!A573</f>
        <v>46222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5"/>
      <c r="AA573" s="2">
        <f>IFERROR(INDEX('Holiday Schedule'!$D$3:$D$24,MATCH(A573,'Holiday Schedule'!$C$3:$C$24,0)),0)</f>
        <v>0</v>
      </c>
      <c r="AB573" s="2">
        <f t="shared" si="64"/>
        <v>1</v>
      </c>
      <c r="AC573" s="2">
        <f t="shared" si="65"/>
        <v>0</v>
      </c>
      <c r="AD573" s="5">
        <f t="shared" si="66"/>
        <v>0</v>
      </c>
      <c r="AE573" s="5">
        <f t="shared" si="67"/>
        <v>0</v>
      </c>
      <c r="AG573" s="2">
        <f t="shared" si="68"/>
        <v>7</v>
      </c>
      <c r="AH573" s="2">
        <f t="shared" si="69"/>
        <v>2026</v>
      </c>
      <c r="AJ573" s="5">
        <f t="shared" si="70"/>
        <v>0</v>
      </c>
      <c r="AK573" s="2" t="str">
        <f t="shared" si="71"/>
        <v/>
      </c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1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  <c r="BI573" s="37"/>
      <c r="BJ573" s="37"/>
      <c r="BK573" s="37"/>
      <c r="BL573" s="37"/>
      <c r="BM573" s="37"/>
      <c r="BN573" s="37"/>
      <c r="BO573" s="37"/>
      <c r="BP573" s="37"/>
      <c r="BQ573" s="37"/>
      <c r="BR573" s="37"/>
      <c r="BS573" s="37"/>
      <c r="BT573" s="37"/>
      <c r="BU573" s="37"/>
      <c r="BV573" s="37"/>
    </row>
    <row r="574" spans="1:74">
      <c r="A574" s="17">
        <f>Total_All_Customers!A574</f>
        <v>46223</v>
      </c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5"/>
      <c r="AA574" s="2">
        <f>IFERROR(INDEX('Holiday Schedule'!$D$3:$D$24,MATCH(A574,'Holiday Schedule'!$C$3:$C$24,0)),0)</f>
        <v>0</v>
      </c>
      <c r="AB574" s="2">
        <f t="shared" si="64"/>
        <v>2</v>
      </c>
      <c r="AC574" s="2">
        <f t="shared" si="65"/>
        <v>0</v>
      </c>
      <c r="AD574" s="5">
        <f t="shared" si="66"/>
        <v>0</v>
      </c>
      <c r="AE574" s="5">
        <f t="shared" si="67"/>
        <v>0</v>
      </c>
      <c r="AG574" s="2">
        <f t="shared" si="68"/>
        <v>7</v>
      </c>
      <c r="AH574" s="2">
        <f t="shared" si="69"/>
        <v>2026</v>
      </c>
      <c r="AJ574" s="5">
        <f t="shared" si="70"/>
        <v>0</v>
      </c>
      <c r="AK574" s="2" t="str">
        <f t="shared" si="71"/>
        <v/>
      </c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1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  <c r="BI574" s="37"/>
      <c r="BJ574" s="37"/>
      <c r="BK574" s="37"/>
      <c r="BL574" s="37"/>
      <c r="BM574" s="37"/>
      <c r="BN574" s="37"/>
      <c r="BO574" s="37"/>
      <c r="BP574" s="37"/>
      <c r="BQ574" s="37"/>
      <c r="BR574" s="37"/>
      <c r="BS574" s="37"/>
      <c r="BT574" s="37"/>
      <c r="BU574" s="37"/>
      <c r="BV574" s="37"/>
    </row>
    <row r="575" spans="1:74">
      <c r="A575" s="17">
        <f>Total_All_Customers!A575</f>
        <v>46224</v>
      </c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5"/>
      <c r="AA575" s="2">
        <f>IFERROR(INDEX('Holiday Schedule'!$D$3:$D$24,MATCH(A575,'Holiday Schedule'!$C$3:$C$24,0)),0)</f>
        <v>0</v>
      </c>
      <c r="AB575" s="2">
        <f t="shared" si="64"/>
        <v>3</v>
      </c>
      <c r="AC575" s="2">
        <f t="shared" si="65"/>
        <v>0</v>
      </c>
      <c r="AD575" s="5">
        <f t="shared" si="66"/>
        <v>0</v>
      </c>
      <c r="AE575" s="5">
        <f t="shared" si="67"/>
        <v>0</v>
      </c>
      <c r="AG575" s="2">
        <f t="shared" si="68"/>
        <v>7</v>
      </c>
      <c r="AH575" s="2">
        <f t="shared" si="69"/>
        <v>2026</v>
      </c>
      <c r="AJ575" s="5">
        <f t="shared" si="70"/>
        <v>0</v>
      </c>
      <c r="AK575" s="2" t="str">
        <f t="shared" si="71"/>
        <v/>
      </c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1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  <c r="BI575" s="37"/>
      <c r="BJ575" s="37"/>
      <c r="BK575" s="37"/>
      <c r="BL575" s="37"/>
      <c r="BM575" s="37"/>
      <c r="BN575" s="37"/>
      <c r="BO575" s="37"/>
      <c r="BP575" s="37"/>
      <c r="BQ575" s="37"/>
      <c r="BR575" s="37"/>
      <c r="BS575" s="37"/>
      <c r="BT575" s="37"/>
      <c r="BU575" s="37"/>
      <c r="BV575" s="37"/>
    </row>
    <row r="576" spans="1:74">
      <c r="A576" s="17">
        <f>Total_All_Customers!A576</f>
        <v>46225</v>
      </c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5"/>
      <c r="AA576" s="2">
        <f>IFERROR(INDEX('Holiday Schedule'!$D$3:$D$24,MATCH(A576,'Holiday Schedule'!$C$3:$C$24,0)),0)</f>
        <v>0</v>
      </c>
      <c r="AB576" s="2">
        <f t="shared" si="64"/>
        <v>4</v>
      </c>
      <c r="AC576" s="2">
        <f t="shared" si="65"/>
        <v>0</v>
      </c>
      <c r="AD576" s="5">
        <f t="shared" si="66"/>
        <v>0</v>
      </c>
      <c r="AE576" s="5">
        <f t="shared" si="67"/>
        <v>0</v>
      </c>
      <c r="AG576" s="2">
        <f t="shared" si="68"/>
        <v>7</v>
      </c>
      <c r="AH576" s="2">
        <f t="shared" si="69"/>
        <v>2026</v>
      </c>
      <c r="AJ576" s="5">
        <f t="shared" si="70"/>
        <v>0</v>
      </c>
      <c r="AK576" s="2" t="str">
        <f t="shared" si="71"/>
        <v/>
      </c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1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  <c r="BI576" s="37"/>
      <c r="BJ576" s="37"/>
      <c r="BK576" s="37"/>
      <c r="BL576" s="37"/>
      <c r="BM576" s="37"/>
      <c r="BN576" s="37"/>
      <c r="BO576" s="37"/>
      <c r="BP576" s="37"/>
      <c r="BQ576" s="37"/>
      <c r="BR576" s="37"/>
      <c r="BS576" s="37"/>
      <c r="BT576" s="37"/>
      <c r="BU576" s="37"/>
      <c r="BV576" s="37"/>
    </row>
    <row r="577" spans="1:74">
      <c r="A577" s="17">
        <f>Total_All_Customers!A577</f>
        <v>46226</v>
      </c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5"/>
      <c r="AA577" s="2">
        <f>IFERROR(INDEX('Holiday Schedule'!$D$3:$D$24,MATCH(A577,'Holiday Schedule'!$C$3:$C$24,0)),0)</f>
        <v>0</v>
      </c>
      <c r="AB577" s="2">
        <f t="shared" si="64"/>
        <v>5</v>
      </c>
      <c r="AC577" s="2">
        <f t="shared" si="65"/>
        <v>0</v>
      </c>
      <c r="AD577" s="5">
        <f t="shared" si="66"/>
        <v>0</v>
      </c>
      <c r="AE577" s="5">
        <f t="shared" si="67"/>
        <v>0</v>
      </c>
      <c r="AG577" s="2">
        <f t="shared" si="68"/>
        <v>7</v>
      </c>
      <c r="AH577" s="2">
        <f t="shared" si="69"/>
        <v>2026</v>
      </c>
      <c r="AJ577" s="5">
        <f t="shared" si="70"/>
        <v>0</v>
      </c>
      <c r="AK577" s="2" t="str">
        <f t="shared" si="71"/>
        <v/>
      </c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1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  <c r="BV577" s="37"/>
    </row>
    <row r="578" spans="1:74">
      <c r="A578" s="17">
        <f>Total_All_Customers!A578</f>
        <v>46227</v>
      </c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5"/>
      <c r="AA578" s="2">
        <f>IFERROR(INDEX('Holiday Schedule'!$D$3:$D$24,MATCH(A578,'Holiday Schedule'!$C$3:$C$24,0)),0)</f>
        <v>0</v>
      </c>
      <c r="AB578" s="2">
        <f t="shared" si="64"/>
        <v>6</v>
      </c>
      <c r="AC578" s="2">
        <f t="shared" si="65"/>
        <v>0</v>
      </c>
      <c r="AD578" s="5">
        <f t="shared" si="66"/>
        <v>0</v>
      </c>
      <c r="AE578" s="5">
        <f t="shared" si="67"/>
        <v>0</v>
      </c>
      <c r="AG578" s="2">
        <f t="shared" si="68"/>
        <v>7</v>
      </c>
      <c r="AH578" s="2">
        <f t="shared" si="69"/>
        <v>2026</v>
      </c>
      <c r="AJ578" s="5">
        <f t="shared" si="70"/>
        <v>0</v>
      </c>
      <c r="AK578" s="2" t="str">
        <f t="shared" si="71"/>
        <v/>
      </c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1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</row>
    <row r="579" spans="1:74">
      <c r="A579" s="17">
        <f>Total_All_Customers!A579</f>
        <v>46228</v>
      </c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5"/>
      <c r="AA579" s="2">
        <f>IFERROR(INDEX('Holiday Schedule'!$D$3:$D$24,MATCH(A579,'Holiday Schedule'!$C$3:$C$24,0)),0)</f>
        <v>0</v>
      </c>
      <c r="AB579" s="2">
        <f t="shared" si="64"/>
        <v>7</v>
      </c>
      <c r="AC579" s="2">
        <f t="shared" si="65"/>
        <v>0</v>
      </c>
      <c r="AD579" s="5">
        <f t="shared" si="66"/>
        <v>0</v>
      </c>
      <c r="AE579" s="5">
        <f t="shared" si="67"/>
        <v>0</v>
      </c>
      <c r="AG579" s="2">
        <f t="shared" si="68"/>
        <v>7</v>
      </c>
      <c r="AH579" s="2">
        <f t="shared" si="69"/>
        <v>2026</v>
      </c>
      <c r="AJ579" s="5">
        <f t="shared" si="70"/>
        <v>0</v>
      </c>
      <c r="AK579" s="2" t="str">
        <f t="shared" si="71"/>
        <v/>
      </c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1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</row>
    <row r="580" spans="1:74">
      <c r="A580" s="17">
        <f>Total_All_Customers!A580</f>
        <v>46229</v>
      </c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5"/>
      <c r="AA580" s="2">
        <f>IFERROR(INDEX('Holiday Schedule'!$D$3:$D$24,MATCH(A580,'Holiday Schedule'!$C$3:$C$24,0)),0)</f>
        <v>0</v>
      </c>
      <c r="AB580" s="2">
        <f t="shared" si="64"/>
        <v>1</v>
      </c>
      <c r="AC580" s="2">
        <f t="shared" si="65"/>
        <v>0</v>
      </c>
      <c r="AD580" s="5">
        <f t="shared" si="66"/>
        <v>0</v>
      </c>
      <c r="AE580" s="5">
        <f t="shared" si="67"/>
        <v>0</v>
      </c>
      <c r="AG580" s="2">
        <f t="shared" si="68"/>
        <v>7</v>
      </c>
      <c r="AH580" s="2">
        <f t="shared" si="69"/>
        <v>2026</v>
      </c>
      <c r="AJ580" s="5">
        <f t="shared" si="70"/>
        <v>0</v>
      </c>
      <c r="AK580" s="2" t="str">
        <f t="shared" si="71"/>
        <v/>
      </c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1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  <c r="BV580" s="37"/>
    </row>
    <row r="581" spans="1:74">
      <c r="A581" s="17">
        <f>Total_All_Customers!A581</f>
        <v>46230</v>
      </c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5"/>
      <c r="AA581" s="2">
        <f>IFERROR(INDEX('Holiday Schedule'!$D$3:$D$24,MATCH(A581,'Holiday Schedule'!$C$3:$C$24,0)),0)</f>
        <v>0</v>
      </c>
      <c r="AB581" s="2">
        <f t="shared" si="64"/>
        <v>2</v>
      </c>
      <c r="AC581" s="2">
        <f t="shared" si="65"/>
        <v>0</v>
      </c>
      <c r="AD581" s="5">
        <f t="shared" si="66"/>
        <v>0</v>
      </c>
      <c r="AE581" s="5">
        <f t="shared" si="67"/>
        <v>0</v>
      </c>
      <c r="AG581" s="2">
        <f t="shared" si="68"/>
        <v>7</v>
      </c>
      <c r="AH581" s="2">
        <f t="shared" si="69"/>
        <v>2026</v>
      </c>
      <c r="AJ581" s="5">
        <f t="shared" si="70"/>
        <v>0</v>
      </c>
      <c r="AK581" s="2" t="str">
        <f t="shared" si="71"/>
        <v/>
      </c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1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  <c r="BI581" s="37"/>
      <c r="BJ581" s="37"/>
      <c r="BK581" s="37"/>
      <c r="BL581" s="37"/>
      <c r="BM581" s="37"/>
      <c r="BN581" s="37"/>
      <c r="BO581" s="37"/>
      <c r="BP581" s="37"/>
      <c r="BQ581" s="37"/>
      <c r="BR581" s="37"/>
      <c r="BS581" s="37"/>
      <c r="BT581" s="37"/>
      <c r="BU581" s="37"/>
      <c r="BV581" s="37"/>
    </row>
    <row r="582" spans="1:74">
      <c r="A582" s="17">
        <f>Total_All_Customers!A582</f>
        <v>46231</v>
      </c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5"/>
      <c r="AA582" s="2">
        <f>IFERROR(INDEX('Holiday Schedule'!$D$3:$D$24,MATCH(A582,'Holiday Schedule'!$C$3:$C$24,0)),0)</f>
        <v>0</v>
      </c>
      <c r="AB582" s="2">
        <f t="shared" si="64"/>
        <v>3</v>
      </c>
      <c r="AC582" s="2">
        <f t="shared" si="65"/>
        <v>0</v>
      </c>
      <c r="AD582" s="5">
        <f t="shared" si="66"/>
        <v>0</v>
      </c>
      <c r="AE582" s="5">
        <f t="shared" si="67"/>
        <v>0</v>
      </c>
      <c r="AG582" s="2">
        <f t="shared" si="68"/>
        <v>7</v>
      </c>
      <c r="AH582" s="2">
        <f t="shared" si="69"/>
        <v>2026</v>
      </c>
      <c r="AJ582" s="5">
        <f t="shared" si="70"/>
        <v>0</v>
      </c>
      <c r="AK582" s="2" t="str">
        <f t="shared" si="71"/>
        <v/>
      </c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1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</row>
    <row r="583" spans="1:74">
      <c r="A583" s="17">
        <f>Total_All_Customers!A583</f>
        <v>46232</v>
      </c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5"/>
      <c r="AA583" s="2">
        <f>IFERROR(INDEX('Holiday Schedule'!$D$3:$D$24,MATCH(A583,'Holiday Schedule'!$C$3:$C$24,0)),0)</f>
        <v>0</v>
      </c>
      <c r="AB583" s="2">
        <f t="shared" si="64"/>
        <v>4</v>
      </c>
      <c r="AC583" s="2">
        <f t="shared" si="65"/>
        <v>0</v>
      </c>
      <c r="AD583" s="5">
        <f t="shared" si="66"/>
        <v>0</v>
      </c>
      <c r="AE583" s="5">
        <f t="shared" si="67"/>
        <v>0</v>
      </c>
      <c r="AG583" s="2">
        <f t="shared" si="68"/>
        <v>7</v>
      </c>
      <c r="AH583" s="2">
        <f t="shared" si="69"/>
        <v>2026</v>
      </c>
      <c r="AJ583" s="5">
        <f t="shared" si="70"/>
        <v>0</v>
      </c>
      <c r="AK583" s="2" t="str">
        <f t="shared" si="71"/>
        <v/>
      </c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1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</row>
    <row r="584" spans="1:74">
      <c r="A584" s="17">
        <f>Total_All_Customers!A584</f>
        <v>46233</v>
      </c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5"/>
      <c r="AA584" s="2">
        <f>IFERROR(INDEX('Holiday Schedule'!$D$3:$D$24,MATCH(A584,'Holiday Schedule'!$C$3:$C$24,0)),0)</f>
        <v>0</v>
      </c>
      <c r="AB584" s="2">
        <f t="shared" si="64"/>
        <v>5</v>
      </c>
      <c r="AC584" s="2">
        <f t="shared" si="65"/>
        <v>0</v>
      </c>
      <c r="AD584" s="5">
        <f t="shared" si="66"/>
        <v>0</v>
      </c>
      <c r="AE584" s="5">
        <f t="shared" si="67"/>
        <v>0</v>
      </c>
      <c r="AG584" s="2">
        <f t="shared" si="68"/>
        <v>7</v>
      </c>
      <c r="AH584" s="2">
        <f t="shared" si="69"/>
        <v>2026</v>
      </c>
      <c r="AJ584" s="5">
        <f t="shared" si="70"/>
        <v>0</v>
      </c>
      <c r="AK584" s="2" t="str">
        <f t="shared" si="71"/>
        <v/>
      </c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1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</row>
    <row r="585" spans="1:74">
      <c r="A585" s="17">
        <f>Total_All_Customers!A585</f>
        <v>46234</v>
      </c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5"/>
      <c r="AA585" s="2">
        <f>IFERROR(INDEX('Holiday Schedule'!$D$3:$D$24,MATCH(A585,'Holiday Schedule'!$C$3:$C$24,0)),0)</f>
        <v>0</v>
      </c>
      <c r="AB585" s="2">
        <f t="shared" si="64"/>
        <v>6</v>
      </c>
      <c r="AC585" s="2">
        <f t="shared" si="65"/>
        <v>0</v>
      </c>
      <c r="AD585" s="5">
        <f t="shared" si="66"/>
        <v>0</v>
      </c>
      <c r="AE585" s="5">
        <f t="shared" si="67"/>
        <v>0</v>
      </c>
      <c r="AG585" s="2">
        <f t="shared" si="68"/>
        <v>7</v>
      </c>
      <c r="AH585" s="2">
        <f t="shared" si="69"/>
        <v>2026</v>
      </c>
      <c r="AJ585" s="5">
        <f t="shared" si="70"/>
        <v>0</v>
      </c>
      <c r="AK585" s="2" t="str">
        <f t="shared" si="71"/>
        <v/>
      </c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1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</row>
    <row r="586" spans="1:74">
      <c r="A586" s="17">
        <f>Total_All_Customers!A586</f>
        <v>46235</v>
      </c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5"/>
      <c r="AA586" s="2">
        <f>IFERROR(INDEX('Holiday Schedule'!$D$3:$D$24,MATCH(A586,'Holiday Schedule'!$C$3:$C$24,0)),0)</f>
        <v>0</v>
      </c>
      <c r="AB586" s="2">
        <f t="shared" ref="AB586:AB647" si="72">WEEKDAY(A586)</f>
        <v>7</v>
      </c>
      <c r="AC586" s="2">
        <f t="shared" ref="AC586:AC647" si="73">IF(AND(AB586&gt;1,AB586&lt;7,AA586&lt;1),SUM(I586:X586),0)</f>
        <v>0</v>
      </c>
      <c r="AD586" s="5">
        <f t="shared" ref="AD586:AD647" si="74">AE586-AC586</f>
        <v>0</v>
      </c>
      <c r="AE586" s="5">
        <f t="shared" ref="AE586:AE647" si="75">SUM(B586:Y586)</f>
        <v>0</v>
      </c>
      <c r="AG586" s="2">
        <f t="shared" ref="AG586:AG647" si="76">MONTH(A586)</f>
        <v>8</v>
      </c>
      <c r="AH586" s="2">
        <f t="shared" ref="AH586:AH647" si="77">YEAR(A586)</f>
        <v>2026</v>
      </c>
      <c r="AJ586" s="5">
        <f t="shared" ref="AJ586:AJ647" si="78">MAX(B586:Y586)</f>
        <v>0</v>
      </c>
      <c r="AK586" s="2" t="str">
        <f t="shared" ref="AK586:AK647" si="79">IF(AE586&gt;0,INDEX(B$8:Y$8,MATCH(AJ586,B586:Y586,0)),"")</f>
        <v/>
      </c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1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  <c r="BV586" s="37"/>
    </row>
    <row r="587" spans="1:74">
      <c r="A587" s="17">
        <f>Total_All_Customers!A587</f>
        <v>46236</v>
      </c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5"/>
      <c r="AA587" s="2">
        <f>IFERROR(INDEX('Holiday Schedule'!$D$3:$D$24,MATCH(A587,'Holiday Schedule'!$C$3:$C$24,0)),0)</f>
        <v>0</v>
      </c>
      <c r="AB587" s="2">
        <f t="shared" si="72"/>
        <v>1</v>
      </c>
      <c r="AC587" s="2">
        <f t="shared" si="73"/>
        <v>0</v>
      </c>
      <c r="AD587" s="5">
        <f t="shared" si="74"/>
        <v>0</v>
      </c>
      <c r="AE587" s="5">
        <f t="shared" si="75"/>
        <v>0</v>
      </c>
      <c r="AG587" s="2">
        <f t="shared" si="76"/>
        <v>8</v>
      </c>
      <c r="AH587" s="2">
        <f t="shared" si="77"/>
        <v>2026</v>
      </c>
      <c r="AJ587" s="5">
        <f t="shared" si="78"/>
        <v>0</v>
      </c>
      <c r="AK587" s="2" t="str">
        <f t="shared" si="79"/>
        <v/>
      </c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</row>
    <row r="588" spans="1:74">
      <c r="A588" s="17">
        <f>Total_All_Customers!A588</f>
        <v>46237</v>
      </c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5"/>
      <c r="AA588" s="2">
        <f>IFERROR(INDEX('Holiday Schedule'!$D$3:$D$24,MATCH(A588,'Holiday Schedule'!$C$3:$C$24,0)),0)</f>
        <v>0</v>
      </c>
      <c r="AB588" s="2">
        <f t="shared" si="72"/>
        <v>2</v>
      </c>
      <c r="AC588" s="2">
        <f t="shared" si="73"/>
        <v>0</v>
      </c>
      <c r="AD588" s="5">
        <f t="shared" si="74"/>
        <v>0</v>
      </c>
      <c r="AE588" s="5">
        <f t="shared" si="75"/>
        <v>0</v>
      </c>
      <c r="AG588" s="2">
        <f t="shared" si="76"/>
        <v>8</v>
      </c>
      <c r="AH588" s="2">
        <f t="shared" si="77"/>
        <v>2026</v>
      </c>
      <c r="AJ588" s="5">
        <f t="shared" si="78"/>
        <v>0</v>
      </c>
      <c r="AK588" s="2" t="str">
        <f t="shared" si="79"/>
        <v/>
      </c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</row>
    <row r="589" spans="1:74">
      <c r="A589" s="17">
        <f>Total_All_Customers!A589</f>
        <v>46238</v>
      </c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5"/>
      <c r="AA589" s="2">
        <f>IFERROR(INDEX('Holiday Schedule'!$D$3:$D$24,MATCH(A589,'Holiday Schedule'!$C$3:$C$24,0)),0)</f>
        <v>0</v>
      </c>
      <c r="AB589" s="2">
        <f t="shared" si="72"/>
        <v>3</v>
      </c>
      <c r="AC589" s="2">
        <f t="shared" si="73"/>
        <v>0</v>
      </c>
      <c r="AD589" s="5">
        <f t="shared" si="74"/>
        <v>0</v>
      </c>
      <c r="AE589" s="5">
        <f t="shared" si="75"/>
        <v>0</v>
      </c>
      <c r="AG589" s="2">
        <f t="shared" si="76"/>
        <v>8</v>
      </c>
      <c r="AH589" s="2">
        <f t="shared" si="77"/>
        <v>2026</v>
      </c>
      <c r="AJ589" s="5">
        <f t="shared" si="78"/>
        <v>0</v>
      </c>
      <c r="AK589" s="2" t="str">
        <f t="shared" si="79"/>
        <v/>
      </c>
    </row>
    <row r="590" spans="1:74">
      <c r="A590" s="17">
        <f>Total_All_Customers!A590</f>
        <v>46239</v>
      </c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5"/>
      <c r="AA590" s="2">
        <f>IFERROR(INDEX('Holiday Schedule'!$D$3:$D$24,MATCH(A590,'Holiday Schedule'!$C$3:$C$24,0)),0)</f>
        <v>0</v>
      </c>
      <c r="AB590" s="2">
        <f t="shared" si="72"/>
        <v>4</v>
      </c>
      <c r="AC590" s="2">
        <f t="shared" si="73"/>
        <v>0</v>
      </c>
      <c r="AD590" s="5">
        <f t="shared" si="74"/>
        <v>0</v>
      </c>
      <c r="AE590" s="5">
        <f t="shared" si="75"/>
        <v>0</v>
      </c>
      <c r="AG590" s="2">
        <f t="shared" si="76"/>
        <v>8</v>
      </c>
      <c r="AH590" s="2">
        <f t="shared" si="77"/>
        <v>2026</v>
      </c>
      <c r="AJ590" s="5">
        <f t="shared" si="78"/>
        <v>0</v>
      </c>
      <c r="AK590" s="2" t="str">
        <f t="shared" si="79"/>
        <v/>
      </c>
    </row>
    <row r="591" spans="1:74">
      <c r="A591" s="17">
        <f>Total_All_Customers!A591</f>
        <v>46240</v>
      </c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5"/>
      <c r="AA591" s="2">
        <f>IFERROR(INDEX('Holiday Schedule'!$D$3:$D$24,MATCH(A591,'Holiday Schedule'!$C$3:$C$24,0)),0)</f>
        <v>0</v>
      </c>
      <c r="AB591" s="2">
        <f t="shared" si="72"/>
        <v>5</v>
      </c>
      <c r="AC591" s="2">
        <f t="shared" si="73"/>
        <v>0</v>
      </c>
      <c r="AD591" s="5">
        <f t="shared" si="74"/>
        <v>0</v>
      </c>
      <c r="AE591" s="5">
        <f t="shared" si="75"/>
        <v>0</v>
      </c>
      <c r="AG591" s="2">
        <f t="shared" si="76"/>
        <v>8</v>
      </c>
      <c r="AH591" s="2">
        <f t="shared" si="77"/>
        <v>2026</v>
      </c>
      <c r="AJ591" s="5">
        <f t="shared" si="78"/>
        <v>0</v>
      </c>
      <c r="AK591" s="2" t="str">
        <f t="shared" si="79"/>
        <v/>
      </c>
    </row>
    <row r="592" spans="1:74">
      <c r="A592" s="17">
        <f>Total_All_Customers!A592</f>
        <v>46241</v>
      </c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5"/>
      <c r="AA592" s="2">
        <f>IFERROR(INDEX('Holiday Schedule'!$D$3:$D$24,MATCH(A592,'Holiday Schedule'!$C$3:$C$24,0)),0)</f>
        <v>0</v>
      </c>
      <c r="AB592" s="2">
        <f t="shared" si="72"/>
        <v>6</v>
      </c>
      <c r="AC592" s="2">
        <f t="shared" si="73"/>
        <v>0</v>
      </c>
      <c r="AD592" s="5">
        <f t="shared" si="74"/>
        <v>0</v>
      </c>
      <c r="AE592" s="5">
        <f t="shared" si="75"/>
        <v>0</v>
      </c>
      <c r="AG592" s="2">
        <f t="shared" si="76"/>
        <v>8</v>
      </c>
      <c r="AH592" s="2">
        <f t="shared" si="77"/>
        <v>2026</v>
      </c>
      <c r="AJ592" s="5">
        <f t="shared" si="78"/>
        <v>0</v>
      </c>
      <c r="AK592" s="2" t="str">
        <f t="shared" si="79"/>
        <v/>
      </c>
    </row>
    <row r="593" spans="1:37">
      <c r="A593" s="17">
        <f>Total_All_Customers!A593</f>
        <v>46242</v>
      </c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5"/>
      <c r="AA593" s="2">
        <f>IFERROR(INDEX('Holiday Schedule'!$D$3:$D$24,MATCH(A593,'Holiday Schedule'!$C$3:$C$24,0)),0)</f>
        <v>0</v>
      </c>
      <c r="AB593" s="2">
        <f t="shared" si="72"/>
        <v>7</v>
      </c>
      <c r="AC593" s="2">
        <f t="shared" si="73"/>
        <v>0</v>
      </c>
      <c r="AD593" s="5">
        <f t="shared" si="74"/>
        <v>0</v>
      </c>
      <c r="AE593" s="5">
        <f t="shared" si="75"/>
        <v>0</v>
      </c>
      <c r="AG593" s="2">
        <f t="shared" si="76"/>
        <v>8</v>
      </c>
      <c r="AH593" s="2">
        <f t="shared" si="77"/>
        <v>2026</v>
      </c>
      <c r="AJ593" s="5">
        <f t="shared" si="78"/>
        <v>0</v>
      </c>
      <c r="AK593" s="2" t="str">
        <f t="shared" si="79"/>
        <v/>
      </c>
    </row>
    <row r="594" spans="1:37">
      <c r="A594" s="17">
        <f>Total_All_Customers!A594</f>
        <v>46243</v>
      </c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5"/>
      <c r="AA594" s="2">
        <f>IFERROR(INDEX('Holiday Schedule'!$D$3:$D$24,MATCH(A594,'Holiday Schedule'!$C$3:$C$24,0)),0)</f>
        <v>0</v>
      </c>
      <c r="AB594" s="2">
        <f t="shared" si="72"/>
        <v>1</v>
      </c>
      <c r="AC594" s="2">
        <f t="shared" si="73"/>
        <v>0</v>
      </c>
      <c r="AD594" s="5">
        <f t="shared" si="74"/>
        <v>0</v>
      </c>
      <c r="AE594" s="5">
        <f t="shared" si="75"/>
        <v>0</v>
      </c>
      <c r="AG594" s="2">
        <f t="shared" si="76"/>
        <v>8</v>
      </c>
      <c r="AH594" s="2">
        <f t="shared" si="77"/>
        <v>2026</v>
      </c>
      <c r="AJ594" s="5">
        <f t="shared" si="78"/>
        <v>0</v>
      </c>
      <c r="AK594" s="2" t="str">
        <f t="shared" si="79"/>
        <v/>
      </c>
    </row>
    <row r="595" spans="1:37">
      <c r="A595" s="17">
        <f>Total_All_Customers!A595</f>
        <v>46244</v>
      </c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5"/>
      <c r="AA595" s="2">
        <f>IFERROR(INDEX('Holiday Schedule'!$D$3:$D$24,MATCH(A595,'Holiday Schedule'!$C$3:$C$24,0)),0)</f>
        <v>0</v>
      </c>
      <c r="AB595" s="2">
        <f t="shared" si="72"/>
        <v>2</v>
      </c>
      <c r="AC595" s="2">
        <f t="shared" si="73"/>
        <v>0</v>
      </c>
      <c r="AD595" s="5">
        <f t="shared" si="74"/>
        <v>0</v>
      </c>
      <c r="AE595" s="5">
        <f t="shared" si="75"/>
        <v>0</v>
      </c>
      <c r="AG595" s="2">
        <f t="shared" si="76"/>
        <v>8</v>
      </c>
      <c r="AH595" s="2">
        <f t="shared" si="77"/>
        <v>2026</v>
      </c>
      <c r="AJ595" s="5">
        <f t="shared" si="78"/>
        <v>0</v>
      </c>
      <c r="AK595" s="2" t="str">
        <f t="shared" si="79"/>
        <v/>
      </c>
    </row>
    <row r="596" spans="1:37">
      <c r="A596" s="17">
        <f>Total_All_Customers!A596</f>
        <v>46245</v>
      </c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5"/>
      <c r="AA596" s="2">
        <f>IFERROR(INDEX('Holiday Schedule'!$D$3:$D$24,MATCH(A596,'Holiday Schedule'!$C$3:$C$24,0)),0)</f>
        <v>0</v>
      </c>
      <c r="AB596" s="2">
        <f t="shared" si="72"/>
        <v>3</v>
      </c>
      <c r="AC596" s="2">
        <f t="shared" si="73"/>
        <v>0</v>
      </c>
      <c r="AD596" s="5">
        <f t="shared" si="74"/>
        <v>0</v>
      </c>
      <c r="AE596" s="5">
        <f t="shared" si="75"/>
        <v>0</v>
      </c>
      <c r="AG596" s="2">
        <f t="shared" si="76"/>
        <v>8</v>
      </c>
      <c r="AH596" s="2">
        <f t="shared" si="77"/>
        <v>2026</v>
      </c>
      <c r="AJ596" s="5">
        <f t="shared" si="78"/>
        <v>0</v>
      </c>
      <c r="AK596" s="2" t="str">
        <f t="shared" si="79"/>
        <v/>
      </c>
    </row>
    <row r="597" spans="1:37">
      <c r="A597" s="17">
        <f>Total_All_Customers!A597</f>
        <v>46246</v>
      </c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5"/>
      <c r="AA597" s="2">
        <f>IFERROR(INDEX('Holiday Schedule'!$D$3:$D$24,MATCH(A597,'Holiday Schedule'!$C$3:$C$24,0)),0)</f>
        <v>0</v>
      </c>
      <c r="AB597" s="2">
        <f t="shared" si="72"/>
        <v>4</v>
      </c>
      <c r="AC597" s="2">
        <f t="shared" si="73"/>
        <v>0</v>
      </c>
      <c r="AD597" s="5">
        <f t="shared" si="74"/>
        <v>0</v>
      </c>
      <c r="AE597" s="5">
        <f t="shared" si="75"/>
        <v>0</v>
      </c>
      <c r="AG597" s="2">
        <f t="shared" si="76"/>
        <v>8</v>
      </c>
      <c r="AH597" s="2">
        <f t="shared" si="77"/>
        <v>2026</v>
      </c>
      <c r="AJ597" s="5">
        <f t="shared" si="78"/>
        <v>0</v>
      </c>
      <c r="AK597" s="2" t="str">
        <f t="shared" si="79"/>
        <v/>
      </c>
    </row>
    <row r="598" spans="1:37">
      <c r="A598" s="17">
        <f>Total_All_Customers!A598</f>
        <v>46247</v>
      </c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5"/>
      <c r="AA598" s="2">
        <f>IFERROR(INDEX('Holiday Schedule'!$D$3:$D$24,MATCH(A598,'Holiday Schedule'!$C$3:$C$24,0)),0)</f>
        <v>0</v>
      </c>
      <c r="AB598" s="2">
        <f t="shared" si="72"/>
        <v>5</v>
      </c>
      <c r="AC598" s="2">
        <f t="shared" si="73"/>
        <v>0</v>
      </c>
      <c r="AD598" s="5">
        <f t="shared" si="74"/>
        <v>0</v>
      </c>
      <c r="AE598" s="5">
        <f t="shared" si="75"/>
        <v>0</v>
      </c>
      <c r="AG598" s="2">
        <f t="shared" si="76"/>
        <v>8</v>
      </c>
      <c r="AH598" s="2">
        <f t="shared" si="77"/>
        <v>2026</v>
      </c>
      <c r="AJ598" s="5">
        <f t="shared" si="78"/>
        <v>0</v>
      </c>
      <c r="AK598" s="2" t="str">
        <f t="shared" si="79"/>
        <v/>
      </c>
    </row>
    <row r="599" spans="1:37">
      <c r="A599" s="17">
        <f>Total_All_Customers!A599</f>
        <v>46248</v>
      </c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5"/>
      <c r="AA599" s="2">
        <f>IFERROR(INDEX('Holiday Schedule'!$D$3:$D$24,MATCH(A599,'Holiday Schedule'!$C$3:$C$24,0)),0)</f>
        <v>0</v>
      </c>
      <c r="AB599" s="2">
        <f t="shared" si="72"/>
        <v>6</v>
      </c>
      <c r="AC599" s="2">
        <f t="shared" si="73"/>
        <v>0</v>
      </c>
      <c r="AD599" s="5">
        <f t="shared" si="74"/>
        <v>0</v>
      </c>
      <c r="AE599" s="5">
        <f t="shared" si="75"/>
        <v>0</v>
      </c>
      <c r="AG599" s="2">
        <f t="shared" si="76"/>
        <v>8</v>
      </c>
      <c r="AH599" s="2">
        <f t="shared" si="77"/>
        <v>2026</v>
      </c>
      <c r="AJ599" s="5">
        <f t="shared" si="78"/>
        <v>0</v>
      </c>
      <c r="AK599" s="2" t="str">
        <f t="shared" si="79"/>
        <v/>
      </c>
    </row>
    <row r="600" spans="1:37">
      <c r="A600" s="17">
        <f>Total_All_Customers!A600</f>
        <v>46249</v>
      </c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5"/>
      <c r="AA600" s="2">
        <f>IFERROR(INDEX('Holiday Schedule'!$D$3:$D$24,MATCH(A600,'Holiday Schedule'!$C$3:$C$24,0)),0)</f>
        <v>0</v>
      </c>
      <c r="AB600" s="2">
        <f t="shared" si="72"/>
        <v>7</v>
      </c>
      <c r="AC600" s="2">
        <f t="shared" si="73"/>
        <v>0</v>
      </c>
      <c r="AD600" s="5">
        <f t="shared" si="74"/>
        <v>0</v>
      </c>
      <c r="AE600" s="5">
        <f t="shared" si="75"/>
        <v>0</v>
      </c>
      <c r="AG600" s="2">
        <f t="shared" si="76"/>
        <v>8</v>
      </c>
      <c r="AH600" s="2">
        <f t="shared" si="77"/>
        <v>2026</v>
      </c>
      <c r="AJ600" s="5">
        <f t="shared" si="78"/>
        <v>0</v>
      </c>
      <c r="AK600" s="2" t="str">
        <f t="shared" si="79"/>
        <v/>
      </c>
    </row>
    <row r="601" spans="1:37">
      <c r="A601" s="17">
        <f>Total_All_Customers!A601</f>
        <v>46250</v>
      </c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5"/>
      <c r="AA601" s="2">
        <f>IFERROR(INDEX('Holiday Schedule'!$D$3:$D$24,MATCH(A601,'Holiday Schedule'!$C$3:$C$24,0)),0)</f>
        <v>0</v>
      </c>
      <c r="AB601" s="2">
        <f t="shared" si="72"/>
        <v>1</v>
      </c>
      <c r="AC601" s="2">
        <f t="shared" si="73"/>
        <v>0</v>
      </c>
      <c r="AD601" s="5">
        <f t="shared" si="74"/>
        <v>0</v>
      </c>
      <c r="AE601" s="5">
        <f t="shared" si="75"/>
        <v>0</v>
      </c>
      <c r="AG601" s="2">
        <f t="shared" si="76"/>
        <v>8</v>
      </c>
      <c r="AH601" s="2">
        <f t="shared" si="77"/>
        <v>2026</v>
      </c>
      <c r="AJ601" s="5">
        <f t="shared" si="78"/>
        <v>0</v>
      </c>
      <c r="AK601" s="2" t="str">
        <f t="shared" si="79"/>
        <v/>
      </c>
    </row>
    <row r="602" spans="1:37">
      <c r="A602" s="17">
        <f>Total_All_Customers!A602</f>
        <v>46251</v>
      </c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5"/>
      <c r="AA602" s="2">
        <f>IFERROR(INDEX('Holiday Schedule'!$D$3:$D$24,MATCH(A602,'Holiday Schedule'!$C$3:$C$24,0)),0)</f>
        <v>0</v>
      </c>
      <c r="AB602" s="2">
        <f t="shared" si="72"/>
        <v>2</v>
      </c>
      <c r="AC602" s="2">
        <f t="shared" si="73"/>
        <v>0</v>
      </c>
      <c r="AD602" s="5">
        <f t="shared" si="74"/>
        <v>0</v>
      </c>
      <c r="AE602" s="5">
        <f t="shared" si="75"/>
        <v>0</v>
      </c>
      <c r="AG602" s="2">
        <f t="shared" si="76"/>
        <v>8</v>
      </c>
      <c r="AH602" s="2">
        <f t="shared" si="77"/>
        <v>2026</v>
      </c>
      <c r="AJ602" s="5">
        <f t="shared" si="78"/>
        <v>0</v>
      </c>
      <c r="AK602" s="2" t="str">
        <f t="shared" si="79"/>
        <v/>
      </c>
    </row>
    <row r="603" spans="1:37">
      <c r="A603" s="17">
        <f>Total_All_Customers!A603</f>
        <v>46252</v>
      </c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5"/>
      <c r="AA603" s="2">
        <f>IFERROR(INDEX('Holiday Schedule'!$D$3:$D$24,MATCH(A603,'Holiday Schedule'!$C$3:$C$24,0)),0)</f>
        <v>0</v>
      </c>
      <c r="AB603" s="2">
        <f t="shared" si="72"/>
        <v>3</v>
      </c>
      <c r="AC603" s="2">
        <f t="shared" si="73"/>
        <v>0</v>
      </c>
      <c r="AD603" s="5">
        <f t="shared" si="74"/>
        <v>0</v>
      </c>
      <c r="AE603" s="5">
        <f t="shared" si="75"/>
        <v>0</v>
      </c>
      <c r="AG603" s="2">
        <f t="shared" si="76"/>
        <v>8</v>
      </c>
      <c r="AH603" s="2">
        <f t="shared" si="77"/>
        <v>2026</v>
      </c>
      <c r="AJ603" s="5">
        <f t="shared" si="78"/>
        <v>0</v>
      </c>
      <c r="AK603" s="2" t="str">
        <f t="shared" si="79"/>
        <v/>
      </c>
    </row>
    <row r="604" spans="1:37">
      <c r="A604" s="17">
        <f>Total_All_Customers!A604</f>
        <v>46253</v>
      </c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5"/>
      <c r="AA604" s="2">
        <f>IFERROR(INDEX('Holiday Schedule'!$D$3:$D$24,MATCH(A604,'Holiday Schedule'!$C$3:$C$24,0)),0)</f>
        <v>0</v>
      </c>
      <c r="AB604" s="2">
        <f t="shared" si="72"/>
        <v>4</v>
      </c>
      <c r="AC604" s="2">
        <f t="shared" si="73"/>
        <v>0</v>
      </c>
      <c r="AD604" s="5">
        <f t="shared" si="74"/>
        <v>0</v>
      </c>
      <c r="AE604" s="5">
        <f t="shared" si="75"/>
        <v>0</v>
      </c>
      <c r="AG604" s="2">
        <f t="shared" si="76"/>
        <v>8</v>
      </c>
      <c r="AH604" s="2">
        <f t="shared" si="77"/>
        <v>2026</v>
      </c>
      <c r="AJ604" s="5">
        <f t="shared" si="78"/>
        <v>0</v>
      </c>
      <c r="AK604" s="2" t="str">
        <f t="shared" si="79"/>
        <v/>
      </c>
    </row>
    <row r="605" spans="1:37">
      <c r="A605" s="17">
        <f>Total_All_Customers!A605</f>
        <v>46254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5"/>
      <c r="AA605" s="2">
        <f>IFERROR(INDEX('Holiday Schedule'!$D$3:$D$24,MATCH(A605,'Holiday Schedule'!$C$3:$C$24,0)),0)</f>
        <v>0</v>
      </c>
      <c r="AB605" s="2">
        <f t="shared" si="72"/>
        <v>5</v>
      </c>
      <c r="AC605" s="2">
        <f t="shared" si="73"/>
        <v>0</v>
      </c>
      <c r="AD605" s="5">
        <f t="shared" si="74"/>
        <v>0</v>
      </c>
      <c r="AE605" s="5">
        <f t="shared" si="75"/>
        <v>0</v>
      </c>
      <c r="AG605" s="2">
        <f t="shared" si="76"/>
        <v>8</v>
      </c>
      <c r="AH605" s="2">
        <f t="shared" si="77"/>
        <v>2026</v>
      </c>
      <c r="AJ605" s="5">
        <f t="shared" si="78"/>
        <v>0</v>
      </c>
      <c r="AK605" s="2" t="str">
        <f t="shared" si="79"/>
        <v/>
      </c>
    </row>
    <row r="606" spans="1:37">
      <c r="A606" s="17">
        <f>Total_All_Customers!A606</f>
        <v>46255</v>
      </c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5"/>
      <c r="AA606" s="2">
        <f>IFERROR(INDEX('Holiday Schedule'!$D$3:$D$24,MATCH(A606,'Holiday Schedule'!$C$3:$C$24,0)),0)</f>
        <v>0</v>
      </c>
      <c r="AB606" s="2">
        <f t="shared" si="72"/>
        <v>6</v>
      </c>
      <c r="AC606" s="2">
        <f t="shared" si="73"/>
        <v>0</v>
      </c>
      <c r="AD606" s="5">
        <f t="shared" si="74"/>
        <v>0</v>
      </c>
      <c r="AE606" s="5">
        <f t="shared" si="75"/>
        <v>0</v>
      </c>
      <c r="AG606" s="2">
        <f t="shared" si="76"/>
        <v>8</v>
      </c>
      <c r="AH606" s="2">
        <f t="shared" si="77"/>
        <v>2026</v>
      </c>
      <c r="AJ606" s="5">
        <f t="shared" si="78"/>
        <v>0</v>
      </c>
      <c r="AK606" s="2" t="str">
        <f t="shared" si="79"/>
        <v/>
      </c>
    </row>
    <row r="607" spans="1:37">
      <c r="A607" s="17">
        <f>Total_All_Customers!A607</f>
        <v>46256</v>
      </c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5"/>
      <c r="AA607" s="2">
        <f>IFERROR(INDEX('Holiday Schedule'!$D$3:$D$24,MATCH(A607,'Holiday Schedule'!$C$3:$C$24,0)),0)</f>
        <v>0</v>
      </c>
      <c r="AB607" s="2">
        <f t="shared" si="72"/>
        <v>7</v>
      </c>
      <c r="AC607" s="2">
        <f t="shared" si="73"/>
        <v>0</v>
      </c>
      <c r="AD607" s="5">
        <f t="shared" si="74"/>
        <v>0</v>
      </c>
      <c r="AE607" s="5">
        <f t="shared" si="75"/>
        <v>0</v>
      </c>
      <c r="AG607" s="2">
        <f t="shared" si="76"/>
        <v>8</v>
      </c>
      <c r="AH607" s="2">
        <f t="shared" si="77"/>
        <v>2026</v>
      </c>
      <c r="AJ607" s="5">
        <f t="shared" si="78"/>
        <v>0</v>
      </c>
      <c r="AK607" s="2" t="str">
        <f t="shared" si="79"/>
        <v/>
      </c>
    </row>
    <row r="608" spans="1:37">
      <c r="A608" s="17">
        <f>Total_All_Customers!A608</f>
        <v>46257</v>
      </c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5"/>
      <c r="AA608" s="2">
        <f>IFERROR(INDEX('Holiday Schedule'!$D$3:$D$24,MATCH(A608,'Holiday Schedule'!$C$3:$C$24,0)),0)</f>
        <v>0</v>
      </c>
      <c r="AB608" s="2">
        <f t="shared" si="72"/>
        <v>1</v>
      </c>
      <c r="AC608" s="2">
        <f t="shared" si="73"/>
        <v>0</v>
      </c>
      <c r="AD608" s="5">
        <f t="shared" si="74"/>
        <v>0</v>
      </c>
      <c r="AE608" s="5">
        <f t="shared" si="75"/>
        <v>0</v>
      </c>
      <c r="AG608" s="2">
        <f t="shared" si="76"/>
        <v>8</v>
      </c>
      <c r="AH608" s="2">
        <f t="shared" si="77"/>
        <v>2026</v>
      </c>
      <c r="AJ608" s="5">
        <f t="shared" si="78"/>
        <v>0</v>
      </c>
      <c r="AK608" s="2" t="str">
        <f t="shared" si="79"/>
        <v/>
      </c>
    </row>
    <row r="609" spans="1:37">
      <c r="A609" s="17">
        <f>Total_All_Customers!A609</f>
        <v>46258</v>
      </c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5"/>
      <c r="AA609" s="2">
        <f>IFERROR(INDEX('Holiday Schedule'!$D$3:$D$24,MATCH(A609,'Holiday Schedule'!$C$3:$C$24,0)),0)</f>
        <v>0</v>
      </c>
      <c r="AB609" s="2">
        <f t="shared" si="72"/>
        <v>2</v>
      </c>
      <c r="AC609" s="2">
        <f t="shared" si="73"/>
        <v>0</v>
      </c>
      <c r="AD609" s="5">
        <f t="shared" si="74"/>
        <v>0</v>
      </c>
      <c r="AE609" s="5">
        <f t="shared" si="75"/>
        <v>0</v>
      </c>
      <c r="AG609" s="2">
        <f t="shared" si="76"/>
        <v>8</v>
      </c>
      <c r="AH609" s="2">
        <f t="shared" si="77"/>
        <v>2026</v>
      </c>
      <c r="AJ609" s="5">
        <f t="shared" si="78"/>
        <v>0</v>
      </c>
      <c r="AK609" s="2" t="str">
        <f t="shared" si="79"/>
        <v/>
      </c>
    </row>
    <row r="610" spans="1:37">
      <c r="A610" s="17">
        <f>Total_All_Customers!A610</f>
        <v>46259</v>
      </c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5"/>
      <c r="AA610" s="2">
        <f>IFERROR(INDEX('Holiday Schedule'!$D$3:$D$24,MATCH(A610,'Holiday Schedule'!$C$3:$C$24,0)),0)</f>
        <v>0</v>
      </c>
      <c r="AB610" s="2">
        <f t="shared" si="72"/>
        <v>3</v>
      </c>
      <c r="AC610" s="2">
        <f t="shared" si="73"/>
        <v>0</v>
      </c>
      <c r="AD610" s="5">
        <f t="shared" si="74"/>
        <v>0</v>
      </c>
      <c r="AE610" s="5">
        <f t="shared" si="75"/>
        <v>0</v>
      </c>
      <c r="AG610" s="2">
        <f t="shared" si="76"/>
        <v>8</v>
      </c>
      <c r="AH610" s="2">
        <f t="shared" si="77"/>
        <v>2026</v>
      </c>
      <c r="AJ610" s="5">
        <f t="shared" si="78"/>
        <v>0</v>
      </c>
      <c r="AK610" s="2" t="str">
        <f t="shared" si="79"/>
        <v/>
      </c>
    </row>
    <row r="611" spans="1:37">
      <c r="A611" s="17">
        <f>Total_All_Customers!A611</f>
        <v>46260</v>
      </c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5"/>
      <c r="AA611" s="2">
        <f>IFERROR(INDEX('Holiday Schedule'!$D$3:$D$24,MATCH(A611,'Holiday Schedule'!$C$3:$C$24,0)),0)</f>
        <v>0</v>
      </c>
      <c r="AB611" s="2">
        <f t="shared" si="72"/>
        <v>4</v>
      </c>
      <c r="AC611" s="2">
        <f t="shared" si="73"/>
        <v>0</v>
      </c>
      <c r="AD611" s="5">
        <f t="shared" si="74"/>
        <v>0</v>
      </c>
      <c r="AE611" s="5">
        <f t="shared" si="75"/>
        <v>0</v>
      </c>
      <c r="AG611" s="2">
        <f t="shared" si="76"/>
        <v>8</v>
      </c>
      <c r="AH611" s="2">
        <f t="shared" si="77"/>
        <v>2026</v>
      </c>
      <c r="AJ611" s="5">
        <f t="shared" si="78"/>
        <v>0</v>
      </c>
      <c r="AK611" s="2" t="str">
        <f t="shared" si="79"/>
        <v/>
      </c>
    </row>
    <row r="612" spans="1:37">
      <c r="A612" s="17">
        <f>Total_All_Customers!A612</f>
        <v>46261</v>
      </c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5"/>
      <c r="AA612" s="2">
        <f>IFERROR(INDEX('Holiday Schedule'!$D$3:$D$24,MATCH(A612,'Holiday Schedule'!$C$3:$C$24,0)),0)</f>
        <v>0</v>
      </c>
      <c r="AB612" s="2">
        <f t="shared" si="72"/>
        <v>5</v>
      </c>
      <c r="AC612" s="2">
        <f t="shared" si="73"/>
        <v>0</v>
      </c>
      <c r="AD612" s="5">
        <f t="shared" si="74"/>
        <v>0</v>
      </c>
      <c r="AE612" s="5">
        <f t="shared" si="75"/>
        <v>0</v>
      </c>
      <c r="AG612" s="2">
        <f t="shared" si="76"/>
        <v>8</v>
      </c>
      <c r="AH612" s="2">
        <f t="shared" si="77"/>
        <v>2026</v>
      </c>
      <c r="AJ612" s="5">
        <f t="shared" si="78"/>
        <v>0</v>
      </c>
      <c r="AK612" s="2" t="str">
        <f t="shared" si="79"/>
        <v/>
      </c>
    </row>
    <row r="613" spans="1:37">
      <c r="A613" s="17">
        <f>Total_All_Customers!A613</f>
        <v>46262</v>
      </c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5"/>
      <c r="AA613" s="2">
        <f>IFERROR(INDEX('Holiday Schedule'!$D$3:$D$24,MATCH(A613,'Holiday Schedule'!$C$3:$C$24,0)),0)</f>
        <v>0</v>
      </c>
      <c r="AB613" s="2">
        <f t="shared" si="72"/>
        <v>6</v>
      </c>
      <c r="AC613" s="2">
        <f t="shared" si="73"/>
        <v>0</v>
      </c>
      <c r="AD613" s="5">
        <f t="shared" si="74"/>
        <v>0</v>
      </c>
      <c r="AE613" s="5">
        <f t="shared" si="75"/>
        <v>0</v>
      </c>
      <c r="AG613" s="2">
        <f t="shared" si="76"/>
        <v>8</v>
      </c>
      <c r="AH613" s="2">
        <f t="shared" si="77"/>
        <v>2026</v>
      </c>
      <c r="AJ613" s="5">
        <f t="shared" si="78"/>
        <v>0</v>
      </c>
      <c r="AK613" s="2" t="str">
        <f t="shared" si="79"/>
        <v/>
      </c>
    </row>
    <row r="614" spans="1:37">
      <c r="A614" s="17">
        <f>Total_All_Customers!A614</f>
        <v>46263</v>
      </c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5"/>
      <c r="AA614" s="2">
        <f>IFERROR(INDEX('Holiday Schedule'!$D$3:$D$24,MATCH(A614,'Holiday Schedule'!$C$3:$C$24,0)),0)</f>
        <v>0</v>
      </c>
      <c r="AB614" s="2">
        <f t="shared" si="72"/>
        <v>7</v>
      </c>
      <c r="AC614" s="2">
        <f t="shared" si="73"/>
        <v>0</v>
      </c>
      <c r="AD614" s="5">
        <f t="shared" si="74"/>
        <v>0</v>
      </c>
      <c r="AE614" s="5">
        <f t="shared" si="75"/>
        <v>0</v>
      </c>
      <c r="AG614" s="2">
        <f t="shared" si="76"/>
        <v>8</v>
      </c>
      <c r="AH614" s="2">
        <f t="shared" si="77"/>
        <v>2026</v>
      </c>
      <c r="AJ614" s="5">
        <f t="shared" si="78"/>
        <v>0</v>
      </c>
      <c r="AK614" s="2" t="str">
        <f t="shared" si="79"/>
        <v/>
      </c>
    </row>
    <row r="615" spans="1:37">
      <c r="A615" s="17">
        <f>Total_All_Customers!A615</f>
        <v>46264</v>
      </c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5"/>
      <c r="AA615" s="2">
        <f>IFERROR(INDEX('Holiday Schedule'!$D$3:$D$24,MATCH(A615,'Holiday Schedule'!$C$3:$C$24,0)),0)</f>
        <v>0</v>
      </c>
      <c r="AB615" s="2">
        <f t="shared" si="72"/>
        <v>1</v>
      </c>
      <c r="AC615" s="2">
        <f t="shared" si="73"/>
        <v>0</v>
      </c>
      <c r="AD615" s="5">
        <f t="shared" si="74"/>
        <v>0</v>
      </c>
      <c r="AE615" s="5">
        <f t="shared" si="75"/>
        <v>0</v>
      </c>
      <c r="AG615" s="2">
        <f t="shared" si="76"/>
        <v>8</v>
      </c>
      <c r="AH615" s="2">
        <f t="shared" si="77"/>
        <v>2026</v>
      </c>
      <c r="AJ615" s="5">
        <f t="shared" si="78"/>
        <v>0</v>
      </c>
      <c r="AK615" s="2" t="str">
        <f t="shared" si="79"/>
        <v/>
      </c>
    </row>
    <row r="616" spans="1:37">
      <c r="A616" s="17">
        <f>Total_All_Customers!A616</f>
        <v>46265</v>
      </c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5"/>
      <c r="AA616" s="2">
        <f>IFERROR(INDEX('Holiday Schedule'!$D$3:$D$24,MATCH(A616,'Holiday Schedule'!$C$3:$C$24,0)),0)</f>
        <v>0</v>
      </c>
      <c r="AB616" s="2">
        <f t="shared" si="72"/>
        <v>2</v>
      </c>
      <c r="AC616" s="2">
        <f t="shared" si="73"/>
        <v>0</v>
      </c>
      <c r="AD616" s="5">
        <f t="shared" si="74"/>
        <v>0</v>
      </c>
      <c r="AE616" s="5">
        <f t="shared" si="75"/>
        <v>0</v>
      </c>
      <c r="AG616" s="2">
        <f t="shared" si="76"/>
        <v>8</v>
      </c>
      <c r="AH616" s="2">
        <f t="shared" si="77"/>
        <v>2026</v>
      </c>
      <c r="AJ616" s="5">
        <f t="shared" si="78"/>
        <v>0</v>
      </c>
      <c r="AK616" s="2" t="str">
        <f t="shared" si="79"/>
        <v/>
      </c>
    </row>
    <row r="617" spans="1:37">
      <c r="A617" s="17">
        <f>Total_All_Customers!A617</f>
        <v>46266</v>
      </c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5"/>
      <c r="AA617" s="2">
        <f>IFERROR(INDEX('Holiday Schedule'!$D$3:$D$24,MATCH(A617,'Holiday Schedule'!$C$3:$C$24,0)),0)</f>
        <v>0</v>
      </c>
      <c r="AB617" s="2">
        <f t="shared" si="72"/>
        <v>3</v>
      </c>
      <c r="AC617" s="2">
        <f t="shared" si="73"/>
        <v>0</v>
      </c>
      <c r="AD617" s="5">
        <f t="shared" si="74"/>
        <v>0</v>
      </c>
      <c r="AE617" s="5">
        <f t="shared" si="75"/>
        <v>0</v>
      </c>
      <c r="AG617" s="2">
        <f t="shared" si="76"/>
        <v>9</v>
      </c>
      <c r="AH617" s="2">
        <f t="shared" si="77"/>
        <v>2026</v>
      </c>
      <c r="AJ617" s="5">
        <f t="shared" si="78"/>
        <v>0</v>
      </c>
      <c r="AK617" s="2" t="str">
        <f t="shared" si="79"/>
        <v/>
      </c>
    </row>
    <row r="618" spans="1:37">
      <c r="A618" s="17">
        <f>Total_All_Customers!A618</f>
        <v>46267</v>
      </c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5"/>
      <c r="AA618" s="2">
        <f>IFERROR(INDEX('Holiday Schedule'!$D$3:$D$24,MATCH(A618,'Holiday Schedule'!$C$3:$C$24,0)),0)</f>
        <v>0</v>
      </c>
      <c r="AB618" s="2">
        <f t="shared" si="72"/>
        <v>4</v>
      </c>
      <c r="AC618" s="2">
        <f t="shared" si="73"/>
        <v>0</v>
      </c>
      <c r="AD618" s="5">
        <f t="shared" si="74"/>
        <v>0</v>
      </c>
      <c r="AE618" s="5">
        <f t="shared" si="75"/>
        <v>0</v>
      </c>
      <c r="AG618" s="2">
        <f t="shared" si="76"/>
        <v>9</v>
      </c>
      <c r="AH618" s="2">
        <f t="shared" si="77"/>
        <v>2026</v>
      </c>
      <c r="AJ618" s="5">
        <f t="shared" si="78"/>
        <v>0</v>
      </c>
      <c r="AK618" s="2" t="str">
        <f t="shared" si="79"/>
        <v/>
      </c>
    </row>
    <row r="619" spans="1:37">
      <c r="A619" s="17">
        <f>Total_All_Customers!A619</f>
        <v>46268</v>
      </c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5"/>
      <c r="AA619" s="2">
        <f>IFERROR(INDEX('Holiday Schedule'!$D$3:$D$24,MATCH(A619,'Holiday Schedule'!$C$3:$C$24,0)),0)</f>
        <v>0</v>
      </c>
      <c r="AB619" s="2">
        <f t="shared" si="72"/>
        <v>5</v>
      </c>
      <c r="AC619" s="2">
        <f t="shared" si="73"/>
        <v>0</v>
      </c>
      <c r="AD619" s="5">
        <f t="shared" si="74"/>
        <v>0</v>
      </c>
      <c r="AE619" s="5">
        <f t="shared" si="75"/>
        <v>0</v>
      </c>
      <c r="AG619" s="2">
        <f t="shared" si="76"/>
        <v>9</v>
      </c>
      <c r="AH619" s="2">
        <f t="shared" si="77"/>
        <v>2026</v>
      </c>
      <c r="AJ619" s="5">
        <f t="shared" si="78"/>
        <v>0</v>
      </c>
      <c r="AK619" s="2" t="str">
        <f t="shared" si="79"/>
        <v/>
      </c>
    </row>
    <row r="620" spans="1:37">
      <c r="A620" s="17">
        <f>Total_All_Customers!A620</f>
        <v>46269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5"/>
      <c r="AA620" s="2">
        <f>IFERROR(INDEX('Holiday Schedule'!$D$3:$D$24,MATCH(A620,'Holiday Schedule'!$C$3:$C$24,0)),0)</f>
        <v>0</v>
      </c>
      <c r="AB620" s="2">
        <f t="shared" si="72"/>
        <v>6</v>
      </c>
      <c r="AC620" s="2">
        <f t="shared" si="73"/>
        <v>0</v>
      </c>
      <c r="AD620" s="5">
        <f t="shared" si="74"/>
        <v>0</v>
      </c>
      <c r="AE620" s="5">
        <f t="shared" si="75"/>
        <v>0</v>
      </c>
      <c r="AG620" s="2">
        <f t="shared" si="76"/>
        <v>9</v>
      </c>
      <c r="AH620" s="2">
        <f t="shared" si="77"/>
        <v>2026</v>
      </c>
      <c r="AJ620" s="5">
        <f t="shared" si="78"/>
        <v>0</v>
      </c>
      <c r="AK620" s="2" t="str">
        <f t="shared" si="79"/>
        <v/>
      </c>
    </row>
    <row r="621" spans="1:37">
      <c r="A621" s="17">
        <f>Total_All_Customers!A621</f>
        <v>46270</v>
      </c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5"/>
      <c r="AA621" s="2">
        <f>IFERROR(INDEX('Holiday Schedule'!$D$3:$D$24,MATCH(A621,'Holiday Schedule'!$C$3:$C$24,0)),0)</f>
        <v>0</v>
      </c>
      <c r="AB621" s="2">
        <f t="shared" si="72"/>
        <v>7</v>
      </c>
      <c r="AC621" s="2">
        <f t="shared" si="73"/>
        <v>0</v>
      </c>
      <c r="AD621" s="5">
        <f t="shared" si="74"/>
        <v>0</v>
      </c>
      <c r="AE621" s="5">
        <f t="shared" si="75"/>
        <v>0</v>
      </c>
      <c r="AG621" s="2">
        <f t="shared" si="76"/>
        <v>9</v>
      </c>
      <c r="AH621" s="2">
        <f t="shared" si="77"/>
        <v>2026</v>
      </c>
      <c r="AJ621" s="5">
        <f t="shared" si="78"/>
        <v>0</v>
      </c>
      <c r="AK621" s="2" t="str">
        <f t="shared" si="79"/>
        <v/>
      </c>
    </row>
    <row r="622" spans="1:37">
      <c r="A622" s="17">
        <f>Total_All_Customers!A622</f>
        <v>46271</v>
      </c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5"/>
      <c r="AA622" s="2">
        <f>IFERROR(INDEX('Holiday Schedule'!$D$3:$D$24,MATCH(A622,'Holiday Schedule'!$C$3:$C$24,0)),0)</f>
        <v>0</v>
      </c>
      <c r="AB622" s="2">
        <f t="shared" si="72"/>
        <v>1</v>
      </c>
      <c r="AC622" s="2">
        <f t="shared" si="73"/>
        <v>0</v>
      </c>
      <c r="AD622" s="5">
        <f t="shared" si="74"/>
        <v>0</v>
      </c>
      <c r="AE622" s="5">
        <f t="shared" si="75"/>
        <v>0</v>
      </c>
      <c r="AG622" s="2">
        <f t="shared" si="76"/>
        <v>9</v>
      </c>
      <c r="AH622" s="2">
        <f t="shared" si="77"/>
        <v>2026</v>
      </c>
      <c r="AJ622" s="5">
        <f t="shared" si="78"/>
        <v>0</v>
      </c>
      <c r="AK622" s="2" t="str">
        <f t="shared" si="79"/>
        <v/>
      </c>
    </row>
    <row r="623" spans="1:37">
      <c r="A623" s="17">
        <f>Total_All_Customers!A623</f>
        <v>46272</v>
      </c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5"/>
      <c r="AA623" s="2">
        <f>IFERROR(INDEX('Holiday Schedule'!$D$3:$D$24,MATCH(A623,'Holiday Schedule'!$C$3:$C$24,0)),0)</f>
        <v>0</v>
      </c>
      <c r="AB623" s="2">
        <f t="shared" si="72"/>
        <v>2</v>
      </c>
      <c r="AC623" s="2">
        <f t="shared" si="73"/>
        <v>0</v>
      </c>
      <c r="AD623" s="5">
        <f t="shared" si="74"/>
        <v>0</v>
      </c>
      <c r="AE623" s="5">
        <f t="shared" si="75"/>
        <v>0</v>
      </c>
      <c r="AG623" s="2">
        <f t="shared" si="76"/>
        <v>9</v>
      </c>
      <c r="AH623" s="2">
        <f t="shared" si="77"/>
        <v>2026</v>
      </c>
      <c r="AJ623" s="5">
        <f t="shared" si="78"/>
        <v>0</v>
      </c>
      <c r="AK623" s="2" t="str">
        <f t="shared" si="79"/>
        <v/>
      </c>
    </row>
    <row r="624" spans="1:37">
      <c r="A624" s="17">
        <f>Total_All_Customers!A624</f>
        <v>46273</v>
      </c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5"/>
      <c r="AA624" s="2">
        <f>IFERROR(INDEX('Holiday Schedule'!$D$3:$D$24,MATCH(A624,'Holiday Schedule'!$C$3:$C$24,0)),0)</f>
        <v>0</v>
      </c>
      <c r="AB624" s="2">
        <f t="shared" si="72"/>
        <v>3</v>
      </c>
      <c r="AC624" s="2">
        <f t="shared" si="73"/>
        <v>0</v>
      </c>
      <c r="AD624" s="5">
        <f t="shared" si="74"/>
        <v>0</v>
      </c>
      <c r="AE624" s="5">
        <f t="shared" si="75"/>
        <v>0</v>
      </c>
      <c r="AG624" s="2">
        <f t="shared" si="76"/>
        <v>9</v>
      </c>
      <c r="AH624" s="2">
        <f t="shared" si="77"/>
        <v>2026</v>
      </c>
      <c r="AJ624" s="5">
        <f t="shared" si="78"/>
        <v>0</v>
      </c>
      <c r="AK624" s="2" t="str">
        <f t="shared" si="79"/>
        <v/>
      </c>
    </row>
    <row r="625" spans="1:37">
      <c r="A625" s="17">
        <f>Total_All_Customers!A625</f>
        <v>46274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5"/>
      <c r="AA625" s="2">
        <f>IFERROR(INDEX('Holiday Schedule'!$D$3:$D$24,MATCH(A625,'Holiday Schedule'!$C$3:$C$24,0)),0)</f>
        <v>0</v>
      </c>
      <c r="AB625" s="2">
        <f t="shared" si="72"/>
        <v>4</v>
      </c>
      <c r="AC625" s="2">
        <f t="shared" si="73"/>
        <v>0</v>
      </c>
      <c r="AD625" s="5">
        <f t="shared" si="74"/>
        <v>0</v>
      </c>
      <c r="AE625" s="5">
        <f t="shared" si="75"/>
        <v>0</v>
      </c>
      <c r="AG625" s="2">
        <f t="shared" si="76"/>
        <v>9</v>
      </c>
      <c r="AH625" s="2">
        <f t="shared" si="77"/>
        <v>2026</v>
      </c>
      <c r="AJ625" s="5">
        <f t="shared" si="78"/>
        <v>0</v>
      </c>
      <c r="AK625" s="2" t="str">
        <f t="shared" si="79"/>
        <v/>
      </c>
    </row>
    <row r="626" spans="1:37">
      <c r="A626" s="17">
        <f>Total_All_Customers!A626</f>
        <v>46275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5"/>
      <c r="AA626" s="2">
        <f>IFERROR(INDEX('Holiday Schedule'!$D$3:$D$24,MATCH(A626,'Holiday Schedule'!$C$3:$C$24,0)),0)</f>
        <v>0</v>
      </c>
      <c r="AB626" s="2">
        <f t="shared" si="72"/>
        <v>5</v>
      </c>
      <c r="AC626" s="2">
        <f t="shared" si="73"/>
        <v>0</v>
      </c>
      <c r="AD626" s="5">
        <f t="shared" si="74"/>
        <v>0</v>
      </c>
      <c r="AE626" s="5">
        <f t="shared" si="75"/>
        <v>0</v>
      </c>
      <c r="AG626" s="2">
        <f t="shared" si="76"/>
        <v>9</v>
      </c>
      <c r="AH626" s="2">
        <f t="shared" si="77"/>
        <v>2026</v>
      </c>
      <c r="AJ626" s="5">
        <f t="shared" si="78"/>
        <v>0</v>
      </c>
      <c r="AK626" s="2" t="str">
        <f t="shared" si="79"/>
        <v/>
      </c>
    </row>
    <row r="627" spans="1:37">
      <c r="A627" s="17">
        <f>Total_All_Customers!A627</f>
        <v>46276</v>
      </c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5"/>
      <c r="AA627" s="2">
        <f>IFERROR(INDEX('Holiday Schedule'!$D$3:$D$24,MATCH(A627,'Holiday Schedule'!$C$3:$C$24,0)),0)</f>
        <v>0</v>
      </c>
      <c r="AB627" s="2">
        <f t="shared" si="72"/>
        <v>6</v>
      </c>
      <c r="AC627" s="2">
        <f t="shared" si="73"/>
        <v>0</v>
      </c>
      <c r="AD627" s="5">
        <f t="shared" si="74"/>
        <v>0</v>
      </c>
      <c r="AE627" s="5">
        <f t="shared" si="75"/>
        <v>0</v>
      </c>
      <c r="AG627" s="2">
        <f t="shared" si="76"/>
        <v>9</v>
      </c>
      <c r="AH627" s="2">
        <f t="shared" si="77"/>
        <v>2026</v>
      </c>
      <c r="AJ627" s="5">
        <f t="shared" si="78"/>
        <v>0</v>
      </c>
      <c r="AK627" s="2" t="str">
        <f t="shared" si="79"/>
        <v/>
      </c>
    </row>
    <row r="628" spans="1:37">
      <c r="A628" s="17">
        <f>Total_All_Customers!A628</f>
        <v>46277</v>
      </c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5"/>
      <c r="AA628" s="2">
        <f>IFERROR(INDEX('Holiday Schedule'!$D$3:$D$24,MATCH(A628,'Holiday Schedule'!$C$3:$C$24,0)),0)</f>
        <v>0</v>
      </c>
      <c r="AB628" s="2">
        <f t="shared" si="72"/>
        <v>7</v>
      </c>
      <c r="AC628" s="2">
        <f t="shared" si="73"/>
        <v>0</v>
      </c>
      <c r="AD628" s="5">
        <f t="shared" si="74"/>
        <v>0</v>
      </c>
      <c r="AE628" s="5">
        <f t="shared" si="75"/>
        <v>0</v>
      </c>
      <c r="AG628" s="2">
        <f t="shared" si="76"/>
        <v>9</v>
      </c>
      <c r="AH628" s="2">
        <f t="shared" si="77"/>
        <v>2026</v>
      </c>
      <c r="AJ628" s="5">
        <f t="shared" si="78"/>
        <v>0</v>
      </c>
      <c r="AK628" s="2" t="str">
        <f t="shared" si="79"/>
        <v/>
      </c>
    </row>
    <row r="629" spans="1:37">
      <c r="A629" s="17">
        <f>Total_All_Customers!A629</f>
        <v>46278</v>
      </c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5"/>
      <c r="AA629" s="2">
        <f>IFERROR(INDEX('Holiday Schedule'!$D$3:$D$24,MATCH(A629,'Holiday Schedule'!$C$3:$C$24,0)),0)</f>
        <v>0</v>
      </c>
      <c r="AB629" s="2">
        <f t="shared" si="72"/>
        <v>1</v>
      </c>
      <c r="AC629" s="2">
        <f t="shared" si="73"/>
        <v>0</v>
      </c>
      <c r="AD629" s="5">
        <f t="shared" si="74"/>
        <v>0</v>
      </c>
      <c r="AE629" s="5">
        <f t="shared" si="75"/>
        <v>0</v>
      </c>
      <c r="AG629" s="2">
        <f t="shared" si="76"/>
        <v>9</v>
      </c>
      <c r="AH629" s="2">
        <f t="shared" si="77"/>
        <v>2026</v>
      </c>
      <c r="AJ629" s="5">
        <f t="shared" si="78"/>
        <v>0</v>
      </c>
      <c r="AK629" s="2" t="str">
        <f t="shared" si="79"/>
        <v/>
      </c>
    </row>
    <row r="630" spans="1:37">
      <c r="A630" s="17">
        <f>Total_All_Customers!A630</f>
        <v>46279</v>
      </c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5"/>
      <c r="AA630" s="2">
        <f>IFERROR(INDEX('Holiday Schedule'!$D$3:$D$24,MATCH(A630,'Holiday Schedule'!$C$3:$C$24,0)),0)</f>
        <v>0</v>
      </c>
      <c r="AB630" s="2">
        <f t="shared" si="72"/>
        <v>2</v>
      </c>
      <c r="AC630" s="2">
        <f t="shared" si="73"/>
        <v>0</v>
      </c>
      <c r="AD630" s="5">
        <f t="shared" si="74"/>
        <v>0</v>
      </c>
      <c r="AE630" s="5">
        <f t="shared" si="75"/>
        <v>0</v>
      </c>
      <c r="AG630" s="2">
        <f t="shared" si="76"/>
        <v>9</v>
      </c>
      <c r="AH630" s="2">
        <f t="shared" si="77"/>
        <v>2026</v>
      </c>
      <c r="AJ630" s="5">
        <f t="shared" si="78"/>
        <v>0</v>
      </c>
      <c r="AK630" s="2" t="str">
        <f t="shared" si="79"/>
        <v/>
      </c>
    </row>
    <row r="631" spans="1:37">
      <c r="A631" s="17">
        <f>Total_All_Customers!A631</f>
        <v>46280</v>
      </c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5"/>
      <c r="AA631" s="2">
        <f>IFERROR(INDEX('Holiday Schedule'!$D$3:$D$24,MATCH(A631,'Holiday Schedule'!$C$3:$C$24,0)),0)</f>
        <v>0</v>
      </c>
      <c r="AB631" s="2">
        <f t="shared" si="72"/>
        <v>3</v>
      </c>
      <c r="AC631" s="2">
        <f t="shared" si="73"/>
        <v>0</v>
      </c>
      <c r="AD631" s="5">
        <f t="shared" si="74"/>
        <v>0</v>
      </c>
      <c r="AE631" s="5">
        <f t="shared" si="75"/>
        <v>0</v>
      </c>
      <c r="AG631" s="2">
        <f t="shared" si="76"/>
        <v>9</v>
      </c>
      <c r="AH631" s="2">
        <f t="shared" si="77"/>
        <v>2026</v>
      </c>
      <c r="AJ631" s="5">
        <f t="shared" si="78"/>
        <v>0</v>
      </c>
      <c r="AK631" s="2" t="str">
        <f t="shared" si="79"/>
        <v/>
      </c>
    </row>
    <row r="632" spans="1:37">
      <c r="A632" s="17">
        <f>Total_All_Customers!A632</f>
        <v>46281</v>
      </c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5"/>
      <c r="AA632" s="2">
        <f>IFERROR(INDEX('Holiday Schedule'!$D$3:$D$24,MATCH(A632,'Holiday Schedule'!$C$3:$C$24,0)),0)</f>
        <v>0</v>
      </c>
      <c r="AB632" s="2">
        <f t="shared" si="72"/>
        <v>4</v>
      </c>
      <c r="AC632" s="2">
        <f t="shared" si="73"/>
        <v>0</v>
      </c>
      <c r="AD632" s="5">
        <f t="shared" si="74"/>
        <v>0</v>
      </c>
      <c r="AE632" s="5">
        <f t="shared" si="75"/>
        <v>0</v>
      </c>
      <c r="AG632" s="2">
        <f t="shared" si="76"/>
        <v>9</v>
      </c>
      <c r="AH632" s="2">
        <f t="shared" si="77"/>
        <v>2026</v>
      </c>
      <c r="AJ632" s="5">
        <f t="shared" si="78"/>
        <v>0</v>
      </c>
      <c r="AK632" s="2" t="str">
        <f t="shared" si="79"/>
        <v/>
      </c>
    </row>
    <row r="633" spans="1:37">
      <c r="A633" s="17">
        <f>Total_All_Customers!A633</f>
        <v>46282</v>
      </c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5"/>
      <c r="AA633" s="2">
        <f>IFERROR(INDEX('Holiday Schedule'!$D$3:$D$24,MATCH(A633,'Holiday Schedule'!$C$3:$C$24,0)),0)</f>
        <v>0</v>
      </c>
      <c r="AB633" s="2">
        <f t="shared" si="72"/>
        <v>5</v>
      </c>
      <c r="AC633" s="2">
        <f t="shared" si="73"/>
        <v>0</v>
      </c>
      <c r="AD633" s="5">
        <f t="shared" si="74"/>
        <v>0</v>
      </c>
      <c r="AE633" s="5">
        <f t="shared" si="75"/>
        <v>0</v>
      </c>
      <c r="AG633" s="2">
        <f t="shared" si="76"/>
        <v>9</v>
      </c>
      <c r="AH633" s="2">
        <f t="shared" si="77"/>
        <v>2026</v>
      </c>
      <c r="AJ633" s="5">
        <f t="shared" si="78"/>
        <v>0</v>
      </c>
      <c r="AK633" s="2" t="str">
        <f t="shared" si="79"/>
        <v/>
      </c>
    </row>
    <row r="634" spans="1:37">
      <c r="A634" s="17">
        <f>Total_All_Customers!A634</f>
        <v>46283</v>
      </c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5"/>
      <c r="AA634" s="2">
        <f>IFERROR(INDEX('Holiday Schedule'!$D$3:$D$24,MATCH(A634,'Holiday Schedule'!$C$3:$C$24,0)),0)</f>
        <v>0</v>
      </c>
      <c r="AB634" s="2">
        <f t="shared" si="72"/>
        <v>6</v>
      </c>
      <c r="AC634" s="2">
        <f t="shared" si="73"/>
        <v>0</v>
      </c>
      <c r="AD634" s="5">
        <f t="shared" si="74"/>
        <v>0</v>
      </c>
      <c r="AE634" s="5">
        <f t="shared" si="75"/>
        <v>0</v>
      </c>
      <c r="AG634" s="2">
        <f t="shared" si="76"/>
        <v>9</v>
      </c>
      <c r="AH634" s="2">
        <f t="shared" si="77"/>
        <v>2026</v>
      </c>
      <c r="AJ634" s="5">
        <f t="shared" si="78"/>
        <v>0</v>
      </c>
      <c r="AK634" s="2" t="str">
        <f t="shared" si="79"/>
        <v/>
      </c>
    </row>
    <row r="635" spans="1:37">
      <c r="A635" s="17">
        <f>Total_All_Customers!A635</f>
        <v>46284</v>
      </c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5"/>
      <c r="AA635" s="2">
        <f>IFERROR(INDEX('Holiday Schedule'!$D$3:$D$24,MATCH(A635,'Holiday Schedule'!$C$3:$C$24,0)),0)</f>
        <v>0</v>
      </c>
      <c r="AB635" s="2">
        <f t="shared" si="72"/>
        <v>7</v>
      </c>
      <c r="AC635" s="2">
        <f t="shared" si="73"/>
        <v>0</v>
      </c>
      <c r="AD635" s="5">
        <f t="shared" si="74"/>
        <v>0</v>
      </c>
      <c r="AE635" s="5">
        <f t="shared" si="75"/>
        <v>0</v>
      </c>
      <c r="AG635" s="2">
        <f t="shared" si="76"/>
        <v>9</v>
      </c>
      <c r="AH635" s="2">
        <f t="shared" si="77"/>
        <v>2026</v>
      </c>
      <c r="AJ635" s="5">
        <f t="shared" si="78"/>
        <v>0</v>
      </c>
      <c r="AK635" s="2" t="str">
        <f t="shared" si="79"/>
        <v/>
      </c>
    </row>
    <row r="636" spans="1:37">
      <c r="A636" s="17">
        <f>Total_All_Customers!A636</f>
        <v>46285</v>
      </c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5"/>
      <c r="AA636" s="2">
        <f>IFERROR(INDEX('Holiday Schedule'!$D$3:$D$24,MATCH(A636,'Holiday Schedule'!$C$3:$C$24,0)),0)</f>
        <v>0</v>
      </c>
      <c r="AB636" s="2">
        <f t="shared" si="72"/>
        <v>1</v>
      </c>
      <c r="AC636" s="2">
        <f t="shared" si="73"/>
        <v>0</v>
      </c>
      <c r="AD636" s="5">
        <f t="shared" si="74"/>
        <v>0</v>
      </c>
      <c r="AE636" s="5">
        <f t="shared" si="75"/>
        <v>0</v>
      </c>
      <c r="AG636" s="2">
        <f t="shared" si="76"/>
        <v>9</v>
      </c>
      <c r="AH636" s="2">
        <f t="shared" si="77"/>
        <v>2026</v>
      </c>
      <c r="AJ636" s="5">
        <f t="shared" si="78"/>
        <v>0</v>
      </c>
      <c r="AK636" s="2" t="str">
        <f t="shared" si="79"/>
        <v/>
      </c>
    </row>
    <row r="637" spans="1:37">
      <c r="A637" s="17">
        <f>Total_All_Customers!A637</f>
        <v>46286</v>
      </c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5"/>
      <c r="AA637" s="2">
        <f>IFERROR(INDEX('Holiday Schedule'!$D$3:$D$24,MATCH(A637,'Holiday Schedule'!$C$3:$C$24,0)),0)</f>
        <v>0</v>
      </c>
      <c r="AB637" s="2">
        <f t="shared" si="72"/>
        <v>2</v>
      </c>
      <c r="AC637" s="2">
        <f t="shared" si="73"/>
        <v>0</v>
      </c>
      <c r="AD637" s="5">
        <f t="shared" si="74"/>
        <v>0</v>
      </c>
      <c r="AE637" s="5">
        <f t="shared" si="75"/>
        <v>0</v>
      </c>
      <c r="AG637" s="2">
        <f t="shared" si="76"/>
        <v>9</v>
      </c>
      <c r="AH637" s="2">
        <f t="shared" si="77"/>
        <v>2026</v>
      </c>
      <c r="AJ637" s="5">
        <f t="shared" si="78"/>
        <v>0</v>
      </c>
      <c r="AK637" s="2" t="str">
        <f t="shared" si="79"/>
        <v/>
      </c>
    </row>
    <row r="638" spans="1:37">
      <c r="A638" s="17">
        <f>Total_All_Customers!A638</f>
        <v>46287</v>
      </c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5"/>
      <c r="AA638" s="2">
        <f>IFERROR(INDEX('Holiday Schedule'!$D$3:$D$24,MATCH(A638,'Holiday Schedule'!$C$3:$C$24,0)),0)</f>
        <v>0</v>
      </c>
      <c r="AB638" s="2">
        <f t="shared" si="72"/>
        <v>3</v>
      </c>
      <c r="AC638" s="2">
        <f t="shared" si="73"/>
        <v>0</v>
      </c>
      <c r="AD638" s="5">
        <f t="shared" si="74"/>
        <v>0</v>
      </c>
      <c r="AE638" s="5">
        <f t="shared" si="75"/>
        <v>0</v>
      </c>
      <c r="AG638" s="2">
        <f t="shared" si="76"/>
        <v>9</v>
      </c>
      <c r="AH638" s="2">
        <f t="shared" si="77"/>
        <v>2026</v>
      </c>
      <c r="AJ638" s="5">
        <f t="shared" si="78"/>
        <v>0</v>
      </c>
      <c r="AK638" s="2" t="str">
        <f t="shared" si="79"/>
        <v/>
      </c>
    </row>
    <row r="639" spans="1:37">
      <c r="A639" s="17">
        <f>Total_All_Customers!A639</f>
        <v>46288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5"/>
      <c r="AA639" s="2">
        <f>IFERROR(INDEX('Holiday Schedule'!$D$3:$D$24,MATCH(A639,'Holiday Schedule'!$C$3:$C$24,0)),0)</f>
        <v>0</v>
      </c>
      <c r="AB639" s="2">
        <f t="shared" si="72"/>
        <v>4</v>
      </c>
      <c r="AC639" s="2">
        <f t="shared" si="73"/>
        <v>0</v>
      </c>
      <c r="AD639" s="5">
        <f t="shared" si="74"/>
        <v>0</v>
      </c>
      <c r="AE639" s="5">
        <f t="shared" si="75"/>
        <v>0</v>
      </c>
      <c r="AG639" s="2">
        <f t="shared" si="76"/>
        <v>9</v>
      </c>
      <c r="AH639" s="2">
        <f t="shared" si="77"/>
        <v>2026</v>
      </c>
      <c r="AJ639" s="5">
        <f t="shared" si="78"/>
        <v>0</v>
      </c>
      <c r="AK639" s="2" t="str">
        <f t="shared" si="79"/>
        <v/>
      </c>
    </row>
    <row r="640" spans="1:37">
      <c r="A640" s="17">
        <f>Total_All_Customers!A640</f>
        <v>46289</v>
      </c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5"/>
      <c r="AA640" s="2">
        <f>IFERROR(INDEX('Holiday Schedule'!$D$3:$D$24,MATCH(A640,'Holiday Schedule'!$C$3:$C$24,0)),0)</f>
        <v>0</v>
      </c>
      <c r="AB640" s="2">
        <f t="shared" si="72"/>
        <v>5</v>
      </c>
      <c r="AC640" s="2">
        <f t="shared" si="73"/>
        <v>0</v>
      </c>
      <c r="AD640" s="5">
        <f t="shared" si="74"/>
        <v>0</v>
      </c>
      <c r="AE640" s="5">
        <f t="shared" si="75"/>
        <v>0</v>
      </c>
      <c r="AG640" s="2">
        <f t="shared" si="76"/>
        <v>9</v>
      </c>
      <c r="AH640" s="2">
        <f t="shared" si="77"/>
        <v>2026</v>
      </c>
      <c r="AJ640" s="5">
        <f t="shared" si="78"/>
        <v>0</v>
      </c>
      <c r="AK640" s="2" t="str">
        <f t="shared" si="79"/>
        <v/>
      </c>
    </row>
    <row r="641" spans="1:37">
      <c r="A641" s="17">
        <f>Total_All_Customers!A641</f>
        <v>46290</v>
      </c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5"/>
      <c r="AA641" s="2">
        <f>IFERROR(INDEX('Holiday Schedule'!$D$3:$D$24,MATCH(A641,'Holiday Schedule'!$C$3:$C$24,0)),0)</f>
        <v>0</v>
      </c>
      <c r="AB641" s="2">
        <f t="shared" si="72"/>
        <v>6</v>
      </c>
      <c r="AC641" s="2">
        <f t="shared" si="73"/>
        <v>0</v>
      </c>
      <c r="AD641" s="5">
        <f t="shared" si="74"/>
        <v>0</v>
      </c>
      <c r="AE641" s="5">
        <f t="shared" si="75"/>
        <v>0</v>
      </c>
      <c r="AG641" s="2">
        <f t="shared" si="76"/>
        <v>9</v>
      </c>
      <c r="AH641" s="2">
        <f t="shared" si="77"/>
        <v>2026</v>
      </c>
      <c r="AJ641" s="5">
        <f t="shared" si="78"/>
        <v>0</v>
      </c>
      <c r="AK641" s="2" t="str">
        <f t="shared" si="79"/>
        <v/>
      </c>
    </row>
    <row r="642" spans="1:37">
      <c r="A642" s="17">
        <f>Total_All_Customers!A642</f>
        <v>46291</v>
      </c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5"/>
      <c r="AA642" s="2">
        <f>IFERROR(INDEX('Holiday Schedule'!$D$3:$D$24,MATCH(A642,'Holiday Schedule'!$C$3:$C$24,0)),0)</f>
        <v>0</v>
      </c>
      <c r="AB642" s="2">
        <f t="shared" si="72"/>
        <v>7</v>
      </c>
      <c r="AC642" s="2">
        <f t="shared" si="73"/>
        <v>0</v>
      </c>
      <c r="AD642" s="5">
        <f t="shared" si="74"/>
        <v>0</v>
      </c>
      <c r="AE642" s="5">
        <f t="shared" si="75"/>
        <v>0</v>
      </c>
      <c r="AG642" s="2">
        <f t="shared" si="76"/>
        <v>9</v>
      </c>
      <c r="AH642" s="2">
        <f t="shared" si="77"/>
        <v>2026</v>
      </c>
      <c r="AJ642" s="5">
        <f t="shared" si="78"/>
        <v>0</v>
      </c>
      <c r="AK642" s="2" t="str">
        <f t="shared" si="79"/>
        <v/>
      </c>
    </row>
    <row r="643" spans="1:37">
      <c r="A643" s="17">
        <f>Total_All_Customers!A643</f>
        <v>46292</v>
      </c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5"/>
      <c r="AA643" s="2">
        <f>IFERROR(INDEX('Holiday Schedule'!$D$3:$D$24,MATCH(A643,'Holiday Schedule'!$C$3:$C$24,0)),0)</f>
        <v>0</v>
      </c>
      <c r="AB643" s="2">
        <f t="shared" si="72"/>
        <v>1</v>
      </c>
      <c r="AC643" s="2">
        <f t="shared" si="73"/>
        <v>0</v>
      </c>
      <c r="AD643" s="5">
        <f t="shared" si="74"/>
        <v>0</v>
      </c>
      <c r="AE643" s="5">
        <f t="shared" si="75"/>
        <v>0</v>
      </c>
      <c r="AG643" s="2">
        <f t="shared" si="76"/>
        <v>9</v>
      </c>
      <c r="AH643" s="2">
        <f t="shared" si="77"/>
        <v>2026</v>
      </c>
      <c r="AJ643" s="5">
        <f t="shared" si="78"/>
        <v>0</v>
      </c>
      <c r="AK643" s="2" t="str">
        <f t="shared" si="79"/>
        <v/>
      </c>
    </row>
    <row r="644" spans="1:37">
      <c r="A644" s="17">
        <f>Total_All_Customers!A644</f>
        <v>46293</v>
      </c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5"/>
      <c r="AA644" s="2">
        <f>IFERROR(INDEX('Holiday Schedule'!$D$3:$D$24,MATCH(A644,'Holiday Schedule'!$C$3:$C$24,0)),0)</f>
        <v>0</v>
      </c>
      <c r="AB644" s="2">
        <f t="shared" si="72"/>
        <v>2</v>
      </c>
      <c r="AC644" s="2">
        <f t="shared" si="73"/>
        <v>0</v>
      </c>
      <c r="AD644" s="5">
        <f t="shared" si="74"/>
        <v>0</v>
      </c>
      <c r="AE644" s="5">
        <f t="shared" si="75"/>
        <v>0</v>
      </c>
      <c r="AG644" s="2">
        <f t="shared" si="76"/>
        <v>9</v>
      </c>
      <c r="AH644" s="2">
        <f t="shared" si="77"/>
        <v>2026</v>
      </c>
      <c r="AJ644" s="5">
        <f t="shared" si="78"/>
        <v>0</v>
      </c>
      <c r="AK644" s="2" t="str">
        <f t="shared" si="79"/>
        <v/>
      </c>
    </row>
    <row r="645" spans="1:37">
      <c r="A645" s="17">
        <f>Total_All_Customers!A645</f>
        <v>46294</v>
      </c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5"/>
      <c r="AA645" s="2">
        <f>IFERROR(INDEX('Holiday Schedule'!$D$3:$D$24,MATCH(A645,'Holiday Schedule'!$C$3:$C$24,0)),0)</f>
        <v>0</v>
      </c>
      <c r="AB645" s="2">
        <f t="shared" si="72"/>
        <v>3</v>
      </c>
      <c r="AC645" s="2">
        <f t="shared" si="73"/>
        <v>0</v>
      </c>
      <c r="AD645" s="5">
        <f t="shared" si="74"/>
        <v>0</v>
      </c>
      <c r="AE645" s="5">
        <f t="shared" si="75"/>
        <v>0</v>
      </c>
      <c r="AG645" s="2">
        <f t="shared" si="76"/>
        <v>9</v>
      </c>
      <c r="AH645" s="2">
        <f t="shared" si="77"/>
        <v>2026</v>
      </c>
      <c r="AJ645" s="5">
        <f t="shared" si="78"/>
        <v>0</v>
      </c>
      <c r="AK645" s="2" t="str">
        <f t="shared" si="79"/>
        <v/>
      </c>
    </row>
    <row r="646" spans="1:37">
      <c r="A646" s="17">
        <f>Total_All_Customers!A646</f>
        <v>46295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5"/>
      <c r="AA646" s="2">
        <f>IFERROR(INDEX('Holiday Schedule'!$D$3:$D$24,MATCH(A646,'Holiday Schedule'!$C$3:$C$24,0)),0)</f>
        <v>0</v>
      </c>
      <c r="AB646" s="2">
        <f t="shared" si="72"/>
        <v>4</v>
      </c>
      <c r="AC646" s="2">
        <f t="shared" si="73"/>
        <v>0</v>
      </c>
      <c r="AD646" s="5">
        <f t="shared" si="74"/>
        <v>0</v>
      </c>
      <c r="AE646" s="5">
        <f t="shared" si="75"/>
        <v>0</v>
      </c>
      <c r="AG646" s="2">
        <f t="shared" si="76"/>
        <v>9</v>
      </c>
      <c r="AH646" s="2">
        <f t="shared" si="77"/>
        <v>2026</v>
      </c>
      <c r="AJ646" s="5">
        <f t="shared" si="78"/>
        <v>0</v>
      </c>
      <c r="AK646" s="2" t="str">
        <f t="shared" si="79"/>
        <v/>
      </c>
    </row>
    <row r="647" spans="1:37">
      <c r="A647" s="17">
        <f>Total_All_Customers!A647</f>
        <v>46296</v>
      </c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5"/>
      <c r="AA647" s="2">
        <f>IFERROR(INDEX('Holiday Schedule'!$D$3:$D$24,MATCH(A647,'Holiday Schedule'!$C$3:$C$24,0)),0)</f>
        <v>0</v>
      </c>
      <c r="AB647" s="2">
        <f t="shared" si="72"/>
        <v>5</v>
      </c>
      <c r="AC647" s="2">
        <f t="shared" si="73"/>
        <v>0</v>
      </c>
      <c r="AD647" s="5">
        <f t="shared" si="74"/>
        <v>0</v>
      </c>
      <c r="AE647" s="5">
        <f t="shared" si="75"/>
        <v>0</v>
      </c>
      <c r="AG647" s="2">
        <f t="shared" si="76"/>
        <v>10</v>
      </c>
      <c r="AH647" s="2">
        <f t="shared" si="77"/>
        <v>2026</v>
      </c>
      <c r="AJ647" s="5">
        <f t="shared" si="78"/>
        <v>0</v>
      </c>
      <c r="AK647" s="2" t="str">
        <f t="shared" si="79"/>
        <v/>
      </c>
    </row>
    <row r="648" spans="1:37">
      <c r="A648" s="17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5"/>
      <c r="AB648" s="2"/>
      <c r="AD648" s="5"/>
      <c r="AE648" s="5"/>
      <c r="AJ648" s="5"/>
    </row>
    <row r="649" spans="1:37">
      <c r="A649" s="17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5"/>
      <c r="AB649" s="2"/>
      <c r="AD649" s="5"/>
      <c r="AE649" s="5"/>
      <c r="AJ649" s="5"/>
    </row>
    <row r="650" spans="1:37">
      <c r="A650" s="17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5"/>
      <c r="AB650" s="2"/>
      <c r="AD650" s="5"/>
      <c r="AE650" s="5"/>
      <c r="AJ650" s="5"/>
    </row>
    <row r="651" spans="1:37">
      <c r="A651" s="17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5"/>
      <c r="AB651" s="2"/>
      <c r="AD651" s="5"/>
      <c r="AE651" s="5"/>
      <c r="AJ651" s="5"/>
    </row>
    <row r="652" spans="1:37">
      <c r="A652" s="17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5"/>
      <c r="AB652" s="2"/>
      <c r="AD652" s="5"/>
      <c r="AE652" s="5"/>
      <c r="AJ652" s="5"/>
    </row>
    <row r="653" spans="1:37">
      <c r="A653" s="17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5"/>
      <c r="AB653" s="2"/>
      <c r="AD653" s="5"/>
      <c r="AE653" s="5"/>
      <c r="AJ653" s="5"/>
    </row>
    <row r="654" spans="1:37">
      <c r="A654" s="17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5"/>
      <c r="AB654" s="2"/>
      <c r="AD654" s="5"/>
      <c r="AE654" s="5"/>
      <c r="AJ654" s="5"/>
    </row>
    <row r="655" spans="1:37">
      <c r="A655" s="17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5"/>
      <c r="AB655" s="2"/>
      <c r="AD655" s="5"/>
      <c r="AE655" s="5"/>
      <c r="AJ655" s="5"/>
    </row>
    <row r="656" spans="1:37">
      <c r="A656" s="17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5"/>
      <c r="AB656" s="2"/>
      <c r="AD656" s="5"/>
      <c r="AE656" s="5"/>
      <c r="AJ656" s="5"/>
    </row>
    <row r="657" spans="1:36">
      <c r="A657" s="17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5"/>
      <c r="AB657" s="2"/>
      <c r="AD657" s="5"/>
      <c r="AE657" s="5"/>
      <c r="AJ657" s="5"/>
    </row>
    <row r="658" spans="1:36">
      <c r="A658" s="17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5"/>
      <c r="AB658" s="2"/>
      <c r="AD658" s="5"/>
      <c r="AE658" s="5"/>
      <c r="AJ658" s="5"/>
    </row>
    <row r="659" spans="1:36">
      <c r="A659" s="17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5"/>
      <c r="AB659" s="2"/>
      <c r="AD659" s="5"/>
      <c r="AE659" s="5"/>
      <c r="AJ659" s="5"/>
    </row>
    <row r="660" spans="1:36">
      <c r="A660" s="17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5"/>
      <c r="AB660" s="2"/>
      <c r="AD660" s="5"/>
      <c r="AE660" s="5"/>
      <c r="AJ660" s="5"/>
    </row>
    <row r="661" spans="1:36">
      <c r="A661" s="17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5"/>
      <c r="AB661" s="2"/>
      <c r="AD661" s="5"/>
      <c r="AE661" s="5"/>
      <c r="AJ661" s="5"/>
    </row>
    <row r="662" spans="1:36">
      <c r="A662" s="17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5"/>
      <c r="AB662" s="2"/>
      <c r="AD662" s="5"/>
      <c r="AE662" s="5"/>
      <c r="AJ662" s="5"/>
    </row>
    <row r="663" spans="1:36">
      <c r="A663" s="17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5"/>
      <c r="AB663" s="2"/>
      <c r="AD663" s="5"/>
      <c r="AE663" s="5"/>
      <c r="AJ663" s="5"/>
    </row>
    <row r="664" spans="1:36">
      <c r="A664" s="17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5"/>
      <c r="AB664" s="2"/>
      <c r="AD664" s="5"/>
      <c r="AE664" s="5"/>
      <c r="AJ664" s="5"/>
    </row>
    <row r="665" spans="1:36">
      <c r="A665" s="17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5"/>
      <c r="AB665" s="2"/>
      <c r="AD665" s="5"/>
      <c r="AE665" s="5"/>
      <c r="AJ665" s="5"/>
    </row>
    <row r="666" spans="1:36">
      <c r="A666" s="17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5"/>
      <c r="AB666" s="2"/>
      <c r="AD666" s="5"/>
      <c r="AE666" s="5"/>
      <c r="AJ666" s="5"/>
    </row>
    <row r="667" spans="1:36">
      <c r="A667" s="17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5"/>
      <c r="AB667" s="2"/>
      <c r="AD667" s="5"/>
      <c r="AE667" s="5"/>
      <c r="AJ667" s="5"/>
    </row>
    <row r="668" spans="1:36">
      <c r="A668" s="17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5"/>
      <c r="AB668" s="2"/>
      <c r="AD668" s="5"/>
      <c r="AE668" s="5"/>
      <c r="AJ668" s="5"/>
    </row>
    <row r="669" spans="1:36">
      <c r="A669" s="17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5"/>
      <c r="AB669" s="2"/>
      <c r="AD669" s="5"/>
      <c r="AE669" s="5"/>
      <c r="AJ669" s="5"/>
    </row>
    <row r="670" spans="1:36">
      <c r="A670" s="17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5"/>
      <c r="AB670" s="2"/>
      <c r="AD670" s="5"/>
      <c r="AE670" s="5"/>
      <c r="AJ670" s="5"/>
    </row>
    <row r="671" spans="1:36">
      <c r="A671" s="17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5"/>
      <c r="AB671" s="2"/>
      <c r="AD671" s="5"/>
      <c r="AE671" s="5"/>
      <c r="AJ671" s="5"/>
    </row>
    <row r="672" spans="1:36">
      <c r="A672" s="17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5"/>
      <c r="AB672" s="2"/>
      <c r="AD672" s="5"/>
      <c r="AE672" s="5"/>
      <c r="AJ672" s="5"/>
    </row>
    <row r="673" spans="1:36">
      <c r="A673" s="17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5"/>
      <c r="AB673" s="2"/>
      <c r="AD673" s="5"/>
      <c r="AE673" s="5"/>
      <c r="AJ673" s="5"/>
    </row>
    <row r="674" spans="1:36">
      <c r="A674" s="17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5"/>
      <c r="AB674" s="2"/>
      <c r="AD674" s="5"/>
      <c r="AE674" s="5"/>
      <c r="AJ674" s="5"/>
    </row>
    <row r="675" spans="1:36">
      <c r="A675" s="17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5"/>
      <c r="AB675" s="2"/>
      <c r="AD675" s="5"/>
      <c r="AE675" s="5"/>
      <c r="AJ675" s="5"/>
    </row>
    <row r="676" spans="1:36">
      <c r="A676" s="17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5"/>
      <c r="AB676" s="2"/>
      <c r="AD676" s="5"/>
      <c r="AE676" s="5"/>
      <c r="AJ676" s="5"/>
    </row>
    <row r="677" spans="1:36">
      <c r="A677" s="17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5"/>
      <c r="AB677" s="2"/>
      <c r="AD677" s="5"/>
      <c r="AE677" s="5"/>
      <c r="AJ677" s="5"/>
    </row>
    <row r="678" spans="1:36">
      <c r="A678" s="17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5"/>
      <c r="AB678" s="2"/>
      <c r="AD678" s="5"/>
      <c r="AE678" s="5"/>
      <c r="AJ678" s="5"/>
    </row>
    <row r="679" spans="1:36">
      <c r="A679" s="17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5"/>
      <c r="AB679" s="2"/>
      <c r="AD679" s="5"/>
      <c r="AE679" s="5"/>
      <c r="AJ679" s="5"/>
    </row>
    <row r="680" spans="1:36">
      <c r="A680" s="17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5"/>
      <c r="AB680" s="2"/>
      <c r="AD680" s="5"/>
      <c r="AE680" s="5"/>
      <c r="AJ680" s="5"/>
    </row>
    <row r="681" spans="1:36">
      <c r="A681" s="17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5"/>
      <c r="AB681" s="2"/>
      <c r="AD681" s="5"/>
      <c r="AE681" s="5"/>
      <c r="AJ681" s="5"/>
    </row>
    <row r="682" spans="1:36">
      <c r="A682" s="17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5"/>
      <c r="AB682" s="2"/>
      <c r="AD682" s="5"/>
      <c r="AE682" s="5"/>
      <c r="AJ682" s="5"/>
    </row>
    <row r="683" spans="1:36">
      <c r="A683" s="17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5"/>
      <c r="AB683" s="2"/>
      <c r="AD683" s="5"/>
      <c r="AE683" s="5"/>
      <c r="AJ683" s="5"/>
    </row>
    <row r="684" spans="1:36">
      <c r="A684" s="17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5"/>
      <c r="AB684" s="2"/>
      <c r="AD684" s="5"/>
      <c r="AE684" s="5"/>
      <c r="AJ684" s="5"/>
    </row>
    <row r="685" spans="1:36">
      <c r="A685" s="17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5"/>
      <c r="AB685" s="2"/>
      <c r="AD685" s="5"/>
      <c r="AE685" s="5"/>
      <c r="AJ685" s="5"/>
    </row>
    <row r="686" spans="1:36">
      <c r="A686" s="17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5"/>
      <c r="AB686" s="2"/>
      <c r="AD686" s="5"/>
      <c r="AE686" s="5"/>
      <c r="AJ686" s="5"/>
    </row>
    <row r="687" spans="1:36">
      <c r="A687" s="17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5"/>
      <c r="AB687" s="2"/>
      <c r="AD687" s="5"/>
      <c r="AE687" s="5"/>
      <c r="AJ687" s="5"/>
    </row>
    <row r="688" spans="1:36">
      <c r="A688" s="17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5"/>
      <c r="AB688" s="2"/>
      <c r="AD688" s="5"/>
      <c r="AE688" s="5"/>
      <c r="AJ688" s="5"/>
    </row>
    <row r="689" spans="1:36">
      <c r="A689" s="17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5"/>
      <c r="AB689" s="2"/>
      <c r="AD689" s="5"/>
      <c r="AE689" s="5"/>
      <c r="AJ689" s="5"/>
    </row>
    <row r="690" spans="1:36">
      <c r="A690" s="17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5"/>
      <c r="AB690" s="2"/>
      <c r="AD690" s="5"/>
      <c r="AE690" s="5"/>
      <c r="AJ690" s="5"/>
    </row>
    <row r="691" spans="1:36">
      <c r="A691" s="17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5"/>
      <c r="AB691" s="2"/>
      <c r="AD691" s="5"/>
      <c r="AE691" s="5"/>
      <c r="AJ691" s="5"/>
    </row>
    <row r="692" spans="1:36">
      <c r="A692" s="17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5"/>
      <c r="AB692" s="2"/>
      <c r="AD692" s="5"/>
      <c r="AE692" s="5"/>
      <c r="AJ692" s="5"/>
    </row>
    <row r="693" spans="1:36">
      <c r="A693" s="17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5"/>
      <c r="AB693" s="2"/>
      <c r="AD693" s="5"/>
      <c r="AE693" s="5"/>
      <c r="AJ693" s="5"/>
    </row>
    <row r="694" spans="1:36">
      <c r="A694" s="17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5"/>
      <c r="AB694" s="2"/>
      <c r="AD694" s="5"/>
      <c r="AE694" s="5"/>
      <c r="AJ694" s="5"/>
    </row>
    <row r="695" spans="1:36">
      <c r="A695" s="17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5"/>
      <c r="AB695" s="2"/>
      <c r="AD695" s="5"/>
      <c r="AE695" s="5"/>
      <c r="AJ695" s="5"/>
    </row>
    <row r="696" spans="1:36">
      <c r="A696" s="17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5"/>
      <c r="AB696" s="2"/>
      <c r="AD696" s="5"/>
      <c r="AE696" s="5"/>
      <c r="AJ696" s="5"/>
    </row>
    <row r="697" spans="1:36">
      <c r="A697" s="17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5"/>
      <c r="AB697" s="2"/>
      <c r="AD697" s="5"/>
      <c r="AE697" s="5"/>
      <c r="AJ697" s="5"/>
    </row>
    <row r="698" spans="1:36">
      <c r="A698" s="17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5"/>
      <c r="AB698" s="2"/>
      <c r="AD698" s="5"/>
      <c r="AE698" s="5"/>
      <c r="AJ698" s="5"/>
    </row>
    <row r="699" spans="1:36">
      <c r="A699" s="17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5"/>
      <c r="AB699" s="2"/>
      <c r="AD699" s="5"/>
      <c r="AE699" s="5"/>
      <c r="AJ699" s="5"/>
    </row>
    <row r="700" spans="1:36">
      <c r="A700" s="17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5"/>
      <c r="AB700" s="2"/>
      <c r="AD700" s="5"/>
      <c r="AE700" s="5"/>
      <c r="AJ700" s="5"/>
    </row>
    <row r="701" spans="1:36">
      <c r="A701" s="17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5"/>
      <c r="AB701" s="2"/>
      <c r="AD701" s="5"/>
      <c r="AE701" s="5"/>
      <c r="AJ701" s="5"/>
    </row>
    <row r="702" spans="1:36">
      <c r="A702" s="17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5"/>
      <c r="AB702" s="2"/>
      <c r="AD702" s="5"/>
      <c r="AE702" s="5"/>
      <c r="AJ702" s="5"/>
    </row>
    <row r="703" spans="1:36">
      <c r="A703" s="17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5"/>
      <c r="AB703" s="2"/>
      <c r="AD703" s="5"/>
      <c r="AE703" s="5"/>
      <c r="AJ703" s="5"/>
    </row>
    <row r="704" spans="1:36">
      <c r="A704" s="17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5"/>
      <c r="AB704" s="2"/>
      <c r="AD704" s="5"/>
      <c r="AE704" s="5"/>
      <c r="AJ704" s="5"/>
    </row>
    <row r="705" spans="1:36">
      <c r="A705" s="17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5"/>
      <c r="AB705" s="2"/>
      <c r="AD705" s="5"/>
      <c r="AE705" s="5"/>
      <c r="AJ705" s="5"/>
    </row>
    <row r="706" spans="1:36">
      <c r="A706" s="17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5"/>
      <c r="AB706" s="2"/>
      <c r="AD706" s="5"/>
      <c r="AE706" s="5"/>
      <c r="AJ706" s="5"/>
    </row>
    <row r="707" spans="1:36">
      <c r="A707" s="17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5"/>
      <c r="AB707" s="2"/>
      <c r="AD707" s="5"/>
      <c r="AE707" s="5"/>
      <c r="AJ707" s="5"/>
    </row>
    <row r="708" spans="1:36">
      <c r="A708" s="17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5"/>
      <c r="AB708" s="2"/>
      <c r="AD708" s="5"/>
      <c r="AE708" s="5"/>
      <c r="AJ708" s="5"/>
    </row>
    <row r="709" spans="1:36">
      <c r="A709" s="17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5"/>
      <c r="AB709" s="2"/>
      <c r="AD709" s="5"/>
      <c r="AE709" s="5"/>
      <c r="AJ709" s="5"/>
    </row>
    <row r="710" spans="1:36">
      <c r="A710" s="17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5"/>
      <c r="AB710" s="2"/>
      <c r="AD710" s="5"/>
      <c r="AE710" s="5"/>
      <c r="AJ710" s="5"/>
    </row>
    <row r="711" spans="1:36">
      <c r="A711" s="17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5"/>
      <c r="AB711" s="2"/>
      <c r="AD711" s="5"/>
      <c r="AE711" s="5"/>
      <c r="AJ711" s="5"/>
    </row>
    <row r="712" spans="1:36">
      <c r="A712" s="17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5"/>
      <c r="AB712" s="2"/>
      <c r="AD712" s="5"/>
      <c r="AE712" s="5"/>
      <c r="AJ712" s="5"/>
    </row>
    <row r="713" spans="1:36">
      <c r="A713" s="17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5"/>
      <c r="AB713" s="2"/>
      <c r="AD713" s="5"/>
      <c r="AE713" s="5"/>
      <c r="AJ713" s="5"/>
    </row>
    <row r="714" spans="1:36">
      <c r="A714" s="17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5"/>
      <c r="AB714" s="2"/>
      <c r="AD714" s="5"/>
      <c r="AE714" s="5"/>
      <c r="AJ714" s="5"/>
    </row>
    <row r="715" spans="1:36">
      <c r="A715" s="17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5"/>
      <c r="AB715" s="2"/>
      <c r="AD715" s="5"/>
      <c r="AE715" s="5"/>
      <c r="AJ715" s="5"/>
    </row>
    <row r="716" spans="1:36">
      <c r="A716" s="17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5"/>
      <c r="AB716" s="2"/>
      <c r="AD716" s="5"/>
      <c r="AE716" s="5"/>
      <c r="AJ716" s="5"/>
    </row>
    <row r="717" spans="1:36">
      <c r="A717" s="17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5"/>
      <c r="AB717" s="2"/>
      <c r="AD717" s="5"/>
      <c r="AE717" s="5"/>
      <c r="AJ717" s="5"/>
    </row>
    <row r="718" spans="1:36">
      <c r="A718" s="17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5"/>
      <c r="AB718" s="2"/>
      <c r="AD718" s="5"/>
      <c r="AE718" s="5"/>
      <c r="AJ718" s="5"/>
    </row>
    <row r="719" spans="1:36">
      <c r="A719" s="17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5"/>
      <c r="AB719" s="2"/>
      <c r="AD719" s="5"/>
      <c r="AE719" s="5"/>
      <c r="AJ719" s="5"/>
    </row>
    <row r="720" spans="1:36">
      <c r="A720" s="17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5"/>
      <c r="AB720" s="2"/>
      <c r="AD720" s="5"/>
      <c r="AE720" s="5"/>
      <c r="AJ720" s="5"/>
    </row>
    <row r="721" spans="1:36">
      <c r="A721" s="17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5"/>
      <c r="AB721" s="2"/>
      <c r="AD721" s="5"/>
      <c r="AE721" s="5"/>
      <c r="AJ721" s="5"/>
    </row>
    <row r="722" spans="1:36">
      <c r="A722" s="17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5"/>
      <c r="AB722" s="2"/>
      <c r="AD722" s="5"/>
      <c r="AE722" s="5"/>
      <c r="AJ722" s="5"/>
    </row>
    <row r="723" spans="1:36">
      <c r="A723" s="17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5"/>
      <c r="AB723" s="2"/>
      <c r="AD723" s="5"/>
      <c r="AE723" s="5"/>
      <c r="AJ723" s="5"/>
    </row>
    <row r="724" spans="1:36">
      <c r="A724" s="17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5"/>
      <c r="AB724" s="2"/>
      <c r="AD724" s="5"/>
      <c r="AE724" s="5"/>
      <c r="AJ724" s="5"/>
    </row>
    <row r="725" spans="1:36">
      <c r="A725" s="17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5"/>
      <c r="AB725" s="2"/>
      <c r="AD725" s="5"/>
      <c r="AE725" s="5"/>
      <c r="AJ725" s="5"/>
    </row>
    <row r="726" spans="1:36">
      <c r="A726" s="17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5"/>
      <c r="AB726" s="2"/>
      <c r="AD726" s="5"/>
      <c r="AE726" s="5"/>
      <c r="AJ726" s="5"/>
    </row>
    <row r="727" spans="1:36">
      <c r="A727" s="17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5"/>
      <c r="AB727" s="2"/>
      <c r="AD727" s="5"/>
      <c r="AE727" s="5"/>
      <c r="AJ727" s="5"/>
    </row>
    <row r="728" spans="1:36">
      <c r="A728" s="17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5"/>
      <c r="AB728" s="2"/>
      <c r="AD728" s="5"/>
      <c r="AE728" s="5"/>
      <c r="AJ728" s="5"/>
    </row>
    <row r="729" spans="1:36">
      <c r="A729" s="17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5"/>
      <c r="AB729" s="2"/>
      <c r="AD729" s="5"/>
      <c r="AE729" s="5"/>
      <c r="AJ729" s="5"/>
    </row>
    <row r="730" spans="1:36">
      <c r="A730" s="17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5"/>
      <c r="AB730" s="2"/>
      <c r="AD730" s="5"/>
      <c r="AE730" s="5"/>
      <c r="AJ730" s="5"/>
    </row>
    <row r="731" spans="1:36">
      <c r="A731" s="17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5"/>
      <c r="AB731" s="2"/>
      <c r="AD731" s="5"/>
      <c r="AE731" s="5"/>
      <c r="AJ731" s="5"/>
    </row>
    <row r="732" spans="1:36">
      <c r="A732" s="17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5"/>
      <c r="AB732" s="2"/>
      <c r="AD732" s="5"/>
      <c r="AE732" s="5"/>
      <c r="AJ732" s="5"/>
    </row>
    <row r="733" spans="1:36">
      <c r="A733" s="17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5"/>
      <c r="AB733" s="2"/>
      <c r="AD733" s="5"/>
      <c r="AE733" s="5"/>
      <c r="AJ733" s="5"/>
    </row>
    <row r="734" spans="1:36">
      <c r="A734" s="17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5"/>
      <c r="AB734" s="2"/>
      <c r="AD734" s="5"/>
      <c r="AE734" s="5"/>
      <c r="AJ734" s="5"/>
    </row>
    <row r="735" spans="1:36">
      <c r="A735" s="17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5"/>
      <c r="AB735" s="2"/>
      <c r="AD735" s="5"/>
      <c r="AE735" s="5"/>
      <c r="AJ735" s="5"/>
    </row>
    <row r="736" spans="1:36">
      <c r="A736" s="17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5"/>
      <c r="AB736" s="2"/>
      <c r="AD736" s="5"/>
      <c r="AE736" s="5"/>
      <c r="AJ736" s="5"/>
    </row>
    <row r="737" spans="1:36">
      <c r="A737" s="17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5"/>
      <c r="AB737" s="2"/>
      <c r="AD737" s="5"/>
      <c r="AE737" s="5"/>
      <c r="AJ737" s="5"/>
    </row>
    <row r="738" spans="1:36">
      <c r="A738" s="17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5"/>
      <c r="AB738" s="2"/>
      <c r="AD738" s="5"/>
      <c r="AE738" s="5"/>
      <c r="AJ738" s="5"/>
    </row>
    <row r="739" spans="1:36">
      <c r="A739" s="17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5"/>
      <c r="AB739" s="2"/>
      <c r="AD739" s="5"/>
      <c r="AE739" s="5"/>
      <c r="AJ739" s="5"/>
    </row>
  </sheetData>
  <conditionalFormatting sqref="Y42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Bangor Hydro Electric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Stewart, Tyler</dc:creator>
  <cp:keywords/>
  <dc:description/>
  <cp:lastModifiedBy>Cracolici, Benedict</cp:lastModifiedBy>
  <cp:revision/>
  <dcterms:created xsi:type="dcterms:W3CDTF">2016-08-24T15:22:24Z</dcterms:created>
  <dcterms:modified xsi:type="dcterms:W3CDTF">2026-07-06T10:06:32Z</dcterms:modified>
  <cp:category/>
  <cp:contentStatus/>
</cp:coreProperties>
</file>